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trlProps/ctrlProp39.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C:\Dan\_Remote_projects\FuelGraph and FuelDash\"/>
    </mc:Choice>
  </mc:AlternateContent>
  <xr:revisionPtr revIDLastSave="0" documentId="13_ncr:1_{7C60E73D-54D9-4DC5-9EF9-BF627FADB0CA}" xr6:coauthVersionLast="47" xr6:coauthVersionMax="47" xr10:uidLastSave="{00000000-0000-0000-0000-000000000000}"/>
  <bookViews>
    <workbookView xWindow="-108" yWindow="-108" windowWidth="23256" windowHeight="12720" xr2:uid="{00000000-000D-0000-FFFF-FFFF00000000}"/>
  </bookViews>
  <sheets>
    <sheet name="ROS - VP" sheetId="43" r:id="rId1"/>
    <sheet name="Intensity - Intensité" sheetId="44" r:id="rId2"/>
    <sheet name="FMC Tool - Outil HF" sheetId="42" r:id="rId3"/>
    <sheet name="Settings" sheetId="24" state="hidden" r:id="rId4"/>
    <sheet name="Calcs-control1" sheetId="11" state="hidden" r:id="rId5"/>
    <sheet name="Calcs-control2" sheetId="36" state="hidden" r:id="rId6"/>
    <sheet name="Calcs-control3" sheetId="37" state="hidden" r:id="rId7"/>
    <sheet name="Calcs-control4" sheetId="38" state="hidden" r:id="rId8"/>
    <sheet name="Graph-outputs" sheetId="35" state="hidden" r:id="rId9"/>
    <sheet name="Notes" sheetId="19" r:id="rId10"/>
    <sheet name="About - Apropos" sheetId="23" r:id="rId11"/>
    <sheet name="Terms - Titres" sheetId="45" state="hidden" r:id="rId12"/>
  </sheets>
  <externalReferences>
    <externalReference r:id="rId13"/>
  </externalReferences>
  <definedNames>
    <definedName name="ISI" localSheetId="4">'Calcs-control1'!$A$4</definedName>
    <definedName name="ISI" localSheetId="5">'Calcs-control2'!$A$4</definedName>
    <definedName name="ISI" localSheetId="6">'Calcs-control3'!$A$4</definedName>
    <definedName name="ISI" localSheetId="7">'Calcs-control4'!$A$4</definedName>
    <definedName name="ISI" localSheetId="1">#REF!</definedName>
    <definedName name="ISI" localSheetId="0">#REF!</definedName>
    <definedName name="ISI">#REF!</definedName>
    <definedName name="_xlnm.Print_Area" localSheetId="10">'About - Apropos'!$A:$H</definedName>
    <definedName name="_xlnm.Print_Area" localSheetId="1">'Intensity - Intensité'!$A:$V</definedName>
    <definedName name="_xlnm.Print_Area" localSheetId="9">Notes!$A:$U</definedName>
    <definedName name="_xlnm.Print_Area" localSheetId="0">'ROS - VP'!$A:$V</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1" i="38" l="1"/>
  <c r="B161" i="37"/>
  <c r="N50" i="45"/>
  <c r="C11" i="42" s="1"/>
  <c r="N52" i="45"/>
  <c r="E2" i="42" s="1"/>
  <c r="N51" i="45"/>
  <c r="E1" i="42" s="1"/>
  <c r="N46" i="45"/>
  <c r="D8" i="42" s="1"/>
  <c r="N47" i="45"/>
  <c r="E8" i="42" s="1"/>
  <c r="N48" i="45"/>
  <c r="G8" i="42" s="1"/>
  <c r="N45" i="45"/>
  <c r="C8" i="42" s="1"/>
  <c r="N39" i="45"/>
  <c r="B5" i="42" s="1"/>
  <c r="N40" i="45"/>
  <c r="B6" i="42" s="1"/>
  <c r="N41" i="45"/>
  <c r="B9" i="42" s="1"/>
  <c r="N42" i="45"/>
  <c r="B10" i="42" s="1"/>
  <c r="N43" i="45"/>
  <c r="B13" i="42" s="1"/>
  <c r="N38" i="45"/>
  <c r="B4" i="42" s="1"/>
  <c r="N36" i="45"/>
  <c r="B1" i="42" s="1"/>
  <c r="N34" i="45"/>
  <c r="B30" i="44" s="1"/>
  <c r="B20" i="44" l="1"/>
  <c r="B15" i="44"/>
  <c r="B25" i="44"/>
  <c r="N2" i="45" l="1"/>
  <c r="N29" i="45"/>
  <c r="N30" i="45"/>
  <c r="N31" i="45"/>
  <c r="N32" i="45"/>
  <c r="E15" i="44" s="1"/>
  <c r="N28" i="45"/>
  <c r="N18" i="45"/>
  <c r="C46" i="24" s="1"/>
  <c r="N5" i="45"/>
  <c r="N6" i="45"/>
  <c r="N21" i="45"/>
  <c r="N15" i="45"/>
  <c r="N16" i="45"/>
  <c r="N17" i="45"/>
  <c r="N26" i="45"/>
  <c r="A6" i="24" s="1"/>
  <c r="N25" i="45"/>
  <c r="A5" i="24" s="1"/>
  <c r="N23" i="45"/>
  <c r="N20" i="45"/>
  <c r="N14" i="45"/>
  <c r="E14" i="44" l="1"/>
  <c r="E29" i="44"/>
  <c r="E24" i="44"/>
  <c r="E19" i="44"/>
  <c r="C27" i="43"/>
  <c r="C27" i="44"/>
  <c r="C17" i="44"/>
  <c r="C22" i="44"/>
  <c r="C12" i="44"/>
  <c r="E8" i="43"/>
  <c r="E8" i="44"/>
  <c r="E7" i="43"/>
  <c r="E7" i="44"/>
  <c r="E15" i="43"/>
  <c r="E29" i="43"/>
  <c r="E9" i="43"/>
  <c r="E9" i="44"/>
  <c r="B7" i="43"/>
  <c r="B7" i="44"/>
  <c r="B29" i="43"/>
  <c r="B29" i="44"/>
  <c r="B24" i="44"/>
  <c r="B19" i="44"/>
  <c r="B14" i="44"/>
  <c r="B9" i="43"/>
  <c r="B9" i="44"/>
  <c r="B28" i="43"/>
  <c r="B28" i="44"/>
  <c r="B23" i="44"/>
  <c r="B13" i="44"/>
  <c r="B18" i="44"/>
  <c r="B8" i="43"/>
  <c r="B8" i="44"/>
  <c r="E14" i="43"/>
  <c r="E19" i="43"/>
  <c r="E24" i="43"/>
  <c r="B18" i="43"/>
  <c r="B14" i="43"/>
  <c r="B23" i="43"/>
  <c r="B13" i="43"/>
  <c r="B19" i="43"/>
  <c r="B24" i="43"/>
  <c r="C12" i="43"/>
  <c r="C17" i="43"/>
  <c r="C22" i="43"/>
  <c r="N4" i="45"/>
  <c r="N8" i="45"/>
  <c r="N9" i="45"/>
  <c r="N10" i="45"/>
  <c r="N11" i="45"/>
  <c r="N12" i="45"/>
  <c r="N3" i="45"/>
  <c r="A6" i="43" l="1"/>
  <c r="A6" i="44"/>
  <c r="A27" i="43"/>
  <c r="A27" i="44"/>
  <c r="A22" i="43"/>
  <c r="A22" i="44"/>
  <c r="A17" i="43"/>
  <c r="A17" i="44"/>
  <c r="A12" i="43"/>
  <c r="A12" i="44"/>
  <c r="A3" i="43"/>
  <c r="A3" i="44"/>
  <c r="A1" i="43"/>
  <c r="A1" i="44"/>
  <c r="H1" i="43"/>
  <c r="B166" i="38"/>
  <c r="B167" i="38"/>
  <c r="B168" i="38"/>
  <c r="B169" i="38"/>
  <c r="B170" i="38"/>
  <c r="B171" i="38"/>
  <c r="B172" i="38"/>
  <c r="B173" i="38"/>
  <c r="B174" i="38"/>
  <c r="B175" i="38"/>
  <c r="B176" i="38"/>
  <c r="B177" i="38"/>
  <c r="B178" i="38"/>
  <c r="B179" i="38"/>
  <c r="B180" i="38"/>
  <c r="B181" i="38"/>
  <c r="B182" i="38"/>
  <c r="B183" i="38"/>
  <c r="B184" i="38"/>
  <c r="B185" i="38"/>
  <c r="B186" i="38"/>
  <c r="B187" i="38"/>
  <c r="B188" i="38"/>
  <c r="B189" i="38"/>
  <c r="B190" i="38"/>
  <c r="B191" i="38"/>
  <c r="B192" i="38"/>
  <c r="B193" i="38"/>
  <c r="B194" i="38"/>
  <c r="B195" i="38"/>
  <c r="B196" i="38"/>
  <c r="B197" i="38"/>
  <c r="B198" i="38"/>
  <c r="B199" i="38"/>
  <c r="B200" i="38"/>
  <c r="B201" i="38"/>
  <c r="B202" i="38"/>
  <c r="B203" i="38"/>
  <c r="B165" i="38"/>
  <c r="B166" i="37"/>
  <c r="B167" i="37"/>
  <c r="B168" i="37"/>
  <c r="B169" i="37"/>
  <c r="B170" i="37"/>
  <c r="B171" i="37"/>
  <c r="B172" i="37"/>
  <c r="B173" i="37"/>
  <c r="B174" i="37"/>
  <c r="B175" i="37"/>
  <c r="B176" i="37"/>
  <c r="B177" i="37"/>
  <c r="B178" i="37"/>
  <c r="B179" i="37"/>
  <c r="B180" i="37"/>
  <c r="B181" i="37"/>
  <c r="B182" i="37"/>
  <c r="B183" i="37"/>
  <c r="B184" i="37"/>
  <c r="B185" i="37"/>
  <c r="B186" i="37"/>
  <c r="B187" i="37"/>
  <c r="B188" i="37"/>
  <c r="B189" i="37"/>
  <c r="B190" i="37"/>
  <c r="B191" i="37"/>
  <c r="B192" i="37"/>
  <c r="B193" i="37"/>
  <c r="B194" i="37"/>
  <c r="B195" i="37"/>
  <c r="B196" i="37"/>
  <c r="B197" i="37"/>
  <c r="B198" i="37"/>
  <c r="B199" i="37"/>
  <c r="B200" i="37"/>
  <c r="B201" i="37"/>
  <c r="B202" i="37"/>
  <c r="B203" i="37"/>
  <c r="B165" i="37"/>
  <c r="B166" i="36"/>
  <c r="B167" i="36"/>
  <c r="B168" i="36"/>
  <c r="B169" i="36"/>
  <c r="B170" i="36"/>
  <c r="B171" i="36"/>
  <c r="B172" i="36"/>
  <c r="B173" i="36"/>
  <c r="B174" i="36"/>
  <c r="B175" i="36"/>
  <c r="B176" i="36"/>
  <c r="B177" i="36"/>
  <c r="B178" i="36"/>
  <c r="B179" i="36"/>
  <c r="B180" i="36"/>
  <c r="B181" i="36"/>
  <c r="B182" i="36"/>
  <c r="B183" i="36"/>
  <c r="B184" i="36"/>
  <c r="B185" i="36"/>
  <c r="B186" i="36"/>
  <c r="B187" i="36"/>
  <c r="B188" i="36"/>
  <c r="B189" i="36"/>
  <c r="B190" i="36"/>
  <c r="B191" i="36"/>
  <c r="B192" i="36"/>
  <c r="B193" i="36"/>
  <c r="B194" i="36"/>
  <c r="B195" i="36"/>
  <c r="B196" i="36"/>
  <c r="B197" i="36"/>
  <c r="B198" i="36"/>
  <c r="B199" i="36"/>
  <c r="B200" i="36"/>
  <c r="B201" i="36"/>
  <c r="B202" i="36"/>
  <c r="B203" i="36"/>
  <c r="B165" i="36"/>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165" i="11"/>
  <c r="C8" i="38" l="1"/>
  <c r="B5" i="38" s="1"/>
  <c r="C8" i="37"/>
  <c r="B5" i="37" s="1"/>
  <c r="C8" i="36"/>
  <c r="B5" i="36" s="1"/>
  <c r="C8" i="11"/>
  <c r="B6" i="11" s="1"/>
  <c r="P6" i="24"/>
  <c r="P7" i="24"/>
  <c r="P8" i="24"/>
  <c r="P9" i="24"/>
  <c r="P10" i="24"/>
  <c r="P11" i="24"/>
  <c r="P12" i="24"/>
  <c r="P13" i="24"/>
  <c r="P14" i="24"/>
  <c r="P15" i="24"/>
  <c r="P16" i="24"/>
  <c r="P17" i="24"/>
  <c r="P18" i="24"/>
  <c r="P19" i="24"/>
  <c r="P20" i="24"/>
  <c r="P21" i="24"/>
  <c r="P22" i="24"/>
  <c r="Q6" i="24"/>
  <c r="Q7" i="24"/>
  <c r="Q8" i="24"/>
  <c r="Q9" i="24"/>
  <c r="Q10" i="24"/>
  <c r="Q11" i="24"/>
  <c r="Q12" i="24"/>
  <c r="Q13" i="24"/>
  <c r="Q14" i="24"/>
  <c r="Q15" i="24"/>
  <c r="Q16" i="24"/>
  <c r="Q17" i="24"/>
  <c r="Q18" i="24"/>
  <c r="Q19" i="24"/>
  <c r="Q20" i="24"/>
  <c r="Q21" i="24"/>
  <c r="Q22" i="24"/>
  <c r="Q5" i="24"/>
  <c r="P5" i="24"/>
  <c r="O6" i="24"/>
  <c r="O7" i="24"/>
  <c r="O8" i="24"/>
  <c r="O9" i="24"/>
  <c r="O10" i="24"/>
  <c r="O11" i="24"/>
  <c r="O12" i="24"/>
  <c r="O13" i="24"/>
  <c r="O14" i="24"/>
  <c r="O15" i="24"/>
  <c r="O16" i="24"/>
  <c r="O17" i="24"/>
  <c r="O18" i="24"/>
  <c r="O19" i="24"/>
  <c r="O20" i="24"/>
  <c r="O21" i="24"/>
  <c r="O22" i="24"/>
  <c r="O5" i="24"/>
  <c r="N6" i="24"/>
  <c r="N7" i="24"/>
  <c r="N8" i="24"/>
  <c r="N9" i="24"/>
  <c r="N10" i="24"/>
  <c r="N11" i="24"/>
  <c r="N12" i="24"/>
  <c r="N13" i="24"/>
  <c r="N14" i="24"/>
  <c r="N15" i="24"/>
  <c r="N16" i="24"/>
  <c r="N17" i="24"/>
  <c r="N18" i="24"/>
  <c r="N19" i="24"/>
  <c r="N20" i="24"/>
  <c r="N21" i="24"/>
  <c r="N22" i="24"/>
  <c r="N5" i="24"/>
  <c r="B22" i="38" l="1"/>
  <c r="B20" i="38"/>
  <c r="B19" i="38"/>
  <c r="B14" i="38"/>
  <c r="B12" i="38"/>
  <c r="B11" i="38"/>
  <c r="B6" i="38"/>
  <c r="B18" i="38"/>
  <c r="B10" i="38"/>
  <c r="B4" i="38"/>
  <c r="B17" i="38"/>
  <c r="B9" i="38"/>
  <c r="B24" i="38"/>
  <c r="B16" i="38"/>
  <c r="B8" i="38"/>
  <c r="B23" i="38"/>
  <c r="B15" i="38"/>
  <c r="B7" i="38"/>
  <c r="B21" i="38"/>
  <c r="B13" i="38"/>
  <c r="B12" i="37"/>
  <c r="B19" i="37"/>
  <c r="B11" i="37"/>
  <c r="B4" i="37"/>
  <c r="B17" i="37"/>
  <c r="B9" i="37"/>
  <c r="B20" i="37"/>
  <c r="B24" i="37"/>
  <c r="B16" i="37"/>
  <c r="B8" i="37"/>
  <c r="B18" i="37"/>
  <c r="B23" i="37"/>
  <c r="B15" i="37"/>
  <c r="B7" i="37"/>
  <c r="B10" i="37"/>
  <c r="B22" i="37"/>
  <c r="B14" i="37"/>
  <c r="B6" i="37"/>
  <c r="B21" i="37"/>
  <c r="B13" i="37"/>
  <c r="B11" i="36"/>
  <c r="B10" i="36"/>
  <c r="B4" i="36"/>
  <c r="B17" i="36"/>
  <c r="B9" i="36"/>
  <c r="B20" i="36"/>
  <c r="B18" i="36"/>
  <c r="B24" i="36"/>
  <c r="B16" i="36"/>
  <c r="B8" i="36"/>
  <c r="B12" i="36"/>
  <c r="B23" i="36"/>
  <c r="B15" i="36"/>
  <c r="B7" i="36"/>
  <c r="B19" i="36"/>
  <c r="B22" i="36"/>
  <c r="B14" i="36"/>
  <c r="B6" i="36"/>
  <c r="B21" i="36"/>
  <c r="B13" i="36"/>
  <c r="B20" i="11"/>
  <c r="B5" i="11"/>
  <c r="B18" i="11"/>
  <c r="B10" i="11"/>
  <c r="B17" i="11"/>
  <c r="B9" i="11"/>
  <c r="B21" i="11"/>
  <c r="B11" i="11"/>
  <c r="B4" i="11"/>
  <c r="B24" i="11"/>
  <c r="B16" i="11"/>
  <c r="B8" i="11"/>
  <c r="B13" i="11"/>
  <c r="B12" i="11"/>
  <c r="B23" i="11"/>
  <c r="B15" i="11"/>
  <c r="B7" i="11"/>
  <c r="B19" i="11"/>
  <c r="B22" i="11"/>
  <c r="B14" i="11"/>
  <c r="H1" i="44"/>
  <c r="B161" i="36" l="1"/>
  <c r="B161" i="11"/>
  <c r="D30" i="44"/>
  <c r="D20" i="44"/>
  <c r="D15" i="44"/>
  <c r="D25" i="44"/>
  <c r="CZ5" i="35"/>
  <c r="CZ6" i="35"/>
  <c r="CZ7" i="35"/>
  <c r="CZ8" i="35"/>
  <c r="CZ9" i="35"/>
  <c r="CZ10" i="35"/>
  <c r="CZ11" i="35"/>
  <c r="CZ12" i="35"/>
  <c r="CZ13" i="35"/>
  <c r="CZ14" i="35"/>
  <c r="CZ15" i="35"/>
  <c r="CZ16" i="35"/>
  <c r="CZ17" i="35"/>
  <c r="CZ18" i="35"/>
  <c r="CZ19" i="35"/>
  <c r="CZ20" i="35"/>
  <c r="CZ21" i="35"/>
  <c r="CZ22" i="35"/>
  <c r="CZ23" i="35"/>
  <c r="CZ24" i="35"/>
  <c r="CZ25" i="35"/>
  <c r="CZ26" i="35"/>
  <c r="CZ27" i="35"/>
  <c r="CZ28" i="35"/>
  <c r="CZ29" i="35"/>
  <c r="CZ30" i="35"/>
  <c r="CZ31" i="35"/>
  <c r="CZ32" i="35"/>
  <c r="CZ33" i="35"/>
  <c r="CZ34" i="35"/>
  <c r="CZ35" i="35"/>
  <c r="CZ36" i="35"/>
  <c r="CZ37" i="35"/>
  <c r="CZ38" i="35"/>
  <c r="CZ39" i="35"/>
  <c r="CZ40" i="35"/>
  <c r="CZ41" i="35"/>
  <c r="CZ42" i="35"/>
  <c r="CZ43" i="35"/>
  <c r="CZ44" i="35"/>
  <c r="CZ45" i="35"/>
  <c r="CZ46" i="35"/>
  <c r="CZ47" i="35"/>
  <c r="CZ48" i="35"/>
  <c r="CZ49" i="35"/>
  <c r="CZ50" i="35"/>
  <c r="CZ51" i="35"/>
  <c r="CZ52" i="35"/>
  <c r="CZ53" i="35"/>
  <c r="CZ54" i="35"/>
  <c r="CZ55" i="35"/>
  <c r="CZ56" i="35"/>
  <c r="CZ57" i="35"/>
  <c r="CZ58" i="35"/>
  <c r="CZ59" i="35"/>
  <c r="CZ60" i="35"/>
  <c r="CZ61" i="35"/>
  <c r="CZ62" i="35"/>
  <c r="CZ63" i="35"/>
  <c r="CZ64" i="35"/>
  <c r="CZ65" i="35"/>
  <c r="CZ66" i="35"/>
  <c r="CZ67" i="35"/>
  <c r="CZ68" i="35"/>
  <c r="CZ69" i="35"/>
  <c r="CZ70" i="35"/>
  <c r="CZ71" i="35"/>
  <c r="CZ72" i="35"/>
  <c r="CZ73" i="35"/>
  <c r="CZ74" i="35"/>
  <c r="CZ4" i="35"/>
  <c r="M10" i="24"/>
  <c r="DI53" i="35" l="1"/>
  <c r="ED53" i="35"/>
  <c r="DP53" i="35"/>
  <c r="DW53" i="35"/>
  <c r="DI68" i="35"/>
  <c r="DW68" i="35"/>
  <c r="ED68" i="35"/>
  <c r="DP68" i="35"/>
  <c r="DI60" i="35"/>
  <c r="DW60" i="35"/>
  <c r="ED60" i="35"/>
  <c r="DP60" i="35"/>
  <c r="DI52" i="35"/>
  <c r="ED52" i="35"/>
  <c r="DP52" i="35"/>
  <c r="DW52" i="35"/>
  <c r="DI44" i="35"/>
  <c r="ED44" i="35"/>
  <c r="DP44" i="35"/>
  <c r="DW44" i="35"/>
  <c r="DI36" i="35"/>
  <c r="DW36" i="35"/>
  <c r="ED36" i="35"/>
  <c r="DP36" i="35"/>
  <c r="DI28" i="35"/>
  <c r="DW28" i="35"/>
  <c r="ED28" i="35"/>
  <c r="DP28" i="35"/>
  <c r="DI20" i="35"/>
  <c r="DW20" i="35"/>
  <c r="ED20" i="35"/>
  <c r="DP20" i="35"/>
  <c r="DI12" i="35"/>
  <c r="ED12" i="35"/>
  <c r="DP12" i="35"/>
  <c r="DW12" i="35"/>
  <c r="DI37" i="35"/>
  <c r="ED37" i="35"/>
  <c r="DP37" i="35"/>
  <c r="DW37" i="35"/>
  <c r="DI4" i="35"/>
  <c r="ED4" i="35"/>
  <c r="DW4" i="35"/>
  <c r="DP4" i="35"/>
  <c r="DI67" i="35"/>
  <c r="DW67" i="35"/>
  <c r="DP67" i="35"/>
  <c r="ED67" i="35"/>
  <c r="DI59" i="35"/>
  <c r="DP59" i="35"/>
  <c r="ED59" i="35"/>
  <c r="DW59" i="35"/>
  <c r="DI51" i="35"/>
  <c r="DP51" i="35"/>
  <c r="DW51" i="35"/>
  <c r="ED51" i="35"/>
  <c r="DI43" i="35"/>
  <c r="DW43" i="35"/>
  <c r="ED43" i="35"/>
  <c r="DP43" i="35"/>
  <c r="DI35" i="35"/>
  <c r="ED35" i="35"/>
  <c r="DP35" i="35"/>
  <c r="DW35" i="35"/>
  <c r="DI27" i="35"/>
  <c r="DW27" i="35"/>
  <c r="ED27" i="35"/>
  <c r="DP27" i="35"/>
  <c r="DI19" i="35"/>
  <c r="DP19" i="35"/>
  <c r="DW19" i="35"/>
  <c r="ED19" i="35"/>
  <c r="DI11" i="35"/>
  <c r="DW11" i="35"/>
  <c r="DP11" i="35"/>
  <c r="ED11" i="35"/>
  <c r="DI29" i="35"/>
  <c r="ED29" i="35"/>
  <c r="DP29" i="35"/>
  <c r="DW29" i="35"/>
  <c r="DI74" i="35"/>
  <c r="ED74" i="35"/>
  <c r="DW74" i="35"/>
  <c r="DP74" i="35"/>
  <c r="DI66" i="35"/>
  <c r="DP66" i="35"/>
  <c r="ED66" i="35"/>
  <c r="DW66" i="35"/>
  <c r="DI58" i="35"/>
  <c r="ED58" i="35"/>
  <c r="DW58" i="35"/>
  <c r="DP58" i="35"/>
  <c r="DI50" i="35"/>
  <c r="DW50" i="35"/>
  <c r="DP50" i="35"/>
  <c r="ED50" i="35"/>
  <c r="DI42" i="35"/>
  <c r="DW42" i="35"/>
  <c r="ED42" i="35"/>
  <c r="DP42" i="35"/>
  <c r="DI34" i="35"/>
  <c r="ED34" i="35"/>
  <c r="DP34" i="35"/>
  <c r="DW34" i="35"/>
  <c r="DI26" i="35"/>
  <c r="DW26" i="35"/>
  <c r="DP26" i="35"/>
  <c r="ED26" i="35"/>
  <c r="DI18" i="35"/>
  <c r="DW18" i="35"/>
  <c r="DP18" i="35"/>
  <c r="ED18" i="35"/>
  <c r="DI10" i="35"/>
  <c r="ED10" i="35"/>
  <c r="DW10" i="35"/>
  <c r="DP10" i="35"/>
  <c r="DI69" i="35"/>
  <c r="ED69" i="35"/>
  <c r="DP69" i="35"/>
  <c r="DW69" i="35"/>
  <c r="DI21" i="35"/>
  <c r="ED21" i="35"/>
  <c r="DP21" i="35"/>
  <c r="DW21" i="35"/>
  <c r="DI73" i="35"/>
  <c r="DW73" i="35"/>
  <c r="ED73" i="35"/>
  <c r="DP73" i="35"/>
  <c r="DI65" i="35"/>
  <c r="DW65" i="35"/>
  <c r="ED65" i="35"/>
  <c r="DP65" i="35"/>
  <c r="DI57" i="35"/>
  <c r="DW57" i="35"/>
  <c r="ED57" i="35"/>
  <c r="DP57" i="35"/>
  <c r="DI49" i="35"/>
  <c r="DW49" i="35"/>
  <c r="DP49" i="35"/>
  <c r="ED49" i="35"/>
  <c r="DI41" i="35"/>
  <c r="ED41" i="35"/>
  <c r="DP41" i="35"/>
  <c r="DW41" i="35"/>
  <c r="DI33" i="35"/>
  <c r="DW33" i="35"/>
  <c r="ED33" i="35"/>
  <c r="DP33" i="35"/>
  <c r="DI25" i="35"/>
  <c r="DW25" i="35"/>
  <c r="ED25" i="35"/>
  <c r="DP25" i="35"/>
  <c r="DI17" i="35"/>
  <c r="DP17" i="35"/>
  <c r="ED17" i="35"/>
  <c r="DW17" i="35"/>
  <c r="DI9" i="35"/>
  <c r="DW9" i="35"/>
  <c r="DP9" i="35"/>
  <c r="ED9" i="35"/>
  <c r="DI45" i="35"/>
  <c r="ED45" i="35"/>
  <c r="DP45" i="35"/>
  <c r="DW45" i="35"/>
  <c r="DI72" i="35"/>
  <c r="ED72" i="35"/>
  <c r="DW72" i="35"/>
  <c r="DP72" i="35"/>
  <c r="DI64" i="35"/>
  <c r="DP64" i="35"/>
  <c r="DW64" i="35"/>
  <c r="ED64" i="35"/>
  <c r="DI56" i="35"/>
  <c r="ED56" i="35"/>
  <c r="DW56" i="35"/>
  <c r="DP56" i="35"/>
  <c r="DI48" i="35"/>
  <c r="DP48" i="35"/>
  <c r="DW48" i="35"/>
  <c r="ED48" i="35"/>
  <c r="DI40" i="35"/>
  <c r="ED40" i="35"/>
  <c r="DW40" i="35"/>
  <c r="DP40" i="35"/>
  <c r="DI32" i="35"/>
  <c r="DP32" i="35"/>
  <c r="DW32" i="35"/>
  <c r="ED32" i="35"/>
  <c r="DI24" i="35"/>
  <c r="ED24" i="35"/>
  <c r="DP24" i="35"/>
  <c r="DW24" i="35"/>
  <c r="DI16" i="35"/>
  <c r="DP16" i="35"/>
  <c r="ED16" i="35"/>
  <c r="DW16" i="35"/>
  <c r="DI8" i="35"/>
  <c r="DW8" i="35"/>
  <c r="DP8" i="35"/>
  <c r="ED8" i="35"/>
  <c r="DI5" i="35"/>
  <c r="ED5" i="35"/>
  <c r="DP5" i="35"/>
  <c r="DW5" i="35"/>
  <c r="DI71" i="35"/>
  <c r="DP71" i="35"/>
  <c r="DW71" i="35"/>
  <c r="ED71" i="35"/>
  <c r="DI63" i="35"/>
  <c r="DW63" i="35"/>
  <c r="ED63" i="35"/>
  <c r="DP63" i="35"/>
  <c r="DI55" i="35"/>
  <c r="DW55" i="35"/>
  <c r="DP55" i="35"/>
  <c r="ED55" i="35"/>
  <c r="DI47" i="35"/>
  <c r="DP47" i="35"/>
  <c r="DW47" i="35"/>
  <c r="ED47" i="35"/>
  <c r="DI39" i="35"/>
  <c r="DW39" i="35"/>
  <c r="ED39" i="35"/>
  <c r="DP39" i="35"/>
  <c r="DI31" i="35"/>
  <c r="DP31" i="35"/>
  <c r="DW31" i="35"/>
  <c r="ED31" i="35"/>
  <c r="DI23" i="35"/>
  <c r="DW23" i="35"/>
  <c r="ED23" i="35"/>
  <c r="DP23" i="35"/>
  <c r="DI15" i="35"/>
  <c r="DW15" i="35"/>
  <c r="ED15" i="35"/>
  <c r="DP15" i="35"/>
  <c r="DI7" i="35"/>
  <c r="DW7" i="35"/>
  <c r="ED7" i="35"/>
  <c r="DP7" i="35"/>
  <c r="DI61" i="35"/>
  <c r="ED61" i="35"/>
  <c r="DP61" i="35"/>
  <c r="DW61" i="35"/>
  <c r="DI13" i="35"/>
  <c r="ED13" i="35"/>
  <c r="DP13" i="35"/>
  <c r="DW13" i="35"/>
  <c r="DI70" i="35"/>
  <c r="DW70" i="35"/>
  <c r="DP70" i="35"/>
  <c r="ED70" i="35"/>
  <c r="DI62" i="35"/>
  <c r="DW62" i="35"/>
  <c r="ED62" i="35"/>
  <c r="DP62" i="35"/>
  <c r="DI54" i="35"/>
  <c r="DW54" i="35"/>
  <c r="DP54" i="35"/>
  <c r="ED54" i="35"/>
  <c r="DI46" i="35"/>
  <c r="DW46" i="35"/>
  <c r="ED46" i="35"/>
  <c r="DP46" i="35"/>
  <c r="DI38" i="35"/>
  <c r="DW38" i="35"/>
  <c r="DP38" i="35"/>
  <c r="ED38" i="35"/>
  <c r="DI30" i="35"/>
  <c r="DW30" i="35"/>
  <c r="ED30" i="35"/>
  <c r="DP30" i="35"/>
  <c r="DI22" i="35"/>
  <c r="DW22" i="35"/>
  <c r="ED22" i="35"/>
  <c r="DP22" i="35"/>
  <c r="DI14" i="35"/>
  <c r="DW14" i="35"/>
  <c r="ED14" i="35"/>
  <c r="DP14" i="35"/>
  <c r="DI6" i="35"/>
  <c r="DW6" i="35"/>
  <c r="ED6" i="35"/>
  <c r="DP6" i="35"/>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5" i="24"/>
  <c r="BR5" i="35"/>
  <c r="BR6" i="35"/>
  <c r="BR7" i="35"/>
  <c r="BR8" i="35"/>
  <c r="BR9" i="35"/>
  <c r="BR10" i="35"/>
  <c r="BR11" i="35"/>
  <c r="BR12" i="35"/>
  <c r="BR13" i="35"/>
  <c r="BR14" i="35"/>
  <c r="BR15" i="35"/>
  <c r="BR16" i="35"/>
  <c r="BR17" i="35"/>
  <c r="BR18" i="35"/>
  <c r="BR19" i="35"/>
  <c r="BR20" i="35"/>
  <c r="BR21" i="35"/>
  <c r="BR22" i="35"/>
  <c r="BR23" i="35"/>
  <c r="BR24" i="35"/>
  <c r="BR25" i="35"/>
  <c r="BR26" i="35"/>
  <c r="BR27" i="35"/>
  <c r="BR28" i="35"/>
  <c r="BR29" i="35"/>
  <c r="BR30" i="35"/>
  <c r="BR31" i="35"/>
  <c r="BR32" i="35"/>
  <c r="BR33" i="35"/>
  <c r="BR34" i="35"/>
  <c r="BR35" i="35"/>
  <c r="BR36" i="35"/>
  <c r="BR37" i="35"/>
  <c r="BR38" i="35"/>
  <c r="BR39" i="35"/>
  <c r="BR40" i="35"/>
  <c r="BR41" i="35"/>
  <c r="BR42" i="35"/>
  <c r="BR43" i="35"/>
  <c r="BR44" i="35"/>
  <c r="BR45" i="35"/>
  <c r="BR46" i="35"/>
  <c r="BR47" i="35"/>
  <c r="BR48" i="35"/>
  <c r="BR49" i="35"/>
  <c r="BR50" i="35"/>
  <c r="BR51" i="35"/>
  <c r="BR52" i="35"/>
  <c r="BR53" i="35"/>
  <c r="BR54" i="35"/>
  <c r="BR55" i="35"/>
  <c r="BR56" i="35"/>
  <c r="BR57" i="35"/>
  <c r="BR58" i="35"/>
  <c r="BR59" i="35"/>
  <c r="BR60" i="35"/>
  <c r="BR61" i="35"/>
  <c r="BR62" i="35"/>
  <c r="BR63" i="35"/>
  <c r="BR64" i="35"/>
  <c r="BR65" i="35"/>
  <c r="BR66" i="35"/>
  <c r="BR67" i="35"/>
  <c r="BR68" i="35"/>
  <c r="BR69" i="35"/>
  <c r="BR70" i="35"/>
  <c r="BR71" i="35"/>
  <c r="BR72" i="35"/>
  <c r="BR73" i="35"/>
  <c r="BR74" i="35"/>
  <c r="BR4" i="35"/>
  <c r="AJ5" i="35"/>
  <c r="AJ6" i="35"/>
  <c r="AJ7" i="35"/>
  <c r="AJ8" i="35"/>
  <c r="AJ9" i="35"/>
  <c r="AJ10" i="35"/>
  <c r="AJ11" i="35"/>
  <c r="AJ12" i="35"/>
  <c r="AJ13" i="35"/>
  <c r="AJ14" i="35"/>
  <c r="AJ15" i="35"/>
  <c r="AJ16" i="35"/>
  <c r="AJ17" i="35"/>
  <c r="AJ18" i="35"/>
  <c r="AJ19" i="35"/>
  <c r="AJ20" i="35"/>
  <c r="AJ21" i="35"/>
  <c r="AJ22" i="35"/>
  <c r="AJ23" i="35"/>
  <c r="AJ24" i="35"/>
  <c r="AJ25" i="35"/>
  <c r="AJ26" i="35"/>
  <c r="AJ27" i="35"/>
  <c r="AJ28" i="35"/>
  <c r="AJ29" i="35"/>
  <c r="AJ30" i="35"/>
  <c r="AJ31" i="35"/>
  <c r="AJ32" i="35"/>
  <c r="AJ33" i="35"/>
  <c r="AJ34" i="35"/>
  <c r="AJ35" i="35"/>
  <c r="AJ36" i="35"/>
  <c r="AJ37" i="35"/>
  <c r="AJ38" i="35"/>
  <c r="AJ39" i="35"/>
  <c r="AJ40" i="35"/>
  <c r="AJ41" i="35"/>
  <c r="AJ42" i="35"/>
  <c r="AJ43" i="35"/>
  <c r="AJ44" i="35"/>
  <c r="AJ45" i="35"/>
  <c r="AJ46" i="35"/>
  <c r="AJ47" i="35"/>
  <c r="AJ48" i="35"/>
  <c r="AJ49" i="35"/>
  <c r="AJ50" i="35"/>
  <c r="AJ51" i="35"/>
  <c r="AJ52" i="35"/>
  <c r="AJ53" i="35"/>
  <c r="AJ54" i="35"/>
  <c r="AJ55" i="35"/>
  <c r="AJ56" i="35"/>
  <c r="AJ57" i="35"/>
  <c r="AJ58" i="35"/>
  <c r="AJ59" i="35"/>
  <c r="AJ60" i="35"/>
  <c r="AJ61" i="35"/>
  <c r="AJ62" i="35"/>
  <c r="AJ63" i="35"/>
  <c r="AJ64" i="35"/>
  <c r="AJ65" i="35"/>
  <c r="AJ66" i="35"/>
  <c r="AJ67" i="35"/>
  <c r="AJ68" i="35"/>
  <c r="AJ69" i="35"/>
  <c r="AJ70" i="35"/>
  <c r="AJ71" i="35"/>
  <c r="AJ72" i="35"/>
  <c r="AJ73" i="35"/>
  <c r="AJ74" i="35"/>
  <c r="AJ4" i="35"/>
  <c r="A5" i="35"/>
  <c r="A6" i="35"/>
  <c r="A7" i="35"/>
  <c r="A8" i="35"/>
  <c r="A9" i="35"/>
  <c r="A10" i="35"/>
  <c r="A11" i="35"/>
  <c r="A12" i="35"/>
  <c r="A13" i="35"/>
  <c r="A14" i="35"/>
  <c r="A15" i="35"/>
  <c r="A16" i="35"/>
  <c r="A17" i="35"/>
  <c r="A18" i="35"/>
  <c r="A19" i="35"/>
  <c r="A20" i="35"/>
  <c r="A21" i="35"/>
  <c r="A22" i="35"/>
  <c r="A23" i="35"/>
  <c r="A24" i="35"/>
  <c r="K24" i="35" s="1"/>
  <c r="A25" i="35"/>
  <c r="A26" i="35"/>
  <c r="A27" i="35"/>
  <c r="A28" i="35"/>
  <c r="A29" i="35"/>
  <c r="A30" i="35"/>
  <c r="A31" i="35"/>
  <c r="A32" i="35"/>
  <c r="A33" i="35"/>
  <c r="A34" i="35"/>
  <c r="A35" i="35"/>
  <c r="A36" i="35"/>
  <c r="A37" i="35"/>
  <c r="A38" i="35"/>
  <c r="A39" i="35"/>
  <c r="A40" i="35"/>
  <c r="A41" i="35"/>
  <c r="A42" i="35"/>
  <c r="A43" i="35"/>
  <c r="A44" i="35"/>
  <c r="A45" i="35"/>
  <c r="A46" i="35"/>
  <c r="A47" i="35"/>
  <c r="A48" i="35"/>
  <c r="A49" i="35"/>
  <c r="A50" i="35"/>
  <c r="A51" i="35"/>
  <c r="A52" i="35"/>
  <c r="A53" i="35"/>
  <c r="A54" i="35"/>
  <c r="A55" i="35"/>
  <c r="A56" i="35"/>
  <c r="A57" i="35"/>
  <c r="A58" i="35"/>
  <c r="A59" i="35"/>
  <c r="A60" i="35"/>
  <c r="A61" i="35"/>
  <c r="A62" i="35"/>
  <c r="A63" i="35"/>
  <c r="A64" i="35"/>
  <c r="A65" i="35"/>
  <c r="A66" i="35"/>
  <c r="A67" i="35"/>
  <c r="A68" i="35"/>
  <c r="A69" i="35"/>
  <c r="A70" i="35"/>
  <c r="A71" i="35"/>
  <c r="A72" i="35"/>
  <c r="A73" i="35"/>
  <c r="A74" i="35"/>
  <c r="A4" i="35"/>
  <c r="K42" i="35" l="1"/>
  <c r="Y42" i="35"/>
  <c r="AF42" i="35"/>
  <c r="R54" i="35"/>
  <c r="Y54" i="35"/>
  <c r="AF54" i="35"/>
  <c r="R38" i="35"/>
  <c r="Y38" i="35"/>
  <c r="AF38" i="35"/>
  <c r="R30" i="35"/>
  <c r="Y30" i="35"/>
  <c r="AF30" i="35"/>
  <c r="R6" i="35"/>
  <c r="Y6" i="35"/>
  <c r="AF6" i="35"/>
  <c r="K4" i="35"/>
  <c r="Y4" i="35"/>
  <c r="AF4" i="35"/>
  <c r="K67" i="35"/>
  <c r="Y67" i="35"/>
  <c r="AF67" i="35"/>
  <c r="K59" i="35"/>
  <c r="Y59" i="35"/>
  <c r="AF59" i="35"/>
  <c r="K51" i="35"/>
  <c r="Y51" i="35"/>
  <c r="AF51" i="35"/>
  <c r="K43" i="35"/>
  <c r="Y43" i="35"/>
  <c r="AF43" i="35"/>
  <c r="K35" i="35"/>
  <c r="AF35" i="35"/>
  <c r="Y35" i="35"/>
  <c r="K27" i="35"/>
  <c r="Y27" i="35"/>
  <c r="AF27" i="35"/>
  <c r="K19" i="35"/>
  <c r="Y19" i="35"/>
  <c r="AF19" i="35"/>
  <c r="K11" i="35"/>
  <c r="Y11" i="35"/>
  <c r="AF11" i="35"/>
  <c r="K74" i="35"/>
  <c r="Y74" i="35"/>
  <c r="AF74" i="35"/>
  <c r="K26" i="35"/>
  <c r="AF26" i="35"/>
  <c r="Y26" i="35"/>
  <c r="K65" i="35"/>
  <c r="Y65" i="35"/>
  <c r="AF65" i="35"/>
  <c r="K41" i="35"/>
  <c r="Y41" i="35"/>
  <c r="AF41" i="35"/>
  <c r="K25" i="35"/>
  <c r="Y25" i="35"/>
  <c r="AF25" i="35"/>
  <c r="K17" i="35"/>
  <c r="Y17" i="35"/>
  <c r="AF17" i="35"/>
  <c r="K72" i="35"/>
  <c r="Y72" i="35"/>
  <c r="AF72" i="35"/>
  <c r="K64" i="35"/>
  <c r="Y64" i="35"/>
  <c r="AF64" i="35"/>
  <c r="R56" i="35"/>
  <c r="AF56" i="35"/>
  <c r="Y56" i="35"/>
  <c r="K48" i="35"/>
  <c r="Y48" i="35"/>
  <c r="AF48" i="35"/>
  <c r="K40" i="35"/>
  <c r="AF40" i="35"/>
  <c r="Y40" i="35"/>
  <c r="K32" i="35"/>
  <c r="Y32" i="35"/>
  <c r="AF32" i="35"/>
  <c r="R24" i="35"/>
  <c r="AF24" i="35"/>
  <c r="Y24" i="35"/>
  <c r="R16" i="35"/>
  <c r="Y16" i="35"/>
  <c r="AF16" i="35"/>
  <c r="K8" i="35"/>
  <c r="Y8" i="35"/>
  <c r="AF8" i="35"/>
  <c r="K58" i="35"/>
  <c r="Y58" i="35"/>
  <c r="AF58" i="35"/>
  <c r="K18" i="35"/>
  <c r="AF18" i="35"/>
  <c r="Y18" i="35"/>
  <c r="K73" i="35"/>
  <c r="Y73" i="35"/>
  <c r="AF73" i="35"/>
  <c r="K57" i="35"/>
  <c r="Y57" i="35"/>
  <c r="AF57" i="35"/>
  <c r="K49" i="35"/>
  <c r="Y49" i="35"/>
  <c r="AF49" i="35"/>
  <c r="K33" i="35"/>
  <c r="Y33" i="35"/>
  <c r="AF33" i="35"/>
  <c r="K9" i="35"/>
  <c r="Y9" i="35"/>
  <c r="AF9" i="35"/>
  <c r="K71" i="35"/>
  <c r="Y71" i="35"/>
  <c r="AF71" i="35"/>
  <c r="K63" i="35"/>
  <c r="Y63" i="35"/>
  <c r="AF63" i="35"/>
  <c r="K55" i="35"/>
  <c r="AF55" i="35"/>
  <c r="Y55" i="35"/>
  <c r="K47" i="35"/>
  <c r="Y47" i="35"/>
  <c r="AF47" i="35"/>
  <c r="K39" i="35"/>
  <c r="AF39" i="35"/>
  <c r="Y39" i="35"/>
  <c r="K31" i="35"/>
  <c r="Y31" i="35"/>
  <c r="AF31" i="35"/>
  <c r="K23" i="35"/>
  <c r="AF23" i="35"/>
  <c r="Y23" i="35"/>
  <c r="K15" i="35"/>
  <c r="Y15" i="35"/>
  <c r="AF15" i="35"/>
  <c r="K7" i="35"/>
  <c r="Y7" i="35"/>
  <c r="AF7" i="35"/>
  <c r="K66" i="35"/>
  <c r="Y66" i="35"/>
  <c r="AF66" i="35"/>
  <c r="K10" i="35"/>
  <c r="Y10" i="35"/>
  <c r="AF10" i="35"/>
  <c r="R62" i="35"/>
  <c r="Y62" i="35"/>
  <c r="AF62" i="35"/>
  <c r="R22" i="35"/>
  <c r="Y22" i="35"/>
  <c r="AF22" i="35"/>
  <c r="K69" i="35"/>
  <c r="Y69" i="35"/>
  <c r="AF69" i="35"/>
  <c r="K61" i="35"/>
  <c r="Y61" i="35"/>
  <c r="AF61" i="35"/>
  <c r="K53" i="35"/>
  <c r="Y53" i="35"/>
  <c r="AF53" i="35"/>
  <c r="K45" i="35"/>
  <c r="Y45" i="35"/>
  <c r="AF45" i="35"/>
  <c r="K37" i="35"/>
  <c r="Y37" i="35"/>
  <c r="AF37" i="35"/>
  <c r="K29" i="35"/>
  <c r="Y29" i="35"/>
  <c r="AF29" i="35"/>
  <c r="K21" i="35"/>
  <c r="Y21" i="35"/>
  <c r="AF21" i="35"/>
  <c r="K13" i="35"/>
  <c r="Y13" i="35"/>
  <c r="AF13" i="35"/>
  <c r="K5" i="35"/>
  <c r="Y5" i="35"/>
  <c r="AF5" i="35"/>
  <c r="K50" i="35"/>
  <c r="AF50" i="35"/>
  <c r="Y50" i="35"/>
  <c r="K34" i="35"/>
  <c r="AF34" i="35"/>
  <c r="Y34" i="35"/>
  <c r="R70" i="35"/>
  <c r="Y70" i="35"/>
  <c r="AF70" i="35"/>
  <c r="R46" i="35"/>
  <c r="AF46" i="35"/>
  <c r="Y46" i="35"/>
  <c r="R14" i="35"/>
  <c r="AF14" i="35"/>
  <c r="Y14" i="35"/>
  <c r="K68" i="35"/>
  <c r="AF68" i="35"/>
  <c r="Y68" i="35"/>
  <c r="K60" i="35"/>
  <c r="AF60" i="35"/>
  <c r="Y60" i="35"/>
  <c r="K52" i="35"/>
  <c r="AF52" i="35"/>
  <c r="Y52" i="35"/>
  <c r="K44" i="35"/>
  <c r="AF44" i="35"/>
  <c r="Y44" i="35"/>
  <c r="K36" i="35"/>
  <c r="AF36" i="35"/>
  <c r="Y36" i="35"/>
  <c r="K28" i="35"/>
  <c r="AF28" i="35"/>
  <c r="Y28" i="35"/>
  <c r="K20" i="35"/>
  <c r="AF20" i="35"/>
  <c r="Y20" i="35"/>
  <c r="K12" i="35"/>
  <c r="AF12" i="35"/>
  <c r="Y12" i="35"/>
  <c r="CA67" i="35"/>
  <c r="CO67" i="35"/>
  <c r="CV67" i="35"/>
  <c r="CA43" i="35"/>
  <c r="CO43" i="35"/>
  <c r="CV43" i="35"/>
  <c r="CA11" i="35"/>
  <c r="CO11" i="35"/>
  <c r="CV11" i="35"/>
  <c r="CA74" i="35"/>
  <c r="CO74" i="35"/>
  <c r="CV74" i="35"/>
  <c r="CA58" i="35"/>
  <c r="CV58" i="35"/>
  <c r="CO58" i="35"/>
  <c r="CA26" i="35"/>
  <c r="CV26" i="35"/>
  <c r="CO26" i="35"/>
  <c r="CA73" i="35"/>
  <c r="CO73" i="35"/>
  <c r="CV73" i="35"/>
  <c r="CA65" i="35"/>
  <c r="CO65" i="35"/>
  <c r="CV65" i="35"/>
  <c r="CA57" i="35"/>
  <c r="CO57" i="35"/>
  <c r="CV57" i="35"/>
  <c r="CA49" i="35"/>
  <c r="CO49" i="35"/>
  <c r="CV49" i="35"/>
  <c r="CA41" i="35"/>
  <c r="CO41" i="35"/>
  <c r="CV41" i="35"/>
  <c r="CA33" i="35"/>
  <c r="CO33" i="35"/>
  <c r="CV33" i="35"/>
  <c r="CA25" i="35"/>
  <c r="CO25" i="35"/>
  <c r="CV25" i="35"/>
  <c r="CA17" i="35"/>
  <c r="CO17" i="35"/>
  <c r="CV17" i="35"/>
  <c r="CA9" i="35"/>
  <c r="CO9" i="35"/>
  <c r="CV9" i="35"/>
  <c r="CA72" i="35"/>
  <c r="CO72" i="35"/>
  <c r="CV72" i="35"/>
  <c r="CA64" i="35"/>
  <c r="CO64" i="35"/>
  <c r="CV64" i="35"/>
  <c r="CA56" i="35"/>
  <c r="CO56" i="35"/>
  <c r="CV56" i="35"/>
  <c r="CA48" i="35"/>
  <c r="CO48" i="35"/>
  <c r="CV48" i="35"/>
  <c r="CA40" i="35"/>
  <c r="CO40" i="35"/>
  <c r="CV40" i="35"/>
  <c r="CA32" i="35"/>
  <c r="CO32" i="35"/>
  <c r="CV32" i="35"/>
  <c r="CA24" i="35"/>
  <c r="CO24" i="35"/>
  <c r="CV24" i="35"/>
  <c r="CA16" i="35"/>
  <c r="CO16" i="35"/>
  <c r="CV16" i="35"/>
  <c r="CA8" i="35"/>
  <c r="CO8" i="35"/>
  <c r="CV8" i="35"/>
  <c r="CA35" i="35"/>
  <c r="CO35" i="35"/>
  <c r="CV35" i="35"/>
  <c r="CA39" i="35"/>
  <c r="CO39" i="35"/>
  <c r="CV39" i="35"/>
  <c r="CA22" i="35"/>
  <c r="CO22" i="35"/>
  <c r="CV22" i="35"/>
  <c r="CA27" i="35"/>
  <c r="CO27" i="35"/>
  <c r="CV27" i="35"/>
  <c r="CA71" i="35"/>
  <c r="CO71" i="35"/>
  <c r="CV71" i="35"/>
  <c r="CA55" i="35"/>
  <c r="CO55" i="35"/>
  <c r="CV55" i="35"/>
  <c r="CA31" i="35"/>
  <c r="CO31" i="35"/>
  <c r="CV31" i="35"/>
  <c r="CA15" i="35"/>
  <c r="CO15" i="35"/>
  <c r="CV15" i="35"/>
  <c r="CA70" i="35"/>
  <c r="CO70" i="35"/>
  <c r="CV70" i="35"/>
  <c r="CA54" i="35"/>
  <c r="CO54" i="35"/>
  <c r="CV54" i="35"/>
  <c r="CA38" i="35"/>
  <c r="CO38" i="35"/>
  <c r="CV38" i="35"/>
  <c r="CA14" i="35"/>
  <c r="CO14" i="35"/>
  <c r="CV14" i="35"/>
  <c r="CA69" i="35"/>
  <c r="CV69" i="35"/>
  <c r="CO69" i="35"/>
  <c r="CA61" i="35"/>
  <c r="CV61" i="35"/>
  <c r="CO61" i="35"/>
  <c r="CA53" i="35"/>
  <c r="CV53" i="35"/>
  <c r="CO53" i="35"/>
  <c r="CA45" i="35"/>
  <c r="CV45" i="35"/>
  <c r="CO45" i="35"/>
  <c r="CA37" i="35"/>
  <c r="CV37" i="35"/>
  <c r="CO37" i="35"/>
  <c r="CA29" i="35"/>
  <c r="CV29" i="35"/>
  <c r="CO29" i="35"/>
  <c r="CA21" i="35"/>
  <c r="CV21" i="35"/>
  <c r="CO21" i="35"/>
  <c r="CA13" i="35"/>
  <c r="CV13" i="35"/>
  <c r="CO13" i="35"/>
  <c r="CA5" i="35"/>
  <c r="CV5" i="35"/>
  <c r="CO5" i="35"/>
  <c r="CA59" i="35"/>
  <c r="CO59" i="35"/>
  <c r="CV59" i="35"/>
  <c r="CA63" i="35"/>
  <c r="CO63" i="35"/>
  <c r="CV63" i="35"/>
  <c r="CA47" i="35"/>
  <c r="CO47" i="35"/>
  <c r="CV47" i="35"/>
  <c r="CA23" i="35"/>
  <c r="CO23" i="35"/>
  <c r="CV23" i="35"/>
  <c r="CA7" i="35"/>
  <c r="CO7" i="35"/>
  <c r="CV7" i="35"/>
  <c r="CA62" i="35"/>
  <c r="CO62" i="35"/>
  <c r="CV62" i="35"/>
  <c r="CA46" i="35"/>
  <c r="CO46" i="35"/>
  <c r="CV46" i="35"/>
  <c r="CA30" i="35"/>
  <c r="CO30" i="35"/>
  <c r="CV30" i="35"/>
  <c r="CA6" i="35"/>
  <c r="CO6" i="35"/>
  <c r="CV6" i="35"/>
  <c r="CA68" i="35"/>
  <c r="CO68" i="35"/>
  <c r="CV68" i="35"/>
  <c r="CA60" i="35"/>
  <c r="CO60" i="35"/>
  <c r="CV60" i="35"/>
  <c r="CA52" i="35"/>
  <c r="CO52" i="35"/>
  <c r="CV52" i="35"/>
  <c r="CA44" i="35"/>
  <c r="CO44" i="35"/>
  <c r="CV44" i="35"/>
  <c r="CA36" i="35"/>
  <c r="CO36" i="35"/>
  <c r="CV36" i="35"/>
  <c r="CA28" i="35"/>
  <c r="CO28" i="35"/>
  <c r="CV28" i="35"/>
  <c r="CA20" i="35"/>
  <c r="CO20" i="35"/>
  <c r="CV20" i="35"/>
  <c r="CA12" i="35"/>
  <c r="CO12" i="35"/>
  <c r="CV12" i="35"/>
  <c r="CA4" i="35"/>
  <c r="CO4" i="35"/>
  <c r="CV4" i="35"/>
  <c r="CA51" i="35"/>
  <c r="CO51" i="35"/>
  <c r="CV51" i="35"/>
  <c r="CA19" i="35"/>
  <c r="CO19" i="35"/>
  <c r="CV19" i="35"/>
  <c r="CA66" i="35"/>
  <c r="CV66" i="35"/>
  <c r="CO66" i="35"/>
  <c r="CA50" i="35"/>
  <c r="CV50" i="35"/>
  <c r="CO50" i="35"/>
  <c r="CA42" i="35"/>
  <c r="CV42" i="35"/>
  <c r="CO42" i="35"/>
  <c r="CA34" i="35"/>
  <c r="CO34" i="35"/>
  <c r="CV34" i="35"/>
  <c r="CA18" i="35"/>
  <c r="CV18" i="35"/>
  <c r="CO18" i="35"/>
  <c r="CA10" i="35"/>
  <c r="CV10" i="35"/>
  <c r="CO10" i="35"/>
  <c r="AS66" i="35"/>
  <c r="BN66" i="35"/>
  <c r="BG66" i="35"/>
  <c r="AS18" i="35"/>
  <c r="BG18" i="35"/>
  <c r="BN18" i="35"/>
  <c r="AS25" i="35"/>
  <c r="BG25" i="35"/>
  <c r="BN25" i="35"/>
  <c r="AZ72" i="35"/>
  <c r="BG72" i="35"/>
  <c r="BN72" i="35"/>
  <c r="AZ64" i="35"/>
  <c r="BG64" i="35"/>
  <c r="BN64" i="35"/>
  <c r="AZ56" i="35"/>
  <c r="BG56" i="35"/>
  <c r="BN56" i="35"/>
  <c r="AZ48" i="35"/>
  <c r="BG48" i="35"/>
  <c r="BN48" i="35"/>
  <c r="AZ40" i="35"/>
  <c r="BG40" i="35"/>
  <c r="BN40" i="35"/>
  <c r="AZ32" i="35"/>
  <c r="BG32" i="35"/>
  <c r="BN32" i="35"/>
  <c r="AZ24" i="35"/>
  <c r="BG24" i="35"/>
  <c r="BN24" i="35"/>
  <c r="AZ16" i="35"/>
  <c r="BG16" i="35"/>
  <c r="BN16" i="35"/>
  <c r="AZ8" i="35"/>
  <c r="BG8" i="35"/>
  <c r="BN8" i="35"/>
  <c r="AS42" i="35"/>
  <c r="BG42" i="35"/>
  <c r="BN42" i="35"/>
  <c r="AS41" i="35"/>
  <c r="BG41" i="35"/>
  <c r="BN41" i="35"/>
  <c r="AS71" i="35"/>
  <c r="BN71" i="35"/>
  <c r="BG71" i="35"/>
  <c r="AZ63" i="35"/>
  <c r="BN63" i="35"/>
  <c r="BG63" i="35"/>
  <c r="AZ55" i="35"/>
  <c r="BN55" i="35"/>
  <c r="BG55" i="35"/>
  <c r="AS47" i="35"/>
  <c r="BN47" i="35"/>
  <c r="BG47" i="35"/>
  <c r="AZ39" i="35"/>
  <c r="BN39" i="35"/>
  <c r="BG39" i="35"/>
  <c r="AZ31" i="35"/>
  <c r="BN31" i="35"/>
  <c r="BG31" i="35"/>
  <c r="AZ23" i="35"/>
  <c r="BN23" i="35"/>
  <c r="BG23" i="35"/>
  <c r="AZ15" i="35"/>
  <c r="BN15" i="35"/>
  <c r="BG15" i="35"/>
  <c r="AZ7" i="35"/>
  <c r="BN7" i="35"/>
  <c r="BG7" i="35"/>
  <c r="AS58" i="35"/>
  <c r="BN58" i="35"/>
  <c r="BG58" i="35"/>
  <c r="AS10" i="35"/>
  <c r="BG10" i="35"/>
  <c r="BN10" i="35"/>
  <c r="AS57" i="35"/>
  <c r="BG57" i="35"/>
  <c r="BN57" i="35"/>
  <c r="AS17" i="35"/>
  <c r="BG17" i="35"/>
  <c r="BN17" i="35"/>
  <c r="AS70" i="35"/>
  <c r="BN70" i="35"/>
  <c r="BG70" i="35"/>
  <c r="AZ62" i="35"/>
  <c r="BN62" i="35"/>
  <c r="BG62" i="35"/>
  <c r="AZ54" i="35"/>
  <c r="BG54" i="35"/>
  <c r="BN54" i="35"/>
  <c r="AZ46" i="35"/>
  <c r="BN46" i="35"/>
  <c r="BG46" i="35"/>
  <c r="AZ38" i="35"/>
  <c r="BG38" i="35"/>
  <c r="BN38" i="35"/>
  <c r="AZ30" i="35"/>
  <c r="BG30" i="35"/>
  <c r="BN30" i="35"/>
  <c r="AZ22" i="35"/>
  <c r="BN22" i="35"/>
  <c r="BG22" i="35"/>
  <c r="AZ14" i="35"/>
  <c r="BG14" i="35"/>
  <c r="BN14" i="35"/>
  <c r="AS6" i="35"/>
  <c r="BG6" i="35"/>
  <c r="BN6" i="35"/>
  <c r="AS74" i="35"/>
  <c r="BG74" i="35"/>
  <c r="BN74" i="35"/>
  <c r="AS26" i="35"/>
  <c r="BN26" i="35"/>
  <c r="BG26" i="35"/>
  <c r="AS33" i="35"/>
  <c r="BG33" i="35"/>
  <c r="BN33" i="35"/>
  <c r="AS69" i="35"/>
  <c r="BN69" i="35"/>
  <c r="BG69" i="35"/>
  <c r="AS61" i="35"/>
  <c r="BG61" i="35"/>
  <c r="BN61" i="35"/>
  <c r="AS53" i="35"/>
  <c r="BG53" i="35"/>
  <c r="BN53" i="35"/>
  <c r="AS45" i="35"/>
  <c r="BN45" i="35"/>
  <c r="BG45" i="35"/>
  <c r="AS37" i="35"/>
  <c r="BG37" i="35"/>
  <c r="BN37" i="35"/>
  <c r="AS29" i="35"/>
  <c r="BG29" i="35"/>
  <c r="BN29" i="35"/>
  <c r="AS21" i="35"/>
  <c r="BN21" i="35"/>
  <c r="BG21" i="35"/>
  <c r="AS13" i="35"/>
  <c r="BG13" i="35"/>
  <c r="BN13" i="35"/>
  <c r="AS5" i="35"/>
  <c r="BG5" i="35"/>
  <c r="BN5" i="35"/>
  <c r="AS50" i="35"/>
  <c r="BN50" i="35"/>
  <c r="BG50" i="35"/>
  <c r="AS65" i="35"/>
  <c r="BG65" i="35"/>
  <c r="BN65" i="35"/>
  <c r="AS49" i="35"/>
  <c r="BG49" i="35"/>
  <c r="BN49" i="35"/>
  <c r="AS68" i="35"/>
  <c r="BG68" i="35"/>
  <c r="BN68" i="35"/>
  <c r="AS60" i="35"/>
  <c r="BN60" i="35"/>
  <c r="BG60" i="35"/>
  <c r="AS52" i="35"/>
  <c r="BG52" i="35"/>
  <c r="BN52" i="35"/>
  <c r="AS44" i="35"/>
  <c r="BG44" i="35"/>
  <c r="BN44" i="35"/>
  <c r="AS36" i="35"/>
  <c r="BN36" i="35"/>
  <c r="BG36" i="35"/>
  <c r="AS28" i="35"/>
  <c r="BG28" i="35"/>
  <c r="BN28" i="35"/>
  <c r="AS20" i="35"/>
  <c r="BG20" i="35"/>
  <c r="BN20" i="35"/>
  <c r="AS12" i="35"/>
  <c r="BG12" i="35"/>
  <c r="BN12" i="35"/>
  <c r="AS34" i="35"/>
  <c r="BN34" i="35"/>
  <c r="BG34" i="35"/>
  <c r="AS73" i="35"/>
  <c r="BG73" i="35"/>
  <c r="BN73" i="35"/>
  <c r="AS9" i="35"/>
  <c r="BG9" i="35"/>
  <c r="BN9" i="35"/>
  <c r="AS4" i="35"/>
  <c r="BG4" i="35"/>
  <c r="BN4" i="35"/>
  <c r="AS67" i="35"/>
  <c r="BN67" i="35"/>
  <c r="BG67" i="35"/>
  <c r="AS59" i="35"/>
  <c r="BG59" i="35"/>
  <c r="BN59" i="35"/>
  <c r="AS51" i="35"/>
  <c r="BN51" i="35"/>
  <c r="BG51" i="35"/>
  <c r="AS43" i="35"/>
  <c r="BN43" i="35"/>
  <c r="BG43" i="35"/>
  <c r="AS35" i="35"/>
  <c r="BG35" i="35"/>
  <c r="BN35" i="35"/>
  <c r="AS27" i="35"/>
  <c r="BG27" i="35"/>
  <c r="BN27" i="35"/>
  <c r="AS19" i="35"/>
  <c r="BN19" i="35"/>
  <c r="BG19" i="35"/>
  <c r="AS11" i="35"/>
  <c r="BG11" i="35"/>
  <c r="BN11" i="35"/>
  <c r="AS63" i="35"/>
  <c r="AS7" i="35"/>
  <c r="K56" i="35"/>
  <c r="K16" i="35"/>
  <c r="K6" i="35"/>
  <c r="K46" i="35"/>
  <c r="K62" i="35"/>
  <c r="K30" i="35"/>
  <c r="K38" i="35"/>
  <c r="K54" i="35"/>
  <c r="K70" i="35"/>
  <c r="K22" i="35"/>
  <c r="K14" i="35"/>
  <c r="R68" i="35"/>
  <c r="R60" i="35"/>
  <c r="R4" i="35"/>
  <c r="R67" i="35"/>
  <c r="R59" i="35"/>
  <c r="R51" i="35"/>
  <c r="R43" i="35"/>
  <c r="R35" i="35"/>
  <c r="R27" i="35"/>
  <c r="R19" i="35"/>
  <c r="R11" i="35"/>
  <c r="R20" i="35"/>
  <c r="R74" i="35"/>
  <c r="R66" i="35"/>
  <c r="R58" i="35"/>
  <c r="R50" i="35"/>
  <c r="R42" i="35"/>
  <c r="R34" i="35"/>
  <c r="R26" i="35"/>
  <c r="R18" i="35"/>
  <c r="R10" i="35"/>
  <c r="R44" i="35"/>
  <c r="R73" i="35"/>
  <c r="R65" i="35"/>
  <c r="R57" i="35"/>
  <c r="R49" i="35"/>
  <c r="R41" i="35"/>
  <c r="R33" i="35"/>
  <c r="R25" i="35"/>
  <c r="R17" i="35"/>
  <c r="R9" i="35"/>
  <c r="R36" i="35"/>
  <c r="R72" i="35"/>
  <c r="R64" i="35"/>
  <c r="R48" i="35"/>
  <c r="R40" i="35"/>
  <c r="R32" i="35"/>
  <c r="R8" i="35"/>
  <c r="R12" i="35"/>
  <c r="R71" i="35"/>
  <c r="R63" i="35"/>
  <c r="R55" i="35"/>
  <c r="R47" i="35"/>
  <c r="R39" i="35"/>
  <c r="R31" i="35"/>
  <c r="R23" i="35"/>
  <c r="R15" i="35"/>
  <c r="R7" i="35"/>
  <c r="R28" i="35"/>
  <c r="R52" i="35"/>
  <c r="R69" i="35"/>
  <c r="R61" i="35"/>
  <c r="R53" i="35"/>
  <c r="R45" i="35"/>
  <c r="R37" i="35"/>
  <c r="R29" i="35"/>
  <c r="R21" i="35"/>
  <c r="R13" i="35"/>
  <c r="R5" i="35"/>
  <c r="CH59" i="35"/>
  <c r="CH51" i="35"/>
  <c r="CH24" i="35"/>
  <c r="CH16" i="35"/>
  <c r="CH6" i="35"/>
  <c r="CH22" i="35"/>
  <c r="CH46" i="35"/>
  <c r="CH19" i="35"/>
  <c r="CH43" i="35"/>
  <c r="CH35" i="35"/>
  <c r="CH14" i="35"/>
  <c r="CH32" i="35"/>
  <c r="CH11" i="35"/>
  <c r="CH4" i="35"/>
  <c r="CH30" i="35"/>
  <c r="CH8" i="35"/>
  <c r="CH67" i="35"/>
  <c r="CH27" i="35"/>
  <c r="CH68" i="35"/>
  <c r="CH60" i="35"/>
  <c r="CH52" i="35"/>
  <c r="CH44" i="35"/>
  <c r="CH36" i="35"/>
  <c r="CH28" i="35"/>
  <c r="CH20" i="35"/>
  <c r="CH12" i="35"/>
  <c r="CH74" i="35"/>
  <c r="CH66" i="35"/>
  <c r="CH58" i="35"/>
  <c r="CH50" i="35"/>
  <c r="CH42" i="35"/>
  <c r="CH34" i="35"/>
  <c r="CH26" i="35"/>
  <c r="CH18" i="35"/>
  <c r="CH10" i="35"/>
  <c r="CH73" i="35"/>
  <c r="CH65" i="35"/>
  <c r="CH57" i="35"/>
  <c r="CH49" i="35"/>
  <c r="CH41" i="35"/>
  <c r="CH33" i="35"/>
  <c r="CH25" i="35"/>
  <c r="CH17" i="35"/>
  <c r="CH9" i="35"/>
  <c r="CH72" i="35"/>
  <c r="CH64" i="35"/>
  <c r="CH56" i="35"/>
  <c r="CH48" i="35"/>
  <c r="CH40" i="35"/>
  <c r="CH71" i="35"/>
  <c r="CH63" i="35"/>
  <c r="CH55" i="35"/>
  <c r="CH47" i="35"/>
  <c r="CH39" i="35"/>
  <c r="CH31" i="35"/>
  <c r="CH23" i="35"/>
  <c r="CH15" i="35"/>
  <c r="CH7" i="35"/>
  <c r="CH70" i="35"/>
  <c r="CH62" i="35"/>
  <c r="CH54" i="35"/>
  <c r="CH38" i="35"/>
  <c r="CH69" i="35"/>
  <c r="CH61" i="35"/>
  <c r="CH53" i="35"/>
  <c r="CH45" i="35"/>
  <c r="CH37" i="35"/>
  <c r="CH29" i="35"/>
  <c r="CH21" i="35"/>
  <c r="CH13" i="35"/>
  <c r="CH5" i="35"/>
  <c r="AZ6" i="35"/>
  <c r="AZ5" i="35"/>
  <c r="AS64" i="35"/>
  <c r="AZ71" i="35"/>
  <c r="AS46" i="35"/>
  <c r="AZ53" i="35"/>
  <c r="AS30" i="35"/>
  <c r="AZ47" i="35"/>
  <c r="AZ70" i="35"/>
  <c r="AS23" i="35"/>
  <c r="AS22" i="35"/>
  <c r="AZ29" i="35"/>
  <c r="AS62" i="35"/>
  <c r="AS39" i="35"/>
  <c r="AS16" i="35"/>
  <c r="AZ69" i="35"/>
  <c r="AS40" i="35"/>
  <c r="AS56" i="35"/>
  <c r="AS38" i="35"/>
  <c r="AS15" i="35"/>
  <c r="AZ45" i="35"/>
  <c r="AS55" i="35"/>
  <c r="AS32" i="35"/>
  <c r="AS14" i="35"/>
  <c r="AZ21" i="35"/>
  <c r="AS72" i="35"/>
  <c r="AS54" i="35"/>
  <c r="AS31" i="35"/>
  <c r="AS8" i="35"/>
  <c r="AZ61" i="35"/>
  <c r="AS48" i="35"/>
  <c r="AZ37" i="35"/>
  <c r="AS24" i="35"/>
  <c r="AZ13" i="35"/>
  <c r="AZ68" i="35"/>
  <c r="AZ60" i="35"/>
  <c r="AZ52" i="35"/>
  <c r="AZ44" i="35"/>
  <c r="AZ36" i="35"/>
  <c r="AZ28" i="35"/>
  <c r="AZ20" i="35"/>
  <c r="AZ12" i="35"/>
  <c r="AZ4" i="35"/>
  <c r="AZ67" i="35"/>
  <c r="AZ59" i="35"/>
  <c r="AZ51" i="35"/>
  <c r="AZ43" i="35"/>
  <c r="AZ35" i="35"/>
  <c r="AZ27" i="35"/>
  <c r="AZ19" i="35"/>
  <c r="AZ11" i="35"/>
  <c r="AZ74" i="35"/>
  <c r="AZ66" i="35"/>
  <c r="AZ58" i="35"/>
  <c r="AZ50" i="35"/>
  <c r="AZ42" i="35"/>
  <c r="AZ34" i="35"/>
  <c r="AZ26" i="35"/>
  <c r="AZ18" i="35"/>
  <c r="AZ10" i="35"/>
  <c r="AZ73" i="35"/>
  <c r="AZ65" i="35"/>
  <c r="AZ57" i="35"/>
  <c r="AZ49" i="35"/>
  <c r="AZ41" i="35"/>
  <c r="AZ33" i="35"/>
  <c r="AZ25" i="35"/>
  <c r="AZ17" i="35"/>
  <c r="AZ9" i="35"/>
  <c r="J13" i="42" l="1"/>
  <c r="J12" i="42"/>
  <c r="J9" i="42"/>
  <c r="J10" i="42" s="1"/>
  <c r="J7" i="42"/>
  <c r="J8" i="42" s="1"/>
  <c r="C10" i="42" l="1"/>
  <c r="G10" i="42" s="1"/>
  <c r="G9" i="42"/>
  <c r="P3" i="42"/>
  <c r="P4" i="42" s="1"/>
  <c r="P5" i="42" s="1"/>
  <c r="P6" i="42" s="1"/>
  <c r="P7" i="42" s="1"/>
  <c r="P8" i="42" s="1"/>
  <c r="P9" i="42" s="1"/>
  <c r="P10" i="42" s="1"/>
  <c r="P11" i="42" s="1"/>
  <c r="P12" i="42" s="1"/>
  <c r="P13" i="42" s="1"/>
  <c r="P14" i="42" s="1"/>
  <c r="P15" i="42" s="1"/>
  <c r="P16" i="42" s="1"/>
  <c r="P17" i="42" s="1"/>
  <c r="P18" i="42" s="1"/>
  <c r="P19" i="42" s="1"/>
  <c r="P20" i="42" s="1"/>
  <c r="P21" i="42" s="1"/>
  <c r="P22" i="42" s="1"/>
  <c r="P23" i="42" s="1"/>
  <c r="P24" i="42" s="1"/>
  <c r="P25" i="42" s="1"/>
  <c r="P26" i="42" s="1"/>
  <c r="P27" i="42" s="1"/>
  <c r="P28" i="42" s="1"/>
  <c r="P29" i="42" s="1"/>
  <c r="P30" i="42" s="1"/>
  <c r="P31" i="42" s="1"/>
  <c r="P32" i="42" s="1"/>
  <c r="P33" i="42" s="1"/>
  <c r="P34" i="42" s="1"/>
  <c r="P35" i="42" s="1"/>
  <c r="P36" i="42" s="1"/>
  <c r="P37" i="42" s="1"/>
  <c r="P38" i="42" s="1"/>
  <c r="P39" i="42" s="1"/>
  <c r="P40" i="42" s="1"/>
  <c r="P41" i="42" s="1"/>
  <c r="P42" i="42" s="1"/>
  <c r="P43" i="42" s="1"/>
  <c r="P44" i="42" s="1"/>
  <c r="P45" i="42" s="1"/>
  <c r="P46" i="42" s="1"/>
  <c r="P47" i="42" s="1"/>
  <c r="P48" i="42" s="1"/>
  <c r="P49" i="42" s="1"/>
  <c r="P50" i="42" s="1"/>
  <c r="P51" i="42" s="1"/>
  <c r="P52" i="42" s="1"/>
  <c r="P53" i="42" s="1"/>
  <c r="P54" i="42" s="1"/>
  <c r="P55" i="42" s="1"/>
  <c r="P56" i="42" s="1"/>
  <c r="P57" i="42" s="1"/>
  <c r="P58" i="42" s="1"/>
  <c r="P59" i="42" s="1"/>
  <c r="P60" i="42" s="1"/>
  <c r="P61" i="42" s="1"/>
  <c r="P62" i="42" s="1"/>
  <c r="P63" i="42" s="1"/>
  <c r="P64" i="42" s="1"/>
  <c r="P65" i="42" s="1"/>
  <c r="P66" i="42" s="1"/>
  <c r="P67" i="42" s="1"/>
  <c r="P68" i="42" s="1"/>
  <c r="P69" i="42" s="1"/>
  <c r="P70" i="42" s="1"/>
  <c r="P71" i="42" s="1"/>
  <c r="P72" i="42" s="1"/>
  <c r="P73" i="42" s="1"/>
  <c r="P74" i="42" s="1"/>
  <c r="P75" i="42" s="1"/>
  <c r="P76" i="42" s="1"/>
  <c r="P77" i="42" s="1"/>
  <c r="P78" i="42" s="1"/>
  <c r="P79" i="42" s="1"/>
  <c r="P80" i="42" s="1"/>
  <c r="P81" i="42" s="1"/>
  <c r="P82" i="42" s="1"/>
  <c r="P83" i="42" s="1"/>
  <c r="P84" i="42" s="1"/>
  <c r="P85" i="42" s="1"/>
  <c r="P86" i="42" s="1"/>
  <c r="P87" i="42" s="1"/>
  <c r="P88" i="42" s="1"/>
  <c r="P89" i="42" s="1"/>
  <c r="P90" i="42" s="1"/>
  <c r="P91" i="42" s="1"/>
  <c r="P92" i="42" s="1"/>
  <c r="P93" i="42" s="1"/>
  <c r="P94" i="42" s="1"/>
  <c r="P95" i="42" s="1"/>
  <c r="P96" i="42" s="1"/>
  <c r="P97" i="42" s="1"/>
  <c r="P98" i="42" s="1"/>
  <c r="P99" i="42" s="1"/>
  <c r="P100" i="42" s="1"/>
  <c r="P101" i="42" s="1"/>
  <c r="P102" i="42" s="1"/>
  <c r="P103" i="42" s="1"/>
  <c r="P104" i="42" s="1"/>
  <c r="P105" i="42" s="1"/>
  <c r="P106" i="42" s="1"/>
  <c r="P107" i="42" s="1"/>
  <c r="P108" i="42" s="1"/>
  <c r="P109" i="42" s="1"/>
  <c r="P110" i="42" s="1"/>
  <c r="P111" i="42" s="1"/>
  <c r="P112" i="42" s="1"/>
  <c r="P113" i="42" s="1"/>
  <c r="P114" i="42" s="1"/>
  <c r="P115" i="42" s="1"/>
  <c r="P116" i="42" s="1"/>
  <c r="P117" i="42" s="1"/>
  <c r="P118" i="42" s="1"/>
  <c r="P119" i="42" s="1"/>
  <c r="P120" i="42" s="1"/>
  <c r="P121" i="42" s="1"/>
  <c r="P122" i="42" s="1"/>
  <c r="P123" i="42" s="1"/>
  <c r="P124" i="42" s="1"/>
  <c r="P125" i="42" s="1"/>
  <c r="P126" i="42" s="1"/>
  <c r="P127" i="42" s="1"/>
  <c r="P128" i="42" s="1"/>
  <c r="P129" i="42" s="1"/>
  <c r="P130" i="42" s="1"/>
  <c r="P131" i="42" s="1"/>
  <c r="P132" i="42" s="1"/>
  <c r="P133" i="42" s="1"/>
  <c r="P134" i="42" s="1"/>
  <c r="P135" i="42" s="1"/>
  <c r="P136" i="42" s="1"/>
  <c r="P137" i="42" s="1"/>
  <c r="P138" i="42" s="1"/>
  <c r="P139" i="42" s="1"/>
  <c r="P140" i="42" s="1"/>
  <c r="P141" i="42" s="1"/>
  <c r="P142" i="42" s="1"/>
  <c r="P143" i="42" s="1"/>
  <c r="P144" i="42" s="1"/>
  <c r="P145" i="42" s="1"/>
  <c r="P146" i="42" s="1"/>
  <c r="P147" i="42" s="1"/>
  <c r="P148" i="42" s="1"/>
  <c r="P149" i="42" s="1"/>
  <c r="P150" i="42" s="1"/>
  <c r="P151" i="42" s="1"/>
  <c r="P152" i="42" s="1"/>
  <c r="P153" i="42" s="1"/>
  <c r="P154" i="42" s="1"/>
  <c r="P155" i="42" s="1"/>
  <c r="P156" i="42" s="1"/>
  <c r="P157" i="42" s="1"/>
  <c r="P158" i="42" s="1"/>
  <c r="P159" i="42" s="1"/>
  <c r="P160" i="42" s="1"/>
  <c r="P161" i="42" s="1"/>
  <c r="P162" i="42" s="1"/>
  <c r="P163" i="42" s="1"/>
  <c r="P164" i="42" s="1"/>
  <c r="P165" i="42" s="1"/>
  <c r="P166" i="42" s="1"/>
  <c r="P167" i="42" s="1"/>
  <c r="P168" i="42" s="1"/>
  <c r="P169" i="42" s="1"/>
  <c r="P170" i="42" s="1"/>
  <c r="P171" i="42" s="1"/>
  <c r="P172" i="42" s="1"/>
  <c r="P173" i="42" s="1"/>
  <c r="P174" i="42" s="1"/>
  <c r="P175" i="42" s="1"/>
  <c r="P176" i="42" s="1"/>
  <c r="P177" i="42" s="1"/>
  <c r="P178" i="42" s="1"/>
  <c r="P179" i="42" s="1"/>
  <c r="P180" i="42" s="1"/>
  <c r="P181" i="42" s="1"/>
  <c r="P182" i="42" s="1"/>
  <c r="P183" i="42" s="1"/>
  <c r="P184" i="42" s="1"/>
  <c r="P185" i="42" s="1"/>
  <c r="P186" i="42" s="1"/>
  <c r="P187" i="42" s="1"/>
  <c r="P188" i="42" s="1"/>
  <c r="P189" i="42" s="1"/>
  <c r="P190" i="42" s="1"/>
  <c r="P191" i="42" s="1"/>
  <c r="P192" i="42" s="1"/>
  <c r="P193" i="42" s="1"/>
  <c r="P194" i="42" s="1"/>
  <c r="P195" i="42" s="1"/>
  <c r="P196" i="42" s="1"/>
  <c r="P197" i="42" s="1"/>
  <c r="P198" i="42" s="1"/>
  <c r="P199" i="42" s="1"/>
  <c r="P200" i="42" s="1"/>
  <c r="P201" i="42" s="1"/>
  <c r="P202" i="42" s="1"/>
  <c r="P203" i="42" s="1"/>
  <c r="P204" i="42" s="1"/>
  <c r="P205" i="42" s="1"/>
  <c r="P206" i="42" s="1"/>
  <c r="P207" i="42" s="1"/>
  <c r="P208" i="42" s="1"/>
  <c r="P209" i="42" s="1"/>
  <c r="P210" i="42" s="1"/>
  <c r="P211" i="42" s="1"/>
  <c r="P212" i="42" s="1"/>
  <c r="P213" i="42" s="1"/>
  <c r="P214" i="42" s="1"/>
  <c r="P215" i="42" s="1"/>
  <c r="P216" i="42" s="1"/>
  <c r="P217" i="42" s="1"/>
  <c r="P218" i="42" s="1"/>
  <c r="P219" i="42" s="1"/>
  <c r="P220" i="42" s="1"/>
  <c r="P221" i="42" s="1"/>
  <c r="P222" i="42" s="1"/>
  <c r="P223" i="42" s="1"/>
  <c r="P224" i="42" s="1"/>
  <c r="P225" i="42" s="1"/>
  <c r="P226" i="42" s="1"/>
  <c r="P227" i="42" s="1"/>
  <c r="P228" i="42" s="1"/>
  <c r="P229" i="42" s="1"/>
  <c r="P230" i="42" s="1"/>
  <c r="P231" i="42" s="1"/>
  <c r="P232" i="42" s="1"/>
  <c r="P233" i="42" s="1"/>
  <c r="P234" i="42" s="1"/>
  <c r="P235" i="42" s="1"/>
  <c r="P236" i="42" s="1"/>
  <c r="P237" i="42" s="1"/>
  <c r="P238" i="42" s="1"/>
  <c r="P239" i="42" s="1"/>
  <c r="P240" i="42" s="1"/>
  <c r="P241" i="42" s="1"/>
  <c r="P242" i="42" s="1"/>
  <c r="P243" i="42" s="1"/>
  <c r="P244" i="42" s="1"/>
  <c r="P245" i="42" s="1"/>
  <c r="P246" i="42" s="1"/>
  <c r="P247" i="42" s="1"/>
  <c r="P248" i="42" s="1"/>
  <c r="P249" i="42" s="1"/>
  <c r="P250" i="42" s="1"/>
  <c r="P251" i="42" s="1"/>
  <c r="P252" i="42" s="1"/>
  <c r="P253" i="42" s="1"/>
  <c r="P254" i="42" s="1"/>
  <c r="P255" i="42" s="1"/>
  <c r="J15" i="42" l="1"/>
  <c r="C13" i="42" s="1"/>
  <c r="J17" i="42" s="1"/>
  <c r="J18" i="42" s="1"/>
  <c r="C5" i="36"/>
  <c r="B162" i="36" s="1"/>
  <c r="C5" i="37"/>
  <c r="B162" i="37" s="1"/>
  <c r="C5" i="38"/>
  <c r="B162" i="38" s="1"/>
  <c r="C5" i="11" l="1"/>
  <c r="B162" i="11" s="1"/>
  <c r="J6" i="24" l="1"/>
  <c r="AZ456" i="38" l="1"/>
  <c r="AZ455" i="38"/>
  <c r="AZ454" i="38"/>
  <c r="AZ453" i="38"/>
  <c r="AZ452" i="38"/>
  <c r="AZ451" i="38"/>
  <c r="AZ450" i="38"/>
  <c r="AZ449" i="38"/>
  <c r="AZ448" i="38"/>
  <c r="AZ447" i="38"/>
  <c r="AZ446" i="38"/>
  <c r="AZ445" i="38"/>
  <c r="AZ444" i="38"/>
  <c r="AZ443" i="38"/>
  <c r="AZ442" i="38"/>
  <c r="AZ441" i="38"/>
  <c r="AZ440" i="38"/>
  <c r="AZ439" i="38"/>
  <c r="AZ438" i="38"/>
  <c r="AZ437" i="38"/>
  <c r="AZ436" i="38"/>
  <c r="AZ435" i="38"/>
  <c r="AZ434" i="38"/>
  <c r="AZ433" i="38"/>
  <c r="AZ432" i="38"/>
  <c r="AZ431" i="38"/>
  <c r="AZ430" i="38"/>
  <c r="AZ429" i="38"/>
  <c r="AZ428" i="38"/>
  <c r="AZ427" i="38"/>
  <c r="AZ426" i="38"/>
  <c r="AZ425" i="38"/>
  <c r="AZ424" i="38"/>
  <c r="AZ423" i="38"/>
  <c r="AZ422" i="38"/>
  <c r="AZ421" i="38"/>
  <c r="AZ420" i="38"/>
  <c r="AZ419" i="38"/>
  <c r="AZ418" i="38"/>
  <c r="AZ417" i="38"/>
  <c r="AZ416" i="38"/>
  <c r="AZ415" i="38"/>
  <c r="AZ414" i="38"/>
  <c r="AZ413" i="38"/>
  <c r="AZ412" i="38"/>
  <c r="AZ411" i="38"/>
  <c r="AZ410" i="38"/>
  <c r="AZ409" i="38"/>
  <c r="AZ408" i="38"/>
  <c r="AZ407" i="38"/>
  <c r="AZ406" i="38"/>
  <c r="AZ405" i="38"/>
  <c r="AZ404" i="38"/>
  <c r="AZ403" i="38"/>
  <c r="AZ402" i="38"/>
  <c r="AZ401" i="38"/>
  <c r="AZ400" i="38"/>
  <c r="AZ399" i="38"/>
  <c r="AZ398" i="38"/>
  <c r="AZ397" i="38"/>
  <c r="AZ396" i="38"/>
  <c r="AZ395" i="38"/>
  <c r="AZ394" i="38"/>
  <c r="AZ393" i="38"/>
  <c r="AZ392" i="38"/>
  <c r="AZ391" i="38"/>
  <c r="AZ390" i="38"/>
  <c r="AZ389" i="38"/>
  <c r="AZ388" i="38"/>
  <c r="AZ387" i="38"/>
  <c r="AZ386" i="38"/>
  <c r="Y456" i="38"/>
  <c r="Y455" i="38"/>
  <c r="Y454" i="38"/>
  <c r="Y453" i="38"/>
  <c r="Y452" i="38"/>
  <c r="Y451" i="38"/>
  <c r="Y450" i="38"/>
  <c r="Y449" i="38"/>
  <c r="Y448" i="38"/>
  <c r="Y447" i="38"/>
  <c r="Y446" i="38"/>
  <c r="Y445" i="38"/>
  <c r="Y444" i="38"/>
  <c r="Y443" i="38"/>
  <c r="Y442" i="38"/>
  <c r="Y441" i="38"/>
  <c r="Y440" i="38"/>
  <c r="Y439" i="38"/>
  <c r="Y438" i="38"/>
  <c r="Y437" i="38"/>
  <c r="Y436" i="38"/>
  <c r="Y435" i="38"/>
  <c r="Y434" i="38"/>
  <c r="Y433" i="38"/>
  <c r="Y432" i="38"/>
  <c r="Y431" i="38"/>
  <c r="Y430" i="38"/>
  <c r="Y429" i="38"/>
  <c r="Y428" i="38"/>
  <c r="Y427" i="38"/>
  <c r="Y426" i="38"/>
  <c r="Y425" i="38"/>
  <c r="Y424" i="38"/>
  <c r="Y423" i="38"/>
  <c r="Y422" i="38"/>
  <c r="Y421" i="38"/>
  <c r="Y420" i="38"/>
  <c r="Y419" i="38"/>
  <c r="Y418" i="38"/>
  <c r="Y417" i="38"/>
  <c r="Y416" i="38"/>
  <c r="Y415" i="38"/>
  <c r="Y414" i="38"/>
  <c r="Y413" i="38"/>
  <c r="Y412" i="38"/>
  <c r="Y411" i="38"/>
  <c r="Y410" i="38"/>
  <c r="Y409" i="38"/>
  <c r="Y408" i="38"/>
  <c r="Y407" i="38"/>
  <c r="Y406" i="38"/>
  <c r="Y405" i="38"/>
  <c r="Y404" i="38"/>
  <c r="Y403" i="38"/>
  <c r="Y402" i="38"/>
  <c r="Y401" i="38"/>
  <c r="Y400" i="38"/>
  <c r="Y399" i="38"/>
  <c r="Y398" i="38"/>
  <c r="Y397" i="38"/>
  <c r="Y396" i="38"/>
  <c r="Y395" i="38"/>
  <c r="Y394" i="38"/>
  <c r="Y393" i="38"/>
  <c r="Y392" i="38"/>
  <c r="Y391" i="38"/>
  <c r="Y390" i="38"/>
  <c r="Y389" i="38"/>
  <c r="Y388" i="38"/>
  <c r="Y387" i="38"/>
  <c r="Y386" i="38"/>
  <c r="AZ156" i="38"/>
  <c r="AZ155" i="38"/>
  <c r="AZ154" i="38"/>
  <c r="AZ153" i="38"/>
  <c r="AZ152" i="38"/>
  <c r="AZ151" i="38"/>
  <c r="AZ150" i="38"/>
  <c r="AZ149" i="38"/>
  <c r="AZ148" i="38"/>
  <c r="AZ147" i="38"/>
  <c r="AZ146" i="38"/>
  <c r="AZ145" i="38"/>
  <c r="AZ144" i="38"/>
  <c r="AZ143" i="38"/>
  <c r="AZ142" i="38"/>
  <c r="AZ141" i="38"/>
  <c r="AZ140" i="38"/>
  <c r="AZ139" i="38"/>
  <c r="AZ138" i="38"/>
  <c r="AZ137" i="38"/>
  <c r="AZ136" i="38"/>
  <c r="AZ135" i="38"/>
  <c r="AZ134" i="38"/>
  <c r="AZ133" i="38"/>
  <c r="AZ132" i="38"/>
  <c r="AZ131" i="38"/>
  <c r="AZ130" i="38"/>
  <c r="AZ129" i="38"/>
  <c r="AZ128" i="38"/>
  <c r="AZ127" i="38"/>
  <c r="AZ126" i="38"/>
  <c r="AZ125" i="38"/>
  <c r="AZ124" i="38"/>
  <c r="AZ123" i="38"/>
  <c r="AZ122" i="38"/>
  <c r="AZ121" i="38"/>
  <c r="AZ120" i="38"/>
  <c r="AZ119" i="38"/>
  <c r="AZ118" i="38"/>
  <c r="AZ117" i="38"/>
  <c r="AZ116" i="38"/>
  <c r="AZ115" i="38"/>
  <c r="AZ114" i="38"/>
  <c r="AZ113" i="38"/>
  <c r="AZ112" i="38"/>
  <c r="AZ111" i="38"/>
  <c r="AZ110" i="38"/>
  <c r="AZ109" i="38"/>
  <c r="AZ108" i="38"/>
  <c r="AZ107" i="38"/>
  <c r="AZ106" i="38"/>
  <c r="AZ105" i="38"/>
  <c r="AZ104" i="38"/>
  <c r="AZ103" i="38"/>
  <c r="AZ102" i="38"/>
  <c r="AZ101" i="38"/>
  <c r="AZ100" i="38"/>
  <c r="AZ99" i="38"/>
  <c r="AZ98" i="38"/>
  <c r="AZ97" i="38"/>
  <c r="AZ96" i="38"/>
  <c r="AZ95" i="38"/>
  <c r="AZ94" i="38"/>
  <c r="AZ93" i="38"/>
  <c r="AZ92" i="38"/>
  <c r="AZ91" i="38"/>
  <c r="AZ90" i="38"/>
  <c r="AZ89" i="38"/>
  <c r="AZ88" i="38"/>
  <c r="AZ87" i="38"/>
  <c r="AZ86" i="38"/>
  <c r="Y156" i="38"/>
  <c r="Y155" i="38"/>
  <c r="Y154" i="38"/>
  <c r="Y153" i="38"/>
  <c r="Y152" i="38"/>
  <c r="Y151" i="38"/>
  <c r="Y150" i="38"/>
  <c r="Y149" i="38"/>
  <c r="Y148" i="38"/>
  <c r="Y147" i="38"/>
  <c r="Y146" i="38"/>
  <c r="Y145" i="38"/>
  <c r="Y144" i="38"/>
  <c r="Y143" i="38"/>
  <c r="Y142" i="38"/>
  <c r="Y141" i="38"/>
  <c r="Y140" i="38"/>
  <c r="Y139" i="38"/>
  <c r="Y138" i="38"/>
  <c r="Y137" i="38"/>
  <c r="Y136" i="38"/>
  <c r="Y135" i="38"/>
  <c r="Y134" i="38"/>
  <c r="Y133" i="38"/>
  <c r="Y132" i="38"/>
  <c r="Y131" i="38"/>
  <c r="Y130" i="38"/>
  <c r="Y129" i="38"/>
  <c r="Y128" i="38"/>
  <c r="Y127" i="38"/>
  <c r="Y126" i="38"/>
  <c r="Y125" i="38"/>
  <c r="Y124" i="38"/>
  <c r="Y123" i="38"/>
  <c r="Y122" i="38"/>
  <c r="Y121" i="38"/>
  <c r="Y120" i="38"/>
  <c r="Y119" i="38"/>
  <c r="Y118" i="38"/>
  <c r="Y117" i="38"/>
  <c r="Y116" i="38"/>
  <c r="Y115" i="38"/>
  <c r="Y114" i="38"/>
  <c r="Y113" i="38"/>
  <c r="Y112" i="38"/>
  <c r="Y111" i="38"/>
  <c r="Y110" i="38"/>
  <c r="Y109" i="38"/>
  <c r="Y108" i="38"/>
  <c r="Y107" i="38"/>
  <c r="Y106" i="38"/>
  <c r="Y105" i="38"/>
  <c r="Y104" i="38"/>
  <c r="Y103" i="38"/>
  <c r="Y102" i="38"/>
  <c r="Y101" i="38"/>
  <c r="Y100" i="38"/>
  <c r="Y99" i="38"/>
  <c r="Y98" i="38"/>
  <c r="Y97" i="38"/>
  <c r="Y96" i="38"/>
  <c r="Y95" i="38"/>
  <c r="Y94" i="38"/>
  <c r="Y93" i="38"/>
  <c r="Y92" i="38"/>
  <c r="Y91" i="38"/>
  <c r="Y90" i="38"/>
  <c r="Y89" i="38"/>
  <c r="Y88" i="38"/>
  <c r="Y87" i="38"/>
  <c r="Y86" i="38"/>
  <c r="AZ456" i="37"/>
  <c r="AZ455" i="37"/>
  <c r="AZ454" i="37"/>
  <c r="AZ453" i="37"/>
  <c r="AZ452" i="37"/>
  <c r="AZ451" i="37"/>
  <c r="AZ450" i="37"/>
  <c r="AZ449" i="37"/>
  <c r="AZ448" i="37"/>
  <c r="AZ447" i="37"/>
  <c r="AZ446" i="37"/>
  <c r="AZ445" i="37"/>
  <c r="AZ444" i="37"/>
  <c r="AZ443" i="37"/>
  <c r="AZ442" i="37"/>
  <c r="AZ441" i="37"/>
  <c r="AZ440" i="37"/>
  <c r="AZ439" i="37"/>
  <c r="AZ438" i="37"/>
  <c r="AZ437" i="37"/>
  <c r="AZ436" i="37"/>
  <c r="AZ435" i="37"/>
  <c r="AZ434" i="37"/>
  <c r="AZ433" i="37"/>
  <c r="AZ432" i="37"/>
  <c r="AZ431" i="37"/>
  <c r="AZ430" i="37"/>
  <c r="AZ429" i="37"/>
  <c r="AZ428" i="37"/>
  <c r="AZ427" i="37"/>
  <c r="AZ426" i="37"/>
  <c r="AZ425" i="37"/>
  <c r="AZ424" i="37"/>
  <c r="AZ423" i="37"/>
  <c r="AZ422" i="37"/>
  <c r="AZ421" i="37"/>
  <c r="AZ420" i="37"/>
  <c r="AZ419" i="37"/>
  <c r="AZ418" i="37"/>
  <c r="AZ417" i="37"/>
  <c r="AZ416" i="37"/>
  <c r="AZ415" i="37"/>
  <c r="AZ414" i="37"/>
  <c r="AZ413" i="37"/>
  <c r="AZ412" i="37"/>
  <c r="AZ411" i="37"/>
  <c r="AZ410" i="37"/>
  <c r="AZ409" i="37"/>
  <c r="AZ408" i="37"/>
  <c r="AZ407" i="37"/>
  <c r="AZ406" i="37"/>
  <c r="AZ405" i="37"/>
  <c r="AZ404" i="37"/>
  <c r="AZ403" i="37"/>
  <c r="AZ402" i="37"/>
  <c r="AZ401" i="37"/>
  <c r="AZ400" i="37"/>
  <c r="AZ399" i="37"/>
  <c r="AZ398" i="37"/>
  <c r="AZ397" i="37"/>
  <c r="AZ396" i="37"/>
  <c r="AZ395" i="37"/>
  <c r="AZ394" i="37"/>
  <c r="AZ393" i="37"/>
  <c r="AZ392" i="37"/>
  <c r="AZ391" i="37"/>
  <c r="AZ390" i="37"/>
  <c r="AZ389" i="37"/>
  <c r="AZ388" i="37"/>
  <c r="AZ387" i="37"/>
  <c r="AZ386" i="37"/>
  <c r="Y456" i="37"/>
  <c r="Y455" i="37"/>
  <c r="Y454" i="37"/>
  <c r="Y453" i="37"/>
  <c r="Y452" i="37"/>
  <c r="Y451" i="37"/>
  <c r="Y450" i="37"/>
  <c r="Y449" i="37"/>
  <c r="Y448" i="37"/>
  <c r="Y447" i="37"/>
  <c r="Y446" i="37"/>
  <c r="Y445" i="37"/>
  <c r="Y444" i="37"/>
  <c r="Y443" i="37"/>
  <c r="Y442" i="37"/>
  <c r="Y441" i="37"/>
  <c r="Y440" i="37"/>
  <c r="Y439" i="37"/>
  <c r="Y438" i="37"/>
  <c r="Y437" i="37"/>
  <c r="Y436" i="37"/>
  <c r="Y435" i="37"/>
  <c r="Y434" i="37"/>
  <c r="Y433" i="37"/>
  <c r="Y432" i="37"/>
  <c r="Y431" i="37"/>
  <c r="Y430" i="37"/>
  <c r="Y429" i="37"/>
  <c r="Y428" i="37"/>
  <c r="Y427" i="37"/>
  <c r="Y426" i="37"/>
  <c r="Y425" i="37"/>
  <c r="Y424" i="37"/>
  <c r="Y423" i="37"/>
  <c r="Y422" i="37"/>
  <c r="Y421" i="37"/>
  <c r="Y420" i="37"/>
  <c r="Y419" i="37"/>
  <c r="Y418" i="37"/>
  <c r="Y417" i="37"/>
  <c r="Y416" i="37"/>
  <c r="Y415" i="37"/>
  <c r="Y414" i="37"/>
  <c r="Y413" i="37"/>
  <c r="Y412" i="37"/>
  <c r="Y411" i="37"/>
  <c r="Y410" i="37"/>
  <c r="Y409" i="37"/>
  <c r="Y408" i="37"/>
  <c r="Y407" i="37"/>
  <c r="Y406" i="37"/>
  <c r="Y405" i="37"/>
  <c r="Y404" i="37"/>
  <c r="Y403" i="37"/>
  <c r="Y402" i="37"/>
  <c r="Y401" i="37"/>
  <c r="Y400" i="37"/>
  <c r="Y399" i="37"/>
  <c r="Y398" i="37"/>
  <c r="Y397" i="37"/>
  <c r="Y396" i="37"/>
  <c r="Y395" i="37"/>
  <c r="Y394" i="37"/>
  <c r="Y393" i="37"/>
  <c r="Y392" i="37"/>
  <c r="Y391" i="37"/>
  <c r="Y390" i="37"/>
  <c r="Y389" i="37"/>
  <c r="Y388" i="37"/>
  <c r="Y387" i="37"/>
  <c r="Y386" i="37"/>
  <c r="AZ456" i="36"/>
  <c r="AZ455" i="36"/>
  <c r="AZ454" i="36"/>
  <c r="AZ453" i="36"/>
  <c r="AZ452" i="36"/>
  <c r="AZ451" i="36"/>
  <c r="AZ450" i="36"/>
  <c r="AZ449" i="36"/>
  <c r="AZ448" i="36"/>
  <c r="AZ447" i="36"/>
  <c r="AZ446" i="36"/>
  <c r="AZ445" i="36"/>
  <c r="AZ444" i="36"/>
  <c r="AZ443" i="36"/>
  <c r="AZ442" i="36"/>
  <c r="AZ441" i="36"/>
  <c r="AZ440" i="36"/>
  <c r="AZ439" i="36"/>
  <c r="AZ438" i="36"/>
  <c r="AZ437" i="36"/>
  <c r="AZ436" i="36"/>
  <c r="AZ435" i="36"/>
  <c r="AZ434" i="36"/>
  <c r="AZ433" i="36"/>
  <c r="AZ432" i="36"/>
  <c r="AZ431" i="36"/>
  <c r="AZ430" i="36"/>
  <c r="AZ429" i="36"/>
  <c r="AZ428" i="36"/>
  <c r="AZ427" i="36"/>
  <c r="AZ426" i="36"/>
  <c r="AZ425" i="36"/>
  <c r="AZ424" i="36"/>
  <c r="AZ423" i="36"/>
  <c r="AZ422" i="36"/>
  <c r="AZ421" i="36"/>
  <c r="AZ420" i="36"/>
  <c r="AZ419" i="36"/>
  <c r="AZ418" i="36"/>
  <c r="AZ417" i="36"/>
  <c r="AZ416" i="36"/>
  <c r="AZ415" i="36"/>
  <c r="AZ414" i="36"/>
  <c r="AZ413" i="36"/>
  <c r="AZ412" i="36"/>
  <c r="AZ411" i="36"/>
  <c r="AZ410" i="36"/>
  <c r="AZ409" i="36"/>
  <c r="AZ408" i="36"/>
  <c r="AZ407" i="36"/>
  <c r="AZ406" i="36"/>
  <c r="AZ405" i="36"/>
  <c r="AZ404" i="36"/>
  <c r="AZ403" i="36"/>
  <c r="AZ402" i="36"/>
  <c r="AZ401" i="36"/>
  <c r="AZ400" i="36"/>
  <c r="AZ399" i="36"/>
  <c r="AZ398" i="36"/>
  <c r="AZ397" i="36"/>
  <c r="AZ396" i="36"/>
  <c r="AZ395" i="36"/>
  <c r="AZ394" i="36"/>
  <c r="AZ393" i="36"/>
  <c r="AZ392" i="36"/>
  <c r="AZ391" i="36"/>
  <c r="AZ390" i="36"/>
  <c r="AZ389" i="36"/>
  <c r="AZ388" i="36"/>
  <c r="AZ387" i="36"/>
  <c r="AZ386" i="36"/>
  <c r="Y456" i="36"/>
  <c r="Y455" i="36"/>
  <c r="Y454" i="36"/>
  <c r="Y453" i="36"/>
  <c r="Y452" i="36"/>
  <c r="Y451" i="36"/>
  <c r="Y450" i="36"/>
  <c r="Y449" i="36"/>
  <c r="Y448" i="36"/>
  <c r="Y447" i="36"/>
  <c r="Y446" i="36"/>
  <c r="Y445" i="36"/>
  <c r="Y444" i="36"/>
  <c r="Y443" i="36"/>
  <c r="Y442" i="36"/>
  <c r="Y441" i="36"/>
  <c r="Y440" i="36"/>
  <c r="Y439" i="36"/>
  <c r="Y438" i="36"/>
  <c r="Y437" i="36"/>
  <c r="Y436" i="36"/>
  <c r="Y435" i="36"/>
  <c r="Y434" i="36"/>
  <c r="Y433" i="36"/>
  <c r="Y432" i="36"/>
  <c r="Y431" i="36"/>
  <c r="Y430" i="36"/>
  <c r="Y429" i="36"/>
  <c r="Y428" i="36"/>
  <c r="Y427" i="36"/>
  <c r="Y426" i="36"/>
  <c r="Y425" i="36"/>
  <c r="Y424" i="36"/>
  <c r="Y423" i="36"/>
  <c r="Y422" i="36"/>
  <c r="Y421" i="36"/>
  <c r="Y420" i="36"/>
  <c r="Y419" i="36"/>
  <c r="Y418" i="36"/>
  <c r="Y417" i="36"/>
  <c r="Y416" i="36"/>
  <c r="Y415" i="36"/>
  <c r="Y414" i="36"/>
  <c r="Y413" i="36"/>
  <c r="Y412" i="36"/>
  <c r="Y411" i="36"/>
  <c r="Y410" i="36"/>
  <c r="Y409" i="36"/>
  <c r="Y408" i="36"/>
  <c r="Y407" i="36"/>
  <c r="Y406" i="36"/>
  <c r="Y405" i="36"/>
  <c r="Y404" i="36"/>
  <c r="Y403" i="36"/>
  <c r="Y402" i="36"/>
  <c r="Y401" i="36"/>
  <c r="Y400" i="36"/>
  <c r="Y399" i="36"/>
  <c r="Y398" i="36"/>
  <c r="Y397" i="36"/>
  <c r="Y396" i="36"/>
  <c r="Y395" i="36"/>
  <c r="Y394" i="36"/>
  <c r="Y393" i="36"/>
  <c r="Y392" i="36"/>
  <c r="Y391" i="36"/>
  <c r="Y390" i="36"/>
  <c r="Y389" i="36"/>
  <c r="Y388" i="36"/>
  <c r="Y387" i="36"/>
  <c r="Y386" i="36"/>
  <c r="AZ456" i="11"/>
  <c r="AZ455" i="11"/>
  <c r="AZ454" i="11"/>
  <c r="AZ453" i="11"/>
  <c r="AZ452" i="11"/>
  <c r="AZ451" i="11"/>
  <c r="AZ450" i="11"/>
  <c r="AZ449" i="11"/>
  <c r="AZ448" i="11"/>
  <c r="AZ447" i="11"/>
  <c r="AZ446" i="11"/>
  <c r="AZ445" i="11"/>
  <c r="AZ444" i="11"/>
  <c r="AZ443" i="11"/>
  <c r="AZ442" i="11"/>
  <c r="AZ441" i="11"/>
  <c r="AZ440" i="11"/>
  <c r="AZ439" i="11"/>
  <c r="AZ438" i="11"/>
  <c r="AZ437" i="11"/>
  <c r="AZ436" i="11"/>
  <c r="AZ435" i="11"/>
  <c r="AZ434" i="11"/>
  <c r="AZ433" i="11"/>
  <c r="AZ432" i="11"/>
  <c r="AZ431" i="11"/>
  <c r="AZ430" i="11"/>
  <c r="AZ429" i="11"/>
  <c r="AZ428" i="11"/>
  <c r="AZ427" i="11"/>
  <c r="AZ426" i="11"/>
  <c r="AZ425" i="11"/>
  <c r="AZ424" i="11"/>
  <c r="AZ423" i="11"/>
  <c r="AZ422" i="11"/>
  <c r="AZ421" i="11"/>
  <c r="AZ420" i="11"/>
  <c r="AZ419" i="11"/>
  <c r="AZ418" i="11"/>
  <c r="AZ417" i="11"/>
  <c r="AZ416" i="11"/>
  <c r="AZ415" i="11"/>
  <c r="AZ414" i="11"/>
  <c r="AZ413" i="11"/>
  <c r="AZ412" i="11"/>
  <c r="AZ411" i="11"/>
  <c r="AZ410" i="11"/>
  <c r="AZ409" i="11"/>
  <c r="AZ408" i="11"/>
  <c r="AZ407" i="11"/>
  <c r="AZ406" i="11"/>
  <c r="AZ405" i="11"/>
  <c r="AZ404" i="11"/>
  <c r="AZ403" i="11"/>
  <c r="AZ402" i="11"/>
  <c r="AZ401" i="11"/>
  <c r="AZ400" i="11"/>
  <c r="AZ399" i="11"/>
  <c r="AZ398" i="11"/>
  <c r="AZ397" i="11"/>
  <c r="AZ396" i="11"/>
  <c r="AZ395" i="11"/>
  <c r="AZ394" i="11"/>
  <c r="AZ393" i="11"/>
  <c r="AZ392" i="11"/>
  <c r="AZ391" i="11"/>
  <c r="AZ390" i="11"/>
  <c r="AZ389" i="11"/>
  <c r="AZ388" i="11"/>
  <c r="AZ387" i="11"/>
  <c r="AZ386" i="11"/>
  <c r="Y456" i="11"/>
  <c r="Y455" i="11"/>
  <c r="Y454" i="11"/>
  <c r="Y453" i="11"/>
  <c r="Y452" i="11"/>
  <c r="Y451" i="11"/>
  <c r="Y450" i="11"/>
  <c r="Y449" i="11"/>
  <c r="Y448" i="11"/>
  <c r="Y447" i="11"/>
  <c r="Y446" i="11"/>
  <c r="Y445" i="11"/>
  <c r="Y444" i="11"/>
  <c r="Y443" i="11"/>
  <c r="Y442" i="11"/>
  <c r="Y441" i="11"/>
  <c r="Y440" i="11"/>
  <c r="Y439" i="11"/>
  <c r="Y438" i="11"/>
  <c r="Y437" i="11"/>
  <c r="Y436" i="11"/>
  <c r="Y435" i="11"/>
  <c r="Y434" i="11"/>
  <c r="Y433" i="11"/>
  <c r="Y432" i="11"/>
  <c r="Y431" i="11"/>
  <c r="Y430" i="11"/>
  <c r="Y429" i="11"/>
  <c r="Y428" i="11"/>
  <c r="Y427" i="11"/>
  <c r="Y426" i="11"/>
  <c r="Y425" i="11"/>
  <c r="Y424" i="11"/>
  <c r="Y423" i="11"/>
  <c r="Y422" i="11"/>
  <c r="Y421" i="11"/>
  <c r="Y420" i="11"/>
  <c r="Y419" i="11"/>
  <c r="Y418" i="11"/>
  <c r="Y417" i="11"/>
  <c r="Y416" i="11"/>
  <c r="Y415" i="11"/>
  <c r="Y414" i="11"/>
  <c r="Y413" i="11"/>
  <c r="Y412" i="11"/>
  <c r="Y411" i="11"/>
  <c r="Y410" i="11"/>
  <c r="Y409" i="11"/>
  <c r="Y408" i="11"/>
  <c r="Y407" i="11"/>
  <c r="Y406" i="11"/>
  <c r="Y405" i="11"/>
  <c r="Y404" i="11"/>
  <c r="Y403" i="11"/>
  <c r="Y402" i="11"/>
  <c r="Y401" i="11"/>
  <c r="Y400" i="11"/>
  <c r="Y399" i="11"/>
  <c r="Y398" i="11"/>
  <c r="Y397" i="11"/>
  <c r="Y396" i="11"/>
  <c r="Y395" i="11"/>
  <c r="Y394" i="11"/>
  <c r="Y393" i="11"/>
  <c r="Y392" i="11"/>
  <c r="Y391" i="11"/>
  <c r="Y390" i="11"/>
  <c r="Y389" i="11"/>
  <c r="Y388" i="11"/>
  <c r="Y387" i="11"/>
  <c r="Y386" i="11"/>
  <c r="AZ156" i="11"/>
  <c r="AZ155" i="11"/>
  <c r="AZ154" i="11"/>
  <c r="AZ153" i="11"/>
  <c r="AZ152" i="11"/>
  <c r="AZ151" i="11"/>
  <c r="AZ150" i="11"/>
  <c r="AZ149" i="11"/>
  <c r="AZ148" i="11"/>
  <c r="AZ147" i="11"/>
  <c r="AZ146" i="11"/>
  <c r="AZ145" i="11"/>
  <c r="AZ144" i="11"/>
  <c r="AZ143" i="11"/>
  <c r="AZ142" i="11"/>
  <c r="AZ141" i="11"/>
  <c r="AZ140" i="11"/>
  <c r="AZ139" i="11"/>
  <c r="AZ138" i="11"/>
  <c r="AZ137" i="11"/>
  <c r="AZ136" i="11"/>
  <c r="AZ135" i="11"/>
  <c r="AZ134" i="11"/>
  <c r="AZ133" i="11"/>
  <c r="AZ132" i="11"/>
  <c r="AZ131" i="11"/>
  <c r="AZ130" i="11"/>
  <c r="AZ129" i="11"/>
  <c r="AZ128" i="11"/>
  <c r="AZ127" i="11"/>
  <c r="AZ126" i="11"/>
  <c r="AZ125" i="11"/>
  <c r="AZ124" i="11"/>
  <c r="AZ123" i="11"/>
  <c r="AZ122" i="11"/>
  <c r="AZ121" i="11"/>
  <c r="AZ120" i="11"/>
  <c r="AZ119" i="11"/>
  <c r="AZ118" i="11"/>
  <c r="AZ117" i="11"/>
  <c r="AZ116" i="11"/>
  <c r="AZ115" i="11"/>
  <c r="AZ114" i="11"/>
  <c r="AZ113" i="11"/>
  <c r="AZ112" i="11"/>
  <c r="AZ111" i="11"/>
  <c r="AZ110" i="11"/>
  <c r="AZ109" i="11"/>
  <c r="AZ108" i="11"/>
  <c r="AZ107" i="11"/>
  <c r="AZ106" i="11"/>
  <c r="AZ105" i="11"/>
  <c r="AZ104" i="11"/>
  <c r="AZ103" i="11"/>
  <c r="AZ102" i="11"/>
  <c r="AZ101" i="11"/>
  <c r="AZ100" i="11"/>
  <c r="AZ99" i="11"/>
  <c r="AZ98" i="11"/>
  <c r="AZ97" i="11"/>
  <c r="AZ96" i="11"/>
  <c r="AZ95" i="11"/>
  <c r="AZ94" i="11"/>
  <c r="AZ93" i="11"/>
  <c r="AZ92" i="11"/>
  <c r="AZ91" i="11"/>
  <c r="AZ90" i="11"/>
  <c r="AZ89" i="11"/>
  <c r="AZ88" i="11"/>
  <c r="AZ87" i="11"/>
  <c r="AZ86" i="11"/>
  <c r="Y156" i="11"/>
  <c r="Y155" i="11"/>
  <c r="Y154" i="11"/>
  <c r="Y153" i="11"/>
  <c r="Y152" i="11"/>
  <c r="Y151" i="11"/>
  <c r="Y150" i="11"/>
  <c r="Y149" i="11"/>
  <c r="Y148" i="11"/>
  <c r="Y147" i="11"/>
  <c r="Y146" i="11"/>
  <c r="Y145" i="11"/>
  <c r="Y144" i="11"/>
  <c r="Y143" i="11"/>
  <c r="Y142" i="11"/>
  <c r="Y141" i="11"/>
  <c r="Y140" i="11"/>
  <c r="Y139" i="11"/>
  <c r="Y138" i="11"/>
  <c r="Y137" i="11"/>
  <c r="Y136" i="11"/>
  <c r="Y135" i="11"/>
  <c r="Y134" i="11"/>
  <c r="Y133" i="11"/>
  <c r="Y132" i="11"/>
  <c r="Y131" i="11"/>
  <c r="Y130" i="11"/>
  <c r="Y129" i="11"/>
  <c r="Y128" i="11"/>
  <c r="Y127" i="11"/>
  <c r="Y126" i="11"/>
  <c r="Y125" i="11"/>
  <c r="Y124" i="11"/>
  <c r="Y123" i="11"/>
  <c r="Y122" i="11"/>
  <c r="Y121" i="11"/>
  <c r="Y120" i="11"/>
  <c r="Y119" i="11"/>
  <c r="Y118" i="11"/>
  <c r="Y117" i="11"/>
  <c r="Y116" i="11"/>
  <c r="Y115" i="11"/>
  <c r="Y114" i="11"/>
  <c r="Y113" i="11"/>
  <c r="Y112" i="11"/>
  <c r="Y111" i="11"/>
  <c r="Y110" i="11"/>
  <c r="Y109" i="11"/>
  <c r="Y108" i="11"/>
  <c r="Y107" i="11"/>
  <c r="Y106" i="11"/>
  <c r="Y105" i="11"/>
  <c r="Y104" i="11"/>
  <c r="Y103" i="11"/>
  <c r="Y102" i="11"/>
  <c r="Y101" i="11"/>
  <c r="Y100" i="11"/>
  <c r="Y99" i="11"/>
  <c r="Y98" i="11"/>
  <c r="Y97" i="11"/>
  <c r="Y96" i="11"/>
  <c r="Y95" i="11"/>
  <c r="Y94" i="11"/>
  <c r="Y93" i="11"/>
  <c r="Y92" i="11"/>
  <c r="Y91" i="11"/>
  <c r="Y90" i="11"/>
  <c r="Y89" i="11"/>
  <c r="Y88" i="11"/>
  <c r="Y87" i="11"/>
  <c r="Y86" i="11"/>
  <c r="AZ156" i="37"/>
  <c r="AZ155" i="37"/>
  <c r="AZ154" i="37"/>
  <c r="AZ153" i="37"/>
  <c r="AZ152" i="37"/>
  <c r="AZ151" i="37"/>
  <c r="AZ150" i="37"/>
  <c r="AZ149" i="37"/>
  <c r="AZ148" i="37"/>
  <c r="AZ147" i="37"/>
  <c r="AZ146" i="37"/>
  <c r="AZ145" i="37"/>
  <c r="AZ144" i="37"/>
  <c r="AZ143" i="37"/>
  <c r="AZ142" i="37"/>
  <c r="AZ141" i="37"/>
  <c r="AZ140" i="37"/>
  <c r="AZ139" i="37"/>
  <c r="AZ138" i="37"/>
  <c r="AZ137" i="37"/>
  <c r="AZ136" i="37"/>
  <c r="AZ135" i="37"/>
  <c r="AZ134" i="37"/>
  <c r="AZ133" i="37"/>
  <c r="AZ132" i="37"/>
  <c r="AZ131" i="37"/>
  <c r="AZ130" i="37"/>
  <c r="AZ129" i="37"/>
  <c r="AZ128" i="37"/>
  <c r="AZ127" i="37"/>
  <c r="AZ126" i="37"/>
  <c r="AZ125" i="37"/>
  <c r="AZ124" i="37"/>
  <c r="AZ123" i="37"/>
  <c r="AZ122" i="37"/>
  <c r="AZ121" i="37"/>
  <c r="AZ120" i="37"/>
  <c r="AZ119" i="37"/>
  <c r="AZ118" i="37"/>
  <c r="AZ117" i="37"/>
  <c r="AZ116" i="37"/>
  <c r="AZ115" i="37"/>
  <c r="AZ114" i="37"/>
  <c r="AZ113" i="37"/>
  <c r="AZ112" i="37"/>
  <c r="AZ111" i="37"/>
  <c r="AZ110" i="37"/>
  <c r="AZ109" i="37"/>
  <c r="AZ108" i="37"/>
  <c r="AZ107" i="37"/>
  <c r="AZ106" i="37"/>
  <c r="AZ105" i="37"/>
  <c r="AZ104" i="37"/>
  <c r="AZ103" i="37"/>
  <c r="AZ102" i="37"/>
  <c r="AZ101" i="37"/>
  <c r="AZ100" i="37"/>
  <c r="AZ99" i="37"/>
  <c r="AZ98" i="37"/>
  <c r="AZ97" i="37"/>
  <c r="AZ96" i="37"/>
  <c r="AZ95" i="37"/>
  <c r="AZ94" i="37"/>
  <c r="AZ93" i="37"/>
  <c r="AZ92" i="37"/>
  <c r="AZ91" i="37"/>
  <c r="AZ90" i="37"/>
  <c r="AZ89" i="37"/>
  <c r="AZ88" i="37"/>
  <c r="AZ87" i="37"/>
  <c r="AZ86" i="37"/>
  <c r="Y147" i="37"/>
  <c r="Y148" i="37"/>
  <c r="Y149" i="37"/>
  <c r="Y150" i="37"/>
  <c r="Y151" i="37"/>
  <c r="Y152" i="37"/>
  <c r="Y153" i="37"/>
  <c r="Y154" i="37"/>
  <c r="Y155" i="37"/>
  <c r="Y156" i="37"/>
  <c r="Y115" i="37"/>
  <c r="Y116" i="37"/>
  <c r="Y117" i="37"/>
  <c r="Y118" i="37"/>
  <c r="Y119" i="37"/>
  <c r="Y120" i="37"/>
  <c r="Y121" i="37"/>
  <c r="Y122" i="37"/>
  <c r="Y123" i="37"/>
  <c r="Y124" i="37"/>
  <c r="Y125" i="37"/>
  <c r="Y126" i="37"/>
  <c r="Y127" i="37"/>
  <c r="Y128" i="37"/>
  <c r="Y129" i="37"/>
  <c r="Y130" i="37"/>
  <c r="Y131" i="37"/>
  <c r="Y132" i="37"/>
  <c r="Y133" i="37"/>
  <c r="Y134" i="37"/>
  <c r="Y135" i="37"/>
  <c r="Y136" i="37"/>
  <c r="Y137" i="37"/>
  <c r="Y138" i="37"/>
  <c r="Y139" i="37"/>
  <c r="Y140" i="37"/>
  <c r="Y141" i="37"/>
  <c r="Y142" i="37"/>
  <c r="Y143" i="37"/>
  <c r="Y144" i="37"/>
  <c r="Y145" i="37"/>
  <c r="Y146" i="37"/>
  <c r="Y93" i="37"/>
  <c r="Y94" i="37"/>
  <c r="Y95" i="37"/>
  <c r="Y96" i="37"/>
  <c r="Y97" i="37"/>
  <c r="Y98" i="37"/>
  <c r="Y99" i="37"/>
  <c r="Y100" i="37"/>
  <c r="Y101" i="37"/>
  <c r="Y102" i="37"/>
  <c r="Y103" i="37"/>
  <c r="Y104" i="37"/>
  <c r="Y105" i="37"/>
  <c r="Y106" i="37"/>
  <c r="Y107" i="37"/>
  <c r="Y108" i="37"/>
  <c r="Y109" i="37"/>
  <c r="Y110" i="37"/>
  <c r="Y111" i="37"/>
  <c r="Y112" i="37"/>
  <c r="Y113" i="37"/>
  <c r="Y114" i="37"/>
  <c r="Y87" i="37"/>
  <c r="Y88" i="37"/>
  <c r="Y89" i="37"/>
  <c r="Y90" i="37"/>
  <c r="Y91" i="37"/>
  <c r="Y92" i="37"/>
  <c r="Y86" i="37"/>
  <c r="AZ156" i="36"/>
  <c r="AZ155" i="36"/>
  <c r="AZ154" i="36"/>
  <c r="AZ153" i="36"/>
  <c r="AZ152" i="36"/>
  <c r="AZ151" i="36"/>
  <c r="AZ150" i="36"/>
  <c r="AZ149" i="36"/>
  <c r="AZ148" i="36"/>
  <c r="AZ147" i="36"/>
  <c r="AZ146" i="36"/>
  <c r="AZ145" i="36"/>
  <c r="AZ144" i="36"/>
  <c r="AZ143" i="36"/>
  <c r="AZ142" i="36"/>
  <c r="AZ141" i="36"/>
  <c r="AZ140" i="36"/>
  <c r="AZ139" i="36"/>
  <c r="AZ138" i="36"/>
  <c r="AZ137" i="36"/>
  <c r="AZ136" i="36"/>
  <c r="AZ135" i="36"/>
  <c r="AZ134" i="36"/>
  <c r="AZ133" i="36"/>
  <c r="AZ132" i="36"/>
  <c r="AZ131" i="36"/>
  <c r="AZ130" i="36"/>
  <c r="AZ129" i="36"/>
  <c r="AZ128" i="36"/>
  <c r="AZ127" i="36"/>
  <c r="AZ126" i="36"/>
  <c r="AZ125" i="36"/>
  <c r="AZ124" i="36"/>
  <c r="AZ123" i="36"/>
  <c r="AZ122" i="36"/>
  <c r="AZ121" i="36"/>
  <c r="AZ120" i="36"/>
  <c r="AZ119" i="36"/>
  <c r="AZ118" i="36"/>
  <c r="AZ117" i="36"/>
  <c r="AZ116" i="36"/>
  <c r="AZ115" i="36"/>
  <c r="AZ114" i="36"/>
  <c r="AZ113" i="36"/>
  <c r="AZ112" i="36"/>
  <c r="AZ111" i="36"/>
  <c r="AZ110" i="36"/>
  <c r="AZ109" i="36"/>
  <c r="AZ108" i="36"/>
  <c r="AZ107" i="36"/>
  <c r="AZ106" i="36"/>
  <c r="AZ105" i="36"/>
  <c r="AZ104" i="36"/>
  <c r="AZ103" i="36"/>
  <c r="AZ102" i="36"/>
  <c r="AZ101" i="36"/>
  <c r="AZ100" i="36"/>
  <c r="AZ99" i="36"/>
  <c r="AZ98" i="36"/>
  <c r="AZ97" i="36"/>
  <c r="AZ96" i="36"/>
  <c r="AZ95" i="36"/>
  <c r="AZ94" i="36"/>
  <c r="AZ93" i="36"/>
  <c r="AZ92" i="36"/>
  <c r="AZ91" i="36"/>
  <c r="AZ90" i="36"/>
  <c r="AZ89" i="36"/>
  <c r="AZ88" i="36"/>
  <c r="AZ87" i="36"/>
  <c r="AZ86" i="36"/>
  <c r="Y86" i="36"/>
  <c r="Y129" i="36"/>
  <c r="Y130" i="36"/>
  <c r="Y131" i="36"/>
  <c r="Y132" i="36"/>
  <c r="Y133" i="36"/>
  <c r="Y134" i="36"/>
  <c r="Y135" i="36"/>
  <c r="Y136" i="36"/>
  <c r="Y137" i="36"/>
  <c r="Y138" i="36"/>
  <c r="Y139" i="36"/>
  <c r="Y140" i="36"/>
  <c r="Y141" i="36"/>
  <c r="Y142" i="36"/>
  <c r="Y143" i="36"/>
  <c r="Y144" i="36"/>
  <c r="Y145" i="36"/>
  <c r="Y146" i="36"/>
  <c r="Y147" i="36"/>
  <c r="Y148" i="36"/>
  <c r="Y149" i="36"/>
  <c r="Y150" i="36"/>
  <c r="Y151" i="36"/>
  <c r="Y152" i="36"/>
  <c r="Y153" i="36"/>
  <c r="Y154" i="36"/>
  <c r="Y155" i="36"/>
  <c r="Y156" i="36"/>
  <c r="Y110" i="36"/>
  <c r="Y111" i="36"/>
  <c r="Y112" i="36"/>
  <c r="Y113" i="36"/>
  <c r="Y114" i="36"/>
  <c r="Y115" i="36"/>
  <c r="Y116" i="36"/>
  <c r="Y117" i="36"/>
  <c r="Y118" i="36"/>
  <c r="Y119" i="36"/>
  <c r="Y120" i="36"/>
  <c r="Y121" i="36"/>
  <c r="Y122" i="36"/>
  <c r="Y123" i="36"/>
  <c r="Y124" i="36"/>
  <c r="Y125" i="36"/>
  <c r="Y126" i="36"/>
  <c r="Y127" i="36"/>
  <c r="Y128" i="36"/>
  <c r="Y87" i="36"/>
  <c r="Y88" i="36"/>
  <c r="Y89" i="36"/>
  <c r="Y90" i="36"/>
  <c r="Y91" i="36"/>
  <c r="Y92" i="36"/>
  <c r="Y93" i="36"/>
  <c r="Y94" i="36"/>
  <c r="Y95" i="36"/>
  <c r="Y96" i="36"/>
  <c r="Y97" i="36"/>
  <c r="Y98" i="36"/>
  <c r="Y99" i="36"/>
  <c r="Y100" i="36"/>
  <c r="Y101" i="36"/>
  <c r="Y102" i="36"/>
  <c r="Y103" i="36"/>
  <c r="Y104" i="36"/>
  <c r="Y105" i="36"/>
  <c r="Y106" i="36"/>
  <c r="Y107" i="36"/>
  <c r="Y108" i="36"/>
  <c r="Y109" i="36"/>
  <c r="AU312" i="38" l="1"/>
  <c r="AT312" i="38"/>
  <c r="AS312" i="38"/>
  <c r="AR312" i="38"/>
  <c r="AQ312" i="38"/>
  <c r="AP312" i="38"/>
  <c r="AO312" i="38"/>
  <c r="T312" i="38"/>
  <c r="S312" i="38"/>
  <c r="R312" i="38"/>
  <c r="Q312" i="38"/>
  <c r="P312" i="38"/>
  <c r="O312" i="38"/>
  <c r="N312" i="38"/>
  <c r="AU311" i="38"/>
  <c r="AT311" i="38"/>
  <c r="AS311" i="38"/>
  <c r="AR311" i="38"/>
  <c r="AQ311" i="38"/>
  <c r="AP311" i="38"/>
  <c r="AO311" i="38"/>
  <c r="T311" i="38"/>
  <c r="S311" i="38"/>
  <c r="R311" i="38"/>
  <c r="Q311" i="38"/>
  <c r="P311" i="38"/>
  <c r="O311" i="38"/>
  <c r="N311" i="38"/>
  <c r="AU310" i="38"/>
  <c r="AT310" i="38"/>
  <c r="AS310" i="38"/>
  <c r="AR310" i="38"/>
  <c r="AQ310" i="38"/>
  <c r="AP310" i="38"/>
  <c r="AO310" i="38"/>
  <c r="T310" i="38"/>
  <c r="S310" i="38"/>
  <c r="R310" i="38"/>
  <c r="Q310" i="38"/>
  <c r="P310" i="38"/>
  <c r="O310" i="38"/>
  <c r="N310" i="38"/>
  <c r="AU309" i="38"/>
  <c r="AT309" i="38"/>
  <c r="AS309" i="38"/>
  <c r="AR309" i="38"/>
  <c r="AQ309" i="38"/>
  <c r="AP309" i="38"/>
  <c r="AO309" i="38"/>
  <c r="T309" i="38"/>
  <c r="S309" i="38"/>
  <c r="R309" i="38"/>
  <c r="Q309" i="38"/>
  <c r="P309" i="38"/>
  <c r="O309" i="38"/>
  <c r="N309" i="38"/>
  <c r="AU308" i="38"/>
  <c r="AT308" i="38"/>
  <c r="AS308" i="38"/>
  <c r="AR308" i="38"/>
  <c r="AQ308" i="38"/>
  <c r="AP308" i="38"/>
  <c r="AO308" i="38"/>
  <c r="T308" i="38"/>
  <c r="S308" i="38"/>
  <c r="R308" i="38"/>
  <c r="Q308" i="38"/>
  <c r="P308" i="38"/>
  <c r="O308" i="38"/>
  <c r="N308" i="38"/>
  <c r="AU307" i="38"/>
  <c r="AT307" i="38"/>
  <c r="AS307" i="38"/>
  <c r="AR307" i="38"/>
  <c r="AQ307" i="38"/>
  <c r="AP307" i="38"/>
  <c r="AO307" i="38"/>
  <c r="T307" i="38"/>
  <c r="S307" i="38"/>
  <c r="R307" i="38"/>
  <c r="Q307" i="38"/>
  <c r="P307" i="38"/>
  <c r="O307" i="38"/>
  <c r="N307" i="38"/>
  <c r="AU306" i="38"/>
  <c r="AT306" i="38"/>
  <c r="AS306" i="38"/>
  <c r="AR306" i="38"/>
  <c r="AQ306" i="38"/>
  <c r="AP306" i="38"/>
  <c r="AO306" i="38"/>
  <c r="T306" i="38"/>
  <c r="S306" i="38"/>
  <c r="R306" i="38"/>
  <c r="Q306" i="38"/>
  <c r="P306" i="38"/>
  <c r="O306" i="38"/>
  <c r="N306" i="38"/>
  <c r="AU305" i="38"/>
  <c r="AT305" i="38"/>
  <c r="AS305" i="38"/>
  <c r="AR305" i="38"/>
  <c r="AQ305" i="38"/>
  <c r="AP305" i="38"/>
  <c r="AO305" i="38"/>
  <c r="T305" i="38"/>
  <c r="S305" i="38"/>
  <c r="R305" i="38"/>
  <c r="Q305" i="38"/>
  <c r="P305" i="38"/>
  <c r="O305" i="38"/>
  <c r="N305" i="38"/>
  <c r="AU304" i="38"/>
  <c r="AT304" i="38"/>
  <c r="AS304" i="38"/>
  <c r="AR304" i="38"/>
  <c r="AQ304" i="38"/>
  <c r="AP304" i="38"/>
  <c r="AO304" i="38"/>
  <c r="T304" i="38"/>
  <c r="S304" i="38"/>
  <c r="R304" i="38"/>
  <c r="Q304" i="38"/>
  <c r="P304" i="38"/>
  <c r="O304" i="38"/>
  <c r="N304" i="38"/>
  <c r="AU303" i="38"/>
  <c r="AT303" i="38"/>
  <c r="AS303" i="38"/>
  <c r="AR303" i="38"/>
  <c r="AQ303" i="38"/>
  <c r="AP303" i="38"/>
  <c r="AO303" i="38"/>
  <c r="T303" i="38"/>
  <c r="S303" i="38"/>
  <c r="R303" i="38"/>
  <c r="Q303" i="38"/>
  <c r="P303" i="38"/>
  <c r="O303" i="38"/>
  <c r="N303" i="38"/>
  <c r="AU302" i="38"/>
  <c r="AT302" i="38"/>
  <c r="AS302" i="38"/>
  <c r="AR302" i="38"/>
  <c r="AQ302" i="38"/>
  <c r="AP302" i="38"/>
  <c r="AO302" i="38"/>
  <c r="T302" i="38"/>
  <c r="S302" i="38"/>
  <c r="R302" i="38"/>
  <c r="Q302" i="38"/>
  <c r="P302" i="38"/>
  <c r="O302" i="38"/>
  <c r="N302" i="38"/>
  <c r="AU301" i="38"/>
  <c r="AT301" i="38"/>
  <c r="AS301" i="38"/>
  <c r="AR301" i="38"/>
  <c r="AQ301" i="38"/>
  <c r="AP301" i="38"/>
  <c r="AO301" i="38"/>
  <c r="T301" i="38"/>
  <c r="S301" i="38"/>
  <c r="R301" i="38"/>
  <c r="Q301" i="38"/>
  <c r="P301" i="38"/>
  <c r="O301" i="38"/>
  <c r="N301" i="38"/>
  <c r="AU300" i="38"/>
  <c r="AT300" i="38"/>
  <c r="AS300" i="38"/>
  <c r="AR300" i="38"/>
  <c r="AQ300" i="38"/>
  <c r="AP300" i="38"/>
  <c r="AO300" i="38"/>
  <c r="T300" i="38"/>
  <c r="S300" i="38"/>
  <c r="R300" i="38"/>
  <c r="Q300" i="38"/>
  <c r="P300" i="38"/>
  <c r="O300" i="38"/>
  <c r="N300" i="38"/>
  <c r="AU299" i="38"/>
  <c r="AT299" i="38"/>
  <c r="AS299" i="38"/>
  <c r="AR299" i="38"/>
  <c r="AQ299" i="38"/>
  <c r="AP299" i="38"/>
  <c r="AO299" i="38"/>
  <c r="T299" i="38"/>
  <c r="S299" i="38"/>
  <c r="R299" i="38"/>
  <c r="Q299" i="38"/>
  <c r="P299" i="38"/>
  <c r="O299" i="38"/>
  <c r="N299" i="38"/>
  <c r="AU298" i="38"/>
  <c r="AT298" i="38"/>
  <c r="AS298" i="38"/>
  <c r="AR298" i="38"/>
  <c r="AQ298" i="38"/>
  <c r="AP298" i="38"/>
  <c r="AO298" i="38"/>
  <c r="T298" i="38"/>
  <c r="S298" i="38"/>
  <c r="R298" i="38"/>
  <c r="Q298" i="38"/>
  <c r="P298" i="38"/>
  <c r="O298" i="38"/>
  <c r="N298" i="38"/>
  <c r="AU297" i="38"/>
  <c r="AT297" i="38"/>
  <c r="AS297" i="38"/>
  <c r="AR297" i="38"/>
  <c r="AQ297" i="38"/>
  <c r="AP297" i="38"/>
  <c r="AO297" i="38"/>
  <c r="T297" i="38"/>
  <c r="S297" i="38"/>
  <c r="R297" i="38"/>
  <c r="Q297" i="38"/>
  <c r="P297" i="38"/>
  <c r="O297" i="38"/>
  <c r="N297" i="38"/>
  <c r="AU296" i="38"/>
  <c r="AT296" i="38"/>
  <c r="AS296" i="38"/>
  <c r="AR296" i="38"/>
  <c r="AQ296" i="38"/>
  <c r="AP296" i="38"/>
  <c r="AO296" i="38"/>
  <c r="T296" i="38"/>
  <c r="S296" i="38"/>
  <c r="R296" i="38"/>
  <c r="Q296" i="38"/>
  <c r="P296" i="38"/>
  <c r="O296" i="38"/>
  <c r="N296" i="38"/>
  <c r="AU295" i="38"/>
  <c r="AT295" i="38"/>
  <c r="AS295" i="38"/>
  <c r="AR295" i="38"/>
  <c r="AQ295" i="38"/>
  <c r="AP295" i="38"/>
  <c r="AO295" i="38"/>
  <c r="T295" i="38"/>
  <c r="S295" i="38"/>
  <c r="R295" i="38"/>
  <c r="Q295" i="38"/>
  <c r="P295" i="38"/>
  <c r="O295" i="38"/>
  <c r="N295" i="38"/>
  <c r="AU294" i="38"/>
  <c r="AT294" i="38"/>
  <c r="AS294" i="38"/>
  <c r="AR294" i="38"/>
  <c r="AQ294" i="38"/>
  <c r="AP294" i="38"/>
  <c r="AO294" i="38"/>
  <c r="T294" i="38"/>
  <c r="S294" i="38"/>
  <c r="R294" i="38"/>
  <c r="Q294" i="38"/>
  <c r="P294" i="38"/>
  <c r="O294" i="38"/>
  <c r="N294" i="38"/>
  <c r="AU293" i="38"/>
  <c r="AT293" i="38"/>
  <c r="AS293" i="38"/>
  <c r="AR293" i="38"/>
  <c r="AQ293" i="38"/>
  <c r="AP293" i="38"/>
  <c r="AO293" i="38"/>
  <c r="T293" i="38"/>
  <c r="S293" i="38"/>
  <c r="R293" i="38"/>
  <c r="Q293" i="38"/>
  <c r="P293" i="38"/>
  <c r="O293" i="38"/>
  <c r="N293" i="38"/>
  <c r="AU292" i="38"/>
  <c r="AT292" i="38"/>
  <c r="AS292" i="38"/>
  <c r="AR292" i="38"/>
  <c r="AQ292" i="38"/>
  <c r="AP292" i="38"/>
  <c r="AO292" i="38"/>
  <c r="T292" i="38"/>
  <c r="S292" i="38"/>
  <c r="R292" i="38"/>
  <c r="Q292" i="38"/>
  <c r="P292" i="38"/>
  <c r="O292" i="38"/>
  <c r="N292" i="38"/>
  <c r="AU291" i="38"/>
  <c r="AT291" i="38"/>
  <c r="AS291" i="38"/>
  <c r="AR291" i="38"/>
  <c r="AQ291" i="38"/>
  <c r="AP291" i="38"/>
  <c r="AO291" i="38"/>
  <c r="T291" i="38"/>
  <c r="S291" i="38"/>
  <c r="R291" i="38"/>
  <c r="Q291" i="38"/>
  <c r="P291" i="38"/>
  <c r="O291" i="38"/>
  <c r="N291" i="38"/>
  <c r="AU290" i="38"/>
  <c r="AT290" i="38"/>
  <c r="AS290" i="38"/>
  <c r="AR290" i="38"/>
  <c r="AQ290" i="38"/>
  <c r="AP290" i="38"/>
  <c r="AO290" i="38"/>
  <c r="T290" i="38"/>
  <c r="S290" i="38"/>
  <c r="R290" i="38"/>
  <c r="Q290" i="38"/>
  <c r="P290" i="38"/>
  <c r="O290" i="38"/>
  <c r="N290" i="38"/>
  <c r="AU289" i="38"/>
  <c r="AT289" i="38"/>
  <c r="AS289" i="38"/>
  <c r="AR289" i="38"/>
  <c r="AQ289" i="38"/>
  <c r="AP289" i="38"/>
  <c r="AO289" i="38"/>
  <c r="T289" i="38"/>
  <c r="S289" i="38"/>
  <c r="R289" i="38"/>
  <c r="Q289" i="38"/>
  <c r="P289" i="38"/>
  <c r="O289" i="38"/>
  <c r="N289" i="38"/>
  <c r="AU288" i="38"/>
  <c r="AT288" i="38"/>
  <c r="AS288" i="38"/>
  <c r="AR288" i="38"/>
  <c r="AQ288" i="38"/>
  <c r="AP288" i="38"/>
  <c r="AO288" i="38"/>
  <c r="T288" i="38"/>
  <c r="S288" i="38"/>
  <c r="R288" i="38"/>
  <c r="Q288" i="38"/>
  <c r="P288" i="38"/>
  <c r="O288" i="38"/>
  <c r="N288" i="38"/>
  <c r="AU287" i="38"/>
  <c r="AT287" i="38"/>
  <c r="AS287" i="38"/>
  <c r="AR287" i="38"/>
  <c r="AQ287" i="38"/>
  <c r="AP287" i="38"/>
  <c r="AO287" i="38"/>
  <c r="T287" i="38"/>
  <c r="S287" i="38"/>
  <c r="R287" i="38"/>
  <c r="Q287" i="38"/>
  <c r="P287" i="38"/>
  <c r="O287" i="38"/>
  <c r="N287" i="38"/>
  <c r="AU286" i="38"/>
  <c r="AT286" i="38"/>
  <c r="AS286" i="38"/>
  <c r="AR286" i="38"/>
  <c r="AQ286" i="38"/>
  <c r="AP286" i="38"/>
  <c r="AO286" i="38"/>
  <c r="T286" i="38"/>
  <c r="S286" i="38"/>
  <c r="R286" i="38"/>
  <c r="Q286" i="38"/>
  <c r="P286" i="38"/>
  <c r="O286" i="38"/>
  <c r="N286" i="38"/>
  <c r="AU285" i="38"/>
  <c r="AT285" i="38"/>
  <c r="AS285" i="38"/>
  <c r="AR285" i="38"/>
  <c r="AQ285" i="38"/>
  <c r="AP285" i="38"/>
  <c r="AO285" i="38"/>
  <c r="T285" i="38"/>
  <c r="S285" i="38"/>
  <c r="R285" i="38"/>
  <c r="Q285" i="38"/>
  <c r="P285" i="38"/>
  <c r="O285" i="38"/>
  <c r="N285" i="38"/>
  <c r="AU284" i="38"/>
  <c r="AT284" i="38"/>
  <c r="AS284" i="38"/>
  <c r="AR284" i="38"/>
  <c r="AQ284" i="38"/>
  <c r="AP284" i="38"/>
  <c r="AO284" i="38"/>
  <c r="T284" i="38"/>
  <c r="S284" i="38"/>
  <c r="R284" i="38"/>
  <c r="Q284" i="38"/>
  <c r="P284" i="38"/>
  <c r="O284" i="38"/>
  <c r="N284" i="38"/>
  <c r="AU283" i="38"/>
  <c r="AT283" i="38"/>
  <c r="AS283" i="38"/>
  <c r="AR283" i="38"/>
  <c r="AQ283" i="38"/>
  <c r="AP283" i="38"/>
  <c r="AO283" i="38"/>
  <c r="T283" i="38"/>
  <c r="S283" i="38"/>
  <c r="R283" i="38"/>
  <c r="Q283" i="38"/>
  <c r="P283" i="38"/>
  <c r="O283" i="38"/>
  <c r="N283" i="38"/>
  <c r="AU282" i="38"/>
  <c r="AT282" i="38"/>
  <c r="AS282" i="38"/>
  <c r="AR282" i="38"/>
  <c r="AQ282" i="38"/>
  <c r="AP282" i="38"/>
  <c r="AO282" i="38"/>
  <c r="T282" i="38"/>
  <c r="S282" i="38"/>
  <c r="R282" i="38"/>
  <c r="Q282" i="38"/>
  <c r="P282" i="38"/>
  <c r="O282" i="38"/>
  <c r="N282" i="38"/>
  <c r="AU281" i="38"/>
  <c r="AT281" i="38"/>
  <c r="AS281" i="38"/>
  <c r="AR281" i="38"/>
  <c r="AQ281" i="38"/>
  <c r="AP281" i="38"/>
  <c r="AO281" i="38"/>
  <c r="T281" i="38"/>
  <c r="S281" i="38"/>
  <c r="R281" i="38"/>
  <c r="Q281" i="38"/>
  <c r="P281" i="38"/>
  <c r="O281" i="38"/>
  <c r="N281" i="38"/>
  <c r="AU280" i="38"/>
  <c r="AT280" i="38"/>
  <c r="AS280" i="38"/>
  <c r="AR280" i="38"/>
  <c r="AQ280" i="38"/>
  <c r="AP280" i="38"/>
  <c r="AO280" i="38"/>
  <c r="T280" i="38"/>
  <c r="S280" i="38"/>
  <c r="R280" i="38"/>
  <c r="Q280" i="38"/>
  <c r="P280" i="38"/>
  <c r="O280" i="38"/>
  <c r="N280" i="38"/>
  <c r="AU279" i="38"/>
  <c r="AT279" i="38"/>
  <c r="AS279" i="38"/>
  <c r="AR279" i="38"/>
  <c r="AQ279" i="38"/>
  <c r="AP279" i="38"/>
  <c r="AO279" i="38"/>
  <c r="T279" i="38"/>
  <c r="S279" i="38"/>
  <c r="R279" i="38"/>
  <c r="Q279" i="38"/>
  <c r="P279" i="38"/>
  <c r="O279" i="38"/>
  <c r="N279" i="38"/>
  <c r="AU278" i="38"/>
  <c r="AT278" i="38"/>
  <c r="AS278" i="38"/>
  <c r="AR278" i="38"/>
  <c r="AQ278" i="38"/>
  <c r="AP278" i="38"/>
  <c r="AO278" i="38"/>
  <c r="T278" i="38"/>
  <c r="S278" i="38"/>
  <c r="R278" i="38"/>
  <c r="Q278" i="38"/>
  <c r="P278" i="38"/>
  <c r="O278" i="38"/>
  <c r="N278" i="38"/>
  <c r="AU277" i="38"/>
  <c r="AT277" i="38"/>
  <c r="AS277" i="38"/>
  <c r="AR277" i="38"/>
  <c r="AQ277" i="38"/>
  <c r="AP277" i="38"/>
  <c r="AO277" i="38"/>
  <c r="T277" i="38"/>
  <c r="S277" i="38"/>
  <c r="R277" i="38"/>
  <c r="Q277" i="38"/>
  <c r="P277" i="38"/>
  <c r="O277" i="38"/>
  <c r="N277" i="38"/>
  <c r="AU276" i="38"/>
  <c r="AT276" i="38"/>
  <c r="AS276" i="38"/>
  <c r="AR276" i="38"/>
  <c r="AQ276" i="38"/>
  <c r="AP276" i="38"/>
  <c r="AO276" i="38"/>
  <c r="T276" i="38"/>
  <c r="S276" i="38"/>
  <c r="R276" i="38"/>
  <c r="Q276" i="38"/>
  <c r="P276" i="38"/>
  <c r="O276" i="38"/>
  <c r="N276" i="38"/>
  <c r="AU275" i="38"/>
  <c r="AT275" i="38"/>
  <c r="AS275" i="38"/>
  <c r="AR275" i="38"/>
  <c r="AQ275" i="38"/>
  <c r="AP275" i="38"/>
  <c r="AO275" i="38"/>
  <c r="T275" i="38"/>
  <c r="S275" i="38"/>
  <c r="R275" i="38"/>
  <c r="Q275" i="38"/>
  <c r="P275" i="38"/>
  <c r="O275" i="38"/>
  <c r="N275" i="38"/>
  <c r="AU274" i="38"/>
  <c r="AT274" i="38"/>
  <c r="AS274" i="38"/>
  <c r="AR274" i="38"/>
  <c r="AQ274" i="38"/>
  <c r="AP274" i="38"/>
  <c r="AO274" i="38"/>
  <c r="T274" i="38"/>
  <c r="S274" i="38"/>
  <c r="R274" i="38"/>
  <c r="Q274" i="38"/>
  <c r="P274" i="38"/>
  <c r="O274" i="38"/>
  <c r="N274" i="38"/>
  <c r="AU273" i="38"/>
  <c r="AT273" i="38"/>
  <c r="AS273" i="38"/>
  <c r="AR273" i="38"/>
  <c r="AQ273" i="38"/>
  <c r="AP273" i="38"/>
  <c r="AO273" i="38"/>
  <c r="T273" i="38"/>
  <c r="S273" i="38"/>
  <c r="R273" i="38"/>
  <c r="Q273" i="38"/>
  <c r="P273" i="38"/>
  <c r="O273" i="38"/>
  <c r="N273" i="38"/>
  <c r="AU272" i="38"/>
  <c r="AT272" i="38"/>
  <c r="AS272" i="38"/>
  <c r="AR272" i="38"/>
  <c r="AQ272" i="38"/>
  <c r="AP272" i="38"/>
  <c r="AO272" i="38"/>
  <c r="T272" i="38"/>
  <c r="S272" i="38"/>
  <c r="R272" i="38"/>
  <c r="Q272" i="38"/>
  <c r="P272" i="38"/>
  <c r="O272" i="38"/>
  <c r="N272" i="38"/>
  <c r="AU271" i="38"/>
  <c r="AT271" i="38"/>
  <c r="AS271" i="38"/>
  <c r="AR271" i="38"/>
  <c r="AQ271" i="38"/>
  <c r="AP271" i="38"/>
  <c r="AO271" i="38"/>
  <c r="T271" i="38"/>
  <c r="S271" i="38"/>
  <c r="R271" i="38"/>
  <c r="Q271" i="38"/>
  <c r="P271" i="38"/>
  <c r="O271" i="38"/>
  <c r="N271" i="38"/>
  <c r="AU270" i="38"/>
  <c r="AT270" i="38"/>
  <c r="AS270" i="38"/>
  <c r="AR270" i="38"/>
  <c r="AQ270" i="38"/>
  <c r="AP270" i="38"/>
  <c r="AO270" i="38"/>
  <c r="T270" i="38"/>
  <c r="S270" i="38"/>
  <c r="R270" i="38"/>
  <c r="Q270" i="38"/>
  <c r="P270" i="38"/>
  <c r="O270" i="38"/>
  <c r="N270" i="38"/>
  <c r="AU269" i="38"/>
  <c r="AT269" i="38"/>
  <c r="AS269" i="38"/>
  <c r="AR269" i="38"/>
  <c r="AQ269" i="38"/>
  <c r="AP269" i="38"/>
  <c r="AO269" i="38"/>
  <c r="T269" i="38"/>
  <c r="S269" i="38"/>
  <c r="R269" i="38"/>
  <c r="Q269" i="38"/>
  <c r="P269" i="38"/>
  <c r="O269" i="38"/>
  <c r="N269" i="38"/>
  <c r="AU268" i="38"/>
  <c r="AT268" i="38"/>
  <c r="AS268" i="38"/>
  <c r="AR268" i="38"/>
  <c r="AQ268" i="38"/>
  <c r="AP268" i="38"/>
  <c r="AO268" i="38"/>
  <c r="T268" i="38"/>
  <c r="S268" i="38"/>
  <c r="R268" i="38"/>
  <c r="Q268" i="38"/>
  <c r="P268" i="38"/>
  <c r="O268" i="38"/>
  <c r="N268" i="38"/>
  <c r="AU267" i="38"/>
  <c r="AT267" i="38"/>
  <c r="AS267" i="38"/>
  <c r="AR267" i="38"/>
  <c r="AQ267" i="38"/>
  <c r="AP267" i="38"/>
  <c r="AO267" i="38"/>
  <c r="T267" i="38"/>
  <c r="S267" i="38"/>
  <c r="R267" i="38"/>
  <c r="Q267" i="38"/>
  <c r="P267" i="38"/>
  <c r="O267" i="38"/>
  <c r="N267" i="38"/>
  <c r="AU266" i="38"/>
  <c r="AT266" i="38"/>
  <c r="AS266" i="38"/>
  <c r="AR266" i="38"/>
  <c r="AQ266" i="38"/>
  <c r="AP266" i="38"/>
  <c r="AO266" i="38"/>
  <c r="T266" i="38"/>
  <c r="S266" i="38"/>
  <c r="R266" i="38"/>
  <c r="Q266" i="38"/>
  <c r="P266" i="38"/>
  <c r="O266" i="38"/>
  <c r="N266" i="38"/>
  <c r="AU265" i="38"/>
  <c r="AT265" i="38"/>
  <c r="AS265" i="38"/>
  <c r="AR265" i="38"/>
  <c r="AQ265" i="38"/>
  <c r="AP265" i="38"/>
  <c r="AO265" i="38"/>
  <c r="T265" i="38"/>
  <c r="S265" i="38"/>
  <c r="R265" i="38"/>
  <c r="Q265" i="38"/>
  <c r="P265" i="38"/>
  <c r="O265" i="38"/>
  <c r="N265" i="38"/>
  <c r="AU264" i="38"/>
  <c r="AT264" i="38"/>
  <c r="AS264" i="38"/>
  <c r="AR264" i="38"/>
  <c r="AQ264" i="38"/>
  <c r="AP264" i="38"/>
  <c r="AO264" i="38"/>
  <c r="T264" i="38"/>
  <c r="S264" i="38"/>
  <c r="R264" i="38"/>
  <c r="Q264" i="38"/>
  <c r="P264" i="38"/>
  <c r="O264" i="38"/>
  <c r="N264" i="38"/>
  <c r="AU263" i="38"/>
  <c r="AT263" i="38"/>
  <c r="AS263" i="38"/>
  <c r="AR263" i="38"/>
  <c r="AQ263" i="38"/>
  <c r="AP263" i="38"/>
  <c r="AO263" i="38"/>
  <c r="T263" i="38"/>
  <c r="S263" i="38"/>
  <c r="R263" i="38"/>
  <c r="Q263" i="38"/>
  <c r="P263" i="38"/>
  <c r="O263" i="38"/>
  <c r="N263" i="38"/>
  <c r="AU262" i="38"/>
  <c r="AT262" i="38"/>
  <c r="AS262" i="38"/>
  <c r="AR262" i="38"/>
  <c r="AQ262" i="38"/>
  <c r="AP262" i="38"/>
  <c r="AO262" i="38"/>
  <c r="T262" i="38"/>
  <c r="S262" i="38"/>
  <c r="R262" i="38"/>
  <c r="Q262" i="38"/>
  <c r="P262" i="38"/>
  <c r="O262" i="38"/>
  <c r="N262" i="38"/>
  <c r="AU261" i="38"/>
  <c r="AT261" i="38"/>
  <c r="AS261" i="38"/>
  <c r="AR261" i="38"/>
  <c r="AQ261" i="38"/>
  <c r="AP261" i="38"/>
  <c r="AO261" i="38"/>
  <c r="T261" i="38"/>
  <c r="S261" i="38"/>
  <c r="R261" i="38"/>
  <c r="Q261" i="38"/>
  <c r="P261" i="38"/>
  <c r="O261" i="38"/>
  <c r="N261" i="38"/>
  <c r="AU260" i="38"/>
  <c r="AT260" i="38"/>
  <c r="AS260" i="38"/>
  <c r="AR260" i="38"/>
  <c r="AQ260" i="38"/>
  <c r="AP260" i="38"/>
  <c r="AO260" i="38"/>
  <c r="T260" i="38"/>
  <c r="S260" i="38"/>
  <c r="R260" i="38"/>
  <c r="Q260" i="38"/>
  <c r="P260" i="38"/>
  <c r="O260" i="38"/>
  <c r="N260" i="38"/>
  <c r="AU259" i="38"/>
  <c r="AT259" i="38"/>
  <c r="AS259" i="38"/>
  <c r="AR259" i="38"/>
  <c r="AQ259" i="38"/>
  <c r="AP259" i="38"/>
  <c r="AO259" i="38"/>
  <c r="T259" i="38"/>
  <c r="S259" i="38"/>
  <c r="R259" i="38"/>
  <c r="Q259" i="38"/>
  <c r="P259" i="38"/>
  <c r="O259" i="38"/>
  <c r="N259" i="38"/>
  <c r="AU258" i="38"/>
  <c r="AT258" i="38"/>
  <c r="AS258" i="38"/>
  <c r="AR258" i="38"/>
  <c r="AQ258" i="38"/>
  <c r="AP258" i="38"/>
  <c r="AO258" i="38"/>
  <c r="T258" i="38"/>
  <c r="S258" i="38"/>
  <c r="R258" i="38"/>
  <c r="Q258" i="38"/>
  <c r="P258" i="38"/>
  <c r="O258" i="38"/>
  <c r="N258" i="38"/>
  <c r="AU257" i="38"/>
  <c r="AT257" i="38"/>
  <c r="AS257" i="38"/>
  <c r="AR257" i="38"/>
  <c r="AQ257" i="38"/>
  <c r="AP257" i="38"/>
  <c r="AO257" i="38"/>
  <c r="T257" i="38"/>
  <c r="S257" i="38"/>
  <c r="R257" i="38"/>
  <c r="Q257" i="38"/>
  <c r="P257" i="38"/>
  <c r="O257" i="38"/>
  <c r="N257" i="38"/>
  <c r="AU256" i="38"/>
  <c r="AT256" i="38"/>
  <c r="AS256" i="38"/>
  <c r="AR256" i="38"/>
  <c r="AQ256" i="38"/>
  <c r="AP256" i="38"/>
  <c r="AO256" i="38"/>
  <c r="T256" i="38"/>
  <c r="S256" i="38"/>
  <c r="R256" i="38"/>
  <c r="Q256" i="38"/>
  <c r="P256" i="38"/>
  <c r="O256" i="38"/>
  <c r="N256" i="38"/>
  <c r="AU255" i="38"/>
  <c r="AT255" i="38"/>
  <c r="AS255" i="38"/>
  <c r="AR255" i="38"/>
  <c r="AQ255" i="38"/>
  <c r="AP255" i="38"/>
  <c r="AO255" i="38"/>
  <c r="T255" i="38"/>
  <c r="S255" i="38"/>
  <c r="R255" i="38"/>
  <c r="Q255" i="38"/>
  <c r="P255" i="38"/>
  <c r="O255" i="38"/>
  <c r="N255" i="38"/>
  <c r="AU254" i="38"/>
  <c r="AT254" i="38"/>
  <c r="AS254" i="38"/>
  <c r="AR254" i="38"/>
  <c r="AQ254" i="38"/>
  <c r="AP254" i="38"/>
  <c r="AO254" i="38"/>
  <c r="T254" i="38"/>
  <c r="S254" i="38"/>
  <c r="R254" i="38"/>
  <c r="Q254" i="38"/>
  <c r="P254" i="38"/>
  <c r="O254" i="38"/>
  <c r="N254" i="38"/>
  <c r="AU253" i="38"/>
  <c r="AT253" i="38"/>
  <c r="AS253" i="38"/>
  <c r="AR253" i="38"/>
  <c r="AQ253" i="38"/>
  <c r="AP253" i="38"/>
  <c r="AO253" i="38"/>
  <c r="T253" i="38"/>
  <c r="S253" i="38"/>
  <c r="R253" i="38"/>
  <c r="Q253" i="38"/>
  <c r="P253" i="38"/>
  <c r="O253" i="38"/>
  <c r="N253" i="38"/>
  <c r="AU252" i="38"/>
  <c r="AT252" i="38"/>
  <c r="AS252" i="38"/>
  <c r="AR252" i="38"/>
  <c r="AQ252" i="38"/>
  <c r="AP252" i="38"/>
  <c r="AO252" i="38"/>
  <c r="T252" i="38"/>
  <c r="S252" i="38"/>
  <c r="R252" i="38"/>
  <c r="Q252" i="38"/>
  <c r="P252" i="38"/>
  <c r="O252" i="38"/>
  <c r="N252" i="38"/>
  <c r="AU251" i="38"/>
  <c r="AT251" i="38"/>
  <c r="AS251" i="38"/>
  <c r="AR251" i="38"/>
  <c r="AQ251" i="38"/>
  <c r="AP251" i="38"/>
  <c r="AO251" i="38"/>
  <c r="T251" i="38"/>
  <c r="S251" i="38"/>
  <c r="R251" i="38"/>
  <c r="Q251" i="38"/>
  <c r="P251" i="38"/>
  <c r="O251" i="38"/>
  <c r="N251" i="38"/>
  <c r="AU250" i="38"/>
  <c r="AT250" i="38"/>
  <c r="AS250" i="38"/>
  <c r="AR250" i="38"/>
  <c r="AQ250" i="38"/>
  <c r="AP250" i="38"/>
  <c r="AO250" i="38"/>
  <c r="T250" i="38"/>
  <c r="S250" i="38"/>
  <c r="R250" i="38"/>
  <c r="Q250" i="38"/>
  <c r="P250" i="38"/>
  <c r="O250" i="38"/>
  <c r="N250" i="38"/>
  <c r="AU249" i="38"/>
  <c r="AT249" i="38"/>
  <c r="AS249" i="38"/>
  <c r="AR249" i="38"/>
  <c r="AQ249" i="38"/>
  <c r="AP249" i="38"/>
  <c r="AO249" i="38"/>
  <c r="T249" i="38"/>
  <c r="S249" i="38"/>
  <c r="R249" i="38"/>
  <c r="Q249" i="38"/>
  <c r="P249" i="38"/>
  <c r="O249" i="38"/>
  <c r="N249" i="38"/>
  <c r="AU248" i="38"/>
  <c r="AT248" i="38"/>
  <c r="AS248" i="38"/>
  <c r="AR248" i="38"/>
  <c r="AQ248" i="38"/>
  <c r="AP248" i="38"/>
  <c r="AO248" i="38"/>
  <c r="T248" i="38"/>
  <c r="S248" i="38"/>
  <c r="R248" i="38"/>
  <c r="Q248" i="38"/>
  <c r="P248" i="38"/>
  <c r="O248" i="38"/>
  <c r="N248" i="38"/>
  <c r="AU247" i="38"/>
  <c r="AT247" i="38"/>
  <c r="AS247" i="38"/>
  <c r="AR247" i="38"/>
  <c r="AQ247" i="38"/>
  <c r="AP247" i="38"/>
  <c r="AO247" i="38"/>
  <c r="T247" i="38"/>
  <c r="S247" i="38"/>
  <c r="R247" i="38"/>
  <c r="Q247" i="38"/>
  <c r="P247" i="38"/>
  <c r="O247" i="38"/>
  <c r="N247" i="38"/>
  <c r="AU246" i="38"/>
  <c r="AT246" i="38"/>
  <c r="AS246" i="38"/>
  <c r="AR246" i="38"/>
  <c r="AQ246" i="38"/>
  <c r="AP246" i="38"/>
  <c r="AO246" i="38"/>
  <c r="T246" i="38"/>
  <c r="S246" i="38"/>
  <c r="R246" i="38"/>
  <c r="Q246" i="38"/>
  <c r="P246" i="38"/>
  <c r="O246" i="38"/>
  <c r="N246" i="38"/>
  <c r="AU245" i="38"/>
  <c r="AT245" i="38"/>
  <c r="AS245" i="38"/>
  <c r="AR245" i="38"/>
  <c r="AQ245" i="38"/>
  <c r="AP245" i="38"/>
  <c r="AO245" i="38"/>
  <c r="T245" i="38"/>
  <c r="S245" i="38"/>
  <c r="R245" i="38"/>
  <c r="Q245" i="38"/>
  <c r="P245" i="38"/>
  <c r="O245" i="38"/>
  <c r="N245" i="38"/>
  <c r="AU244" i="38"/>
  <c r="AT244" i="38"/>
  <c r="AS244" i="38"/>
  <c r="AR244" i="38"/>
  <c r="AQ244" i="38"/>
  <c r="AP244" i="38"/>
  <c r="AO244" i="38"/>
  <c r="T244" i="38"/>
  <c r="S244" i="38"/>
  <c r="R244" i="38"/>
  <c r="Q244" i="38"/>
  <c r="P244" i="38"/>
  <c r="O244" i="38"/>
  <c r="N244" i="38"/>
  <c r="AU243" i="38"/>
  <c r="AT243" i="38"/>
  <c r="AS243" i="38"/>
  <c r="AR243" i="38"/>
  <c r="AQ243" i="38"/>
  <c r="AP243" i="38"/>
  <c r="AO243" i="38"/>
  <c r="T243" i="38"/>
  <c r="S243" i="38"/>
  <c r="R243" i="38"/>
  <c r="Q243" i="38"/>
  <c r="P243" i="38"/>
  <c r="O243" i="38"/>
  <c r="N243" i="38"/>
  <c r="AU242" i="38"/>
  <c r="AT242" i="38"/>
  <c r="AS242" i="38"/>
  <c r="AR242" i="38"/>
  <c r="AQ242" i="38"/>
  <c r="AP242" i="38"/>
  <c r="AO242" i="38"/>
  <c r="T242" i="38"/>
  <c r="S242" i="38"/>
  <c r="R242" i="38"/>
  <c r="Q242" i="38"/>
  <c r="P242" i="38"/>
  <c r="O242" i="38"/>
  <c r="N242" i="38"/>
  <c r="AA84" i="38"/>
  <c r="Z84" i="38"/>
  <c r="R84" i="38"/>
  <c r="Q84" i="38"/>
  <c r="P84" i="38"/>
  <c r="N84" i="38"/>
  <c r="M84" i="38"/>
  <c r="K84" i="38"/>
  <c r="J84" i="38"/>
  <c r="I84" i="38"/>
  <c r="H84" i="38"/>
  <c r="G84" i="38"/>
  <c r="AA83" i="38"/>
  <c r="Z83" i="38"/>
  <c r="R83" i="38"/>
  <c r="Q83" i="38"/>
  <c r="P83" i="38"/>
  <c r="N83" i="38"/>
  <c r="M83" i="38"/>
  <c r="K83" i="38"/>
  <c r="J83" i="38"/>
  <c r="I83" i="38"/>
  <c r="H83" i="38"/>
  <c r="G83" i="38"/>
  <c r="AA82" i="38"/>
  <c r="Z82" i="38"/>
  <c r="R82" i="38"/>
  <c r="Q82" i="38"/>
  <c r="P82" i="38"/>
  <c r="N82" i="38"/>
  <c r="M82" i="38"/>
  <c r="K82" i="38"/>
  <c r="J82" i="38"/>
  <c r="I82" i="38"/>
  <c r="H82" i="38"/>
  <c r="G82" i="38"/>
  <c r="AA81" i="38"/>
  <c r="Z81" i="38"/>
  <c r="R81" i="38"/>
  <c r="Q81" i="38"/>
  <c r="P81" i="38"/>
  <c r="N81" i="38"/>
  <c r="M81" i="38"/>
  <c r="K81" i="38"/>
  <c r="J81" i="38"/>
  <c r="I81" i="38"/>
  <c r="H81" i="38"/>
  <c r="G81" i="38"/>
  <c r="AA80" i="38"/>
  <c r="Z80" i="38"/>
  <c r="R80" i="38"/>
  <c r="Q80" i="38"/>
  <c r="P80" i="38"/>
  <c r="N80" i="38"/>
  <c r="M80" i="38"/>
  <c r="K80" i="38"/>
  <c r="J80" i="38"/>
  <c r="I80" i="38"/>
  <c r="H80" i="38"/>
  <c r="G80" i="38"/>
  <c r="AA79" i="38"/>
  <c r="Z79" i="38"/>
  <c r="R79" i="38"/>
  <c r="Q79" i="38"/>
  <c r="P79" i="38"/>
  <c r="N79" i="38"/>
  <c r="M79" i="38"/>
  <c r="K79" i="38"/>
  <c r="J79" i="38"/>
  <c r="I79" i="38"/>
  <c r="H79" i="38"/>
  <c r="G79" i="38"/>
  <c r="AA78" i="38"/>
  <c r="Z78" i="38"/>
  <c r="R78" i="38"/>
  <c r="Q78" i="38"/>
  <c r="P78" i="38"/>
  <c r="N78" i="38"/>
  <c r="M78" i="38"/>
  <c r="K78" i="38"/>
  <c r="J78" i="38"/>
  <c r="I78" i="38"/>
  <c r="H78" i="38"/>
  <c r="G78" i="38"/>
  <c r="AA77" i="38"/>
  <c r="Z77" i="38"/>
  <c r="R77" i="38"/>
  <c r="Q77" i="38"/>
  <c r="P77" i="38"/>
  <c r="N77" i="38"/>
  <c r="M77" i="38"/>
  <c r="K77" i="38"/>
  <c r="J77" i="38"/>
  <c r="I77" i="38"/>
  <c r="H77" i="38"/>
  <c r="G77" i="38"/>
  <c r="AA76" i="38"/>
  <c r="Z76" i="38"/>
  <c r="R76" i="38"/>
  <c r="Q76" i="38"/>
  <c r="P76" i="38"/>
  <c r="N76" i="38"/>
  <c r="M76" i="38"/>
  <c r="K76" i="38"/>
  <c r="J76" i="38"/>
  <c r="I76" i="38"/>
  <c r="H76" i="38"/>
  <c r="G76" i="38"/>
  <c r="AA75" i="38"/>
  <c r="Z75" i="38"/>
  <c r="R75" i="38"/>
  <c r="Q75" i="38"/>
  <c r="P75" i="38"/>
  <c r="N75" i="38"/>
  <c r="M75" i="38"/>
  <c r="K75" i="38"/>
  <c r="J75" i="38"/>
  <c r="I75" i="38"/>
  <c r="H75" i="38"/>
  <c r="G75" i="38"/>
  <c r="AA74" i="38"/>
  <c r="Z74" i="38"/>
  <c r="R74" i="38"/>
  <c r="Q74" i="38"/>
  <c r="P74" i="38"/>
  <c r="N74" i="38"/>
  <c r="M74" i="38"/>
  <c r="K74" i="38"/>
  <c r="J74" i="38"/>
  <c r="I74" i="38"/>
  <c r="H74" i="38"/>
  <c r="G74" i="38"/>
  <c r="AA73" i="38"/>
  <c r="Z73" i="38"/>
  <c r="R73" i="38"/>
  <c r="Q73" i="38"/>
  <c r="P73" i="38"/>
  <c r="N73" i="38"/>
  <c r="M73" i="38"/>
  <c r="K73" i="38"/>
  <c r="J73" i="38"/>
  <c r="I73" i="38"/>
  <c r="H73" i="38"/>
  <c r="G73" i="38"/>
  <c r="AA72" i="38"/>
  <c r="Z72" i="38"/>
  <c r="R72" i="38"/>
  <c r="Q72" i="38"/>
  <c r="P72" i="38"/>
  <c r="N72" i="38"/>
  <c r="M72" i="38"/>
  <c r="K72" i="38"/>
  <c r="J72" i="38"/>
  <c r="I72" i="38"/>
  <c r="H72" i="38"/>
  <c r="G72" i="38"/>
  <c r="AA71" i="38"/>
  <c r="Z71" i="38"/>
  <c r="R71" i="38"/>
  <c r="Q71" i="38"/>
  <c r="P71" i="38"/>
  <c r="N71" i="38"/>
  <c r="M71" i="38"/>
  <c r="K71" i="38"/>
  <c r="J71" i="38"/>
  <c r="I71" i="38"/>
  <c r="H71" i="38"/>
  <c r="G71" i="38"/>
  <c r="AA70" i="38"/>
  <c r="Z70" i="38"/>
  <c r="R70" i="38"/>
  <c r="Q70" i="38"/>
  <c r="P70" i="38"/>
  <c r="N70" i="38"/>
  <c r="M70" i="38"/>
  <c r="K70" i="38"/>
  <c r="J70" i="38"/>
  <c r="I70" i="38"/>
  <c r="H70" i="38"/>
  <c r="G70" i="38"/>
  <c r="AA69" i="38"/>
  <c r="Z69" i="38"/>
  <c r="R69" i="38"/>
  <c r="Q69" i="38"/>
  <c r="P69" i="38"/>
  <c r="N69" i="38"/>
  <c r="M69" i="38"/>
  <c r="K69" i="38"/>
  <c r="J69" i="38"/>
  <c r="I69" i="38"/>
  <c r="H69" i="38"/>
  <c r="G69" i="38"/>
  <c r="AA68" i="38"/>
  <c r="Z68" i="38"/>
  <c r="R68" i="38"/>
  <c r="Q68" i="38"/>
  <c r="P68" i="38"/>
  <c r="N68" i="38"/>
  <c r="M68" i="38"/>
  <c r="K68" i="38"/>
  <c r="J68" i="38"/>
  <c r="I68" i="38"/>
  <c r="H68" i="38"/>
  <c r="G68" i="38"/>
  <c r="AA67" i="38"/>
  <c r="Z67" i="38"/>
  <c r="R67" i="38"/>
  <c r="Q67" i="38"/>
  <c r="P67" i="38"/>
  <c r="N67" i="38"/>
  <c r="M67" i="38"/>
  <c r="K67" i="38"/>
  <c r="J67" i="38"/>
  <c r="I67" i="38"/>
  <c r="H67" i="38"/>
  <c r="G67" i="38"/>
  <c r="AA66" i="38"/>
  <c r="Z66" i="38"/>
  <c r="R66" i="38"/>
  <c r="Q66" i="38"/>
  <c r="P66" i="38"/>
  <c r="N66" i="38"/>
  <c r="M66" i="38"/>
  <c r="K66" i="38"/>
  <c r="J66" i="38"/>
  <c r="I66" i="38"/>
  <c r="H66" i="38"/>
  <c r="G66" i="38"/>
  <c r="AA65" i="38"/>
  <c r="Z65" i="38"/>
  <c r="R65" i="38"/>
  <c r="Q65" i="38"/>
  <c r="P65" i="38"/>
  <c r="N65" i="38"/>
  <c r="M65" i="38"/>
  <c r="K65" i="38"/>
  <c r="J65" i="38"/>
  <c r="I65" i="38"/>
  <c r="H65" i="38"/>
  <c r="G65" i="38"/>
  <c r="AA64" i="38"/>
  <c r="Z64" i="38"/>
  <c r="R64" i="38"/>
  <c r="Q64" i="38"/>
  <c r="P64" i="38"/>
  <c r="N64" i="38"/>
  <c r="M64" i="38"/>
  <c r="K64" i="38"/>
  <c r="J64" i="38"/>
  <c r="I64" i="38"/>
  <c r="H64" i="38"/>
  <c r="G64" i="38"/>
  <c r="AA63" i="38"/>
  <c r="Z63" i="38"/>
  <c r="R63" i="38"/>
  <c r="Q63" i="38"/>
  <c r="P63" i="38"/>
  <c r="N63" i="38"/>
  <c r="M63" i="38"/>
  <c r="K63" i="38"/>
  <c r="J63" i="38"/>
  <c r="I63" i="38"/>
  <c r="H63" i="38"/>
  <c r="G63" i="38"/>
  <c r="AA62" i="38"/>
  <c r="Z62" i="38"/>
  <c r="R62" i="38"/>
  <c r="Q62" i="38"/>
  <c r="P62" i="38"/>
  <c r="N62" i="38"/>
  <c r="M62" i="38"/>
  <c r="K62" i="38"/>
  <c r="J62" i="38"/>
  <c r="I62" i="38"/>
  <c r="H62" i="38"/>
  <c r="G62" i="38"/>
  <c r="AA61" i="38"/>
  <c r="Z61" i="38"/>
  <c r="R61" i="38"/>
  <c r="Q61" i="38"/>
  <c r="P61" i="38"/>
  <c r="N61" i="38"/>
  <c r="M61" i="38"/>
  <c r="K61" i="38"/>
  <c r="J61" i="38"/>
  <c r="I61" i="38"/>
  <c r="H61" i="38"/>
  <c r="G61" i="38"/>
  <c r="AA60" i="38"/>
  <c r="Z60" i="38"/>
  <c r="R60" i="38"/>
  <c r="Q60" i="38"/>
  <c r="P60" i="38"/>
  <c r="N60" i="38"/>
  <c r="M60" i="38"/>
  <c r="K60" i="38"/>
  <c r="J60" i="38"/>
  <c r="I60" i="38"/>
  <c r="H60" i="38"/>
  <c r="G60" i="38"/>
  <c r="AA59" i="38"/>
  <c r="Z59" i="38"/>
  <c r="R59" i="38"/>
  <c r="Q59" i="38"/>
  <c r="P59" i="38"/>
  <c r="N59" i="38"/>
  <c r="M59" i="38"/>
  <c r="K59" i="38"/>
  <c r="J59" i="38"/>
  <c r="I59" i="38"/>
  <c r="H59" i="38"/>
  <c r="G59" i="38"/>
  <c r="AA58" i="38"/>
  <c r="Z58" i="38"/>
  <c r="R58" i="38"/>
  <c r="Q58" i="38"/>
  <c r="P58" i="38"/>
  <c r="N58" i="38"/>
  <c r="M58" i="38"/>
  <c r="K58" i="38"/>
  <c r="J58" i="38"/>
  <c r="I58" i="38"/>
  <c r="H58" i="38"/>
  <c r="G58" i="38"/>
  <c r="AA57" i="38"/>
  <c r="Z57" i="38"/>
  <c r="R57" i="38"/>
  <c r="Q57" i="38"/>
  <c r="P57" i="38"/>
  <c r="N57" i="38"/>
  <c r="M57" i="38"/>
  <c r="K57" i="38"/>
  <c r="J57" i="38"/>
  <c r="I57" i="38"/>
  <c r="H57" i="38"/>
  <c r="G57" i="38"/>
  <c r="AA56" i="38"/>
  <c r="Z56" i="38"/>
  <c r="R56" i="38"/>
  <c r="Q56" i="38"/>
  <c r="P56" i="38"/>
  <c r="N56" i="38"/>
  <c r="M56" i="38"/>
  <c r="K56" i="38"/>
  <c r="J56" i="38"/>
  <c r="I56" i="38"/>
  <c r="H56" i="38"/>
  <c r="G56" i="38"/>
  <c r="AA55" i="38"/>
  <c r="Z55" i="38"/>
  <c r="R55" i="38"/>
  <c r="Q55" i="38"/>
  <c r="P55" i="38"/>
  <c r="N55" i="38"/>
  <c r="M55" i="38"/>
  <c r="K55" i="38"/>
  <c r="J55" i="38"/>
  <c r="I55" i="38"/>
  <c r="H55" i="38"/>
  <c r="G55" i="38"/>
  <c r="AA54" i="38"/>
  <c r="Z54" i="38"/>
  <c r="R54" i="38"/>
  <c r="Q54" i="38"/>
  <c r="P54" i="38"/>
  <c r="N54" i="38"/>
  <c r="M54" i="38"/>
  <c r="K54" i="38"/>
  <c r="J54" i="38"/>
  <c r="I54" i="38"/>
  <c r="H54" i="38"/>
  <c r="G54" i="38"/>
  <c r="AA53" i="38"/>
  <c r="Z53" i="38"/>
  <c r="R53" i="38"/>
  <c r="Q53" i="38"/>
  <c r="P53" i="38"/>
  <c r="N53" i="38"/>
  <c r="M53" i="38"/>
  <c r="K53" i="38"/>
  <c r="J53" i="38"/>
  <c r="I53" i="38"/>
  <c r="H53" i="38"/>
  <c r="G53" i="38"/>
  <c r="AA52" i="38"/>
  <c r="Z52" i="38"/>
  <c r="R52" i="38"/>
  <c r="Q52" i="38"/>
  <c r="P52" i="38"/>
  <c r="N52" i="38"/>
  <c r="M52" i="38"/>
  <c r="K52" i="38"/>
  <c r="J52" i="38"/>
  <c r="I52" i="38"/>
  <c r="H52" i="38"/>
  <c r="G52" i="38"/>
  <c r="AA51" i="38"/>
  <c r="Z51" i="38"/>
  <c r="R51" i="38"/>
  <c r="Q51" i="38"/>
  <c r="P51" i="38"/>
  <c r="N51" i="38"/>
  <c r="M51" i="38"/>
  <c r="K51" i="38"/>
  <c r="J51" i="38"/>
  <c r="I51" i="38"/>
  <c r="H51" i="38"/>
  <c r="G51" i="38"/>
  <c r="AA50" i="38"/>
  <c r="Z50" i="38"/>
  <c r="R50" i="38"/>
  <c r="Q50" i="38"/>
  <c r="P50" i="38"/>
  <c r="N50" i="38"/>
  <c r="M50" i="38"/>
  <c r="K50" i="38"/>
  <c r="J50" i="38"/>
  <c r="I50" i="38"/>
  <c r="H50" i="38"/>
  <c r="G50" i="38"/>
  <c r="AA49" i="38"/>
  <c r="Z49" i="38"/>
  <c r="R49" i="38"/>
  <c r="Q49" i="38"/>
  <c r="P49" i="38"/>
  <c r="N49" i="38"/>
  <c r="M49" i="38"/>
  <c r="K49" i="38"/>
  <c r="J49" i="38"/>
  <c r="I49" i="38"/>
  <c r="H49" i="38"/>
  <c r="G49" i="38"/>
  <c r="AA48" i="38"/>
  <c r="Z48" i="38"/>
  <c r="R48" i="38"/>
  <c r="Q48" i="38"/>
  <c r="P48" i="38"/>
  <c r="N48" i="38"/>
  <c r="M48" i="38"/>
  <c r="K48" i="38"/>
  <c r="J48" i="38"/>
  <c r="I48" i="38"/>
  <c r="H48" i="38"/>
  <c r="G48" i="38"/>
  <c r="AA47" i="38"/>
  <c r="Z47" i="38"/>
  <c r="R47" i="38"/>
  <c r="Q47" i="38"/>
  <c r="P47" i="38"/>
  <c r="N47" i="38"/>
  <c r="M47" i="38"/>
  <c r="K47" i="38"/>
  <c r="J47" i="38"/>
  <c r="I47" i="38"/>
  <c r="H47" i="38"/>
  <c r="G47" i="38"/>
  <c r="AA46" i="38"/>
  <c r="Z46" i="38"/>
  <c r="R46" i="38"/>
  <c r="Q46" i="38"/>
  <c r="P46" i="38"/>
  <c r="N46" i="38"/>
  <c r="M46" i="38"/>
  <c r="K46" i="38"/>
  <c r="J46" i="38"/>
  <c r="I46" i="38"/>
  <c r="H46" i="38"/>
  <c r="G46" i="38"/>
  <c r="AA45" i="38"/>
  <c r="Z45" i="38"/>
  <c r="R45" i="38"/>
  <c r="Q45" i="38"/>
  <c r="P45" i="38"/>
  <c r="N45" i="38"/>
  <c r="M45" i="38"/>
  <c r="K45" i="38"/>
  <c r="J45" i="38"/>
  <c r="I45" i="38"/>
  <c r="H45" i="38"/>
  <c r="G45" i="38"/>
  <c r="AA44" i="38"/>
  <c r="Z44" i="38"/>
  <c r="R44" i="38"/>
  <c r="Q44" i="38"/>
  <c r="P44" i="38"/>
  <c r="N44" i="38"/>
  <c r="M44" i="38"/>
  <c r="K44" i="38"/>
  <c r="J44" i="38"/>
  <c r="I44" i="38"/>
  <c r="H44" i="38"/>
  <c r="G44" i="38"/>
  <c r="AA43" i="38"/>
  <c r="Z43" i="38"/>
  <c r="R43" i="38"/>
  <c r="Q43" i="38"/>
  <c r="P43" i="38"/>
  <c r="N43" i="38"/>
  <c r="M43" i="38"/>
  <c r="K43" i="38"/>
  <c r="J43" i="38"/>
  <c r="I43" i="38"/>
  <c r="H43" i="38"/>
  <c r="G43" i="38"/>
  <c r="AA42" i="38"/>
  <c r="Z42" i="38"/>
  <c r="R42" i="38"/>
  <c r="Q42" i="38"/>
  <c r="P42" i="38"/>
  <c r="N42" i="38"/>
  <c r="M42" i="38"/>
  <c r="K42" i="38"/>
  <c r="J42" i="38"/>
  <c r="I42" i="38"/>
  <c r="H42" i="38"/>
  <c r="G42" i="38"/>
  <c r="AA41" i="38"/>
  <c r="Z41" i="38"/>
  <c r="R41" i="38"/>
  <c r="Q41" i="38"/>
  <c r="P41" i="38"/>
  <c r="N41" i="38"/>
  <c r="M41" i="38"/>
  <c r="K41" i="38"/>
  <c r="J41" i="38"/>
  <c r="I41" i="38"/>
  <c r="H41" i="38"/>
  <c r="G41" i="38"/>
  <c r="AA40" i="38"/>
  <c r="Z40" i="38"/>
  <c r="R40" i="38"/>
  <c r="Q40" i="38"/>
  <c r="P40" i="38"/>
  <c r="N40" i="38"/>
  <c r="M40" i="38"/>
  <c r="K40" i="38"/>
  <c r="J40" i="38"/>
  <c r="I40" i="38"/>
  <c r="H40" i="38"/>
  <c r="G40" i="38"/>
  <c r="AA39" i="38"/>
  <c r="Z39" i="38"/>
  <c r="R39" i="38"/>
  <c r="Q39" i="38"/>
  <c r="P39" i="38"/>
  <c r="N39" i="38"/>
  <c r="M39" i="38"/>
  <c r="K39" i="38"/>
  <c r="J39" i="38"/>
  <c r="I39" i="38"/>
  <c r="H39" i="38"/>
  <c r="G39" i="38"/>
  <c r="AA38" i="38"/>
  <c r="Z38" i="38"/>
  <c r="R38" i="38"/>
  <c r="Q38" i="38"/>
  <c r="P38" i="38"/>
  <c r="N38" i="38"/>
  <c r="M38" i="38"/>
  <c r="K38" i="38"/>
  <c r="J38" i="38"/>
  <c r="I38" i="38"/>
  <c r="H38" i="38"/>
  <c r="G38" i="38"/>
  <c r="AA37" i="38"/>
  <c r="Z37" i="38"/>
  <c r="R37" i="38"/>
  <c r="Q37" i="38"/>
  <c r="P37" i="38"/>
  <c r="N37" i="38"/>
  <c r="M37" i="38"/>
  <c r="K37" i="38"/>
  <c r="J37" i="38"/>
  <c r="I37" i="38"/>
  <c r="H37" i="38"/>
  <c r="G37" i="38"/>
  <c r="AA36" i="38"/>
  <c r="Z36" i="38"/>
  <c r="R36" i="38"/>
  <c r="Q36" i="38"/>
  <c r="P36" i="38"/>
  <c r="N36" i="38"/>
  <c r="M36" i="38"/>
  <c r="K36" i="38"/>
  <c r="J36" i="38"/>
  <c r="I36" i="38"/>
  <c r="H36" i="38"/>
  <c r="G36" i="38"/>
  <c r="AA35" i="38"/>
  <c r="Z35" i="38"/>
  <c r="R35" i="38"/>
  <c r="Q35" i="38"/>
  <c r="P35" i="38"/>
  <c r="N35" i="38"/>
  <c r="M35" i="38"/>
  <c r="K35" i="38"/>
  <c r="J35" i="38"/>
  <c r="I35" i="38"/>
  <c r="H35" i="38"/>
  <c r="G35" i="38"/>
  <c r="AA34" i="38"/>
  <c r="Z34" i="38"/>
  <c r="R34" i="38"/>
  <c r="Q34" i="38"/>
  <c r="P34" i="38"/>
  <c r="N34" i="38"/>
  <c r="M34" i="38"/>
  <c r="K34" i="38"/>
  <c r="J34" i="38"/>
  <c r="I34" i="38"/>
  <c r="H34" i="38"/>
  <c r="G34" i="38"/>
  <c r="AA33" i="38"/>
  <c r="Z33" i="38"/>
  <c r="R33" i="38"/>
  <c r="Q33" i="38"/>
  <c r="P33" i="38"/>
  <c r="N33" i="38"/>
  <c r="M33" i="38"/>
  <c r="K33" i="38"/>
  <c r="J33" i="38"/>
  <c r="I33" i="38"/>
  <c r="H33" i="38"/>
  <c r="G33" i="38"/>
  <c r="AA32" i="38"/>
  <c r="Z32" i="38"/>
  <c r="R32" i="38"/>
  <c r="Q32" i="38"/>
  <c r="P32" i="38"/>
  <c r="N32" i="38"/>
  <c r="M32" i="38"/>
  <c r="K32" i="38"/>
  <c r="J32" i="38"/>
  <c r="I32" i="38"/>
  <c r="H32" i="38"/>
  <c r="G32" i="38"/>
  <c r="AA31" i="38"/>
  <c r="Z31" i="38"/>
  <c r="R31" i="38"/>
  <c r="Q31" i="38"/>
  <c r="P31" i="38"/>
  <c r="N31" i="38"/>
  <c r="M31" i="38"/>
  <c r="K31" i="38"/>
  <c r="J31" i="38"/>
  <c r="I31" i="38"/>
  <c r="H31" i="38"/>
  <c r="G31" i="38"/>
  <c r="AA30" i="38"/>
  <c r="Z30" i="38"/>
  <c r="R30" i="38"/>
  <c r="Q30" i="38"/>
  <c r="P30" i="38"/>
  <c r="N30" i="38"/>
  <c r="M30" i="38"/>
  <c r="K30" i="38"/>
  <c r="J30" i="38"/>
  <c r="I30" i="38"/>
  <c r="H30" i="38"/>
  <c r="G30" i="38"/>
  <c r="AA29" i="38"/>
  <c r="Z29" i="38"/>
  <c r="R29" i="38"/>
  <c r="Q29" i="38"/>
  <c r="P29" i="38"/>
  <c r="N29" i="38"/>
  <c r="M29" i="38"/>
  <c r="K29" i="38"/>
  <c r="J29" i="38"/>
  <c r="I29" i="38"/>
  <c r="H29" i="38"/>
  <c r="G29" i="38"/>
  <c r="AA28" i="38"/>
  <c r="Z28" i="38"/>
  <c r="R28" i="38"/>
  <c r="Q28" i="38"/>
  <c r="P28" i="38"/>
  <c r="N28" i="38"/>
  <c r="M28" i="38"/>
  <c r="K28" i="38"/>
  <c r="J28" i="38"/>
  <c r="I28" i="38"/>
  <c r="H28" i="38"/>
  <c r="G28" i="38"/>
  <c r="AA27" i="38"/>
  <c r="Z27" i="38"/>
  <c r="R27" i="38"/>
  <c r="Q27" i="38"/>
  <c r="P27" i="38"/>
  <c r="N27" i="38"/>
  <c r="M27" i="38"/>
  <c r="K27" i="38"/>
  <c r="J27" i="38"/>
  <c r="I27" i="38"/>
  <c r="H27" i="38"/>
  <c r="G27" i="38"/>
  <c r="AA26" i="38"/>
  <c r="Z26" i="38"/>
  <c r="R26" i="38"/>
  <c r="Q26" i="38"/>
  <c r="P26" i="38"/>
  <c r="N26" i="38"/>
  <c r="M26" i="38"/>
  <c r="K26" i="38"/>
  <c r="J26" i="38"/>
  <c r="I26" i="38"/>
  <c r="H26" i="38"/>
  <c r="G26" i="38"/>
  <c r="AA25" i="38"/>
  <c r="Z25" i="38"/>
  <c r="R25" i="38"/>
  <c r="Q25" i="38"/>
  <c r="P25" i="38"/>
  <c r="N25" i="38"/>
  <c r="M25" i="38"/>
  <c r="K25" i="38"/>
  <c r="J25" i="38"/>
  <c r="I25" i="38"/>
  <c r="H25" i="38"/>
  <c r="G25" i="38"/>
  <c r="AA24" i="38"/>
  <c r="Z24" i="38"/>
  <c r="R24" i="38"/>
  <c r="Q24" i="38"/>
  <c r="P24" i="38"/>
  <c r="N24" i="38"/>
  <c r="M24" i="38"/>
  <c r="K24" i="38"/>
  <c r="J24" i="38"/>
  <c r="I24" i="38"/>
  <c r="H24" i="38"/>
  <c r="G24" i="38"/>
  <c r="AA23" i="38"/>
  <c r="Z23" i="38"/>
  <c r="R23" i="38"/>
  <c r="Q23" i="38"/>
  <c r="P23" i="38"/>
  <c r="N23" i="38"/>
  <c r="M23" i="38"/>
  <c r="K23" i="38"/>
  <c r="J23" i="38"/>
  <c r="I23" i="38"/>
  <c r="H23" i="38"/>
  <c r="G23" i="38"/>
  <c r="AA22" i="38"/>
  <c r="Z22" i="38"/>
  <c r="R22" i="38"/>
  <c r="Q22" i="38"/>
  <c r="P22" i="38"/>
  <c r="N22" i="38"/>
  <c r="M22" i="38"/>
  <c r="K22" i="38"/>
  <c r="J22" i="38"/>
  <c r="I22" i="38"/>
  <c r="H22" i="38"/>
  <c r="G22" i="38"/>
  <c r="AA21" i="38"/>
  <c r="Z21" i="38"/>
  <c r="R21" i="38"/>
  <c r="Q21" i="38"/>
  <c r="P21" i="38"/>
  <c r="N21" i="38"/>
  <c r="M21" i="38"/>
  <c r="K21" i="38"/>
  <c r="J21" i="38"/>
  <c r="I21" i="38"/>
  <c r="H21" i="38"/>
  <c r="G21" i="38"/>
  <c r="AA20" i="38"/>
  <c r="Z20" i="38"/>
  <c r="R20" i="38"/>
  <c r="Q20" i="38"/>
  <c r="P20" i="38"/>
  <c r="N20" i="38"/>
  <c r="M20" i="38"/>
  <c r="K20" i="38"/>
  <c r="J20" i="38"/>
  <c r="I20" i="38"/>
  <c r="H20" i="38"/>
  <c r="G20" i="38"/>
  <c r="AA19" i="38"/>
  <c r="Z19" i="38"/>
  <c r="R19" i="38"/>
  <c r="Q19" i="38"/>
  <c r="P19" i="38"/>
  <c r="N19" i="38"/>
  <c r="M19" i="38"/>
  <c r="K19" i="38"/>
  <c r="J19" i="38"/>
  <c r="I19" i="38"/>
  <c r="H19" i="38"/>
  <c r="G19" i="38"/>
  <c r="AA18" i="38"/>
  <c r="Z18" i="38"/>
  <c r="R18" i="38"/>
  <c r="Q18" i="38"/>
  <c r="P18" i="38"/>
  <c r="N18" i="38"/>
  <c r="M18" i="38"/>
  <c r="K18" i="38"/>
  <c r="J18" i="38"/>
  <c r="I18" i="38"/>
  <c r="H18" i="38"/>
  <c r="G18" i="38"/>
  <c r="AA17" i="38"/>
  <c r="Z17" i="38"/>
  <c r="R17" i="38"/>
  <c r="Q17" i="38"/>
  <c r="P17" i="38"/>
  <c r="N17" i="38"/>
  <c r="M17" i="38"/>
  <c r="K17" i="38"/>
  <c r="J17" i="38"/>
  <c r="I17" i="38"/>
  <c r="H17" i="38"/>
  <c r="G17" i="38"/>
  <c r="AA16" i="38"/>
  <c r="Z16" i="38"/>
  <c r="R16" i="38"/>
  <c r="Q16" i="38"/>
  <c r="P16" i="38"/>
  <c r="N16" i="38"/>
  <c r="M16" i="38"/>
  <c r="K16" i="38"/>
  <c r="J16" i="38"/>
  <c r="I16" i="38"/>
  <c r="H16" i="38"/>
  <c r="G16" i="38"/>
  <c r="AA15" i="38"/>
  <c r="Z15" i="38"/>
  <c r="R15" i="38"/>
  <c r="Q15" i="38"/>
  <c r="P15" i="38"/>
  <c r="N15" i="38"/>
  <c r="M15" i="38"/>
  <c r="K15" i="38"/>
  <c r="J15" i="38"/>
  <c r="I15" i="38"/>
  <c r="H15" i="38"/>
  <c r="G15" i="38"/>
  <c r="AA14" i="38"/>
  <c r="Z14" i="38"/>
  <c r="R14" i="38"/>
  <c r="Q14" i="38"/>
  <c r="P14" i="38"/>
  <c r="N14" i="38"/>
  <c r="M14" i="38"/>
  <c r="K14" i="38"/>
  <c r="J14" i="38"/>
  <c r="I14" i="38"/>
  <c r="H14" i="38"/>
  <c r="G14" i="38"/>
  <c r="AW7" i="38"/>
  <c r="AU312" i="37"/>
  <c r="AT312" i="37"/>
  <c r="AS312" i="37"/>
  <c r="AR312" i="37"/>
  <c r="AQ312" i="37"/>
  <c r="AP312" i="37"/>
  <c r="AO312" i="37"/>
  <c r="T312" i="37"/>
  <c r="S312" i="37"/>
  <c r="R312" i="37"/>
  <c r="Q312" i="37"/>
  <c r="P312" i="37"/>
  <c r="O312" i="37"/>
  <c r="N312" i="37"/>
  <c r="AU311" i="37"/>
  <c r="AT311" i="37"/>
  <c r="AS311" i="37"/>
  <c r="AR311" i="37"/>
  <c r="AQ311" i="37"/>
  <c r="AP311" i="37"/>
  <c r="AO311" i="37"/>
  <c r="T311" i="37"/>
  <c r="S311" i="37"/>
  <c r="R311" i="37"/>
  <c r="Q311" i="37"/>
  <c r="P311" i="37"/>
  <c r="O311" i="37"/>
  <c r="N311" i="37"/>
  <c r="AU310" i="37"/>
  <c r="AT310" i="37"/>
  <c r="AS310" i="37"/>
  <c r="AR310" i="37"/>
  <c r="AQ310" i="37"/>
  <c r="AP310" i="37"/>
  <c r="AO310" i="37"/>
  <c r="T310" i="37"/>
  <c r="S310" i="37"/>
  <c r="R310" i="37"/>
  <c r="Q310" i="37"/>
  <c r="P310" i="37"/>
  <c r="O310" i="37"/>
  <c r="N310" i="37"/>
  <c r="AU309" i="37"/>
  <c r="AT309" i="37"/>
  <c r="AS309" i="37"/>
  <c r="AR309" i="37"/>
  <c r="AQ309" i="37"/>
  <c r="AP309" i="37"/>
  <c r="AO309" i="37"/>
  <c r="T309" i="37"/>
  <c r="S309" i="37"/>
  <c r="R309" i="37"/>
  <c r="Q309" i="37"/>
  <c r="P309" i="37"/>
  <c r="O309" i="37"/>
  <c r="N309" i="37"/>
  <c r="AU308" i="37"/>
  <c r="AT308" i="37"/>
  <c r="AS308" i="37"/>
  <c r="AR308" i="37"/>
  <c r="AQ308" i="37"/>
  <c r="AP308" i="37"/>
  <c r="AO308" i="37"/>
  <c r="T308" i="37"/>
  <c r="S308" i="37"/>
  <c r="R308" i="37"/>
  <c r="Q308" i="37"/>
  <c r="P308" i="37"/>
  <c r="O308" i="37"/>
  <c r="N308" i="37"/>
  <c r="AU307" i="37"/>
  <c r="AT307" i="37"/>
  <c r="AS307" i="37"/>
  <c r="AR307" i="37"/>
  <c r="AQ307" i="37"/>
  <c r="AP307" i="37"/>
  <c r="AO307" i="37"/>
  <c r="T307" i="37"/>
  <c r="S307" i="37"/>
  <c r="R307" i="37"/>
  <c r="Q307" i="37"/>
  <c r="P307" i="37"/>
  <c r="O307" i="37"/>
  <c r="N307" i="37"/>
  <c r="AU306" i="37"/>
  <c r="AT306" i="37"/>
  <c r="AS306" i="37"/>
  <c r="AR306" i="37"/>
  <c r="AQ306" i="37"/>
  <c r="AP306" i="37"/>
  <c r="AO306" i="37"/>
  <c r="T306" i="37"/>
  <c r="S306" i="37"/>
  <c r="R306" i="37"/>
  <c r="Q306" i="37"/>
  <c r="P306" i="37"/>
  <c r="O306" i="37"/>
  <c r="N306" i="37"/>
  <c r="AU305" i="37"/>
  <c r="AT305" i="37"/>
  <c r="AS305" i="37"/>
  <c r="AR305" i="37"/>
  <c r="AQ305" i="37"/>
  <c r="AP305" i="37"/>
  <c r="AO305" i="37"/>
  <c r="T305" i="37"/>
  <c r="S305" i="37"/>
  <c r="R305" i="37"/>
  <c r="Q305" i="37"/>
  <c r="P305" i="37"/>
  <c r="O305" i="37"/>
  <c r="N305" i="37"/>
  <c r="AU304" i="37"/>
  <c r="AT304" i="37"/>
  <c r="AS304" i="37"/>
  <c r="AR304" i="37"/>
  <c r="AQ304" i="37"/>
  <c r="AP304" i="37"/>
  <c r="AO304" i="37"/>
  <c r="T304" i="37"/>
  <c r="S304" i="37"/>
  <c r="R304" i="37"/>
  <c r="Q304" i="37"/>
  <c r="P304" i="37"/>
  <c r="O304" i="37"/>
  <c r="N304" i="37"/>
  <c r="AU303" i="37"/>
  <c r="AT303" i="37"/>
  <c r="AS303" i="37"/>
  <c r="AR303" i="37"/>
  <c r="AQ303" i="37"/>
  <c r="AP303" i="37"/>
  <c r="AO303" i="37"/>
  <c r="T303" i="37"/>
  <c r="S303" i="37"/>
  <c r="R303" i="37"/>
  <c r="Q303" i="37"/>
  <c r="P303" i="37"/>
  <c r="O303" i="37"/>
  <c r="N303" i="37"/>
  <c r="AU302" i="37"/>
  <c r="AT302" i="37"/>
  <c r="AS302" i="37"/>
  <c r="AR302" i="37"/>
  <c r="AQ302" i="37"/>
  <c r="AP302" i="37"/>
  <c r="AO302" i="37"/>
  <c r="T302" i="37"/>
  <c r="S302" i="37"/>
  <c r="R302" i="37"/>
  <c r="Q302" i="37"/>
  <c r="P302" i="37"/>
  <c r="O302" i="37"/>
  <c r="N302" i="37"/>
  <c r="AU301" i="37"/>
  <c r="AT301" i="37"/>
  <c r="AS301" i="37"/>
  <c r="AR301" i="37"/>
  <c r="AQ301" i="37"/>
  <c r="AP301" i="37"/>
  <c r="AO301" i="37"/>
  <c r="T301" i="37"/>
  <c r="S301" i="37"/>
  <c r="R301" i="37"/>
  <c r="Q301" i="37"/>
  <c r="P301" i="37"/>
  <c r="O301" i="37"/>
  <c r="N301" i="37"/>
  <c r="AU300" i="37"/>
  <c r="AT300" i="37"/>
  <c r="AS300" i="37"/>
  <c r="AR300" i="37"/>
  <c r="AQ300" i="37"/>
  <c r="AP300" i="37"/>
  <c r="AO300" i="37"/>
  <c r="T300" i="37"/>
  <c r="S300" i="37"/>
  <c r="R300" i="37"/>
  <c r="Q300" i="37"/>
  <c r="P300" i="37"/>
  <c r="O300" i="37"/>
  <c r="N300" i="37"/>
  <c r="AU299" i="37"/>
  <c r="AT299" i="37"/>
  <c r="AS299" i="37"/>
  <c r="AR299" i="37"/>
  <c r="AQ299" i="37"/>
  <c r="AP299" i="37"/>
  <c r="AO299" i="37"/>
  <c r="T299" i="37"/>
  <c r="S299" i="37"/>
  <c r="R299" i="37"/>
  <c r="Q299" i="37"/>
  <c r="P299" i="37"/>
  <c r="O299" i="37"/>
  <c r="N299" i="37"/>
  <c r="AU298" i="37"/>
  <c r="AT298" i="37"/>
  <c r="AS298" i="37"/>
  <c r="AR298" i="37"/>
  <c r="AQ298" i="37"/>
  <c r="AP298" i="37"/>
  <c r="AO298" i="37"/>
  <c r="T298" i="37"/>
  <c r="S298" i="37"/>
  <c r="R298" i="37"/>
  <c r="Q298" i="37"/>
  <c r="P298" i="37"/>
  <c r="O298" i="37"/>
  <c r="N298" i="37"/>
  <c r="AU297" i="37"/>
  <c r="AT297" i="37"/>
  <c r="AS297" i="37"/>
  <c r="AR297" i="37"/>
  <c r="AQ297" i="37"/>
  <c r="AP297" i="37"/>
  <c r="AO297" i="37"/>
  <c r="T297" i="37"/>
  <c r="S297" i="37"/>
  <c r="R297" i="37"/>
  <c r="Q297" i="37"/>
  <c r="P297" i="37"/>
  <c r="O297" i="37"/>
  <c r="N297" i="37"/>
  <c r="AU296" i="37"/>
  <c r="AT296" i="37"/>
  <c r="AS296" i="37"/>
  <c r="AR296" i="37"/>
  <c r="AQ296" i="37"/>
  <c r="AP296" i="37"/>
  <c r="AO296" i="37"/>
  <c r="T296" i="37"/>
  <c r="S296" i="37"/>
  <c r="R296" i="37"/>
  <c r="Q296" i="37"/>
  <c r="P296" i="37"/>
  <c r="O296" i="37"/>
  <c r="N296" i="37"/>
  <c r="AU295" i="37"/>
  <c r="AT295" i="37"/>
  <c r="AS295" i="37"/>
  <c r="AR295" i="37"/>
  <c r="AQ295" i="37"/>
  <c r="AP295" i="37"/>
  <c r="AO295" i="37"/>
  <c r="T295" i="37"/>
  <c r="S295" i="37"/>
  <c r="R295" i="37"/>
  <c r="Q295" i="37"/>
  <c r="P295" i="37"/>
  <c r="O295" i="37"/>
  <c r="N295" i="37"/>
  <c r="AU294" i="37"/>
  <c r="AT294" i="37"/>
  <c r="AS294" i="37"/>
  <c r="AR294" i="37"/>
  <c r="AQ294" i="37"/>
  <c r="AP294" i="37"/>
  <c r="AO294" i="37"/>
  <c r="T294" i="37"/>
  <c r="S294" i="37"/>
  <c r="R294" i="37"/>
  <c r="Q294" i="37"/>
  <c r="P294" i="37"/>
  <c r="O294" i="37"/>
  <c r="N294" i="37"/>
  <c r="AU293" i="37"/>
  <c r="AT293" i="37"/>
  <c r="AS293" i="37"/>
  <c r="AR293" i="37"/>
  <c r="AQ293" i="37"/>
  <c r="AP293" i="37"/>
  <c r="AO293" i="37"/>
  <c r="T293" i="37"/>
  <c r="S293" i="37"/>
  <c r="R293" i="37"/>
  <c r="Q293" i="37"/>
  <c r="P293" i="37"/>
  <c r="O293" i="37"/>
  <c r="N293" i="37"/>
  <c r="AU292" i="37"/>
  <c r="AT292" i="37"/>
  <c r="AS292" i="37"/>
  <c r="AR292" i="37"/>
  <c r="AQ292" i="37"/>
  <c r="AP292" i="37"/>
  <c r="AO292" i="37"/>
  <c r="T292" i="37"/>
  <c r="S292" i="37"/>
  <c r="R292" i="37"/>
  <c r="Q292" i="37"/>
  <c r="P292" i="37"/>
  <c r="O292" i="37"/>
  <c r="N292" i="37"/>
  <c r="AU291" i="37"/>
  <c r="AT291" i="37"/>
  <c r="AS291" i="37"/>
  <c r="AR291" i="37"/>
  <c r="AQ291" i="37"/>
  <c r="AP291" i="37"/>
  <c r="AO291" i="37"/>
  <c r="T291" i="37"/>
  <c r="S291" i="37"/>
  <c r="R291" i="37"/>
  <c r="Q291" i="37"/>
  <c r="P291" i="37"/>
  <c r="O291" i="37"/>
  <c r="N291" i="37"/>
  <c r="AU290" i="37"/>
  <c r="AT290" i="37"/>
  <c r="AS290" i="37"/>
  <c r="AR290" i="37"/>
  <c r="AQ290" i="37"/>
  <c r="AP290" i="37"/>
  <c r="AO290" i="37"/>
  <c r="T290" i="37"/>
  <c r="S290" i="37"/>
  <c r="R290" i="37"/>
  <c r="Q290" i="37"/>
  <c r="P290" i="37"/>
  <c r="O290" i="37"/>
  <c r="N290" i="37"/>
  <c r="AU289" i="37"/>
  <c r="AT289" i="37"/>
  <c r="AS289" i="37"/>
  <c r="AR289" i="37"/>
  <c r="AQ289" i="37"/>
  <c r="AP289" i="37"/>
  <c r="AO289" i="37"/>
  <c r="T289" i="37"/>
  <c r="S289" i="37"/>
  <c r="R289" i="37"/>
  <c r="Q289" i="37"/>
  <c r="P289" i="37"/>
  <c r="O289" i="37"/>
  <c r="N289" i="37"/>
  <c r="AU288" i="37"/>
  <c r="AT288" i="37"/>
  <c r="AS288" i="37"/>
  <c r="AR288" i="37"/>
  <c r="AQ288" i="37"/>
  <c r="AP288" i="37"/>
  <c r="AO288" i="37"/>
  <c r="T288" i="37"/>
  <c r="S288" i="37"/>
  <c r="R288" i="37"/>
  <c r="Q288" i="37"/>
  <c r="P288" i="37"/>
  <c r="O288" i="37"/>
  <c r="N288" i="37"/>
  <c r="AU287" i="37"/>
  <c r="AT287" i="37"/>
  <c r="AS287" i="37"/>
  <c r="AR287" i="37"/>
  <c r="AQ287" i="37"/>
  <c r="AP287" i="37"/>
  <c r="AO287" i="37"/>
  <c r="T287" i="37"/>
  <c r="S287" i="37"/>
  <c r="R287" i="37"/>
  <c r="Q287" i="37"/>
  <c r="P287" i="37"/>
  <c r="O287" i="37"/>
  <c r="N287" i="37"/>
  <c r="AU286" i="37"/>
  <c r="AT286" i="37"/>
  <c r="AS286" i="37"/>
  <c r="AR286" i="37"/>
  <c r="AQ286" i="37"/>
  <c r="AP286" i="37"/>
  <c r="AO286" i="37"/>
  <c r="T286" i="37"/>
  <c r="S286" i="37"/>
  <c r="R286" i="37"/>
  <c r="Q286" i="37"/>
  <c r="P286" i="37"/>
  <c r="O286" i="37"/>
  <c r="N286" i="37"/>
  <c r="AU285" i="37"/>
  <c r="AT285" i="37"/>
  <c r="AS285" i="37"/>
  <c r="AR285" i="37"/>
  <c r="AQ285" i="37"/>
  <c r="AP285" i="37"/>
  <c r="AO285" i="37"/>
  <c r="T285" i="37"/>
  <c r="S285" i="37"/>
  <c r="R285" i="37"/>
  <c r="Q285" i="37"/>
  <c r="P285" i="37"/>
  <c r="O285" i="37"/>
  <c r="N285" i="37"/>
  <c r="AU284" i="37"/>
  <c r="AT284" i="37"/>
  <c r="AS284" i="37"/>
  <c r="AR284" i="37"/>
  <c r="AQ284" i="37"/>
  <c r="AP284" i="37"/>
  <c r="AO284" i="37"/>
  <c r="T284" i="37"/>
  <c r="S284" i="37"/>
  <c r="R284" i="37"/>
  <c r="Q284" i="37"/>
  <c r="P284" i="37"/>
  <c r="O284" i="37"/>
  <c r="N284" i="37"/>
  <c r="AU283" i="37"/>
  <c r="AT283" i="37"/>
  <c r="AS283" i="37"/>
  <c r="AR283" i="37"/>
  <c r="AQ283" i="37"/>
  <c r="AP283" i="37"/>
  <c r="AO283" i="37"/>
  <c r="T283" i="37"/>
  <c r="S283" i="37"/>
  <c r="R283" i="37"/>
  <c r="Q283" i="37"/>
  <c r="P283" i="37"/>
  <c r="O283" i="37"/>
  <c r="N283" i="37"/>
  <c r="AU282" i="37"/>
  <c r="AT282" i="37"/>
  <c r="AS282" i="37"/>
  <c r="AR282" i="37"/>
  <c r="AQ282" i="37"/>
  <c r="AP282" i="37"/>
  <c r="AO282" i="37"/>
  <c r="T282" i="37"/>
  <c r="S282" i="37"/>
  <c r="R282" i="37"/>
  <c r="Q282" i="37"/>
  <c r="P282" i="37"/>
  <c r="O282" i="37"/>
  <c r="N282" i="37"/>
  <c r="AU281" i="37"/>
  <c r="AT281" i="37"/>
  <c r="AS281" i="37"/>
  <c r="AR281" i="37"/>
  <c r="AQ281" i="37"/>
  <c r="AP281" i="37"/>
  <c r="AO281" i="37"/>
  <c r="T281" i="37"/>
  <c r="S281" i="37"/>
  <c r="R281" i="37"/>
  <c r="Q281" i="37"/>
  <c r="P281" i="37"/>
  <c r="O281" i="37"/>
  <c r="N281" i="37"/>
  <c r="AU280" i="37"/>
  <c r="AT280" i="37"/>
  <c r="AS280" i="37"/>
  <c r="AR280" i="37"/>
  <c r="AQ280" i="37"/>
  <c r="AP280" i="37"/>
  <c r="AO280" i="37"/>
  <c r="T280" i="37"/>
  <c r="S280" i="37"/>
  <c r="R280" i="37"/>
  <c r="Q280" i="37"/>
  <c r="P280" i="37"/>
  <c r="O280" i="37"/>
  <c r="N280" i="37"/>
  <c r="AU279" i="37"/>
  <c r="AT279" i="37"/>
  <c r="AS279" i="37"/>
  <c r="AR279" i="37"/>
  <c r="AQ279" i="37"/>
  <c r="AP279" i="37"/>
  <c r="AO279" i="37"/>
  <c r="T279" i="37"/>
  <c r="S279" i="37"/>
  <c r="R279" i="37"/>
  <c r="Q279" i="37"/>
  <c r="P279" i="37"/>
  <c r="O279" i="37"/>
  <c r="N279" i="37"/>
  <c r="AU278" i="37"/>
  <c r="AT278" i="37"/>
  <c r="AS278" i="37"/>
  <c r="AR278" i="37"/>
  <c r="AQ278" i="37"/>
  <c r="AP278" i="37"/>
  <c r="AO278" i="37"/>
  <c r="T278" i="37"/>
  <c r="S278" i="37"/>
  <c r="R278" i="37"/>
  <c r="Q278" i="37"/>
  <c r="P278" i="37"/>
  <c r="O278" i="37"/>
  <c r="N278" i="37"/>
  <c r="AU277" i="37"/>
  <c r="AT277" i="37"/>
  <c r="AS277" i="37"/>
  <c r="AR277" i="37"/>
  <c r="AQ277" i="37"/>
  <c r="AP277" i="37"/>
  <c r="AO277" i="37"/>
  <c r="T277" i="37"/>
  <c r="S277" i="37"/>
  <c r="R277" i="37"/>
  <c r="Q277" i="37"/>
  <c r="P277" i="37"/>
  <c r="O277" i="37"/>
  <c r="N277" i="37"/>
  <c r="AU276" i="37"/>
  <c r="AT276" i="37"/>
  <c r="AS276" i="37"/>
  <c r="AR276" i="37"/>
  <c r="AQ276" i="37"/>
  <c r="AP276" i="37"/>
  <c r="AO276" i="37"/>
  <c r="T276" i="37"/>
  <c r="S276" i="37"/>
  <c r="R276" i="37"/>
  <c r="Q276" i="37"/>
  <c r="P276" i="37"/>
  <c r="O276" i="37"/>
  <c r="N276" i="37"/>
  <c r="AU275" i="37"/>
  <c r="AT275" i="37"/>
  <c r="AS275" i="37"/>
  <c r="AR275" i="37"/>
  <c r="AQ275" i="37"/>
  <c r="AP275" i="37"/>
  <c r="AO275" i="37"/>
  <c r="T275" i="37"/>
  <c r="S275" i="37"/>
  <c r="R275" i="37"/>
  <c r="Q275" i="37"/>
  <c r="P275" i="37"/>
  <c r="O275" i="37"/>
  <c r="N275" i="37"/>
  <c r="AU274" i="37"/>
  <c r="AT274" i="37"/>
  <c r="AS274" i="37"/>
  <c r="AR274" i="37"/>
  <c r="AQ274" i="37"/>
  <c r="AP274" i="37"/>
  <c r="AO274" i="37"/>
  <c r="T274" i="37"/>
  <c r="S274" i="37"/>
  <c r="R274" i="37"/>
  <c r="Q274" i="37"/>
  <c r="P274" i="37"/>
  <c r="O274" i="37"/>
  <c r="N274" i="37"/>
  <c r="AU273" i="37"/>
  <c r="AT273" i="37"/>
  <c r="AS273" i="37"/>
  <c r="AR273" i="37"/>
  <c r="AQ273" i="37"/>
  <c r="AP273" i="37"/>
  <c r="AO273" i="37"/>
  <c r="T273" i="37"/>
  <c r="S273" i="37"/>
  <c r="R273" i="37"/>
  <c r="Q273" i="37"/>
  <c r="P273" i="37"/>
  <c r="O273" i="37"/>
  <c r="N273" i="37"/>
  <c r="AU272" i="37"/>
  <c r="AT272" i="37"/>
  <c r="AS272" i="37"/>
  <c r="AR272" i="37"/>
  <c r="AQ272" i="37"/>
  <c r="AP272" i="37"/>
  <c r="AO272" i="37"/>
  <c r="T272" i="37"/>
  <c r="S272" i="37"/>
  <c r="R272" i="37"/>
  <c r="Q272" i="37"/>
  <c r="P272" i="37"/>
  <c r="O272" i="37"/>
  <c r="N272" i="37"/>
  <c r="AU271" i="37"/>
  <c r="AT271" i="37"/>
  <c r="AS271" i="37"/>
  <c r="AR271" i="37"/>
  <c r="AQ271" i="37"/>
  <c r="AP271" i="37"/>
  <c r="AO271" i="37"/>
  <c r="T271" i="37"/>
  <c r="S271" i="37"/>
  <c r="R271" i="37"/>
  <c r="Q271" i="37"/>
  <c r="P271" i="37"/>
  <c r="O271" i="37"/>
  <c r="N271" i="37"/>
  <c r="AU270" i="37"/>
  <c r="AT270" i="37"/>
  <c r="AS270" i="37"/>
  <c r="AR270" i="37"/>
  <c r="AQ270" i="37"/>
  <c r="AP270" i="37"/>
  <c r="AO270" i="37"/>
  <c r="T270" i="37"/>
  <c r="S270" i="37"/>
  <c r="R270" i="37"/>
  <c r="Q270" i="37"/>
  <c r="P270" i="37"/>
  <c r="O270" i="37"/>
  <c r="N270" i="37"/>
  <c r="AU269" i="37"/>
  <c r="AT269" i="37"/>
  <c r="AS269" i="37"/>
  <c r="AR269" i="37"/>
  <c r="AQ269" i="37"/>
  <c r="AP269" i="37"/>
  <c r="AO269" i="37"/>
  <c r="T269" i="37"/>
  <c r="S269" i="37"/>
  <c r="R269" i="37"/>
  <c r="Q269" i="37"/>
  <c r="P269" i="37"/>
  <c r="O269" i="37"/>
  <c r="N269" i="37"/>
  <c r="AU268" i="37"/>
  <c r="AT268" i="37"/>
  <c r="AS268" i="37"/>
  <c r="AR268" i="37"/>
  <c r="AQ268" i="37"/>
  <c r="AP268" i="37"/>
  <c r="AO268" i="37"/>
  <c r="T268" i="37"/>
  <c r="S268" i="37"/>
  <c r="R268" i="37"/>
  <c r="Q268" i="37"/>
  <c r="P268" i="37"/>
  <c r="O268" i="37"/>
  <c r="N268" i="37"/>
  <c r="AU267" i="37"/>
  <c r="AT267" i="37"/>
  <c r="AS267" i="37"/>
  <c r="AR267" i="37"/>
  <c r="AQ267" i="37"/>
  <c r="AP267" i="37"/>
  <c r="AO267" i="37"/>
  <c r="T267" i="37"/>
  <c r="S267" i="37"/>
  <c r="R267" i="37"/>
  <c r="Q267" i="37"/>
  <c r="P267" i="37"/>
  <c r="O267" i="37"/>
  <c r="N267" i="37"/>
  <c r="AU266" i="37"/>
  <c r="AT266" i="37"/>
  <c r="AS266" i="37"/>
  <c r="AR266" i="37"/>
  <c r="AQ266" i="37"/>
  <c r="AP266" i="37"/>
  <c r="AO266" i="37"/>
  <c r="T266" i="37"/>
  <c r="S266" i="37"/>
  <c r="R266" i="37"/>
  <c r="Q266" i="37"/>
  <c r="P266" i="37"/>
  <c r="O266" i="37"/>
  <c r="N266" i="37"/>
  <c r="AU265" i="37"/>
  <c r="AT265" i="37"/>
  <c r="AS265" i="37"/>
  <c r="AR265" i="37"/>
  <c r="AQ265" i="37"/>
  <c r="AP265" i="37"/>
  <c r="AO265" i="37"/>
  <c r="T265" i="37"/>
  <c r="S265" i="37"/>
  <c r="R265" i="37"/>
  <c r="Q265" i="37"/>
  <c r="P265" i="37"/>
  <c r="O265" i="37"/>
  <c r="N265" i="37"/>
  <c r="AU264" i="37"/>
  <c r="AT264" i="37"/>
  <c r="AS264" i="37"/>
  <c r="AR264" i="37"/>
  <c r="AQ264" i="37"/>
  <c r="AP264" i="37"/>
  <c r="AO264" i="37"/>
  <c r="T264" i="37"/>
  <c r="S264" i="37"/>
  <c r="R264" i="37"/>
  <c r="Q264" i="37"/>
  <c r="P264" i="37"/>
  <c r="O264" i="37"/>
  <c r="N264" i="37"/>
  <c r="AU263" i="37"/>
  <c r="AT263" i="37"/>
  <c r="AS263" i="37"/>
  <c r="AR263" i="37"/>
  <c r="AQ263" i="37"/>
  <c r="AP263" i="37"/>
  <c r="AO263" i="37"/>
  <c r="T263" i="37"/>
  <c r="S263" i="37"/>
  <c r="R263" i="37"/>
  <c r="Q263" i="37"/>
  <c r="P263" i="37"/>
  <c r="O263" i="37"/>
  <c r="N263" i="37"/>
  <c r="AU262" i="37"/>
  <c r="AT262" i="37"/>
  <c r="AS262" i="37"/>
  <c r="AR262" i="37"/>
  <c r="AQ262" i="37"/>
  <c r="AP262" i="37"/>
  <c r="AO262" i="37"/>
  <c r="T262" i="37"/>
  <c r="S262" i="37"/>
  <c r="R262" i="37"/>
  <c r="Q262" i="37"/>
  <c r="P262" i="37"/>
  <c r="O262" i="37"/>
  <c r="N262" i="37"/>
  <c r="AU261" i="37"/>
  <c r="AT261" i="37"/>
  <c r="AS261" i="37"/>
  <c r="AR261" i="37"/>
  <c r="AQ261" i="37"/>
  <c r="AP261" i="37"/>
  <c r="AO261" i="37"/>
  <c r="T261" i="37"/>
  <c r="S261" i="37"/>
  <c r="R261" i="37"/>
  <c r="Q261" i="37"/>
  <c r="P261" i="37"/>
  <c r="O261" i="37"/>
  <c r="N261" i="37"/>
  <c r="AU260" i="37"/>
  <c r="AT260" i="37"/>
  <c r="AS260" i="37"/>
  <c r="AR260" i="37"/>
  <c r="AQ260" i="37"/>
  <c r="AP260" i="37"/>
  <c r="AO260" i="37"/>
  <c r="T260" i="37"/>
  <c r="S260" i="37"/>
  <c r="R260" i="37"/>
  <c r="Q260" i="37"/>
  <c r="P260" i="37"/>
  <c r="O260" i="37"/>
  <c r="N260" i="37"/>
  <c r="AU259" i="37"/>
  <c r="AT259" i="37"/>
  <c r="AS259" i="37"/>
  <c r="AR259" i="37"/>
  <c r="AQ259" i="37"/>
  <c r="AP259" i="37"/>
  <c r="AO259" i="37"/>
  <c r="T259" i="37"/>
  <c r="S259" i="37"/>
  <c r="R259" i="37"/>
  <c r="Q259" i="37"/>
  <c r="P259" i="37"/>
  <c r="O259" i="37"/>
  <c r="N259" i="37"/>
  <c r="AU258" i="37"/>
  <c r="AT258" i="37"/>
  <c r="AS258" i="37"/>
  <c r="AR258" i="37"/>
  <c r="AQ258" i="37"/>
  <c r="AP258" i="37"/>
  <c r="AO258" i="37"/>
  <c r="T258" i="37"/>
  <c r="S258" i="37"/>
  <c r="R258" i="37"/>
  <c r="Q258" i="37"/>
  <c r="P258" i="37"/>
  <c r="O258" i="37"/>
  <c r="N258" i="37"/>
  <c r="AU257" i="37"/>
  <c r="AT257" i="37"/>
  <c r="AS257" i="37"/>
  <c r="AR257" i="37"/>
  <c r="AQ257" i="37"/>
  <c r="AP257" i="37"/>
  <c r="AO257" i="37"/>
  <c r="T257" i="37"/>
  <c r="S257" i="37"/>
  <c r="R257" i="37"/>
  <c r="Q257" i="37"/>
  <c r="P257" i="37"/>
  <c r="O257" i="37"/>
  <c r="N257" i="37"/>
  <c r="AU256" i="37"/>
  <c r="AT256" i="37"/>
  <c r="AS256" i="37"/>
  <c r="AR256" i="37"/>
  <c r="AQ256" i="37"/>
  <c r="AP256" i="37"/>
  <c r="AO256" i="37"/>
  <c r="T256" i="37"/>
  <c r="S256" i="37"/>
  <c r="R256" i="37"/>
  <c r="Q256" i="37"/>
  <c r="P256" i="37"/>
  <c r="O256" i="37"/>
  <c r="N256" i="37"/>
  <c r="AU255" i="37"/>
  <c r="AT255" i="37"/>
  <c r="AS255" i="37"/>
  <c r="AR255" i="37"/>
  <c r="AQ255" i="37"/>
  <c r="AP255" i="37"/>
  <c r="AO255" i="37"/>
  <c r="T255" i="37"/>
  <c r="S255" i="37"/>
  <c r="R255" i="37"/>
  <c r="Q255" i="37"/>
  <c r="P255" i="37"/>
  <c r="O255" i="37"/>
  <c r="N255" i="37"/>
  <c r="AU254" i="37"/>
  <c r="AT254" i="37"/>
  <c r="AS254" i="37"/>
  <c r="AR254" i="37"/>
  <c r="AQ254" i="37"/>
  <c r="AP254" i="37"/>
  <c r="AO254" i="37"/>
  <c r="T254" i="37"/>
  <c r="S254" i="37"/>
  <c r="R254" i="37"/>
  <c r="Q254" i="37"/>
  <c r="P254" i="37"/>
  <c r="O254" i="37"/>
  <c r="N254" i="37"/>
  <c r="AU253" i="37"/>
  <c r="AT253" i="37"/>
  <c r="AS253" i="37"/>
  <c r="AR253" i="37"/>
  <c r="AQ253" i="37"/>
  <c r="AP253" i="37"/>
  <c r="AO253" i="37"/>
  <c r="T253" i="37"/>
  <c r="S253" i="37"/>
  <c r="R253" i="37"/>
  <c r="Q253" i="37"/>
  <c r="P253" i="37"/>
  <c r="O253" i="37"/>
  <c r="N253" i="37"/>
  <c r="AU252" i="37"/>
  <c r="AT252" i="37"/>
  <c r="AS252" i="37"/>
  <c r="AR252" i="37"/>
  <c r="AQ252" i="37"/>
  <c r="AP252" i="37"/>
  <c r="AO252" i="37"/>
  <c r="T252" i="37"/>
  <c r="S252" i="37"/>
  <c r="R252" i="37"/>
  <c r="Q252" i="37"/>
  <c r="P252" i="37"/>
  <c r="O252" i="37"/>
  <c r="N252" i="37"/>
  <c r="AU251" i="37"/>
  <c r="AT251" i="37"/>
  <c r="AS251" i="37"/>
  <c r="AR251" i="37"/>
  <c r="AQ251" i="37"/>
  <c r="AP251" i="37"/>
  <c r="AO251" i="37"/>
  <c r="T251" i="37"/>
  <c r="S251" i="37"/>
  <c r="R251" i="37"/>
  <c r="Q251" i="37"/>
  <c r="P251" i="37"/>
  <c r="O251" i="37"/>
  <c r="N251" i="37"/>
  <c r="AU250" i="37"/>
  <c r="AT250" i="37"/>
  <c r="AS250" i="37"/>
  <c r="AR250" i="37"/>
  <c r="AQ250" i="37"/>
  <c r="AP250" i="37"/>
  <c r="AO250" i="37"/>
  <c r="T250" i="37"/>
  <c r="S250" i="37"/>
  <c r="R250" i="37"/>
  <c r="Q250" i="37"/>
  <c r="P250" i="37"/>
  <c r="O250" i="37"/>
  <c r="N250" i="37"/>
  <c r="AU249" i="37"/>
  <c r="AT249" i="37"/>
  <c r="AS249" i="37"/>
  <c r="AR249" i="37"/>
  <c r="AQ249" i="37"/>
  <c r="AP249" i="37"/>
  <c r="AO249" i="37"/>
  <c r="T249" i="37"/>
  <c r="S249" i="37"/>
  <c r="R249" i="37"/>
  <c r="Q249" i="37"/>
  <c r="P249" i="37"/>
  <c r="O249" i="37"/>
  <c r="N249" i="37"/>
  <c r="AU248" i="37"/>
  <c r="AT248" i="37"/>
  <c r="AS248" i="37"/>
  <c r="AR248" i="37"/>
  <c r="AQ248" i="37"/>
  <c r="AP248" i="37"/>
  <c r="AO248" i="37"/>
  <c r="T248" i="37"/>
  <c r="S248" i="37"/>
  <c r="R248" i="37"/>
  <c r="Q248" i="37"/>
  <c r="P248" i="37"/>
  <c r="O248" i="37"/>
  <c r="N248" i="37"/>
  <c r="AU247" i="37"/>
  <c r="AT247" i="37"/>
  <c r="AS247" i="37"/>
  <c r="AR247" i="37"/>
  <c r="AQ247" i="37"/>
  <c r="AP247" i="37"/>
  <c r="AO247" i="37"/>
  <c r="T247" i="37"/>
  <c r="S247" i="37"/>
  <c r="R247" i="37"/>
  <c r="Q247" i="37"/>
  <c r="P247" i="37"/>
  <c r="O247" i="37"/>
  <c r="N247" i="37"/>
  <c r="AU246" i="37"/>
  <c r="AT246" i="37"/>
  <c r="AS246" i="37"/>
  <c r="AR246" i="37"/>
  <c r="AQ246" i="37"/>
  <c r="AP246" i="37"/>
  <c r="AO246" i="37"/>
  <c r="T246" i="37"/>
  <c r="S246" i="37"/>
  <c r="R246" i="37"/>
  <c r="Q246" i="37"/>
  <c r="P246" i="37"/>
  <c r="O246" i="37"/>
  <c r="N246" i="37"/>
  <c r="AU245" i="37"/>
  <c r="AT245" i="37"/>
  <c r="AS245" i="37"/>
  <c r="AR245" i="37"/>
  <c r="AQ245" i="37"/>
  <c r="AP245" i="37"/>
  <c r="AO245" i="37"/>
  <c r="T245" i="37"/>
  <c r="S245" i="37"/>
  <c r="R245" i="37"/>
  <c r="Q245" i="37"/>
  <c r="P245" i="37"/>
  <c r="O245" i="37"/>
  <c r="N245" i="37"/>
  <c r="AU244" i="37"/>
  <c r="AT244" i="37"/>
  <c r="AS244" i="37"/>
  <c r="AR244" i="37"/>
  <c r="AQ244" i="37"/>
  <c r="AP244" i="37"/>
  <c r="AO244" i="37"/>
  <c r="T244" i="37"/>
  <c r="S244" i="37"/>
  <c r="R244" i="37"/>
  <c r="Q244" i="37"/>
  <c r="P244" i="37"/>
  <c r="O244" i="37"/>
  <c r="N244" i="37"/>
  <c r="AU243" i="37"/>
  <c r="AT243" i="37"/>
  <c r="AS243" i="37"/>
  <c r="AR243" i="37"/>
  <c r="AQ243" i="37"/>
  <c r="AP243" i="37"/>
  <c r="AO243" i="37"/>
  <c r="T243" i="37"/>
  <c r="S243" i="37"/>
  <c r="R243" i="37"/>
  <c r="Q243" i="37"/>
  <c r="P243" i="37"/>
  <c r="O243" i="37"/>
  <c r="N243" i="37"/>
  <c r="AU242" i="37"/>
  <c r="AT242" i="37"/>
  <c r="AS242" i="37"/>
  <c r="AR242" i="37"/>
  <c r="AQ242" i="37"/>
  <c r="AP242" i="37"/>
  <c r="AO242" i="37"/>
  <c r="T242" i="37"/>
  <c r="S242" i="37"/>
  <c r="R242" i="37"/>
  <c r="Q242" i="37"/>
  <c r="P242" i="37"/>
  <c r="O242" i="37"/>
  <c r="N242" i="37"/>
  <c r="AA84" i="37"/>
  <c r="Z84" i="37"/>
  <c r="R84" i="37"/>
  <c r="Q84" i="37"/>
  <c r="P84" i="37"/>
  <c r="N84" i="37"/>
  <c r="M84" i="37"/>
  <c r="K84" i="37"/>
  <c r="J84" i="37"/>
  <c r="I84" i="37"/>
  <c r="H84" i="37"/>
  <c r="G84" i="37"/>
  <c r="AA83" i="37"/>
  <c r="Z83" i="37"/>
  <c r="R83" i="37"/>
  <c r="Q83" i="37"/>
  <c r="P83" i="37"/>
  <c r="N83" i="37"/>
  <c r="M83" i="37"/>
  <c r="K83" i="37"/>
  <c r="J83" i="37"/>
  <c r="I83" i="37"/>
  <c r="H83" i="37"/>
  <c r="G83" i="37"/>
  <c r="AA82" i="37"/>
  <c r="Z82" i="37"/>
  <c r="R82" i="37"/>
  <c r="Q82" i="37"/>
  <c r="P82" i="37"/>
  <c r="N82" i="37"/>
  <c r="M82" i="37"/>
  <c r="K82" i="37"/>
  <c r="J82" i="37"/>
  <c r="I82" i="37"/>
  <c r="H82" i="37"/>
  <c r="G82" i="37"/>
  <c r="AA81" i="37"/>
  <c r="Z81" i="37"/>
  <c r="R81" i="37"/>
  <c r="Q81" i="37"/>
  <c r="P81" i="37"/>
  <c r="N81" i="37"/>
  <c r="M81" i="37"/>
  <c r="K81" i="37"/>
  <c r="J81" i="37"/>
  <c r="I81" i="37"/>
  <c r="H81" i="37"/>
  <c r="G81" i="37"/>
  <c r="AA80" i="37"/>
  <c r="Z80" i="37"/>
  <c r="R80" i="37"/>
  <c r="Q80" i="37"/>
  <c r="P80" i="37"/>
  <c r="N80" i="37"/>
  <c r="M80" i="37"/>
  <c r="K80" i="37"/>
  <c r="J80" i="37"/>
  <c r="I80" i="37"/>
  <c r="H80" i="37"/>
  <c r="G80" i="37"/>
  <c r="AA79" i="37"/>
  <c r="Z79" i="37"/>
  <c r="R79" i="37"/>
  <c r="Q79" i="37"/>
  <c r="P79" i="37"/>
  <c r="N79" i="37"/>
  <c r="M79" i="37"/>
  <c r="K79" i="37"/>
  <c r="J79" i="37"/>
  <c r="I79" i="37"/>
  <c r="H79" i="37"/>
  <c r="G79" i="37"/>
  <c r="AA78" i="37"/>
  <c r="Z78" i="37"/>
  <c r="R78" i="37"/>
  <c r="Q78" i="37"/>
  <c r="P78" i="37"/>
  <c r="N78" i="37"/>
  <c r="M78" i="37"/>
  <c r="K78" i="37"/>
  <c r="J78" i="37"/>
  <c r="I78" i="37"/>
  <c r="H78" i="37"/>
  <c r="G78" i="37"/>
  <c r="AA77" i="37"/>
  <c r="Z77" i="37"/>
  <c r="R77" i="37"/>
  <c r="Q77" i="37"/>
  <c r="P77" i="37"/>
  <c r="N77" i="37"/>
  <c r="M77" i="37"/>
  <c r="K77" i="37"/>
  <c r="J77" i="37"/>
  <c r="I77" i="37"/>
  <c r="H77" i="37"/>
  <c r="G77" i="37"/>
  <c r="AA76" i="37"/>
  <c r="Z76" i="37"/>
  <c r="R76" i="37"/>
  <c r="Q76" i="37"/>
  <c r="P76" i="37"/>
  <c r="N76" i="37"/>
  <c r="M76" i="37"/>
  <c r="K76" i="37"/>
  <c r="J76" i="37"/>
  <c r="I76" i="37"/>
  <c r="H76" i="37"/>
  <c r="G76" i="37"/>
  <c r="AA75" i="37"/>
  <c r="Z75" i="37"/>
  <c r="R75" i="37"/>
  <c r="Q75" i="37"/>
  <c r="P75" i="37"/>
  <c r="N75" i="37"/>
  <c r="M75" i="37"/>
  <c r="K75" i="37"/>
  <c r="J75" i="37"/>
  <c r="I75" i="37"/>
  <c r="H75" i="37"/>
  <c r="G75" i="37"/>
  <c r="AA74" i="37"/>
  <c r="Z74" i="37"/>
  <c r="R74" i="37"/>
  <c r="Q74" i="37"/>
  <c r="P74" i="37"/>
  <c r="N74" i="37"/>
  <c r="M74" i="37"/>
  <c r="K74" i="37"/>
  <c r="J74" i="37"/>
  <c r="I74" i="37"/>
  <c r="H74" i="37"/>
  <c r="G74" i="37"/>
  <c r="AA73" i="37"/>
  <c r="Z73" i="37"/>
  <c r="R73" i="37"/>
  <c r="Q73" i="37"/>
  <c r="P73" i="37"/>
  <c r="N73" i="37"/>
  <c r="M73" i="37"/>
  <c r="K73" i="37"/>
  <c r="J73" i="37"/>
  <c r="I73" i="37"/>
  <c r="H73" i="37"/>
  <c r="G73" i="37"/>
  <c r="AA72" i="37"/>
  <c r="Z72" i="37"/>
  <c r="R72" i="37"/>
  <c r="Q72" i="37"/>
  <c r="P72" i="37"/>
  <c r="N72" i="37"/>
  <c r="M72" i="37"/>
  <c r="K72" i="37"/>
  <c r="J72" i="37"/>
  <c r="I72" i="37"/>
  <c r="H72" i="37"/>
  <c r="G72" i="37"/>
  <c r="AA71" i="37"/>
  <c r="Z71" i="37"/>
  <c r="R71" i="37"/>
  <c r="Q71" i="37"/>
  <c r="P71" i="37"/>
  <c r="N71" i="37"/>
  <c r="M71" i="37"/>
  <c r="K71" i="37"/>
  <c r="J71" i="37"/>
  <c r="I71" i="37"/>
  <c r="H71" i="37"/>
  <c r="G71" i="37"/>
  <c r="AA70" i="37"/>
  <c r="Z70" i="37"/>
  <c r="R70" i="37"/>
  <c r="Q70" i="37"/>
  <c r="P70" i="37"/>
  <c r="N70" i="37"/>
  <c r="M70" i="37"/>
  <c r="K70" i="37"/>
  <c r="J70" i="37"/>
  <c r="I70" i="37"/>
  <c r="H70" i="37"/>
  <c r="G70" i="37"/>
  <c r="AA69" i="37"/>
  <c r="Z69" i="37"/>
  <c r="R69" i="37"/>
  <c r="Q69" i="37"/>
  <c r="P69" i="37"/>
  <c r="N69" i="37"/>
  <c r="M69" i="37"/>
  <c r="K69" i="37"/>
  <c r="J69" i="37"/>
  <c r="I69" i="37"/>
  <c r="H69" i="37"/>
  <c r="G69" i="37"/>
  <c r="AA68" i="37"/>
  <c r="Z68" i="37"/>
  <c r="R68" i="37"/>
  <c r="Q68" i="37"/>
  <c r="P68" i="37"/>
  <c r="N68" i="37"/>
  <c r="M68" i="37"/>
  <c r="K68" i="37"/>
  <c r="J68" i="37"/>
  <c r="I68" i="37"/>
  <c r="H68" i="37"/>
  <c r="G68" i="37"/>
  <c r="AA67" i="37"/>
  <c r="Z67" i="37"/>
  <c r="R67" i="37"/>
  <c r="Q67" i="37"/>
  <c r="P67" i="37"/>
  <c r="N67" i="37"/>
  <c r="M67" i="37"/>
  <c r="K67" i="37"/>
  <c r="J67" i="37"/>
  <c r="I67" i="37"/>
  <c r="H67" i="37"/>
  <c r="G67" i="37"/>
  <c r="AA66" i="37"/>
  <c r="Z66" i="37"/>
  <c r="R66" i="37"/>
  <c r="Q66" i="37"/>
  <c r="P66" i="37"/>
  <c r="N66" i="37"/>
  <c r="M66" i="37"/>
  <c r="K66" i="37"/>
  <c r="J66" i="37"/>
  <c r="I66" i="37"/>
  <c r="H66" i="37"/>
  <c r="G66" i="37"/>
  <c r="AA65" i="37"/>
  <c r="Z65" i="37"/>
  <c r="R65" i="37"/>
  <c r="Q65" i="37"/>
  <c r="P65" i="37"/>
  <c r="N65" i="37"/>
  <c r="M65" i="37"/>
  <c r="K65" i="37"/>
  <c r="J65" i="37"/>
  <c r="I65" i="37"/>
  <c r="H65" i="37"/>
  <c r="G65" i="37"/>
  <c r="AA64" i="37"/>
  <c r="Z64" i="37"/>
  <c r="R64" i="37"/>
  <c r="Q64" i="37"/>
  <c r="P64" i="37"/>
  <c r="N64" i="37"/>
  <c r="M64" i="37"/>
  <c r="K64" i="37"/>
  <c r="J64" i="37"/>
  <c r="I64" i="37"/>
  <c r="H64" i="37"/>
  <c r="G64" i="37"/>
  <c r="AA63" i="37"/>
  <c r="Z63" i="37"/>
  <c r="R63" i="37"/>
  <c r="Q63" i="37"/>
  <c r="P63" i="37"/>
  <c r="N63" i="37"/>
  <c r="M63" i="37"/>
  <c r="K63" i="37"/>
  <c r="J63" i="37"/>
  <c r="I63" i="37"/>
  <c r="H63" i="37"/>
  <c r="G63" i="37"/>
  <c r="AA62" i="37"/>
  <c r="Z62" i="37"/>
  <c r="R62" i="37"/>
  <c r="Q62" i="37"/>
  <c r="P62" i="37"/>
  <c r="N62" i="37"/>
  <c r="M62" i="37"/>
  <c r="K62" i="37"/>
  <c r="J62" i="37"/>
  <c r="I62" i="37"/>
  <c r="H62" i="37"/>
  <c r="G62" i="37"/>
  <c r="AA61" i="37"/>
  <c r="Z61" i="37"/>
  <c r="R61" i="37"/>
  <c r="Q61" i="37"/>
  <c r="P61" i="37"/>
  <c r="N61" i="37"/>
  <c r="M61" i="37"/>
  <c r="K61" i="37"/>
  <c r="J61" i="37"/>
  <c r="I61" i="37"/>
  <c r="H61" i="37"/>
  <c r="G61" i="37"/>
  <c r="AA60" i="37"/>
  <c r="Z60" i="37"/>
  <c r="R60" i="37"/>
  <c r="Q60" i="37"/>
  <c r="P60" i="37"/>
  <c r="N60" i="37"/>
  <c r="M60" i="37"/>
  <c r="K60" i="37"/>
  <c r="J60" i="37"/>
  <c r="I60" i="37"/>
  <c r="H60" i="37"/>
  <c r="G60" i="37"/>
  <c r="AA59" i="37"/>
  <c r="Z59" i="37"/>
  <c r="R59" i="37"/>
  <c r="Q59" i="37"/>
  <c r="P59" i="37"/>
  <c r="N59" i="37"/>
  <c r="M59" i="37"/>
  <c r="K59" i="37"/>
  <c r="J59" i="37"/>
  <c r="I59" i="37"/>
  <c r="H59" i="37"/>
  <c r="G59" i="37"/>
  <c r="AA58" i="37"/>
  <c r="Z58" i="37"/>
  <c r="R58" i="37"/>
  <c r="Q58" i="37"/>
  <c r="P58" i="37"/>
  <c r="N58" i="37"/>
  <c r="M58" i="37"/>
  <c r="K58" i="37"/>
  <c r="J58" i="37"/>
  <c r="I58" i="37"/>
  <c r="H58" i="37"/>
  <c r="G58" i="37"/>
  <c r="AA57" i="37"/>
  <c r="Z57" i="37"/>
  <c r="R57" i="37"/>
  <c r="Q57" i="37"/>
  <c r="P57" i="37"/>
  <c r="N57" i="37"/>
  <c r="M57" i="37"/>
  <c r="K57" i="37"/>
  <c r="J57" i="37"/>
  <c r="I57" i="37"/>
  <c r="H57" i="37"/>
  <c r="G57" i="37"/>
  <c r="AA56" i="37"/>
  <c r="Z56" i="37"/>
  <c r="R56" i="37"/>
  <c r="Q56" i="37"/>
  <c r="P56" i="37"/>
  <c r="N56" i="37"/>
  <c r="M56" i="37"/>
  <c r="K56" i="37"/>
  <c r="J56" i="37"/>
  <c r="I56" i="37"/>
  <c r="H56" i="37"/>
  <c r="G56" i="37"/>
  <c r="AA55" i="37"/>
  <c r="Z55" i="37"/>
  <c r="R55" i="37"/>
  <c r="Q55" i="37"/>
  <c r="P55" i="37"/>
  <c r="N55" i="37"/>
  <c r="M55" i="37"/>
  <c r="K55" i="37"/>
  <c r="J55" i="37"/>
  <c r="I55" i="37"/>
  <c r="H55" i="37"/>
  <c r="G55" i="37"/>
  <c r="AA54" i="37"/>
  <c r="Z54" i="37"/>
  <c r="R54" i="37"/>
  <c r="Q54" i="37"/>
  <c r="P54" i="37"/>
  <c r="N54" i="37"/>
  <c r="M54" i="37"/>
  <c r="K54" i="37"/>
  <c r="J54" i="37"/>
  <c r="I54" i="37"/>
  <c r="H54" i="37"/>
  <c r="G54" i="37"/>
  <c r="AA53" i="37"/>
  <c r="Z53" i="37"/>
  <c r="R53" i="37"/>
  <c r="Q53" i="37"/>
  <c r="P53" i="37"/>
  <c r="N53" i="37"/>
  <c r="M53" i="37"/>
  <c r="K53" i="37"/>
  <c r="J53" i="37"/>
  <c r="I53" i="37"/>
  <c r="H53" i="37"/>
  <c r="G53" i="37"/>
  <c r="AA52" i="37"/>
  <c r="Z52" i="37"/>
  <c r="R52" i="37"/>
  <c r="Q52" i="37"/>
  <c r="P52" i="37"/>
  <c r="N52" i="37"/>
  <c r="M52" i="37"/>
  <c r="K52" i="37"/>
  <c r="J52" i="37"/>
  <c r="I52" i="37"/>
  <c r="H52" i="37"/>
  <c r="G52" i="37"/>
  <c r="AA51" i="37"/>
  <c r="Z51" i="37"/>
  <c r="R51" i="37"/>
  <c r="Q51" i="37"/>
  <c r="P51" i="37"/>
  <c r="N51" i="37"/>
  <c r="M51" i="37"/>
  <c r="K51" i="37"/>
  <c r="J51" i="37"/>
  <c r="I51" i="37"/>
  <c r="H51" i="37"/>
  <c r="G51" i="37"/>
  <c r="AA50" i="37"/>
  <c r="Z50" i="37"/>
  <c r="R50" i="37"/>
  <c r="Q50" i="37"/>
  <c r="P50" i="37"/>
  <c r="N50" i="37"/>
  <c r="M50" i="37"/>
  <c r="K50" i="37"/>
  <c r="J50" i="37"/>
  <c r="I50" i="37"/>
  <c r="H50" i="37"/>
  <c r="G50" i="37"/>
  <c r="AA49" i="37"/>
  <c r="Z49" i="37"/>
  <c r="R49" i="37"/>
  <c r="Q49" i="37"/>
  <c r="P49" i="37"/>
  <c r="N49" i="37"/>
  <c r="M49" i="37"/>
  <c r="K49" i="37"/>
  <c r="J49" i="37"/>
  <c r="I49" i="37"/>
  <c r="H49" i="37"/>
  <c r="G49" i="37"/>
  <c r="AA48" i="37"/>
  <c r="Z48" i="37"/>
  <c r="R48" i="37"/>
  <c r="Q48" i="37"/>
  <c r="P48" i="37"/>
  <c r="N48" i="37"/>
  <c r="M48" i="37"/>
  <c r="K48" i="37"/>
  <c r="J48" i="37"/>
  <c r="I48" i="37"/>
  <c r="H48" i="37"/>
  <c r="G48" i="37"/>
  <c r="AA47" i="37"/>
  <c r="Z47" i="37"/>
  <c r="R47" i="37"/>
  <c r="Q47" i="37"/>
  <c r="P47" i="37"/>
  <c r="N47" i="37"/>
  <c r="M47" i="37"/>
  <c r="K47" i="37"/>
  <c r="J47" i="37"/>
  <c r="I47" i="37"/>
  <c r="H47" i="37"/>
  <c r="G47" i="37"/>
  <c r="AA46" i="37"/>
  <c r="Z46" i="37"/>
  <c r="R46" i="37"/>
  <c r="Q46" i="37"/>
  <c r="P46" i="37"/>
  <c r="N46" i="37"/>
  <c r="M46" i="37"/>
  <c r="K46" i="37"/>
  <c r="J46" i="37"/>
  <c r="I46" i="37"/>
  <c r="H46" i="37"/>
  <c r="G46" i="37"/>
  <c r="AA45" i="37"/>
  <c r="Z45" i="37"/>
  <c r="R45" i="37"/>
  <c r="Q45" i="37"/>
  <c r="P45" i="37"/>
  <c r="N45" i="37"/>
  <c r="M45" i="37"/>
  <c r="K45" i="37"/>
  <c r="J45" i="37"/>
  <c r="I45" i="37"/>
  <c r="H45" i="37"/>
  <c r="G45" i="37"/>
  <c r="AA44" i="37"/>
  <c r="Z44" i="37"/>
  <c r="R44" i="37"/>
  <c r="Q44" i="37"/>
  <c r="P44" i="37"/>
  <c r="N44" i="37"/>
  <c r="M44" i="37"/>
  <c r="K44" i="37"/>
  <c r="J44" i="37"/>
  <c r="I44" i="37"/>
  <c r="H44" i="37"/>
  <c r="G44" i="37"/>
  <c r="AA43" i="37"/>
  <c r="Z43" i="37"/>
  <c r="R43" i="37"/>
  <c r="Q43" i="37"/>
  <c r="P43" i="37"/>
  <c r="N43" i="37"/>
  <c r="M43" i="37"/>
  <c r="K43" i="37"/>
  <c r="J43" i="37"/>
  <c r="I43" i="37"/>
  <c r="H43" i="37"/>
  <c r="G43" i="37"/>
  <c r="AA42" i="37"/>
  <c r="Z42" i="37"/>
  <c r="R42" i="37"/>
  <c r="Q42" i="37"/>
  <c r="P42" i="37"/>
  <c r="N42" i="37"/>
  <c r="M42" i="37"/>
  <c r="K42" i="37"/>
  <c r="J42" i="37"/>
  <c r="I42" i="37"/>
  <c r="H42" i="37"/>
  <c r="G42" i="37"/>
  <c r="AA41" i="37"/>
  <c r="Z41" i="37"/>
  <c r="R41" i="37"/>
  <c r="Q41" i="37"/>
  <c r="P41" i="37"/>
  <c r="N41" i="37"/>
  <c r="M41" i="37"/>
  <c r="K41" i="37"/>
  <c r="J41" i="37"/>
  <c r="I41" i="37"/>
  <c r="H41" i="37"/>
  <c r="G41" i="37"/>
  <c r="AA40" i="37"/>
  <c r="Z40" i="37"/>
  <c r="R40" i="37"/>
  <c r="Q40" i="37"/>
  <c r="P40" i="37"/>
  <c r="N40" i="37"/>
  <c r="M40" i="37"/>
  <c r="K40" i="37"/>
  <c r="J40" i="37"/>
  <c r="I40" i="37"/>
  <c r="H40" i="37"/>
  <c r="G40" i="37"/>
  <c r="AA39" i="37"/>
  <c r="Z39" i="37"/>
  <c r="R39" i="37"/>
  <c r="Q39" i="37"/>
  <c r="P39" i="37"/>
  <c r="N39" i="37"/>
  <c r="M39" i="37"/>
  <c r="K39" i="37"/>
  <c r="J39" i="37"/>
  <c r="I39" i="37"/>
  <c r="H39" i="37"/>
  <c r="G39" i="37"/>
  <c r="AA38" i="37"/>
  <c r="Z38" i="37"/>
  <c r="R38" i="37"/>
  <c r="Q38" i="37"/>
  <c r="P38" i="37"/>
  <c r="N38" i="37"/>
  <c r="M38" i="37"/>
  <c r="K38" i="37"/>
  <c r="J38" i="37"/>
  <c r="I38" i="37"/>
  <c r="H38" i="37"/>
  <c r="G38" i="37"/>
  <c r="AA37" i="37"/>
  <c r="Z37" i="37"/>
  <c r="R37" i="37"/>
  <c r="Q37" i="37"/>
  <c r="P37" i="37"/>
  <c r="N37" i="37"/>
  <c r="M37" i="37"/>
  <c r="K37" i="37"/>
  <c r="J37" i="37"/>
  <c r="I37" i="37"/>
  <c r="H37" i="37"/>
  <c r="G37" i="37"/>
  <c r="AA36" i="37"/>
  <c r="Z36" i="37"/>
  <c r="R36" i="37"/>
  <c r="Q36" i="37"/>
  <c r="P36" i="37"/>
  <c r="N36" i="37"/>
  <c r="M36" i="37"/>
  <c r="K36" i="37"/>
  <c r="J36" i="37"/>
  <c r="I36" i="37"/>
  <c r="H36" i="37"/>
  <c r="G36" i="37"/>
  <c r="AA35" i="37"/>
  <c r="Z35" i="37"/>
  <c r="R35" i="37"/>
  <c r="Q35" i="37"/>
  <c r="P35" i="37"/>
  <c r="N35" i="37"/>
  <c r="M35" i="37"/>
  <c r="K35" i="37"/>
  <c r="J35" i="37"/>
  <c r="I35" i="37"/>
  <c r="H35" i="37"/>
  <c r="G35" i="37"/>
  <c r="AA34" i="37"/>
  <c r="Z34" i="37"/>
  <c r="R34" i="37"/>
  <c r="Q34" i="37"/>
  <c r="P34" i="37"/>
  <c r="N34" i="37"/>
  <c r="M34" i="37"/>
  <c r="K34" i="37"/>
  <c r="J34" i="37"/>
  <c r="I34" i="37"/>
  <c r="H34" i="37"/>
  <c r="G34" i="37"/>
  <c r="AA33" i="37"/>
  <c r="Z33" i="37"/>
  <c r="R33" i="37"/>
  <c r="Q33" i="37"/>
  <c r="P33" i="37"/>
  <c r="N33" i="37"/>
  <c r="M33" i="37"/>
  <c r="K33" i="37"/>
  <c r="J33" i="37"/>
  <c r="I33" i="37"/>
  <c r="H33" i="37"/>
  <c r="G33" i="37"/>
  <c r="AA32" i="37"/>
  <c r="Z32" i="37"/>
  <c r="R32" i="37"/>
  <c r="Q32" i="37"/>
  <c r="P32" i="37"/>
  <c r="N32" i="37"/>
  <c r="M32" i="37"/>
  <c r="K32" i="37"/>
  <c r="J32" i="37"/>
  <c r="I32" i="37"/>
  <c r="H32" i="37"/>
  <c r="G32" i="37"/>
  <c r="AA31" i="37"/>
  <c r="Z31" i="37"/>
  <c r="R31" i="37"/>
  <c r="Q31" i="37"/>
  <c r="P31" i="37"/>
  <c r="N31" i="37"/>
  <c r="M31" i="37"/>
  <c r="K31" i="37"/>
  <c r="J31" i="37"/>
  <c r="I31" i="37"/>
  <c r="H31" i="37"/>
  <c r="G31" i="37"/>
  <c r="AA30" i="37"/>
  <c r="Z30" i="37"/>
  <c r="R30" i="37"/>
  <c r="Q30" i="37"/>
  <c r="P30" i="37"/>
  <c r="N30" i="37"/>
  <c r="M30" i="37"/>
  <c r="K30" i="37"/>
  <c r="J30" i="37"/>
  <c r="I30" i="37"/>
  <c r="H30" i="37"/>
  <c r="G30" i="37"/>
  <c r="AA29" i="37"/>
  <c r="Z29" i="37"/>
  <c r="R29" i="37"/>
  <c r="Q29" i="37"/>
  <c r="P29" i="37"/>
  <c r="N29" i="37"/>
  <c r="M29" i="37"/>
  <c r="K29" i="37"/>
  <c r="J29" i="37"/>
  <c r="I29" i="37"/>
  <c r="H29" i="37"/>
  <c r="G29" i="37"/>
  <c r="AA28" i="37"/>
  <c r="Z28" i="37"/>
  <c r="R28" i="37"/>
  <c r="Q28" i="37"/>
  <c r="P28" i="37"/>
  <c r="N28" i="37"/>
  <c r="M28" i="37"/>
  <c r="K28" i="37"/>
  <c r="J28" i="37"/>
  <c r="I28" i="37"/>
  <c r="H28" i="37"/>
  <c r="G28" i="37"/>
  <c r="AA27" i="37"/>
  <c r="Z27" i="37"/>
  <c r="R27" i="37"/>
  <c r="Q27" i="37"/>
  <c r="P27" i="37"/>
  <c r="N27" i="37"/>
  <c r="M27" i="37"/>
  <c r="K27" i="37"/>
  <c r="J27" i="37"/>
  <c r="I27" i="37"/>
  <c r="H27" i="37"/>
  <c r="G27" i="37"/>
  <c r="AA26" i="37"/>
  <c r="Z26" i="37"/>
  <c r="R26" i="37"/>
  <c r="Q26" i="37"/>
  <c r="P26" i="37"/>
  <c r="N26" i="37"/>
  <c r="M26" i="37"/>
  <c r="K26" i="37"/>
  <c r="J26" i="37"/>
  <c r="I26" i="37"/>
  <c r="H26" i="37"/>
  <c r="G26" i="37"/>
  <c r="AA25" i="37"/>
  <c r="Z25" i="37"/>
  <c r="R25" i="37"/>
  <c r="Q25" i="37"/>
  <c r="P25" i="37"/>
  <c r="N25" i="37"/>
  <c r="M25" i="37"/>
  <c r="K25" i="37"/>
  <c r="J25" i="37"/>
  <c r="I25" i="37"/>
  <c r="H25" i="37"/>
  <c r="G25" i="37"/>
  <c r="AA24" i="37"/>
  <c r="Z24" i="37"/>
  <c r="R24" i="37"/>
  <c r="Q24" i="37"/>
  <c r="P24" i="37"/>
  <c r="N24" i="37"/>
  <c r="M24" i="37"/>
  <c r="K24" i="37"/>
  <c r="J24" i="37"/>
  <c r="I24" i="37"/>
  <c r="H24" i="37"/>
  <c r="G24" i="37"/>
  <c r="AA23" i="37"/>
  <c r="Z23" i="37"/>
  <c r="R23" i="37"/>
  <c r="Q23" i="37"/>
  <c r="P23" i="37"/>
  <c r="N23" i="37"/>
  <c r="M23" i="37"/>
  <c r="K23" i="37"/>
  <c r="J23" i="37"/>
  <c r="I23" i="37"/>
  <c r="H23" i="37"/>
  <c r="G23" i="37"/>
  <c r="AA22" i="37"/>
  <c r="Z22" i="37"/>
  <c r="R22" i="37"/>
  <c r="Q22" i="37"/>
  <c r="P22" i="37"/>
  <c r="N22" i="37"/>
  <c r="M22" i="37"/>
  <c r="K22" i="37"/>
  <c r="J22" i="37"/>
  <c r="I22" i="37"/>
  <c r="H22" i="37"/>
  <c r="G22" i="37"/>
  <c r="AA21" i="37"/>
  <c r="Z21" i="37"/>
  <c r="R21" i="37"/>
  <c r="Q21" i="37"/>
  <c r="P21" i="37"/>
  <c r="N21" i="37"/>
  <c r="M21" i="37"/>
  <c r="K21" i="37"/>
  <c r="J21" i="37"/>
  <c r="I21" i="37"/>
  <c r="H21" i="37"/>
  <c r="G21" i="37"/>
  <c r="AA20" i="37"/>
  <c r="Z20" i="37"/>
  <c r="R20" i="37"/>
  <c r="Q20" i="37"/>
  <c r="P20" i="37"/>
  <c r="N20" i="37"/>
  <c r="M20" i="37"/>
  <c r="K20" i="37"/>
  <c r="J20" i="37"/>
  <c r="I20" i="37"/>
  <c r="H20" i="37"/>
  <c r="G20" i="37"/>
  <c r="AA19" i="37"/>
  <c r="Z19" i="37"/>
  <c r="R19" i="37"/>
  <c r="Q19" i="37"/>
  <c r="P19" i="37"/>
  <c r="N19" i="37"/>
  <c r="M19" i="37"/>
  <c r="K19" i="37"/>
  <c r="J19" i="37"/>
  <c r="I19" i="37"/>
  <c r="H19" i="37"/>
  <c r="G19" i="37"/>
  <c r="AA18" i="37"/>
  <c r="Z18" i="37"/>
  <c r="R18" i="37"/>
  <c r="Q18" i="37"/>
  <c r="P18" i="37"/>
  <c r="N18" i="37"/>
  <c r="M18" i="37"/>
  <c r="K18" i="37"/>
  <c r="J18" i="37"/>
  <c r="I18" i="37"/>
  <c r="H18" i="37"/>
  <c r="G18" i="37"/>
  <c r="AA17" i="37"/>
  <c r="Z17" i="37"/>
  <c r="R17" i="37"/>
  <c r="Q17" i="37"/>
  <c r="P17" i="37"/>
  <c r="N17" i="37"/>
  <c r="M17" i="37"/>
  <c r="K17" i="37"/>
  <c r="J17" i="37"/>
  <c r="I17" i="37"/>
  <c r="H17" i="37"/>
  <c r="G17" i="37"/>
  <c r="AA16" i="37"/>
  <c r="Z16" i="37"/>
  <c r="R16" i="37"/>
  <c r="Q16" i="37"/>
  <c r="P16" i="37"/>
  <c r="N16" i="37"/>
  <c r="M16" i="37"/>
  <c r="K16" i="37"/>
  <c r="J16" i="37"/>
  <c r="I16" i="37"/>
  <c r="H16" i="37"/>
  <c r="G16" i="37"/>
  <c r="AA15" i="37"/>
  <c r="Z15" i="37"/>
  <c r="R15" i="37"/>
  <c r="Q15" i="37"/>
  <c r="P15" i="37"/>
  <c r="N15" i="37"/>
  <c r="M15" i="37"/>
  <c r="K15" i="37"/>
  <c r="J15" i="37"/>
  <c r="I15" i="37"/>
  <c r="H15" i="37"/>
  <c r="G15" i="37"/>
  <c r="AA14" i="37"/>
  <c r="Z14" i="37"/>
  <c r="R14" i="37"/>
  <c r="Q14" i="37"/>
  <c r="P14" i="37"/>
  <c r="N14" i="37"/>
  <c r="M14" i="37"/>
  <c r="K14" i="37"/>
  <c r="J14" i="37"/>
  <c r="I14" i="37"/>
  <c r="H14" i="37"/>
  <c r="G14" i="37"/>
  <c r="AW7" i="37"/>
  <c r="AU312" i="36"/>
  <c r="AT312" i="36"/>
  <c r="AS312" i="36"/>
  <c r="AR312" i="36"/>
  <c r="AQ312" i="36"/>
  <c r="AP312" i="36"/>
  <c r="AO312" i="36"/>
  <c r="T312" i="36"/>
  <c r="S312" i="36"/>
  <c r="R312" i="36"/>
  <c r="Q312" i="36"/>
  <c r="P312" i="36"/>
  <c r="O312" i="36"/>
  <c r="N312" i="36"/>
  <c r="AU311" i="36"/>
  <c r="AT311" i="36"/>
  <c r="AS311" i="36"/>
  <c r="AR311" i="36"/>
  <c r="AQ311" i="36"/>
  <c r="AP311" i="36"/>
  <c r="AO311" i="36"/>
  <c r="T311" i="36"/>
  <c r="S311" i="36"/>
  <c r="R311" i="36"/>
  <c r="Q311" i="36"/>
  <c r="P311" i="36"/>
  <c r="O311" i="36"/>
  <c r="N311" i="36"/>
  <c r="AU310" i="36"/>
  <c r="AT310" i="36"/>
  <c r="AS310" i="36"/>
  <c r="AR310" i="36"/>
  <c r="AQ310" i="36"/>
  <c r="AP310" i="36"/>
  <c r="AO310" i="36"/>
  <c r="T310" i="36"/>
  <c r="S310" i="36"/>
  <c r="R310" i="36"/>
  <c r="Q310" i="36"/>
  <c r="P310" i="36"/>
  <c r="O310" i="36"/>
  <c r="N310" i="36"/>
  <c r="AU309" i="36"/>
  <c r="AT309" i="36"/>
  <c r="AS309" i="36"/>
  <c r="AR309" i="36"/>
  <c r="AQ309" i="36"/>
  <c r="AP309" i="36"/>
  <c r="AO309" i="36"/>
  <c r="T309" i="36"/>
  <c r="S309" i="36"/>
  <c r="R309" i="36"/>
  <c r="Q309" i="36"/>
  <c r="P309" i="36"/>
  <c r="O309" i="36"/>
  <c r="N309" i="36"/>
  <c r="AU308" i="36"/>
  <c r="AT308" i="36"/>
  <c r="AS308" i="36"/>
  <c r="AR308" i="36"/>
  <c r="AQ308" i="36"/>
  <c r="AP308" i="36"/>
  <c r="AO308" i="36"/>
  <c r="T308" i="36"/>
  <c r="S308" i="36"/>
  <c r="R308" i="36"/>
  <c r="Q308" i="36"/>
  <c r="P308" i="36"/>
  <c r="O308" i="36"/>
  <c r="N308" i="36"/>
  <c r="AU307" i="36"/>
  <c r="AT307" i="36"/>
  <c r="AS307" i="36"/>
  <c r="AR307" i="36"/>
  <c r="AQ307" i="36"/>
  <c r="AP307" i="36"/>
  <c r="AO307" i="36"/>
  <c r="T307" i="36"/>
  <c r="S307" i="36"/>
  <c r="R307" i="36"/>
  <c r="Q307" i="36"/>
  <c r="P307" i="36"/>
  <c r="O307" i="36"/>
  <c r="N307" i="36"/>
  <c r="AU306" i="36"/>
  <c r="AT306" i="36"/>
  <c r="AS306" i="36"/>
  <c r="AR306" i="36"/>
  <c r="AQ306" i="36"/>
  <c r="AP306" i="36"/>
  <c r="AO306" i="36"/>
  <c r="T306" i="36"/>
  <c r="S306" i="36"/>
  <c r="R306" i="36"/>
  <c r="Q306" i="36"/>
  <c r="P306" i="36"/>
  <c r="O306" i="36"/>
  <c r="N306" i="36"/>
  <c r="AU305" i="36"/>
  <c r="AT305" i="36"/>
  <c r="AS305" i="36"/>
  <c r="AR305" i="36"/>
  <c r="AQ305" i="36"/>
  <c r="AP305" i="36"/>
  <c r="AO305" i="36"/>
  <c r="T305" i="36"/>
  <c r="S305" i="36"/>
  <c r="R305" i="36"/>
  <c r="Q305" i="36"/>
  <c r="P305" i="36"/>
  <c r="O305" i="36"/>
  <c r="N305" i="36"/>
  <c r="AU304" i="36"/>
  <c r="AT304" i="36"/>
  <c r="AS304" i="36"/>
  <c r="AR304" i="36"/>
  <c r="AQ304" i="36"/>
  <c r="AP304" i="36"/>
  <c r="AO304" i="36"/>
  <c r="T304" i="36"/>
  <c r="S304" i="36"/>
  <c r="R304" i="36"/>
  <c r="Q304" i="36"/>
  <c r="P304" i="36"/>
  <c r="O304" i="36"/>
  <c r="N304" i="36"/>
  <c r="AU303" i="36"/>
  <c r="AT303" i="36"/>
  <c r="AS303" i="36"/>
  <c r="AR303" i="36"/>
  <c r="AQ303" i="36"/>
  <c r="AP303" i="36"/>
  <c r="AO303" i="36"/>
  <c r="T303" i="36"/>
  <c r="S303" i="36"/>
  <c r="R303" i="36"/>
  <c r="Q303" i="36"/>
  <c r="P303" i="36"/>
  <c r="O303" i="36"/>
  <c r="N303" i="36"/>
  <c r="AU302" i="36"/>
  <c r="AT302" i="36"/>
  <c r="AS302" i="36"/>
  <c r="AR302" i="36"/>
  <c r="AQ302" i="36"/>
  <c r="AP302" i="36"/>
  <c r="AO302" i="36"/>
  <c r="T302" i="36"/>
  <c r="S302" i="36"/>
  <c r="R302" i="36"/>
  <c r="Q302" i="36"/>
  <c r="P302" i="36"/>
  <c r="O302" i="36"/>
  <c r="N302" i="36"/>
  <c r="AU301" i="36"/>
  <c r="AT301" i="36"/>
  <c r="AS301" i="36"/>
  <c r="AR301" i="36"/>
  <c r="AQ301" i="36"/>
  <c r="AP301" i="36"/>
  <c r="AO301" i="36"/>
  <c r="T301" i="36"/>
  <c r="S301" i="36"/>
  <c r="R301" i="36"/>
  <c r="Q301" i="36"/>
  <c r="P301" i="36"/>
  <c r="O301" i="36"/>
  <c r="N301" i="36"/>
  <c r="AU300" i="36"/>
  <c r="AT300" i="36"/>
  <c r="AS300" i="36"/>
  <c r="AR300" i="36"/>
  <c r="AQ300" i="36"/>
  <c r="AP300" i="36"/>
  <c r="AO300" i="36"/>
  <c r="T300" i="36"/>
  <c r="S300" i="36"/>
  <c r="R300" i="36"/>
  <c r="Q300" i="36"/>
  <c r="P300" i="36"/>
  <c r="O300" i="36"/>
  <c r="N300" i="36"/>
  <c r="AU299" i="36"/>
  <c r="AT299" i="36"/>
  <c r="AS299" i="36"/>
  <c r="AR299" i="36"/>
  <c r="AQ299" i="36"/>
  <c r="AP299" i="36"/>
  <c r="AO299" i="36"/>
  <c r="T299" i="36"/>
  <c r="S299" i="36"/>
  <c r="R299" i="36"/>
  <c r="Q299" i="36"/>
  <c r="P299" i="36"/>
  <c r="O299" i="36"/>
  <c r="N299" i="36"/>
  <c r="AU298" i="36"/>
  <c r="AT298" i="36"/>
  <c r="AS298" i="36"/>
  <c r="AR298" i="36"/>
  <c r="AQ298" i="36"/>
  <c r="AP298" i="36"/>
  <c r="AO298" i="36"/>
  <c r="T298" i="36"/>
  <c r="S298" i="36"/>
  <c r="R298" i="36"/>
  <c r="Q298" i="36"/>
  <c r="P298" i="36"/>
  <c r="O298" i="36"/>
  <c r="N298" i="36"/>
  <c r="AU297" i="36"/>
  <c r="AT297" i="36"/>
  <c r="AS297" i="36"/>
  <c r="AR297" i="36"/>
  <c r="AQ297" i="36"/>
  <c r="AP297" i="36"/>
  <c r="AO297" i="36"/>
  <c r="T297" i="36"/>
  <c r="S297" i="36"/>
  <c r="R297" i="36"/>
  <c r="Q297" i="36"/>
  <c r="P297" i="36"/>
  <c r="O297" i="36"/>
  <c r="N297" i="36"/>
  <c r="AU296" i="36"/>
  <c r="AT296" i="36"/>
  <c r="AS296" i="36"/>
  <c r="AR296" i="36"/>
  <c r="AQ296" i="36"/>
  <c r="AP296" i="36"/>
  <c r="AO296" i="36"/>
  <c r="T296" i="36"/>
  <c r="S296" i="36"/>
  <c r="R296" i="36"/>
  <c r="Q296" i="36"/>
  <c r="P296" i="36"/>
  <c r="O296" i="36"/>
  <c r="N296" i="36"/>
  <c r="AU295" i="36"/>
  <c r="AT295" i="36"/>
  <c r="AS295" i="36"/>
  <c r="AR295" i="36"/>
  <c r="AQ295" i="36"/>
  <c r="AP295" i="36"/>
  <c r="AO295" i="36"/>
  <c r="T295" i="36"/>
  <c r="S295" i="36"/>
  <c r="R295" i="36"/>
  <c r="Q295" i="36"/>
  <c r="P295" i="36"/>
  <c r="O295" i="36"/>
  <c r="N295" i="36"/>
  <c r="AU294" i="36"/>
  <c r="AT294" i="36"/>
  <c r="AS294" i="36"/>
  <c r="AR294" i="36"/>
  <c r="AQ294" i="36"/>
  <c r="AP294" i="36"/>
  <c r="AO294" i="36"/>
  <c r="T294" i="36"/>
  <c r="S294" i="36"/>
  <c r="R294" i="36"/>
  <c r="Q294" i="36"/>
  <c r="P294" i="36"/>
  <c r="O294" i="36"/>
  <c r="N294" i="36"/>
  <c r="AU293" i="36"/>
  <c r="AT293" i="36"/>
  <c r="AS293" i="36"/>
  <c r="AR293" i="36"/>
  <c r="AQ293" i="36"/>
  <c r="AP293" i="36"/>
  <c r="AO293" i="36"/>
  <c r="T293" i="36"/>
  <c r="S293" i="36"/>
  <c r="R293" i="36"/>
  <c r="Q293" i="36"/>
  <c r="P293" i="36"/>
  <c r="O293" i="36"/>
  <c r="N293" i="36"/>
  <c r="AU292" i="36"/>
  <c r="AT292" i="36"/>
  <c r="AS292" i="36"/>
  <c r="AR292" i="36"/>
  <c r="AQ292" i="36"/>
  <c r="AP292" i="36"/>
  <c r="AO292" i="36"/>
  <c r="T292" i="36"/>
  <c r="S292" i="36"/>
  <c r="R292" i="36"/>
  <c r="Q292" i="36"/>
  <c r="P292" i="36"/>
  <c r="O292" i="36"/>
  <c r="N292" i="36"/>
  <c r="AU291" i="36"/>
  <c r="AT291" i="36"/>
  <c r="AS291" i="36"/>
  <c r="AR291" i="36"/>
  <c r="AQ291" i="36"/>
  <c r="AP291" i="36"/>
  <c r="AO291" i="36"/>
  <c r="T291" i="36"/>
  <c r="S291" i="36"/>
  <c r="R291" i="36"/>
  <c r="Q291" i="36"/>
  <c r="P291" i="36"/>
  <c r="O291" i="36"/>
  <c r="N291" i="36"/>
  <c r="AU290" i="36"/>
  <c r="AT290" i="36"/>
  <c r="AS290" i="36"/>
  <c r="AR290" i="36"/>
  <c r="AQ290" i="36"/>
  <c r="AP290" i="36"/>
  <c r="AO290" i="36"/>
  <c r="T290" i="36"/>
  <c r="S290" i="36"/>
  <c r="R290" i="36"/>
  <c r="Q290" i="36"/>
  <c r="P290" i="36"/>
  <c r="O290" i="36"/>
  <c r="N290" i="36"/>
  <c r="AU289" i="36"/>
  <c r="AT289" i="36"/>
  <c r="AS289" i="36"/>
  <c r="AR289" i="36"/>
  <c r="AQ289" i="36"/>
  <c r="AP289" i="36"/>
  <c r="AO289" i="36"/>
  <c r="T289" i="36"/>
  <c r="S289" i="36"/>
  <c r="R289" i="36"/>
  <c r="Q289" i="36"/>
  <c r="P289" i="36"/>
  <c r="O289" i="36"/>
  <c r="N289" i="36"/>
  <c r="AU288" i="36"/>
  <c r="AT288" i="36"/>
  <c r="AS288" i="36"/>
  <c r="AR288" i="36"/>
  <c r="AQ288" i="36"/>
  <c r="AP288" i="36"/>
  <c r="AO288" i="36"/>
  <c r="T288" i="36"/>
  <c r="S288" i="36"/>
  <c r="R288" i="36"/>
  <c r="Q288" i="36"/>
  <c r="P288" i="36"/>
  <c r="O288" i="36"/>
  <c r="N288" i="36"/>
  <c r="AU287" i="36"/>
  <c r="AT287" i="36"/>
  <c r="AS287" i="36"/>
  <c r="AR287" i="36"/>
  <c r="AQ287" i="36"/>
  <c r="AP287" i="36"/>
  <c r="AO287" i="36"/>
  <c r="T287" i="36"/>
  <c r="S287" i="36"/>
  <c r="R287" i="36"/>
  <c r="Q287" i="36"/>
  <c r="P287" i="36"/>
  <c r="O287" i="36"/>
  <c r="N287" i="36"/>
  <c r="AU286" i="36"/>
  <c r="AT286" i="36"/>
  <c r="AS286" i="36"/>
  <c r="AR286" i="36"/>
  <c r="AQ286" i="36"/>
  <c r="AP286" i="36"/>
  <c r="AO286" i="36"/>
  <c r="T286" i="36"/>
  <c r="S286" i="36"/>
  <c r="R286" i="36"/>
  <c r="Q286" i="36"/>
  <c r="P286" i="36"/>
  <c r="O286" i="36"/>
  <c r="N286" i="36"/>
  <c r="AU285" i="36"/>
  <c r="AT285" i="36"/>
  <c r="AS285" i="36"/>
  <c r="AR285" i="36"/>
  <c r="AQ285" i="36"/>
  <c r="AP285" i="36"/>
  <c r="AO285" i="36"/>
  <c r="T285" i="36"/>
  <c r="S285" i="36"/>
  <c r="R285" i="36"/>
  <c r="Q285" i="36"/>
  <c r="P285" i="36"/>
  <c r="O285" i="36"/>
  <c r="N285" i="36"/>
  <c r="AU284" i="36"/>
  <c r="AT284" i="36"/>
  <c r="AS284" i="36"/>
  <c r="AR284" i="36"/>
  <c r="AQ284" i="36"/>
  <c r="AP284" i="36"/>
  <c r="AO284" i="36"/>
  <c r="T284" i="36"/>
  <c r="S284" i="36"/>
  <c r="R284" i="36"/>
  <c r="Q284" i="36"/>
  <c r="P284" i="36"/>
  <c r="O284" i="36"/>
  <c r="N284" i="36"/>
  <c r="AU283" i="36"/>
  <c r="AT283" i="36"/>
  <c r="AS283" i="36"/>
  <c r="AR283" i="36"/>
  <c r="AQ283" i="36"/>
  <c r="AP283" i="36"/>
  <c r="AO283" i="36"/>
  <c r="T283" i="36"/>
  <c r="S283" i="36"/>
  <c r="R283" i="36"/>
  <c r="Q283" i="36"/>
  <c r="P283" i="36"/>
  <c r="O283" i="36"/>
  <c r="N283" i="36"/>
  <c r="AU282" i="36"/>
  <c r="AT282" i="36"/>
  <c r="AS282" i="36"/>
  <c r="AR282" i="36"/>
  <c r="AQ282" i="36"/>
  <c r="AP282" i="36"/>
  <c r="AO282" i="36"/>
  <c r="T282" i="36"/>
  <c r="S282" i="36"/>
  <c r="R282" i="36"/>
  <c r="Q282" i="36"/>
  <c r="P282" i="36"/>
  <c r="O282" i="36"/>
  <c r="N282" i="36"/>
  <c r="AU281" i="36"/>
  <c r="AT281" i="36"/>
  <c r="AS281" i="36"/>
  <c r="AR281" i="36"/>
  <c r="AQ281" i="36"/>
  <c r="AP281" i="36"/>
  <c r="AO281" i="36"/>
  <c r="T281" i="36"/>
  <c r="S281" i="36"/>
  <c r="R281" i="36"/>
  <c r="Q281" i="36"/>
  <c r="P281" i="36"/>
  <c r="O281" i="36"/>
  <c r="N281" i="36"/>
  <c r="AU280" i="36"/>
  <c r="AT280" i="36"/>
  <c r="AS280" i="36"/>
  <c r="AR280" i="36"/>
  <c r="AQ280" i="36"/>
  <c r="AP280" i="36"/>
  <c r="AO280" i="36"/>
  <c r="T280" i="36"/>
  <c r="S280" i="36"/>
  <c r="R280" i="36"/>
  <c r="Q280" i="36"/>
  <c r="P280" i="36"/>
  <c r="O280" i="36"/>
  <c r="N280" i="36"/>
  <c r="AU279" i="36"/>
  <c r="AT279" i="36"/>
  <c r="AS279" i="36"/>
  <c r="AR279" i="36"/>
  <c r="AQ279" i="36"/>
  <c r="AP279" i="36"/>
  <c r="AO279" i="36"/>
  <c r="T279" i="36"/>
  <c r="S279" i="36"/>
  <c r="R279" i="36"/>
  <c r="Q279" i="36"/>
  <c r="P279" i="36"/>
  <c r="O279" i="36"/>
  <c r="N279" i="36"/>
  <c r="AU278" i="36"/>
  <c r="AT278" i="36"/>
  <c r="AS278" i="36"/>
  <c r="AR278" i="36"/>
  <c r="AQ278" i="36"/>
  <c r="AP278" i="36"/>
  <c r="AO278" i="36"/>
  <c r="T278" i="36"/>
  <c r="S278" i="36"/>
  <c r="R278" i="36"/>
  <c r="Q278" i="36"/>
  <c r="P278" i="36"/>
  <c r="O278" i="36"/>
  <c r="N278" i="36"/>
  <c r="AU277" i="36"/>
  <c r="AT277" i="36"/>
  <c r="AS277" i="36"/>
  <c r="AR277" i="36"/>
  <c r="AQ277" i="36"/>
  <c r="AP277" i="36"/>
  <c r="AO277" i="36"/>
  <c r="T277" i="36"/>
  <c r="S277" i="36"/>
  <c r="R277" i="36"/>
  <c r="Q277" i="36"/>
  <c r="P277" i="36"/>
  <c r="O277" i="36"/>
  <c r="N277" i="36"/>
  <c r="AU276" i="36"/>
  <c r="AT276" i="36"/>
  <c r="AS276" i="36"/>
  <c r="AR276" i="36"/>
  <c r="AQ276" i="36"/>
  <c r="AP276" i="36"/>
  <c r="AO276" i="36"/>
  <c r="T276" i="36"/>
  <c r="S276" i="36"/>
  <c r="R276" i="36"/>
  <c r="Q276" i="36"/>
  <c r="P276" i="36"/>
  <c r="O276" i="36"/>
  <c r="N276" i="36"/>
  <c r="AU275" i="36"/>
  <c r="AT275" i="36"/>
  <c r="AS275" i="36"/>
  <c r="AR275" i="36"/>
  <c r="AQ275" i="36"/>
  <c r="AP275" i="36"/>
  <c r="AO275" i="36"/>
  <c r="T275" i="36"/>
  <c r="S275" i="36"/>
  <c r="R275" i="36"/>
  <c r="Q275" i="36"/>
  <c r="P275" i="36"/>
  <c r="O275" i="36"/>
  <c r="N275" i="36"/>
  <c r="AU274" i="36"/>
  <c r="AT274" i="36"/>
  <c r="AS274" i="36"/>
  <c r="AR274" i="36"/>
  <c r="AQ274" i="36"/>
  <c r="AP274" i="36"/>
  <c r="AO274" i="36"/>
  <c r="T274" i="36"/>
  <c r="S274" i="36"/>
  <c r="R274" i="36"/>
  <c r="Q274" i="36"/>
  <c r="P274" i="36"/>
  <c r="O274" i="36"/>
  <c r="N274" i="36"/>
  <c r="AU273" i="36"/>
  <c r="AT273" i="36"/>
  <c r="AS273" i="36"/>
  <c r="AR273" i="36"/>
  <c r="AQ273" i="36"/>
  <c r="AP273" i="36"/>
  <c r="AO273" i="36"/>
  <c r="T273" i="36"/>
  <c r="S273" i="36"/>
  <c r="R273" i="36"/>
  <c r="Q273" i="36"/>
  <c r="P273" i="36"/>
  <c r="O273" i="36"/>
  <c r="N273" i="36"/>
  <c r="AU272" i="36"/>
  <c r="AT272" i="36"/>
  <c r="AS272" i="36"/>
  <c r="AR272" i="36"/>
  <c r="AQ272" i="36"/>
  <c r="AP272" i="36"/>
  <c r="AO272" i="36"/>
  <c r="T272" i="36"/>
  <c r="S272" i="36"/>
  <c r="R272" i="36"/>
  <c r="Q272" i="36"/>
  <c r="P272" i="36"/>
  <c r="O272" i="36"/>
  <c r="N272" i="36"/>
  <c r="AU271" i="36"/>
  <c r="AT271" i="36"/>
  <c r="AS271" i="36"/>
  <c r="AR271" i="36"/>
  <c r="AQ271" i="36"/>
  <c r="AP271" i="36"/>
  <c r="AO271" i="36"/>
  <c r="T271" i="36"/>
  <c r="S271" i="36"/>
  <c r="R271" i="36"/>
  <c r="Q271" i="36"/>
  <c r="P271" i="36"/>
  <c r="O271" i="36"/>
  <c r="N271" i="36"/>
  <c r="AU270" i="36"/>
  <c r="AT270" i="36"/>
  <c r="AS270" i="36"/>
  <c r="AR270" i="36"/>
  <c r="AQ270" i="36"/>
  <c r="AP270" i="36"/>
  <c r="AO270" i="36"/>
  <c r="T270" i="36"/>
  <c r="S270" i="36"/>
  <c r="R270" i="36"/>
  <c r="Q270" i="36"/>
  <c r="P270" i="36"/>
  <c r="O270" i="36"/>
  <c r="N270" i="36"/>
  <c r="AU269" i="36"/>
  <c r="AT269" i="36"/>
  <c r="AS269" i="36"/>
  <c r="AR269" i="36"/>
  <c r="AQ269" i="36"/>
  <c r="AP269" i="36"/>
  <c r="AO269" i="36"/>
  <c r="T269" i="36"/>
  <c r="S269" i="36"/>
  <c r="R269" i="36"/>
  <c r="Q269" i="36"/>
  <c r="P269" i="36"/>
  <c r="O269" i="36"/>
  <c r="N269" i="36"/>
  <c r="AU268" i="36"/>
  <c r="AT268" i="36"/>
  <c r="AS268" i="36"/>
  <c r="AR268" i="36"/>
  <c r="AQ268" i="36"/>
  <c r="AP268" i="36"/>
  <c r="AO268" i="36"/>
  <c r="T268" i="36"/>
  <c r="S268" i="36"/>
  <c r="R268" i="36"/>
  <c r="Q268" i="36"/>
  <c r="P268" i="36"/>
  <c r="O268" i="36"/>
  <c r="N268" i="36"/>
  <c r="AU267" i="36"/>
  <c r="AT267" i="36"/>
  <c r="AS267" i="36"/>
  <c r="AR267" i="36"/>
  <c r="AQ267" i="36"/>
  <c r="AP267" i="36"/>
  <c r="AO267" i="36"/>
  <c r="T267" i="36"/>
  <c r="S267" i="36"/>
  <c r="R267" i="36"/>
  <c r="Q267" i="36"/>
  <c r="P267" i="36"/>
  <c r="O267" i="36"/>
  <c r="N267" i="36"/>
  <c r="AU266" i="36"/>
  <c r="AT266" i="36"/>
  <c r="AS266" i="36"/>
  <c r="AR266" i="36"/>
  <c r="AQ266" i="36"/>
  <c r="AP266" i="36"/>
  <c r="AO266" i="36"/>
  <c r="T266" i="36"/>
  <c r="S266" i="36"/>
  <c r="R266" i="36"/>
  <c r="Q266" i="36"/>
  <c r="P266" i="36"/>
  <c r="O266" i="36"/>
  <c r="N266" i="36"/>
  <c r="AU265" i="36"/>
  <c r="AT265" i="36"/>
  <c r="AS265" i="36"/>
  <c r="AR265" i="36"/>
  <c r="AQ265" i="36"/>
  <c r="AP265" i="36"/>
  <c r="AO265" i="36"/>
  <c r="T265" i="36"/>
  <c r="S265" i="36"/>
  <c r="R265" i="36"/>
  <c r="Q265" i="36"/>
  <c r="P265" i="36"/>
  <c r="O265" i="36"/>
  <c r="N265" i="36"/>
  <c r="AU264" i="36"/>
  <c r="AT264" i="36"/>
  <c r="AS264" i="36"/>
  <c r="AR264" i="36"/>
  <c r="AQ264" i="36"/>
  <c r="AP264" i="36"/>
  <c r="AO264" i="36"/>
  <c r="T264" i="36"/>
  <c r="S264" i="36"/>
  <c r="R264" i="36"/>
  <c r="Q264" i="36"/>
  <c r="P264" i="36"/>
  <c r="O264" i="36"/>
  <c r="N264" i="36"/>
  <c r="AU263" i="36"/>
  <c r="AT263" i="36"/>
  <c r="AS263" i="36"/>
  <c r="AR263" i="36"/>
  <c r="AQ263" i="36"/>
  <c r="AP263" i="36"/>
  <c r="AO263" i="36"/>
  <c r="T263" i="36"/>
  <c r="S263" i="36"/>
  <c r="R263" i="36"/>
  <c r="Q263" i="36"/>
  <c r="P263" i="36"/>
  <c r="O263" i="36"/>
  <c r="N263" i="36"/>
  <c r="AU262" i="36"/>
  <c r="AT262" i="36"/>
  <c r="AS262" i="36"/>
  <c r="AR262" i="36"/>
  <c r="AQ262" i="36"/>
  <c r="AP262" i="36"/>
  <c r="AO262" i="36"/>
  <c r="T262" i="36"/>
  <c r="S262" i="36"/>
  <c r="R262" i="36"/>
  <c r="Q262" i="36"/>
  <c r="P262" i="36"/>
  <c r="O262" i="36"/>
  <c r="N262" i="36"/>
  <c r="AU261" i="36"/>
  <c r="AT261" i="36"/>
  <c r="AS261" i="36"/>
  <c r="AR261" i="36"/>
  <c r="AQ261" i="36"/>
  <c r="AP261" i="36"/>
  <c r="AO261" i="36"/>
  <c r="T261" i="36"/>
  <c r="S261" i="36"/>
  <c r="R261" i="36"/>
  <c r="Q261" i="36"/>
  <c r="P261" i="36"/>
  <c r="O261" i="36"/>
  <c r="N261" i="36"/>
  <c r="AU260" i="36"/>
  <c r="AT260" i="36"/>
  <c r="AS260" i="36"/>
  <c r="AR260" i="36"/>
  <c r="AQ260" i="36"/>
  <c r="AP260" i="36"/>
  <c r="AO260" i="36"/>
  <c r="T260" i="36"/>
  <c r="S260" i="36"/>
  <c r="R260" i="36"/>
  <c r="Q260" i="36"/>
  <c r="P260" i="36"/>
  <c r="O260" i="36"/>
  <c r="N260" i="36"/>
  <c r="AU259" i="36"/>
  <c r="AT259" i="36"/>
  <c r="AS259" i="36"/>
  <c r="AR259" i="36"/>
  <c r="AQ259" i="36"/>
  <c r="AP259" i="36"/>
  <c r="AO259" i="36"/>
  <c r="T259" i="36"/>
  <c r="S259" i="36"/>
  <c r="R259" i="36"/>
  <c r="Q259" i="36"/>
  <c r="P259" i="36"/>
  <c r="O259" i="36"/>
  <c r="N259" i="36"/>
  <c r="AU258" i="36"/>
  <c r="AT258" i="36"/>
  <c r="AS258" i="36"/>
  <c r="AR258" i="36"/>
  <c r="AQ258" i="36"/>
  <c r="AP258" i="36"/>
  <c r="AO258" i="36"/>
  <c r="T258" i="36"/>
  <c r="S258" i="36"/>
  <c r="R258" i="36"/>
  <c r="Q258" i="36"/>
  <c r="P258" i="36"/>
  <c r="O258" i="36"/>
  <c r="N258" i="36"/>
  <c r="AU257" i="36"/>
  <c r="AT257" i="36"/>
  <c r="AS257" i="36"/>
  <c r="AR257" i="36"/>
  <c r="AQ257" i="36"/>
  <c r="AP257" i="36"/>
  <c r="AO257" i="36"/>
  <c r="T257" i="36"/>
  <c r="S257" i="36"/>
  <c r="R257" i="36"/>
  <c r="Q257" i="36"/>
  <c r="P257" i="36"/>
  <c r="O257" i="36"/>
  <c r="N257" i="36"/>
  <c r="AU256" i="36"/>
  <c r="AT256" i="36"/>
  <c r="AS256" i="36"/>
  <c r="AR256" i="36"/>
  <c r="AQ256" i="36"/>
  <c r="AP256" i="36"/>
  <c r="AO256" i="36"/>
  <c r="T256" i="36"/>
  <c r="S256" i="36"/>
  <c r="R256" i="36"/>
  <c r="Q256" i="36"/>
  <c r="P256" i="36"/>
  <c r="O256" i="36"/>
  <c r="N256" i="36"/>
  <c r="AU255" i="36"/>
  <c r="AT255" i="36"/>
  <c r="AS255" i="36"/>
  <c r="AR255" i="36"/>
  <c r="AQ255" i="36"/>
  <c r="AP255" i="36"/>
  <c r="AO255" i="36"/>
  <c r="T255" i="36"/>
  <c r="S255" i="36"/>
  <c r="R255" i="36"/>
  <c r="Q255" i="36"/>
  <c r="P255" i="36"/>
  <c r="O255" i="36"/>
  <c r="N255" i="36"/>
  <c r="AU254" i="36"/>
  <c r="AT254" i="36"/>
  <c r="AS254" i="36"/>
  <c r="AR254" i="36"/>
  <c r="AQ254" i="36"/>
  <c r="AP254" i="36"/>
  <c r="AO254" i="36"/>
  <c r="T254" i="36"/>
  <c r="S254" i="36"/>
  <c r="R254" i="36"/>
  <c r="Q254" i="36"/>
  <c r="P254" i="36"/>
  <c r="O254" i="36"/>
  <c r="N254" i="36"/>
  <c r="AU253" i="36"/>
  <c r="AT253" i="36"/>
  <c r="AS253" i="36"/>
  <c r="AR253" i="36"/>
  <c r="AQ253" i="36"/>
  <c r="AP253" i="36"/>
  <c r="AO253" i="36"/>
  <c r="T253" i="36"/>
  <c r="S253" i="36"/>
  <c r="R253" i="36"/>
  <c r="Q253" i="36"/>
  <c r="P253" i="36"/>
  <c r="O253" i="36"/>
  <c r="N253" i="36"/>
  <c r="AU252" i="36"/>
  <c r="AT252" i="36"/>
  <c r="AS252" i="36"/>
  <c r="AR252" i="36"/>
  <c r="AQ252" i="36"/>
  <c r="AP252" i="36"/>
  <c r="AO252" i="36"/>
  <c r="T252" i="36"/>
  <c r="S252" i="36"/>
  <c r="R252" i="36"/>
  <c r="Q252" i="36"/>
  <c r="P252" i="36"/>
  <c r="O252" i="36"/>
  <c r="N252" i="36"/>
  <c r="AU251" i="36"/>
  <c r="AT251" i="36"/>
  <c r="AS251" i="36"/>
  <c r="AR251" i="36"/>
  <c r="AQ251" i="36"/>
  <c r="AP251" i="36"/>
  <c r="AO251" i="36"/>
  <c r="T251" i="36"/>
  <c r="S251" i="36"/>
  <c r="R251" i="36"/>
  <c r="Q251" i="36"/>
  <c r="P251" i="36"/>
  <c r="O251" i="36"/>
  <c r="N251" i="36"/>
  <c r="AU250" i="36"/>
  <c r="AT250" i="36"/>
  <c r="AS250" i="36"/>
  <c r="AR250" i="36"/>
  <c r="AQ250" i="36"/>
  <c r="AP250" i="36"/>
  <c r="AO250" i="36"/>
  <c r="T250" i="36"/>
  <c r="S250" i="36"/>
  <c r="R250" i="36"/>
  <c r="Q250" i="36"/>
  <c r="P250" i="36"/>
  <c r="O250" i="36"/>
  <c r="N250" i="36"/>
  <c r="AU249" i="36"/>
  <c r="AT249" i="36"/>
  <c r="AS249" i="36"/>
  <c r="AR249" i="36"/>
  <c r="AQ249" i="36"/>
  <c r="AP249" i="36"/>
  <c r="AO249" i="36"/>
  <c r="T249" i="36"/>
  <c r="S249" i="36"/>
  <c r="R249" i="36"/>
  <c r="Q249" i="36"/>
  <c r="P249" i="36"/>
  <c r="O249" i="36"/>
  <c r="N249" i="36"/>
  <c r="AU248" i="36"/>
  <c r="AT248" i="36"/>
  <c r="AS248" i="36"/>
  <c r="AR248" i="36"/>
  <c r="AQ248" i="36"/>
  <c r="AP248" i="36"/>
  <c r="AO248" i="36"/>
  <c r="T248" i="36"/>
  <c r="S248" i="36"/>
  <c r="R248" i="36"/>
  <c r="Q248" i="36"/>
  <c r="P248" i="36"/>
  <c r="O248" i="36"/>
  <c r="N248" i="36"/>
  <c r="AU247" i="36"/>
  <c r="AT247" i="36"/>
  <c r="AS247" i="36"/>
  <c r="AR247" i="36"/>
  <c r="AQ247" i="36"/>
  <c r="AP247" i="36"/>
  <c r="AO247" i="36"/>
  <c r="T247" i="36"/>
  <c r="S247" i="36"/>
  <c r="R247" i="36"/>
  <c r="Q247" i="36"/>
  <c r="P247" i="36"/>
  <c r="O247" i="36"/>
  <c r="N247" i="36"/>
  <c r="AU246" i="36"/>
  <c r="AT246" i="36"/>
  <c r="AS246" i="36"/>
  <c r="AR246" i="36"/>
  <c r="AQ246" i="36"/>
  <c r="AP246" i="36"/>
  <c r="AO246" i="36"/>
  <c r="T246" i="36"/>
  <c r="S246" i="36"/>
  <c r="R246" i="36"/>
  <c r="Q246" i="36"/>
  <c r="P246" i="36"/>
  <c r="O246" i="36"/>
  <c r="N246" i="36"/>
  <c r="AU245" i="36"/>
  <c r="AT245" i="36"/>
  <c r="AS245" i="36"/>
  <c r="AR245" i="36"/>
  <c r="AQ245" i="36"/>
  <c r="AP245" i="36"/>
  <c r="AO245" i="36"/>
  <c r="T245" i="36"/>
  <c r="S245" i="36"/>
  <c r="R245" i="36"/>
  <c r="Q245" i="36"/>
  <c r="P245" i="36"/>
  <c r="O245" i="36"/>
  <c r="N245" i="36"/>
  <c r="AU244" i="36"/>
  <c r="AT244" i="36"/>
  <c r="AS244" i="36"/>
  <c r="AR244" i="36"/>
  <c r="AQ244" i="36"/>
  <c r="AP244" i="36"/>
  <c r="AO244" i="36"/>
  <c r="T244" i="36"/>
  <c r="S244" i="36"/>
  <c r="R244" i="36"/>
  <c r="Q244" i="36"/>
  <c r="P244" i="36"/>
  <c r="O244" i="36"/>
  <c r="N244" i="36"/>
  <c r="AU243" i="36"/>
  <c r="AT243" i="36"/>
  <c r="AS243" i="36"/>
  <c r="AR243" i="36"/>
  <c r="AQ243" i="36"/>
  <c r="AP243" i="36"/>
  <c r="AO243" i="36"/>
  <c r="T243" i="36"/>
  <c r="S243" i="36"/>
  <c r="R243" i="36"/>
  <c r="Q243" i="36"/>
  <c r="P243" i="36"/>
  <c r="O243" i="36"/>
  <c r="N243" i="36"/>
  <c r="AU242" i="36"/>
  <c r="AT242" i="36"/>
  <c r="AS242" i="36"/>
  <c r="AR242" i="36"/>
  <c r="AQ242" i="36"/>
  <c r="AP242" i="36"/>
  <c r="AO242" i="36"/>
  <c r="T242" i="36"/>
  <c r="S242" i="36"/>
  <c r="R242" i="36"/>
  <c r="Q242" i="36"/>
  <c r="P242" i="36"/>
  <c r="O242" i="36"/>
  <c r="N242" i="36"/>
  <c r="AA84" i="36"/>
  <c r="Z84" i="36"/>
  <c r="R84" i="36"/>
  <c r="Q84" i="36"/>
  <c r="P84" i="36"/>
  <c r="N84" i="36"/>
  <c r="M84" i="36"/>
  <c r="K84" i="36"/>
  <c r="J84" i="36"/>
  <c r="I84" i="36"/>
  <c r="H84" i="36"/>
  <c r="G84" i="36"/>
  <c r="AA83" i="36"/>
  <c r="Z83" i="36"/>
  <c r="R83" i="36"/>
  <c r="Q83" i="36"/>
  <c r="P83" i="36"/>
  <c r="N83" i="36"/>
  <c r="M83" i="36"/>
  <c r="K83" i="36"/>
  <c r="J83" i="36"/>
  <c r="I83" i="36"/>
  <c r="H83" i="36"/>
  <c r="G83" i="36"/>
  <c r="AA82" i="36"/>
  <c r="Z82" i="36"/>
  <c r="R82" i="36"/>
  <c r="Q82" i="36"/>
  <c r="P82" i="36"/>
  <c r="N82" i="36"/>
  <c r="M82" i="36"/>
  <c r="K82" i="36"/>
  <c r="J82" i="36"/>
  <c r="I82" i="36"/>
  <c r="H82" i="36"/>
  <c r="G82" i="36"/>
  <c r="AA81" i="36"/>
  <c r="Z81" i="36"/>
  <c r="R81" i="36"/>
  <c r="Q81" i="36"/>
  <c r="P81" i="36"/>
  <c r="N81" i="36"/>
  <c r="M81" i="36"/>
  <c r="K81" i="36"/>
  <c r="J81" i="36"/>
  <c r="I81" i="36"/>
  <c r="H81" i="36"/>
  <c r="G81" i="36"/>
  <c r="AA80" i="36"/>
  <c r="Z80" i="36"/>
  <c r="R80" i="36"/>
  <c r="Q80" i="36"/>
  <c r="P80" i="36"/>
  <c r="N80" i="36"/>
  <c r="M80" i="36"/>
  <c r="K80" i="36"/>
  <c r="J80" i="36"/>
  <c r="I80" i="36"/>
  <c r="H80" i="36"/>
  <c r="G80" i="36"/>
  <c r="AA79" i="36"/>
  <c r="Z79" i="36"/>
  <c r="R79" i="36"/>
  <c r="Q79" i="36"/>
  <c r="P79" i="36"/>
  <c r="N79" i="36"/>
  <c r="M79" i="36"/>
  <c r="K79" i="36"/>
  <c r="J79" i="36"/>
  <c r="I79" i="36"/>
  <c r="H79" i="36"/>
  <c r="G79" i="36"/>
  <c r="AA78" i="36"/>
  <c r="Z78" i="36"/>
  <c r="R78" i="36"/>
  <c r="Q78" i="36"/>
  <c r="P78" i="36"/>
  <c r="N78" i="36"/>
  <c r="M78" i="36"/>
  <c r="K78" i="36"/>
  <c r="J78" i="36"/>
  <c r="I78" i="36"/>
  <c r="H78" i="36"/>
  <c r="G78" i="36"/>
  <c r="AA77" i="36"/>
  <c r="Z77" i="36"/>
  <c r="R77" i="36"/>
  <c r="Q77" i="36"/>
  <c r="P77" i="36"/>
  <c r="N77" i="36"/>
  <c r="M77" i="36"/>
  <c r="K77" i="36"/>
  <c r="J77" i="36"/>
  <c r="I77" i="36"/>
  <c r="H77" i="36"/>
  <c r="G77" i="36"/>
  <c r="AA76" i="36"/>
  <c r="Z76" i="36"/>
  <c r="R76" i="36"/>
  <c r="Q76" i="36"/>
  <c r="P76" i="36"/>
  <c r="N76" i="36"/>
  <c r="M76" i="36"/>
  <c r="K76" i="36"/>
  <c r="J76" i="36"/>
  <c r="I76" i="36"/>
  <c r="H76" i="36"/>
  <c r="G76" i="36"/>
  <c r="AA75" i="36"/>
  <c r="Z75" i="36"/>
  <c r="R75" i="36"/>
  <c r="Q75" i="36"/>
  <c r="P75" i="36"/>
  <c r="N75" i="36"/>
  <c r="M75" i="36"/>
  <c r="K75" i="36"/>
  <c r="J75" i="36"/>
  <c r="I75" i="36"/>
  <c r="H75" i="36"/>
  <c r="G75" i="36"/>
  <c r="AA74" i="36"/>
  <c r="Z74" i="36"/>
  <c r="R74" i="36"/>
  <c r="Q74" i="36"/>
  <c r="P74" i="36"/>
  <c r="N74" i="36"/>
  <c r="M74" i="36"/>
  <c r="K74" i="36"/>
  <c r="J74" i="36"/>
  <c r="I74" i="36"/>
  <c r="H74" i="36"/>
  <c r="G74" i="36"/>
  <c r="AA73" i="36"/>
  <c r="Z73" i="36"/>
  <c r="R73" i="36"/>
  <c r="Q73" i="36"/>
  <c r="P73" i="36"/>
  <c r="N73" i="36"/>
  <c r="M73" i="36"/>
  <c r="K73" i="36"/>
  <c r="J73" i="36"/>
  <c r="I73" i="36"/>
  <c r="H73" i="36"/>
  <c r="G73" i="36"/>
  <c r="AA72" i="36"/>
  <c r="Z72" i="36"/>
  <c r="R72" i="36"/>
  <c r="Q72" i="36"/>
  <c r="P72" i="36"/>
  <c r="N72" i="36"/>
  <c r="M72" i="36"/>
  <c r="K72" i="36"/>
  <c r="J72" i="36"/>
  <c r="I72" i="36"/>
  <c r="H72" i="36"/>
  <c r="G72" i="36"/>
  <c r="AA71" i="36"/>
  <c r="Z71" i="36"/>
  <c r="R71" i="36"/>
  <c r="Q71" i="36"/>
  <c r="P71" i="36"/>
  <c r="N71" i="36"/>
  <c r="M71" i="36"/>
  <c r="K71" i="36"/>
  <c r="J71" i="36"/>
  <c r="I71" i="36"/>
  <c r="H71" i="36"/>
  <c r="G71" i="36"/>
  <c r="AA70" i="36"/>
  <c r="Z70" i="36"/>
  <c r="R70" i="36"/>
  <c r="Q70" i="36"/>
  <c r="P70" i="36"/>
  <c r="N70" i="36"/>
  <c r="M70" i="36"/>
  <c r="K70" i="36"/>
  <c r="J70" i="36"/>
  <c r="I70" i="36"/>
  <c r="H70" i="36"/>
  <c r="G70" i="36"/>
  <c r="AA69" i="36"/>
  <c r="Z69" i="36"/>
  <c r="R69" i="36"/>
  <c r="Q69" i="36"/>
  <c r="P69" i="36"/>
  <c r="N69" i="36"/>
  <c r="M69" i="36"/>
  <c r="K69" i="36"/>
  <c r="J69" i="36"/>
  <c r="I69" i="36"/>
  <c r="H69" i="36"/>
  <c r="G69" i="36"/>
  <c r="AA68" i="36"/>
  <c r="Z68" i="36"/>
  <c r="R68" i="36"/>
  <c r="Q68" i="36"/>
  <c r="P68" i="36"/>
  <c r="N68" i="36"/>
  <c r="M68" i="36"/>
  <c r="K68" i="36"/>
  <c r="J68" i="36"/>
  <c r="I68" i="36"/>
  <c r="H68" i="36"/>
  <c r="G68" i="36"/>
  <c r="AA67" i="36"/>
  <c r="Z67" i="36"/>
  <c r="R67" i="36"/>
  <c r="Q67" i="36"/>
  <c r="P67" i="36"/>
  <c r="N67" i="36"/>
  <c r="M67" i="36"/>
  <c r="K67" i="36"/>
  <c r="J67" i="36"/>
  <c r="I67" i="36"/>
  <c r="H67" i="36"/>
  <c r="G67" i="36"/>
  <c r="AA66" i="36"/>
  <c r="Z66" i="36"/>
  <c r="R66" i="36"/>
  <c r="Q66" i="36"/>
  <c r="P66" i="36"/>
  <c r="N66" i="36"/>
  <c r="M66" i="36"/>
  <c r="K66" i="36"/>
  <c r="J66" i="36"/>
  <c r="I66" i="36"/>
  <c r="H66" i="36"/>
  <c r="G66" i="36"/>
  <c r="AA65" i="36"/>
  <c r="Z65" i="36"/>
  <c r="R65" i="36"/>
  <c r="Q65" i="36"/>
  <c r="P65" i="36"/>
  <c r="N65" i="36"/>
  <c r="M65" i="36"/>
  <c r="K65" i="36"/>
  <c r="J65" i="36"/>
  <c r="I65" i="36"/>
  <c r="H65" i="36"/>
  <c r="G65" i="36"/>
  <c r="AA64" i="36"/>
  <c r="Z64" i="36"/>
  <c r="R64" i="36"/>
  <c r="Q64" i="36"/>
  <c r="P64" i="36"/>
  <c r="N64" i="36"/>
  <c r="M64" i="36"/>
  <c r="K64" i="36"/>
  <c r="J64" i="36"/>
  <c r="I64" i="36"/>
  <c r="H64" i="36"/>
  <c r="G64" i="36"/>
  <c r="AA63" i="36"/>
  <c r="Z63" i="36"/>
  <c r="R63" i="36"/>
  <c r="Q63" i="36"/>
  <c r="P63" i="36"/>
  <c r="N63" i="36"/>
  <c r="M63" i="36"/>
  <c r="K63" i="36"/>
  <c r="J63" i="36"/>
  <c r="I63" i="36"/>
  <c r="H63" i="36"/>
  <c r="G63" i="36"/>
  <c r="AA62" i="36"/>
  <c r="Z62" i="36"/>
  <c r="R62" i="36"/>
  <c r="Q62" i="36"/>
  <c r="P62" i="36"/>
  <c r="N62" i="36"/>
  <c r="M62" i="36"/>
  <c r="K62" i="36"/>
  <c r="J62" i="36"/>
  <c r="I62" i="36"/>
  <c r="H62" i="36"/>
  <c r="G62" i="36"/>
  <c r="AA61" i="36"/>
  <c r="Z61" i="36"/>
  <c r="R61" i="36"/>
  <c r="Q61" i="36"/>
  <c r="P61" i="36"/>
  <c r="N61" i="36"/>
  <c r="M61" i="36"/>
  <c r="K61" i="36"/>
  <c r="J61" i="36"/>
  <c r="I61" i="36"/>
  <c r="H61" i="36"/>
  <c r="G61" i="36"/>
  <c r="AA60" i="36"/>
  <c r="Z60" i="36"/>
  <c r="R60" i="36"/>
  <c r="Q60" i="36"/>
  <c r="P60" i="36"/>
  <c r="N60" i="36"/>
  <c r="M60" i="36"/>
  <c r="K60" i="36"/>
  <c r="J60" i="36"/>
  <c r="I60" i="36"/>
  <c r="H60" i="36"/>
  <c r="G60" i="36"/>
  <c r="AA59" i="36"/>
  <c r="Z59" i="36"/>
  <c r="R59" i="36"/>
  <c r="Q59" i="36"/>
  <c r="P59" i="36"/>
  <c r="N59" i="36"/>
  <c r="M59" i="36"/>
  <c r="K59" i="36"/>
  <c r="J59" i="36"/>
  <c r="I59" i="36"/>
  <c r="H59" i="36"/>
  <c r="G59" i="36"/>
  <c r="AA58" i="36"/>
  <c r="Z58" i="36"/>
  <c r="R58" i="36"/>
  <c r="Q58" i="36"/>
  <c r="P58" i="36"/>
  <c r="N58" i="36"/>
  <c r="M58" i="36"/>
  <c r="K58" i="36"/>
  <c r="J58" i="36"/>
  <c r="I58" i="36"/>
  <c r="H58" i="36"/>
  <c r="G58" i="36"/>
  <c r="AA57" i="36"/>
  <c r="Z57" i="36"/>
  <c r="R57" i="36"/>
  <c r="Q57" i="36"/>
  <c r="P57" i="36"/>
  <c r="N57" i="36"/>
  <c r="M57" i="36"/>
  <c r="K57" i="36"/>
  <c r="J57" i="36"/>
  <c r="I57" i="36"/>
  <c r="H57" i="36"/>
  <c r="G57" i="36"/>
  <c r="AA56" i="36"/>
  <c r="Z56" i="36"/>
  <c r="R56" i="36"/>
  <c r="Q56" i="36"/>
  <c r="P56" i="36"/>
  <c r="N56" i="36"/>
  <c r="M56" i="36"/>
  <c r="K56" i="36"/>
  <c r="J56" i="36"/>
  <c r="I56" i="36"/>
  <c r="H56" i="36"/>
  <c r="G56" i="36"/>
  <c r="AA55" i="36"/>
  <c r="Z55" i="36"/>
  <c r="R55" i="36"/>
  <c r="Q55" i="36"/>
  <c r="P55" i="36"/>
  <c r="N55" i="36"/>
  <c r="M55" i="36"/>
  <c r="K55" i="36"/>
  <c r="J55" i="36"/>
  <c r="I55" i="36"/>
  <c r="H55" i="36"/>
  <c r="G55" i="36"/>
  <c r="AA54" i="36"/>
  <c r="Z54" i="36"/>
  <c r="R54" i="36"/>
  <c r="Q54" i="36"/>
  <c r="P54" i="36"/>
  <c r="N54" i="36"/>
  <c r="M54" i="36"/>
  <c r="K54" i="36"/>
  <c r="J54" i="36"/>
  <c r="I54" i="36"/>
  <c r="H54" i="36"/>
  <c r="G54" i="36"/>
  <c r="AA53" i="36"/>
  <c r="Z53" i="36"/>
  <c r="R53" i="36"/>
  <c r="Q53" i="36"/>
  <c r="P53" i="36"/>
  <c r="N53" i="36"/>
  <c r="M53" i="36"/>
  <c r="K53" i="36"/>
  <c r="J53" i="36"/>
  <c r="I53" i="36"/>
  <c r="H53" i="36"/>
  <c r="G53" i="36"/>
  <c r="AA52" i="36"/>
  <c r="Z52" i="36"/>
  <c r="R52" i="36"/>
  <c r="Q52" i="36"/>
  <c r="P52" i="36"/>
  <c r="N52" i="36"/>
  <c r="M52" i="36"/>
  <c r="K52" i="36"/>
  <c r="J52" i="36"/>
  <c r="I52" i="36"/>
  <c r="H52" i="36"/>
  <c r="G52" i="36"/>
  <c r="AA51" i="36"/>
  <c r="Z51" i="36"/>
  <c r="R51" i="36"/>
  <c r="Q51" i="36"/>
  <c r="P51" i="36"/>
  <c r="N51" i="36"/>
  <c r="M51" i="36"/>
  <c r="K51" i="36"/>
  <c r="J51" i="36"/>
  <c r="I51" i="36"/>
  <c r="H51" i="36"/>
  <c r="G51" i="36"/>
  <c r="AA50" i="36"/>
  <c r="Z50" i="36"/>
  <c r="R50" i="36"/>
  <c r="Q50" i="36"/>
  <c r="P50" i="36"/>
  <c r="N50" i="36"/>
  <c r="M50" i="36"/>
  <c r="K50" i="36"/>
  <c r="J50" i="36"/>
  <c r="I50" i="36"/>
  <c r="H50" i="36"/>
  <c r="G50" i="36"/>
  <c r="AA49" i="36"/>
  <c r="Z49" i="36"/>
  <c r="R49" i="36"/>
  <c r="Q49" i="36"/>
  <c r="P49" i="36"/>
  <c r="N49" i="36"/>
  <c r="M49" i="36"/>
  <c r="K49" i="36"/>
  <c r="J49" i="36"/>
  <c r="I49" i="36"/>
  <c r="H49" i="36"/>
  <c r="G49" i="36"/>
  <c r="AA48" i="36"/>
  <c r="Z48" i="36"/>
  <c r="R48" i="36"/>
  <c r="Q48" i="36"/>
  <c r="P48" i="36"/>
  <c r="N48" i="36"/>
  <c r="M48" i="36"/>
  <c r="K48" i="36"/>
  <c r="J48" i="36"/>
  <c r="I48" i="36"/>
  <c r="H48" i="36"/>
  <c r="G48" i="36"/>
  <c r="AA47" i="36"/>
  <c r="Z47" i="36"/>
  <c r="R47" i="36"/>
  <c r="Q47" i="36"/>
  <c r="P47" i="36"/>
  <c r="N47" i="36"/>
  <c r="M47" i="36"/>
  <c r="K47" i="36"/>
  <c r="J47" i="36"/>
  <c r="I47" i="36"/>
  <c r="H47" i="36"/>
  <c r="G47" i="36"/>
  <c r="AA46" i="36"/>
  <c r="Z46" i="36"/>
  <c r="R46" i="36"/>
  <c r="Q46" i="36"/>
  <c r="P46" i="36"/>
  <c r="N46" i="36"/>
  <c r="M46" i="36"/>
  <c r="K46" i="36"/>
  <c r="J46" i="36"/>
  <c r="I46" i="36"/>
  <c r="H46" i="36"/>
  <c r="G46" i="36"/>
  <c r="AA45" i="36"/>
  <c r="Z45" i="36"/>
  <c r="R45" i="36"/>
  <c r="Q45" i="36"/>
  <c r="P45" i="36"/>
  <c r="N45" i="36"/>
  <c r="M45" i="36"/>
  <c r="K45" i="36"/>
  <c r="J45" i="36"/>
  <c r="I45" i="36"/>
  <c r="H45" i="36"/>
  <c r="G45" i="36"/>
  <c r="AA44" i="36"/>
  <c r="Z44" i="36"/>
  <c r="R44" i="36"/>
  <c r="Q44" i="36"/>
  <c r="P44" i="36"/>
  <c r="N44" i="36"/>
  <c r="M44" i="36"/>
  <c r="K44" i="36"/>
  <c r="J44" i="36"/>
  <c r="I44" i="36"/>
  <c r="H44" i="36"/>
  <c r="G44" i="36"/>
  <c r="AA43" i="36"/>
  <c r="Z43" i="36"/>
  <c r="R43" i="36"/>
  <c r="Q43" i="36"/>
  <c r="P43" i="36"/>
  <c r="N43" i="36"/>
  <c r="M43" i="36"/>
  <c r="K43" i="36"/>
  <c r="J43" i="36"/>
  <c r="I43" i="36"/>
  <c r="H43" i="36"/>
  <c r="G43" i="36"/>
  <c r="AA42" i="36"/>
  <c r="Z42" i="36"/>
  <c r="R42" i="36"/>
  <c r="Q42" i="36"/>
  <c r="P42" i="36"/>
  <c r="N42" i="36"/>
  <c r="M42" i="36"/>
  <c r="K42" i="36"/>
  <c r="J42" i="36"/>
  <c r="I42" i="36"/>
  <c r="H42" i="36"/>
  <c r="G42" i="36"/>
  <c r="AA41" i="36"/>
  <c r="Z41" i="36"/>
  <c r="R41" i="36"/>
  <c r="Q41" i="36"/>
  <c r="P41" i="36"/>
  <c r="N41" i="36"/>
  <c r="M41" i="36"/>
  <c r="K41" i="36"/>
  <c r="J41" i="36"/>
  <c r="I41" i="36"/>
  <c r="H41" i="36"/>
  <c r="G41" i="36"/>
  <c r="AA40" i="36"/>
  <c r="Z40" i="36"/>
  <c r="R40" i="36"/>
  <c r="Q40" i="36"/>
  <c r="P40" i="36"/>
  <c r="N40" i="36"/>
  <c r="M40" i="36"/>
  <c r="K40" i="36"/>
  <c r="J40" i="36"/>
  <c r="I40" i="36"/>
  <c r="H40" i="36"/>
  <c r="G40" i="36"/>
  <c r="AA39" i="36"/>
  <c r="Z39" i="36"/>
  <c r="R39" i="36"/>
  <c r="Q39" i="36"/>
  <c r="P39" i="36"/>
  <c r="N39" i="36"/>
  <c r="M39" i="36"/>
  <c r="K39" i="36"/>
  <c r="J39" i="36"/>
  <c r="I39" i="36"/>
  <c r="H39" i="36"/>
  <c r="G39" i="36"/>
  <c r="AA38" i="36"/>
  <c r="Z38" i="36"/>
  <c r="R38" i="36"/>
  <c r="Q38" i="36"/>
  <c r="P38" i="36"/>
  <c r="N38" i="36"/>
  <c r="M38" i="36"/>
  <c r="K38" i="36"/>
  <c r="J38" i="36"/>
  <c r="I38" i="36"/>
  <c r="H38" i="36"/>
  <c r="G38" i="36"/>
  <c r="AA37" i="36"/>
  <c r="Z37" i="36"/>
  <c r="R37" i="36"/>
  <c r="Q37" i="36"/>
  <c r="P37" i="36"/>
  <c r="N37" i="36"/>
  <c r="M37" i="36"/>
  <c r="K37" i="36"/>
  <c r="J37" i="36"/>
  <c r="I37" i="36"/>
  <c r="H37" i="36"/>
  <c r="G37" i="36"/>
  <c r="AA36" i="36"/>
  <c r="Z36" i="36"/>
  <c r="R36" i="36"/>
  <c r="Q36" i="36"/>
  <c r="P36" i="36"/>
  <c r="N36" i="36"/>
  <c r="M36" i="36"/>
  <c r="K36" i="36"/>
  <c r="J36" i="36"/>
  <c r="I36" i="36"/>
  <c r="H36" i="36"/>
  <c r="G36" i="36"/>
  <c r="AA35" i="36"/>
  <c r="Z35" i="36"/>
  <c r="R35" i="36"/>
  <c r="Q35" i="36"/>
  <c r="P35" i="36"/>
  <c r="N35" i="36"/>
  <c r="M35" i="36"/>
  <c r="K35" i="36"/>
  <c r="J35" i="36"/>
  <c r="I35" i="36"/>
  <c r="H35" i="36"/>
  <c r="G35" i="36"/>
  <c r="AA34" i="36"/>
  <c r="Z34" i="36"/>
  <c r="R34" i="36"/>
  <c r="Q34" i="36"/>
  <c r="P34" i="36"/>
  <c r="N34" i="36"/>
  <c r="M34" i="36"/>
  <c r="K34" i="36"/>
  <c r="J34" i="36"/>
  <c r="I34" i="36"/>
  <c r="H34" i="36"/>
  <c r="G34" i="36"/>
  <c r="AA33" i="36"/>
  <c r="Z33" i="36"/>
  <c r="R33" i="36"/>
  <c r="Q33" i="36"/>
  <c r="P33" i="36"/>
  <c r="N33" i="36"/>
  <c r="M33" i="36"/>
  <c r="K33" i="36"/>
  <c r="J33" i="36"/>
  <c r="I33" i="36"/>
  <c r="H33" i="36"/>
  <c r="G33" i="36"/>
  <c r="AA32" i="36"/>
  <c r="Z32" i="36"/>
  <c r="R32" i="36"/>
  <c r="Q32" i="36"/>
  <c r="P32" i="36"/>
  <c r="N32" i="36"/>
  <c r="M32" i="36"/>
  <c r="K32" i="36"/>
  <c r="J32" i="36"/>
  <c r="I32" i="36"/>
  <c r="H32" i="36"/>
  <c r="G32" i="36"/>
  <c r="AA31" i="36"/>
  <c r="Z31" i="36"/>
  <c r="R31" i="36"/>
  <c r="Q31" i="36"/>
  <c r="P31" i="36"/>
  <c r="N31" i="36"/>
  <c r="M31" i="36"/>
  <c r="K31" i="36"/>
  <c r="J31" i="36"/>
  <c r="I31" i="36"/>
  <c r="H31" i="36"/>
  <c r="G31" i="36"/>
  <c r="AA30" i="36"/>
  <c r="Z30" i="36"/>
  <c r="R30" i="36"/>
  <c r="Q30" i="36"/>
  <c r="P30" i="36"/>
  <c r="N30" i="36"/>
  <c r="M30" i="36"/>
  <c r="K30" i="36"/>
  <c r="J30" i="36"/>
  <c r="I30" i="36"/>
  <c r="H30" i="36"/>
  <c r="G30" i="36"/>
  <c r="AA29" i="36"/>
  <c r="Z29" i="36"/>
  <c r="R29" i="36"/>
  <c r="Q29" i="36"/>
  <c r="P29" i="36"/>
  <c r="N29" i="36"/>
  <c r="M29" i="36"/>
  <c r="K29" i="36"/>
  <c r="J29" i="36"/>
  <c r="I29" i="36"/>
  <c r="H29" i="36"/>
  <c r="G29" i="36"/>
  <c r="AA28" i="36"/>
  <c r="Z28" i="36"/>
  <c r="R28" i="36"/>
  <c r="Q28" i="36"/>
  <c r="P28" i="36"/>
  <c r="N28" i="36"/>
  <c r="M28" i="36"/>
  <c r="K28" i="36"/>
  <c r="J28" i="36"/>
  <c r="I28" i="36"/>
  <c r="H28" i="36"/>
  <c r="G28" i="36"/>
  <c r="AA27" i="36"/>
  <c r="Z27" i="36"/>
  <c r="R27" i="36"/>
  <c r="Q27" i="36"/>
  <c r="P27" i="36"/>
  <c r="N27" i="36"/>
  <c r="M27" i="36"/>
  <c r="K27" i="36"/>
  <c r="J27" i="36"/>
  <c r="I27" i="36"/>
  <c r="H27" i="36"/>
  <c r="G27" i="36"/>
  <c r="AA26" i="36"/>
  <c r="Z26" i="36"/>
  <c r="R26" i="36"/>
  <c r="Q26" i="36"/>
  <c r="P26" i="36"/>
  <c r="N26" i="36"/>
  <c r="M26" i="36"/>
  <c r="K26" i="36"/>
  <c r="J26" i="36"/>
  <c r="I26" i="36"/>
  <c r="H26" i="36"/>
  <c r="G26" i="36"/>
  <c r="AA25" i="36"/>
  <c r="Z25" i="36"/>
  <c r="R25" i="36"/>
  <c r="Q25" i="36"/>
  <c r="P25" i="36"/>
  <c r="N25" i="36"/>
  <c r="M25" i="36"/>
  <c r="K25" i="36"/>
  <c r="J25" i="36"/>
  <c r="I25" i="36"/>
  <c r="H25" i="36"/>
  <c r="G25" i="36"/>
  <c r="AA24" i="36"/>
  <c r="Z24" i="36"/>
  <c r="R24" i="36"/>
  <c r="Q24" i="36"/>
  <c r="P24" i="36"/>
  <c r="N24" i="36"/>
  <c r="M24" i="36"/>
  <c r="K24" i="36"/>
  <c r="J24" i="36"/>
  <c r="I24" i="36"/>
  <c r="H24" i="36"/>
  <c r="G24" i="36"/>
  <c r="AA23" i="36"/>
  <c r="Z23" i="36"/>
  <c r="R23" i="36"/>
  <c r="Q23" i="36"/>
  <c r="P23" i="36"/>
  <c r="N23" i="36"/>
  <c r="M23" i="36"/>
  <c r="K23" i="36"/>
  <c r="J23" i="36"/>
  <c r="I23" i="36"/>
  <c r="H23" i="36"/>
  <c r="G23" i="36"/>
  <c r="AA22" i="36"/>
  <c r="Z22" i="36"/>
  <c r="R22" i="36"/>
  <c r="Q22" i="36"/>
  <c r="P22" i="36"/>
  <c r="N22" i="36"/>
  <c r="M22" i="36"/>
  <c r="K22" i="36"/>
  <c r="J22" i="36"/>
  <c r="I22" i="36"/>
  <c r="H22" i="36"/>
  <c r="G22" i="36"/>
  <c r="AA21" i="36"/>
  <c r="Z21" i="36"/>
  <c r="R21" i="36"/>
  <c r="Q21" i="36"/>
  <c r="P21" i="36"/>
  <c r="N21" i="36"/>
  <c r="M21" i="36"/>
  <c r="K21" i="36"/>
  <c r="J21" i="36"/>
  <c r="I21" i="36"/>
  <c r="H21" i="36"/>
  <c r="G21" i="36"/>
  <c r="AA20" i="36"/>
  <c r="Z20" i="36"/>
  <c r="R20" i="36"/>
  <c r="Q20" i="36"/>
  <c r="P20" i="36"/>
  <c r="N20" i="36"/>
  <c r="M20" i="36"/>
  <c r="K20" i="36"/>
  <c r="J20" i="36"/>
  <c r="I20" i="36"/>
  <c r="H20" i="36"/>
  <c r="G20" i="36"/>
  <c r="AA19" i="36"/>
  <c r="Z19" i="36"/>
  <c r="R19" i="36"/>
  <c r="Q19" i="36"/>
  <c r="P19" i="36"/>
  <c r="N19" i="36"/>
  <c r="M19" i="36"/>
  <c r="K19" i="36"/>
  <c r="J19" i="36"/>
  <c r="I19" i="36"/>
  <c r="H19" i="36"/>
  <c r="G19" i="36"/>
  <c r="AA18" i="36"/>
  <c r="Z18" i="36"/>
  <c r="R18" i="36"/>
  <c r="Q18" i="36"/>
  <c r="P18" i="36"/>
  <c r="N18" i="36"/>
  <c r="M18" i="36"/>
  <c r="K18" i="36"/>
  <c r="J18" i="36"/>
  <c r="I18" i="36"/>
  <c r="H18" i="36"/>
  <c r="G18" i="36"/>
  <c r="AA17" i="36"/>
  <c r="Z17" i="36"/>
  <c r="R17" i="36"/>
  <c r="Q17" i="36"/>
  <c r="P17" i="36"/>
  <c r="N17" i="36"/>
  <c r="M17" i="36"/>
  <c r="K17" i="36"/>
  <c r="J17" i="36"/>
  <c r="I17" i="36"/>
  <c r="H17" i="36"/>
  <c r="G17" i="36"/>
  <c r="AA16" i="36"/>
  <c r="Z16" i="36"/>
  <c r="R16" i="36"/>
  <c r="Q16" i="36"/>
  <c r="P16" i="36"/>
  <c r="N16" i="36"/>
  <c r="M16" i="36"/>
  <c r="K16" i="36"/>
  <c r="J16" i="36"/>
  <c r="I16" i="36"/>
  <c r="H16" i="36"/>
  <c r="G16" i="36"/>
  <c r="AA15" i="36"/>
  <c r="Z15" i="36"/>
  <c r="R15" i="36"/>
  <c r="Q15" i="36"/>
  <c r="P15" i="36"/>
  <c r="N15" i="36"/>
  <c r="M15" i="36"/>
  <c r="K15" i="36"/>
  <c r="J15" i="36"/>
  <c r="I15" i="36"/>
  <c r="H15" i="36"/>
  <c r="G15" i="36"/>
  <c r="AA14" i="36"/>
  <c r="Z14" i="36"/>
  <c r="R14" i="36"/>
  <c r="Q14" i="36"/>
  <c r="P14" i="36"/>
  <c r="N14" i="36"/>
  <c r="M14" i="36"/>
  <c r="K14" i="36"/>
  <c r="J14" i="36"/>
  <c r="I14" i="36"/>
  <c r="H14" i="36"/>
  <c r="G14" i="36"/>
  <c r="AW7" i="36"/>
  <c r="AU312" i="11"/>
  <c r="AT312" i="11"/>
  <c r="AS312" i="11"/>
  <c r="AR312" i="11"/>
  <c r="AQ312" i="11"/>
  <c r="AP312" i="11"/>
  <c r="AO312" i="11"/>
  <c r="T312" i="11"/>
  <c r="S312" i="11"/>
  <c r="R312" i="11"/>
  <c r="Q312" i="11"/>
  <c r="P312" i="11"/>
  <c r="O312" i="11"/>
  <c r="N312" i="11"/>
  <c r="AU311" i="11"/>
  <c r="AT311" i="11"/>
  <c r="AS311" i="11"/>
  <c r="AR311" i="11"/>
  <c r="AQ311" i="11"/>
  <c r="AP311" i="11"/>
  <c r="AO311" i="11"/>
  <c r="T311" i="11"/>
  <c r="S311" i="11"/>
  <c r="R311" i="11"/>
  <c r="Q311" i="11"/>
  <c r="P311" i="11"/>
  <c r="O311" i="11"/>
  <c r="N311" i="11"/>
  <c r="AU310" i="11"/>
  <c r="AT310" i="11"/>
  <c r="AS310" i="11"/>
  <c r="AR310" i="11"/>
  <c r="AQ310" i="11"/>
  <c r="AP310" i="11"/>
  <c r="AO310" i="11"/>
  <c r="T310" i="11"/>
  <c r="S310" i="11"/>
  <c r="R310" i="11"/>
  <c r="Q310" i="11"/>
  <c r="P310" i="11"/>
  <c r="O310" i="11"/>
  <c r="N310" i="11"/>
  <c r="AU309" i="11"/>
  <c r="AT309" i="11"/>
  <c r="AS309" i="11"/>
  <c r="AR309" i="11"/>
  <c r="AQ309" i="11"/>
  <c r="AP309" i="11"/>
  <c r="AO309" i="11"/>
  <c r="T309" i="11"/>
  <c r="S309" i="11"/>
  <c r="R309" i="11"/>
  <c r="Q309" i="11"/>
  <c r="P309" i="11"/>
  <c r="O309" i="11"/>
  <c r="N309" i="11"/>
  <c r="AU308" i="11"/>
  <c r="AT308" i="11"/>
  <c r="AS308" i="11"/>
  <c r="AR308" i="11"/>
  <c r="AQ308" i="11"/>
  <c r="AP308" i="11"/>
  <c r="AO308" i="11"/>
  <c r="T308" i="11"/>
  <c r="S308" i="11"/>
  <c r="R308" i="11"/>
  <c r="Q308" i="11"/>
  <c r="P308" i="11"/>
  <c r="O308" i="11"/>
  <c r="N308" i="11"/>
  <c r="AU307" i="11"/>
  <c r="AT307" i="11"/>
  <c r="AS307" i="11"/>
  <c r="AR307" i="11"/>
  <c r="AQ307" i="11"/>
  <c r="AP307" i="11"/>
  <c r="AO307" i="11"/>
  <c r="T307" i="11"/>
  <c r="S307" i="11"/>
  <c r="R307" i="11"/>
  <c r="Q307" i="11"/>
  <c r="P307" i="11"/>
  <c r="O307" i="11"/>
  <c r="N307" i="11"/>
  <c r="AU306" i="11"/>
  <c r="AT306" i="11"/>
  <c r="AS306" i="11"/>
  <c r="AR306" i="11"/>
  <c r="AQ306" i="11"/>
  <c r="AP306" i="11"/>
  <c r="AO306" i="11"/>
  <c r="T306" i="11"/>
  <c r="S306" i="11"/>
  <c r="R306" i="11"/>
  <c r="Q306" i="11"/>
  <c r="P306" i="11"/>
  <c r="O306" i="11"/>
  <c r="N306" i="11"/>
  <c r="AU305" i="11"/>
  <c r="AT305" i="11"/>
  <c r="AS305" i="11"/>
  <c r="AR305" i="11"/>
  <c r="AQ305" i="11"/>
  <c r="AP305" i="11"/>
  <c r="AO305" i="11"/>
  <c r="T305" i="11"/>
  <c r="S305" i="11"/>
  <c r="R305" i="11"/>
  <c r="Q305" i="11"/>
  <c r="P305" i="11"/>
  <c r="O305" i="11"/>
  <c r="N305" i="11"/>
  <c r="AU304" i="11"/>
  <c r="AT304" i="11"/>
  <c r="AS304" i="11"/>
  <c r="AR304" i="11"/>
  <c r="AQ304" i="11"/>
  <c r="AP304" i="11"/>
  <c r="AO304" i="11"/>
  <c r="T304" i="11"/>
  <c r="S304" i="11"/>
  <c r="R304" i="11"/>
  <c r="Q304" i="11"/>
  <c r="P304" i="11"/>
  <c r="O304" i="11"/>
  <c r="N304" i="11"/>
  <c r="AU303" i="11"/>
  <c r="AT303" i="11"/>
  <c r="AS303" i="11"/>
  <c r="AR303" i="11"/>
  <c r="AQ303" i="11"/>
  <c r="AP303" i="11"/>
  <c r="AO303" i="11"/>
  <c r="T303" i="11"/>
  <c r="S303" i="11"/>
  <c r="R303" i="11"/>
  <c r="Q303" i="11"/>
  <c r="P303" i="11"/>
  <c r="O303" i="11"/>
  <c r="N303" i="11"/>
  <c r="AU302" i="11"/>
  <c r="AT302" i="11"/>
  <c r="AS302" i="11"/>
  <c r="AR302" i="11"/>
  <c r="AQ302" i="11"/>
  <c r="AP302" i="11"/>
  <c r="AO302" i="11"/>
  <c r="T302" i="11"/>
  <c r="S302" i="11"/>
  <c r="R302" i="11"/>
  <c r="Q302" i="11"/>
  <c r="P302" i="11"/>
  <c r="O302" i="11"/>
  <c r="N302" i="11"/>
  <c r="AU301" i="11"/>
  <c r="AT301" i="11"/>
  <c r="AS301" i="11"/>
  <c r="AR301" i="11"/>
  <c r="AQ301" i="11"/>
  <c r="AP301" i="11"/>
  <c r="AO301" i="11"/>
  <c r="T301" i="11"/>
  <c r="S301" i="11"/>
  <c r="R301" i="11"/>
  <c r="Q301" i="11"/>
  <c r="P301" i="11"/>
  <c r="O301" i="11"/>
  <c r="N301" i="11"/>
  <c r="AU300" i="11"/>
  <c r="AT300" i="11"/>
  <c r="AS300" i="11"/>
  <c r="AR300" i="11"/>
  <c r="AQ300" i="11"/>
  <c r="AP300" i="11"/>
  <c r="AO300" i="11"/>
  <c r="T300" i="11"/>
  <c r="S300" i="11"/>
  <c r="R300" i="11"/>
  <c r="Q300" i="11"/>
  <c r="P300" i="11"/>
  <c r="O300" i="11"/>
  <c r="N300" i="11"/>
  <c r="AU299" i="11"/>
  <c r="AT299" i="11"/>
  <c r="AS299" i="11"/>
  <c r="AR299" i="11"/>
  <c r="AQ299" i="11"/>
  <c r="AP299" i="11"/>
  <c r="AO299" i="11"/>
  <c r="T299" i="11"/>
  <c r="S299" i="11"/>
  <c r="R299" i="11"/>
  <c r="Q299" i="11"/>
  <c r="P299" i="11"/>
  <c r="O299" i="11"/>
  <c r="N299" i="11"/>
  <c r="AU298" i="11"/>
  <c r="AT298" i="11"/>
  <c r="AS298" i="11"/>
  <c r="AR298" i="11"/>
  <c r="AQ298" i="11"/>
  <c r="AP298" i="11"/>
  <c r="AO298" i="11"/>
  <c r="T298" i="11"/>
  <c r="S298" i="11"/>
  <c r="R298" i="11"/>
  <c r="Q298" i="11"/>
  <c r="P298" i="11"/>
  <c r="O298" i="11"/>
  <c r="N298" i="11"/>
  <c r="AU297" i="11"/>
  <c r="AT297" i="11"/>
  <c r="AS297" i="11"/>
  <c r="AR297" i="11"/>
  <c r="AQ297" i="11"/>
  <c r="AP297" i="11"/>
  <c r="AO297" i="11"/>
  <c r="T297" i="11"/>
  <c r="S297" i="11"/>
  <c r="R297" i="11"/>
  <c r="Q297" i="11"/>
  <c r="P297" i="11"/>
  <c r="O297" i="11"/>
  <c r="N297" i="11"/>
  <c r="AU296" i="11"/>
  <c r="AT296" i="11"/>
  <c r="AS296" i="11"/>
  <c r="AR296" i="11"/>
  <c r="AQ296" i="11"/>
  <c r="AP296" i="11"/>
  <c r="AO296" i="11"/>
  <c r="T296" i="11"/>
  <c r="S296" i="11"/>
  <c r="R296" i="11"/>
  <c r="Q296" i="11"/>
  <c r="P296" i="11"/>
  <c r="O296" i="11"/>
  <c r="N296" i="11"/>
  <c r="AU295" i="11"/>
  <c r="AT295" i="11"/>
  <c r="AS295" i="11"/>
  <c r="AR295" i="11"/>
  <c r="AQ295" i="11"/>
  <c r="AP295" i="11"/>
  <c r="AO295" i="11"/>
  <c r="T295" i="11"/>
  <c r="S295" i="11"/>
  <c r="R295" i="11"/>
  <c r="Q295" i="11"/>
  <c r="P295" i="11"/>
  <c r="O295" i="11"/>
  <c r="N295" i="11"/>
  <c r="AU294" i="11"/>
  <c r="AT294" i="11"/>
  <c r="AS294" i="11"/>
  <c r="AR294" i="11"/>
  <c r="AQ294" i="11"/>
  <c r="AP294" i="11"/>
  <c r="AO294" i="11"/>
  <c r="T294" i="11"/>
  <c r="S294" i="11"/>
  <c r="R294" i="11"/>
  <c r="Q294" i="11"/>
  <c r="P294" i="11"/>
  <c r="O294" i="11"/>
  <c r="N294" i="11"/>
  <c r="AU293" i="11"/>
  <c r="AT293" i="11"/>
  <c r="AS293" i="11"/>
  <c r="AR293" i="11"/>
  <c r="AQ293" i="11"/>
  <c r="AP293" i="11"/>
  <c r="AO293" i="11"/>
  <c r="T293" i="11"/>
  <c r="S293" i="11"/>
  <c r="R293" i="11"/>
  <c r="Q293" i="11"/>
  <c r="P293" i="11"/>
  <c r="O293" i="11"/>
  <c r="N293" i="11"/>
  <c r="AU292" i="11"/>
  <c r="AT292" i="11"/>
  <c r="AS292" i="11"/>
  <c r="AR292" i="11"/>
  <c r="AQ292" i="11"/>
  <c r="AP292" i="11"/>
  <c r="AO292" i="11"/>
  <c r="T292" i="11"/>
  <c r="S292" i="11"/>
  <c r="R292" i="11"/>
  <c r="Q292" i="11"/>
  <c r="P292" i="11"/>
  <c r="O292" i="11"/>
  <c r="N292" i="11"/>
  <c r="AU291" i="11"/>
  <c r="AT291" i="11"/>
  <c r="AS291" i="11"/>
  <c r="AR291" i="11"/>
  <c r="AQ291" i="11"/>
  <c r="AP291" i="11"/>
  <c r="AO291" i="11"/>
  <c r="T291" i="11"/>
  <c r="S291" i="11"/>
  <c r="R291" i="11"/>
  <c r="Q291" i="11"/>
  <c r="P291" i="11"/>
  <c r="O291" i="11"/>
  <c r="N291" i="11"/>
  <c r="AU290" i="11"/>
  <c r="AT290" i="11"/>
  <c r="AS290" i="11"/>
  <c r="AR290" i="11"/>
  <c r="AQ290" i="11"/>
  <c r="AP290" i="11"/>
  <c r="AO290" i="11"/>
  <c r="T290" i="11"/>
  <c r="S290" i="11"/>
  <c r="R290" i="11"/>
  <c r="Q290" i="11"/>
  <c r="P290" i="11"/>
  <c r="O290" i="11"/>
  <c r="N290" i="11"/>
  <c r="AU289" i="11"/>
  <c r="AT289" i="11"/>
  <c r="AS289" i="11"/>
  <c r="AR289" i="11"/>
  <c r="AQ289" i="11"/>
  <c r="AP289" i="11"/>
  <c r="AO289" i="11"/>
  <c r="T289" i="11"/>
  <c r="S289" i="11"/>
  <c r="R289" i="11"/>
  <c r="Q289" i="11"/>
  <c r="P289" i="11"/>
  <c r="O289" i="11"/>
  <c r="N289" i="11"/>
  <c r="AU288" i="11"/>
  <c r="AT288" i="11"/>
  <c r="AS288" i="11"/>
  <c r="AR288" i="11"/>
  <c r="AQ288" i="11"/>
  <c r="AP288" i="11"/>
  <c r="AO288" i="11"/>
  <c r="T288" i="11"/>
  <c r="S288" i="11"/>
  <c r="R288" i="11"/>
  <c r="Q288" i="11"/>
  <c r="P288" i="11"/>
  <c r="O288" i="11"/>
  <c r="N288" i="11"/>
  <c r="AU287" i="11"/>
  <c r="AT287" i="11"/>
  <c r="AS287" i="11"/>
  <c r="AR287" i="11"/>
  <c r="AQ287" i="11"/>
  <c r="AP287" i="11"/>
  <c r="AO287" i="11"/>
  <c r="T287" i="11"/>
  <c r="S287" i="11"/>
  <c r="R287" i="11"/>
  <c r="Q287" i="11"/>
  <c r="P287" i="11"/>
  <c r="O287" i="11"/>
  <c r="N287" i="11"/>
  <c r="AU286" i="11"/>
  <c r="AT286" i="11"/>
  <c r="AS286" i="11"/>
  <c r="AR286" i="11"/>
  <c r="AQ286" i="11"/>
  <c r="AP286" i="11"/>
  <c r="AO286" i="11"/>
  <c r="T286" i="11"/>
  <c r="S286" i="11"/>
  <c r="R286" i="11"/>
  <c r="Q286" i="11"/>
  <c r="P286" i="11"/>
  <c r="O286" i="11"/>
  <c r="N286" i="11"/>
  <c r="AU285" i="11"/>
  <c r="AT285" i="11"/>
  <c r="AS285" i="11"/>
  <c r="AR285" i="11"/>
  <c r="AQ285" i="11"/>
  <c r="AP285" i="11"/>
  <c r="AO285" i="11"/>
  <c r="T285" i="11"/>
  <c r="S285" i="11"/>
  <c r="R285" i="11"/>
  <c r="Q285" i="11"/>
  <c r="P285" i="11"/>
  <c r="O285" i="11"/>
  <c r="N285" i="11"/>
  <c r="AU284" i="11"/>
  <c r="AT284" i="11"/>
  <c r="AS284" i="11"/>
  <c r="AR284" i="11"/>
  <c r="AQ284" i="11"/>
  <c r="AP284" i="11"/>
  <c r="AO284" i="11"/>
  <c r="T284" i="11"/>
  <c r="S284" i="11"/>
  <c r="R284" i="11"/>
  <c r="Q284" i="11"/>
  <c r="P284" i="11"/>
  <c r="O284" i="11"/>
  <c r="N284" i="11"/>
  <c r="AU283" i="11"/>
  <c r="AT283" i="11"/>
  <c r="AS283" i="11"/>
  <c r="AR283" i="11"/>
  <c r="AQ283" i="11"/>
  <c r="AP283" i="11"/>
  <c r="AO283" i="11"/>
  <c r="T283" i="11"/>
  <c r="S283" i="11"/>
  <c r="R283" i="11"/>
  <c r="Q283" i="11"/>
  <c r="P283" i="11"/>
  <c r="O283" i="11"/>
  <c r="N283" i="11"/>
  <c r="AU282" i="11"/>
  <c r="AT282" i="11"/>
  <c r="AS282" i="11"/>
  <c r="AR282" i="11"/>
  <c r="AQ282" i="11"/>
  <c r="AP282" i="11"/>
  <c r="AO282" i="11"/>
  <c r="T282" i="11"/>
  <c r="S282" i="11"/>
  <c r="R282" i="11"/>
  <c r="Q282" i="11"/>
  <c r="P282" i="11"/>
  <c r="O282" i="11"/>
  <c r="N282" i="11"/>
  <c r="AU281" i="11"/>
  <c r="AT281" i="11"/>
  <c r="AS281" i="11"/>
  <c r="AR281" i="11"/>
  <c r="AQ281" i="11"/>
  <c r="AP281" i="11"/>
  <c r="AO281" i="11"/>
  <c r="T281" i="11"/>
  <c r="S281" i="11"/>
  <c r="R281" i="11"/>
  <c r="Q281" i="11"/>
  <c r="P281" i="11"/>
  <c r="O281" i="11"/>
  <c r="N281" i="11"/>
  <c r="AU280" i="11"/>
  <c r="AT280" i="11"/>
  <c r="AS280" i="11"/>
  <c r="AR280" i="11"/>
  <c r="AQ280" i="11"/>
  <c r="AP280" i="11"/>
  <c r="AO280" i="11"/>
  <c r="T280" i="11"/>
  <c r="S280" i="11"/>
  <c r="R280" i="11"/>
  <c r="Q280" i="11"/>
  <c r="P280" i="11"/>
  <c r="O280" i="11"/>
  <c r="N280" i="11"/>
  <c r="AU279" i="11"/>
  <c r="AT279" i="11"/>
  <c r="AS279" i="11"/>
  <c r="AR279" i="11"/>
  <c r="AQ279" i="11"/>
  <c r="AP279" i="11"/>
  <c r="AO279" i="11"/>
  <c r="T279" i="11"/>
  <c r="S279" i="11"/>
  <c r="R279" i="11"/>
  <c r="Q279" i="11"/>
  <c r="P279" i="11"/>
  <c r="O279" i="11"/>
  <c r="N279" i="11"/>
  <c r="AU278" i="11"/>
  <c r="AT278" i="11"/>
  <c r="AS278" i="11"/>
  <c r="AR278" i="11"/>
  <c r="AQ278" i="11"/>
  <c r="AP278" i="11"/>
  <c r="AO278" i="11"/>
  <c r="T278" i="11"/>
  <c r="S278" i="11"/>
  <c r="R278" i="11"/>
  <c r="Q278" i="11"/>
  <c r="P278" i="11"/>
  <c r="O278" i="11"/>
  <c r="N278" i="11"/>
  <c r="AU277" i="11"/>
  <c r="AT277" i="11"/>
  <c r="AS277" i="11"/>
  <c r="AR277" i="11"/>
  <c r="AQ277" i="11"/>
  <c r="AP277" i="11"/>
  <c r="AO277" i="11"/>
  <c r="T277" i="11"/>
  <c r="S277" i="11"/>
  <c r="R277" i="11"/>
  <c r="Q277" i="11"/>
  <c r="P277" i="11"/>
  <c r="O277" i="11"/>
  <c r="N277" i="11"/>
  <c r="AU276" i="11"/>
  <c r="AT276" i="11"/>
  <c r="AS276" i="11"/>
  <c r="AR276" i="11"/>
  <c r="AQ276" i="11"/>
  <c r="AP276" i="11"/>
  <c r="AO276" i="11"/>
  <c r="T276" i="11"/>
  <c r="S276" i="11"/>
  <c r="R276" i="11"/>
  <c r="Q276" i="11"/>
  <c r="P276" i="11"/>
  <c r="O276" i="11"/>
  <c r="N276" i="11"/>
  <c r="AU275" i="11"/>
  <c r="AT275" i="11"/>
  <c r="AS275" i="11"/>
  <c r="AR275" i="11"/>
  <c r="AQ275" i="11"/>
  <c r="AP275" i="11"/>
  <c r="AO275" i="11"/>
  <c r="T275" i="11"/>
  <c r="S275" i="11"/>
  <c r="R275" i="11"/>
  <c r="Q275" i="11"/>
  <c r="P275" i="11"/>
  <c r="O275" i="11"/>
  <c r="N275" i="11"/>
  <c r="AU274" i="11"/>
  <c r="AT274" i="11"/>
  <c r="AS274" i="11"/>
  <c r="AR274" i="11"/>
  <c r="AQ274" i="11"/>
  <c r="AP274" i="11"/>
  <c r="AO274" i="11"/>
  <c r="T274" i="11"/>
  <c r="S274" i="11"/>
  <c r="R274" i="11"/>
  <c r="Q274" i="11"/>
  <c r="P274" i="11"/>
  <c r="O274" i="11"/>
  <c r="N274" i="11"/>
  <c r="AU273" i="11"/>
  <c r="AT273" i="11"/>
  <c r="AS273" i="11"/>
  <c r="AR273" i="11"/>
  <c r="AQ273" i="11"/>
  <c r="AP273" i="11"/>
  <c r="AO273" i="11"/>
  <c r="T273" i="11"/>
  <c r="S273" i="11"/>
  <c r="R273" i="11"/>
  <c r="Q273" i="11"/>
  <c r="P273" i="11"/>
  <c r="O273" i="11"/>
  <c r="N273" i="11"/>
  <c r="AU272" i="11"/>
  <c r="AT272" i="11"/>
  <c r="AS272" i="11"/>
  <c r="AR272" i="11"/>
  <c r="AQ272" i="11"/>
  <c r="AP272" i="11"/>
  <c r="AO272" i="11"/>
  <c r="T272" i="11"/>
  <c r="S272" i="11"/>
  <c r="R272" i="11"/>
  <c r="Q272" i="11"/>
  <c r="P272" i="11"/>
  <c r="O272" i="11"/>
  <c r="N272" i="11"/>
  <c r="AU271" i="11"/>
  <c r="AT271" i="11"/>
  <c r="AS271" i="11"/>
  <c r="AR271" i="11"/>
  <c r="AQ271" i="11"/>
  <c r="AP271" i="11"/>
  <c r="AO271" i="11"/>
  <c r="T271" i="11"/>
  <c r="S271" i="11"/>
  <c r="R271" i="11"/>
  <c r="Q271" i="11"/>
  <c r="P271" i="11"/>
  <c r="O271" i="11"/>
  <c r="N271" i="11"/>
  <c r="AU270" i="11"/>
  <c r="AT270" i="11"/>
  <c r="AS270" i="11"/>
  <c r="AR270" i="11"/>
  <c r="AQ270" i="11"/>
  <c r="AP270" i="11"/>
  <c r="AO270" i="11"/>
  <c r="T270" i="11"/>
  <c r="S270" i="11"/>
  <c r="R270" i="11"/>
  <c r="Q270" i="11"/>
  <c r="P270" i="11"/>
  <c r="O270" i="11"/>
  <c r="N270" i="11"/>
  <c r="AU269" i="11"/>
  <c r="AT269" i="11"/>
  <c r="AS269" i="11"/>
  <c r="AR269" i="11"/>
  <c r="AQ269" i="11"/>
  <c r="AP269" i="11"/>
  <c r="AO269" i="11"/>
  <c r="T269" i="11"/>
  <c r="S269" i="11"/>
  <c r="R269" i="11"/>
  <c r="Q269" i="11"/>
  <c r="P269" i="11"/>
  <c r="O269" i="11"/>
  <c r="N269" i="11"/>
  <c r="AU268" i="11"/>
  <c r="AT268" i="11"/>
  <c r="AS268" i="11"/>
  <c r="AR268" i="11"/>
  <c r="AQ268" i="11"/>
  <c r="AP268" i="11"/>
  <c r="AO268" i="11"/>
  <c r="T268" i="11"/>
  <c r="S268" i="11"/>
  <c r="R268" i="11"/>
  <c r="Q268" i="11"/>
  <c r="P268" i="11"/>
  <c r="O268" i="11"/>
  <c r="N268" i="11"/>
  <c r="AU267" i="11"/>
  <c r="AT267" i="11"/>
  <c r="AS267" i="11"/>
  <c r="AR267" i="11"/>
  <c r="AQ267" i="11"/>
  <c r="AP267" i="11"/>
  <c r="AO267" i="11"/>
  <c r="T267" i="11"/>
  <c r="S267" i="11"/>
  <c r="R267" i="11"/>
  <c r="Q267" i="11"/>
  <c r="P267" i="11"/>
  <c r="O267" i="11"/>
  <c r="N267" i="11"/>
  <c r="AU266" i="11"/>
  <c r="AT266" i="11"/>
  <c r="AS266" i="11"/>
  <c r="AR266" i="11"/>
  <c r="AQ266" i="11"/>
  <c r="AP266" i="11"/>
  <c r="AO266" i="11"/>
  <c r="T266" i="11"/>
  <c r="S266" i="11"/>
  <c r="R266" i="11"/>
  <c r="Q266" i="11"/>
  <c r="P266" i="11"/>
  <c r="O266" i="11"/>
  <c r="N266" i="11"/>
  <c r="AU265" i="11"/>
  <c r="AT265" i="11"/>
  <c r="AS265" i="11"/>
  <c r="AR265" i="11"/>
  <c r="AQ265" i="11"/>
  <c r="AP265" i="11"/>
  <c r="AO265" i="11"/>
  <c r="T265" i="11"/>
  <c r="S265" i="11"/>
  <c r="R265" i="11"/>
  <c r="Q265" i="11"/>
  <c r="P265" i="11"/>
  <c r="O265" i="11"/>
  <c r="N265" i="11"/>
  <c r="AU264" i="11"/>
  <c r="AT264" i="11"/>
  <c r="AS264" i="11"/>
  <c r="AR264" i="11"/>
  <c r="AQ264" i="11"/>
  <c r="AP264" i="11"/>
  <c r="AO264" i="11"/>
  <c r="T264" i="11"/>
  <c r="S264" i="11"/>
  <c r="R264" i="11"/>
  <c r="Q264" i="11"/>
  <c r="P264" i="11"/>
  <c r="O264" i="11"/>
  <c r="N264" i="11"/>
  <c r="AU263" i="11"/>
  <c r="AT263" i="11"/>
  <c r="AS263" i="11"/>
  <c r="AR263" i="11"/>
  <c r="AQ263" i="11"/>
  <c r="AP263" i="11"/>
  <c r="AO263" i="11"/>
  <c r="T263" i="11"/>
  <c r="S263" i="11"/>
  <c r="R263" i="11"/>
  <c r="Q263" i="11"/>
  <c r="P263" i="11"/>
  <c r="O263" i="11"/>
  <c r="N263" i="11"/>
  <c r="AU262" i="11"/>
  <c r="AT262" i="11"/>
  <c r="AS262" i="11"/>
  <c r="AR262" i="11"/>
  <c r="AQ262" i="11"/>
  <c r="AP262" i="11"/>
  <c r="AO262" i="11"/>
  <c r="T262" i="11"/>
  <c r="S262" i="11"/>
  <c r="R262" i="11"/>
  <c r="Q262" i="11"/>
  <c r="P262" i="11"/>
  <c r="O262" i="11"/>
  <c r="N262" i="11"/>
  <c r="AU261" i="11"/>
  <c r="AT261" i="11"/>
  <c r="AS261" i="11"/>
  <c r="AR261" i="11"/>
  <c r="AQ261" i="11"/>
  <c r="AP261" i="11"/>
  <c r="AO261" i="11"/>
  <c r="T261" i="11"/>
  <c r="S261" i="11"/>
  <c r="R261" i="11"/>
  <c r="Q261" i="11"/>
  <c r="P261" i="11"/>
  <c r="O261" i="11"/>
  <c r="N261" i="11"/>
  <c r="AU260" i="11"/>
  <c r="AT260" i="11"/>
  <c r="AS260" i="11"/>
  <c r="AR260" i="11"/>
  <c r="AQ260" i="11"/>
  <c r="AP260" i="11"/>
  <c r="AO260" i="11"/>
  <c r="T260" i="11"/>
  <c r="S260" i="11"/>
  <c r="R260" i="11"/>
  <c r="Q260" i="11"/>
  <c r="P260" i="11"/>
  <c r="O260" i="11"/>
  <c r="N260" i="11"/>
  <c r="AU259" i="11"/>
  <c r="AT259" i="11"/>
  <c r="AS259" i="11"/>
  <c r="AR259" i="11"/>
  <c r="AQ259" i="11"/>
  <c r="AP259" i="11"/>
  <c r="AO259" i="11"/>
  <c r="T259" i="11"/>
  <c r="S259" i="11"/>
  <c r="R259" i="11"/>
  <c r="Q259" i="11"/>
  <c r="P259" i="11"/>
  <c r="O259" i="11"/>
  <c r="N259" i="11"/>
  <c r="AU258" i="11"/>
  <c r="AT258" i="11"/>
  <c r="AS258" i="11"/>
  <c r="AR258" i="11"/>
  <c r="AQ258" i="11"/>
  <c r="AP258" i="11"/>
  <c r="AO258" i="11"/>
  <c r="T258" i="11"/>
  <c r="S258" i="11"/>
  <c r="R258" i="11"/>
  <c r="Q258" i="11"/>
  <c r="P258" i="11"/>
  <c r="O258" i="11"/>
  <c r="N258" i="11"/>
  <c r="AU257" i="11"/>
  <c r="AT257" i="11"/>
  <c r="AS257" i="11"/>
  <c r="AR257" i="11"/>
  <c r="AQ257" i="11"/>
  <c r="AP257" i="11"/>
  <c r="AO257" i="11"/>
  <c r="T257" i="11"/>
  <c r="S257" i="11"/>
  <c r="R257" i="11"/>
  <c r="Q257" i="11"/>
  <c r="P257" i="11"/>
  <c r="O257" i="11"/>
  <c r="N257" i="11"/>
  <c r="AU256" i="11"/>
  <c r="AT256" i="11"/>
  <c r="AS256" i="11"/>
  <c r="AR256" i="11"/>
  <c r="AQ256" i="11"/>
  <c r="AP256" i="11"/>
  <c r="AO256" i="11"/>
  <c r="T256" i="11"/>
  <c r="S256" i="11"/>
  <c r="R256" i="11"/>
  <c r="Q256" i="11"/>
  <c r="P256" i="11"/>
  <c r="O256" i="11"/>
  <c r="N256" i="11"/>
  <c r="AU255" i="11"/>
  <c r="AT255" i="11"/>
  <c r="AS255" i="11"/>
  <c r="AR255" i="11"/>
  <c r="AQ255" i="11"/>
  <c r="AP255" i="11"/>
  <c r="AO255" i="11"/>
  <c r="T255" i="11"/>
  <c r="S255" i="11"/>
  <c r="R255" i="11"/>
  <c r="Q255" i="11"/>
  <c r="P255" i="11"/>
  <c r="O255" i="11"/>
  <c r="N255" i="11"/>
  <c r="AU254" i="11"/>
  <c r="AT254" i="11"/>
  <c r="AS254" i="11"/>
  <c r="AR254" i="11"/>
  <c r="AQ254" i="11"/>
  <c r="AP254" i="11"/>
  <c r="AO254" i="11"/>
  <c r="T254" i="11"/>
  <c r="S254" i="11"/>
  <c r="R254" i="11"/>
  <c r="Q254" i="11"/>
  <c r="P254" i="11"/>
  <c r="O254" i="11"/>
  <c r="N254" i="11"/>
  <c r="AU253" i="11"/>
  <c r="AT253" i="11"/>
  <c r="AS253" i="11"/>
  <c r="AR253" i="11"/>
  <c r="AQ253" i="11"/>
  <c r="AP253" i="11"/>
  <c r="AO253" i="11"/>
  <c r="T253" i="11"/>
  <c r="S253" i="11"/>
  <c r="R253" i="11"/>
  <c r="Q253" i="11"/>
  <c r="P253" i="11"/>
  <c r="O253" i="11"/>
  <c r="N253" i="11"/>
  <c r="AU252" i="11"/>
  <c r="AT252" i="11"/>
  <c r="AS252" i="11"/>
  <c r="AR252" i="11"/>
  <c r="AQ252" i="11"/>
  <c r="AP252" i="11"/>
  <c r="AO252" i="11"/>
  <c r="T252" i="11"/>
  <c r="S252" i="11"/>
  <c r="R252" i="11"/>
  <c r="Q252" i="11"/>
  <c r="P252" i="11"/>
  <c r="O252" i="11"/>
  <c r="N252" i="11"/>
  <c r="AU251" i="11"/>
  <c r="AT251" i="11"/>
  <c r="AS251" i="11"/>
  <c r="AR251" i="11"/>
  <c r="AQ251" i="11"/>
  <c r="AP251" i="11"/>
  <c r="AO251" i="11"/>
  <c r="T251" i="11"/>
  <c r="S251" i="11"/>
  <c r="R251" i="11"/>
  <c r="Q251" i="11"/>
  <c r="P251" i="11"/>
  <c r="O251" i="11"/>
  <c r="N251" i="11"/>
  <c r="AU250" i="11"/>
  <c r="AT250" i="11"/>
  <c r="AS250" i="11"/>
  <c r="AR250" i="11"/>
  <c r="AQ250" i="11"/>
  <c r="AP250" i="11"/>
  <c r="AO250" i="11"/>
  <c r="T250" i="11"/>
  <c r="S250" i="11"/>
  <c r="R250" i="11"/>
  <c r="Q250" i="11"/>
  <c r="P250" i="11"/>
  <c r="O250" i="11"/>
  <c r="N250" i="11"/>
  <c r="AU249" i="11"/>
  <c r="AT249" i="11"/>
  <c r="AS249" i="11"/>
  <c r="AR249" i="11"/>
  <c r="AQ249" i="11"/>
  <c r="AP249" i="11"/>
  <c r="AO249" i="11"/>
  <c r="T249" i="11"/>
  <c r="S249" i="11"/>
  <c r="R249" i="11"/>
  <c r="Q249" i="11"/>
  <c r="P249" i="11"/>
  <c r="O249" i="11"/>
  <c r="N249" i="11"/>
  <c r="AU248" i="11"/>
  <c r="AT248" i="11"/>
  <c r="AS248" i="11"/>
  <c r="AR248" i="11"/>
  <c r="AQ248" i="11"/>
  <c r="AP248" i="11"/>
  <c r="AO248" i="11"/>
  <c r="T248" i="11"/>
  <c r="S248" i="11"/>
  <c r="R248" i="11"/>
  <c r="Q248" i="11"/>
  <c r="P248" i="11"/>
  <c r="O248" i="11"/>
  <c r="N248" i="11"/>
  <c r="AU247" i="11"/>
  <c r="AT247" i="11"/>
  <c r="AS247" i="11"/>
  <c r="AR247" i="11"/>
  <c r="AQ247" i="11"/>
  <c r="AP247" i="11"/>
  <c r="AO247" i="11"/>
  <c r="T247" i="11"/>
  <c r="S247" i="11"/>
  <c r="R247" i="11"/>
  <c r="Q247" i="11"/>
  <c r="P247" i="11"/>
  <c r="O247" i="11"/>
  <c r="N247" i="11"/>
  <c r="AU246" i="11"/>
  <c r="AT246" i="11"/>
  <c r="AS246" i="11"/>
  <c r="AR246" i="11"/>
  <c r="AQ246" i="11"/>
  <c r="AP246" i="11"/>
  <c r="AO246" i="11"/>
  <c r="T246" i="11"/>
  <c r="S246" i="11"/>
  <c r="R246" i="11"/>
  <c r="Q246" i="11"/>
  <c r="P246" i="11"/>
  <c r="O246" i="11"/>
  <c r="N246" i="11"/>
  <c r="AU245" i="11"/>
  <c r="AT245" i="11"/>
  <c r="AS245" i="11"/>
  <c r="AR245" i="11"/>
  <c r="AQ245" i="11"/>
  <c r="AP245" i="11"/>
  <c r="AO245" i="11"/>
  <c r="T245" i="11"/>
  <c r="S245" i="11"/>
  <c r="R245" i="11"/>
  <c r="Q245" i="11"/>
  <c r="P245" i="11"/>
  <c r="O245" i="11"/>
  <c r="N245" i="11"/>
  <c r="AU244" i="11"/>
  <c r="AT244" i="11"/>
  <c r="AS244" i="11"/>
  <c r="AR244" i="11"/>
  <c r="AQ244" i="11"/>
  <c r="AP244" i="11"/>
  <c r="AO244" i="11"/>
  <c r="T244" i="11"/>
  <c r="S244" i="11"/>
  <c r="R244" i="11"/>
  <c r="Q244" i="11"/>
  <c r="P244" i="11"/>
  <c r="O244" i="11"/>
  <c r="N244" i="11"/>
  <c r="AU243" i="11"/>
  <c r="AT243" i="11"/>
  <c r="AS243" i="11"/>
  <c r="AR243" i="11"/>
  <c r="AQ243" i="11"/>
  <c r="AP243" i="11"/>
  <c r="AO243" i="11"/>
  <c r="T243" i="11"/>
  <c r="S243" i="11"/>
  <c r="R243" i="11"/>
  <c r="Q243" i="11"/>
  <c r="P243" i="11"/>
  <c r="O243" i="11"/>
  <c r="N243" i="11"/>
  <c r="AU242" i="11"/>
  <c r="AT242" i="11"/>
  <c r="AS242" i="11"/>
  <c r="AR242" i="11"/>
  <c r="AQ242" i="11"/>
  <c r="AP242" i="11"/>
  <c r="AO242" i="11"/>
  <c r="T242" i="11"/>
  <c r="S242" i="11"/>
  <c r="R242" i="11"/>
  <c r="Q242" i="11"/>
  <c r="P242" i="11"/>
  <c r="O242" i="11"/>
  <c r="N242" i="11"/>
  <c r="AA84" i="11"/>
  <c r="Z84" i="11"/>
  <c r="R84" i="11"/>
  <c r="Q84" i="11"/>
  <c r="P84" i="11"/>
  <c r="N84" i="11"/>
  <c r="M84" i="11"/>
  <c r="K84" i="11"/>
  <c r="J84" i="11"/>
  <c r="I84" i="11"/>
  <c r="H84" i="11"/>
  <c r="G84" i="11"/>
  <c r="AA83" i="11"/>
  <c r="Z83" i="11"/>
  <c r="R83" i="11"/>
  <c r="Q83" i="11"/>
  <c r="P83" i="11"/>
  <c r="N83" i="11"/>
  <c r="M83" i="11"/>
  <c r="K83" i="11"/>
  <c r="J83" i="11"/>
  <c r="I83" i="11"/>
  <c r="H83" i="11"/>
  <c r="G83" i="11"/>
  <c r="AA82" i="11"/>
  <c r="Z82" i="11"/>
  <c r="R82" i="11"/>
  <c r="Q82" i="11"/>
  <c r="P82" i="11"/>
  <c r="N82" i="11"/>
  <c r="M82" i="11"/>
  <c r="K82" i="11"/>
  <c r="J82" i="11"/>
  <c r="I82" i="11"/>
  <c r="H82" i="11"/>
  <c r="G82" i="11"/>
  <c r="AA81" i="11"/>
  <c r="Z81" i="11"/>
  <c r="R81" i="11"/>
  <c r="Q81" i="11"/>
  <c r="P81" i="11"/>
  <c r="N81" i="11"/>
  <c r="M81" i="11"/>
  <c r="K81" i="11"/>
  <c r="J81" i="11"/>
  <c r="I81" i="11"/>
  <c r="H81" i="11"/>
  <c r="G81" i="11"/>
  <c r="AA80" i="11"/>
  <c r="Z80" i="11"/>
  <c r="R80" i="11"/>
  <c r="Q80" i="11"/>
  <c r="P80" i="11"/>
  <c r="N80" i="11"/>
  <c r="M80" i="11"/>
  <c r="K80" i="11"/>
  <c r="J80" i="11"/>
  <c r="I80" i="11"/>
  <c r="H80" i="11"/>
  <c r="G80" i="11"/>
  <c r="AA79" i="11"/>
  <c r="Z79" i="11"/>
  <c r="R79" i="11"/>
  <c r="Q79" i="11"/>
  <c r="P79" i="11"/>
  <c r="N79" i="11"/>
  <c r="M79" i="11"/>
  <c r="K79" i="11"/>
  <c r="J79" i="11"/>
  <c r="I79" i="11"/>
  <c r="H79" i="11"/>
  <c r="G79" i="11"/>
  <c r="AA78" i="11"/>
  <c r="Z78" i="11"/>
  <c r="R78" i="11"/>
  <c r="Q78" i="11"/>
  <c r="P78" i="11"/>
  <c r="N78" i="11"/>
  <c r="M78" i="11"/>
  <c r="K78" i="11"/>
  <c r="J78" i="11"/>
  <c r="I78" i="11"/>
  <c r="H78" i="11"/>
  <c r="G78" i="11"/>
  <c r="AA77" i="11"/>
  <c r="Z77" i="11"/>
  <c r="R77" i="11"/>
  <c r="Q77" i="11"/>
  <c r="P77" i="11"/>
  <c r="N77" i="11"/>
  <c r="M77" i="11"/>
  <c r="K77" i="11"/>
  <c r="J77" i="11"/>
  <c r="I77" i="11"/>
  <c r="H77" i="11"/>
  <c r="G77" i="11"/>
  <c r="AA76" i="11"/>
  <c r="Z76" i="11"/>
  <c r="R76" i="11"/>
  <c r="Q76" i="11"/>
  <c r="P76" i="11"/>
  <c r="N76" i="11"/>
  <c r="M76" i="11"/>
  <c r="K76" i="11"/>
  <c r="J76" i="11"/>
  <c r="I76" i="11"/>
  <c r="H76" i="11"/>
  <c r="G76" i="11"/>
  <c r="AA75" i="11"/>
  <c r="Z75" i="11"/>
  <c r="R75" i="11"/>
  <c r="Q75" i="11"/>
  <c r="P75" i="11"/>
  <c r="N75" i="11"/>
  <c r="M75" i="11"/>
  <c r="K75" i="11"/>
  <c r="J75" i="11"/>
  <c r="I75" i="11"/>
  <c r="H75" i="11"/>
  <c r="G75" i="11"/>
  <c r="AA74" i="11"/>
  <c r="Z74" i="11"/>
  <c r="R74" i="11"/>
  <c r="Q74" i="11"/>
  <c r="P74" i="11"/>
  <c r="N74" i="11"/>
  <c r="M74" i="11"/>
  <c r="K74" i="11"/>
  <c r="J74" i="11"/>
  <c r="I74" i="11"/>
  <c r="H74" i="11"/>
  <c r="G74" i="11"/>
  <c r="AA73" i="11"/>
  <c r="Z73" i="11"/>
  <c r="R73" i="11"/>
  <c r="Q73" i="11"/>
  <c r="P73" i="11"/>
  <c r="N73" i="11"/>
  <c r="M73" i="11"/>
  <c r="K73" i="11"/>
  <c r="J73" i="11"/>
  <c r="I73" i="11"/>
  <c r="H73" i="11"/>
  <c r="G73" i="11"/>
  <c r="AA72" i="11"/>
  <c r="Z72" i="11"/>
  <c r="R72" i="11"/>
  <c r="Q72" i="11"/>
  <c r="P72" i="11"/>
  <c r="N72" i="11"/>
  <c r="M72" i="11"/>
  <c r="K72" i="11"/>
  <c r="J72" i="11"/>
  <c r="I72" i="11"/>
  <c r="H72" i="11"/>
  <c r="G72" i="11"/>
  <c r="AA71" i="11"/>
  <c r="Z71" i="11"/>
  <c r="R71" i="11"/>
  <c r="Q71" i="11"/>
  <c r="P71" i="11"/>
  <c r="N71" i="11"/>
  <c r="M71" i="11"/>
  <c r="K71" i="11"/>
  <c r="J71" i="11"/>
  <c r="I71" i="11"/>
  <c r="H71" i="11"/>
  <c r="G71" i="11"/>
  <c r="AA70" i="11"/>
  <c r="Z70" i="11"/>
  <c r="R70" i="11"/>
  <c r="Q70" i="11"/>
  <c r="P70" i="11"/>
  <c r="N70" i="11"/>
  <c r="M70" i="11"/>
  <c r="K70" i="11"/>
  <c r="J70" i="11"/>
  <c r="I70" i="11"/>
  <c r="H70" i="11"/>
  <c r="G70" i="11"/>
  <c r="AA69" i="11"/>
  <c r="Z69" i="11"/>
  <c r="R69" i="11"/>
  <c r="Q69" i="11"/>
  <c r="P69" i="11"/>
  <c r="N69" i="11"/>
  <c r="M69" i="11"/>
  <c r="K69" i="11"/>
  <c r="J69" i="11"/>
  <c r="I69" i="11"/>
  <c r="H69" i="11"/>
  <c r="G69" i="11"/>
  <c r="AA68" i="11"/>
  <c r="Z68" i="11"/>
  <c r="R68" i="11"/>
  <c r="Q68" i="11"/>
  <c r="P68" i="11"/>
  <c r="N68" i="11"/>
  <c r="M68" i="11"/>
  <c r="K68" i="11"/>
  <c r="J68" i="11"/>
  <c r="I68" i="11"/>
  <c r="H68" i="11"/>
  <c r="G68" i="11"/>
  <c r="AA67" i="11"/>
  <c r="Z67" i="11"/>
  <c r="R67" i="11"/>
  <c r="Q67" i="11"/>
  <c r="P67" i="11"/>
  <c r="N67" i="11"/>
  <c r="M67" i="11"/>
  <c r="K67" i="11"/>
  <c r="J67" i="11"/>
  <c r="I67" i="11"/>
  <c r="H67" i="11"/>
  <c r="G67" i="11"/>
  <c r="AA66" i="11"/>
  <c r="Z66" i="11"/>
  <c r="R66" i="11"/>
  <c r="Q66" i="11"/>
  <c r="P66" i="11"/>
  <c r="N66" i="11"/>
  <c r="M66" i="11"/>
  <c r="K66" i="11"/>
  <c r="J66" i="11"/>
  <c r="I66" i="11"/>
  <c r="H66" i="11"/>
  <c r="G66" i="11"/>
  <c r="AA65" i="11"/>
  <c r="Z65" i="11"/>
  <c r="R65" i="11"/>
  <c r="Q65" i="11"/>
  <c r="P65" i="11"/>
  <c r="N65" i="11"/>
  <c r="M65" i="11"/>
  <c r="K65" i="11"/>
  <c r="J65" i="11"/>
  <c r="I65" i="11"/>
  <c r="H65" i="11"/>
  <c r="G65" i="11"/>
  <c r="AA64" i="11"/>
  <c r="Z64" i="11"/>
  <c r="R64" i="11"/>
  <c r="Q64" i="11"/>
  <c r="P64" i="11"/>
  <c r="N64" i="11"/>
  <c r="M64" i="11"/>
  <c r="K64" i="11"/>
  <c r="J64" i="11"/>
  <c r="I64" i="11"/>
  <c r="H64" i="11"/>
  <c r="G64" i="11"/>
  <c r="AA63" i="11"/>
  <c r="Z63" i="11"/>
  <c r="R63" i="11"/>
  <c r="Q63" i="11"/>
  <c r="P63" i="11"/>
  <c r="N63" i="11"/>
  <c r="M63" i="11"/>
  <c r="K63" i="11"/>
  <c r="J63" i="11"/>
  <c r="I63" i="11"/>
  <c r="H63" i="11"/>
  <c r="G63" i="11"/>
  <c r="AA62" i="11"/>
  <c r="Z62" i="11"/>
  <c r="R62" i="11"/>
  <c r="Q62" i="11"/>
  <c r="P62" i="11"/>
  <c r="N62" i="11"/>
  <c r="M62" i="11"/>
  <c r="K62" i="11"/>
  <c r="J62" i="11"/>
  <c r="I62" i="11"/>
  <c r="H62" i="11"/>
  <c r="G62" i="11"/>
  <c r="AA61" i="11"/>
  <c r="Z61" i="11"/>
  <c r="R61" i="11"/>
  <c r="Q61" i="11"/>
  <c r="P61" i="11"/>
  <c r="N61" i="11"/>
  <c r="M61" i="11"/>
  <c r="K61" i="11"/>
  <c r="J61" i="11"/>
  <c r="I61" i="11"/>
  <c r="H61" i="11"/>
  <c r="G61" i="11"/>
  <c r="AA60" i="11"/>
  <c r="Z60" i="11"/>
  <c r="R60" i="11"/>
  <c r="Q60" i="11"/>
  <c r="P60" i="11"/>
  <c r="N60" i="11"/>
  <c r="M60" i="11"/>
  <c r="K60" i="11"/>
  <c r="J60" i="11"/>
  <c r="I60" i="11"/>
  <c r="H60" i="11"/>
  <c r="G60" i="11"/>
  <c r="AA59" i="11"/>
  <c r="Z59" i="11"/>
  <c r="R59" i="11"/>
  <c r="Q59" i="11"/>
  <c r="P59" i="11"/>
  <c r="N59" i="11"/>
  <c r="M59" i="11"/>
  <c r="K59" i="11"/>
  <c r="J59" i="11"/>
  <c r="I59" i="11"/>
  <c r="H59" i="11"/>
  <c r="G59" i="11"/>
  <c r="AA58" i="11"/>
  <c r="Z58" i="11"/>
  <c r="R58" i="11"/>
  <c r="Q58" i="11"/>
  <c r="P58" i="11"/>
  <c r="N58" i="11"/>
  <c r="M58" i="11"/>
  <c r="K58" i="11"/>
  <c r="J58" i="11"/>
  <c r="I58" i="11"/>
  <c r="H58" i="11"/>
  <c r="G58" i="11"/>
  <c r="AA57" i="11"/>
  <c r="Z57" i="11"/>
  <c r="R57" i="11"/>
  <c r="Q57" i="11"/>
  <c r="P57" i="11"/>
  <c r="N57" i="11"/>
  <c r="M57" i="11"/>
  <c r="K57" i="11"/>
  <c r="J57" i="11"/>
  <c r="I57" i="11"/>
  <c r="H57" i="11"/>
  <c r="G57" i="11"/>
  <c r="AA56" i="11"/>
  <c r="Z56" i="11"/>
  <c r="R56" i="11"/>
  <c r="Q56" i="11"/>
  <c r="P56" i="11"/>
  <c r="N56" i="11"/>
  <c r="M56" i="11"/>
  <c r="K56" i="11"/>
  <c r="J56" i="11"/>
  <c r="I56" i="11"/>
  <c r="H56" i="11"/>
  <c r="G56" i="11"/>
  <c r="AA55" i="11"/>
  <c r="Z55" i="11"/>
  <c r="R55" i="11"/>
  <c r="Q55" i="11"/>
  <c r="P55" i="11"/>
  <c r="N55" i="11"/>
  <c r="M55" i="11"/>
  <c r="K55" i="11"/>
  <c r="J55" i="11"/>
  <c r="I55" i="11"/>
  <c r="H55" i="11"/>
  <c r="G55" i="11"/>
  <c r="AA54" i="11"/>
  <c r="Z54" i="11"/>
  <c r="R54" i="11"/>
  <c r="Q54" i="11"/>
  <c r="P54" i="11"/>
  <c r="N54" i="11"/>
  <c r="M54" i="11"/>
  <c r="K54" i="11"/>
  <c r="J54" i="11"/>
  <c r="I54" i="11"/>
  <c r="H54" i="11"/>
  <c r="G54" i="11"/>
  <c r="AA53" i="11"/>
  <c r="Z53" i="11"/>
  <c r="R53" i="11"/>
  <c r="Q53" i="11"/>
  <c r="P53" i="11"/>
  <c r="N53" i="11"/>
  <c r="M53" i="11"/>
  <c r="K53" i="11"/>
  <c r="J53" i="11"/>
  <c r="I53" i="11"/>
  <c r="H53" i="11"/>
  <c r="G53" i="11"/>
  <c r="AA52" i="11"/>
  <c r="Z52" i="11"/>
  <c r="R52" i="11"/>
  <c r="Q52" i="11"/>
  <c r="P52" i="11"/>
  <c r="N52" i="11"/>
  <c r="M52" i="11"/>
  <c r="K52" i="11"/>
  <c r="J52" i="11"/>
  <c r="I52" i="11"/>
  <c r="H52" i="11"/>
  <c r="G52" i="11"/>
  <c r="AA51" i="11"/>
  <c r="Z51" i="11"/>
  <c r="R51" i="11"/>
  <c r="Q51" i="11"/>
  <c r="P51" i="11"/>
  <c r="N51" i="11"/>
  <c r="M51" i="11"/>
  <c r="K51" i="11"/>
  <c r="J51" i="11"/>
  <c r="I51" i="11"/>
  <c r="H51" i="11"/>
  <c r="G51" i="11"/>
  <c r="AA50" i="11"/>
  <c r="Z50" i="11"/>
  <c r="R50" i="11"/>
  <c r="Q50" i="11"/>
  <c r="P50" i="11"/>
  <c r="N50" i="11"/>
  <c r="M50" i="11"/>
  <c r="K50" i="11"/>
  <c r="J50" i="11"/>
  <c r="I50" i="11"/>
  <c r="H50" i="11"/>
  <c r="G50" i="11"/>
  <c r="AA49" i="11"/>
  <c r="Z49" i="11"/>
  <c r="R49" i="11"/>
  <c r="Q49" i="11"/>
  <c r="P49" i="11"/>
  <c r="N49" i="11"/>
  <c r="M49" i="11"/>
  <c r="K49" i="11"/>
  <c r="J49" i="11"/>
  <c r="I49" i="11"/>
  <c r="H49" i="11"/>
  <c r="G49" i="11"/>
  <c r="AA48" i="11"/>
  <c r="Z48" i="11"/>
  <c r="R48" i="11"/>
  <c r="Q48" i="11"/>
  <c r="P48" i="11"/>
  <c r="N48" i="11"/>
  <c r="M48" i="11"/>
  <c r="K48" i="11"/>
  <c r="J48" i="11"/>
  <c r="I48" i="11"/>
  <c r="H48" i="11"/>
  <c r="G48" i="11"/>
  <c r="AA47" i="11"/>
  <c r="Z47" i="11"/>
  <c r="R47" i="11"/>
  <c r="Q47" i="11"/>
  <c r="P47" i="11"/>
  <c r="N47" i="11"/>
  <c r="M47" i="11"/>
  <c r="K47" i="11"/>
  <c r="J47" i="11"/>
  <c r="I47" i="11"/>
  <c r="H47" i="11"/>
  <c r="G47" i="11"/>
  <c r="AA46" i="11"/>
  <c r="Z46" i="11"/>
  <c r="R46" i="11"/>
  <c r="Q46" i="11"/>
  <c r="P46" i="11"/>
  <c r="N46" i="11"/>
  <c r="M46" i="11"/>
  <c r="K46" i="11"/>
  <c r="J46" i="11"/>
  <c r="I46" i="11"/>
  <c r="H46" i="11"/>
  <c r="G46" i="11"/>
  <c r="AA45" i="11"/>
  <c r="Z45" i="11"/>
  <c r="R45" i="11"/>
  <c r="Q45" i="11"/>
  <c r="P45" i="11"/>
  <c r="N45" i="11"/>
  <c r="M45" i="11"/>
  <c r="K45" i="11"/>
  <c r="J45" i="11"/>
  <c r="I45" i="11"/>
  <c r="H45" i="11"/>
  <c r="G45" i="11"/>
  <c r="AA44" i="11"/>
  <c r="Z44" i="11"/>
  <c r="R44" i="11"/>
  <c r="Q44" i="11"/>
  <c r="P44" i="11"/>
  <c r="N44" i="11"/>
  <c r="M44" i="11"/>
  <c r="K44" i="11"/>
  <c r="J44" i="11"/>
  <c r="I44" i="11"/>
  <c r="H44" i="11"/>
  <c r="G44" i="11"/>
  <c r="AA43" i="11"/>
  <c r="Z43" i="11"/>
  <c r="R43" i="11"/>
  <c r="Q43" i="11"/>
  <c r="P43" i="11"/>
  <c r="N43" i="11"/>
  <c r="M43" i="11"/>
  <c r="K43" i="11"/>
  <c r="J43" i="11"/>
  <c r="I43" i="11"/>
  <c r="H43" i="11"/>
  <c r="G43" i="11"/>
  <c r="AA42" i="11"/>
  <c r="Z42" i="11"/>
  <c r="R42" i="11"/>
  <c r="Q42" i="11"/>
  <c r="P42" i="11"/>
  <c r="N42" i="11"/>
  <c r="M42" i="11"/>
  <c r="K42" i="11"/>
  <c r="J42" i="11"/>
  <c r="I42" i="11"/>
  <c r="H42" i="11"/>
  <c r="G42" i="11"/>
  <c r="AA41" i="11"/>
  <c r="Z41" i="11"/>
  <c r="R41" i="11"/>
  <c r="Q41" i="11"/>
  <c r="P41" i="11"/>
  <c r="N41" i="11"/>
  <c r="M41" i="11"/>
  <c r="K41" i="11"/>
  <c r="J41" i="11"/>
  <c r="I41" i="11"/>
  <c r="H41" i="11"/>
  <c r="G41" i="11"/>
  <c r="AA40" i="11"/>
  <c r="Z40" i="11"/>
  <c r="R40" i="11"/>
  <c r="Q40" i="11"/>
  <c r="P40" i="11"/>
  <c r="N40" i="11"/>
  <c r="M40" i="11"/>
  <c r="K40" i="11"/>
  <c r="J40" i="11"/>
  <c r="I40" i="11"/>
  <c r="H40" i="11"/>
  <c r="G40" i="11"/>
  <c r="AA39" i="11"/>
  <c r="Z39" i="11"/>
  <c r="R39" i="11"/>
  <c r="Q39" i="11"/>
  <c r="P39" i="11"/>
  <c r="N39" i="11"/>
  <c r="M39" i="11"/>
  <c r="K39" i="11"/>
  <c r="J39" i="11"/>
  <c r="I39" i="11"/>
  <c r="H39" i="11"/>
  <c r="G39" i="11"/>
  <c r="AA38" i="11"/>
  <c r="Z38" i="11"/>
  <c r="R38" i="11"/>
  <c r="Q38" i="11"/>
  <c r="P38" i="11"/>
  <c r="N38" i="11"/>
  <c r="M38" i="11"/>
  <c r="K38" i="11"/>
  <c r="J38" i="11"/>
  <c r="I38" i="11"/>
  <c r="H38" i="11"/>
  <c r="G38" i="11"/>
  <c r="AA37" i="11"/>
  <c r="Z37" i="11"/>
  <c r="R37" i="11"/>
  <c r="Q37" i="11"/>
  <c r="P37" i="11"/>
  <c r="N37" i="11"/>
  <c r="M37" i="11"/>
  <c r="K37" i="11"/>
  <c r="J37" i="11"/>
  <c r="I37" i="11"/>
  <c r="H37" i="11"/>
  <c r="G37" i="11"/>
  <c r="AA36" i="11"/>
  <c r="Z36" i="11"/>
  <c r="R36" i="11"/>
  <c r="Q36" i="11"/>
  <c r="P36" i="11"/>
  <c r="N36" i="11"/>
  <c r="M36" i="11"/>
  <c r="K36" i="11"/>
  <c r="J36" i="11"/>
  <c r="I36" i="11"/>
  <c r="H36" i="11"/>
  <c r="G36" i="11"/>
  <c r="AA35" i="11"/>
  <c r="Z35" i="11"/>
  <c r="R35" i="11"/>
  <c r="Q35" i="11"/>
  <c r="P35" i="11"/>
  <c r="N35" i="11"/>
  <c r="M35" i="11"/>
  <c r="K35" i="11"/>
  <c r="J35" i="11"/>
  <c r="I35" i="11"/>
  <c r="H35" i="11"/>
  <c r="G35" i="11"/>
  <c r="AA34" i="11"/>
  <c r="Z34" i="11"/>
  <c r="R34" i="11"/>
  <c r="Q34" i="11"/>
  <c r="P34" i="11"/>
  <c r="N34" i="11"/>
  <c r="M34" i="11"/>
  <c r="K34" i="11"/>
  <c r="J34" i="11"/>
  <c r="I34" i="11"/>
  <c r="H34" i="11"/>
  <c r="G34" i="11"/>
  <c r="AA33" i="11"/>
  <c r="Z33" i="11"/>
  <c r="R33" i="11"/>
  <c r="Q33" i="11"/>
  <c r="P33" i="11"/>
  <c r="N33" i="11"/>
  <c r="M33" i="11"/>
  <c r="K33" i="11"/>
  <c r="J33" i="11"/>
  <c r="I33" i="11"/>
  <c r="H33" i="11"/>
  <c r="G33" i="11"/>
  <c r="AA32" i="11"/>
  <c r="Z32" i="11"/>
  <c r="R32" i="11"/>
  <c r="Q32" i="11"/>
  <c r="P32" i="11"/>
  <c r="N32" i="11"/>
  <c r="M32" i="11"/>
  <c r="K32" i="11"/>
  <c r="J32" i="11"/>
  <c r="I32" i="11"/>
  <c r="H32" i="11"/>
  <c r="G32" i="11"/>
  <c r="AA31" i="11"/>
  <c r="Z31" i="11"/>
  <c r="R31" i="11"/>
  <c r="Q31" i="11"/>
  <c r="P31" i="11"/>
  <c r="N31" i="11"/>
  <c r="M31" i="11"/>
  <c r="K31" i="11"/>
  <c r="J31" i="11"/>
  <c r="I31" i="11"/>
  <c r="H31" i="11"/>
  <c r="G31" i="11"/>
  <c r="AA30" i="11"/>
  <c r="Z30" i="11"/>
  <c r="R30" i="11"/>
  <c r="Q30" i="11"/>
  <c r="P30" i="11"/>
  <c r="N30" i="11"/>
  <c r="M30" i="11"/>
  <c r="K30" i="11"/>
  <c r="J30" i="11"/>
  <c r="I30" i="11"/>
  <c r="H30" i="11"/>
  <c r="G30" i="11"/>
  <c r="AA29" i="11"/>
  <c r="Z29" i="11"/>
  <c r="R29" i="11"/>
  <c r="Q29" i="11"/>
  <c r="P29" i="11"/>
  <c r="N29" i="11"/>
  <c r="M29" i="11"/>
  <c r="K29" i="11"/>
  <c r="J29" i="11"/>
  <c r="I29" i="11"/>
  <c r="H29" i="11"/>
  <c r="G29" i="11"/>
  <c r="AA28" i="11"/>
  <c r="Z28" i="11"/>
  <c r="R28" i="11"/>
  <c r="Q28" i="11"/>
  <c r="P28" i="11"/>
  <c r="N28" i="11"/>
  <c r="M28" i="11"/>
  <c r="K28" i="11"/>
  <c r="J28" i="11"/>
  <c r="I28" i="11"/>
  <c r="H28" i="11"/>
  <c r="G28" i="11"/>
  <c r="AA27" i="11"/>
  <c r="Z27" i="11"/>
  <c r="R27" i="11"/>
  <c r="Q27" i="11"/>
  <c r="P27" i="11"/>
  <c r="N27" i="11"/>
  <c r="M27" i="11"/>
  <c r="K27" i="11"/>
  <c r="J27" i="11"/>
  <c r="I27" i="11"/>
  <c r="H27" i="11"/>
  <c r="G27" i="11"/>
  <c r="AA26" i="11"/>
  <c r="Z26" i="11"/>
  <c r="R26" i="11"/>
  <c r="Q26" i="11"/>
  <c r="P26" i="11"/>
  <c r="N26" i="11"/>
  <c r="M26" i="11"/>
  <c r="K26" i="11"/>
  <c r="J26" i="11"/>
  <c r="I26" i="11"/>
  <c r="H26" i="11"/>
  <c r="G26" i="11"/>
  <c r="AA25" i="11"/>
  <c r="Z25" i="11"/>
  <c r="R25" i="11"/>
  <c r="Q25" i="11"/>
  <c r="P25" i="11"/>
  <c r="N25" i="11"/>
  <c r="M25" i="11"/>
  <c r="K25" i="11"/>
  <c r="J25" i="11"/>
  <c r="I25" i="11"/>
  <c r="H25" i="11"/>
  <c r="G25" i="11"/>
  <c r="AA24" i="11"/>
  <c r="Z24" i="11"/>
  <c r="R24" i="11"/>
  <c r="Q24" i="11"/>
  <c r="P24" i="11"/>
  <c r="N24" i="11"/>
  <c r="M24" i="11"/>
  <c r="K24" i="11"/>
  <c r="J24" i="11"/>
  <c r="I24" i="11"/>
  <c r="H24" i="11"/>
  <c r="G24" i="11"/>
  <c r="AA23" i="11"/>
  <c r="Z23" i="11"/>
  <c r="R23" i="11"/>
  <c r="Q23" i="11"/>
  <c r="P23" i="11"/>
  <c r="N23" i="11"/>
  <c r="M23" i="11"/>
  <c r="K23" i="11"/>
  <c r="J23" i="11"/>
  <c r="I23" i="11"/>
  <c r="H23" i="11"/>
  <c r="G23" i="11"/>
  <c r="AA22" i="11"/>
  <c r="Z22" i="11"/>
  <c r="R22" i="11"/>
  <c r="Q22" i="11"/>
  <c r="P22" i="11"/>
  <c r="N22" i="11"/>
  <c r="M22" i="11"/>
  <c r="K22" i="11"/>
  <c r="J22" i="11"/>
  <c r="I22" i="11"/>
  <c r="H22" i="11"/>
  <c r="G22" i="11"/>
  <c r="AA21" i="11"/>
  <c r="Z21" i="11"/>
  <c r="R21" i="11"/>
  <c r="Q21" i="11"/>
  <c r="P21" i="11"/>
  <c r="N21" i="11"/>
  <c r="M21" i="11"/>
  <c r="K21" i="11"/>
  <c r="J21" i="11"/>
  <c r="I21" i="11"/>
  <c r="H21" i="11"/>
  <c r="G21" i="11"/>
  <c r="AA20" i="11"/>
  <c r="Z20" i="11"/>
  <c r="R20" i="11"/>
  <c r="Q20" i="11"/>
  <c r="P20" i="11"/>
  <c r="N20" i="11"/>
  <c r="M20" i="11"/>
  <c r="K20" i="11"/>
  <c r="J20" i="11"/>
  <c r="I20" i="11"/>
  <c r="H20" i="11"/>
  <c r="G20" i="11"/>
  <c r="AA19" i="11"/>
  <c r="Z19" i="11"/>
  <c r="R19" i="11"/>
  <c r="Q19" i="11"/>
  <c r="P19" i="11"/>
  <c r="N19" i="11"/>
  <c r="M19" i="11"/>
  <c r="K19" i="11"/>
  <c r="J19" i="11"/>
  <c r="I19" i="11"/>
  <c r="H19" i="11"/>
  <c r="G19" i="11"/>
  <c r="AA18" i="11"/>
  <c r="Z18" i="11"/>
  <c r="R18" i="11"/>
  <c r="Q18" i="11"/>
  <c r="P18" i="11"/>
  <c r="N18" i="11"/>
  <c r="M18" i="11"/>
  <c r="K18" i="11"/>
  <c r="J18" i="11"/>
  <c r="I18" i="11"/>
  <c r="H18" i="11"/>
  <c r="G18" i="11"/>
  <c r="AA17" i="11"/>
  <c r="Z17" i="11"/>
  <c r="R17" i="11"/>
  <c r="Q17" i="11"/>
  <c r="P17" i="11"/>
  <c r="N17" i="11"/>
  <c r="M17" i="11"/>
  <c r="K17" i="11"/>
  <c r="J17" i="11"/>
  <c r="I17" i="11"/>
  <c r="H17" i="11"/>
  <c r="G17" i="11"/>
  <c r="AA16" i="11"/>
  <c r="Z16" i="11"/>
  <c r="R16" i="11"/>
  <c r="Q16" i="11"/>
  <c r="P16" i="11"/>
  <c r="N16" i="11"/>
  <c r="M16" i="11"/>
  <c r="K16" i="11"/>
  <c r="J16" i="11"/>
  <c r="I16" i="11"/>
  <c r="H16" i="11"/>
  <c r="G16" i="11"/>
  <c r="AA15" i="11"/>
  <c r="Z15" i="11"/>
  <c r="R15" i="11"/>
  <c r="Q15" i="11"/>
  <c r="P15" i="11"/>
  <c r="N15" i="11"/>
  <c r="M15" i="11"/>
  <c r="K15" i="11"/>
  <c r="J15" i="11"/>
  <c r="I15" i="11"/>
  <c r="H15" i="11"/>
  <c r="G15" i="11"/>
  <c r="AA14" i="11"/>
  <c r="Z14" i="11"/>
  <c r="R14" i="11"/>
  <c r="Q14" i="11"/>
  <c r="P14" i="11"/>
  <c r="N14" i="11"/>
  <c r="M14" i="11"/>
  <c r="K14" i="11"/>
  <c r="J14" i="11"/>
  <c r="I14" i="11"/>
  <c r="H14" i="11"/>
  <c r="G14" i="11"/>
  <c r="AW7" i="11"/>
  <c r="W6" i="24"/>
  <c r="V6" i="24"/>
  <c r="K6" i="24"/>
  <c r="B158" i="11"/>
  <c r="I6" i="24"/>
  <c r="H6" i="24"/>
  <c r="B160" i="37" s="1"/>
  <c r="X5" i="24"/>
  <c r="EC2" i="35"/>
  <c r="DV2" i="35"/>
  <c r="DO2" i="35"/>
  <c r="DH2" i="35"/>
  <c r="CU2" i="35"/>
  <c r="CN2" i="35"/>
  <c r="CG2" i="35"/>
  <c r="BZ2" i="35"/>
  <c r="BM2" i="35"/>
  <c r="BF2" i="35"/>
  <c r="AY2" i="35"/>
  <c r="AR2" i="35"/>
  <c r="AE2" i="35"/>
  <c r="X2" i="35"/>
  <c r="Q2" i="35"/>
  <c r="J2" i="35"/>
  <c r="AX7" i="36" l="1"/>
  <c r="S7" i="36"/>
  <c r="S8" i="36" s="1"/>
  <c r="S83" i="36" s="1"/>
  <c r="S155" i="36" s="1"/>
  <c r="U7" i="36"/>
  <c r="U16" i="36" s="1"/>
  <c r="V7" i="36"/>
  <c r="W7" i="36"/>
  <c r="W29" i="36" s="1"/>
  <c r="AT7" i="36"/>
  <c r="AT8" i="36" s="1"/>
  <c r="AU7" i="36"/>
  <c r="AU8" i="36" s="1"/>
  <c r="AV7" i="36"/>
  <c r="AY7" i="36"/>
  <c r="X6" i="24"/>
  <c r="AU7" i="11"/>
  <c r="AU8" i="11" s="1"/>
  <c r="V7" i="11"/>
  <c r="AV7" i="11"/>
  <c r="S7" i="11"/>
  <c r="S8" i="11" s="1"/>
  <c r="S81" i="11" s="1"/>
  <c r="S153" i="11" s="1"/>
  <c r="AT7" i="11"/>
  <c r="AT8" i="11" s="1"/>
  <c r="AY7" i="11"/>
  <c r="U7" i="11"/>
  <c r="U82" i="11" s="1"/>
  <c r="W7" i="11"/>
  <c r="W69" i="11" s="1"/>
  <c r="AX7" i="11"/>
  <c r="T7" i="11"/>
  <c r="T8" i="11" s="1"/>
  <c r="X7" i="11"/>
  <c r="T7" i="36"/>
  <c r="T8" i="36" s="1"/>
  <c r="X7" i="36"/>
  <c r="AX164" i="37"/>
  <c r="AI164" i="37"/>
  <c r="V164" i="37"/>
  <c r="K164" i="37"/>
  <c r="G164" i="37"/>
  <c r="AW164" i="37"/>
  <c r="AL164" i="37"/>
  <c r="AH164" i="37"/>
  <c r="U164" i="37"/>
  <c r="J164" i="37"/>
  <c r="AC160" i="37"/>
  <c r="L166" i="37"/>
  <c r="AM166" i="37" s="1"/>
  <c r="AV164" i="37"/>
  <c r="AK164" i="37"/>
  <c r="X164" i="37"/>
  <c r="M164" i="37"/>
  <c r="I164" i="37"/>
  <c r="AY164" i="37"/>
  <c r="AN164" i="37"/>
  <c r="AJ164" i="37"/>
  <c r="W164" i="37"/>
  <c r="H164" i="37"/>
  <c r="B160" i="36"/>
  <c r="B160" i="38"/>
  <c r="B160" i="11"/>
  <c r="S7" i="37"/>
  <c r="S8" i="37" s="1"/>
  <c r="S83" i="37" s="1"/>
  <c r="S155" i="37" s="1"/>
  <c r="AT7" i="37"/>
  <c r="AT8" i="37" s="1"/>
  <c r="AY7" i="37"/>
  <c r="V7" i="37"/>
  <c r="AV7" i="37"/>
  <c r="W7" i="37"/>
  <c r="W21" i="37" s="1"/>
  <c r="AX7" i="37"/>
  <c r="U7" i="37"/>
  <c r="U71" i="37" s="1"/>
  <c r="AU7" i="37"/>
  <c r="AU8" i="37" s="1"/>
  <c r="T7" i="37"/>
  <c r="T8" i="37" s="1"/>
  <c r="X7" i="37"/>
  <c r="U7" i="38"/>
  <c r="AT7" i="38"/>
  <c r="AT8" i="38" s="1"/>
  <c r="AX7" i="38"/>
  <c r="V7" i="38"/>
  <c r="AU7" i="38"/>
  <c r="AU8" i="38" s="1"/>
  <c r="AY7" i="38"/>
  <c r="S7" i="38"/>
  <c r="S8" i="38" s="1"/>
  <c r="W7" i="38"/>
  <c r="AV7" i="38"/>
  <c r="T7" i="38"/>
  <c r="T8" i="38" s="1"/>
  <c r="X7" i="38"/>
  <c r="B159" i="38"/>
  <c r="AC159" i="38" s="1"/>
  <c r="O84" i="38"/>
  <c r="O80" i="38"/>
  <c r="O76" i="38"/>
  <c r="O72" i="38"/>
  <c r="O68" i="38"/>
  <c r="O64" i="38"/>
  <c r="O60" i="38"/>
  <c r="O56" i="38"/>
  <c r="O52" i="38"/>
  <c r="O48" i="38"/>
  <c r="O44" i="38"/>
  <c r="O40" i="38"/>
  <c r="O36" i="38"/>
  <c r="O32" i="38"/>
  <c r="O28" i="38"/>
  <c r="O24" i="38"/>
  <c r="O23" i="38"/>
  <c r="O22" i="38"/>
  <c r="O21" i="38"/>
  <c r="O20" i="38"/>
  <c r="O19" i="38"/>
  <c r="O18" i="38"/>
  <c r="O17" i="38"/>
  <c r="O16" i="38"/>
  <c r="O15" i="38"/>
  <c r="O14" i="38"/>
  <c r="AY11" i="38"/>
  <c r="AS11" i="38"/>
  <c r="AO11" i="38"/>
  <c r="AK11" i="38"/>
  <c r="Z11" i="38"/>
  <c r="Z12" i="38" s="1"/>
  <c r="U11" i="38"/>
  <c r="U12" i="38" s="1"/>
  <c r="O11" i="38"/>
  <c r="K11" i="38"/>
  <c r="G11" i="38"/>
  <c r="G12" i="38" s="1"/>
  <c r="O81" i="38"/>
  <c r="O77" i="38"/>
  <c r="O73" i="38"/>
  <c r="O69" i="38"/>
  <c r="O65" i="38"/>
  <c r="O61" i="38"/>
  <c r="O57" i="38"/>
  <c r="O53" i="38"/>
  <c r="O49" i="38"/>
  <c r="O45" i="38"/>
  <c r="O41" i="38"/>
  <c r="O37" i="38"/>
  <c r="O33" i="38"/>
  <c r="O29" i="38"/>
  <c r="O25" i="38"/>
  <c r="AX11" i="38"/>
  <c r="AR11" i="38"/>
  <c r="AN11" i="38"/>
  <c r="AJ11" i="38"/>
  <c r="X11" i="38"/>
  <c r="R11" i="38"/>
  <c r="N11" i="38"/>
  <c r="J11" i="38"/>
  <c r="O82" i="38"/>
  <c r="O78" i="38"/>
  <c r="O74" i="38"/>
  <c r="O70" i="38"/>
  <c r="O66" i="38"/>
  <c r="O62" i="38"/>
  <c r="O58" i="38"/>
  <c r="O54" i="38"/>
  <c r="O50" i="38"/>
  <c r="O46" i="38"/>
  <c r="O42" i="38"/>
  <c r="O38" i="38"/>
  <c r="O34" i="38"/>
  <c r="O30" i="38"/>
  <c r="O26" i="38"/>
  <c r="AW11" i="38"/>
  <c r="AW12" i="38" s="1"/>
  <c r="AQ11" i="38"/>
  <c r="AM11" i="38"/>
  <c r="AM160" i="38" s="1"/>
  <c r="AI11" i="38"/>
  <c r="W11" i="38"/>
  <c r="Q11" i="38"/>
  <c r="M11" i="38"/>
  <c r="I11" i="38"/>
  <c r="O83" i="38"/>
  <c r="O79" i="38"/>
  <c r="O75" i="38"/>
  <c r="O71" i="38"/>
  <c r="O67" i="38"/>
  <c r="O63" i="38"/>
  <c r="O59" i="38"/>
  <c r="O55" i="38"/>
  <c r="O51" i="38"/>
  <c r="O47" i="38"/>
  <c r="O43" i="38"/>
  <c r="O39" i="38"/>
  <c r="O35" i="38"/>
  <c r="O31" i="38"/>
  <c r="O27" i="38"/>
  <c r="BA11" i="38"/>
  <c r="BA12" i="38" s="1"/>
  <c r="AV11" i="38"/>
  <c r="AV12" i="38" s="1"/>
  <c r="AP11" i="38"/>
  <c r="AL11" i="38"/>
  <c r="AH11" i="38"/>
  <c r="AH12" i="38" s="1"/>
  <c r="V11" i="38"/>
  <c r="V12" i="38" s="1"/>
  <c r="P11" i="38"/>
  <c r="L11" i="38"/>
  <c r="L160" i="38" s="1"/>
  <c r="H11" i="38"/>
  <c r="B159" i="37"/>
  <c r="AC159" i="37" s="1"/>
  <c r="O82" i="37"/>
  <c r="O78" i="37"/>
  <c r="O74" i="37"/>
  <c r="O70" i="37"/>
  <c r="O66" i="37"/>
  <c r="O62" i="37"/>
  <c r="O58" i="37"/>
  <c r="O54" i="37"/>
  <c r="O50" i="37"/>
  <c r="O46" i="37"/>
  <c r="O42" i="37"/>
  <c r="O38" i="37"/>
  <c r="O34" i="37"/>
  <c r="O30" i="37"/>
  <c r="O26" i="37"/>
  <c r="AW11" i="37"/>
  <c r="AW12" i="37" s="1"/>
  <c r="AQ11" i="37"/>
  <c r="AM11" i="37"/>
  <c r="AM160" i="37" s="1"/>
  <c r="AI11" i="37"/>
  <c r="W11" i="37"/>
  <c r="Q11" i="37"/>
  <c r="M11" i="37"/>
  <c r="I11" i="37"/>
  <c r="O83" i="37"/>
  <c r="O79" i="37"/>
  <c r="O75" i="37"/>
  <c r="O71" i="37"/>
  <c r="O67" i="37"/>
  <c r="O63" i="37"/>
  <c r="O59" i="37"/>
  <c r="O55" i="37"/>
  <c r="O51" i="37"/>
  <c r="O47" i="37"/>
  <c r="O43" i="37"/>
  <c r="O39" i="37"/>
  <c r="O35" i="37"/>
  <c r="O31" i="37"/>
  <c r="O27" i="37"/>
  <c r="BA11" i="37"/>
  <c r="BA12" i="37" s="1"/>
  <c r="AV11" i="37"/>
  <c r="AV12" i="37" s="1"/>
  <c r="AP11" i="37"/>
  <c r="AL11" i="37"/>
  <c r="AH11" i="37"/>
  <c r="AH12" i="37" s="1"/>
  <c r="V11" i="37"/>
  <c r="V12" i="37" s="1"/>
  <c r="P11" i="37"/>
  <c r="L11" i="37"/>
  <c r="L160" i="37" s="1"/>
  <c r="H11" i="37"/>
  <c r="O84" i="37"/>
  <c r="O80" i="37"/>
  <c r="O76" i="37"/>
  <c r="O72" i="37"/>
  <c r="O68" i="37"/>
  <c r="O64" i="37"/>
  <c r="O60" i="37"/>
  <c r="O56" i="37"/>
  <c r="O52" i="37"/>
  <c r="O48" i="37"/>
  <c r="O44" i="37"/>
  <c r="O40" i="37"/>
  <c r="O36" i="37"/>
  <c r="O32" i="37"/>
  <c r="O28" i="37"/>
  <c r="O24" i="37"/>
  <c r="O23" i="37"/>
  <c r="O22" i="37"/>
  <c r="O21" i="37"/>
  <c r="O20" i="37"/>
  <c r="O19" i="37"/>
  <c r="O18" i="37"/>
  <c r="O17" i="37"/>
  <c r="O16" i="37"/>
  <c r="O15" i="37"/>
  <c r="O14" i="37"/>
  <c r="AY11" i="37"/>
  <c r="AS11" i="37"/>
  <c r="AO11" i="37"/>
  <c r="AK11" i="37"/>
  <c r="Z11" i="37"/>
  <c r="Z12" i="37" s="1"/>
  <c r="U11" i="37"/>
  <c r="U12" i="37" s="1"/>
  <c r="O11" i="37"/>
  <c r="K11" i="37"/>
  <c r="G11" i="37"/>
  <c r="G12" i="37" s="1"/>
  <c r="O81" i="37"/>
  <c r="O77" i="37"/>
  <c r="O73" i="37"/>
  <c r="O69" i="37"/>
  <c r="O65" i="37"/>
  <c r="O61" i="37"/>
  <c r="O57" i="37"/>
  <c r="O53" i="37"/>
  <c r="O49" i="37"/>
  <c r="O45" i="37"/>
  <c r="O41" i="37"/>
  <c r="O37" i="37"/>
  <c r="O33" i="37"/>
  <c r="O29" i="37"/>
  <c r="O25" i="37"/>
  <c r="AX11" i="37"/>
  <c r="AR11" i="37"/>
  <c r="AN11" i="37"/>
  <c r="AJ11" i="37"/>
  <c r="X11" i="37"/>
  <c r="R11" i="37"/>
  <c r="N11" i="37"/>
  <c r="J11" i="37"/>
  <c r="B159" i="36"/>
  <c r="AC159" i="36" s="1"/>
  <c r="O84" i="36"/>
  <c r="O80" i="36"/>
  <c r="O76" i="36"/>
  <c r="O72" i="36"/>
  <c r="O68" i="36"/>
  <c r="O64" i="36"/>
  <c r="O60" i="36"/>
  <c r="O56" i="36"/>
  <c r="O52" i="36"/>
  <c r="O48" i="36"/>
  <c r="O44" i="36"/>
  <c r="O40" i="36"/>
  <c r="O36" i="36"/>
  <c r="O32" i="36"/>
  <c r="O28" i="36"/>
  <c r="O24" i="36"/>
  <c r="O23" i="36"/>
  <c r="O22" i="36"/>
  <c r="O21" i="36"/>
  <c r="O20" i="36"/>
  <c r="O19" i="36"/>
  <c r="O18" i="36"/>
  <c r="O17" i="36"/>
  <c r="O16" i="36"/>
  <c r="O15" i="36"/>
  <c r="O14" i="36"/>
  <c r="AY11" i="36"/>
  <c r="AS11" i="36"/>
  <c r="AO11" i="36"/>
  <c r="AK11" i="36"/>
  <c r="Z11" i="36"/>
  <c r="Z12" i="36" s="1"/>
  <c r="U11" i="36"/>
  <c r="U12" i="36" s="1"/>
  <c r="O11" i="36"/>
  <c r="K11" i="36"/>
  <c r="G11" i="36"/>
  <c r="G12" i="36" s="1"/>
  <c r="O81" i="36"/>
  <c r="O77" i="36"/>
  <c r="O73" i="36"/>
  <c r="O69" i="36"/>
  <c r="O65" i="36"/>
  <c r="O61" i="36"/>
  <c r="O57" i="36"/>
  <c r="O53" i="36"/>
  <c r="O49" i="36"/>
  <c r="O45" i="36"/>
  <c r="O41" i="36"/>
  <c r="O37" i="36"/>
  <c r="O33" i="36"/>
  <c r="O29" i="36"/>
  <c r="O25" i="36"/>
  <c r="AX11" i="36"/>
  <c r="AR11" i="36"/>
  <c r="AN11" i="36"/>
  <c r="AJ11" i="36"/>
  <c r="X11" i="36"/>
  <c r="R11" i="36"/>
  <c r="N11" i="36"/>
  <c r="J11" i="36"/>
  <c r="O82" i="36"/>
  <c r="O78" i="36"/>
  <c r="O74" i="36"/>
  <c r="O70" i="36"/>
  <c r="O66" i="36"/>
  <c r="O62" i="36"/>
  <c r="O58" i="36"/>
  <c r="O54" i="36"/>
  <c r="O50" i="36"/>
  <c r="O46" i="36"/>
  <c r="O42" i="36"/>
  <c r="O38" i="36"/>
  <c r="O34" i="36"/>
  <c r="O30" i="36"/>
  <c r="O26" i="36"/>
  <c r="AW11" i="36"/>
  <c r="AW12" i="36" s="1"/>
  <c r="AQ11" i="36"/>
  <c r="AM11" i="36"/>
  <c r="AM160" i="36" s="1"/>
  <c r="AI11" i="36"/>
  <c r="W11" i="36"/>
  <c r="Q11" i="36"/>
  <c r="M11" i="36"/>
  <c r="I11" i="36"/>
  <c r="O83" i="36"/>
  <c r="O79" i="36"/>
  <c r="O75" i="36"/>
  <c r="O71" i="36"/>
  <c r="O67" i="36"/>
  <c r="O63" i="36"/>
  <c r="O59" i="36"/>
  <c r="O55" i="36"/>
  <c r="O51" i="36"/>
  <c r="O47" i="36"/>
  <c r="O43" i="36"/>
  <c r="O39" i="36"/>
  <c r="O35" i="36"/>
  <c r="O31" i="36"/>
  <c r="O27" i="36"/>
  <c r="BA11" i="36"/>
  <c r="BA12" i="36" s="1"/>
  <c r="AV11" i="36"/>
  <c r="AV12" i="36" s="1"/>
  <c r="AP11" i="36"/>
  <c r="AL11" i="36"/>
  <c r="AH11" i="36"/>
  <c r="AH12" i="36" s="1"/>
  <c r="V11" i="36"/>
  <c r="V12" i="36" s="1"/>
  <c r="P11" i="36"/>
  <c r="L11" i="36"/>
  <c r="L160" i="36" s="1"/>
  <c r="H11" i="36"/>
  <c r="B159" i="11"/>
  <c r="AC159" i="11" s="1"/>
  <c r="G11" i="11"/>
  <c r="G12" i="11" s="1"/>
  <c r="K11" i="11"/>
  <c r="O11" i="11"/>
  <c r="U11" i="11"/>
  <c r="U12" i="11" s="1"/>
  <c r="Z11" i="11"/>
  <c r="Z12" i="11" s="1"/>
  <c r="AK11" i="11"/>
  <c r="AO11" i="11"/>
  <c r="AS11" i="11"/>
  <c r="AY11" i="11"/>
  <c r="O14" i="11"/>
  <c r="O15" i="11"/>
  <c r="O16" i="11"/>
  <c r="O17" i="11"/>
  <c r="O18" i="11"/>
  <c r="O19" i="11"/>
  <c r="O20" i="11"/>
  <c r="O21" i="11"/>
  <c r="O22" i="11"/>
  <c r="O23" i="11"/>
  <c r="O24" i="11"/>
  <c r="O28" i="11"/>
  <c r="O32" i="11"/>
  <c r="O36" i="11"/>
  <c r="O40" i="11"/>
  <c r="O44" i="11"/>
  <c r="O48" i="11"/>
  <c r="O52" i="11"/>
  <c r="O56" i="11"/>
  <c r="O60" i="11"/>
  <c r="O64" i="11"/>
  <c r="O68" i="11"/>
  <c r="O72" i="11"/>
  <c r="O76" i="11"/>
  <c r="O80" i="11"/>
  <c r="O84" i="11"/>
  <c r="H11" i="11"/>
  <c r="L11" i="11"/>
  <c r="L160" i="11" s="1"/>
  <c r="P11" i="11"/>
  <c r="V11" i="11"/>
  <c r="V12" i="11" s="1"/>
  <c r="AH11" i="11"/>
  <c r="AH12" i="11" s="1"/>
  <c r="AL11" i="11"/>
  <c r="AP11" i="11"/>
  <c r="AV11" i="11"/>
  <c r="AV12" i="11" s="1"/>
  <c r="BA11" i="11"/>
  <c r="BA12" i="11" s="1"/>
  <c r="O27" i="11"/>
  <c r="O31" i="11"/>
  <c r="O35" i="11"/>
  <c r="O39" i="11"/>
  <c r="O43" i="11"/>
  <c r="O47" i="11"/>
  <c r="O51" i="11"/>
  <c r="O55" i="11"/>
  <c r="O59" i="11"/>
  <c r="O63" i="11"/>
  <c r="O67" i="11"/>
  <c r="O71" i="11"/>
  <c r="O75" i="11"/>
  <c r="O79" i="11"/>
  <c r="O83" i="11"/>
  <c r="I11" i="11"/>
  <c r="M11" i="11"/>
  <c r="Q11" i="11"/>
  <c r="W11" i="11"/>
  <c r="AI11" i="11"/>
  <c r="AM11" i="11"/>
  <c r="AM160" i="11" s="1"/>
  <c r="AQ11" i="11"/>
  <c r="AW11" i="11"/>
  <c r="AW12" i="11" s="1"/>
  <c r="O26" i="11"/>
  <c r="O30" i="11"/>
  <c r="O34" i="11"/>
  <c r="O38" i="11"/>
  <c r="O42" i="11"/>
  <c r="O46" i="11"/>
  <c r="O50" i="11"/>
  <c r="O54" i="11"/>
  <c r="O58" i="11"/>
  <c r="O62" i="11"/>
  <c r="O66" i="11"/>
  <c r="O70" i="11"/>
  <c r="O74" i="11"/>
  <c r="O78" i="11"/>
  <c r="O82" i="11"/>
  <c r="J11" i="11"/>
  <c r="N11" i="11"/>
  <c r="R11" i="11"/>
  <c r="X11" i="11"/>
  <c r="AJ11" i="11"/>
  <c r="AN11" i="11"/>
  <c r="AR11" i="11"/>
  <c r="AX11" i="11"/>
  <c r="O25" i="11"/>
  <c r="O29" i="11"/>
  <c r="O33" i="11"/>
  <c r="O37" i="11"/>
  <c r="O41" i="11"/>
  <c r="O45" i="11"/>
  <c r="O49" i="11"/>
  <c r="O53" i="11"/>
  <c r="O57" i="11"/>
  <c r="O61" i="11"/>
  <c r="O65" i="11"/>
  <c r="O69" i="11"/>
  <c r="O73" i="11"/>
  <c r="O77" i="11"/>
  <c r="O81" i="11"/>
  <c r="G160" i="11"/>
  <c r="AC158" i="11"/>
  <c r="M158" i="11"/>
  <c r="B158" i="38"/>
  <c r="B158" i="37"/>
  <c r="B158" i="36"/>
  <c r="U74" i="36" l="1"/>
  <c r="U20" i="36"/>
  <c r="W62" i="36"/>
  <c r="U17" i="36"/>
  <c r="U26" i="36"/>
  <c r="U98" i="36" s="1"/>
  <c r="U82" i="36"/>
  <c r="U154" i="36" s="1"/>
  <c r="U27" i="36"/>
  <c r="U99" i="36" s="1"/>
  <c r="U24" i="36"/>
  <c r="U96" i="36" s="1"/>
  <c r="S41" i="36"/>
  <c r="S113" i="36" s="1"/>
  <c r="U21" i="36"/>
  <c r="U93" i="36" s="1"/>
  <c r="W43" i="36"/>
  <c r="S50" i="36"/>
  <c r="S122" i="36" s="1"/>
  <c r="U31" i="36"/>
  <c r="U103" i="36" s="1"/>
  <c r="U78" i="36"/>
  <c r="U150" i="36" s="1"/>
  <c r="S22" i="36"/>
  <c r="S94" i="36" s="1"/>
  <c r="S49" i="36"/>
  <c r="S121" i="36" s="1"/>
  <c r="U25" i="36"/>
  <c r="U97" i="36" s="1"/>
  <c r="W70" i="36"/>
  <c r="W19" i="36"/>
  <c r="W46" i="36"/>
  <c r="S54" i="36"/>
  <c r="S126" i="36" s="1"/>
  <c r="W51" i="36"/>
  <c r="W54" i="36"/>
  <c r="W26" i="36"/>
  <c r="W59" i="36"/>
  <c r="S27" i="36"/>
  <c r="S99" i="36" s="1"/>
  <c r="W78" i="36"/>
  <c r="U32" i="36"/>
  <c r="U23" i="36"/>
  <c r="U95" i="36" s="1"/>
  <c r="W83" i="36"/>
  <c r="U22" i="36"/>
  <c r="U94" i="36" s="1"/>
  <c r="U40" i="36"/>
  <c r="U112" i="36" s="1"/>
  <c r="U42" i="36"/>
  <c r="U114" i="36" s="1"/>
  <c r="U48" i="36"/>
  <c r="U120" i="36" s="1"/>
  <c r="U50" i="36"/>
  <c r="U122" i="36" s="1"/>
  <c r="U54" i="36"/>
  <c r="U56" i="36"/>
  <c r="U128" i="36" s="1"/>
  <c r="U66" i="36"/>
  <c r="U138" i="36" s="1"/>
  <c r="U30" i="36"/>
  <c r="U102" i="36" s="1"/>
  <c r="U72" i="36"/>
  <c r="U144" i="36" s="1"/>
  <c r="U62" i="36"/>
  <c r="U134" i="36" s="1"/>
  <c r="U64" i="36"/>
  <c r="U136" i="36" s="1"/>
  <c r="AA90" i="37"/>
  <c r="AA122" i="37"/>
  <c r="AA154" i="37"/>
  <c r="AA91" i="37"/>
  <c r="AA123" i="37"/>
  <c r="AA155" i="37"/>
  <c r="AA92" i="37"/>
  <c r="AA124" i="37"/>
  <c r="AA156" i="37"/>
  <c r="AA93" i="37"/>
  <c r="AA125" i="37"/>
  <c r="AA86" i="37"/>
  <c r="AA127" i="37"/>
  <c r="AA128" i="37"/>
  <c r="AA133" i="37"/>
  <c r="AA134" i="37"/>
  <c r="AA117" i="37"/>
  <c r="AA87" i="37"/>
  <c r="AA126" i="37"/>
  <c r="AA95" i="37"/>
  <c r="AA96" i="37"/>
  <c r="AA97" i="37"/>
  <c r="AA101" i="37"/>
  <c r="AA102" i="37"/>
  <c r="AA121" i="37"/>
  <c r="AA94" i="37"/>
  <c r="AA129" i="37"/>
  <c r="AA151" i="37"/>
  <c r="AA89" i="37"/>
  <c r="AA153" i="37"/>
  <c r="AA98" i="37"/>
  <c r="AA130" i="37"/>
  <c r="AA99" i="37"/>
  <c r="AA131" i="37"/>
  <c r="AA100" i="37"/>
  <c r="AA132" i="37"/>
  <c r="AA116" i="37"/>
  <c r="AA118" i="37"/>
  <c r="AA88" i="37"/>
  <c r="AA103" i="37"/>
  <c r="AA135" i="37"/>
  <c r="AA104" i="37"/>
  <c r="AA136" i="37"/>
  <c r="AA106" i="37"/>
  <c r="AA107" i="37"/>
  <c r="AA108" i="37"/>
  <c r="AA141" i="37"/>
  <c r="AA110" i="37"/>
  <c r="AA145" i="37"/>
  <c r="AA138" i="37"/>
  <c r="AA140" i="37"/>
  <c r="AA119" i="37"/>
  <c r="AA105" i="37"/>
  <c r="AA137" i="37"/>
  <c r="AA139" i="37"/>
  <c r="AA109" i="37"/>
  <c r="AA142" i="37"/>
  <c r="AA113" i="37"/>
  <c r="AA115" i="37"/>
  <c r="AA149" i="37"/>
  <c r="AA152" i="37"/>
  <c r="AA111" i="37"/>
  <c r="AA143" i="37"/>
  <c r="AA147" i="37"/>
  <c r="AA148" i="37"/>
  <c r="AA112" i="37"/>
  <c r="AA144" i="37"/>
  <c r="AA150" i="37"/>
  <c r="AA114" i="37"/>
  <c r="AA146" i="37"/>
  <c r="AA120" i="37"/>
  <c r="U37" i="36"/>
  <c r="U109" i="36" s="1"/>
  <c r="W38" i="36"/>
  <c r="W75" i="36"/>
  <c r="U46" i="36"/>
  <c r="U118" i="36" s="1"/>
  <c r="U70" i="36"/>
  <c r="U142" i="36" s="1"/>
  <c r="S17" i="36"/>
  <c r="S89" i="36" s="1"/>
  <c r="S61" i="36"/>
  <c r="S133" i="36" s="1"/>
  <c r="S23" i="36"/>
  <c r="S95" i="36" s="1"/>
  <c r="U34" i="36"/>
  <c r="U106" i="36" s="1"/>
  <c r="U33" i="36"/>
  <c r="U105" i="36" s="1"/>
  <c r="W35" i="36"/>
  <c r="W67" i="36"/>
  <c r="U38" i="36"/>
  <c r="U110" i="36" s="1"/>
  <c r="U58" i="36"/>
  <c r="U130" i="36" s="1"/>
  <c r="U80" i="36"/>
  <c r="U152" i="36" s="1"/>
  <c r="S31" i="36"/>
  <c r="S103" i="36" s="1"/>
  <c r="S28" i="36"/>
  <c r="S100" i="36" s="1"/>
  <c r="S36" i="36"/>
  <c r="S108" i="36" s="1"/>
  <c r="W25" i="36"/>
  <c r="W23" i="36"/>
  <c r="W36" i="36"/>
  <c r="W44" i="36"/>
  <c r="W52" i="36"/>
  <c r="W60" i="36"/>
  <c r="W68" i="36"/>
  <c r="W76" i="36"/>
  <c r="W84" i="36"/>
  <c r="W21" i="36"/>
  <c r="W24" i="36"/>
  <c r="W37" i="36"/>
  <c r="W45" i="36"/>
  <c r="W53" i="36"/>
  <c r="W61" i="36"/>
  <c r="W69" i="36"/>
  <c r="W77" i="36"/>
  <c r="W17" i="36"/>
  <c r="W20" i="36"/>
  <c r="W28" i="36"/>
  <c r="W15" i="36"/>
  <c r="W39" i="36"/>
  <c r="W47" i="36"/>
  <c r="W55" i="36"/>
  <c r="W63" i="36"/>
  <c r="W71" i="36"/>
  <c r="W79" i="36"/>
  <c r="W22" i="36"/>
  <c r="W31" i="36"/>
  <c r="W32" i="36"/>
  <c r="W40" i="36"/>
  <c r="W48" i="36"/>
  <c r="W56" i="36"/>
  <c r="W64" i="36"/>
  <c r="W72" i="36"/>
  <c r="W80" i="36"/>
  <c r="W18" i="36"/>
  <c r="W16" i="36"/>
  <c r="W33" i="36"/>
  <c r="W41" i="36"/>
  <c r="W49" i="36"/>
  <c r="W57" i="36"/>
  <c r="W65" i="36"/>
  <c r="W73" i="36"/>
  <c r="W81" i="36"/>
  <c r="W14" i="36"/>
  <c r="W27" i="36"/>
  <c r="W34" i="36"/>
  <c r="W42" i="36"/>
  <c r="W50" i="36"/>
  <c r="W58" i="36"/>
  <c r="W66" i="36"/>
  <c r="W74" i="36"/>
  <c r="W82" i="36"/>
  <c r="W30" i="36"/>
  <c r="S20" i="36"/>
  <c r="S92" i="36" s="1"/>
  <c r="S38" i="36"/>
  <c r="S110" i="36" s="1"/>
  <c r="S16" i="36"/>
  <c r="S88" i="36" s="1"/>
  <c r="S18" i="36"/>
  <c r="S90" i="36" s="1"/>
  <c r="S30" i="36"/>
  <c r="S102" i="36" s="1"/>
  <c r="S40" i="36"/>
  <c r="S112" i="36" s="1"/>
  <c r="S53" i="36"/>
  <c r="S125" i="36" s="1"/>
  <c r="S66" i="36"/>
  <c r="S138" i="36" s="1"/>
  <c r="S70" i="36"/>
  <c r="S142" i="36" s="1"/>
  <c r="S24" i="36"/>
  <c r="S96" i="36" s="1"/>
  <c r="S14" i="36"/>
  <c r="S86" i="36" s="1"/>
  <c r="S32" i="36"/>
  <c r="S104" i="36" s="1"/>
  <c r="S42" i="36"/>
  <c r="S114" i="36" s="1"/>
  <c r="S55" i="36"/>
  <c r="S127" i="36" s="1"/>
  <c r="S77" i="36"/>
  <c r="S149" i="36" s="1"/>
  <c r="S25" i="36"/>
  <c r="S97" i="36" s="1"/>
  <c r="S15" i="36"/>
  <c r="S87" i="36" s="1"/>
  <c r="S33" i="36"/>
  <c r="S105" i="36" s="1"/>
  <c r="S45" i="36"/>
  <c r="S117" i="36" s="1"/>
  <c r="S56" i="36"/>
  <c r="S128" i="36" s="1"/>
  <c r="S80" i="36"/>
  <c r="S152" i="36" s="1"/>
  <c r="S26" i="36"/>
  <c r="S98" i="36" s="1"/>
  <c r="S19" i="36"/>
  <c r="S91" i="36" s="1"/>
  <c r="S35" i="36"/>
  <c r="S107" i="36" s="1"/>
  <c r="S48" i="36"/>
  <c r="S120" i="36" s="1"/>
  <c r="S57" i="36"/>
  <c r="S129" i="36" s="1"/>
  <c r="S84" i="36"/>
  <c r="S156" i="36" s="1"/>
  <c r="S58" i="36"/>
  <c r="S130" i="36" s="1"/>
  <c r="S21" i="36"/>
  <c r="S93" i="36" s="1"/>
  <c r="S29" i="36"/>
  <c r="S101" i="36" s="1"/>
  <c r="S39" i="36"/>
  <c r="S111" i="36" s="1"/>
  <c r="S52" i="36"/>
  <c r="S124" i="36" s="1"/>
  <c r="S62" i="36"/>
  <c r="S134" i="36" s="1"/>
  <c r="S59" i="36"/>
  <c r="S131" i="36" s="1"/>
  <c r="U28" i="36"/>
  <c r="U100" i="36" s="1"/>
  <c r="U29" i="36"/>
  <c r="U101" i="36" s="1"/>
  <c r="U41" i="36"/>
  <c r="U113" i="36" s="1"/>
  <c r="U49" i="36"/>
  <c r="U121" i="36" s="1"/>
  <c r="U57" i="36"/>
  <c r="U129" i="36" s="1"/>
  <c r="U65" i="36"/>
  <c r="U137" i="36" s="1"/>
  <c r="U73" i="36"/>
  <c r="U145" i="36" s="1"/>
  <c r="U81" i="36"/>
  <c r="U153" i="36" s="1"/>
  <c r="U43" i="36"/>
  <c r="U115" i="36" s="1"/>
  <c r="U51" i="36"/>
  <c r="U123" i="36" s="1"/>
  <c r="U59" i="36"/>
  <c r="U131" i="36" s="1"/>
  <c r="U67" i="36"/>
  <c r="U139" i="36" s="1"/>
  <c r="U75" i="36"/>
  <c r="U147" i="36" s="1"/>
  <c r="U83" i="36"/>
  <c r="U155" i="36" s="1"/>
  <c r="U19" i="36"/>
  <c r="U91" i="36" s="1"/>
  <c r="U18" i="36"/>
  <c r="U90" i="36" s="1"/>
  <c r="U44" i="36"/>
  <c r="U116" i="36" s="1"/>
  <c r="U52" i="36"/>
  <c r="U124" i="36" s="1"/>
  <c r="U60" i="36"/>
  <c r="U132" i="36" s="1"/>
  <c r="U68" i="36"/>
  <c r="U140" i="36" s="1"/>
  <c r="U76" i="36"/>
  <c r="U148" i="36" s="1"/>
  <c r="U84" i="36"/>
  <c r="U156" i="36" s="1"/>
  <c r="U45" i="36"/>
  <c r="U117" i="36" s="1"/>
  <c r="U53" i="36"/>
  <c r="U125" i="36" s="1"/>
  <c r="U61" i="36"/>
  <c r="U133" i="36" s="1"/>
  <c r="U69" i="36"/>
  <c r="U141" i="36" s="1"/>
  <c r="U77" i="36"/>
  <c r="U149" i="36" s="1"/>
  <c r="U36" i="36"/>
  <c r="U108" i="36" s="1"/>
  <c r="U35" i="36"/>
  <c r="U107" i="36" s="1"/>
  <c r="U39" i="36"/>
  <c r="U111" i="36" s="1"/>
  <c r="U47" i="36"/>
  <c r="U119" i="36" s="1"/>
  <c r="U55" i="36"/>
  <c r="U127" i="36" s="1"/>
  <c r="U63" i="36"/>
  <c r="U135" i="36" s="1"/>
  <c r="U71" i="36"/>
  <c r="U143" i="36" s="1"/>
  <c r="U79" i="36"/>
  <c r="U151" i="36" s="1"/>
  <c r="U14" i="36"/>
  <c r="U86" i="36" s="1"/>
  <c r="U58" i="37"/>
  <c r="U130" i="37" s="1"/>
  <c r="S60" i="36"/>
  <c r="S132" i="36" s="1"/>
  <c r="S63" i="36"/>
  <c r="S135" i="36" s="1"/>
  <c r="S64" i="36"/>
  <c r="S136" i="36" s="1"/>
  <c r="S67" i="36"/>
  <c r="S139" i="36" s="1"/>
  <c r="S69" i="36"/>
  <c r="S141" i="36" s="1"/>
  <c r="S34" i="36"/>
  <c r="S106" i="36" s="1"/>
  <c r="S81" i="36"/>
  <c r="S153" i="36" s="1"/>
  <c r="S37" i="36"/>
  <c r="S109" i="36" s="1"/>
  <c r="S65" i="36"/>
  <c r="S137" i="36" s="1"/>
  <c r="S68" i="36"/>
  <c r="S140" i="36" s="1"/>
  <c r="S71" i="36"/>
  <c r="S143" i="36" s="1"/>
  <c r="S73" i="36"/>
  <c r="S145" i="36" s="1"/>
  <c r="S82" i="36"/>
  <c r="S154" i="36" s="1"/>
  <c r="S72" i="36"/>
  <c r="S144" i="36" s="1"/>
  <c r="S74" i="36"/>
  <c r="S146" i="36" s="1"/>
  <c r="S43" i="36"/>
  <c r="S115" i="36" s="1"/>
  <c r="S75" i="36"/>
  <c r="S147" i="36" s="1"/>
  <c r="S44" i="36"/>
  <c r="S116" i="36" s="1"/>
  <c r="S76" i="36"/>
  <c r="S148" i="36" s="1"/>
  <c r="S46" i="36"/>
  <c r="S118" i="36" s="1"/>
  <c r="S78" i="36"/>
  <c r="S150" i="36" s="1"/>
  <c r="S47" i="36"/>
  <c r="S119" i="36" s="1"/>
  <c r="S79" i="36"/>
  <c r="S151" i="36" s="1"/>
  <c r="S51" i="36"/>
  <c r="S123" i="36" s="1"/>
  <c r="U15" i="37"/>
  <c r="U87" i="37" s="1"/>
  <c r="U22" i="37"/>
  <c r="U94" i="37" s="1"/>
  <c r="U59" i="37"/>
  <c r="U131" i="37" s="1"/>
  <c r="U14" i="37"/>
  <c r="U86" i="37" s="1"/>
  <c r="W66" i="37"/>
  <c r="W65" i="37"/>
  <c r="W63" i="37"/>
  <c r="W61" i="37"/>
  <c r="W59" i="37"/>
  <c r="U72" i="37"/>
  <c r="U144" i="37" s="1"/>
  <c r="U73" i="37"/>
  <c r="U145" i="37" s="1"/>
  <c r="U78" i="37"/>
  <c r="U150" i="37" s="1"/>
  <c r="U63" i="37"/>
  <c r="U135" i="37" s="1"/>
  <c r="U62" i="37"/>
  <c r="U134" i="37" s="1"/>
  <c r="U60" i="37"/>
  <c r="U132" i="37" s="1"/>
  <c r="U56" i="37"/>
  <c r="U128" i="37" s="1"/>
  <c r="U45" i="37"/>
  <c r="U117" i="37" s="1"/>
  <c r="U25" i="37"/>
  <c r="U97" i="37" s="1"/>
  <c r="U24" i="37"/>
  <c r="U96" i="37" s="1"/>
  <c r="U16" i="37"/>
  <c r="U88" i="37" s="1"/>
  <c r="W75" i="37"/>
  <c r="U57" i="37"/>
  <c r="U129" i="37" s="1"/>
  <c r="U52" i="11"/>
  <c r="U124" i="11" s="1"/>
  <c r="W62" i="37"/>
  <c r="U54" i="37"/>
  <c r="U126" i="37" s="1"/>
  <c r="U45" i="11"/>
  <c r="U117" i="11" s="1"/>
  <c r="U53" i="37"/>
  <c r="U125" i="37" s="1"/>
  <c r="U36" i="11"/>
  <c r="U108" i="11" s="1"/>
  <c r="U52" i="37"/>
  <c r="U124" i="37" s="1"/>
  <c r="U29" i="11"/>
  <c r="U101" i="11" s="1"/>
  <c r="W46" i="37"/>
  <c r="U49" i="37"/>
  <c r="U121" i="37" s="1"/>
  <c r="U16" i="11"/>
  <c r="U88" i="11" s="1"/>
  <c r="U21" i="37"/>
  <c r="U93" i="37" s="1"/>
  <c r="U48" i="37"/>
  <c r="U120" i="37" s="1"/>
  <c r="U17" i="37"/>
  <c r="U89" i="37" s="1"/>
  <c r="U47" i="37"/>
  <c r="U119" i="37" s="1"/>
  <c r="U46" i="37"/>
  <c r="U118" i="37" s="1"/>
  <c r="U74" i="37"/>
  <c r="U146" i="37" s="1"/>
  <c r="U44" i="37"/>
  <c r="U116" i="37" s="1"/>
  <c r="U75" i="37"/>
  <c r="U147" i="37" s="1"/>
  <c r="U43" i="37"/>
  <c r="U115" i="37" s="1"/>
  <c r="U76" i="37"/>
  <c r="U148" i="37" s="1"/>
  <c r="U42" i="37"/>
  <c r="U114" i="37" s="1"/>
  <c r="U77" i="37"/>
  <c r="U149" i="37" s="1"/>
  <c r="U41" i="37"/>
  <c r="U113" i="37" s="1"/>
  <c r="U39" i="37"/>
  <c r="U111" i="37" s="1"/>
  <c r="U79" i="37"/>
  <c r="U151" i="37" s="1"/>
  <c r="U38" i="37"/>
  <c r="U110" i="37" s="1"/>
  <c r="U80" i="37"/>
  <c r="U152" i="37" s="1"/>
  <c r="U37" i="37"/>
  <c r="U81" i="37"/>
  <c r="U153" i="37" s="1"/>
  <c r="U36" i="37"/>
  <c r="U108" i="37" s="1"/>
  <c r="U82" i="37"/>
  <c r="U154" i="37" s="1"/>
  <c r="U35" i="37"/>
  <c r="U107" i="37" s="1"/>
  <c r="U84" i="37"/>
  <c r="U34" i="37"/>
  <c r="U106" i="37" s="1"/>
  <c r="U70" i="37"/>
  <c r="U142" i="37" s="1"/>
  <c r="U33" i="37"/>
  <c r="U105" i="37" s="1"/>
  <c r="U69" i="37"/>
  <c r="U141" i="37" s="1"/>
  <c r="U32" i="37"/>
  <c r="U104" i="37" s="1"/>
  <c r="U68" i="37"/>
  <c r="U140" i="37" s="1"/>
  <c r="U31" i="37"/>
  <c r="U103" i="37" s="1"/>
  <c r="U67" i="37"/>
  <c r="U139" i="37" s="1"/>
  <c r="U30" i="37"/>
  <c r="U102" i="37" s="1"/>
  <c r="U66" i="37"/>
  <c r="U138" i="37" s="1"/>
  <c r="U28" i="37"/>
  <c r="U100" i="37" s="1"/>
  <c r="U23" i="37"/>
  <c r="U95" i="37" s="1"/>
  <c r="U65" i="37"/>
  <c r="U137" i="37" s="1"/>
  <c r="U27" i="37"/>
  <c r="U99" i="37" s="1"/>
  <c r="U19" i="37"/>
  <c r="U91" i="37" s="1"/>
  <c r="U64" i="37"/>
  <c r="U136" i="37" s="1"/>
  <c r="U26" i="37"/>
  <c r="U98" i="37" s="1"/>
  <c r="W22" i="37"/>
  <c r="W58" i="37"/>
  <c r="W57" i="37"/>
  <c r="W18" i="37"/>
  <c r="W55" i="37"/>
  <c r="U83" i="37"/>
  <c r="U155" i="37" s="1"/>
  <c r="U40" i="37"/>
  <c r="U112" i="37" s="1"/>
  <c r="W54" i="37"/>
  <c r="W14" i="37"/>
  <c r="W53" i="37"/>
  <c r="W72" i="37"/>
  <c r="W51" i="37"/>
  <c r="W73" i="37"/>
  <c r="W50" i="37"/>
  <c r="W74" i="37"/>
  <c r="W49" i="37"/>
  <c r="W76" i="37"/>
  <c r="W45" i="37"/>
  <c r="W77" i="37"/>
  <c r="W42" i="37"/>
  <c r="W78" i="37"/>
  <c r="W41" i="37"/>
  <c r="W38" i="37"/>
  <c r="U19" i="11"/>
  <c r="U91" i="11" s="1"/>
  <c r="W79" i="37"/>
  <c r="W80" i="37"/>
  <c r="W37" i="37"/>
  <c r="U61" i="37"/>
  <c r="U133" i="37" s="1"/>
  <c r="U29" i="37"/>
  <c r="U101" i="37" s="1"/>
  <c r="U56" i="11"/>
  <c r="U128" i="11" s="1"/>
  <c r="W81" i="37"/>
  <c r="W34" i="37"/>
  <c r="U67" i="11"/>
  <c r="W82" i="37"/>
  <c r="W33" i="37"/>
  <c r="U72" i="11"/>
  <c r="U144" i="11" s="1"/>
  <c r="W83" i="37"/>
  <c r="W30" i="37"/>
  <c r="U83" i="11"/>
  <c r="U155" i="11" s="1"/>
  <c r="W84" i="37"/>
  <c r="W29" i="37"/>
  <c r="W26" i="37"/>
  <c r="U18" i="37"/>
  <c r="U90" i="37" s="1"/>
  <c r="W25" i="37"/>
  <c r="U55" i="37"/>
  <c r="U127" i="37" s="1"/>
  <c r="U20" i="37"/>
  <c r="U92" i="37" s="1"/>
  <c r="W17" i="37"/>
  <c r="W20" i="37"/>
  <c r="W71" i="37"/>
  <c r="W70" i="37"/>
  <c r="U51" i="37"/>
  <c r="U123" i="37" s="1"/>
  <c r="S35" i="37"/>
  <c r="S107" i="37" s="1"/>
  <c r="U21" i="11"/>
  <c r="U93" i="11" s="1"/>
  <c r="S50" i="11"/>
  <c r="S122" i="11" s="1"/>
  <c r="W69" i="37"/>
  <c r="U50" i="37"/>
  <c r="U122" i="37" s="1"/>
  <c r="W67" i="37"/>
  <c r="U15" i="36"/>
  <c r="U87" i="36" s="1"/>
  <c r="W19" i="37"/>
  <c r="S23" i="37"/>
  <c r="S95" i="37" s="1"/>
  <c r="S25" i="37"/>
  <c r="S97" i="37" s="1"/>
  <c r="S42" i="37"/>
  <c r="S114" i="37" s="1"/>
  <c r="S30" i="37"/>
  <c r="S102" i="37" s="1"/>
  <c r="S43" i="37"/>
  <c r="S115" i="37" s="1"/>
  <c r="S15" i="37"/>
  <c r="S87" i="37" s="1"/>
  <c r="S31" i="37"/>
  <c r="S103" i="37" s="1"/>
  <c r="S84" i="37"/>
  <c r="S156" i="37" s="1"/>
  <c r="S54" i="37"/>
  <c r="S126" i="37" s="1"/>
  <c r="S26" i="37"/>
  <c r="S98" i="37" s="1"/>
  <c r="S37" i="37"/>
  <c r="S109" i="37" s="1"/>
  <c r="S55" i="37"/>
  <c r="S127" i="37" s="1"/>
  <c r="S70" i="37"/>
  <c r="S142" i="37" s="1"/>
  <c r="S71" i="37"/>
  <c r="S143" i="37" s="1"/>
  <c r="W79" i="11"/>
  <c r="S18" i="11"/>
  <c r="S90" i="11" s="1"/>
  <c r="W52" i="11"/>
  <c r="U44" i="11"/>
  <c r="U116" i="11" s="1"/>
  <c r="U28" i="11"/>
  <c r="U100" i="11" s="1"/>
  <c r="U59" i="11"/>
  <c r="U131" i="11" s="1"/>
  <c r="U75" i="11"/>
  <c r="U147" i="11" s="1"/>
  <c r="S74" i="11"/>
  <c r="S146" i="11" s="1"/>
  <c r="W36" i="11"/>
  <c r="U53" i="11"/>
  <c r="U125" i="11" s="1"/>
  <c r="U37" i="11"/>
  <c r="U109" i="11" s="1"/>
  <c r="W19" i="11"/>
  <c r="W57" i="11"/>
  <c r="U64" i="11"/>
  <c r="U136" i="11" s="1"/>
  <c r="U80" i="11"/>
  <c r="U152" i="11" s="1"/>
  <c r="S34" i="11"/>
  <c r="S106" i="11" s="1"/>
  <c r="S16" i="11"/>
  <c r="S88" i="11" s="1"/>
  <c r="S38" i="11"/>
  <c r="S110" i="11" s="1"/>
  <c r="S54" i="11"/>
  <c r="S126" i="11" s="1"/>
  <c r="S60" i="11"/>
  <c r="S132" i="11" s="1"/>
  <c r="S78" i="11"/>
  <c r="S150" i="11" s="1"/>
  <c r="W66" i="11"/>
  <c r="W44" i="11"/>
  <c r="W28" i="11"/>
  <c r="U49" i="11"/>
  <c r="U121" i="11" s="1"/>
  <c r="U41" i="11"/>
  <c r="U113" i="11" s="1"/>
  <c r="U33" i="11"/>
  <c r="U105" i="11" s="1"/>
  <c r="U25" i="11"/>
  <c r="U97" i="11" s="1"/>
  <c r="W71" i="11"/>
  <c r="U22" i="11"/>
  <c r="U94" i="11" s="1"/>
  <c r="U60" i="11"/>
  <c r="U132" i="11" s="1"/>
  <c r="U68" i="11"/>
  <c r="U140" i="11" s="1"/>
  <c r="U76" i="11"/>
  <c r="U84" i="11"/>
  <c r="U156" i="11" s="1"/>
  <c r="S26" i="11"/>
  <c r="S98" i="11" s="1"/>
  <c r="S42" i="11"/>
  <c r="S114" i="11" s="1"/>
  <c r="S61" i="11"/>
  <c r="S133" i="11" s="1"/>
  <c r="S68" i="11"/>
  <c r="S140" i="11" s="1"/>
  <c r="S82" i="11"/>
  <c r="S154" i="11" s="1"/>
  <c r="W48" i="11"/>
  <c r="W32" i="11"/>
  <c r="W16" i="11"/>
  <c r="W83" i="11"/>
  <c r="W58" i="11"/>
  <c r="W40" i="11"/>
  <c r="W24" i="11"/>
  <c r="U48" i="11"/>
  <c r="U120" i="11" s="1"/>
  <c r="U40" i="11"/>
  <c r="U112" i="11" s="1"/>
  <c r="U32" i="11"/>
  <c r="U24" i="11"/>
  <c r="U96" i="11" s="1"/>
  <c r="W75" i="11"/>
  <c r="W65" i="11"/>
  <c r="U55" i="11"/>
  <c r="U127" i="11" s="1"/>
  <c r="U63" i="11"/>
  <c r="U135" i="11" s="1"/>
  <c r="U71" i="11"/>
  <c r="U143" i="11" s="1"/>
  <c r="U79" i="11"/>
  <c r="U151" i="11" s="1"/>
  <c r="S30" i="11"/>
  <c r="S102" i="11" s="1"/>
  <c r="S46" i="11"/>
  <c r="S118" i="11" s="1"/>
  <c r="S69" i="11"/>
  <c r="S141" i="11" s="1"/>
  <c r="S19" i="11"/>
  <c r="S91" i="11" s="1"/>
  <c r="W64" i="11"/>
  <c r="W51" i="11"/>
  <c r="W43" i="11"/>
  <c r="W35" i="11"/>
  <c r="W31" i="11"/>
  <c r="W80" i="11"/>
  <c r="W55" i="11"/>
  <c r="W21" i="11"/>
  <c r="S20" i="11"/>
  <c r="S92" i="11" s="1"/>
  <c r="S31" i="11"/>
  <c r="S103" i="11" s="1"/>
  <c r="S39" i="11"/>
  <c r="S111" i="11" s="1"/>
  <c r="S47" i="11"/>
  <c r="S119" i="11" s="1"/>
  <c r="S55" i="11"/>
  <c r="S127" i="11" s="1"/>
  <c r="S71" i="11"/>
  <c r="S143" i="11" s="1"/>
  <c r="S62" i="11"/>
  <c r="S134" i="11" s="1"/>
  <c r="S23" i="11"/>
  <c r="S95" i="11" s="1"/>
  <c r="S83" i="11"/>
  <c r="S155" i="11" s="1"/>
  <c r="W70" i="11"/>
  <c r="W62" i="11"/>
  <c r="W54" i="11"/>
  <c r="W50" i="11"/>
  <c r="W46" i="11"/>
  <c r="W42" i="11"/>
  <c r="W38" i="11"/>
  <c r="W34" i="11"/>
  <c r="W30" i="11"/>
  <c r="W26" i="11"/>
  <c r="W20" i="11"/>
  <c r="U51" i="11"/>
  <c r="U123" i="11" s="1"/>
  <c r="U47" i="11"/>
  <c r="U119" i="11" s="1"/>
  <c r="U43" i="11"/>
  <c r="U115" i="11" s="1"/>
  <c r="U39" i="11"/>
  <c r="U111" i="11" s="1"/>
  <c r="U35" i="11"/>
  <c r="U107" i="11" s="1"/>
  <c r="U31" i="11"/>
  <c r="U103" i="11" s="1"/>
  <c r="U27" i="11"/>
  <c r="U99" i="11" s="1"/>
  <c r="W23" i="11"/>
  <c r="W15" i="11"/>
  <c r="W73" i="11"/>
  <c r="W77" i="11"/>
  <c r="W81" i="11"/>
  <c r="W61" i="11"/>
  <c r="U23" i="11"/>
  <c r="U95" i="11" s="1"/>
  <c r="U15" i="11"/>
  <c r="U87" i="11" s="1"/>
  <c r="U18" i="11"/>
  <c r="U90" i="11" s="1"/>
  <c r="U57" i="11"/>
  <c r="U129" i="11" s="1"/>
  <c r="U61" i="11"/>
  <c r="U133" i="11" s="1"/>
  <c r="U65" i="11"/>
  <c r="U137" i="11" s="1"/>
  <c r="U69" i="11"/>
  <c r="U141" i="11" s="1"/>
  <c r="U73" i="11"/>
  <c r="U145" i="11" s="1"/>
  <c r="U77" i="11"/>
  <c r="U149" i="11" s="1"/>
  <c r="U81" i="11"/>
  <c r="U153" i="11" s="1"/>
  <c r="S24" i="11"/>
  <c r="S96" i="11" s="1"/>
  <c r="S28" i="11"/>
  <c r="S100" i="11" s="1"/>
  <c r="S32" i="11"/>
  <c r="S104" i="11" s="1"/>
  <c r="S36" i="11"/>
  <c r="S108" i="11" s="1"/>
  <c r="S40" i="11"/>
  <c r="S112" i="11" s="1"/>
  <c r="S44" i="11"/>
  <c r="S116" i="11" s="1"/>
  <c r="S48" i="11"/>
  <c r="S120" i="11" s="1"/>
  <c r="S52" i="11"/>
  <c r="S124" i="11" s="1"/>
  <c r="S57" i="11"/>
  <c r="S129" i="11" s="1"/>
  <c r="S65" i="11"/>
  <c r="S137" i="11" s="1"/>
  <c r="S17" i="11"/>
  <c r="S89" i="11" s="1"/>
  <c r="S56" i="11"/>
  <c r="S128" i="11" s="1"/>
  <c r="S64" i="11"/>
  <c r="S136" i="11" s="1"/>
  <c r="S14" i="11"/>
  <c r="S86" i="11" s="1"/>
  <c r="S72" i="11"/>
  <c r="S144" i="11" s="1"/>
  <c r="S76" i="11"/>
  <c r="S148" i="11" s="1"/>
  <c r="S80" i="11"/>
  <c r="S152" i="11" s="1"/>
  <c r="S84" i="11"/>
  <c r="S156" i="11" s="1"/>
  <c r="W56" i="11"/>
  <c r="W47" i="11"/>
  <c r="W39" i="11"/>
  <c r="W27" i="11"/>
  <c r="W72" i="11"/>
  <c r="W76" i="11"/>
  <c r="W84" i="11"/>
  <c r="W63" i="11"/>
  <c r="W18" i="11"/>
  <c r="S27" i="11"/>
  <c r="S99" i="11" s="1"/>
  <c r="S35" i="11"/>
  <c r="S107" i="11" s="1"/>
  <c r="S43" i="11"/>
  <c r="S115" i="11" s="1"/>
  <c r="S51" i="11"/>
  <c r="S123" i="11" s="1"/>
  <c r="S63" i="11"/>
  <c r="S135" i="11" s="1"/>
  <c r="S22" i="11"/>
  <c r="S94" i="11" s="1"/>
  <c r="S70" i="11"/>
  <c r="S142" i="11" s="1"/>
  <c r="S75" i="11"/>
  <c r="S147" i="11" s="1"/>
  <c r="S79" i="11"/>
  <c r="S151" i="11" s="1"/>
  <c r="W68" i="11"/>
  <c r="W60" i="11"/>
  <c r="W53" i="11"/>
  <c r="W49" i="11"/>
  <c r="W45" i="11"/>
  <c r="W41" i="11"/>
  <c r="W37" i="11"/>
  <c r="W33" i="11"/>
  <c r="W29" i="11"/>
  <c r="W25" i="11"/>
  <c r="U17" i="11"/>
  <c r="U89" i="11" s="1"/>
  <c r="U54" i="11"/>
  <c r="U126" i="11" s="1"/>
  <c r="U50" i="11"/>
  <c r="U122" i="11" s="1"/>
  <c r="U46" i="11"/>
  <c r="U118" i="11" s="1"/>
  <c r="U42" i="11"/>
  <c r="U114" i="11" s="1"/>
  <c r="U38" i="11"/>
  <c r="U110" i="11" s="1"/>
  <c r="U34" i="11"/>
  <c r="U106" i="11" s="1"/>
  <c r="U30" i="11"/>
  <c r="U102" i="11" s="1"/>
  <c r="U26" i="11"/>
  <c r="U98" i="11" s="1"/>
  <c r="U20" i="11"/>
  <c r="U92" i="11" s="1"/>
  <c r="U14" i="11"/>
  <c r="U86" i="11" s="1"/>
  <c r="W74" i="11"/>
  <c r="W78" i="11"/>
  <c r="W82" i="11"/>
  <c r="W67" i="11"/>
  <c r="W59" i="11"/>
  <c r="W22" i="11"/>
  <c r="W14" i="11"/>
  <c r="W17" i="11"/>
  <c r="U58" i="11"/>
  <c r="U130" i="11" s="1"/>
  <c r="U62" i="11"/>
  <c r="U134" i="11" s="1"/>
  <c r="U66" i="11"/>
  <c r="U138" i="11" s="1"/>
  <c r="U70" i="11"/>
  <c r="U142" i="11" s="1"/>
  <c r="U74" i="11"/>
  <c r="U146" i="11" s="1"/>
  <c r="U78" i="11"/>
  <c r="U150" i="11" s="1"/>
  <c r="S25" i="11"/>
  <c r="S97" i="11" s="1"/>
  <c r="S29" i="11"/>
  <c r="S101" i="11" s="1"/>
  <c r="S33" i="11"/>
  <c r="S105" i="11" s="1"/>
  <c r="S37" i="11"/>
  <c r="S109" i="11" s="1"/>
  <c r="S41" i="11"/>
  <c r="S113" i="11" s="1"/>
  <c r="S45" i="11"/>
  <c r="S117" i="11" s="1"/>
  <c r="S49" i="11"/>
  <c r="S121" i="11" s="1"/>
  <c r="S53" i="11"/>
  <c r="S125" i="11" s="1"/>
  <c r="S59" i="11"/>
  <c r="S131" i="11" s="1"/>
  <c r="S67" i="11"/>
  <c r="S139" i="11" s="1"/>
  <c r="S21" i="11"/>
  <c r="S93" i="11" s="1"/>
  <c r="S58" i="11"/>
  <c r="S130" i="11" s="1"/>
  <c r="S66" i="11"/>
  <c r="S138" i="11" s="1"/>
  <c r="S15" i="11"/>
  <c r="S87" i="11" s="1"/>
  <c r="S73" i="11"/>
  <c r="S145" i="11" s="1"/>
  <c r="S77" i="11"/>
  <c r="S149" i="11" s="1"/>
  <c r="W47" i="37"/>
  <c r="W43" i="37"/>
  <c r="W39" i="37"/>
  <c r="W35" i="37"/>
  <c r="W31" i="37"/>
  <c r="W27" i="37"/>
  <c r="W23" i="37"/>
  <c r="W15" i="37"/>
  <c r="S22" i="37"/>
  <c r="S94" i="37" s="1"/>
  <c r="S20" i="37"/>
  <c r="S92" i="37" s="1"/>
  <c r="S29" i="37"/>
  <c r="S101" i="37" s="1"/>
  <c r="S34" i="37"/>
  <c r="S106" i="37" s="1"/>
  <c r="S39" i="37"/>
  <c r="S111" i="37" s="1"/>
  <c r="S49" i="37"/>
  <c r="S121" i="37" s="1"/>
  <c r="S63" i="37"/>
  <c r="S135" i="37" s="1"/>
  <c r="S77" i="37"/>
  <c r="S149" i="37" s="1"/>
  <c r="W68" i="37"/>
  <c r="W64" i="37"/>
  <c r="W60" i="37"/>
  <c r="W56" i="37"/>
  <c r="W52" i="37"/>
  <c r="W48" i="37"/>
  <c r="W44" i="37"/>
  <c r="W40" i="37"/>
  <c r="W36" i="37"/>
  <c r="W32" i="37"/>
  <c r="W28" i="37"/>
  <c r="W24" i="37"/>
  <c r="W16" i="37"/>
  <c r="S18" i="37"/>
  <c r="S90" i="37" s="1"/>
  <c r="S16" i="37"/>
  <c r="S88" i="37" s="1"/>
  <c r="S27" i="37"/>
  <c r="S99" i="37" s="1"/>
  <c r="S33" i="37"/>
  <c r="S105" i="37" s="1"/>
  <c r="S38" i="37"/>
  <c r="S110" i="37" s="1"/>
  <c r="S47" i="37"/>
  <c r="S119" i="37" s="1"/>
  <c r="S62" i="37"/>
  <c r="S134" i="37" s="1"/>
  <c r="S76" i="37"/>
  <c r="S148" i="37" s="1"/>
  <c r="T84" i="36"/>
  <c r="T156" i="36" s="1"/>
  <c r="T83" i="36"/>
  <c r="T155" i="36" s="1"/>
  <c r="T82" i="36"/>
  <c r="T154" i="36" s="1"/>
  <c r="T81" i="36"/>
  <c r="T153" i="36" s="1"/>
  <c r="T80" i="36"/>
  <c r="T152" i="36" s="1"/>
  <c r="T79" i="36"/>
  <c r="T151" i="36" s="1"/>
  <c r="T78" i="36"/>
  <c r="T150" i="36" s="1"/>
  <c r="T77" i="36"/>
  <c r="T149" i="36" s="1"/>
  <c r="T76" i="36"/>
  <c r="T148" i="36" s="1"/>
  <c r="T75" i="36"/>
  <c r="T147" i="36" s="1"/>
  <c r="T74" i="36"/>
  <c r="T146" i="36" s="1"/>
  <c r="T73" i="36"/>
  <c r="T145" i="36" s="1"/>
  <c r="T72" i="36"/>
  <c r="T144" i="36" s="1"/>
  <c r="T71" i="36"/>
  <c r="T143" i="36" s="1"/>
  <c r="T70" i="36"/>
  <c r="T142" i="36" s="1"/>
  <c r="T69" i="36"/>
  <c r="T141" i="36" s="1"/>
  <c r="T68" i="36"/>
  <c r="T140" i="36" s="1"/>
  <c r="T67" i="36"/>
  <c r="T139" i="36" s="1"/>
  <c r="T66" i="36"/>
  <c r="T138" i="36" s="1"/>
  <c r="T65" i="36"/>
  <c r="T137" i="36" s="1"/>
  <c r="T64" i="36"/>
  <c r="T136" i="36" s="1"/>
  <c r="T63" i="36"/>
  <c r="T135" i="36" s="1"/>
  <c r="T62" i="36"/>
  <c r="T134" i="36" s="1"/>
  <c r="T61" i="36"/>
  <c r="T133" i="36" s="1"/>
  <c r="T60" i="36"/>
  <c r="T132" i="36" s="1"/>
  <c r="T59" i="36"/>
  <c r="T131" i="36" s="1"/>
  <c r="T58" i="36"/>
  <c r="T130" i="36" s="1"/>
  <c r="T57" i="36"/>
  <c r="T129" i="36" s="1"/>
  <c r="T56" i="36"/>
  <c r="T128" i="36" s="1"/>
  <c r="T55" i="36"/>
  <c r="T127" i="36" s="1"/>
  <c r="T54" i="36"/>
  <c r="T126" i="36" s="1"/>
  <c r="T53" i="36"/>
  <c r="T125" i="36" s="1"/>
  <c r="T52" i="36"/>
  <c r="T124" i="36" s="1"/>
  <c r="T51" i="36"/>
  <c r="T123" i="36" s="1"/>
  <c r="T50" i="36"/>
  <c r="T122" i="36" s="1"/>
  <c r="T49" i="36"/>
  <c r="T121" i="36" s="1"/>
  <c r="T48" i="36"/>
  <c r="T120" i="36" s="1"/>
  <c r="T47" i="36"/>
  <c r="T119" i="36" s="1"/>
  <c r="T46" i="36"/>
  <c r="T118" i="36" s="1"/>
  <c r="T45" i="36"/>
  <c r="T117" i="36" s="1"/>
  <c r="T44" i="36"/>
  <c r="T116" i="36" s="1"/>
  <c r="T43" i="36"/>
  <c r="T115" i="36" s="1"/>
  <c r="T42" i="36"/>
  <c r="T114" i="36" s="1"/>
  <c r="T41" i="36"/>
  <c r="T113" i="36" s="1"/>
  <c r="T40" i="36"/>
  <c r="T112" i="36" s="1"/>
  <c r="T39" i="36"/>
  <c r="T111" i="36" s="1"/>
  <c r="T38" i="36"/>
  <c r="T110" i="36" s="1"/>
  <c r="T37" i="36"/>
  <c r="T109" i="36" s="1"/>
  <c r="T36" i="36"/>
  <c r="T108" i="36" s="1"/>
  <c r="T35" i="36"/>
  <c r="T107" i="36" s="1"/>
  <c r="T34" i="36"/>
  <c r="T106" i="36" s="1"/>
  <c r="T33" i="36"/>
  <c r="T105" i="36" s="1"/>
  <c r="T29" i="36"/>
  <c r="T101" i="36" s="1"/>
  <c r="T22" i="36"/>
  <c r="T94" i="36" s="1"/>
  <c r="T18" i="36"/>
  <c r="T90" i="36" s="1"/>
  <c r="T30" i="36"/>
  <c r="T102" i="36" s="1"/>
  <c r="T21" i="36"/>
  <c r="T93" i="36" s="1"/>
  <c r="T17" i="36"/>
  <c r="T89" i="36" s="1"/>
  <c r="T31" i="36"/>
  <c r="T103" i="36" s="1"/>
  <c r="T27" i="36"/>
  <c r="T99" i="36" s="1"/>
  <c r="T26" i="36"/>
  <c r="T98" i="36" s="1"/>
  <c r="T25" i="36"/>
  <c r="T97" i="36" s="1"/>
  <c r="T24" i="36"/>
  <c r="T96" i="36" s="1"/>
  <c r="T20" i="36"/>
  <c r="T92" i="36" s="1"/>
  <c r="T16" i="36"/>
  <c r="T88" i="36" s="1"/>
  <c r="T32" i="36"/>
  <c r="T104" i="36" s="1"/>
  <c r="T28" i="36"/>
  <c r="T100" i="36" s="1"/>
  <c r="T23" i="36"/>
  <c r="T95" i="36" s="1"/>
  <c r="T19" i="36"/>
  <c r="T91" i="36" s="1"/>
  <c r="T15" i="36"/>
  <c r="T87" i="36" s="1"/>
  <c r="T14" i="36"/>
  <c r="T86" i="36" s="1"/>
  <c r="T84" i="11"/>
  <c r="T156" i="11" s="1"/>
  <c r="T83" i="11"/>
  <c r="T155" i="11" s="1"/>
  <c r="T82" i="11"/>
  <c r="T154" i="11" s="1"/>
  <c r="T81" i="11"/>
  <c r="T153" i="11" s="1"/>
  <c r="T80" i="11"/>
  <c r="T152" i="11" s="1"/>
  <c r="T79" i="11"/>
  <c r="T151" i="11" s="1"/>
  <c r="T78" i="11"/>
  <c r="T150" i="11" s="1"/>
  <c r="T77" i="11"/>
  <c r="T149" i="11" s="1"/>
  <c r="T76" i="11"/>
  <c r="T148" i="11" s="1"/>
  <c r="T75" i="11"/>
  <c r="T147" i="11" s="1"/>
  <c r="T74" i="11"/>
  <c r="T146" i="11" s="1"/>
  <c r="T73" i="11"/>
  <c r="T145" i="11" s="1"/>
  <c r="T72" i="11"/>
  <c r="T144" i="11" s="1"/>
  <c r="T71" i="11"/>
  <c r="T143" i="11" s="1"/>
  <c r="T70" i="11"/>
  <c r="T142" i="11" s="1"/>
  <c r="T69" i="11"/>
  <c r="T141" i="11" s="1"/>
  <c r="T68" i="11"/>
  <c r="T140" i="11" s="1"/>
  <c r="T67" i="11"/>
  <c r="T139" i="11" s="1"/>
  <c r="T66" i="11"/>
  <c r="T138" i="11" s="1"/>
  <c r="T65" i="11"/>
  <c r="T137" i="11" s="1"/>
  <c r="T64" i="11"/>
  <c r="T136" i="11" s="1"/>
  <c r="T63" i="11"/>
  <c r="T135" i="11" s="1"/>
  <c r="T62" i="11"/>
  <c r="T134" i="11" s="1"/>
  <c r="T61" i="11"/>
  <c r="T133" i="11" s="1"/>
  <c r="T60" i="11"/>
  <c r="T132" i="11" s="1"/>
  <c r="T59" i="11"/>
  <c r="T131" i="11" s="1"/>
  <c r="T58" i="11"/>
  <c r="T130" i="11" s="1"/>
  <c r="T57" i="11"/>
  <c r="T129" i="11" s="1"/>
  <c r="T56" i="11"/>
  <c r="T128" i="11" s="1"/>
  <c r="T55" i="11"/>
  <c r="T127" i="11" s="1"/>
  <c r="T22" i="11"/>
  <c r="T94" i="11" s="1"/>
  <c r="T18" i="11"/>
  <c r="T90" i="11" s="1"/>
  <c r="T21" i="11"/>
  <c r="T93" i="11" s="1"/>
  <c r="T17" i="11"/>
  <c r="T89" i="11" s="1"/>
  <c r="T54" i="11"/>
  <c r="T126" i="11" s="1"/>
  <c r="T53" i="11"/>
  <c r="T125" i="11" s="1"/>
  <c r="T52" i="11"/>
  <c r="T124" i="11" s="1"/>
  <c r="T51" i="11"/>
  <c r="T123" i="11" s="1"/>
  <c r="T50" i="11"/>
  <c r="T122" i="11" s="1"/>
  <c r="T49" i="11"/>
  <c r="T121" i="11" s="1"/>
  <c r="T48" i="11"/>
  <c r="T120" i="11" s="1"/>
  <c r="T47" i="11"/>
  <c r="T119" i="11" s="1"/>
  <c r="T46" i="11"/>
  <c r="T118" i="11" s="1"/>
  <c r="T45" i="11"/>
  <c r="T117" i="11" s="1"/>
  <c r="T44" i="11"/>
  <c r="T116" i="11" s="1"/>
  <c r="T43" i="11"/>
  <c r="T115" i="11" s="1"/>
  <c r="T42" i="11"/>
  <c r="T114" i="11" s="1"/>
  <c r="T41" i="11"/>
  <c r="T113" i="11" s="1"/>
  <c r="T40" i="11"/>
  <c r="T112" i="11" s="1"/>
  <c r="T39" i="11"/>
  <c r="T111" i="11" s="1"/>
  <c r="T38" i="11"/>
  <c r="T110" i="11" s="1"/>
  <c r="T37" i="11"/>
  <c r="T109" i="11" s="1"/>
  <c r="T36" i="11"/>
  <c r="T108" i="11" s="1"/>
  <c r="T35" i="11"/>
  <c r="T107" i="11" s="1"/>
  <c r="T34" i="11"/>
  <c r="T106" i="11" s="1"/>
  <c r="T33" i="11"/>
  <c r="T105" i="11" s="1"/>
  <c r="T32" i="11"/>
  <c r="T104" i="11" s="1"/>
  <c r="T31" i="11"/>
  <c r="T103" i="11" s="1"/>
  <c r="T30" i="11"/>
  <c r="T102" i="11" s="1"/>
  <c r="T29" i="11"/>
  <c r="T101" i="11" s="1"/>
  <c r="T28" i="11"/>
  <c r="T100" i="11" s="1"/>
  <c r="T27" i="11"/>
  <c r="T99" i="11" s="1"/>
  <c r="T26" i="11"/>
  <c r="T98" i="11" s="1"/>
  <c r="T25" i="11"/>
  <c r="T97" i="11" s="1"/>
  <c r="T24" i="11"/>
  <c r="T96" i="11" s="1"/>
  <c r="T20" i="11"/>
  <c r="T92" i="11" s="1"/>
  <c r="T16" i="11"/>
  <c r="T88" i="11" s="1"/>
  <c r="T23" i="11"/>
  <c r="T95" i="11" s="1"/>
  <c r="T19" i="11"/>
  <c r="T91" i="11" s="1"/>
  <c r="T15" i="11"/>
  <c r="T87" i="11" s="1"/>
  <c r="T14" i="11"/>
  <c r="T86" i="11" s="1"/>
  <c r="S45" i="37"/>
  <c r="S117" i="37" s="1"/>
  <c r="S50" i="37"/>
  <c r="S122" i="37" s="1"/>
  <c r="S58" i="37"/>
  <c r="S130" i="37" s="1"/>
  <c r="S66" i="37"/>
  <c r="S138" i="37" s="1"/>
  <c r="S72" i="37"/>
  <c r="S144" i="37" s="1"/>
  <c r="S80" i="37"/>
  <c r="S152" i="37" s="1"/>
  <c r="S41" i="37"/>
  <c r="S113" i="37" s="1"/>
  <c r="S46" i="37"/>
  <c r="S118" i="37" s="1"/>
  <c r="S51" i="37"/>
  <c r="S123" i="37" s="1"/>
  <c r="S59" i="37"/>
  <c r="S131" i="37" s="1"/>
  <c r="S67" i="37"/>
  <c r="S139" i="37" s="1"/>
  <c r="S73" i="37"/>
  <c r="S145" i="37" s="1"/>
  <c r="S81" i="37"/>
  <c r="S153" i="37" s="1"/>
  <c r="AC162" i="11"/>
  <c r="AM162" i="11" s="1"/>
  <c r="AM164" i="11" s="1"/>
  <c r="AM165" i="11" s="1"/>
  <c r="L162" i="11"/>
  <c r="L164" i="11" s="1"/>
  <c r="L165" i="11" s="1"/>
  <c r="AC161" i="11"/>
  <c r="T160" i="11"/>
  <c r="S160" i="11"/>
  <c r="AC162" i="36"/>
  <c r="AM162" i="36" s="1"/>
  <c r="AM164" i="36" s="1"/>
  <c r="AM165" i="36" s="1"/>
  <c r="L162" i="36"/>
  <c r="L164" i="36" s="1"/>
  <c r="L165" i="36" s="1"/>
  <c r="S160" i="36"/>
  <c r="AC161" i="36"/>
  <c r="T160" i="36"/>
  <c r="AC162" i="37"/>
  <c r="AM162" i="37" s="1"/>
  <c r="AM164" i="37" s="1"/>
  <c r="AM165" i="37" s="1"/>
  <c r="L162" i="37"/>
  <c r="L164" i="37" s="1"/>
  <c r="L165" i="37" s="1"/>
  <c r="S160" i="37"/>
  <c r="AC161" i="37"/>
  <c r="T160" i="37"/>
  <c r="L162" i="38"/>
  <c r="L164" i="38" s="1"/>
  <c r="L165" i="38" s="1"/>
  <c r="AC162" i="38"/>
  <c r="AM162" i="38" s="1"/>
  <c r="AM164" i="38" s="1"/>
  <c r="AM165" i="38" s="1"/>
  <c r="AC161" i="38"/>
  <c r="T160" i="38"/>
  <c r="S160" i="38"/>
  <c r="AX164" i="11"/>
  <c r="AI164" i="11"/>
  <c r="V164" i="11"/>
  <c r="K164" i="11"/>
  <c r="G164" i="11"/>
  <c r="G165" i="11" s="1"/>
  <c r="AW164" i="11"/>
  <c r="AL164" i="11"/>
  <c r="AH164" i="11"/>
  <c r="U164" i="11"/>
  <c r="J164" i="11"/>
  <c r="AC160" i="11"/>
  <c r="L166" i="11"/>
  <c r="AM166" i="11" s="1"/>
  <c r="AV164" i="11"/>
  <c r="AK164" i="11"/>
  <c r="X164" i="11"/>
  <c r="M164" i="11"/>
  <c r="I164" i="11"/>
  <c r="AY164" i="11"/>
  <c r="AN164" i="11"/>
  <c r="AJ164" i="11"/>
  <c r="W164" i="11"/>
  <c r="H164" i="11"/>
  <c r="AY164" i="38"/>
  <c r="AN164" i="38"/>
  <c r="AJ164" i="38"/>
  <c r="W164" i="38"/>
  <c r="H164" i="38"/>
  <c r="AX164" i="38"/>
  <c r="AI164" i="38"/>
  <c r="V164" i="38"/>
  <c r="K164" i="38"/>
  <c r="G164" i="38"/>
  <c r="AW164" i="38"/>
  <c r="AL164" i="38"/>
  <c r="AH164" i="38"/>
  <c r="U164" i="38"/>
  <c r="J164" i="38"/>
  <c r="AC160" i="38"/>
  <c r="L166" i="38"/>
  <c r="AM166" i="38" s="1"/>
  <c r="AV164" i="38"/>
  <c r="AK164" i="38"/>
  <c r="X164" i="38"/>
  <c r="M164" i="38"/>
  <c r="I164" i="38"/>
  <c r="AY164" i="36"/>
  <c r="AN164" i="36"/>
  <c r="AJ164" i="36"/>
  <c r="W164" i="36"/>
  <c r="H164" i="36"/>
  <c r="AX164" i="36"/>
  <c r="AI164" i="36"/>
  <c r="V164" i="36"/>
  <c r="K164" i="36"/>
  <c r="G164" i="36"/>
  <c r="AW164" i="36"/>
  <c r="AL164" i="36"/>
  <c r="AH164" i="36"/>
  <c r="U164" i="36"/>
  <c r="J164" i="36"/>
  <c r="AC160" i="36"/>
  <c r="L166" i="36"/>
  <c r="AM166" i="36" s="1"/>
  <c r="AV164" i="36"/>
  <c r="AK164" i="36"/>
  <c r="X164" i="36"/>
  <c r="M164" i="36"/>
  <c r="I164" i="36"/>
  <c r="S14" i="37"/>
  <c r="S86" i="37" s="1"/>
  <c r="S19" i="37"/>
  <c r="S91" i="37" s="1"/>
  <c r="S24" i="37"/>
  <c r="S96" i="37" s="1"/>
  <c r="S28" i="37"/>
  <c r="S100" i="37" s="1"/>
  <c r="S32" i="37"/>
  <c r="S104" i="37" s="1"/>
  <c r="S36" i="37"/>
  <c r="S108" i="37" s="1"/>
  <c r="S40" i="37"/>
  <c r="S112" i="37" s="1"/>
  <c r="S44" i="37"/>
  <c r="S116" i="37" s="1"/>
  <c r="S48" i="37"/>
  <c r="S120" i="37" s="1"/>
  <c r="S52" i="37"/>
  <c r="S124" i="37" s="1"/>
  <c r="S56" i="37"/>
  <c r="S128" i="37" s="1"/>
  <c r="S60" i="37"/>
  <c r="S132" i="37" s="1"/>
  <c r="S64" i="37"/>
  <c r="S136" i="37" s="1"/>
  <c r="S68" i="37"/>
  <c r="S140" i="37" s="1"/>
  <c r="S17" i="37"/>
  <c r="S89" i="37" s="1"/>
  <c r="S74" i="37"/>
  <c r="S146" i="37" s="1"/>
  <c r="S78" i="37"/>
  <c r="S150" i="37" s="1"/>
  <c r="S82" i="37"/>
  <c r="S154" i="37" s="1"/>
  <c r="S53" i="37"/>
  <c r="S125" i="37" s="1"/>
  <c r="S57" i="37"/>
  <c r="S129" i="37" s="1"/>
  <c r="S61" i="37"/>
  <c r="S133" i="37" s="1"/>
  <c r="S65" i="37"/>
  <c r="S137" i="37" s="1"/>
  <c r="S69" i="37"/>
  <c r="S141" i="37" s="1"/>
  <c r="S21" i="37"/>
  <c r="S93" i="37" s="1"/>
  <c r="S75" i="37"/>
  <c r="S147" i="37" s="1"/>
  <c r="S79" i="37"/>
  <c r="S151" i="37" s="1"/>
  <c r="T84" i="37"/>
  <c r="T156" i="37" s="1"/>
  <c r="T83" i="37"/>
  <c r="T155" i="37" s="1"/>
  <c r="T82" i="37"/>
  <c r="T154" i="37" s="1"/>
  <c r="T81" i="37"/>
  <c r="T153" i="37" s="1"/>
  <c r="T80" i="37"/>
  <c r="T152" i="37" s="1"/>
  <c r="T79" i="37"/>
  <c r="T151" i="37" s="1"/>
  <c r="T78" i="37"/>
  <c r="T150" i="37" s="1"/>
  <c r="T77" i="37"/>
  <c r="T149" i="37" s="1"/>
  <c r="T76" i="37"/>
  <c r="T148" i="37" s="1"/>
  <c r="T75" i="37"/>
  <c r="T147" i="37" s="1"/>
  <c r="T74" i="37"/>
  <c r="T146" i="37" s="1"/>
  <c r="T73" i="37"/>
  <c r="T145" i="37" s="1"/>
  <c r="T72" i="37"/>
  <c r="T144" i="37" s="1"/>
  <c r="T71" i="37"/>
  <c r="T143" i="37" s="1"/>
  <c r="T70" i="37"/>
  <c r="T142" i="37" s="1"/>
  <c r="T69" i="37"/>
  <c r="T141" i="37" s="1"/>
  <c r="T68" i="37"/>
  <c r="T140" i="37" s="1"/>
  <c r="T67" i="37"/>
  <c r="T139" i="37" s="1"/>
  <c r="T66" i="37"/>
  <c r="T138" i="37" s="1"/>
  <c r="T65" i="37"/>
  <c r="T137" i="37" s="1"/>
  <c r="T64" i="37"/>
  <c r="T136" i="37" s="1"/>
  <c r="T63" i="37"/>
  <c r="T135" i="37" s="1"/>
  <c r="T62" i="37"/>
  <c r="T134" i="37" s="1"/>
  <c r="T61" i="37"/>
  <c r="T133" i="37" s="1"/>
  <c r="T60" i="37"/>
  <c r="T132" i="37" s="1"/>
  <c r="T59" i="37"/>
  <c r="T131" i="37" s="1"/>
  <c r="T58" i="37"/>
  <c r="T130" i="37" s="1"/>
  <c r="T57" i="37"/>
  <c r="T129" i="37" s="1"/>
  <c r="T56" i="37"/>
  <c r="T128" i="37" s="1"/>
  <c r="T55" i="37"/>
  <c r="T127" i="37" s="1"/>
  <c r="T54" i="37"/>
  <c r="T126" i="37" s="1"/>
  <c r="T53" i="37"/>
  <c r="T125" i="37" s="1"/>
  <c r="T52" i="37"/>
  <c r="T124" i="37" s="1"/>
  <c r="T51" i="37"/>
  <c r="T123" i="37" s="1"/>
  <c r="T50" i="37"/>
  <c r="T122" i="37" s="1"/>
  <c r="T49" i="37"/>
  <c r="T121" i="37" s="1"/>
  <c r="T48" i="37"/>
  <c r="T120" i="37" s="1"/>
  <c r="T47" i="37"/>
  <c r="T119" i="37" s="1"/>
  <c r="T46" i="37"/>
  <c r="T118" i="37" s="1"/>
  <c r="T45" i="37"/>
  <c r="T117" i="37" s="1"/>
  <c r="T44" i="37"/>
  <c r="T116" i="37" s="1"/>
  <c r="T43" i="37"/>
  <c r="T115" i="37" s="1"/>
  <c r="T42" i="37"/>
  <c r="T114" i="37" s="1"/>
  <c r="T41" i="37"/>
  <c r="T113" i="37" s="1"/>
  <c r="T40" i="37"/>
  <c r="T112" i="37" s="1"/>
  <c r="T39" i="37"/>
  <c r="T111" i="37" s="1"/>
  <c r="T38" i="37"/>
  <c r="T110" i="37" s="1"/>
  <c r="T37" i="37"/>
  <c r="T109" i="37" s="1"/>
  <c r="T36" i="37"/>
  <c r="T108" i="37" s="1"/>
  <c r="T35" i="37"/>
  <c r="T107" i="37" s="1"/>
  <c r="T34" i="37"/>
  <c r="T106" i="37" s="1"/>
  <c r="T33" i="37"/>
  <c r="T105" i="37" s="1"/>
  <c r="T32" i="37"/>
  <c r="T104" i="37" s="1"/>
  <c r="T31" i="37"/>
  <c r="T103" i="37" s="1"/>
  <c r="T30" i="37"/>
  <c r="T102" i="37" s="1"/>
  <c r="T29" i="37"/>
  <c r="T101" i="37" s="1"/>
  <c r="T28" i="37"/>
  <c r="T100" i="37" s="1"/>
  <c r="T27" i="37"/>
  <c r="T99" i="37" s="1"/>
  <c r="T26" i="37"/>
  <c r="T98" i="37" s="1"/>
  <c r="T25" i="37"/>
  <c r="T97" i="37" s="1"/>
  <c r="T24" i="37"/>
  <c r="T96" i="37" s="1"/>
  <c r="T20" i="37"/>
  <c r="T92" i="37" s="1"/>
  <c r="T16" i="37"/>
  <c r="T88" i="37" s="1"/>
  <c r="T23" i="37"/>
  <c r="T95" i="37" s="1"/>
  <c r="T19" i="37"/>
  <c r="T91" i="37" s="1"/>
  <c r="T15" i="37"/>
  <c r="T87" i="37" s="1"/>
  <c r="T22" i="37"/>
  <c r="T94" i="37" s="1"/>
  <c r="T18" i="37"/>
  <c r="T90" i="37" s="1"/>
  <c r="T14" i="37"/>
  <c r="T86" i="37" s="1"/>
  <c r="T21" i="37"/>
  <c r="T93" i="37" s="1"/>
  <c r="T17" i="37"/>
  <c r="T89" i="37" s="1"/>
  <c r="S84" i="38"/>
  <c r="S156" i="38" s="1"/>
  <c r="S83" i="38"/>
  <c r="S155" i="38" s="1"/>
  <c r="S82" i="38"/>
  <c r="S154" i="38" s="1"/>
  <c r="S81" i="38"/>
  <c r="S153" i="38" s="1"/>
  <c r="S80" i="38"/>
  <c r="S152" i="38" s="1"/>
  <c r="S79" i="38"/>
  <c r="S151" i="38" s="1"/>
  <c r="S78" i="38"/>
  <c r="S150" i="38" s="1"/>
  <c r="S77" i="38"/>
  <c r="S149" i="38" s="1"/>
  <c r="S76" i="38"/>
  <c r="S148" i="38" s="1"/>
  <c r="S75" i="38"/>
  <c r="S147" i="38" s="1"/>
  <c r="S74" i="38"/>
  <c r="S146" i="38" s="1"/>
  <c r="S73" i="38"/>
  <c r="S145" i="38" s="1"/>
  <c r="S72" i="38"/>
  <c r="S144" i="38" s="1"/>
  <c r="S22" i="38"/>
  <c r="S94" i="38" s="1"/>
  <c r="S18" i="38"/>
  <c r="S90" i="38" s="1"/>
  <c r="S14" i="38"/>
  <c r="S86" i="38" s="1"/>
  <c r="S21" i="38"/>
  <c r="S93" i="38" s="1"/>
  <c r="S17" i="38"/>
  <c r="S89" i="38" s="1"/>
  <c r="S71" i="38"/>
  <c r="S143" i="38" s="1"/>
  <c r="S70" i="38"/>
  <c r="S142" i="38" s="1"/>
  <c r="S69" i="38"/>
  <c r="S141" i="38" s="1"/>
  <c r="S68" i="38"/>
  <c r="S140" i="38" s="1"/>
  <c r="S67" i="38"/>
  <c r="S139" i="38" s="1"/>
  <c r="S66" i="38"/>
  <c r="S138" i="38" s="1"/>
  <c r="S65" i="38"/>
  <c r="S137" i="38" s="1"/>
  <c r="S64" i="38"/>
  <c r="S136" i="38" s="1"/>
  <c r="S63" i="38"/>
  <c r="S135" i="38" s="1"/>
  <c r="S62" i="38"/>
  <c r="S134" i="38" s="1"/>
  <c r="S61" i="38"/>
  <c r="S133" i="38" s="1"/>
  <c r="S60" i="38"/>
  <c r="S132" i="38" s="1"/>
  <c r="S59" i="38"/>
  <c r="S131" i="38" s="1"/>
  <c r="S58" i="38"/>
  <c r="S130" i="38" s="1"/>
  <c r="S57" i="38"/>
  <c r="S129" i="38" s="1"/>
  <c r="S56" i="38"/>
  <c r="S128" i="38" s="1"/>
  <c r="S55" i="38"/>
  <c r="S127" i="38" s="1"/>
  <c r="S54" i="38"/>
  <c r="S126" i="38" s="1"/>
  <c r="S53" i="38"/>
  <c r="S125" i="38" s="1"/>
  <c r="S52" i="38"/>
  <c r="S124" i="38" s="1"/>
  <c r="S51" i="38"/>
  <c r="S123" i="38" s="1"/>
  <c r="S50" i="38"/>
  <c r="S122" i="38" s="1"/>
  <c r="S49" i="38"/>
  <c r="S121" i="38" s="1"/>
  <c r="S48" i="38"/>
  <c r="S120" i="38" s="1"/>
  <c r="S47" i="38"/>
  <c r="S119" i="38" s="1"/>
  <c r="S46" i="38"/>
  <c r="S118" i="38" s="1"/>
  <c r="S45" i="38"/>
  <c r="S117" i="38" s="1"/>
  <c r="S44" i="38"/>
  <c r="S116" i="38" s="1"/>
  <c r="S43" i="38"/>
  <c r="S115" i="38" s="1"/>
  <c r="S42" i="38"/>
  <c r="S114" i="38" s="1"/>
  <c r="S41" i="38"/>
  <c r="S113" i="38" s="1"/>
  <c r="S40" i="38"/>
  <c r="S112" i="38" s="1"/>
  <c r="S39" i="38"/>
  <c r="S111" i="38" s="1"/>
  <c r="S38" i="38"/>
  <c r="S110" i="38" s="1"/>
  <c r="S37" i="38"/>
  <c r="S109" i="38" s="1"/>
  <c r="S36" i="38"/>
  <c r="S108" i="38" s="1"/>
  <c r="S35" i="38"/>
  <c r="S107" i="38" s="1"/>
  <c r="S34" i="38"/>
  <c r="S106" i="38" s="1"/>
  <c r="S33" i="38"/>
  <c r="S105" i="38" s="1"/>
  <c r="S32" i="38"/>
  <c r="S104" i="38" s="1"/>
  <c r="S31" i="38"/>
  <c r="S103" i="38" s="1"/>
  <c r="S30" i="38"/>
  <c r="S102" i="38" s="1"/>
  <c r="S29" i="38"/>
  <c r="S101" i="38" s="1"/>
  <c r="S28" i="38"/>
  <c r="S100" i="38" s="1"/>
  <c r="S27" i="38"/>
  <c r="S99" i="38" s="1"/>
  <c r="S26" i="38"/>
  <c r="S98" i="38" s="1"/>
  <c r="S25" i="38"/>
  <c r="S97" i="38" s="1"/>
  <c r="S24" i="38"/>
  <c r="S96" i="38" s="1"/>
  <c r="S20" i="38"/>
  <c r="S92" i="38" s="1"/>
  <c r="S16" i="38"/>
  <c r="S88" i="38" s="1"/>
  <c r="S23" i="38"/>
  <c r="S95" i="38" s="1"/>
  <c r="S19" i="38"/>
  <c r="S91" i="38" s="1"/>
  <c r="S15" i="38"/>
  <c r="S87" i="38" s="1"/>
  <c r="T84" i="38"/>
  <c r="T156" i="38" s="1"/>
  <c r="T83" i="38"/>
  <c r="T155" i="38" s="1"/>
  <c r="T82" i="38"/>
  <c r="T154" i="38" s="1"/>
  <c r="T81" i="38"/>
  <c r="T153" i="38" s="1"/>
  <c r="T80" i="38"/>
  <c r="T152" i="38" s="1"/>
  <c r="T79" i="38"/>
  <c r="T151" i="38" s="1"/>
  <c r="T78" i="38"/>
  <c r="T150" i="38" s="1"/>
  <c r="T77" i="38"/>
  <c r="T149" i="38" s="1"/>
  <c r="T76" i="38"/>
  <c r="T148" i="38" s="1"/>
  <c r="T75" i="38"/>
  <c r="T147" i="38" s="1"/>
  <c r="T74" i="38"/>
  <c r="T146" i="38" s="1"/>
  <c r="T73" i="38"/>
  <c r="T145" i="38" s="1"/>
  <c r="T72" i="38"/>
  <c r="T144" i="38" s="1"/>
  <c r="T21" i="38"/>
  <c r="T93" i="38" s="1"/>
  <c r="T17" i="38"/>
  <c r="T89" i="38" s="1"/>
  <c r="T71" i="38"/>
  <c r="T143" i="38" s="1"/>
  <c r="T70" i="38"/>
  <c r="T142" i="38" s="1"/>
  <c r="T69" i="38"/>
  <c r="T141" i="38" s="1"/>
  <c r="T68" i="38"/>
  <c r="T140" i="38" s="1"/>
  <c r="T67" i="38"/>
  <c r="T139" i="38" s="1"/>
  <c r="T66" i="38"/>
  <c r="T138" i="38" s="1"/>
  <c r="T65" i="38"/>
  <c r="T137" i="38" s="1"/>
  <c r="T64" i="38"/>
  <c r="T136" i="38" s="1"/>
  <c r="T63" i="38"/>
  <c r="T135" i="38" s="1"/>
  <c r="T62" i="38"/>
  <c r="T134" i="38" s="1"/>
  <c r="T61" i="38"/>
  <c r="T133" i="38" s="1"/>
  <c r="T60" i="38"/>
  <c r="T132" i="38" s="1"/>
  <c r="T59" i="38"/>
  <c r="T131" i="38" s="1"/>
  <c r="T58" i="38"/>
  <c r="T130" i="38" s="1"/>
  <c r="T57" i="38"/>
  <c r="T129" i="38" s="1"/>
  <c r="T56" i="38"/>
  <c r="T128" i="38" s="1"/>
  <c r="T55" i="38"/>
  <c r="T127" i="38" s="1"/>
  <c r="T54" i="38"/>
  <c r="T126" i="38" s="1"/>
  <c r="T53" i="38"/>
  <c r="T125" i="38" s="1"/>
  <c r="T52" i="38"/>
  <c r="T124" i="38" s="1"/>
  <c r="T51" i="38"/>
  <c r="T123" i="38" s="1"/>
  <c r="T50" i="38"/>
  <c r="T122" i="38" s="1"/>
  <c r="T49" i="38"/>
  <c r="T121" i="38" s="1"/>
  <c r="T48" i="38"/>
  <c r="T120" i="38" s="1"/>
  <c r="T47" i="38"/>
  <c r="T119" i="38" s="1"/>
  <c r="T46" i="38"/>
  <c r="T118" i="38" s="1"/>
  <c r="T45" i="38"/>
  <c r="T117" i="38" s="1"/>
  <c r="T44" i="38"/>
  <c r="T116" i="38" s="1"/>
  <c r="T43" i="38"/>
  <c r="T115" i="38" s="1"/>
  <c r="T42" i="38"/>
  <c r="T114" i="38" s="1"/>
  <c r="T41" i="38"/>
  <c r="T113" i="38" s="1"/>
  <c r="T40" i="38"/>
  <c r="T112" i="38" s="1"/>
  <c r="T39" i="38"/>
  <c r="T111" i="38" s="1"/>
  <c r="T38" i="38"/>
  <c r="T110" i="38" s="1"/>
  <c r="T37" i="38"/>
  <c r="T109" i="38" s="1"/>
  <c r="T36" i="38"/>
  <c r="T108" i="38" s="1"/>
  <c r="T35" i="38"/>
  <c r="T107" i="38" s="1"/>
  <c r="T34" i="38"/>
  <c r="T106" i="38" s="1"/>
  <c r="T33" i="38"/>
  <c r="T105" i="38" s="1"/>
  <c r="T32" i="38"/>
  <c r="T104" i="38" s="1"/>
  <c r="T31" i="38"/>
  <c r="T103" i="38" s="1"/>
  <c r="T30" i="38"/>
  <c r="T102" i="38" s="1"/>
  <c r="T29" i="38"/>
  <c r="T101" i="38" s="1"/>
  <c r="T28" i="38"/>
  <c r="T100" i="38" s="1"/>
  <c r="T27" i="38"/>
  <c r="T99" i="38" s="1"/>
  <c r="T26" i="38"/>
  <c r="T98" i="38" s="1"/>
  <c r="T25" i="38"/>
  <c r="T97" i="38" s="1"/>
  <c r="T24" i="38"/>
  <c r="T96" i="38" s="1"/>
  <c r="T20" i="38"/>
  <c r="T92" i="38" s="1"/>
  <c r="T16" i="38"/>
  <c r="T88" i="38" s="1"/>
  <c r="T23" i="38"/>
  <c r="T95" i="38" s="1"/>
  <c r="T19" i="38"/>
  <c r="T91" i="38" s="1"/>
  <c r="T15" i="38"/>
  <c r="T87" i="38" s="1"/>
  <c r="T22" i="38"/>
  <c r="T94" i="38" s="1"/>
  <c r="T18" i="38"/>
  <c r="T90" i="38" s="1"/>
  <c r="T14" i="38"/>
  <c r="T86" i="38" s="1"/>
  <c r="W84" i="38"/>
  <c r="W83" i="38"/>
  <c r="W82" i="38"/>
  <c r="W81" i="38"/>
  <c r="W80" i="38"/>
  <c r="W79" i="38"/>
  <c r="W78" i="38"/>
  <c r="W77" i="38"/>
  <c r="W76" i="38"/>
  <c r="W75" i="38"/>
  <c r="W74" i="38"/>
  <c r="W73" i="38"/>
  <c r="W72" i="38"/>
  <c r="W23" i="38"/>
  <c r="W19" i="38"/>
  <c r="W15" i="38"/>
  <c r="W22" i="38"/>
  <c r="W18" i="38"/>
  <c r="W14" i="38"/>
  <c r="W21" i="38"/>
  <c r="W17" i="38"/>
  <c r="W71" i="38"/>
  <c r="W70" i="38"/>
  <c r="W69" i="38"/>
  <c r="W68" i="38"/>
  <c r="W67" i="38"/>
  <c r="W66" i="38"/>
  <c r="W65" i="38"/>
  <c r="W64" i="38"/>
  <c r="W63" i="38"/>
  <c r="W62" i="38"/>
  <c r="W61" i="38"/>
  <c r="W60" i="38"/>
  <c r="W59" i="38"/>
  <c r="W58" i="38"/>
  <c r="W57" i="38"/>
  <c r="W56" i="38"/>
  <c r="W55" i="38"/>
  <c r="W54" i="38"/>
  <c r="W53" i="38"/>
  <c r="W52" i="38"/>
  <c r="W51" i="38"/>
  <c r="W50" i="38"/>
  <c r="W49" i="38"/>
  <c r="W48" i="38"/>
  <c r="W47" i="38"/>
  <c r="W46" i="38"/>
  <c r="W45" i="38"/>
  <c r="W44" i="38"/>
  <c r="W43" i="38"/>
  <c r="W42" i="38"/>
  <c r="W41" i="38"/>
  <c r="W40" i="38"/>
  <c r="W39" i="38"/>
  <c r="W38" i="38"/>
  <c r="W37" i="38"/>
  <c r="W36" i="38"/>
  <c r="W35" i="38"/>
  <c r="W34" i="38"/>
  <c r="W33" i="38"/>
  <c r="W32" i="38"/>
  <c r="W31" i="38"/>
  <c r="W30" i="38"/>
  <c r="W29" i="38"/>
  <c r="W28" i="38"/>
  <c r="W27" i="38"/>
  <c r="W26" i="38"/>
  <c r="W25" i="38"/>
  <c r="W24" i="38"/>
  <c r="W20" i="38"/>
  <c r="W16" i="38"/>
  <c r="U84" i="38"/>
  <c r="U156" i="38" s="1"/>
  <c r="U83" i="38"/>
  <c r="U155" i="38" s="1"/>
  <c r="U82" i="38"/>
  <c r="U154" i="38" s="1"/>
  <c r="U81" i="38"/>
  <c r="U153" i="38" s="1"/>
  <c r="U80" i="38"/>
  <c r="U152" i="38" s="1"/>
  <c r="U79" i="38"/>
  <c r="U151" i="38" s="1"/>
  <c r="U78" i="38"/>
  <c r="U150" i="38" s="1"/>
  <c r="U77" i="38"/>
  <c r="U149" i="38" s="1"/>
  <c r="U76" i="38"/>
  <c r="U148" i="38" s="1"/>
  <c r="U75" i="38"/>
  <c r="U147" i="38" s="1"/>
  <c r="U74" i="38"/>
  <c r="U146" i="38" s="1"/>
  <c r="U73" i="38"/>
  <c r="U145" i="38" s="1"/>
  <c r="U72" i="38"/>
  <c r="U144" i="38" s="1"/>
  <c r="U71" i="38"/>
  <c r="U143" i="38" s="1"/>
  <c r="U70" i="38"/>
  <c r="U142" i="38" s="1"/>
  <c r="U69" i="38"/>
  <c r="U141" i="38" s="1"/>
  <c r="U68" i="38"/>
  <c r="U140" i="38" s="1"/>
  <c r="U67" i="38"/>
  <c r="U139" i="38" s="1"/>
  <c r="U66" i="38"/>
  <c r="U138" i="38" s="1"/>
  <c r="U65" i="38"/>
  <c r="U137" i="38" s="1"/>
  <c r="U64" i="38"/>
  <c r="U136" i="38" s="1"/>
  <c r="U63" i="38"/>
  <c r="U135" i="38" s="1"/>
  <c r="U62" i="38"/>
  <c r="U134" i="38" s="1"/>
  <c r="U61" i="38"/>
  <c r="U133" i="38" s="1"/>
  <c r="U60" i="38"/>
  <c r="U132" i="38" s="1"/>
  <c r="U59" i="38"/>
  <c r="U131" i="38" s="1"/>
  <c r="U58" i="38"/>
  <c r="U130" i="38" s="1"/>
  <c r="U57" i="38"/>
  <c r="U129" i="38" s="1"/>
  <c r="U56" i="38"/>
  <c r="U128" i="38" s="1"/>
  <c r="U55" i="38"/>
  <c r="U127" i="38" s="1"/>
  <c r="U54" i="38"/>
  <c r="U126" i="38" s="1"/>
  <c r="U53" i="38"/>
  <c r="U125" i="38" s="1"/>
  <c r="U52" i="38"/>
  <c r="U124" i="38" s="1"/>
  <c r="U51" i="38"/>
  <c r="U123" i="38" s="1"/>
  <c r="U50" i="38"/>
  <c r="U122" i="38" s="1"/>
  <c r="U49" i="38"/>
  <c r="U121" i="38" s="1"/>
  <c r="U48" i="38"/>
  <c r="U120" i="38" s="1"/>
  <c r="U47" i="38"/>
  <c r="U119" i="38" s="1"/>
  <c r="U46" i="38"/>
  <c r="U118" i="38" s="1"/>
  <c r="U45" i="38"/>
  <c r="U117" i="38" s="1"/>
  <c r="U44" i="38"/>
  <c r="U116" i="38" s="1"/>
  <c r="U43" i="38"/>
  <c r="U115" i="38" s="1"/>
  <c r="U42" i="38"/>
  <c r="U114" i="38" s="1"/>
  <c r="U41" i="38"/>
  <c r="U113" i="38" s="1"/>
  <c r="U40" i="38"/>
  <c r="U112" i="38" s="1"/>
  <c r="U39" i="38"/>
  <c r="U111" i="38" s="1"/>
  <c r="U38" i="38"/>
  <c r="U110" i="38" s="1"/>
  <c r="U37" i="38"/>
  <c r="U109" i="38" s="1"/>
  <c r="U36" i="38"/>
  <c r="U108" i="38" s="1"/>
  <c r="U35" i="38"/>
  <c r="U107" i="38" s="1"/>
  <c r="U34" i="38"/>
  <c r="U106" i="38" s="1"/>
  <c r="U33" i="38"/>
  <c r="U105" i="38" s="1"/>
  <c r="U32" i="38"/>
  <c r="U104" i="38" s="1"/>
  <c r="U31" i="38"/>
  <c r="U103" i="38" s="1"/>
  <c r="U30" i="38"/>
  <c r="U102" i="38" s="1"/>
  <c r="U29" i="38"/>
  <c r="U101" i="38" s="1"/>
  <c r="U28" i="38"/>
  <c r="U100" i="38" s="1"/>
  <c r="U27" i="38"/>
  <c r="U99" i="38" s="1"/>
  <c r="U26" i="38"/>
  <c r="U98" i="38" s="1"/>
  <c r="U25" i="38"/>
  <c r="U97" i="38" s="1"/>
  <c r="U24" i="38"/>
  <c r="U96" i="38" s="1"/>
  <c r="U20" i="38"/>
  <c r="U92" i="38" s="1"/>
  <c r="U16" i="38"/>
  <c r="U88" i="38" s="1"/>
  <c r="U23" i="38"/>
  <c r="U95" i="38" s="1"/>
  <c r="U19" i="38"/>
  <c r="U91" i="38" s="1"/>
  <c r="U15" i="38"/>
  <c r="U87" i="38" s="1"/>
  <c r="U22" i="38"/>
  <c r="U94" i="38" s="1"/>
  <c r="U18" i="38"/>
  <c r="U90" i="38" s="1"/>
  <c r="U14" i="38"/>
  <c r="U86" i="38" s="1"/>
  <c r="U21" i="38"/>
  <c r="U93" i="38" s="1"/>
  <c r="U17" i="38"/>
  <c r="U89" i="38" s="1"/>
  <c r="V69" i="11"/>
  <c r="V141" i="11" s="1"/>
  <c r="X69" i="11"/>
  <c r="V53" i="11"/>
  <c r="V125" i="11" s="1"/>
  <c r="X53" i="11"/>
  <c r="V37" i="11"/>
  <c r="V109" i="11" s="1"/>
  <c r="X37" i="11"/>
  <c r="AX160" i="11"/>
  <c r="AX12" i="11"/>
  <c r="X160" i="11"/>
  <c r="X12" i="11"/>
  <c r="X70" i="11"/>
  <c r="V70" i="11"/>
  <c r="V142" i="11" s="1"/>
  <c r="X54" i="11"/>
  <c r="V54" i="11"/>
  <c r="V126" i="11" s="1"/>
  <c r="X38" i="11"/>
  <c r="V38" i="11"/>
  <c r="V110" i="11" s="1"/>
  <c r="W160" i="11"/>
  <c r="W12" i="11"/>
  <c r="X83" i="11"/>
  <c r="V83" i="11"/>
  <c r="V155" i="11" s="1"/>
  <c r="X67" i="11"/>
  <c r="V67" i="11"/>
  <c r="V139" i="11" s="1"/>
  <c r="X51" i="11"/>
  <c r="V51" i="11"/>
  <c r="V123" i="11" s="1"/>
  <c r="X35" i="11"/>
  <c r="V35" i="11"/>
  <c r="V107" i="11" s="1"/>
  <c r="V84" i="11"/>
  <c r="V156" i="11" s="1"/>
  <c r="X84" i="11"/>
  <c r="V68" i="11"/>
  <c r="V140" i="11" s="1"/>
  <c r="X68" i="11"/>
  <c r="V52" i="11"/>
  <c r="V124" i="11" s="1"/>
  <c r="X52" i="11"/>
  <c r="V36" i="11"/>
  <c r="V108" i="11" s="1"/>
  <c r="X36" i="11"/>
  <c r="V23" i="11"/>
  <c r="V95" i="11" s="1"/>
  <c r="X23" i="11"/>
  <c r="V19" i="11"/>
  <c r="V91" i="11" s="1"/>
  <c r="X19" i="11"/>
  <c r="V15" i="11"/>
  <c r="V87" i="11" s="1"/>
  <c r="X15" i="11"/>
  <c r="AO160" i="11"/>
  <c r="AO12" i="11"/>
  <c r="O160" i="11"/>
  <c r="O12" i="11"/>
  <c r="O109" i="11" s="1"/>
  <c r="H160" i="36"/>
  <c r="H12" i="36"/>
  <c r="V39" i="36"/>
  <c r="V111" i="36" s="1"/>
  <c r="X39" i="36"/>
  <c r="V55" i="36"/>
  <c r="V127" i="36" s="1"/>
  <c r="X55" i="36"/>
  <c r="V71" i="36"/>
  <c r="V143" i="36" s="1"/>
  <c r="X71" i="36"/>
  <c r="I160" i="36"/>
  <c r="I12" i="36"/>
  <c r="AI160" i="36"/>
  <c r="AI12" i="36"/>
  <c r="X26" i="36"/>
  <c r="V26" i="36"/>
  <c r="V98" i="36" s="1"/>
  <c r="X42" i="36"/>
  <c r="V42" i="36"/>
  <c r="V114" i="36" s="1"/>
  <c r="X58" i="36"/>
  <c r="V58" i="36"/>
  <c r="V130" i="36" s="1"/>
  <c r="X74" i="36"/>
  <c r="V74" i="36"/>
  <c r="V146" i="36" s="1"/>
  <c r="N160" i="36"/>
  <c r="N12" i="36"/>
  <c r="AN159" i="36"/>
  <c r="AN12" i="36"/>
  <c r="X29" i="36"/>
  <c r="V29" i="36"/>
  <c r="V101" i="36" s="1"/>
  <c r="X45" i="36"/>
  <c r="V45" i="36"/>
  <c r="V117" i="36" s="1"/>
  <c r="X61" i="36"/>
  <c r="V61" i="36"/>
  <c r="V133" i="36" s="1"/>
  <c r="X77" i="36"/>
  <c r="V77" i="36"/>
  <c r="V149" i="36" s="1"/>
  <c r="O160" i="36"/>
  <c r="O12" i="36"/>
  <c r="O111" i="36" s="1"/>
  <c r="AO160" i="36"/>
  <c r="AO12" i="36"/>
  <c r="V15" i="36"/>
  <c r="V87" i="36" s="1"/>
  <c r="X15" i="36"/>
  <c r="V19" i="36"/>
  <c r="V91" i="36" s="1"/>
  <c r="X19" i="36"/>
  <c r="V23" i="36"/>
  <c r="V95" i="36" s="1"/>
  <c r="X23" i="36"/>
  <c r="V36" i="36"/>
  <c r="V108" i="36" s="1"/>
  <c r="X36" i="36"/>
  <c r="V52" i="36"/>
  <c r="V124" i="36" s="1"/>
  <c r="X52" i="36"/>
  <c r="V68" i="36"/>
  <c r="V140" i="36" s="1"/>
  <c r="X68" i="36"/>
  <c r="V84" i="36"/>
  <c r="V156" i="36" s="1"/>
  <c r="X84" i="36"/>
  <c r="R159" i="37"/>
  <c r="R158" i="37"/>
  <c r="R12" i="37"/>
  <c r="AR158" i="37"/>
  <c r="AR159" i="37"/>
  <c r="AR12" i="37"/>
  <c r="V33" i="37"/>
  <c r="V105" i="37" s="1"/>
  <c r="X33" i="37"/>
  <c r="V49" i="37"/>
  <c r="V121" i="37" s="1"/>
  <c r="X49" i="37"/>
  <c r="V65" i="37"/>
  <c r="V137" i="37" s="1"/>
  <c r="X65" i="37"/>
  <c r="V81" i="37"/>
  <c r="V153" i="37" s="1"/>
  <c r="X81" i="37"/>
  <c r="U156" i="37"/>
  <c r="U143" i="37"/>
  <c r="U109" i="37"/>
  <c r="AS158" i="37"/>
  <c r="AS159" i="37"/>
  <c r="AS12" i="37"/>
  <c r="X16" i="37"/>
  <c r="V16" i="37"/>
  <c r="V88" i="37" s="1"/>
  <c r="X20" i="37"/>
  <c r="V20" i="37"/>
  <c r="V92" i="37" s="1"/>
  <c r="X24" i="37"/>
  <c r="V24" i="37"/>
  <c r="V96" i="37" s="1"/>
  <c r="X40" i="37"/>
  <c r="V40" i="37"/>
  <c r="V112" i="37" s="1"/>
  <c r="X56" i="37"/>
  <c r="V56" i="37"/>
  <c r="V128" i="37" s="1"/>
  <c r="X72" i="37"/>
  <c r="V72" i="37"/>
  <c r="V144" i="37" s="1"/>
  <c r="H160" i="37"/>
  <c r="H12" i="37"/>
  <c r="X39" i="37"/>
  <c r="V39" i="37"/>
  <c r="V111" i="37" s="1"/>
  <c r="X55" i="37"/>
  <c r="V55" i="37"/>
  <c r="V127" i="37" s="1"/>
  <c r="X71" i="37"/>
  <c r="V71" i="37"/>
  <c r="V143" i="37" s="1"/>
  <c r="I160" i="37"/>
  <c r="I12" i="37"/>
  <c r="AI160" i="37"/>
  <c r="AI165" i="37" s="1"/>
  <c r="AI12" i="37"/>
  <c r="V26" i="37"/>
  <c r="V98" i="37" s="1"/>
  <c r="X26" i="37"/>
  <c r="V42" i="37"/>
  <c r="V114" i="37" s="1"/>
  <c r="X42" i="37"/>
  <c r="V58" i="37"/>
  <c r="V130" i="37" s="1"/>
  <c r="X58" i="37"/>
  <c r="V74" i="37"/>
  <c r="V146" i="37" s="1"/>
  <c r="X74" i="37"/>
  <c r="H160" i="38"/>
  <c r="H12" i="38"/>
  <c r="V39" i="38"/>
  <c r="V111" i="38" s="1"/>
  <c r="X39" i="38"/>
  <c r="V55" i="38"/>
  <c r="V127" i="38" s="1"/>
  <c r="X55" i="38"/>
  <c r="V71" i="38"/>
  <c r="V143" i="38" s="1"/>
  <c r="X71" i="38"/>
  <c r="I160" i="38"/>
  <c r="I12" i="38"/>
  <c r="AI160" i="38"/>
  <c r="AI12" i="38"/>
  <c r="X26" i="38"/>
  <c r="V26" i="38"/>
  <c r="V98" i="38" s="1"/>
  <c r="X42" i="38"/>
  <c r="V42" i="38"/>
  <c r="V114" i="38" s="1"/>
  <c r="X58" i="38"/>
  <c r="V58" i="38"/>
  <c r="V130" i="38" s="1"/>
  <c r="X74" i="38"/>
  <c r="V74" i="38"/>
  <c r="V146" i="38" s="1"/>
  <c r="N160" i="38"/>
  <c r="N12" i="38"/>
  <c r="AN159" i="38"/>
  <c r="AN12" i="38"/>
  <c r="X29" i="38"/>
  <c r="V29" i="38"/>
  <c r="V101" i="38" s="1"/>
  <c r="X45" i="38"/>
  <c r="V45" i="38"/>
  <c r="V117" i="38" s="1"/>
  <c r="X61" i="38"/>
  <c r="V61" i="38"/>
  <c r="V133" i="38" s="1"/>
  <c r="X77" i="38"/>
  <c r="V77" i="38"/>
  <c r="V149" i="38" s="1"/>
  <c r="O160" i="38"/>
  <c r="O12" i="38"/>
  <c r="O143" i="38" s="1"/>
  <c r="AO160" i="38"/>
  <c r="AO12" i="38"/>
  <c r="V15" i="38"/>
  <c r="V87" i="38" s="1"/>
  <c r="X15" i="38"/>
  <c r="V19" i="38"/>
  <c r="V91" i="38" s="1"/>
  <c r="X19" i="38"/>
  <c r="V23" i="38"/>
  <c r="V95" i="38" s="1"/>
  <c r="X23" i="38"/>
  <c r="V36" i="38"/>
  <c r="V108" i="38" s="1"/>
  <c r="X36" i="38"/>
  <c r="V52" i="38"/>
  <c r="V124" i="38" s="1"/>
  <c r="X52" i="38"/>
  <c r="V68" i="38"/>
  <c r="V140" i="38" s="1"/>
  <c r="X68" i="38"/>
  <c r="X84" i="38"/>
  <c r="V84" i="38"/>
  <c r="V156" i="38" s="1"/>
  <c r="V81" i="11"/>
  <c r="V153" i="11" s="1"/>
  <c r="X81" i="11"/>
  <c r="V65" i="11"/>
  <c r="V137" i="11" s="1"/>
  <c r="X65" i="11"/>
  <c r="V49" i="11"/>
  <c r="V121" i="11" s="1"/>
  <c r="X49" i="11"/>
  <c r="V33" i="11"/>
  <c r="V105" i="11" s="1"/>
  <c r="X33" i="11"/>
  <c r="AR159" i="11"/>
  <c r="AR158" i="11"/>
  <c r="AR12" i="11"/>
  <c r="R159" i="11"/>
  <c r="R158" i="11"/>
  <c r="R12" i="11"/>
  <c r="X82" i="11"/>
  <c r="V82" i="11"/>
  <c r="V154" i="11" s="1"/>
  <c r="X66" i="11"/>
  <c r="V66" i="11"/>
  <c r="V138" i="11" s="1"/>
  <c r="X50" i="11"/>
  <c r="V50" i="11"/>
  <c r="V122" i="11" s="1"/>
  <c r="X34" i="11"/>
  <c r="V34" i="11"/>
  <c r="V106" i="11" s="1"/>
  <c r="AQ159" i="11"/>
  <c r="AQ158" i="11"/>
  <c r="AQ12" i="11"/>
  <c r="Q159" i="11"/>
  <c r="Q158" i="11"/>
  <c r="Q12" i="11"/>
  <c r="X79" i="11"/>
  <c r="V79" i="11"/>
  <c r="V151" i="11" s="1"/>
  <c r="X63" i="11"/>
  <c r="V63" i="11"/>
  <c r="V135" i="11" s="1"/>
  <c r="X47" i="11"/>
  <c r="V47" i="11"/>
  <c r="V119" i="11" s="1"/>
  <c r="X31" i="11"/>
  <c r="V31" i="11"/>
  <c r="V103" i="11" s="1"/>
  <c r="AP160" i="11"/>
  <c r="AP12" i="11"/>
  <c r="P159" i="11"/>
  <c r="P158" i="11"/>
  <c r="P12" i="11"/>
  <c r="V80" i="11"/>
  <c r="V152" i="11" s="1"/>
  <c r="X80" i="11"/>
  <c r="V64" i="11"/>
  <c r="V136" i="11" s="1"/>
  <c r="X64" i="11"/>
  <c r="V48" i="11"/>
  <c r="V120" i="11" s="1"/>
  <c r="X48" i="11"/>
  <c r="V32" i="11"/>
  <c r="V104" i="11" s="1"/>
  <c r="X32" i="11"/>
  <c r="V22" i="11"/>
  <c r="V94" i="11" s="1"/>
  <c r="X22" i="11"/>
  <c r="V18" i="11"/>
  <c r="V90" i="11" s="1"/>
  <c r="X18" i="11"/>
  <c r="V14" i="11"/>
  <c r="V86" i="11" s="1"/>
  <c r="X14" i="11"/>
  <c r="AK160" i="11"/>
  <c r="AK12" i="11"/>
  <c r="K160" i="11"/>
  <c r="K12" i="11"/>
  <c r="AL160" i="36"/>
  <c r="AL12" i="36"/>
  <c r="V27" i="36"/>
  <c r="V99" i="36" s="1"/>
  <c r="X27" i="36"/>
  <c r="V43" i="36"/>
  <c r="V115" i="36" s="1"/>
  <c r="X43" i="36"/>
  <c r="V59" i="36"/>
  <c r="V131" i="36" s="1"/>
  <c r="X59" i="36"/>
  <c r="V75" i="36"/>
  <c r="V147" i="36" s="1"/>
  <c r="X75" i="36"/>
  <c r="M159" i="36"/>
  <c r="M12" i="36"/>
  <c r="X30" i="36"/>
  <c r="V30" i="36"/>
  <c r="V102" i="36" s="1"/>
  <c r="X46" i="36"/>
  <c r="V46" i="36"/>
  <c r="V118" i="36" s="1"/>
  <c r="X62" i="36"/>
  <c r="V62" i="36"/>
  <c r="V134" i="36" s="1"/>
  <c r="X78" i="36"/>
  <c r="V78" i="36"/>
  <c r="V150" i="36" s="1"/>
  <c r="R159" i="36"/>
  <c r="R158" i="36"/>
  <c r="R12" i="36"/>
  <c r="AR158" i="36"/>
  <c r="AR159" i="36"/>
  <c r="AR12" i="36"/>
  <c r="X33" i="36"/>
  <c r="V33" i="36"/>
  <c r="V105" i="36" s="1"/>
  <c r="X49" i="36"/>
  <c r="V49" i="36"/>
  <c r="V121" i="36" s="1"/>
  <c r="X65" i="36"/>
  <c r="V65" i="36"/>
  <c r="V137" i="36" s="1"/>
  <c r="X81" i="36"/>
  <c r="V81" i="36"/>
  <c r="V153" i="36" s="1"/>
  <c r="U146" i="36"/>
  <c r="U126" i="36"/>
  <c r="U104" i="36"/>
  <c r="U92" i="36"/>
  <c r="U89" i="36"/>
  <c r="U88" i="36"/>
  <c r="AS158" i="36"/>
  <c r="AS159" i="36"/>
  <c r="AS12" i="36"/>
  <c r="V16" i="36"/>
  <c r="V88" i="36" s="1"/>
  <c r="X16" i="36"/>
  <c r="V20" i="36"/>
  <c r="V92" i="36" s="1"/>
  <c r="X20" i="36"/>
  <c r="V24" i="36"/>
  <c r="V96" i="36" s="1"/>
  <c r="X24" i="36"/>
  <c r="V40" i="36"/>
  <c r="V112" i="36" s="1"/>
  <c r="X40" i="36"/>
  <c r="V56" i="36"/>
  <c r="V128" i="36" s="1"/>
  <c r="X56" i="36"/>
  <c r="V72" i="36"/>
  <c r="V144" i="36" s="1"/>
  <c r="X72" i="36"/>
  <c r="X160" i="37"/>
  <c r="X12" i="37"/>
  <c r="AX160" i="37"/>
  <c r="AX165" i="37" s="1"/>
  <c r="AX12" i="37"/>
  <c r="V37" i="37"/>
  <c r="V109" i="37" s="1"/>
  <c r="X37" i="37"/>
  <c r="V53" i="37"/>
  <c r="V125" i="37" s="1"/>
  <c r="X53" i="37"/>
  <c r="V69" i="37"/>
  <c r="V141" i="37" s="1"/>
  <c r="X69" i="37"/>
  <c r="G156" i="37"/>
  <c r="G155" i="37"/>
  <c r="G154" i="37"/>
  <c r="G153" i="37"/>
  <c r="G152" i="37"/>
  <c r="G151" i="37"/>
  <c r="G150" i="37"/>
  <c r="G149" i="37"/>
  <c r="G148" i="37"/>
  <c r="G147" i="37"/>
  <c r="G146" i="37"/>
  <c r="G145" i="37"/>
  <c r="G144" i="37"/>
  <c r="G143" i="37"/>
  <c r="G142" i="37"/>
  <c r="G141" i="37"/>
  <c r="G140" i="37"/>
  <c r="G139" i="37"/>
  <c r="G138" i="37"/>
  <c r="G137" i="37"/>
  <c r="G136" i="37"/>
  <c r="G135" i="37"/>
  <c r="G134" i="37"/>
  <c r="G133" i="37"/>
  <c r="G132" i="37"/>
  <c r="G131" i="37"/>
  <c r="G130" i="37"/>
  <c r="G129" i="37"/>
  <c r="G128" i="37"/>
  <c r="G127" i="37"/>
  <c r="G126" i="37"/>
  <c r="G125" i="37"/>
  <c r="G124" i="37"/>
  <c r="G123" i="37"/>
  <c r="G122" i="37"/>
  <c r="G121" i="37"/>
  <c r="G120" i="37"/>
  <c r="G119" i="37"/>
  <c r="G118" i="37"/>
  <c r="G117" i="37"/>
  <c r="G116" i="37"/>
  <c r="G115" i="37"/>
  <c r="G114" i="37"/>
  <c r="G113" i="37"/>
  <c r="G112" i="37"/>
  <c r="G111" i="37"/>
  <c r="G110" i="37"/>
  <c r="G109" i="37"/>
  <c r="G108" i="37"/>
  <c r="G107" i="37"/>
  <c r="G106" i="37"/>
  <c r="G105" i="37"/>
  <c r="G104" i="37"/>
  <c r="G103" i="37"/>
  <c r="G102" i="37"/>
  <c r="G101" i="37"/>
  <c r="G100" i="37"/>
  <c r="G99" i="37"/>
  <c r="G98" i="37"/>
  <c r="G97" i="37"/>
  <c r="G96" i="37"/>
  <c r="G95" i="37"/>
  <c r="G94" i="37"/>
  <c r="G93" i="37"/>
  <c r="G92" i="37"/>
  <c r="G91" i="37"/>
  <c r="G90" i="37"/>
  <c r="G89" i="37"/>
  <c r="G88" i="37"/>
  <c r="G87" i="37"/>
  <c r="G86" i="37"/>
  <c r="Z156" i="37"/>
  <c r="Z155" i="37"/>
  <c r="Z154" i="37"/>
  <c r="Z152" i="37"/>
  <c r="Z151" i="37"/>
  <c r="Z150" i="37"/>
  <c r="Z149" i="37"/>
  <c r="Z148" i="37"/>
  <c r="Z147" i="37"/>
  <c r="Z146" i="37"/>
  <c r="Z145" i="37"/>
  <c r="Z144" i="37"/>
  <c r="Z143" i="37"/>
  <c r="Z142" i="37"/>
  <c r="Z141" i="37"/>
  <c r="Z140" i="37"/>
  <c r="Z139" i="37"/>
  <c r="Z138" i="37"/>
  <c r="Z137" i="37"/>
  <c r="Z136" i="37"/>
  <c r="Z135" i="37"/>
  <c r="Z134" i="37"/>
  <c r="Z133" i="37"/>
  <c r="Z132" i="37"/>
  <c r="Z131" i="37"/>
  <c r="Z130" i="37"/>
  <c r="Z129" i="37"/>
  <c r="Z128" i="37"/>
  <c r="Z127" i="37"/>
  <c r="Z126" i="37"/>
  <c r="Z125" i="37"/>
  <c r="Z124" i="37"/>
  <c r="Z123" i="37"/>
  <c r="Z122" i="37"/>
  <c r="Z121" i="37"/>
  <c r="Z120" i="37"/>
  <c r="Z119" i="37"/>
  <c r="Z118" i="37"/>
  <c r="Z117" i="37"/>
  <c r="Z116" i="37"/>
  <c r="Z115" i="37"/>
  <c r="Z114" i="37"/>
  <c r="Z113" i="37"/>
  <c r="Z112" i="37"/>
  <c r="Z111" i="37"/>
  <c r="Z110" i="37"/>
  <c r="Z109" i="37"/>
  <c r="Z108" i="37"/>
  <c r="Z107" i="37"/>
  <c r="Z106" i="37"/>
  <c r="Z105" i="37"/>
  <c r="Z104" i="37"/>
  <c r="Z103" i="37"/>
  <c r="Z102" i="37"/>
  <c r="Z101" i="37"/>
  <c r="Z100" i="37"/>
  <c r="Z99" i="37"/>
  <c r="Z98" i="37"/>
  <c r="Z97" i="37"/>
  <c r="Z96" i="37"/>
  <c r="Z95" i="37"/>
  <c r="Z94" i="37"/>
  <c r="Z93" i="37"/>
  <c r="Z92" i="37"/>
  <c r="Z91" i="37"/>
  <c r="Z90" i="37"/>
  <c r="Z89" i="37"/>
  <c r="Z88" i="37"/>
  <c r="Z87" i="37"/>
  <c r="Z86" i="37"/>
  <c r="Z153" i="37"/>
  <c r="AY160" i="37"/>
  <c r="AY165" i="37" s="1"/>
  <c r="AY12" i="37"/>
  <c r="X17" i="37"/>
  <c r="V17" i="37"/>
  <c r="V89" i="37" s="1"/>
  <c r="X21" i="37"/>
  <c r="V21" i="37"/>
  <c r="V93" i="37" s="1"/>
  <c r="X28" i="37"/>
  <c r="V28" i="37"/>
  <c r="V100" i="37" s="1"/>
  <c r="X44" i="37"/>
  <c r="V44" i="37"/>
  <c r="V116" i="37" s="1"/>
  <c r="X60" i="37"/>
  <c r="V60" i="37"/>
  <c r="V132" i="37" s="1"/>
  <c r="X76" i="37"/>
  <c r="V76" i="37"/>
  <c r="V148" i="37" s="1"/>
  <c r="AL160" i="37"/>
  <c r="AL165" i="37" s="1"/>
  <c r="AL12" i="37"/>
  <c r="X27" i="37"/>
  <c r="V27" i="37"/>
  <c r="V99" i="37" s="1"/>
  <c r="X43" i="37"/>
  <c r="V43" i="37"/>
  <c r="V115" i="37" s="1"/>
  <c r="X59" i="37"/>
  <c r="V59" i="37"/>
  <c r="V131" i="37" s="1"/>
  <c r="X75" i="37"/>
  <c r="V75" i="37"/>
  <c r="V147" i="37" s="1"/>
  <c r="M159" i="37"/>
  <c r="M12" i="37"/>
  <c r="V30" i="37"/>
  <c r="V102" i="37" s="1"/>
  <c r="X30" i="37"/>
  <c r="V46" i="37"/>
  <c r="V118" i="37" s="1"/>
  <c r="X46" i="37"/>
  <c r="V62" i="37"/>
  <c r="V134" i="37" s="1"/>
  <c r="X62" i="37"/>
  <c r="V78" i="37"/>
  <c r="V150" i="37" s="1"/>
  <c r="X78" i="37"/>
  <c r="AL160" i="38"/>
  <c r="AL12" i="38"/>
  <c r="V27" i="38"/>
  <c r="V99" i="38" s="1"/>
  <c r="X27" i="38"/>
  <c r="V43" i="38"/>
  <c r="V115" i="38" s="1"/>
  <c r="X43" i="38"/>
  <c r="V59" i="38"/>
  <c r="V131" i="38" s="1"/>
  <c r="X59" i="38"/>
  <c r="V75" i="38"/>
  <c r="V147" i="38" s="1"/>
  <c r="X75" i="38"/>
  <c r="M159" i="38"/>
  <c r="M12" i="38"/>
  <c r="X30" i="38"/>
  <c r="V30" i="38"/>
  <c r="V102" i="38" s="1"/>
  <c r="X46" i="38"/>
  <c r="V46" i="38"/>
  <c r="V118" i="38" s="1"/>
  <c r="X62" i="38"/>
  <c r="V62" i="38"/>
  <c r="V134" i="38" s="1"/>
  <c r="X78" i="38"/>
  <c r="V78" i="38"/>
  <c r="V150" i="38" s="1"/>
  <c r="R159" i="38"/>
  <c r="R158" i="38"/>
  <c r="R12" i="38"/>
  <c r="AR158" i="38"/>
  <c r="AR159" i="38"/>
  <c r="AR12" i="38"/>
  <c r="X33" i="38"/>
  <c r="V33" i="38"/>
  <c r="V105" i="38" s="1"/>
  <c r="X49" i="38"/>
  <c r="V49" i="38"/>
  <c r="V121" i="38" s="1"/>
  <c r="X65" i="38"/>
  <c r="V65" i="38"/>
  <c r="V137" i="38" s="1"/>
  <c r="X81" i="38"/>
  <c r="V81" i="38"/>
  <c r="V153" i="38" s="1"/>
  <c r="AS158" i="38"/>
  <c r="AS159" i="38"/>
  <c r="AS12" i="38"/>
  <c r="V16" i="38"/>
  <c r="V88" i="38" s="1"/>
  <c r="X16" i="38"/>
  <c r="V20" i="38"/>
  <c r="V92" i="38" s="1"/>
  <c r="X20" i="38"/>
  <c r="V24" i="38"/>
  <c r="V96" i="38" s="1"/>
  <c r="X24" i="38"/>
  <c r="V40" i="38"/>
  <c r="V112" i="38" s="1"/>
  <c r="X40" i="38"/>
  <c r="V56" i="38"/>
  <c r="V128" i="38" s="1"/>
  <c r="X56" i="38"/>
  <c r="V72" i="38"/>
  <c r="V144" i="38" s="1"/>
  <c r="X72" i="38"/>
  <c r="V77" i="11"/>
  <c r="V149" i="11" s="1"/>
  <c r="X77" i="11"/>
  <c r="V61" i="11"/>
  <c r="V133" i="11" s="1"/>
  <c r="X61" i="11"/>
  <c r="V45" i="11"/>
  <c r="V117" i="11" s="1"/>
  <c r="X45" i="11"/>
  <c r="V29" i="11"/>
  <c r="V101" i="11" s="1"/>
  <c r="X29" i="11"/>
  <c r="AN159" i="11"/>
  <c r="AN12" i="11"/>
  <c r="N160" i="11"/>
  <c r="N12" i="11"/>
  <c r="X78" i="11"/>
  <c r="V78" i="11"/>
  <c r="V150" i="11" s="1"/>
  <c r="X62" i="11"/>
  <c r="V62" i="11"/>
  <c r="V134" i="11" s="1"/>
  <c r="X46" i="11"/>
  <c r="V46" i="11"/>
  <c r="V118" i="11" s="1"/>
  <c r="X30" i="11"/>
  <c r="V30" i="11"/>
  <c r="V102" i="11" s="1"/>
  <c r="M159" i="11"/>
  <c r="M160" i="11" s="1"/>
  <c r="M12" i="11"/>
  <c r="X75" i="11"/>
  <c r="V75" i="11"/>
  <c r="V147" i="11" s="1"/>
  <c r="X59" i="11"/>
  <c r="V59" i="11"/>
  <c r="V131" i="11" s="1"/>
  <c r="X43" i="11"/>
  <c r="V43" i="11"/>
  <c r="V115" i="11" s="1"/>
  <c r="X27" i="11"/>
  <c r="V27" i="11"/>
  <c r="V99" i="11" s="1"/>
  <c r="AL160" i="11"/>
  <c r="AL12" i="11"/>
  <c r="V76" i="11"/>
  <c r="V148" i="11" s="1"/>
  <c r="X76" i="11"/>
  <c r="V60" i="11"/>
  <c r="V132" i="11" s="1"/>
  <c r="X60" i="11"/>
  <c r="V44" i="11"/>
  <c r="V116" i="11" s="1"/>
  <c r="X44" i="11"/>
  <c r="V28" i="11"/>
  <c r="V100" i="11" s="1"/>
  <c r="X28" i="11"/>
  <c r="V21" i="11"/>
  <c r="V93" i="11" s="1"/>
  <c r="X21" i="11"/>
  <c r="V17" i="11"/>
  <c r="V89" i="11" s="1"/>
  <c r="X17" i="11"/>
  <c r="AY160" i="11"/>
  <c r="AY12" i="11"/>
  <c r="Z156" i="11"/>
  <c r="Z155" i="11"/>
  <c r="Z154" i="11"/>
  <c r="Z153" i="11"/>
  <c r="Z152" i="11"/>
  <c r="Z151" i="11"/>
  <c r="Z150" i="11"/>
  <c r="Z149" i="11"/>
  <c r="Z148" i="11"/>
  <c r="Z147" i="11"/>
  <c r="Z146" i="11"/>
  <c r="Z145" i="11"/>
  <c r="Z144" i="11"/>
  <c r="Z143" i="11"/>
  <c r="Z142" i="11"/>
  <c r="Z141" i="11"/>
  <c r="Z140" i="11"/>
  <c r="Z139" i="11"/>
  <c r="Z138" i="11"/>
  <c r="Z137" i="11"/>
  <c r="Z133" i="11"/>
  <c r="Z132" i="11"/>
  <c r="Z131" i="11"/>
  <c r="Z130" i="11"/>
  <c r="Z129" i="11"/>
  <c r="Z128" i="11"/>
  <c r="Z127" i="11"/>
  <c r="Z126" i="11"/>
  <c r="Z125" i="11"/>
  <c r="Z124" i="11"/>
  <c r="Z123" i="11"/>
  <c r="Z122" i="11"/>
  <c r="Z121" i="11"/>
  <c r="Z120" i="11"/>
  <c r="Z119"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136" i="11"/>
  <c r="Z135" i="11"/>
  <c r="Z134"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P159" i="36"/>
  <c r="P158" i="36"/>
  <c r="P12" i="36"/>
  <c r="AP160" i="36"/>
  <c r="AP12" i="36"/>
  <c r="V31" i="36"/>
  <c r="V103" i="36" s="1"/>
  <c r="X31" i="36"/>
  <c r="V47" i="36"/>
  <c r="V119" i="36" s="1"/>
  <c r="X47" i="36"/>
  <c r="V63" i="36"/>
  <c r="V135" i="36" s="1"/>
  <c r="X63" i="36"/>
  <c r="V79" i="36"/>
  <c r="V151" i="36" s="1"/>
  <c r="X79" i="36"/>
  <c r="Q159" i="36"/>
  <c r="Q158" i="36"/>
  <c r="Q12" i="36"/>
  <c r="AQ159" i="36"/>
  <c r="AQ158" i="36"/>
  <c r="AQ12" i="36"/>
  <c r="X34" i="36"/>
  <c r="V34" i="36"/>
  <c r="V106" i="36" s="1"/>
  <c r="X50" i="36"/>
  <c r="V50" i="36"/>
  <c r="V122" i="36" s="1"/>
  <c r="X66" i="36"/>
  <c r="V66" i="36"/>
  <c r="V138" i="36" s="1"/>
  <c r="X82" i="36"/>
  <c r="V82" i="36"/>
  <c r="V154" i="36" s="1"/>
  <c r="X160" i="36"/>
  <c r="X12" i="36"/>
  <c r="AX160" i="36"/>
  <c r="AX12" i="36"/>
  <c r="X37" i="36"/>
  <c r="V37" i="36"/>
  <c r="V109" i="36" s="1"/>
  <c r="X53" i="36"/>
  <c r="V53" i="36"/>
  <c r="V125" i="36" s="1"/>
  <c r="X69" i="36"/>
  <c r="V69" i="36"/>
  <c r="V141" i="36" s="1"/>
  <c r="G156" i="36"/>
  <c r="G155" i="36"/>
  <c r="G154" i="36"/>
  <c r="G153" i="36"/>
  <c r="G152" i="36"/>
  <c r="G151" i="36"/>
  <c r="G150" i="36"/>
  <c r="G149" i="36"/>
  <c r="G148" i="36"/>
  <c r="G147" i="36"/>
  <c r="G146" i="36"/>
  <c r="G145" i="36"/>
  <c r="G144" i="36"/>
  <c r="G143" i="36"/>
  <c r="G142" i="36"/>
  <c r="G141" i="36"/>
  <c r="G140" i="36"/>
  <c r="G139" i="36"/>
  <c r="G138" i="36"/>
  <c r="G137" i="36"/>
  <c r="G136" i="36"/>
  <c r="G135" i="36"/>
  <c r="G134" i="36"/>
  <c r="G133" i="36"/>
  <c r="G132" i="36"/>
  <c r="G131" i="36"/>
  <c r="G130" i="36"/>
  <c r="G129" i="36"/>
  <c r="G128" i="36"/>
  <c r="G127" i="36"/>
  <c r="G126" i="36"/>
  <c r="G125" i="36"/>
  <c r="G124" i="36"/>
  <c r="G123" i="36"/>
  <c r="G122" i="36"/>
  <c r="G121" i="36"/>
  <c r="G120" i="36"/>
  <c r="G119" i="36"/>
  <c r="G118" i="36"/>
  <c r="G117" i="36"/>
  <c r="G116" i="36"/>
  <c r="G115" i="36"/>
  <c r="G114" i="36"/>
  <c r="G113" i="36"/>
  <c r="G112" i="36"/>
  <c r="G111" i="36"/>
  <c r="G110" i="36"/>
  <c r="G109" i="36"/>
  <c r="G108" i="36"/>
  <c r="G107" i="36"/>
  <c r="G106" i="36"/>
  <c r="G105" i="36"/>
  <c r="G104" i="36"/>
  <c r="G103" i="36"/>
  <c r="G102" i="36"/>
  <c r="G101" i="36"/>
  <c r="G100" i="36"/>
  <c r="G99" i="36"/>
  <c r="G98" i="36"/>
  <c r="G97" i="36"/>
  <c r="G96" i="36"/>
  <c r="G95" i="36"/>
  <c r="G94" i="36"/>
  <c r="G93" i="36"/>
  <c r="G92" i="36"/>
  <c r="G91" i="36"/>
  <c r="G90" i="36"/>
  <c r="G89" i="36"/>
  <c r="G88" i="36"/>
  <c r="G87" i="36"/>
  <c r="G86" i="36"/>
  <c r="Z156" i="36"/>
  <c r="Z155" i="36"/>
  <c r="Z154" i="36"/>
  <c r="Z153" i="36"/>
  <c r="Z152" i="36"/>
  <c r="Z151" i="36"/>
  <c r="Z150" i="36"/>
  <c r="Z149" i="36"/>
  <c r="Z148" i="36"/>
  <c r="Z147" i="36"/>
  <c r="Z146" i="36"/>
  <c r="Z142" i="36"/>
  <c r="Z141" i="36"/>
  <c r="Z140" i="36"/>
  <c r="Z139" i="36"/>
  <c r="Z138" i="36"/>
  <c r="Z137" i="36"/>
  <c r="Z136" i="36"/>
  <c r="Z135" i="36"/>
  <c r="Z134" i="36"/>
  <c r="Z133" i="36"/>
  <c r="Z132" i="36"/>
  <c r="Z131" i="36"/>
  <c r="Z130" i="36"/>
  <c r="Z129" i="36"/>
  <c r="Z128" i="36"/>
  <c r="Z127" i="36"/>
  <c r="Z126" i="36"/>
  <c r="Z125" i="36"/>
  <c r="Z124" i="36"/>
  <c r="Z123" i="36"/>
  <c r="Z122" i="36"/>
  <c r="Z121" i="36"/>
  <c r="Z120" i="36"/>
  <c r="Z119" i="36"/>
  <c r="Z118" i="36"/>
  <c r="Z117" i="36"/>
  <c r="Z116" i="36"/>
  <c r="Z115" i="36"/>
  <c r="Z114" i="36"/>
  <c r="Z113" i="36"/>
  <c r="Z112" i="36"/>
  <c r="Z111" i="36"/>
  <c r="Z110" i="36"/>
  <c r="Z109" i="36"/>
  <c r="Z108" i="36"/>
  <c r="Z107" i="36"/>
  <c r="Z106" i="36"/>
  <c r="Z105" i="36"/>
  <c r="Z104" i="36"/>
  <c r="Z103" i="36"/>
  <c r="Z102" i="36"/>
  <c r="Z101" i="36"/>
  <c r="Z100" i="36"/>
  <c r="Z99" i="36"/>
  <c r="Z98" i="36"/>
  <c r="Z97" i="36"/>
  <c r="Z96" i="36"/>
  <c r="Z95" i="36"/>
  <c r="Z94" i="36"/>
  <c r="Z93" i="36"/>
  <c r="Z92" i="36"/>
  <c r="Z91" i="36"/>
  <c r="Z90" i="36"/>
  <c r="Z89" i="36"/>
  <c r="Z88" i="36"/>
  <c r="Z87" i="36"/>
  <c r="Z86" i="36"/>
  <c r="Z145" i="36"/>
  <c r="Z144" i="36"/>
  <c r="Z143" i="36"/>
  <c r="AY160" i="36"/>
  <c r="AY12" i="36"/>
  <c r="V17" i="36"/>
  <c r="V89" i="36" s="1"/>
  <c r="X17" i="36"/>
  <c r="V21" i="36"/>
  <c r="V93" i="36" s="1"/>
  <c r="X21" i="36"/>
  <c r="V28" i="36"/>
  <c r="V100" i="36" s="1"/>
  <c r="X28" i="36"/>
  <c r="V44" i="36"/>
  <c r="V116" i="36" s="1"/>
  <c r="X44" i="36"/>
  <c r="V60" i="36"/>
  <c r="V132" i="36" s="1"/>
  <c r="X60" i="36"/>
  <c r="V76" i="36"/>
  <c r="V148" i="36" s="1"/>
  <c r="X76" i="36"/>
  <c r="J160" i="37"/>
  <c r="J12" i="37"/>
  <c r="AJ160" i="37"/>
  <c r="AJ165" i="37" s="1"/>
  <c r="AJ12" i="37"/>
  <c r="V25" i="37"/>
  <c r="V97" i="37" s="1"/>
  <c r="X25" i="37"/>
  <c r="V41" i="37"/>
  <c r="V113" i="37" s="1"/>
  <c r="X41" i="37"/>
  <c r="V57" i="37"/>
  <c r="V129" i="37" s="1"/>
  <c r="X57" i="37"/>
  <c r="V73" i="37"/>
  <c r="V145" i="37" s="1"/>
  <c r="X73" i="37"/>
  <c r="K160" i="37"/>
  <c r="K12" i="37"/>
  <c r="AK160" i="37"/>
  <c r="AK165" i="37" s="1"/>
  <c r="AK12" i="37"/>
  <c r="X14" i="37"/>
  <c r="V14" i="37"/>
  <c r="V86" i="37" s="1"/>
  <c r="X18" i="37"/>
  <c r="V18" i="37"/>
  <c r="V90" i="37" s="1"/>
  <c r="X22" i="37"/>
  <c r="V22" i="37"/>
  <c r="V94" i="37" s="1"/>
  <c r="X32" i="37"/>
  <c r="V32" i="37"/>
  <c r="V104" i="37" s="1"/>
  <c r="X48" i="37"/>
  <c r="V48" i="37"/>
  <c r="V120" i="37" s="1"/>
  <c r="X64" i="37"/>
  <c r="V64" i="37"/>
  <c r="V136" i="37" s="1"/>
  <c r="X80" i="37"/>
  <c r="V80" i="37"/>
  <c r="V152" i="37" s="1"/>
  <c r="P159" i="37"/>
  <c r="P158" i="37"/>
  <c r="P12" i="37"/>
  <c r="AP160" i="37"/>
  <c r="AP12" i="37"/>
  <c r="X31" i="37"/>
  <c r="V31" i="37"/>
  <c r="V103" i="37" s="1"/>
  <c r="X47" i="37"/>
  <c r="V47" i="37"/>
  <c r="V119" i="37" s="1"/>
  <c r="X63" i="37"/>
  <c r="V63" i="37"/>
  <c r="V135" i="37" s="1"/>
  <c r="X79" i="37"/>
  <c r="V79" i="37"/>
  <c r="V151" i="37" s="1"/>
  <c r="Q159" i="37"/>
  <c r="Q158" i="37"/>
  <c r="Q12" i="37"/>
  <c r="AQ159" i="37"/>
  <c r="AQ158" i="37"/>
  <c r="AQ12" i="37"/>
  <c r="V34" i="37"/>
  <c r="V106" i="37" s="1"/>
  <c r="X34" i="37"/>
  <c r="V50" i="37"/>
  <c r="V122" i="37" s="1"/>
  <c r="X50" i="37"/>
  <c r="V66" i="37"/>
  <c r="V138" i="37" s="1"/>
  <c r="X66" i="37"/>
  <c r="V82" i="37"/>
  <c r="V154" i="37" s="1"/>
  <c r="X82" i="37"/>
  <c r="P159" i="38"/>
  <c r="P158" i="38"/>
  <c r="P12" i="38"/>
  <c r="AP160" i="38"/>
  <c r="AP12" i="38"/>
  <c r="V31" i="38"/>
  <c r="V103" i="38" s="1"/>
  <c r="X31" i="38"/>
  <c r="V47" i="38"/>
  <c r="V119" i="38" s="1"/>
  <c r="X47" i="38"/>
  <c r="V63" i="38"/>
  <c r="V135" i="38" s="1"/>
  <c r="X63" i="38"/>
  <c r="V79" i="38"/>
  <c r="V151" i="38" s="1"/>
  <c r="X79" i="38"/>
  <c r="Q159" i="38"/>
  <c r="Q158" i="38"/>
  <c r="Q12" i="38"/>
  <c r="AQ159" i="38"/>
  <c r="AQ158" i="38"/>
  <c r="AQ12" i="38"/>
  <c r="X34" i="38"/>
  <c r="V34" i="38"/>
  <c r="V106" i="38" s="1"/>
  <c r="X50" i="38"/>
  <c r="V50" i="38"/>
  <c r="V122" i="38" s="1"/>
  <c r="X66" i="38"/>
  <c r="V66" i="38"/>
  <c r="V138" i="38" s="1"/>
  <c r="X82" i="38"/>
  <c r="V82" i="38"/>
  <c r="V154" i="38" s="1"/>
  <c r="X160" i="38"/>
  <c r="X12" i="38"/>
  <c r="AX160" i="38"/>
  <c r="AX12" i="38"/>
  <c r="X37" i="38"/>
  <c r="V37" i="38"/>
  <c r="V109" i="38" s="1"/>
  <c r="X53" i="38"/>
  <c r="V53" i="38"/>
  <c r="V125" i="38" s="1"/>
  <c r="X69" i="38"/>
  <c r="V69" i="38"/>
  <c r="V141" i="38" s="1"/>
  <c r="G156" i="38"/>
  <c r="G155" i="38"/>
  <c r="G154" i="38"/>
  <c r="G153" i="38"/>
  <c r="G152" i="38"/>
  <c r="G151" i="38"/>
  <c r="G150" i="38"/>
  <c r="G149" i="38"/>
  <c r="G148" i="38"/>
  <c r="G147" i="38"/>
  <c r="G146" i="38"/>
  <c r="G145" i="38"/>
  <c r="G144" i="38"/>
  <c r="G143" i="38"/>
  <c r="G142" i="38"/>
  <c r="G141" i="38"/>
  <c r="G140" i="38"/>
  <c r="G139" i="38"/>
  <c r="G138" i="38"/>
  <c r="G137" i="38"/>
  <c r="G136" i="38"/>
  <c r="G135" i="38"/>
  <c r="G134" i="38"/>
  <c r="G133" i="38"/>
  <c r="G132" i="38"/>
  <c r="G131" i="38"/>
  <c r="G130" i="38"/>
  <c r="G129" i="38"/>
  <c r="G128" i="38"/>
  <c r="G127" i="38"/>
  <c r="G126" i="38"/>
  <c r="G125" i="38"/>
  <c r="G124" i="38"/>
  <c r="G123" i="38"/>
  <c r="G122" i="38"/>
  <c r="G121" i="38"/>
  <c r="G120" i="38"/>
  <c r="G119" i="38"/>
  <c r="G118" i="38"/>
  <c r="G117" i="38"/>
  <c r="G116" i="38"/>
  <c r="G115" i="38"/>
  <c r="G114" i="38"/>
  <c r="G113" i="38"/>
  <c r="G112" i="38"/>
  <c r="G111" i="38"/>
  <c r="G110" i="38"/>
  <c r="G109" i="38"/>
  <c r="G108" i="38"/>
  <c r="G107" i="38"/>
  <c r="G106" i="38"/>
  <c r="G105" i="38"/>
  <c r="G104" i="38"/>
  <c r="G103" i="38"/>
  <c r="G102" i="38"/>
  <c r="G101" i="38"/>
  <c r="G100" i="38"/>
  <c r="G99" i="38"/>
  <c r="G98" i="38"/>
  <c r="G97" i="38"/>
  <c r="G96" i="38"/>
  <c r="G95" i="38"/>
  <c r="G94" i="38"/>
  <c r="G93" i="38"/>
  <c r="G92" i="38"/>
  <c r="G91" i="38"/>
  <c r="G90" i="38"/>
  <c r="G89" i="38"/>
  <c r="G88" i="38"/>
  <c r="G87" i="38"/>
  <c r="G86" i="38"/>
  <c r="Z156" i="38"/>
  <c r="Z155" i="38"/>
  <c r="Z154" i="38"/>
  <c r="Z153" i="38"/>
  <c r="Z152" i="38"/>
  <c r="Z151" i="38"/>
  <c r="Z150" i="38"/>
  <c r="Z149" i="38"/>
  <c r="Z148" i="38"/>
  <c r="Z147" i="38"/>
  <c r="Z146" i="38"/>
  <c r="Z145" i="38"/>
  <c r="Z144" i="38"/>
  <c r="Z143" i="38"/>
  <c r="Z142" i="38"/>
  <c r="Z141" i="38"/>
  <c r="Z140" i="38"/>
  <c r="Z139" i="38"/>
  <c r="Z138" i="38"/>
  <c r="Z137" i="38"/>
  <c r="Z136" i="38"/>
  <c r="Z135" i="38"/>
  <c r="Z134" i="38"/>
  <c r="Z133" i="38"/>
  <c r="Z132" i="38"/>
  <c r="Z131" i="38"/>
  <c r="Z130" i="38"/>
  <c r="Z129" i="38"/>
  <c r="Z128" i="38"/>
  <c r="Z127" i="38"/>
  <c r="Z126" i="38"/>
  <c r="Z125" i="38"/>
  <c r="Z124" i="38"/>
  <c r="Z123" i="38"/>
  <c r="Z122" i="38"/>
  <c r="Z121" i="38"/>
  <c r="Z120" i="38"/>
  <c r="Z119" i="38"/>
  <c r="Z118" i="38"/>
  <c r="Z117" i="38"/>
  <c r="Z116" i="38"/>
  <c r="Z115" i="38"/>
  <c r="Z114" i="38"/>
  <c r="Z113" i="38"/>
  <c r="Z112" i="38"/>
  <c r="Z111" i="38"/>
  <c r="Z110" i="38"/>
  <c r="Z109" i="38"/>
  <c r="Z108" i="38"/>
  <c r="Z107" i="38"/>
  <c r="Z106" i="38"/>
  <c r="Z105" i="38"/>
  <c r="Z104" i="38"/>
  <c r="Z103" i="38"/>
  <c r="Z102" i="38"/>
  <c r="Z101" i="38"/>
  <c r="Z100" i="38"/>
  <c r="Z99" i="38"/>
  <c r="Z98" i="38"/>
  <c r="Z97" i="38"/>
  <c r="Z96" i="38"/>
  <c r="Z95" i="38"/>
  <c r="Z94" i="38"/>
  <c r="Z93" i="38"/>
  <c r="Z92" i="38"/>
  <c r="Z91" i="38"/>
  <c r="Z90" i="38"/>
  <c r="Z89" i="38"/>
  <c r="Z88" i="38"/>
  <c r="Z87" i="38"/>
  <c r="Z86" i="38"/>
  <c r="AY160" i="38"/>
  <c r="AY12" i="38"/>
  <c r="V17" i="38"/>
  <c r="V89" i="38" s="1"/>
  <c r="X17" i="38"/>
  <c r="V21" i="38"/>
  <c r="V93" i="38" s="1"/>
  <c r="X21" i="38"/>
  <c r="V28" i="38"/>
  <c r="V100" i="38" s="1"/>
  <c r="X28" i="38"/>
  <c r="V44" i="38"/>
  <c r="V116" i="38" s="1"/>
  <c r="X44" i="38"/>
  <c r="V60" i="38"/>
  <c r="V132" i="38" s="1"/>
  <c r="X60" i="38"/>
  <c r="V76" i="38"/>
  <c r="V148" i="38" s="1"/>
  <c r="X76" i="38"/>
  <c r="V73" i="11"/>
  <c r="V145" i="11" s="1"/>
  <c r="X73" i="11"/>
  <c r="V57" i="11"/>
  <c r="V129" i="11" s="1"/>
  <c r="X57" i="11"/>
  <c r="V41" i="11"/>
  <c r="V113" i="11" s="1"/>
  <c r="X41" i="11"/>
  <c r="V25" i="11"/>
  <c r="V97" i="11" s="1"/>
  <c r="X25" i="11"/>
  <c r="AJ160" i="11"/>
  <c r="AJ12" i="11"/>
  <c r="J160" i="11"/>
  <c r="J12" i="11"/>
  <c r="X74" i="11"/>
  <c r="V74" i="11"/>
  <c r="V146" i="11" s="1"/>
  <c r="X58" i="11"/>
  <c r="V58" i="11"/>
  <c r="V130" i="11" s="1"/>
  <c r="X42" i="11"/>
  <c r="V42" i="11"/>
  <c r="V114" i="11" s="1"/>
  <c r="X26" i="11"/>
  <c r="V26" i="11"/>
  <c r="V98" i="11" s="1"/>
  <c r="AI160" i="11"/>
  <c r="AI12" i="11"/>
  <c r="I160" i="11"/>
  <c r="I12" i="11"/>
  <c r="X71" i="11"/>
  <c r="V71" i="11"/>
  <c r="V143" i="11" s="1"/>
  <c r="X55" i="11"/>
  <c r="V55" i="11"/>
  <c r="V127" i="11" s="1"/>
  <c r="X39" i="11"/>
  <c r="V39" i="11"/>
  <c r="V111" i="11" s="1"/>
  <c r="H160" i="11"/>
  <c r="H12" i="11"/>
  <c r="V72" i="11"/>
  <c r="V144" i="11" s="1"/>
  <c r="X72" i="11"/>
  <c r="V56" i="11"/>
  <c r="V128" i="11" s="1"/>
  <c r="X56" i="11"/>
  <c r="V40" i="11"/>
  <c r="V112" i="11" s="1"/>
  <c r="X40" i="11"/>
  <c r="V24" i="11"/>
  <c r="V96" i="11" s="1"/>
  <c r="X24" i="11"/>
  <c r="V20" i="11"/>
  <c r="V92" i="11" s="1"/>
  <c r="X20" i="11"/>
  <c r="V16" i="11"/>
  <c r="V88" i="11" s="1"/>
  <c r="X16" i="11"/>
  <c r="AS158" i="11"/>
  <c r="AS159" i="11"/>
  <c r="AS12" i="11"/>
  <c r="U154" i="11"/>
  <c r="U148" i="11"/>
  <c r="U139" i="11"/>
  <c r="U104" i="11"/>
  <c r="V35" i="36"/>
  <c r="V107" i="36" s="1"/>
  <c r="X35" i="36"/>
  <c r="V51" i="36"/>
  <c r="V123" i="36" s="1"/>
  <c r="X51" i="36"/>
  <c r="V67" i="36"/>
  <c r="V139" i="36" s="1"/>
  <c r="X67" i="36"/>
  <c r="V83" i="36"/>
  <c r="V155" i="36" s="1"/>
  <c r="X83" i="36"/>
  <c r="W160" i="36"/>
  <c r="W12" i="36"/>
  <c r="X38" i="36"/>
  <c r="V38" i="36"/>
  <c r="V110" i="36" s="1"/>
  <c r="X54" i="36"/>
  <c r="V54" i="36"/>
  <c r="V126" i="36" s="1"/>
  <c r="X70" i="36"/>
  <c r="V70" i="36"/>
  <c r="V142" i="36" s="1"/>
  <c r="J160" i="36"/>
  <c r="J12" i="36"/>
  <c r="AJ160" i="36"/>
  <c r="AJ12" i="36"/>
  <c r="X25" i="36"/>
  <c r="V25" i="36"/>
  <c r="V97" i="36" s="1"/>
  <c r="X41" i="36"/>
  <c r="V41" i="36"/>
  <c r="V113" i="36" s="1"/>
  <c r="X57" i="36"/>
  <c r="V57" i="36"/>
  <c r="V129" i="36" s="1"/>
  <c r="X73" i="36"/>
  <c r="V73" i="36"/>
  <c r="V145" i="36" s="1"/>
  <c r="K160" i="36"/>
  <c r="K12" i="36"/>
  <c r="AK160" i="36"/>
  <c r="AK12" i="36"/>
  <c r="V14" i="36"/>
  <c r="V86" i="36" s="1"/>
  <c r="X14" i="36"/>
  <c r="V18" i="36"/>
  <c r="V90" i="36" s="1"/>
  <c r="X18" i="36"/>
  <c r="V22" i="36"/>
  <c r="V94" i="36" s="1"/>
  <c r="X22" i="36"/>
  <c r="V32" i="36"/>
  <c r="V104" i="36" s="1"/>
  <c r="X32" i="36"/>
  <c r="V48" i="36"/>
  <c r="V120" i="36" s="1"/>
  <c r="X48" i="36"/>
  <c r="V64" i="36"/>
  <c r="V136" i="36" s="1"/>
  <c r="X64" i="36"/>
  <c r="V80" i="36"/>
  <c r="V152" i="36" s="1"/>
  <c r="X80" i="36"/>
  <c r="N160" i="37"/>
  <c r="N12" i="37"/>
  <c r="AN159" i="37"/>
  <c r="AN12" i="37"/>
  <c r="V29" i="37"/>
  <c r="V101" i="37" s="1"/>
  <c r="X29" i="37"/>
  <c r="V45" i="37"/>
  <c r="V117" i="37" s="1"/>
  <c r="X45" i="37"/>
  <c r="V61" i="37"/>
  <c r="V133" i="37" s="1"/>
  <c r="X61" i="37"/>
  <c r="V77" i="37"/>
  <c r="V149" i="37" s="1"/>
  <c r="X77" i="37"/>
  <c r="O160" i="37"/>
  <c r="O12" i="37"/>
  <c r="O121" i="37" s="1"/>
  <c r="AO160" i="37"/>
  <c r="AO12" i="37"/>
  <c r="X15" i="37"/>
  <c r="V15" i="37"/>
  <c r="V87" i="37" s="1"/>
  <c r="X19" i="37"/>
  <c r="V19" i="37"/>
  <c r="V91" i="37" s="1"/>
  <c r="X23" i="37"/>
  <c r="V23" i="37"/>
  <c r="V95" i="37" s="1"/>
  <c r="X36" i="37"/>
  <c r="V36" i="37"/>
  <c r="V108" i="37" s="1"/>
  <c r="X52" i="37"/>
  <c r="V52" i="37"/>
  <c r="V124" i="37" s="1"/>
  <c r="X68" i="37"/>
  <c r="V68" i="37"/>
  <c r="V140" i="37" s="1"/>
  <c r="X84" i="37"/>
  <c r="V84" i="37"/>
  <c r="V156" i="37" s="1"/>
  <c r="X35" i="37"/>
  <c r="V35" i="37"/>
  <c r="V107" i="37" s="1"/>
  <c r="X51" i="37"/>
  <c r="V51" i="37"/>
  <c r="V123" i="37" s="1"/>
  <c r="X67" i="37"/>
  <c r="V67" i="37"/>
  <c r="V139" i="37" s="1"/>
  <c r="X83" i="37"/>
  <c r="V83" i="37"/>
  <c r="V155" i="37" s="1"/>
  <c r="W160" i="37"/>
  <c r="W12" i="37"/>
  <c r="V38" i="37"/>
  <c r="V110" i="37" s="1"/>
  <c r="X38" i="37"/>
  <c r="V54" i="37"/>
  <c r="V126" i="37" s="1"/>
  <c r="X54" i="37"/>
  <c r="V70" i="37"/>
  <c r="V142" i="37" s="1"/>
  <c r="X70" i="37"/>
  <c r="V35" i="38"/>
  <c r="V107" i="38" s="1"/>
  <c r="X35" i="38"/>
  <c r="V51" i="38"/>
  <c r="V123" i="38" s="1"/>
  <c r="X51" i="38"/>
  <c r="V67" i="38"/>
  <c r="V139" i="38" s="1"/>
  <c r="X67" i="38"/>
  <c r="V83" i="38"/>
  <c r="V155" i="38" s="1"/>
  <c r="X83" i="38"/>
  <c r="W160" i="38"/>
  <c r="W12" i="38"/>
  <c r="X38" i="38"/>
  <c r="V38" i="38"/>
  <c r="V110" i="38" s="1"/>
  <c r="X54" i="38"/>
  <c r="V54" i="38"/>
  <c r="V126" i="38" s="1"/>
  <c r="X70" i="38"/>
  <c r="V70" i="38"/>
  <c r="V142" i="38" s="1"/>
  <c r="J160" i="38"/>
  <c r="J12" i="38"/>
  <c r="AJ160" i="38"/>
  <c r="AJ12" i="38"/>
  <c r="X25" i="38"/>
  <c r="V25" i="38"/>
  <c r="V97" i="38" s="1"/>
  <c r="X41" i="38"/>
  <c r="V41" i="38"/>
  <c r="V113" i="38" s="1"/>
  <c r="X57" i="38"/>
  <c r="V57" i="38"/>
  <c r="V129" i="38" s="1"/>
  <c r="X73" i="38"/>
  <c r="V73" i="38"/>
  <c r="V145" i="38" s="1"/>
  <c r="K160" i="38"/>
  <c r="K12" i="38"/>
  <c r="AK160" i="38"/>
  <c r="AK12" i="38"/>
  <c r="V14" i="38"/>
  <c r="V86" i="38" s="1"/>
  <c r="X14" i="38"/>
  <c r="V18" i="38"/>
  <c r="V90" i="38" s="1"/>
  <c r="X18" i="38"/>
  <c r="V22" i="38"/>
  <c r="V94" i="38" s="1"/>
  <c r="X22" i="38"/>
  <c r="V32" i="38"/>
  <c r="V104" i="38" s="1"/>
  <c r="X32" i="38"/>
  <c r="V48" i="38"/>
  <c r="V120" i="38" s="1"/>
  <c r="X48" i="38"/>
  <c r="V64" i="38"/>
  <c r="V136" i="38" s="1"/>
  <c r="X64" i="38"/>
  <c r="V80" i="38"/>
  <c r="V152" i="38" s="1"/>
  <c r="X80" i="38"/>
  <c r="G160" i="36"/>
  <c r="AC158" i="36"/>
  <c r="M158" i="36"/>
  <c r="AN158" i="11"/>
  <c r="AD14" i="11"/>
  <c r="AH160" i="11"/>
  <c r="G160" i="37"/>
  <c r="AC158" i="37"/>
  <c r="M158" i="37"/>
  <c r="G160" i="38"/>
  <c r="AC158" i="38"/>
  <c r="M158" i="38"/>
  <c r="AK165" i="38" l="1"/>
  <c r="AA114" i="36"/>
  <c r="AA146" i="36"/>
  <c r="AA115" i="36"/>
  <c r="AA147" i="36"/>
  <c r="AA116" i="36"/>
  <c r="AA148" i="36"/>
  <c r="AA117" i="36"/>
  <c r="AA149" i="36"/>
  <c r="AA118" i="36"/>
  <c r="AA87" i="36"/>
  <c r="AA151" i="36"/>
  <c r="AA88" i="36"/>
  <c r="AA89" i="36"/>
  <c r="AA107" i="36"/>
  <c r="AA150" i="36"/>
  <c r="AA119" i="36"/>
  <c r="AA152" i="36"/>
  <c r="AA126" i="36"/>
  <c r="AA120" i="36"/>
  <c r="AA153" i="36"/>
  <c r="AA125" i="36"/>
  <c r="AA141" i="36"/>
  <c r="AA121" i="36"/>
  <c r="AA90" i="36"/>
  <c r="AA122" i="36"/>
  <c r="AA154" i="36"/>
  <c r="AA91" i="36"/>
  <c r="AA123" i="36"/>
  <c r="AA155" i="36"/>
  <c r="AA92" i="36"/>
  <c r="AA124" i="36"/>
  <c r="AA156" i="36"/>
  <c r="AA93" i="36"/>
  <c r="AA86" i="36"/>
  <c r="AA94" i="36"/>
  <c r="AA95" i="36"/>
  <c r="AA127" i="36"/>
  <c r="AA128" i="36"/>
  <c r="AA97" i="36"/>
  <c r="AA129" i="36"/>
  <c r="AA130" i="36"/>
  <c r="AA99" i="36"/>
  <c r="AA132" i="36"/>
  <c r="AA134" i="36"/>
  <c r="AA138" i="36"/>
  <c r="AA142" i="36"/>
  <c r="AA143" i="36"/>
  <c r="AA96" i="36"/>
  <c r="AA131" i="36"/>
  <c r="AA133" i="36"/>
  <c r="AA102" i="36"/>
  <c r="AA105" i="36"/>
  <c r="AA106" i="36"/>
  <c r="AA139" i="36"/>
  <c r="AA140" i="36"/>
  <c r="AA109" i="36"/>
  <c r="AA113" i="36"/>
  <c r="AA98" i="36"/>
  <c r="AA100" i="36"/>
  <c r="AA101" i="36"/>
  <c r="AA110" i="36"/>
  <c r="AA111" i="36"/>
  <c r="AA103" i="36"/>
  <c r="AA135" i="36"/>
  <c r="AA104" i="36"/>
  <c r="AA144" i="36"/>
  <c r="AA136" i="36"/>
  <c r="AA108" i="36"/>
  <c r="AA112" i="36"/>
  <c r="AA145" i="36"/>
  <c r="AA137" i="36"/>
  <c r="AA87" i="38"/>
  <c r="AA93" i="38"/>
  <c r="AA94" i="38"/>
  <c r="AA98" i="38"/>
  <c r="AA102" i="38"/>
  <c r="AA86" i="38"/>
  <c r="AA101" i="38"/>
  <c r="AA117" i="38"/>
  <c r="AA106" i="38"/>
  <c r="AA109" i="38"/>
  <c r="AA110" i="38"/>
  <c r="AA114" i="38"/>
  <c r="AA118" i="38"/>
  <c r="AA154" i="38"/>
  <c r="AA122" i="38"/>
  <c r="AA126" i="38"/>
  <c r="AA130" i="38"/>
  <c r="AA134" i="38"/>
  <c r="AA125" i="38"/>
  <c r="AA133" i="38"/>
  <c r="AA138" i="38"/>
  <c r="AA141" i="38"/>
  <c r="AA146" i="38"/>
  <c r="AA142" i="38"/>
  <c r="AA149" i="38"/>
  <c r="AA150" i="38"/>
  <c r="AA156" i="38"/>
  <c r="AA120" i="38"/>
  <c r="AA140" i="38"/>
  <c r="AA104" i="38"/>
  <c r="AA132" i="38"/>
  <c r="AA96" i="38"/>
  <c r="AA116" i="38"/>
  <c r="AA151" i="38"/>
  <c r="AA143" i="38"/>
  <c r="AA135" i="38"/>
  <c r="AA92" i="38"/>
  <c r="AA119" i="38"/>
  <c r="AA147" i="38"/>
  <c r="AA139" i="38"/>
  <c r="AA131" i="38"/>
  <c r="AA123" i="38"/>
  <c r="AA107" i="38"/>
  <c r="AA90" i="38"/>
  <c r="AA145" i="38"/>
  <c r="AA105" i="38"/>
  <c r="AA136" i="38"/>
  <c r="AA148" i="38"/>
  <c r="AA112" i="38"/>
  <c r="AA124" i="38"/>
  <c r="AA88" i="38"/>
  <c r="AA108" i="38"/>
  <c r="AA100" i="38"/>
  <c r="AA127" i="38"/>
  <c r="AA155" i="38"/>
  <c r="AA111" i="38"/>
  <c r="AA103" i="38"/>
  <c r="AA95" i="38"/>
  <c r="AA115" i="38"/>
  <c r="AA99" i="38"/>
  <c r="AA153" i="38"/>
  <c r="AA129" i="38"/>
  <c r="AA113" i="38"/>
  <c r="AA89" i="38"/>
  <c r="AA91" i="38"/>
  <c r="AA121" i="38"/>
  <c r="AA97" i="38"/>
  <c r="AA152" i="38"/>
  <c r="AA128" i="38"/>
  <c r="AA137" i="38"/>
  <c r="AA144" i="38"/>
  <c r="AA96" i="11"/>
  <c r="AA104" i="11"/>
  <c r="AA112" i="11"/>
  <c r="AA120" i="11"/>
  <c r="AA128" i="11"/>
  <c r="AA136" i="11"/>
  <c r="AA144" i="11"/>
  <c r="AA152" i="11"/>
  <c r="AA153" i="11"/>
  <c r="AA138" i="11"/>
  <c r="AA100" i="11"/>
  <c r="AA116" i="11"/>
  <c r="AA148" i="11"/>
  <c r="AA117" i="11"/>
  <c r="AA149" i="11"/>
  <c r="AA94" i="11"/>
  <c r="AA118" i="11"/>
  <c r="AA88" i="11"/>
  <c r="AA119" i="11"/>
  <c r="AA151" i="11"/>
  <c r="AA89" i="11"/>
  <c r="AA97" i="11"/>
  <c r="AA105" i="11"/>
  <c r="AA113" i="11"/>
  <c r="AA121" i="11"/>
  <c r="AA129" i="11"/>
  <c r="AA137" i="11"/>
  <c r="AA145" i="11"/>
  <c r="AA130" i="11"/>
  <c r="AA154" i="11"/>
  <c r="AA124" i="11"/>
  <c r="AA93" i="11"/>
  <c r="AA125" i="11"/>
  <c r="AA102" i="11"/>
  <c r="AA134" i="11"/>
  <c r="AA95" i="11"/>
  <c r="AA127" i="11"/>
  <c r="AA90" i="11"/>
  <c r="AA98" i="11"/>
  <c r="AA106" i="11"/>
  <c r="AA114" i="11"/>
  <c r="AA122" i="11"/>
  <c r="AA146" i="11"/>
  <c r="AA132" i="11"/>
  <c r="AA101" i="11"/>
  <c r="AA141" i="11"/>
  <c r="AA110" i="11"/>
  <c r="AA142" i="11"/>
  <c r="AA103" i="11"/>
  <c r="AA135" i="11"/>
  <c r="AA91" i="11"/>
  <c r="AA99" i="11"/>
  <c r="AA107" i="11"/>
  <c r="AA115" i="11"/>
  <c r="AA123" i="11"/>
  <c r="AA131" i="11"/>
  <c r="AA139" i="11"/>
  <c r="AA147" i="11"/>
  <c r="AA155" i="11"/>
  <c r="AA92" i="11"/>
  <c r="AA108" i="11"/>
  <c r="AA140" i="11"/>
  <c r="AA156" i="11"/>
  <c r="AA109" i="11"/>
  <c r="AA133" i="11"/>
  <c r="AA87" i="11"/>
  <c r="AA126" i="11"/>
  <c r="AA150" i="11"/>
  <c r="AA111" i="11"/>
  <c r="AA143" i="11"/>
  <c r="AA86" i="11"/>
  <c r="M160" i="36"/>
  <c r="M165" i="36" s="1"/>
  <c r="AI165" i="38"/>
  <c r="O136" i="38"/>
  <c r="O151" i="38"/>
  <c r="AY165" i="38"/>
  <c r="O121" i="36"/>
  <c r="O94" i="36"/>
  <c r="O155" i="36"/>
  <c r="O112" i="36"/>
  <c r="O116" i="36"/>
  <c r="O138" i="36"/>
  <c r="O129" i="36"/>
  <c r="X153" i="11"/>
  <c r="O115" i="36"/>
  <c r="O152" i="36"/>
  <c r="O103" i="36"/>
  <c r="O141" i="36"/>
  <c r="O126" i="36"/>
  <c r="X136" i="36"/>
  <c r="X116" i="11"/>
  <c r="X117" i="11"/>
  <c r="X96" i="11"/>
  <c r="X90" i="36"/>
  <c r="X99" i="37"/>
  <c r="X129" i="38"/>
  <c r="X104" i="38"/>
  <c r="X139" i="38"/>
  <c r="X100" i="36"/>
  <c r="M165" i="11"/>
  <c r="X131" i="37"/>
  <c r="X148" i="11"/>
  <c r="X91" i="11"/>
  <c r="X139" i="36"/>
  <c r="X128" i="11"/>
  <c r="X90" i="38"/>
  <c r="O149" i="11"/>
  <c r="X109" i="37"/>
  <c r="X107" i="38"/>
  <c r="X108" i="11"/>
  <c r="X90" i="11"/>
  <c r="X140" i="11"/>
  <c r="O94" i="11"/>
  <c r="X97" i="38"/>
  <c r="X93" i="11"/>
  <c r="X136" i="38"/>
  <c r="X126" i="38"/>
  <c r="X88" i="11"/>
  <c r="O146" i="11"/>
  <c r="X121" i="11"/>
  <c r="O133" i="11"/>
  <c r="O150" i="36"/>
  <c r="X97" i="36"/>
  <c r="X109" i="36"/>
  <c r="AL165" i="38"/>
  <c r="AJ165" i="11"/>
  <c r="O104" i="36"/>
  <c r="X127" i="11"/>
  <c r="X98" i="11"/>
  <c r="X130" i="11"/>
  <c r="X97" i="11"/>
  <c r="X129" i="11"/>
  <c r="O132" i="36"/>
  <c r="O89" i="36"/>
  <c r="O154" i="36"/>
  <c r="O119" i="36"/>
  <c r="X99" i="11"/>
  <c r="X131" i="11"/>
  <c r="X118" i="11"/>
  <c r="X150" i="11"/>
  <c r="X149" i="11"/>
  <c r="O128" i="36"/>
  <c r="O88" i="36"/>
  <c r="O137" i="36"/>
  <c r="O102" i="36"/>
  <c r="O131" i="36"/>
  <c r="AL165" i="36"/>
  <c r="X104" i="11"/>
  <c r="X136" i="11"/>
  <c r="X119" i="11"/>
  <c r="X151" i="11"/>
  <c r="X106" i="11"/>
  <c r="X138" i="11"/>
  <c r="O142" i="36"/>
  <c r="O120" i="36"/>
  <c r="O86" i="36"/>
  <c r="O97" i="36"/>
  <c r="O123" i="36"/>
  <c r="X92" i="11"/>
  <c r="X112" i="11"/>
  <c r="X144" i="11"/>
  <c r="O148" i="36"/>
  <c r="O93" i="36"/>
  <c r="O109" i="36"/>
  <c r="O106" i="36"/>
  <c r="O135" i="36"/>
  <c r="X89" i="11"/>
  <c r="X100" i="11"/>
  <c r="X132" i="11"/>
  <c r="X101" i="11"/>
  <c r="X133" i="11"/>
  <c r="O144" i="36"/>
  <c r="O92" i="36"/>
  <c r="O153" i="36"/>
  <c r="O118" i="36"/>
  <c r="O147" i="36"/>
  <c r="X86" i="11"/>
  <c r="X105" i="11"/>
  <c r="X137" i="11"/>
  <c r="AK165" i="36"/>
  <c r="O145" i="36"/>
  <c r="O107" i="36"/>
  <c r="O136" i="36"/>
  <c r="O90" i="36"/>
  <c r="O113" i="36"/>
  <c r="O110" i="36"/>
  <c r="O139" i="36"/>
  <c r="X111" i="11"/>
  <c r="X143" i="11"/>
  <c r="X114" i="11"/>
  <c r="X146" i="11"/>
  <c r="X113" i="11"/>
  <c r="X145" i="11"/>
  <c r="X100" i="38"/>
  <c r="O100" i="36"/>
  <c r="AY165" i="36"/>
  <c r="O125" i="36"/>
  <c r="O122" i="36"/>
  <c r="O151" i="36"/>
  <c r="AL165" i="11"/>
  <c r="X115" i="11"/>
  <c r="X147" i="11"/>
  <c r="X102" i="11"/>
  <c r="X134" i="11"/>
  <c r="O96" i="36"/>
  <c r="O105" i="36"/>
  <c r="O134" i="36"/>
  <c r="O99" i="36"/>
  <c r="X94" i="11"/>
  <c r="X120" i="11"/>
  <c r="X152" i="11"/>
  <c r="X103" i="11"/>
  <c r="X135" i="11"/>
  <c r="X122" i="11"/>
  <c r="X154" i="11"/>
  <c r="AI165" i="36"/>
  <c r="AX165" i="11"/>
  <c r="AI165" i="11"/>
  <c r="AJ165" i="38"/>
  <c r="AY165" i="11"/>
  <c r="O110" i="38"/>
  <c r="X87" i="37"/>
  <c r="O125" i="38"/>
  <c r="O88" i="11"/>
  <c r="O128" i="11"/>
  <c r="X109" i="38"/>
  <c r="O105" i="38"/>
  <c r="O100" i="38"/>
  <c r="O100" i="11"/>
  <c r="O99" i="11"/>
  <c r="O118" i="11"/>
  <c r="O134" i="38"/>
  <c r="O119" i="11"/>
  <c r="O135" i="11"/>
  <c r="O90" i="38"/>
  <c r="O114" i="11"/>
  <c r="O122" i="38"/>
  <c r="O96" i="38"/>
  <c r="O121" i="11"/>
  <c r="O137" i="11"/>
  <c r="O113" i="38"/>
  <c r="O139" i="38"/>
  <c r="O127" i="11"/>
  <c r="O143" i="11"/>
  <c r="O129" i="11"/>
  <c r="O145" i="11"/>
  <c r="X138" i="37"/>
  <c r="X106" i="37"/>
  <c r="X136" i="37"/>
  <c r="X104" i="37"/>
  <c r="X90" i="37"/>
  <c r="O150" i="11"/>
  <c r="O99" i="38"/>
  <c r="AX165" i="38"/>
  <c r="AK165" i="11"/>
  <c r="AX165" i="36"/>
  <c r="AJ165" i="36"/>
  <c r="AN160" i="11"/>
  <c r="O152" i="38"/>
  <c r="O104" i="38"/>
  <c r="M160" i="38"/>
  <c r="M165" i="38" s="1"/>
  <c r="O120" i="38"/>
  <c r="O86" i="38"/>
  <c r="O97" i="38"/>
  <c r="O123" i="38"/>
  <c r="O92" i="11"/>
  <c r="O130" i="11"/>
  <c r="O148" i="38"/>
  <c r="O93" i="38"/>
  <c r="O109" i="38"/>
  <c r="O106" i="38"/>
  <c r="O135" i="38"/>
  <c r="O116" i="11"/>
  <c r="O148" i="11"/>
  <c r="O115" i="11"/>
  <c r="O144" i="38"/>
  <c r="O92" i="38"/>
  <c r="O153" i="38"/>
  <c r="O118" i="38"/>
  <c r="O147" i="38"/>
  <c r="O104" i="11"/>
  <c r="O136" i="11"/>
  <c r="O151" i="11"/>
  <c r="O153" i="11"/>
  <c r="O94" i="38"/>
  <c r="O129" i="38"/>
  <c r="O126" i="38"/>
  <c r="O155" i="38"/>
  <c r="O112" i="11"/>
  <c r="O144" i="11"/>
  <c r="O111" i="11"/>
  <c r="O98" i="11"/>
  <c r="O113" i="11"/>
  <c r="O116" i="38"/>
  <c r="O141" i="38"/>
  <c r="O138" i="38"/>
  <c r="O103" i="38"/>
  <c r="O93" i="11"/>
  <c r="O102" i="11"/>
  <c r="O134" i="11"/>
  <c r="O117" i="11"/>
  <c r="O112" i="38"/>
  <c r="O121" i="38"/>
  <c r="O150" i="38"/>
  <c r="O115" i="38"/>
  <c r="O90" i="11"/>
  <c r="O103" i="11"/>
  <c r="O122" i="11"/>
  <c r="O154" i="11"/>
  <c r="O105" i="11"/>
  <c r="O87" i="37"/>
  <c r="O145" i="38"/>
  <c r="O142" i="38"/>
  <c r="O107" i="38"/>
  <c r="O96" i="11"/>
  <c r="O97" i="11"/>
  <c r="O132" i="38"/>
  <c r="O89" i="38"/>
  <c r="O154" i="38"/>
  <c r="O119" i="38"/>
  <c r="O89" i="11"/>
  <c r="O132" i="11"/>
  <c r="O131" i="11"/>
  <c r="O147" i="11"/>
  <c r="O101" i="11"/>
  <c r="O128" i="38"/>
  <c r="O88" i="38"/>
  <c r="O137" i="38"/>
  <c r="O102" i="38"/>
  <c r="O131" i="38"/>
  <c r="O86" i="11"/>
  <c r="O120" i="11"/>
  <c r="O152" i="11"/>
  <c r="O106" i="11"/>
  <c r="O138" i="11"/>
  <c r="X110" i="37"/>
  <c r="X107" i="37"/>
  <c r="X91" i="37"/>
  <c r="X149" i="37"/>
  <c r="X113" i="36"/>
  <c r="X110" i="36"/>
  <c r="X155" i="36"/>
  <c r="X151" i="37"/>
  <c r="X119" i="37"/>
  <c r="X129" i="37"/>
  <c r="X97" i="37"/>
  <c r="X116" i="36"/>
  <c r="X134" i="37"/>
  <c r="X102" i="37"/>
  <c r="X116" i="37"/>
  <c r="X142" i="37"/>
  <c r="X139" i="37"/>
  <c r="X140" i="37"/>
  <c r="X108" i="37"/>
  <c r="X117" i="37"/>
  <c r="X152" i="36"/>
  <c r="X94" i="36"/>
  <c r="M160" i="37"/>
  <c r="M165" i="37" s="1"/>
  <c r="O110" i="37"/>
  <c r="X104" i="36"/>
  <c r="X129" i="36"/>
  <c r="X126" i="36"/>
  <c r="X107" i="36"/>
  <c r="X154" i="37"/>
  <c r="X122" i="37"/>
  <c r="X152" i="37"/>
  <c r="X120" i="37"/>
  <c r="X94" i="37"/>
  <c r="X86" i="37"/>
  <c r="X132" i="36"/>
  <c r="X89" i="36"/>
  <c r="X147" i="37"/>
  <c r="X115" i="37"/>
  <c r="X125" i="37"/>
  <c r="X126" i="37"/>
  <c r="X155" i="37"/>
  <c r="X123" i="37"/>
  <c r="X156" i="37"/>
  <c r="X124" i="37"/>
  <c r="X95" i="37"/>
  <c r="X133" i="37"/>
  <c r="X101" i="37"/>
  <c r="X120" i="36"/>
  <c r="X86" i="36"/>
  <c r="X145" i="36"/>
  <c r="X142" i="36"/>
  <c r="X123" i="36"/>
  <c r="X135" i="37"/>
  <c r="X103" i="37"/>
  <c r="X145" i="37"/>
  <c r="X113" i="37"/>
  <c r="X150" i="37"/>
  <c r="X118" i="37"/>
  <c r="X132" i="37"/>
  <c r="X100" i="37"/>
  <c r="X89" i="37"/>
  <c r="AQ160" i="37"/>
  <c r="AQ374" i="37" s="1"/>
  <c r="X87" i="11"/>
  <c r="O124" i="38"/>
  <c r="T384" i="38"/>
  <c r="T456" i="38" s="1"/>
  <c r="T383" i="38"/>
  <c r="T455" i="38" s="1"/>
  <c r="T382" i="38"/>
  <c r="T454" i="38" s="1"/>
  <c r="T381" i="38"/>
  <c r="T380" i="38"/>
  <c r="T452" i="38" s="1"/>
  <c r="T379" i="38"/>
  <c r="T451" i="38" s="1"/>
  <c r="T378" i="38"/>
  <c r="T450" i="38" s="1"/>
  <c r="T377" i="38"/>
  <c r="T449" i="38" s="1"/>
  <c r="T376" i="38"/>
  <c r="T448" i="38" s="1"/>
  <c r="T375" i="38"/>
  <c r="T447" i="38" s="1"/>
  <c r="T374" i="38"/>
  <c r="T446" i="38" s="1"/>
  <c r="T373" i="38"/>
  <c r="T372" i="38"/>
  <c r="T444" i="38" s="1"/>
  <c r="T371" i="38"/>
  <c r="T443" i="38" s="1"/>
  <c r="T370" i="38"/>
  <c r="T442" i="38" s="1"/>
  <c r="T369" i="38"/>
  <c r="T441" i="38" s="1"/>
  <c r="T368" i="38"/>
  <c r="T440" i="38" s="1"/>
  <c r="T367" i="38"/>
  <c r="T439" i="38" s="1"/>
  <c r="T366" i="38"/>
  <c r="T438" i="38" s="1"/>
  <c r="T365" i="38"/>
  <c r="T437" i="38" s="1"/>
  <c r="T364" i="38"/>
  <c r="T436" i="38" s="1"/>
  <c r="T363" i="38"/>
  <c r="T435" i="38" s="1"/>
  <c r="T362" i="38"/>
  <c r="T434" i="38" s="1"/>
  <c r="T361" i="38"/>
  <c r="T433" i="38" s="1"/>
  <c r="T360" i="38"/>
  <c r="T432" i="38" s="1"/>
  <c r="T359" i="38"/>
  <c r="T431" i="38" s="1"/>
  <c r="T358" i="38"/>
  <c r="T430" i="38" s="1"/>
  <c r="T357" i="38"/>
  <c r="T429" i="38" s="1"/>
  <c r="T356" i="38"/>
  <c r="T428" i="38" s="1"/>
  <c r="T355" i="38"/>
  <c r="T427" i="38" s="1"/>
  <c r="T354" i="38"/>
  <c r="T426" i="38" s="1"/>
  <c r="T353" i="38"/>
  <c r="T425" i="38" s="1"/>
  <c r="T352" i="38"/>
  <c r="T424" i="38" s="1"/>
  <c r="T351" i="38"/>
  <c r="T423" i="38" s="1"/>
  <c r="T350" i="38"/>
  <c r="T422" i="38" s="1"/>
  <c r="T349" i="38"/>
  <c r="T421" i="38" s="1"/>
  <c r="T348" i="38"/>
  <c r="T420" i="38" s="1"/>
  <c r="T347" i="38"/>
  <c r="T419" i="38" s="1"/>
  <c r="T346" i="38"/>
  <c r="T418" i="38" s="1"/>
  <c r="T345" i="38"/>
  <c r="T417" i="38" s="1"/>
  <c r="T344" i="38"/>
  <c r="T416" i="38" s="1"/>
  <c r="T343" i="38"/>
  <c r="T415" i="38" s="1"/>
  <c r="T342" i="38"/>
  <c r="T414" i="38" s="1"/>
  <c r="T341" i="38"/>
  <c r="T413" i="38" s="1"/>
  <c r="T340" i="38"/>
  <c r="T412" i="38" s="1"/>
  <c r="T339" i="38"/>
  <c r="T411" i="38" s="1"/>
  <c r="T338" i="38"/>
  <c r="T410" i="38" s="1"/>
  <c r="T337" i="38"/>
  <c r="T409" i="38" s="1"/>
  <c r="T336" i="38"/>
  <c r="T408" i="38" s="1"/>
  <c r="T335" i="38"/>
  <c r="T407" i="38" s="1"/>
  <c r="T334" i="38"/>
  <c r="T406" i="38" s="1"/>
  <c r="T333" i="38"/>
  <c r="T405" i="38" s="1"/>
  <c r="T332" i="38"/>
  <c r="T404" i="38" s="1"/>
  <c r="T331" i="38"/>
  <c r="T403" i="38" s="1"/>
  <c r="T330" i="38"/>
  <c r="T402" i="38" s="1"/>
  <c r="T329" i="38"/>
  <c r="T328" i="38"/>
  <c r="T400" i="38" s="1"/>
  <c r="T327" i="38"/>
  <c r="T399" i="38" s="1"/>
  <c r="T326" i="38"/>
  <c r="T398" i="38" s="1"/>
  <c r="T325" i="38"/>
  <c r="T397" i="38" s="1"/>
  <c r="T324" i="38"/>
  <c r="T396" i="38" s="1"/>
  <c r="T323" i="38"/>
  <c r="T395" i="38" s="1"/>
  <c r="T322" i="38"/>
  <c r="T394" i="38" s="1"/>
  <c r="T321" i="38"/>
  <c r="T393" i="38" s="1"/>
  <c r="T320" i="38"/>
  <c r="T392" i="38" s="1"/>
  <c r="T319" i="38"/>
  <c r="T391" i="38" s="1"/>
  <c r="T318" i="38"/>
  <c r="T390" i="38" s="1"/>
  <c r="T317" i="38"/>
  <c r="T389" i="38" s="1"/>
  <c r="T316" i="38"/>
  <c r="T388" i="38" s="1"/>
  <c r="T315" i="38"/>
  <c r="T387" i="38" s="1"/>
  <c r="T314" i="38"/>
  <c r="T386" i="38" s="1"/>
  <c r="AU160" i="37"/>
  <c r="AT160" i="37"/>
  <c r="AU160" i="36"/>
  <c r="AT160" i="36"/>
  <c r="T384" i="11"/>
  <c r="T456" i="11" s="1"/>
  <c r="T383" i="11"/>
  <c r="T455" i="11" s="1"/>
  <c r="T382" i="11"/>
  <c r="T454" i="11" s="1"/>
  <c r="T381" i="11"/>
  <c r="T453" i="11" s="1"/>
  <c r="T380" i="11"/>
  <c r="T452" i="11" s="1"/>
  <c r="T379" i="11"/>
  <c r="T451" i="11" s="1"/>
  <c r="T378" i="11"/>
  <c r="T450" i="11" s="1"/>
  <c r="T377" i="11"/>
  <c r="T449" i="11" s="1"/>
  <c r="T376" i="11"/>
  <c r="T448" i="11" s="1"/>
  <c r="T375" i="11"/>
  <c r="T447" i="11" s="1"/>
  <c r="T374" i="11"/>
  <c r="T446" i="11" s="1"/>
  <c r="T373" i="11"/>
  <c r="T445" i="11" s="1"/>
  <c r="T372" i="11"/>
  <c r="T444" i="11" s="1"/>
  <c r="T371" i="11"/>
  <c r="T443" i="11" s="1"/>
  <c r="T370" i="11"/>
  <c r="T442" i="11" s="1"/>
  <c r="T369" i="11"/>
  <c r="T441" i="11" s="1"/>
  <c r="T368" i="11"/>
  <c r="T440" i="11" s="1"/>
  <c r="T367" i="11"/>
  <c r="T439" i="11" s="1"/>
  <c r="T366" i="11"/>
  <c r="T438" i="11" s="1"/>
  <c r="T365" i="11"/>
  <c r="T437" i="11" s="1"/>
  <c r="T364" i="11"/>
  <c r="T436" i="11" s="1"/>
  <c r="T363" i="11"/>
  <c r="T435" i="11" s="1"/>
  <c r="T362" i="11"/>
  <c r="T434" i="11" s="1"/>
  <c r="T361" i="11"/>
  <c r="T433" i="11" s="1"/>
  <c r="T360" i="11"/>
  <c r="T432" i="11" s="1"/>
  <c r="T359" i="11"/>
  <c r="T431" i="11" s="1"/>
  <c r="T358" i="11"/>
  <c r="T430" i="11" s="1"/>
  <c r="T357" i="11"/>
  <c r="T429" i="11" s="1"/>
  <c r="T356" i="11"/>
  <c r="T428" i="11" s="1"/>
  <c r="T355" i="11"/>
  <c r="T427" i="11" s="1"/>
  <c r="T354" i="11"/>
  <c r="T426" i="11" s="1"/>
  <c r="T353" i="11"/>
  <c r="T425" i="11" s="1"/>
  <c r="T352" i="11"/>
  <c r="T424" i="11" s="1"/>
  <c r="T351" i="11"/>
  <c r="T423" i="11" s="1"/>
  <c r="T350" i="11"/>
  <c r="T422" i="11" s="1"/>
  <c r="T349" i="11"/>
  <c r="T421" i="11" s="1"/>
  <c r="T348" i="11"/>
  <c r="T420" i="11" s="1"/>
  <c r="T347" i="11"/>
  <c r="T419" i="11" s="1"/>
  <c r="T346" i="11"/>
  <c r="T418" i="11" s="1"/>
  <c r="T345" i="11"/>
  <c r="T417" i="11" s="1"/>
  <c r="T340" i="11"/>
  <c r="T412" i="11" s="1"/>
  <c r="T336" i="11"/>
  <c r="T408" i="11" s="1"/>
  <c r="T332" i="11"/>
  <c r="T404" i="11" s="1"/>
  <c r="T328" i="11"/>
  <c r="T400" i="11" s="1"/>
  <c r="T344" i="11"/>
  <c r="T416" i="11" s="1"/>
  <c r="T341" i="11"/>
  <c r="T413" i="11" s="1"/>
  <c r="T337" i="11"/>
  <c r="T409" i="11" s="1"/>
  <c r="T333" i="11"/>
  <c r="T405" i="11" s="1"/>
  <c r="T329" i="11"/>
  <c r="T401" i="11" s="1"/>
  <c r="T325" i="11"/>
  <c r="T397" i="11" s="1"/>
  <c r="T324" i="11"/>
  <c r="T396" i="11" s="1"/>
  <c r="T323" i="11"/>
  <c r="T395" i="11" s="1"/>
  <c r="T322" i="11"/>
  <c r="T394" i="11" s="1"/>
  <c r="T321" i="11"/>
  <c r="T393" i="11" s="1"/>
  <c r="T320" i="11"/>
  <c r="T392" i="11" s="1"/>
  <c r="T319" i="11"/>
  <c r="T391" i="11" s="1"/>
  <c r="T318" i="11"/>
  <c r="T390" i="11" s="1"/>
  <c r="T317" i="11"/>
  <c r="T389" i="11" s="1"/>
  <c r="T316" i="11"/>
  <c r="T388" i="11" s="1"/>
  <c r="T315" i="11"/>
  <c r="T387" i="11" s="1"/>
  <c r="T314" i="11"/>
  <c r="T386" i="11" s="1"/>
  <c r="T343" i="11"/>
  <c r="T415" i="11" s="1"/>
  <c r="T338" i="11"/>
  <c r="T410" i="11" s="1"/>
  <c r="T334" i="11"/>
  <c r="T406" i="11" s="1"/>
  <c r="T330" i="11"/>
  <c r="T402" i="11" s="1"/>
  <c r="T326" i="11"/>
  <c r="T398" i="11" s="1"/>
  <c r="T342" i="11"/>
  <c r="T414" i="11" s="1"/>
  <c r="T339" i="11"/>
  <c r="T411" i="11" s="1"/>
  <c r="T335" i="11"/>
  <c r="T407" i="11" s="1"/>
  <c r="T331" i="11"/>
  <c r="T403" i="11" s="1"/>
  <c r="T327" i="11"/>
  <c r="T399" i="11" s="1"/>
  <c r="X152" i="38"/>
  <c r="X94" i="38"/>
  <c r="X113" i="38"/>
  <c r="X110" i="38"/>
  <c r="X155" i="38"/>
  <c r="T401" i="38"/>
  <c r="AU160" i="38"/>
  <c r="AT160" i="38"/>
  <c r="S384" i="37"/>
  <c r="S456" i="37" s="1"/>
  <c r="S383" i="37"/>
  <c r="S455" i="37" s="1"/>
  <c r="S382" i="37"/>
  <c r="S454" i="37" s="1"/>
  <c r="S381" i="37"/>
  <c r="S453" i="37" s="1"/>
  <c r="S380" i="37"/>
  <c r="S452" i="37" s="1"/>
  <c r="S379" i="37"/>
  <c r="S451" i="37" s="1"/>
  <c r="S378" i="37"/>
  <c r="S450" i="37" s="1"/>
  <c r="S377" i="37"/>
  <c r="S449" i="37" s="1"/>
  <c r="S376" i="37"/>
  <c r="S448" i="37" s="1"/>
  <c r="S373" i="37"/>
  <c r="S445" i="37" s="1"/>
  <c r="S372" i="37"/>
  <c r="S444" i="37" s="1"/>
  <c r="S371" i="37"/>
  <c r="S443" i="37" s="1"/>
  <c r="S370" i="37"/>
  <c r="S442" i="37" s="1"/>
  <c r="S369" i="37"/>
  <c r="S441" i="37" s="1"/>
  <c r="S368" i="37"/>
  <c r="S440" i="37" s="1"/>
  <c r="S367" i="37"/>
  <c r="S439" i="37" s="1"/>
  <c r="S366" i="37"/>
  <c r="S438" i="37" s="1"/>
  <c r="S365" i="37"/>
  <c r="S437" i="37" s="1"/>
  <c r="S364" i="37"/>
  <c r="S436" i="37" s="1"/>
  <c r="S363" i="37"/>
  <c r="S435" i="37" s="1"/>
  <c r="S362" i="37"/>
  <c r="S434" i="37" s="1"/>
  <c r="S361" i="37"/>
  <c r="S433" i="37" s="1"/>
  <c r="S360" i="37"/>
  <c r="S432" i="37" s="1"/>
  <c r="S359" i="37"/>
  <c r="S431" i="37" s="1"/>
  <c r="S358" i="37"/>
  <c r="S430" i="37" s="1"/>
  <c r="S357" i="37"/>
  <c r="S429" i="37" s="1"/>
  <c r="S356" i="37"/>
  <c r="S428" i="37" s="1"/>
  <c r="S355" i="37"/>
  <c r="S427" i="37" s="1"/>
  <c r="S354" i="37"/>
  <c r="S426" i="37" s="1"/>
  <c r="S353" i="37"/>
  <c r="S425" i="37" s="1"/>
  <c r="S352" i="37"/>
  <c r="S424" i="37" s="1"/>
  <c r="S351" i="37"/>
  <c r="S423" i="37" s="1"/>
  <c r="S350" i="37"/>
  <c r="S422" i="37" s="1"/>
  <c r="S349" i="37"/>
  <c r="S421" i="37" s="1"/>
  <c r="S348" i="37"/>
  <c r="S420" i="37" s="1"/>
  <c r="S347" i="37"/>
  <c r="S419" i="37" s="1"/>
  <c r="S346" i="37"/>
  <c r="S418" i="37" s="1"/>
  <c r="S345" i="37"/>
  <c r="S417" i="37" s="1"/>
  <c r="S344" i="37"/>
  <c r="S416" i="37" s="1"/>
  <c r="S343" i="37"/>
  <c r="S415" i="37" s="1"/>
  <c r="S342" i="37"/>
  <c r="S414" i="37" s="1"/>
  <c r="S341" i="37"/>
  <c r="S413" i="37" s="1"/>
  <c r="S340" i="37"/>
  <c r="S412" i="37" s="1"/>
  <c r="S339" i="37"/>
  <c r="S411" i="37" s="1"/>
  <c r="S338" i="37"/>
  <c r="S410" i="37" s="1"/>
  <c r="S337" i="37"/>
  <c r="S409" i="37" s="1"/>
  <c r="S336" i="37"/>
  <c r="S408" i="37" s="1"/>
  <c r="S335" i="37"/>
  <c r="S407" i="37" s="1"/>
  <c r="S334" i="37"/>
  <c r="S406" i="37" s="1"/>
  <c r="S333" i="37"/>
  <c r="S405" i="37" s="1"/>
  <c r="S332" i="37"/>
  <c r="S404" i="37" s="1"/>
  <c r="S331" i="37"/>
  <c r="S403" i="37" s="1"/>
  <c r="S330" i="37"/>
  <c r="S402" i="37" s="1"/>
  <c r="S329" i="37"/>
  <c r="S401" i="37" s="1"/>
  <c r="S328" i="37"/>
  <c r="S400" i="37" s="1"/>
  <c r="S327" i="37"/>
  <c r="S399" i="37" s="1"/>
  <c r="S326" i="37"/>
  <c r="S398" i="37" s="1"/>
  <c r="S325" i="37"/>
  <c r="S397" i="37" s="1"/>
  <c r="S324" i="37"/>
  <c r="S396" i="37" s="1"/>
  <c r="S323" i="37"/>
  <c r="S395" i="37" s="1"/>
  <c r="S322" i="37"/>
  <c r="S394" i="37" s="1"/>
  <c r="S321" i="37"/>
  <c r="S393" i="37" s="1"/>
  <c r="S320" i="37"/>
  <c r="S392" i="37" s="1"/>
  <c r="S319" i="37"/>
  <c r="S391" i="37" s="1"/>
  <c r="S318" i="37"/>
  <c r="S390" i="37" s="1"/>
  <c r="S317" i="37"/>
  <c r="S316" i="37"/>
  <c r="S388" i="37" s="1"/>
  <c r="S315" i="37"/>
  <c r="S387" i="37" s="1"/>
  <c r="S314" i="37"/>
  <c r="S386" i="37" s="1"/>
  <c r="S374" i="37"/>
  <c r="S446" i="37" s="1"/>
  <c r="S375" i="37"/>
  <c r="S447" i="37" s="1"/>
  <c r="S384" i="36"/>
  <c r="S456" i="36" s="1"/>
  <c r="S383" i="36"/>
  <c r="S455" i="36" s="1"/>
  <c r="S382" i="36"/>
  <c r="S454" i="36" s="1"/>
  <c r="S381" i="36"/>
  <c r="S453" i="36" s="1"/>
  <c r="S380" i="36"/>
  <c r="S452" i="36" s="1"/>
  <c r="S379" i="36"/>
  <c r="S451" i="36" s="1"/>
  <c r="S378" i="36"/>
  <c r="S450" i="36" s="1"/>
  <c r="S377" i="36"/>
  <c r="S449" i="36" s="1"/>
  <c r="S376" i="36"/>
  <c r="S448" i="36" s="1"/>
  <c r="S375" i="36"/>
  <c r="S447" i="36" s="1"/>
  <c r="S374" i="36"/>
  <c r="S446" i="36" s="1"/>
  <c r="S373" i="36"/>
  <c r="S445" i="36" s="1"/>
  <c r="S372" i="36"/>
  <c r="S444" i="36" s="1"/>
  <c r="S371" i="36"/>
  <c r="S443" i="36" s="1"/>
  <c r="S370" i="36"/>
  <c r="S442" i="36" s="1"/>
  <c r="S369" i="36"/>
  <c r="S441" i="36" s="1"/>
  <c r="S368" i="36"/>
  <c r="S440" i="36" s="1"/>
  <c r="S367" i="36"/>
  <c r="S439" i="36" s="1"/>
  <c r="S366" i="36"/>
  <c r="S438" i="36" s="1"/>
  <c r="S365" i="36"/>
  <c r="S437" i="36" s="1"/>
  <c r="S364" i="36"/>
  <c r="S436" i="36" s="1"/>
  <c r="S363" i="36"/>
  <c r="S435" i="36" s="1"/>
  <c r="S362" i="36"/>
  <c r="S434" i="36" s="1"/>
  <c r="S361" i="36"/>
  <c r="S433" i="36" s="1"/>
  <c r="S360" i="36"/>
  <c r="S432" i="36" s="1"/>
  <c r="S359" i="36"/>
  <c r="S431" i="36" s="1"/>
  <c r="S358" i="36"/>
  <c r="S430" i="36" s="1"/>
  <c r="S357" i="36"/>
  <c r="S429" i="36" s="1"/>
  <c r="S356" i="36"/>
  <c r="S428" i="36" s="1"/>
  <c r="S355" i="36"/>
  <c r="S427" i="36" s="1"/>
  <c r="S354" i="36"/>
  <c r="S426" i="36" s="1"/>
  <c r="S353" i="36"/>
  <c r="S425" i="36" s="1"/>
  <c r="S352" i="36"/>
  <c r="S424" i="36" s="1"/>
  <c r="S351" i="36"/>
  <c r="S423" i="36" s="1"/>
  <c r="S350" i="36"/>
  <c r="S422" i="36" s="1"/>
  <c r="S349" i="36"/>
  <c r="S421" i="36" s="1"/>
  <c r="S348" i="36"/>
  <c r="S420" i="36" s="1"/>
  <c r="S347" i="36"/>
  <c r="S419" i="36" s="1"/>
  <c r="S346" i="36"/>
  <c r="S418" i="36" s="1"/>
  <c r="S345" i="36"/>
  <c r="S417" i="36" s="1"/>
  <c r="S344" i="36"/>
  <c r="S416" i="36" s="1"/>
  <c r="S343" i="36"/>
  <c r="S415" i="36" s="1"/>
  <c r="S342" i="36"/>
  <c r="S414" i="36" s="1"/>
  <c r="S341" i="36"/>
  <c r="S413" i="36" s="1"/>
  <c r="S340" i="36"/>
  <c r="S412" i="36" s="1"/>
  <c r="S339" i="36"/>
  <c r="S411" i="36" s="1"/>
  <c r="S338" i="36"/>
  <c r="S410" i="36" s="1"/>
  <c r="S337" i="36"/>
  <c r="S409" i="36" s="1"/>
  <c r="S336" i="36"/>
  <c r="S408" i="36" s="1"/>
  <c r="S335" i="36"/>
  <c r="S407" i="36" s="1"/>
  <c r="S334" i="36"/>
  <c r="S406" i="36" s="1"/>
  <c r="S333" i="36"/>
  <c r="S405" i="36" s="1"/>
  <c r="S332" i="36"/>
  <c r="S404" i="36" s="1"/>
  <c r="S331" i="36"/>
  <c r="S403" i="36" s="1"/>
  <c r="S330" i="36"/>
  <c r="S402" i="36" s="1"/>
  <c r="S329" i="36"/>
  <c r="S401" i="36" s="1"/>
  <c r="S328" i="36"/>
  <c r="S400" i="36" s="1"/>
  <c r="S327" i="36"/>
  <c r="S399" i="36" s="1"/>
  <c r="S326" i="36"/>
  <c r="S398" i="36" s="1"/>
  <c r="S323" i="36"/>
  <c r="S395" i="36" s="1"/>
  <c r="S319" i="36"/>
  <c r="S391" i="36" s="1"/>
  <c r="S316" i="36"/>
  <c r="S388" i="36" s="1"/>
  <c r="S314" i="36"/>
  <c r="S386" i="36" s="1"/>
  <c r="S322" i="36"/>
  <c r="S394" i="36" s="1"/>
  <c r="S318" i="36"/>
  <c r="S390" i="36" s="1"/>
  <c r="S325" i="36"/>
  <c r="S397" i="36" s="1"/>
  <c r="S321" i="36"/>
  <c r="S393" i="36" s="1"/>
  <c r="S317" i="36"/>
  <c r="S389" i="36" s="1"/>
  <c r="S315" i="36"/>
  <c r="S387" i="36" s="1"/>
  <c r="S324" i="36"/>
  <c r="S396" i="36" s="1"/>
  <c r="S320" i="36"/>
  <c r="S392" i="36" s="1"/>
  <c r="AT160" i="11"/>
  <c r="AU160" i="11"/>
  <c r="X89" i="38"/>
  <c r="X132" i="38"/>
  <c r="X141" i="38"/>
  <c r="X120" i="38"/>
  <c r="X86" i="38"/>
  <c r="X145" i="38"/>
  <c r="X142" i="38"/>
  <c r="X123" i="38"/>
  <c r="X148" i="38"/>
  <c r="X93" i="38"/>
  <c r="T445" i="38"/>
  <c r="T453" i="38"/>
  <c r="S384" i="38"/>
  <c r="S456" i="38" s="1"/>
  <c r="S383" i="38"/>
  <c r="S455" i="38" s="1"/>
  <c r="S382" i="38"/>
  <c r="S454" i="38" s="1"/>
  <c r="S381" i="38"/>
  <c r="S453" i="38" s="1"/>
  <c r="S380" i="38"/>
  <c r="S452" i="38" s="1"/>
  <c r="S379" i="38"/>
  <c r="S451" i="38" s="1"/>
  <c r="S378" i="38"/>
  <c r="S450" i="38" s="1"/>
  <c r="S377" i="38"/>
  <c r="S449" i="38" s="1"/>
  <c r="S376" i="38"/>
  <c r="S448" i="38" s="1"/>
  <c r="S375" i="38"/>
  <c r="S447" i="38" s="1"/>
  <c r="S374" i="38"/>
  <c r="S446" i="38" s="1"/>
  <c r="S373" i="38"/>
  <c r="S445" i="38" s="1"/>
  <c r="S372" i="38"/>
  <c r="S444" i="38" s="1"/>
  <c r="S371" i="38"/>
  <c r="S443" i="38" s="1"/>
  <c r="S370" i="38"/>
  <c r="S442" i="38" s="1"/>
  <c r="S369" i="38"/>
  <c r="S441" i="38" s="1"/>
  <c r="S368" i="38"/>
  <c r="S440" i="38" s="1"/>
  <c r="S367" i="38"/>
  <c r="S439" i="38" s="1"/>
  <c r="S366" i="38"/>
  <c r="S438" i="38" s="1"/>
  <c r="S365" i="38"/>
  <c r="S437" i="38" s="1"/>
  <c r="S364" i="38"/>
  <c r="S436" i="38" s="1"/>
  <c r="S363" i="38"/>
  <c r="S435" i="38" s="1"/>
  <c r="S362" i="38"/>
  <c r="S434" i="38" s="1"/>
  <c r="S361" i="38"/>
  <c r="S433" i="38" s="1"/>
  <c r="S360" i="38"/>
  <c r="S432" i="38" s="1"/>
  <c r="S359" i="38"/>
  <c r="S431" i="38" s="1"/>
  <c r="S358" i="38"/>
  <c r="S430" i="38" s="1"/>
  <c r="S357" i="38"/>
  <c r="S429" i="38" s="1"/>
  <c r="S356" i="38"/>
  <c r="S428" i="38" s="1"/>
  <c r="S355" i="38"/>
  <c r="S427" i="38" s="1"/>
  <c r="S354" i="38"/>
  <c r="S426" i="38" s="1"/>
  <c r="S353" i="38"/>
  <c r="S425" i="38" s="1"/>
  <c r="S352" i="38"/>
  <c r="S424" i="38" s="1"/>
  <c r="S351" i="38"/>
  <c r="S423" i="38" s="1"/>
  <c r="S350" i="38"/>
  <c r="S422" i="38" s="1"/>
  <c r="S349" i="38"/>
  <c r="S421" i="38" s="1"/>
  <c r="S348" i="38"/>
  <c r="S420" i="38" s="1"/>
  <c r="S347" i="38"/>
  <c r="S419" i="38" s="1"/>
  <c r="S346" i="38"/>
  <c r="S418" i="38" s="1"/>
  <c r="S345" i="38"/>
  <c r="S417" i="38" s="1"/>
  <c r="S344" i="38"/>
  <c r="S416" i="38" s="1"/>
  <c r="S343" i="38"/>
  <c r="S415" i="38" s="1"/>
  <c r="S342" i="38"/>
  <c r="S414" i="38" s="1"/>
  <c r="S341" i="38"/>
  <c r="S413" i="38" s="1"/>
  <c r="S340" i="38"/>
  <c r="S412" i="38" s="1"/>
  <c r="S339" i="38"/>
  <c r="S411" i="38" s="1"/>
  <c r="S338" i="38"/>
  <c r="S410" i="38" s="1"/>
  <c r="S337" i="38"/>
  <c r="S409" i="38" s="1"/>
  <c r="S336" i="38"/>
  <c r="S408" i="38" s="1"/>
  <c r="S335" i="38"/>
  <c r="S334" i="38"/>
  <c r="S406" i="38" s="1"/>
  <c r="S333" i="38"/>
  <c r="S405" i="38" s="1"/>
  <c r="S332" i="38"/>
  <c r="S404" i="38" s="1"/>
  <c r="S331" i="38"/>
  <c r="S403" i="38" s="1"/>
  <c r="S330" i="38"/>
  <c r="S402" i="38" s="1"/>
  <c r="S329" i="38"/>
  <c r="S401" i="38" s="1"/>
  <c r="S328" i="38"/>
  <c r="S400" i="38" s="1"/>
  <c r="S327" i="38"/>
  <c r="S399" i="38" s="1"/>
  <c r="S326" i="38"/>
  <c r="S398" i="38" s="1"/>
  <c r="S325" i="38"/>
  <c r="S397" i="38" s="1"/>
  <c r="S324" i="38"/>
  <c r="S396" i="38" s="1"/>
  <c r="S323" i="38"/>
  <c r="S395" i="38" s="1"/>
  <c r="S322" i="38"/>
  <c r="S394" i="38" s="1"/>
  <c r="S321" i="38"/>
  <c r="S393" i="38" s="1"/>
  <c r="S320" i="38"/>
  <c r="S392" i="38" s="1"/>
  <c r="S319" i="38"/>
  <c r="S391" i="38" s="1"/>
  <c r="S318" i="38"/>
  <c r="S390" i="38" s="1"/>
  <c r="S317" i="38"/>
  <c r="S389" i="38" s="1"/>
  <c r="S316" i="38"/>
  <c r="S388" i="38" s="1"/>
  <c r="S315" i="38"/>
  <c r="S387" i="38" s="1"/>
  <c r="S314" i="38"/>
  <c r="S386" i="38" s="1"/>
  <c r="T384" i="37"/>
  <c r="T456" i="37" s="1"/>
  <c r="T383" i="37"/>
  <c r="T455" i="37" s="1"/>
  <c r="T382" i="37"/>
  <c r="T454" i="37" s="1"/>
  <c r="T381" i="37"/>
  <c r="T453" i="37" s="1"/>
  <c r="T380" i="37"/>
  <c r="T452" i="37" s="1"/>
  <c r="T379" i="37"/>
  <c r="T451" i="37" s="1"/>
  <c r="T378" i="37"/>
  <c r="T450" i="37" s="1"/>
  <c r="T377" i="37"/>
  <c r="T449" i="37" s="1"/>
  <c r="T376" i="37"/>
  <c r="T448" i="37" s="1"/>
  <c r="T375" i="37"/>
  <c r="T447" i="37" s="1"/>
  <c r="T374" i="37"/>
  <c r="T446" i="37" s="1"/>
  <c r="T373" i="37"/>
  <c r="T445" i="37" s="1"/>
  <c r="T372" i="37"/>
  <c r="T444" i="37" s="1"/>
  <c r="T371" i="37"/>
  <c r="T443" i="37" s="1"/>
  <c r="T370" i="37"/>
  <c r="T442" i="37" s="1"/>
  <c r="T369" i="37"/>
  <c r="T441" i="37" s="1"/>
  <c r="T368" i="37"/>
  <c r="T440" i="37" s="1"/>
  <c r="T367" i="37"/>
  <c r="T439" i="37" s="1"/>
  <c r="T366" i="37"/>
  <c r="T438" i="37" s="1"/>
  <c r="T365" i="37"/>
  <c r="T437" i="37" s="1"/>
  <c r="T364" i="37"/>
  <c r="T436" i="37" s="1"/>
  <c r="T363" i="37"/>
  <c r="T435" i="37" s="1"/>
  <c r="T362" i="37"/>
  <c r="T434" i="37" s="1"/>
  <c r="T361" i="37"/>
  <c r="T433" i="37" s="1"/>
  <c r="T360" i="37"/>
  <c r="T432" i="37" s="1"/>
  <c r="T359" i="37"/>
  <c r="T431" i="37" s="1"/>
  <c r="T358" i="37"/>
  <c r="T430" i="37" s="1"/>
  <c r="T357" i="37"/>
  <c r="T429" i="37" s="1"/>
  <c r="T356" i="37"/>
  <c r="T428" i="37" s="1"/>
  <c r="T355" i="37"/>
  <c r="T427" i="37" s="1"/>
  <c r="T354" i="37"/>
  <c r="T426" i="37" s="1"/>
  <c r="T353" i="37"/>
  <c r="T425" i="37" s="1"/>
  <c r="T352" i="37"/>
  <c r="T424" i="37" s="1"/>
  <c r="T351" i="37"/>
  <c r="T423" i="37" s="1"/>
  <c r="T350" i="37"/>
  <c r="T422" i="37" s="1"/>
  <c r="T349" i="37"/>
  <c r="T421" i="37" s="1"/>
  <c r="T348" i="37"/>
  <c r="T420" i="37" s="1"/>
  <c r="T347" i="37"/>
  <c r="T419" i="37" s="1"/>
  <c r="T346" i="37"/>
  <c r="T418" i="37" s="1"/>
  <c r="T345" i="37"/>
  <c r="T417" i="37" s="1"/>
  <c r="T344" i="37"/>
  <c r="T416" i="37" s="1"/>
  <c r="T343" i="37"/>
  <c r="T415" i="37" s="1"/>
  <c r="T342" i="37"/>
  <c r="T414" i="37" s="1"/>
  <c r="T341" i="37"/>
  <c r="T413" i="37" s="1"/>
  <c r="T340" i="37"/>
  <c r="T412" i="37" s="1"/>
  <c r="T339" i="37"/>
  <c r="T411" i="37" s="1"/>
  <c r="T338" i="37"/>
  <c r="T410" i="37" s="1"/>
  <c r="T337" i="37"/>
  <c r="T409" i="37" s="1"/>
  <c r="T336" i="37"/>
  <c r="T408" i="37" s="1"/>
  <c r="T335" i="37"/>
  <c r="T407" i="37" s="1"/>
  <c r="T334" i="37"/>
  <c r="T406" i="37" s="1"/>
  <c r="T333" i="37"/>
  <c r="T405" i="37" s="1"/>
  <c r="T332" i="37"/>
  <c r="T404" i="37" s="1"/>
  <c r="T331" i="37"/>
  <c r="T403" i="37" s="1"/>
  <c r="T330" i="37"/>
  <c r="T402" i="37" s="1"/>
  <c r="T329" i="37"/>
  <c r="T401" i="37" s="1"/>
  <c r="T328" i="37"/>
  <c r="T400" i="37" s="1"/>
  <c r="T327" i="37"/>
  <c r="T399" i="37" s="1"/>
  <c r="T326" i="37"/>
  <c r="T398" i="37" s="1"/>
  <c r="T325" i="37"/>
  <c r="T397" i="37" s="1"/>
  <c r="T324" i="37"/>
  <c r="T396" i="37" s="1"/>
  <c r="T323" i="37"/>
  <c r="T395" i="37" s="1"/>
  <c r="T322" i="37"/>
  <c r="T394" i="37" s="1"/>
  <c r="T321" i="37"/>
  <c r="T393" i="37" s="1"/>
  <c r="T320" i="37"/>
  <c r="T392" i="37" s="1"/>
  <c r="T319" i="37"/>
  <c r="T391" i="37" s="1"/>
  <c r="T318" i="37"/>
  <c r="T390" i="37" s="1"/>
  <c r="T317" i="37"/>
  <c r="T389" i="37" s="1"/>
  <c r="T316" i="37"/>
  <c r="T388" i="37" s="1"/>
  <c r="T315" i="37"/>
  <c r="T387" i="37" s="1"/>
  <c r="T314" i="37"/>
  <c r="T386" i="37" s="1"/>
  <c r="T384" i="36"/>
  <c r="T456" i="36" s="1"/>
  <c r="T383" i="36"/>
  <c r="T455" i="36" s="1"/>
  <c r="T382" i="36"/>
  <c r="T454" i="36" s="1"/>
  <c r="T381" i="36"/>
  <c r="T453" i="36" s="1"/>
  <c r="T380" i="36"/>
  <c r="T452" i="36" s="1"/>
  <c r="T379" i="36"/>
  <c r="T451" i="36" s="1"/>
  <c r="T378" i="36"/>
  <c r="T450" i="36" s="1"/>
  <c r="T377" i="36"/>
  <c r="T449" i="36" s="1"/>
  <c r="T376" i="36"/>
  <c r="T448" i="36" s="1"/>
  <c r="T375" i="36"/>
  <c r="T447" i="36" s="1"/>
  <c r="T374" i="36"/>
  <c r="T446" i="36" s="1"/>
  <c r="T373" i="36"/>
  <c r="T445" i="36" s="1"/>
  <c r="T372" i="36"/>
  <c r="T444" i="36" s="1"/>
  <c r="T371" i="36"/>
  <c r="T443" i="36" s="1"/>
  <c r="T370" i="36"/>
  <c r="T442" i="36" s="1"/>
  <c r="T369" i="36"/>
  <c r="T441" i="36" s="1"/>
  <c r="T368" i="36"/>
  <c r="T440" i="36" s="1"/>
  <c r="T367" i="36"/>
  <c r="T439" i="36" s="1"/>
  <c r="T366" i="36"/>
  <c r="T438" i="36" s="1"/>
  <c r="T365" i="36"/>
  <c r="T437" i="36" s="1"/>
  <c r="T364" i="36"/>
  <c r="T436" i="36" s="1"/>
  <c r="T363" i="36"/>
  <c r="T435" i="36" s="1"/>
  <c r="T362" i="36"/>
  <c r="T434" i="36" s="1"/>
  <c r="T361" i="36"/>
  <c r="T433" i="36" s="1"/>
  <c r="T360" i="36"/>
  <c r="T432" i="36" s="1"/>
  <c r="T359" i="36"/>
  <c r="T431" i="36" s="1"/>
  <c r="T358" i="36"/>
  <c r="T430" i="36" s="1"/>
  <c r="T357" i="36"/>
  <c r="T429" i="36" s="1"/>
  <c r="T356" i="36"/>
  <c r="T428" i="36" s="1"/>
  <c r="T355" i="36"/>
  <c r="T427" i="36" s="1"/>
  <c r="T354" i="36"/>
  <c r="T426" i="36" s="1"/>
  <c r="T353" i="36"/>
  <c r="T425" i="36" s="1"/>
  <c r="T352" i="36"/>
  <c r="T424" i="36" s="1"/>
  <c r="T351" i="36"/>
  <c r="T423" i="36" s="1"/>
  <c r="T350" i="36"/>
  <c r="T422" i="36" s="1"/>
  <c r="T349" i="36"/>
  <c r="T421" i="36" s="1"/>
  <c r="T348" i="36"/>
  <c r="T420" i="36" s="1"/>
  <c r="T347" i="36"/>
  <c r="T419" i="36" s="1"/>
  <c r="T346" i="36"/>
  <c r="T418" i="36" s="1"/>
  <c r="T345" i="36"/>
  <c r="T417" i="36" s="1"/>
  <c r="T344" i="36"/>
  <c r="T416" i="36" s="1"/>
  <c r="T343" i="36"/>
  <c r="T415" i="36" s="1"/>
  <c r="T342" i="36"/>
  <c r="T414" i="36" s="1"/>
  <c r="T341" i="36"/>
  <c r="T413" i="36" s="1"/>
  <c r="T340" i="36"/>
  <c r="T412" i="36" s="1"/>
  <c r="T339" i="36"/>
  <c r="T411" i="36" s="1"/>
  <c r="T338" i="36"/>
  <c r="T410" i="36" s="1"/>
  <c r="T337" i="36"/>
  <c r="T409" i="36" s="1"/>
  <c r="T336" i="36"/>
  <c r="T408" i="36" s="1"/>
  <c r="T335" i="36"/>
  <c r="T407" i="36" s="1"/>
  <c r="T334" i="36"/>
  <c r="T406" i="36" s="1"/>
  <c r="T333" i="36"/>
  <c r="T405" i="36" s="1"/>
  <c r="T332" i="36"/>
  <c r="T404" i="36" s="1"/>
  <c r="T331" i="36"/>
  <c r="T403" i="36" s="1"/>
  <c r="T330" i="36"/>
  <c r="T402" i="36" s="1"/>
  <c r="T329" i="36"/>
  <c r="T401" i="36" s="1"/>
  <c r="T328" i="36"/>
  <c r="T400" i="36" s="1"/>
  <c r="T327" i="36"/>
  <c r="T399" i="36" s="1"/>
  <c r="T326" i="36"/>
  <c r="T398" i="36" s="1"/>
  <c r="T325" i="36"/>
  <c r="T397" i="36" s="1"/>
  <c r="T324" i="36"/>
  <c r="T396" i="36" s="1"/>
  <c r="T323" i="36"/>
  <c r="T395" i="36" s="1"/>
  <c r="T322" i="36"/>
  <c r="T394" i="36" s="1"/>
  <c r="T321" i="36"/>
  <c r="T393" i="36" s="1"/>
  <c r="T320" i="36"/>
  <c r="T392" i="36" s="1"/>
  <c r="T319" i="36"/>
  <c r="T391" i="36" s="1"/>
  <c r="T318" i="36"/>
  <c r="T390" i="36" s="1"/>
  <c r="T317" i="36"/>
  <c r="T389" i="36" s="1"/>
  <c r="T316" i="36"/>
  <c r="T388" i="36" s="1"/>
  <c r="T315" i="36"/>
  <c r="T387" i="36" s="1"/>
  <c r="T314" i="36"/>
  <c r="T386" i="36" s="1"/>
  <c r="S384" i="11"/>
  <c r="S456" i="11" s="1"/>
  <c r="S383" i="11"/>
  <c r="S455" i="11" s="1"/>
  <c r="S382" i="11"/>
  <c r="S454" i="11" s="1"/>
  <c r="S381" i="11"/>
  <c r="S453" i="11" s="1"/>
  <c r="S380" i="11"/>
  <c r="S452" i="11" s="1"/>
  <c r="S379" i="11"/>
  <c r="S451" i="11" s="1"/>
  <c r="S378" i="11"/>
  <c r="S450" i="11" s="1"/>
  <c r="S377" i="11"/>
  <c r="S449" i="11" s="1"/>
  <c r="S376" i="11"/>
  <c r="S448" i="11" s="1"/>
  <c r="S375" i="11"/>
  <c r="S447" i="11" s="1"/>
  <c r="S374" i="11"/>
  <c r="S446" i="11" s="1"/>
  <c r="S373" i="11"/>
  <c r="S445" i="11" s="1"/>
  <c r="S372" i="11"/>
  <c r="S444" i="11" s="1"/>
  <c r="S371" i="11"/>
  <c r="S443" i="11" s="1"/>
  <c r="S370" i="11"/>
  <c r="S442" i="11" s="1"/>
  <c r="S369" i="11"/>
  <c r="S441" i="11" s="1"/>
  <c r="S368" i="11"/>
  <c r="S440" i="11" s="1"/>
  <c r="S367" i="11"/>
  <c r="S439" i="11" s="1"/>
  <c r="S366" i="11"/>
  <c r="S438" i="11" s="1"/>
  <c r="S365" i="11"/>
  <c r="S437" i="11" s="1"/>
  <c r="S364" i="11"/>
  <c r="S436" i="11" s="1"/>
  <c r="S363" i="11"/>
  <c r="S435" i="11" s="1"/>
  <c r="S362" i="11"/>
  <c r="S434" i="11" s="1"/>
  <c r="S361" i="11"/>
  <c r="S433" i="11" s="1"/>
  <c r="S360" i="11"/>
  <c r="S432" i="11" s="1"/>
  <c r="S359" i="11"/>
  <c r="S431" i="11" s="1"/>
  <c r="S358" i="11"/>
  <c r="S430" i="11" s="1"/>
  <c r="S357" i="11"/>
  <c r="S429" i="11" s="1"/>
  <c r="S356" i="11"/>
  <c r="S428" i="11" s="1"/>
  <c r="S355" i="11"/>
  <c r="S427" i="11" s="1"/>
  <c r="S354" i="11"/>
  <c r="S426" i="11" s="1"/>
  <c r="S353" i="11"/>
  <c r="S425" i="11" s="1"/>
  <c r="S352" i="11"/>
  <c r="S424" i="11" s="1"/>
  <c r="S351" i="11"/>
  <c r="S423" i="11" s="1"/>
  <c r="S350" i="11"/>
  <c r="S422" i="11" s="1"/>
  <c r="S349" i="11"/>
  <c r="S421" i="11" s="1"/>
  <c r="S348" i="11"/>
  <c r="S420" i="11" s="1"/>
  <c r="S347" i="11"/>
  <c r="S419" i="11" s="1"/>
  <c r="S346" i="11"/>
  <c r="S418" i="11" s="1"/>
  <c r="S345" i="11"/>
  <c r="S417" i="11" s="1"/>
  <c r="S344" i="11"/>
  <c r="S416" i="11" s="1"/>
  <c r="S343" i="11"/>
  <c r="S415" i="11" s="1"/>
  <c r="S342" i="11"/>
  <c r="S414" i="11" s="1"/>
  <c r="S339" i="11"/>
  <c r="S411" i="11" s="1"/>
  <c r="S335" i="11"/>
  <c r="S407" i="11" s="1"/>
  <c r="S331" i="11"/>
  <c r="S403" i="11" s="1"/>
  <c r="S327" i="11"/>
  <c r="S399" i="11" s="1"/>
  <c r="S340" i="11"/>
  <c r="S412" i="11" s="1"/>
  <c r="S336" i="11"/>
  <c r="S408" i="11" s="1"/>
  <c r="S332" i="11"/>
  <c r="S404" i="11" s="1"/>
  <c r="S328" i="11"/>
  <c r="S400" i="11" s="1"/>
  <c r="S341" i="11"/>
  <c r="S413" i="11" s="1"/>
  <c r="S337" i="11"/>
  <c r="S409" i="11" s="1"/>
  <c r="S333" i="11"/>
  <c r="S405" i="11" s="1"/>
  <c r="S329" i="11"/>
  <c r="S401" i="11" s="1"/>
  <c r="S325" i="11"/>
  <c r="S397" i="11" s="1"/>
  <c r="S324" i="11"/>
  <c r="S396" i="11" s="1"/>
  <c r="S323" i="11"/>
  <c r="S395" i="11" s="1"/>
  <c r="S322" i="11"/>
  <c r="S394" i="11" s="1"/>
  <c r="S321" i="11"/>
  <c r="S393" i="11" s="1"/>
  <c r="S320" i="11"/>
  <c r="S392" i="11" s="1"/>
  <c r="S319" i="11"/>
  <c r="S391" i="11" s="1"/>
  <c r="S318" i="11"/>
  <c r="S390" i="11" s="1"/>
  <c r="S317" i="11"/>
  <c r="S389" i="11" s="1"/>
  <c r="S316" i="11"/>
  <c r="S388" i="11" s="1"/>
  <c r="S315" i="11"/>
  <c r="S387" i="11" s="1"/>
  <c r="S314" i="11"/>
  <c r="S386" i="11" s="1"/>
  <c r="S338" i="11"/>
  <c r="S410" i="11" s="1"/>
  <c r="S334" i="11"/>
  <c r="S406" i="11" s="1"/>
  <c r="S330" i="11"/>
  <c r="S402" i="11" s="1"/>
  <c r="S326" i="11"/>
  <c r="S398" i="11" s="1"/>
  <c r="S389" i="37"/>
  <c r="O140" i="36"/>
  <c r="X95" i="11"/>
  <c r="X124" i="11"/>
  <c r="O108" i="36"/>
  <c r="O156" i="38"/>
  <c r="O140" i="38"/>
  <c r="O95" i="38"/>
  <c r="S407" i="38"/>
  <c r="AQ160" i="11"/>
  <c r="O91" i="38"/>
  <c r="X155" i="11"/>
  <c r="Q160" i="38"/>
  <c r="Q343" i="38" s="1"/>
  <c r="AR160" i="36"/>
  <c r="AR378" i="36" s="1"/>
  <c r="O142" i="37"/>
  <c r="O139" i="37"/>
  <c r="X125" i="36"/>
  <c r="X141" i="36"/>
  <c r="P160" i="37"/>
  <c r="P343" i="37" s="1"/>
  <c r="AR160" i="11"/>
  <c r="AR348" i="11" s="1"/>
  <c r="O123" i="37"/>
  <c r="P160" i="11"/>
  <c r="P376" i="11" s="1"/>
  <c r="X110" i="11"/>
  <c r="R160" i="36"/>
  <c r="R384" i="36" s="1"/>
  <c r="O108" i="38"/>
  <c r="X107" i="11"/>
  <c r="X139" i="11"/>
  <c r="X126" i="11"/>
  <c r="O155" i="37"/>
  <c r="O107" i="37"/>
  <c r="O156" i="37"/>
  <c r="AS160" i="11"/>
  <c r="X125" i="11"/>
  <c r="O108" i="37"/>
  <c r="O124" i="37"/>
  <c r="O91" i="37"/>
  <c r="O140" i="37"/>
  <c r="Q160" i="36"/>
  <c r="Q383" i="36" s="1"/>
  <c r="O87" i="38"/>
  <c r="O117" i="38"/>
  <c r="O130" i="38"/>
  <c r="O133" i="38"/>
  <c r="O98" i="38"/>
  <c r="O111" i="38"/>
  <c r="O149" i="37"/>
  <c r="AS160" i="36"/>
  <c r="AS375" i="36" s="1"/>
  <c r="O101" i="38"/>
  <c r="O114" i="38"/>
  <c r="O127" i="38"/>
  <c r="O91" i="11"/>
  <c r="K165" i="38"/>
  <c r="J165" i="38"/>
  <c r="O126" i="37"/>
  <c r="O95" i="37"/>
  <c r="O133" i="37"/>
  <c r="K165" i="36"/>
  <c r="J165" i="36"/>
  <c r="H156" i="11"/>
  <c r="H155" i="11"/>
  <c r="H154" i="11"/>
  <c r="H153" i="11"/>
  <c r="H152" i="11"/>
  <c r="H151" i="11"/>
  <c r="H150" i="11"/>
  <c r="H149" i="11"/>
  <c r="H148" i="11"/>
  <c r="H147" i="11"/>
  <c r="H146" i="11"/>
  <c r="H145" i="11"/>
  <c r="H144" i="11"/>
  <c r="H143" i="11"/>
  <c r="H142" i="11"/>
  <c r="H141" i="11"/>
  <c r="H140" i="11"/>
  <c r="H139" i="11"/>
  <c r="H138" i="11"/>
  <c r="H137" i="11"/>
  <c r="H136" i="11"/>
  <c r="H135" i="11"/>
  <c r="H134" i="11"/>
  <c r="H133" i="11"/>
  <c r="H132" i="11"/>
  <c r="H131" i="11"/>
  <c r="H130" i="11"/>
  <c r="H129" i="11"/>
  <c r="H128" i="11"/>
  <c r="H127" i="11"/>
  <c r="H126" i="11"/>
  <c r="H125" i="11"/>
  <c r="H124" i="11"/>
  <c r="H123" i="11"/>
  <c r="H122" i="11"/>
  <c r="H121" i="11"/>
  <c r="H120" i="11"/>
  <c r="H119" i="11"/>
  <c r="H118" i="11"/>
  <c r="H117" i="11"/>
  <c r="H116" i="11"/>
  <c r="H115" i="11"/>
  <c r="H114" i="11"/>
  <c r="H113" i="11"/>
  <c r="H112" i="11"/>
  <c r="H111" i="11"/>
  <c r="H110" i="11"/>
  <c r="H109" i="11"/>
  <c r="H108" i="11"/>
  <c r="H107" i="11"/>
  <c r="H106" i="11"/>
  <c r="H105" i="11"/>
  <c r="H104" i="11"/>
  <c r="H103" i="11"/>
  <c r="H102" i="11"/>
  <c r="H101" i="11"/>
  <c r="H100" i="11"/>
  <c r="H99" i="11"/>
  <c r="H98" i="11"/>
  <c r="H97" i="11"/>
  <c r="H96" i="11"/>
  <c r="H95" i="11"/>
  <c r="H94" i="11"/>
  <c r="H93" i="11"/>
  <c r="H92" i="11"/>
  <c r="H91" i="11"/>
  <c r="H90" i="11"/>
  <c r="H89" i="11"/>
  <c r="H88" i="11"/>
  <c r="H87" i="11"/>
  <c r="H86" i="11"/>
  <c r="I165" i="11"/>
  <c r="J165" i="11"/>
  <c r="X116" i="38"/>
  <c r="L172" i="38"/>
  <c r="L244" i="38" s="1"/>
  <c r="L316" i="38" s="1"/>
  <c r="L176" i="38"/>
  <c r="L248" i="38" s="1"/>
  <c r="L320" i="38" s="1"/>
  <c r="L180" i="38"/>
  <c r="L252" i="38" s="1"/>
  <c r="L324" i="38" s="1"/>
  <c r="L184" i="38"/>
  <c r="L256" i="38" s="1"/>
  <c r="L328" i="38" s="1"/>
  <c r="L188" i="38"/>
  <c r="L260" i="38" s="1"/>
  <c r="L332" i="38" s="1"/>
  <c r="L192" i="38"/>
  <c r="L264" i="38" s="1"/>
  <c r="L336" i="38" s="1"/>
  <c r="L196" i="38"/>
  <c r="L268" i="38" s="1"/>
  <c r="L340" i="38" s="1"/>
  <c r="L200" i="38"/>
  <c r="L272" i="38" s="1"/>
  <c r="L344" i="38" s="1"/>
  <c r="L204" i="38"/>
  <c r="L276" i="38" s="1"/>
  <c r="L348" i="38" s="1"/>
  <c r="L208" i="38"/>
  <c r="L280" i="38" s="1"/>
  <c r="L352" i="38" s="1"/>
  <c r="L212" i="38"/>
  <c r="L284" i="38" s="1"/>
  <c r="L356" i="38" s="1"/>
  <c r="L216" i="38"/>
  <c r="L288" i="38" s="1"/>
  <c r="L360" i="38" s="1"/>
  <c r="L220" i="38"/>
  <c r="L292" i="38" s="1"/>
  <c r="L364" i="38" s="1"/>
  <c r="L224" i="38"/>
  <c r="L296" i="38" s="1"/>
  <c r="L368" i="38" s="1"/>
  <c r="L228" i="38"/>
  <c r="L300" i="38" s="1"/>
  <c r="L372" i="38" s="1"/>
  <c r="L232" i="38"/>
  <c r="L304" i="38" s="1"/>
  <c r="L376" i="38" s="1"/>
  <c r="L236" i="38"/>
  <c r="L308" i="38" s="1"/>
  <c r="L380" i="38" s="1"/>
  <c r="L240" i="38"/>
  <c r="L312" i="38" s="1"/>
  <c r="L384" i="38" s="1"/>
  <c r="X125" i="38"/>
  <c r="X165" i="38"/>
  <c r="X122" i="38"/>
  <c r="Q156" i="38"/>
  <c r="Q155" i="38"/>
  <c r="Q154" i="38"/>
  <c r="Q153" i="38"/>
  <c r="Q152" i="38"/>
  <c r="Q151" i="38"/>
  <c r="Q150" i="38"/>
  <c r="Q149" i="38"/>
  <c r="Q148" i="38"/>
  <c r="Q147" i="38"/>
  <c r="Q146" i="38"/>
  <c r="Q145" i="38"/>
  <c r="Q144" i="38"/>
  <c r="Q143" i="38"/>
  <c r="Q142" i="38"/>
  <c r="Q141" i="38"/>
  <c r="Q140" i="38"/>
  <c r="Q139" i="38"/>
  <c r="Q138" i="38"/>
  <c r="Q137" i="38"/>
  <c r="Q136" i="38"/>
  <c r="Q135" i="38"/>
  <c r="Q134" i="38"/>
  <c r="Q133" i="38"/>
  <c r="Q132" i="38"/>
  <c r="Q131" i="38"/>
  <c r="Q130" i="38"/>
  <c r="Q129" i="38"/>
  <c r="Q128" i="38"/>
  <c r="Q127" i="38"/>
  <c r="Q126" i="38"/>
  <c r="Q125" i="38"/>
  <c r="Q124" i="38"/>
  <c r="Q123" i="38"/>
  <c r="Q122" i="38"/>
  <c r="Q121" i="38"/>
  <c r="Q120" i="38"/>
  <c r="Q119" i="38"/>
  <c r="Q118" i="38"/>
  <c r="Q117" i="38"/>
  <c r="Q116" i="38"/>
  <c r="Q115" i="38"/>
  <c r="Q114" i="38"/>
  <c r="Q113" i="38"/>
  <c r="Q112" i="38"/>
  <c r="Q111" i="38"/>
  <c r="Q110" i="38"/>
  <c r="Q109" i="38"/>
  <c r="Q108" i="38"/>
  <c r="Q107" i="38"/>
  <c r="Q106" i="38"/>
  <c r="Q105" i="38"/>
  <c r="Q104" i="38"/>
  <c r="Q103" i="38"/>
  <c r="Q102" i="38"/>
  <c r="Q101" i="38"/>
  <c r="Q100" i="38"/>
  <c r="Q99" i="38"/>
  <c r="Q98" i="38"/>
  <c r="Q97" i="38"/>
  <c r="Q96" i="38"/>
  <c r="Q95" i="38"/>
  <c r="Q94" i="38"/>
  <c r="Q93" i="38"/>
  <c r="Q92" i="38"/>
  <c r="Q91" i="38"/>
  <c r="Q90" i="38"/>
  <c r="Q89" i="38"/>
  <c r="Q88" i="38"/>
  <c r="Q87" i="38"/>
  <c r="Q86" i="38"/>
  <c r="X103" i="38"/>
  <c r="AP381" i="38"/>
  <c r="AP377" i="38"/>
  <c r="AP373" i="38"/>
  <c r="AP379" i="38"/>
  <c r="AP376" i="38"/>
  <c r="AP374" i="38"/>
  <c r="AP371" i="38"/>
  <c r="AP375" i="38"/>
  <c r="AP372" i="38"/>
  <c r="AP384" i="38"/>
  <c r="AP382" i="38"/>
  <c r="AP383" i="38"/>
  <c r="AP380" i="38"/>
  <c r="AP378" i="38"/>
  <c r="AP370" i="38"/>
  <c r="AP366" i="38"/>
  <c r="AP362" i="38"/>
  <c r="AP358" i="38"/>
  <c r="AP354" i="38"/>
  <c r="AP350" i="38"/>
  <c r="AP369" i="38"/>
  <c r="AP367" i="38"/>
  <c r="AP356" i="38"/>
  <c r="AP353" i="38"/>
  <c r="AP351" i="38"/>
  <c r="AP368" i="38"/>
  <c r="AP365" i="38"/>
  <c r="AP363" i="38"/>
  <c r="AP352" i="38"/>
  <c r="AP348" i="38"/>
  <c r="AP364" i="38"/>
  <c r="AP361" i="38"/>
  <c r="AP359" i="38"/>
  <c r="AP349" i="38"/>
  <c r="AP355" i="38"/>
  <c r="AP344" i="38"/>
  <c r="AP340" i="38"/>
  <c r="AP336" i="38"/>
  <c r="AP332" i="38"/>
  <c r="AP328" i="38"/>
  <c r="AP324" i="38"/>
  <c r="AP320" i="38"/>
  <c r="AP316" i="38"/>
  <c r="AP357" i="38"/>
  <c r="AP345" i="38"/>
  <c r="AP341" i="38"/>
  <c r="AP337" i="38"/>
  <c r="AP333" i="38"/>
  <c r="AP329" i="38"/>
  <c r="AP325" i="38"/>
  <c r="AP321" i="38"/>
  <c r="AP317" i="38"/>
  <c r="AP346" i="38"/>
  <c r="AP342" i="38"/>
  <c r="AP338" i="38"/>
  <c r="AP334" i="38"/>
  <c r="AP330" i="38"/>
  <c r="AP326" i="38"/>
  <c r="AP322" i="38"/>
  <c r="AP318" i="38"/>
  <c r="AP314" i="38"/>
  <c r="AP360" i="38"/>
  <c r="AP347" i="38"/>
  <c r="AP343" i="38"/>
  <c r="AP339" i="38"/>
  <c r="AP335" i="38"/>
  <c r="AP331" i="38"/>
  <c r="AP327" i="38"/>
  <c r="AP323" i="38"/>
  <c r="AP319" i="38"/>
  <c r="AP315" i="38"/>
  <c r="O138" i="37"/>
  <c r="Q160" i="37"/>
  <c r="O103" i="37"/>
  <c r="P156" i="37"/>
  <c r="P155" i="37"/>
  <c r="P154" i="37"/>
  <c r="P153" i="37"/>
  <c r="P152" i="37"/>
  <c r="P151" i="37"/>
  <c r="P150" i="37"/>
  <c r="P149" i="37"/>
  <c r="P148" i="37"/>
  <c r="P147" i="37"/>
  <c r="P146" i="37"/>
  <c r="P145" i="37"/>
  <c r="P144" i="37"/>
  <c r="P143" i="37"/>
  <c r="P142" i="37"/>
  <c r="P141" i="37"/>
  <c r="P140" i="37"/>
  <c r="P139" i="37"/>
  <c r="P138" i="37"/>
  <c r="P137" i="37"/>
  <c r="P136" i="37"/>
  <c r="P135" i="37"/>
  <c r="P134" i="37"/>
  <c r="P133" i="37"/>
  <c r="P132" i="37"/>
  <c r="P131" i="37"/>
  <c r="P130" i="37"/>
  <c r="P129" i="37"/>
  <c r="P128" i="37"/>
  <c r="P127" i="37"/>
  <c r="P126" i="37"/>
  <c r="P125" i="37"/>
  <c r="P124" i="37"/>
  <c r="P123" i="37"/>
  <c r="P122" i="37"/>
  <c r="P121" i="37"/>
  <c r="P120" i="37"/>
  <c r="P119" i="37"/>
  <c r="P118" i="37"/>
  <c r="P117" i="37"/>
  <c r="P116" i="37"/>
  <c r="P115" i="37"/>
  <c r="P114" i="37"/>
  <c r="P113" i="37"/>
  <c r="P112" i="37"/>
  <c r="P111" i="37"/>
  <c r="P110" i="37"/>
  <c r="P109" i="37"/>
  <c r="P108" i="37"/>
  <c r="P107" i="37"/>
  <c r="P106" i="37"/>
  <c r="P105" i="37"/>
  <c r="P104" i="37"/>
  <c r="P103" i="37"/>
  <c r="P102" i="37"/>
  <c r="P101" i="37"/>
  <c r="P100" i="37"/>
  <c r="P99" i="37"/>
  <c r="P98" i="37"/>
  <c r="P97" i="37"/>
  <c r="P96" i="37"/>
  <c r="P95" i="37"/>
  <c r="P94" i="37"/>
  <c r="P93" i="37"/>
  <c r="P92" i="37"/>
  <c r="P91" i="37"/>
  <c r="P90" i="37"/>
  <c r="P89" i="37"/>
  <c r="P88" i="37"/>
  <c r="P87" i="37"/>
  <c r="P86" i="37"/>
  <c r="O152" i="37"/>
  <c r="O94" i="37"/>
  <c r="O129" i="37"/>
  <c r="X148" i="36"/>
  <c r="X93" i="36"/>
  <c r="L227" i="36"/>
  <c r="L299" i="36" s="1"/>
  <c r="L371" i="36" s="1"/>
  <c r="L171" i="36"/>
  <c r="L243" i="36" s="1"/>
  <c r="L315" i="36" s="1"/>
  <c r="L175" i="36"/>
  <c r="L247" i="36" s="1"/>
  <c r="L319" i="36" s="1"/>
  <c r="L179" i="36"/>
  <c r="L251" i="36" s="1"/>
  <c r="L323" i="36" s="1"/>
  <c r="L183" i="36"/>
  <c r="L255" i="36" s="1"/>
  <c r="L327" i="36" s="1"/>
  <c r="L187" i="36"/>
  <c r="L259" i="36" s="1"/>
  <c r="L331" i="36" s="1"/>
  <c r="L191" i="36"/>
  <c r="L263" i="36" s="1"/>
  <c r="L335" i="36" s="1"/>
  <c r="L195" i="36"/>
  <c r="L267" i="36" s="1"/>
  <c r="L339" i="36" s="1"/>
  <c r="L199" i="36"/>
  <c r="L271" i="36" s="1"/>
  <c r="L343" i="36" s="1"/>
  <c r="L203" i="36"/>
  <c r="L275" i="36" s="1"/>
  <c r="L347" i="36" s="1"/>
  <c r="L207" i="36"/>
  <c r="L279" i="36" s="1"/>
  <c r="L351" i="36" s="1"/>
  <c r="L211" i="36"/>
  <c r="L283" i="36" s="1"/>
  <c r="L355" i="36" s="1"/>
  <c r="L215" i="36"/>
  <c r="L287" i="36" s="1"/>
  <c r="L359" i="36" s="1"/>
  <c r="L219" i="36"/>
  <c r="L291" i="36" s="1"/>
  <c r="L363" i="36" s="1"/>
  <c r="L223" i="36"/>
  <c r="L295" i="36" s="1"/>
  <c r="L367" i="36" s="1"/>
  <c r="L230" i="36"/>
  <c r="L302" i="36" s="1"/>
  <c r="L374" i="36" s="1"/>
  <c r="L234" i="36"/>
  <c r="L306" i="36" s="1"/>
  <c r="L378" i="36" s="1"/>
  <c r="L238" i="36"/>
  <c r="L310" i="36" s="1"/>
  <c r="L382" i="36" s="1"/>
  <c r="X154" i="36"/>
  <c r="AQ160" i="36"/>
  <c r="X135" i="36"/>
  <c r="P160" i="36"/>
  <c r="L170" i="11"/>
  <c r="L242" i="11" s="1"/>
  <c r="L314" i="11" s="1"/>
  <c r="L174" i="11"/>
  <c r="L246" i="11" s="1"/>
  <c r="L318" i="11" s="1"/>
  <c r="L178" i="11"/>
  <c r="L250" i="11" s="1"/>
  <c r="L322" i="11" s="1"/>
  <c r="L182" i="11"/>
  <c r="L254" i="11" s="1"/>
  <c r="L326" i="11" s="1"/>
  <c r="L186" i="11"/>
  <c r="L258" i="11" s="1"/>
  <c r="L330" i="11" s="1"/>
  <c r="L190" i="11"/>
  <c r="L262" i="11" s="1"/>
  <c r="L334" i="11" s="1"/>
  <c r="L194" i="11"/>
  <c r="L266" i="11" s="1"/>
  <c r="L338" i="11" s="1"/>
  <c r="L198" i="11"/>
  <c r="L270" i="11" s="1"/>
  <c r="L342" i="11" s="1"/>
  <c r="L202" i="11"/>
  <c r="L274" i="11" s="1"/>
  <c r="L346" i="11" s="1"/>
  <c r="L206" i="11"/>
  <c r="L278" i="11" s="1"/>
  <c r="L350" i="11" s="1"/>
  <c r="L210" i="11"/>
  <c r="L282" i="11" s="1"/>
  <c r="L354" i="11" s="1"/>
  <c r="L214" i="11"/>
  <c r="L286" i="11" s="1"/>
  <c r="L358" i="11" s="1"/>
  <c r="L221" i="11"/>
  <c r="L293" i="11" s="1"/>
  <c r="L365" i="11" s="1"/>
  <c r="L225" i="11"/>
  <c r="L297" i="11" s="1"/>
  <c r="L369" i="11" s="1"/>
  <c r="L229" i="11"/>
  <c r="L301" i="11" s="1"/>
  <c r="L373" i="11" s="1"/>
  <c r="L233" i="11"/>
  <c r="L305" i="11" s="1"/>
  <c r="L377" i="11" s="1"/>
  <c r="L237" i="11"/>
  <c r="L309" i="11" s="1"/>
  <c r="L381" i="11" s="1"/>
  <c r="N156" i="11"/>
  <c r="N155" i="11"/>
  <c r="N154" i="11"/>
  <c r="N153" i="11"/>
  <c r="N152" i="11"/>
  <c r="N151" i="11"/>
  <c r="N150" i="11"/>
  <c r="N149" i="11"/>
  <c r="N148" i="11"/>
  <c r="N147" i="11"/>
  <c r="N146" i="11"/>
  <c r="N145" i="11"/>
  <c r="N144" i="11"/>
  <c r="N143" i="11"/>
  <c r="N142" i="11"/>
  <c r="N141" i="11"/>
  <c r="N140" i="11"/>
  <c r="N139" i="11"/>
  <c r="N138" i="11"/>
  <c r="N137" i="11"/>
  <c r="N136" i="11"/>
  <c r="N135" i="11"/>
  <c r="N134" i="11"/>
  <c r="N133" i="11"/>
  <c r="N132" i="11"/>
  <c r="N131" i="11"/>
  <c r="N130" i="11"/>
  <c r="N129" i="11"/>
  <c r="N128" i="11"/>
  <c r="N127"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100" i="11"/>
  <c r="N99" i="11"/>
  <c r="N98" i="11"/>
  <c r="N97" i="11"/>
  <c r="N96" i="11"/>
  <c r="N95" i="11"/>
  <c r="N94" i="11"/>
  <c r="N93" i="11"/>
  <c r="N92" i="11"/>
  <c r="N91" i="11"/>
  <c r="N90" i="11"/>
  <c r="N89" i="11"/>
  <c r="N88" i="11"/>
  <c r="N87" i="11"/>
  <c r="N86" i="11"/>
  <c r="X144" i="38"/>
  <c r="X92" i="38"/>
  <c r="AS160" i="38"/>
  <c r="X137" i="38"/>
  <c r="R160" i="38"/>
  <c r="X102" i="38"/>
  <c r="X147" i="38"/>
  <c r="O102" i="37"/>
  <c r="O131" i="37"/>
  <c r="X148" i="37"/>
  <c r="O100" i="37"/>
  <c r="X93" i="37"/>
  <c r="L171" i="37"/>
  <c r="L175" i="37"/>
  <c r="L179" i="37"/>
  <c r="L183" i="37"/>
  <c r="L187" i="37"/>
  <c r="L191" i="37"/>
  <c r="L195" i="37"/>
  <c r="L199" i="37"/>
  <c r="L203" i="37"/>
  <c r="L207" i="37"/>
  <c r="L211" i="37"/>
  <c r="L215" i="37"/>
  <c r="L219" i="37"/>
  <c r="L223" i="37"/>
  <c r="L227" i="37"/>
  <c r="L231" i="37"/>
  <c r="L235" i="37"/>
  <c r="L240" i="37"/>
  <c r="X141" i="37"/>
  <c r="O125" i="37"/>
  <c r="X165" i="37"/>
  <c r="X128" i="36"/>
  <c r="X88" i="36"/>
  <c r="X121" i="36"/>
  <c r="R156" i="36"/>
  <c r="R155" i="36"/>
  <c r="R154" i="36"/>
  <c r="R153" i="36"/>
  <c r="R152" i="36"/>
  <c r="R151" i="36"/>
  <c r="R150" i="36"/>
  <c r="R149" i="36"/>
  <c r="R148" i="36"/>
  <c r="R147" i="36"/>
  <c r="R146" i="36"/>
  <c r="R145" i="36"/>
  <c r="R144" i="36"/>
  <c r="R143" i="36"/>
  <c r="R142" i="36"/>
  <c r="R141" i="36"/>
  <c r="R140" i="36"/>
  <c r="R139" i="36"/>
  <c r="R138" i="36"/>
  <c r="R137" i="36"/>
  <c r="R136" i="36"/>
  <c r="R135" i="36"/>
  <c r="R134" i="36"/>
  <c r="R133" i="36"/>
  <c r="R132" i="36"/>
  <c r="R131" i="36"/>
  <c r="R130" i="36"/>
  <c r="R129" i="36"/>
  <c r="R128" i="36"/>
  <c r="R127" i="36"/>
  <c r="R126" i="36"/>
  <c r="R125" i="36"/>
  <c r="R124" i="36"/>
  <c r="R123" i="36"/>
  <c r="R122" i="36"/>
  <c r="R121" i="36"/>
  <c r="R120" i="36"/>
  <c r="R119" i="36"/>
  <c r="R118" i="36"/>
  <c r="R117" i="36"/>
  <c r="R116" i="36"/>
  <c r="R115" i="36"/>
  <c r="R114" i="36"/>
  <c r="R113" i="36"/>
  <c r="R112" i="36"/>
  <c r="R111" i="36"/>
  <c r="R110" i="36"/>
  <c r="R109" i="36"/>
  <c r="R108" i="36"/>
  <c r="R107" i="36"/>
  <c r="R106" i="36"/>
  <c r="R105" i="36"/>
  <c r="R104" i="36"/>
  <c r="R103" i="36"/>
  <c r="R102" i="36"/>
  <c r="R101" i="36"/>
  <c r="R100" i="36"/>
  <c r="R99" i="36"/>
  <c r="R98" i="36"/>
  <c r="R97" i="36"/>
  <c r="R96" i="36"/>
  <c r="R95" i="36"/>
  <c r="R94" i="36"/>
  <c r="R93" i="36"/>
  <c r="R92" i="36"/>
  <c r="R91" i="36"/>
  <c r="R90" i="36"/>
  <c r="R89" i="36"/>
  <c r="R88" i="36"/>
  <c r="R87" i="36"/>
  <c r="R86" i="36"/>
  <c r="X150" i="36"/>
  <c r="X131" i="36"/>
  <c r="K165" i="11"/>
  <c r="P156" i="11"/>
  <c r="P155" i="11"/>
  <c r="P154" i="11"/>
  <c r="P153" i="11"/>
  <c r="P152" i="11"/>
  <c r="P151" i="11"/>
  <c r="P150" i="11"/>
  <c r="P149" i="11"/>
  <c r="P148" i="11"/>
  <c r="P147" i="11"/>
  <c r="P146" i="11"/>
  <c r="P145" i="11"/>
  <c r="P144" i="11"/>
  <c r="P143" i="11"/>
  <c r="P142" i="11"/>
  <c r="P141" i="11"/>
  <c r="P140" i="11"/>
  <c r="P139" i="11"/>
  <c r="P138" i="11"/>
  <c r="P137" i="11"/>
  <c r="P136" i="11"/>
  <c r="P135" i="11"/>
  <c r="P134" i="11"/>
  <c r="P133" i="11"/>
  <c r="P132" i="11"/>
  <c r="P131" i="11"/>
  <c r="P130" i="11"/>
  <c r="P129" i="11"/>
  <c r="P128" i="11"/>
  <c r="P127" i="11"/>
  <c r="P126" i="11"/>
  <c r="P125" i="11"/>
  <c r="P124" i="11"/>
  <c r="P123" i="11"/>
  <c r="P122" i="11"/>
  <c r="P121" i="11"/>
  <c r="P120" i="11"/>
  <c r="P119" i="11"/>
  <c r="P118" i="11"/>
  <c r="P117" i="11"/>
  <c r="P116" i="11"/>
  <c r="P115" i="11"/>
  <c r="P114" i="11"/>
  <c r="P113" i="11"/>
  <c r="P112" i="11"/>
  <c r="P111" i="11"/>
  <c r="P110" i="11"/>
  <c r="P109" i="11"/>
  <c r="P108" i="11"/>
  <c r="P107" i="11"/>
  <c r="P106" i="11"/>
  <c r="P105" i="11"/>
  <c r="P104" i="11"/>
  <c r="P103" i="11"/>
  <c r="P102" i="11"/>
  <c r="P101" i="11"/>
  <c r="P100" i="11"/>
  <c r="P99" i="11"/>
  <c r="P98" i="11"/>
  <c r="P97" i="11"/>
  <c r="P96" i="11"/>
  <c r="P95" i="11"/>
  <c r="P94" i="11"/>
  <c r="P93" i="11"/>
  <c r="P92" i="11"/>
  <c r="P91" i="11"/>
  <c r="P90" i="11"/>
  <c r="P89" i="11"/>
  <c r="P88" i="11"/>
  <c r="P87" i="11"/>
  <c r="P86" i="11"/>
  <c r="AP381" i="11"/>
  <c r="AP377" i="11"/>
  <c r="AP373" i="11"/>
  <c r="AP369" i="11"/>
  <c r="AP382" i="11"/>
  <c r="AP378" i="11"/>
  <c r="AP374" i="11"/>
  <c r="AP370" i="11"/>
  <c r="AP366" i="11"/>
  <c r="AP383" i="11"/>
  <c r="AP379" i="11"/>
  <c r="AP375" i="11"/>
  <c r="AP371" i="11"/>
  <c r="AP367" i="11"/>
  <c r="AP363" i="11"/>
  <c r="AP384" i="11"/>
  <c r="AP380" i="11"/>
  <c r="AP376" i="11"/>
  <c r="AP372" i="11"/>
  <c r="AP368" i="11"/>
  <c r="AP364" i="11"/>
  <c r="AP359" i="11"/>
  <c r="AP355" i="11"/>
  <c r="AP351" i="11"/>
  <c r="AP347" i="11"/>
  <c r="AP343" i="11"/>
  <c r="AP339" i="11"/>
  <c r="AP335" i="11"/>
  <c r="AP331" i="11"/>
  <c r="AP327" i="11"/>
  <c r="AP323" i="11"/>
  <c r="AP319" i="11"/>
  <c r="AP315" i="11"/>
  <c r="AP360" i="11"/>
  <c r="AP356" i="11"/>
  <c r="AP352" i="11"/>
  <c r="AP348" i="11"/>
  <c r="AP344" i="11"/>
  <c r="AP340" i="11"/>
  <c r="AP336" i="11"/>
  <c r="AP332" i="11"/>
  <c r="AP328" i="11"/>
  <c r="AP324" i="11"/>
  <c r="AP320" i="11"/>
  <c r="AP316" i="11"/>
  <c r="AP361" i="11"/>
  <c r="AP357" i="11"/>
  <c r="AP353" i="11"/>
  <c r="AP349" i="11"/>
  <c r="AP345" i="11"/>
  <c r="AP341" i="11"/>
  <c r="AP337" i="11"/>
  <c r="AP333" i="11"/>
  <c r="AP329" i="11"/>
  <c r="AP325" i="11"/>
  <c r="AP321" i="11"/>
  <c r="AP317" i="11"/>
  <c r="AP365" i="11"/>
  <c r="AP362" i="11"/>
  <c r="AP358" i="11"/>
  <c r="AP354" i="11"/>
  <c r="AP350" i="11"/>
  <c r="AP346" i="11"/>
  <c r="AP342" i="11"/>
  <c r="AP338" i="11"/>
  <c r="AP334" i="11"/>
  <c r="AP330" i="11"/>
  <c r="AP326" i="11"/>
  <c r="AP322" i="11"/>
  <c r="AP318" i="11"/>
  <c r="AP314" i="11"/>
  <c r="R160" i="11"/>
  <c r="X140" i="38"/>
  <c r="X91" i="38"/>
  <c r="O149" i="38"/>
  <c r="X101" i="38"/>
  <c r="N156" i="38"/>
  <c r="N155" i="38"/>
  <c r="N154" i="38"/>
  <c r="N153" i="38"/>
  <c r="N152" i="38"/>
  <c r="N151" i="38"/>
  <c r="N150" i="38"/>
  <c r="N149" i="38"/>
  <c r="N148" i="38"/>
  <c r="N147" i="38"/>
  <c r="N146" i="38"/>
  <c r="N145" i="38"/>
  <c r="N144" i="38"/>
  <c r="N143" i="38"/>
  <c r="N142" i="38"/>
  <c r="N141" i="38"/>
  <c r="N140" i="38"/>
  <c r="N139" i="38"/>
  <c r="N138" i="38"/>
  <c r="N137" i="38"/>
  <c r="N136" i="38"/>
  <c r="N135" i="38"/>
  <c r="N134" i="38"/>
  <c r="N133" i="38"/>
  <c r="N132" i="38"/>
  <c r="N131" i="38"/>
  <c r="N130" i="38"/>
  <c r="N129" i="38"/>
  <c r="N128" i="38"/>
  <c r="N127" i="38"/>
  <c r="N126" i="38"/>
  <c r="N125" i="38"/>
  <c r="N124" i="38"/>
  <c r="N123" i="38"/>
  <c r="N122" i="38"/>
  <c r="N121" i="38"/>
  <c r="N120" i="38"/>
  <c r="N119" i="38"/>
  <c r="N118" i="38"/>
  <c r="N117" i="38"/>
  <c r="N116" i="38"/>
  <c r="N115" i="38"/>
  <c r="N114" i="38"/>
  <c r="N113" i="38"/>
  <c r="N112" i="38"/>
  <c r="N111" i="38"/>
  <c r="N110" i="38"/>
  <c r="N109" i="38"/>
  <c r="N108" i="38"/>
  <c r="N107" i="38"/>
  <c r="N106" i="38"/>
  <c r="N105" i="38"/>
  <c r="N104" i="38"/>
  <c r="N103" i="38"/>
  <c r="N102" i="38"/>
  <c r="N101" i="38"/>
  <c r="N100" i="38"/>
  <c r="N99" i="38"/>
  <c r="N98" i="38"/>
  <c r="N97" i="38"/>
  <c r="N96" i="38"/>
  <c r="N95" i="38"/>
  <c r="N94" i="38"/>
  <c r="N93" i="38"/>
  <c r="N92" i="38"/>
  <c r="N91" i="38"/>
  <c r="N90" i="38"/>
  <c r="N89" i="38"/>
  <c r="N88" i="38"/>
  <c r="N87" i="38"/>
  <c r="N86" i="38"/>
  <c r="O146" i="38"/>
  <c r="X98" i="38"/>
  <c r="I156" i="38"/>
  <c r="I155" i="38"/>
  <c r="I154" i="38"/>
  <c r="I153" i="38"/>
  <c r="I152" i="38"/>
  <c r="I151" i="38"/>
  <c r="I150" i="38"/>
  <c r="I149" i="38"/>
  <c r="I148" i="38"/>
  <c r="I147" i="38"/>
  <c r="I146" i="38"/>
  <c r="I145" i="38"/>
  <c r="I144" i="38"/>
  <c r="I143" i="38"/>
  <c r="I142" i="38"/>
  <c r="I141" i="38"/>
  <c r="I140" i="38"/>
  <c r="I139" i="38"/>
  <c r="I138" i="38"/>
  <c r="I137" i="38"/>
  <c r="I136" i="38"/>
  <c r="I135" i="38"/>
  <c r="I134" i="38"/>
  <c r="I133" i="38"/>
  <c r="I132" i="38"/>
  <c r="I131" i="38"/>
  <c r="I130" i="38"/>
  <c r="I129" i="38"/>
  <c r="I128" i="38"/>
  <c r="I127" i="38"/>
  <c r="I126" i="38"/>
  <c r="I125" i="38"/>
  <c r="I124" i="38"/>
  <c r="I123" i="38"/>
  <c r="I122" i="38"/>
  <c r="I121" i="38"/>
  <c r="I120" i="38"/>
  <c r="I119" i="38"/>
  <c r="I118" i="38"/>
  <c r="I117" i="38"/>
  <c r="I116" i="38"/>
  <c r="I115" i="38"/>
  <c r="I114" i="38"/>
  <c r="I113" i="38"/>
  <c r="I112" i="38"/>
  <c r="I111" i="38"/>
  <c r="I110" i="38"/>
  <c r="I109" i="38"/>
  <c r="I108" i="38"/>
  <c r="I107" i="38"/>
  <c r="I106" i="38"/>
  <c r="I105" i="38"/>
  <c r="I104" i="38"/>
  <c r="I103" i="38"/>
  <c r="I102" i="38"/>
  <c r="I101" i="38"/>
  <c r="I100" i="38"/>
  <c r="I99" i="38"/>
  <c r="I98" i="38"/>
  <c r="I97" i="38"/>
  <c r="I96" i="38"/>
  <c r="I95" i="38"/>
  <c r="I94" i="38"/>
  <c r="I93" i="38"/>
  <c r="I92" i="38"/>
  <c r="I91" i="38"/>
  <c r="I90" i="38"/>
  <c r="I89" i="38"/>
  <c r="I88" i="38"/>
  <c r="I87" i="38"/>
  <c r="I86" i="38"/>
  <c r="X111" i="38"/>
  <c r="U160" i="38"/>
  <c r="AW160" i="38"/>
  <c r="AW165" i="38" s="1"/>
  <c r="H165" i="38"/>
  <c r="AV160" i="38"/>
  <c r="AV165" i="38" s="1"/>
  <c r="V160" i="38"/>
  <c r="X130" i="37"/>
  <c r="O114" i="37"/>
  <c r="I165" i="37"/>
  <c r="O111" i="37"/>
  <c r="O128" i="37"/>
  <c r="X112" i="37"/>
  <c r="O88" i="37"/>
  <c r="AS160" i="37"/>
  <c r="X153" i="37"/>
  <c r="O137" i="37"/>
  <c r="R160" i="37"/>
  <c r="O156" i="36"/>
  <c r="X124" i="36"/>
  <c r="O95" i="36"/>
  <c r="X87" i="36"/>
  <c r="AO382" i="36"/>
  <c r="AO378" i="36"/>
  <c r="AO383" i="36"/>
  <c r="AO379" i="36"/>
  <c r="AO375" i="36"/>
  <c r="AO384" i="36"/>
  <c r="AO380" i="36"/>
  <c r="AO376" i="36"/>
  <c r="AO381" i="36"/>
  <c r="AO377" i="36"/>
  <c r="AO371" i="36"/>
  <c r="AO367" i="36"/>
  <c r="AO363" i="36"/>
  <c r="AO359" i="36"/>
  <c r="AO355" i="36"/>
  <c r="AO351" i="36"/>
  <c r="AO347" i="36"/>
  <c r="AO343" i="36"/>
  <c r="AO339" i="36"/>
  <c r="AO335" i="36"/>
  <c r="AO331" i="36"/>
  <c r="AO327" i="36"/>
  <c r="AO323" i="36"/>
  <c r="AO319" i="36"/>
  <c r="AO315" i="36"/>
  <c r="AO372" i="36"/>
  <c r="AO368" i="36"/>
  <c r="AO364" i="36"/>
  <c r="AO360" i="36"/>
  <c r="AO356" i="36"/>
  <c r="AO352" i="36"/>
  <c r="AO348" i="36"/>
  <c r="AO344" i="36"/>
  <c r="AO340" i="36"/>
  <c r="AO336" i="36"/>
  <c r="AO332" i="36"/>
  <c r="AO328" i="36"/>
  <c r="AO324" i="36"/>
  <c r="AO320" i="36"/>
  <c r="AO316" i="36"/>
  <c r="AO373" i="36"/>
  <c r="AO369" i="36"/>
  <c r="AO365" i="36"/>
  <c r="AO361" i="36"/>
  <c r="AO357" i="36"/>
  <c r="AO353" i="36"/>
  <c r="AO349" i="36"/>
  <c r="AO345" i="36"/>
  <c r="AO341" i="36"/>
  <c r="AO337" i="36"/>
  <c r="AO333" i="36"/>
  <c r="AO329" i="36"/>
  <c r="AO325" i="36"/>
  <c r="AO321" i="36"/>
  <c r="AO317" i="36"/>
  <c r="AO374" i="36"/>
  <c r="AO370" i="36"/>
  <c r="AO366" i="36"/>
  <c r="AO362" i="36"/>
  <c r="AO358" i="36"/>
  <c r="AO354" i="36"/>
  <c r="AO350" i="36"/>
  <c r="AO346" i="36"/>
  <c r="AO342" i="36"/>
  <c r="AO338" i="36"/>
  <c r="AO334" i="36"/>
  <c r="AO330" i="36"/>
  <c r="AO326" i="36"/>
  <c r="AO322" i="36"/>
  <c r="AO318" i="36"/>
  <c r="AO314" i="36"/>
  <c r="X149" i="36"/>
  <c r="O133" i="36"/>
  <c r="X146" i="36"/>
  <c r="O130" i="36"/>
  <c r="O127" i="36"/>
  <c r="H156" i="36"/>
  <c r="H155" i="36"/>
  <c r="H154" i="36"/>
  <c r="H153" i="36"/>
  <c r="H152" i="36"/>
  <c r="H151" i="36"/>
  <c r="H150" i="36"/>
  <c r="H149" i="36"/>
  <c r="H148" i="36"/>
  <c r="H147" i="36"/>
  <c r="H146" i="36"/>
  <c r="H145" i="36"/>
  <c r="H144" i="36"/>
  <c r="H143" i="36"/>
  <c r="H142" i="36"/>
  <c r="H141" i="36"/>
  <c r="H140" i="36"/>
  <c r="H139" i="36"/>
  <c r="H138" i="36"/>
  <c r="H137" i="36"/>
  <c r="H136" i="36"/>
  <c r="H135" i="36"/>
  <c r="H134" i="36"/>
  <c r="H133" i="36"/>
  <c r="H132" i="36"/>
  <c r="H131" i="36"/>
  <c r="H130" i="36"/>
  <c r="H129" i="36"/>
  <c r="H128" i="36"/>
  <c r="H127" i="36"/>
  <c r="H126" i="36"/>
  <c r="H125" i="36"/>
  <c r="H124" i="36"/>
  <c r="H123" i="36"/>
  <c r="H122" i="36"/>
  <c r="H121" i="36"/>
  <c r="H120" i="36"/>
  <c r="H119" i="36"/>
  <c r="H118" i="36"/>
  <c r="H117" i="36"/>
  <c r="H116" i="36"/>
  <c r="H115" i="36"/>
  <c r="H114" i="36"/>
  <c r="H113" i="36"/>
  <c r="H112" i="36"/>
  <c r="H111" i="36"/>
  <c r="H110" i="36"/>
  <c r="H109" i="36"/>
  <c r="H108" i="36"/>
  <c r="H107" i="36"/>
  <c r="H106" i="36"/>
  <c r="H105" i="36"/>
  <c r="H104" i="36"/>
  <c r="H103" i="36"/>
  <c r="H102" i="36"/>
  <c r="H101" i="36"/>
  <c r="H100" i="36"/>
  <c r="H99" i="36"/>
  <c r="H98" i="36"/>
  <c r="H97" i="36"/>
  <c r="H96" i="36"/>
  <c r="H95" i="36"/>
  <c r="H94" i="36"/>
  <c r="H93" i="36"/>
  <c r="H92" i="36"/>
  <c r="H91" i="36"/>
  <c r="H90" i="36"/>
  <c r="H89" i="36"/>
  <c r="H88" i="36"/>
  <c r="H87" i="36"/>
  <c r="H86" i="36"/>
  <c r="O95" i="11"/>
  <c r="X156" i="11"/>
  <c r="O107" i="11"/>
  <c r="X123" i="11"/>
  <c r="W165" i="11"/>
  <c r="O126" i="11"/>
  <c r="X142" i="11"/>
  <c r="X141" i="11"/>
  <c r="W156" i="37"/>
  <c r="W155" i="37"/>
  <c r="W154" i="37"/>
  <c r="W153" i="37"/>
  <c r="W152" i="37"/>
  <c r="W151" i="37"/>
  <c r="W150" i="37"/>
  <c r="W149" i="37"/>
  <c r="W148" i="37"/>
  <c r="W147" i="37"/>
  <c r="W146" i="37"/>
  <c r="W145" i="37"/>
  <c r="W144" i="37"/>
  <c r="W143" i="37"/>
  <c r="W142" i="37"/>
  <c r="W141" i="37"/>
  <c r="W140" i="37"/>
  <c r="W139" i="37"/>
  <c r="W138" i="37"/>
  <c r="W137" i="37"/>
  <c r="W136" i="37"/>
  <c r="W135" i="37"/>
  <c r="W134" i="37"/>
  <c r="W133" i="37"/>
  <c r="W132" i="37"/>
  <c r="W131" i="37"/>
  <c r="W130" i="37"/>
  <c r="W129" i="37"/>
  <c r="W128" i="37"/>
  <c r="W127" i="37"/>
  <c r="W126" i="37"/>
  <c r="W125" i="37"/>
  <c r="W124" i="37"/>
  <c r="W123" i="37"/>
  <c r="W122" i="37"/>
  <c r="W121" i="37"/>
  <c r="W120" i="37"/>
  <c r="W119" i="37"/>
  <c r="W118" i="37"/>
  <c r="W117" i="37"/>
  <c r="W116" i="37"/>
  <c r="W115" i="37"/>
  <c r="W114" i="37"/>
  <c r="W113" i="37"/>
  <c r="W112" i="37"/>
  <c r="W111" i="37"/>
  <c r="W110" i="37"/>
  <c r="W109" i="37"/>
  <c r="W108" i="37"/>
  <c r="W107" i="37"/>
  <c r="W106" i="37"/>
  <c r="W105" i="37"/>
  <c r="W104" i="37"/>
  <c r="W103" i="37"/>
  <c r="W102" i="37"/>
  <c r="W101" i="37"/>
  <c r="W100" i="37"/>
  <c r="W99" i="37"/>
  <c r="W98" i="37"/>
  <c r="W97" i="37"/>
  <c r="W96" i="37"/>
  <c r="W95" i="37"/>
  <c r="W94" i="37"/>
  <c r="W93" i="37"/>
  <c r="W92" i="37"/>
  <c r="W91" i="37"/>
  <c r="W90" i="37"/>
  <c r="W89" i="37"/>
  <c r="W88" i="37"/>
  <c r="W87" i="37"/>
  <c r="W86" i="37"/>
  <c r="AO383" i="37"/>
  <c r="AO384" i="37"/>
  <c r="AO380" i="37"/>
  <c r="AO376" i="37"/>
  <c r="AO372" i="37"/>
  <c r="AO368" i="37"/>
  <c r="AO364" i="37"/>
  <c r="AO360" i="37"/>
  <c r="AO356" i="37"/>
  <c r="AO352" i="37"/>
  <c r="AO348" i="37"/>
  <c r="AO344" i="37"/>
  <c r="AO340" i="37"/>
  <c r="AO336" i="37"/>
  <c r="AO332" i="37"/>
  <c r="AO328" i="37"/>
  <c r="AO324" i="37"/>
  <c r="AO320" i="37"/>
  <c r="AO316" i="37"/>
  <c r="AO381" i="37"/>
  <c r="AO377" i="37"/>
  <c r="AO373" i="37"/>
  <c r="AO369" i="37"/>
  <c r="AO365" i="37"/>
  <c r="AO361" i="37"/>
  <c r="AO357" i="37"/>
  <c r="AO353" i="37"/>
  <c r="AO349" i="37"/>
  <c r="AO345" i="37"/>
  <c r="AO341" i="37"/>
  <c r="AO337" i="37"/>
  <c r="AO333" i="37"/>
  <c r="AO329" i="37"/>
  <c r="AO325" i="37"/>
  <c r="AO321" i="37"/>
  <c r="AO317" i="37"/>
  <c r="AO382" i="37"/>
  <c r="AO378" i="37"/>
  <c r="AO374" i="37"/>
  <c r="AO370" i="37"/>
  <c r="AO366" i="37"/>
  <c r="AO362" i="37"/>
  <c r="AO358" i="37"/>
  <c r="AO354" i="37"/>
  <c r="AO350" i="37"/>
  <c r="AO346" i="37"/>
  <c r="AO342" i="37"/>
  <c r="AO338" i="37"/>
  <c r="AO334" i="37"/>
  <c r="AO330" i="37"/>
  <c r="AO326" i="37"/>
  <c r="AO322" i="37"/>
  <c r="AO379" i="37"/>
  <c r="AO375" i="37"/>
  <c r="AO371" i="37"/>
  <c r="AO367" i="37"/>
  <c r="AO363" i="37"/>
  <c r="AO359" i="37"/>
  <c r="AO355" i="37"/>
  <c r="AO351" i="37"/>
  <c r="AO347" i="37"/>
  <c r="AO343" i="37"/>
  <c r="AO339" i="37"/>
  <c r="AO335" i="37"/>
  <c r="AO331" i="37"/>
  <c r="AO327" i="37"/>
  <c r="AO323" i="37"/>
  <c r="AO319" i="37"/>
  <c r="AO315" i="37"/>
  <c r="AO314" i="37"/>
  <c r="AO318" i="37"/>
  <c r="H165" i="11"/>
  <c r="AV160" i="11"/>
  <c r="V160" i="11"/>
  <c r="U160" i="11"/>
  <c r="AW160" i="11"/>
  <c r="L173" i="38"/>
  <c r="L245" i="38" s="1"/>
  <c r="L317" i="38" s="1"/>
  <c r="L177" i="38"/>
  <c r="L249" i="38" s="1"/>
  <c r="L321" i="38" s="1"/>
  <c r="L181" i="38"/>
  <c r="L253" i="38" s="1"/>
  <c r="L325" i="38" s="1"/>
  <c r="L185" i="38"/>
  <c r="L257" i="38" s="1"/>
  <c r="L329" i="38" s="1"/>
  <c r="L189" i="38"/>
  <c r="L261" i="38" s="1"/>
  <c r="L333" i="38" s="1"/>
  <c r="L193" i="38"/>
  <c r="L265" i="38" s="1"/>
  <c r="L337" i="38" s="1"/>
  <c r="L197" i="38"/>
  <c r="L269" i="38" s="1"/>
  <c r="L341" i="38" s="1"/>
  <c r="L201" i="38"/>
  <c r="L273" i="38" s="1"/>
  <c r="L345" i="38" s="1"/>
  <c r="L205" i="38"/>
  <c r="L277" i="38" s="1"/>
  <c r="L349" i="38" s="1"/>
  <c r="L209" i="38"/>
  <c r="L281" i="38" s="1"/>
  <c r="L353" i="38" s="1"/>
  <c r="L213" i="38"/>
  <c r="L285" i="38" s="1"/>
  <c r="L357" i="38" s="1"/>
  <c r="L217" i="38"/>
  <c r="L289" i="38" s="1"/>
  <c r="L361" i="38" s="1"/>
  <c r="L221" i="38"/>
  <c r="L293" i="38" s="1"/>
  <c r="L365" i="38" s="1"/>
  <c r="L225" i="38"/>
  <c r="L297" i="38" s="1"/>
  <c r="L369" i="38" s="1"/>
  <c r="L229" i="38"/>
  <c r="L301" i="38" s="1"/>
  <c r="L373" i="38" s="1"/>
  <c r="L233" i="38"/>
  <c r="L305" i="38" s="1"/>
  <c r="L377" i="38" s="1"/>
  <c r="L237" i="38"/>
  <c r="L309" i="38" s="1"/>
  <c r="L381" i="38" s="1"/>
  <c r="X138" i="38"/>
  <c r="X119" i="38"/>
  <c r="P156" i="38"/>
  <c r="P155" i="38"/>
  <c r="P154" i="38"/>
  <c r="P153" i="38"/>
  <c r="P152" i="38"/>
  <c r="P151" i="38"/>
  <c r="P150" i="38"/>
  <c r="P149" i="38"/>
  <c r="P148" i="38"/>
  <c r="P147" i="38"/>
  <c r="P146" i="38"/>
  <c r="P145" i="38"/>
  <c r="P144" i="38"/>
  <c r="P143" i="38"/>
  <c r="P142" i="38"/>
  <c r="P141" i="38"/>
  <c r="P140" i="38"/>
  <c r="P139" i="38"/>
  <c r="P138" i="38"/>
  <c r="P137" i="38"/>
  <c r="P136" i="38"/>
  <c r="P135" i="38"/>
  <c r="P134" i="38"/>
  <c r="P133" i="38"/>
  <c r="P132" i="38"/>
  <c r="P131" i="38"/>
  <c r="P130" i="38"/>
  <c r="P129" i="38"/>
  <c r="P128" i="38"/>
  <c r="P127" i="38"/>
  <c r="P126" i="38"/>
  <c r="P125" i="38"/>
  <c r="P124" i="38"/>
  <c r="P123" i="38"/>
  <c r="P122" i="38"/>
  <c r="P121" i="38"/>
  <c r="P120" i="38"/>
  <c r="P119" i="38"/>
  <c r="P118" i="38"/>
  <c r="P117" i="38"/>
  <c r="P116" i="38"/>
  <c r="P115" i="38"/>
  <c r="P114" i="38"/>
  <c r="P113" i="38"/>
  <c r="P112" i="38"/>
  <c r="P111" i="38"/>
  <c r="P110" i="38"/>
  <c r="P109" i="38"/>
  <c r="P108" i="38"/>
  <c r="P107" i="38"/>
  <c r="P106" i="38"/>
  <c r="P105" i="38"/>
  <c r="P104" i="38"/>
  <c r="P103" i="38"/>
  <c r="P102" i="38"/>
  <c r="P101" i="38"/>
  <c r="P100" i="38"/>
  <c r="P99" i="38"/>
  <c r="P98" i="38"/>
  <c r="P97" i="38"/>
  <c r="P96" i="38"/>
  <c r="P95" i="38"/>
  <c r="P94" i="38"/>
  <c r="P93" i="38"/>
  <c r="P92" i="38"/>
  <c r="P91" i="38"/>
  <c r="P90" i="38"/>
  <c r="P89" i="38"/>
  <c r="P88" i="38"/>
  <c r="P87" i="38"/>
  <c r="P86" i="38"/>
  <c r="O119" i="37"/>
  <c r="O104" i="37"/>
  <c r="O145" i="37"/>
  <c r="L228" i="36"/>
  <c r="L300" i="36" s="1"/>
  <c r="L372" i="36" s="1"/>
  <c r="L172" i="36"/>
  <c r="L244" i="36" s="1"/>
  <c r="L316" i="36" s="1"/>
  <c r="L176" i="36"/>
  <c r="L248" i="36" s="1"/>
  <c r="L320" i="36" s="1"/>
  <c r="L180" i="36"/>
  <c r="L252" i="36" s="1"/>
  <c r="L324" i="36" s="1"/>
  <c r="L184" i="36"/>
  <c r="L256" i="36" s="1"/>
  <c r="L328" i="36" s="1"/>
  <c r="L188" i="36"/>
  <c r="L260" i="36" s="1"/>
  <c r="L332" i="36" s="1"/>
  <c r="L192" i="36"/>
  <c r="L264" i="36" s="1"/>
  <c r="L336" i="36" s="1"/>
  <c r="L196" i="36"/>
  <c r="L268" i="36" s="1"/>
  <c r="L340" i="36" s="1"/>
  <c r="L200" i="36"/>
  <c r="L272" i="36" s="1"/>
  <c r="L344" i="36" s="1"/>
  <c r="L204" i="36"/>
  <c r="L276" i="36" s="1"/>
  <c r="L348" i="36" s="1"/>
  <c r="L208" i="36"/>
  <c r="L280" i="36" s="1"/>
  <c r="L352" i="36" s="1"/>
  <c r="L212" i="36"/>
  <c r="L284" i="36" s="1"/>
  <c r="L356" i="36" s="1"/>
  <c r="L216" i="36"/>
  <c r="L288" i="36" s="1"/>
  <c r="L360" i="36" s="1"/>
  <c r="L220" i="36"/>
  <c r="L292" i="36" s="1"/>
  <c r="L364" i="36" s="1"/>
  <c r="L224" i="36"/>
  <c r="L296" i="36" s="1"/>
  <c r="L368" i="36" s="1"/>
  <c r="L231" i="36"/>
  <c r="L303" i="36" s="1"/>
  <c r="L375" i="36" s="1"/>
  <c r="L235" i="36"/>
  <c r="L307" i="36" s="1"/>
  <c r="L379" i="36" s="1"/>
  <c r="L239" i="36"/>
  <c r="L311" i="36" s="1"/>
  <c r="L383" i="36" s="1"/>
  <c r="X106" i="36"/>
  <c r="X151" i="36"/>
  <c r="L218" i="11"/>
  <c r="L290" i="11" s="1"/>
  <c r="L362" i="11" s="1"/>
  <c r="L171" i="11"/>
  <c r="L243" i="11" s="1"/>
  <c r="L315" i="11" s="1"/>
  <c r="L175" i="11"/>
  <c r="L247" i="11" s="1"/>
  <c r="L319" i="11" s="1"/>
  <c r="L179" i="11"/>
  <c r="L251" i="11" s="1"/>
  <c r="L323" i="11" s="1"/>
  <c r="L183" i="11"/>
  <c r="L255" i="11" s="1"/>
  <c r="L327" i="11" s="1"/>
  <c r="L187" i="11"/>
  <c r="L259" i="11" s="1"/>
  <c r="L331" i="11" s="1"/>
  <c r="L191" i="11"/>
  <c r="L263" i="11" s="1"/>
  <c r="L335" i="11" s="1"/>
  <c r="L195" i="11"/>
  <c r="L267" i="11" s="1"/>
  <c r="L339" i="11" s="1"/>
  <c r="L199" i="11"/>
  <c r="L271" i="11" s="1"/>
  <c r="L343" i="11" s="1"/>
  <c r="L203" i="11"/>
  <c r="L275" i="11" s="1"/>
  <c r="L347" i="11" s="1"/>
  <c r="L207" i="11"/>
  <c r="L279" i="11" s="1"/>
  <c r="L351" i="11" s="1"/>
  <c r="L211" i="11"/>
  <c r="L283" i="11" s="1"/>
  <c r="L355" i="11" s="1"/>
  <c r="L215" i="11"/>
  <c r="L287" i="11" s="1"/>
  <c r="L359" i="11" s="1"/>
  <c r="L222" i="11"/>
  <c r="L294" i="11" s="1"/>
  <c r="L366" i="11" s="1"/>
  <c r="L226" i="11"/>
  <c r="L298" i="11" s="1"/>
  <c r="L370" i="11" s="1"/>
  <c r="L230" i="11"/>
  <c r="L302" i="11" s="1"/>
  <c r="L374" i="11" s="1"/>
  <c r="L234" i="11"/>
  <c r="L306" i="11" s="1"/>
  <c r="L378" i="11" s="1"/>
  <c r="L238" i="11"/>
  <c r="L310" i="11" s="1"/>
  <c r="L382" i="11" s="1"/>
  <c r="N381" i="11"/>
  <c r="N377" i="11"/>
  <c r="N373" i="11"/>
  <c r="N369" i="11"/>
  <c r="N382" i="11"/>
  <c r="N378" i="11"/>
  <c r="N374" i="11"/>
  <c r="N370" i="11"/>
  <c r="N366" i="11"/>
  <c r="N383" i="11"/>
  <c r="N379" i="11"/>
  <c r="N375" i="11"/>
  <c r="N371" i="11"/>
  <c r="N367" i="11"/>
  <c r="N363" i="11"/>
  <c r="N384" i="11"/>
  <c r="N380" i="11"/>
  <c r="N376" i="11"/>
  <c r="N372" i="11"/>
  <c r="N368" i="11"/>
  <c r="N364" i="11"/>
  <c r="N359" i="11"/>
  <c r="N355" i="11"/>
  <c r="N351" i="11"/>
  <c r="N347" i="11"/>
  <c r="N343" i="11"/>
  <c r="N339" i="11"/>
  <c r="N335" i="11"/>
  <c r="N331" i="11"/>
  <c r="N327" i="11"/>
  <c r="N323" i="11"/>
  <c r="N319" i="11"/>
  <c r="N315" i="11"/>
  <c r="N360" i="11"/>
  <c r="N356" i="11"/>
  <c r="N352" i="11"/>
  <c r="N348" i="11"/>
  <c r="N344" i="11"/>
  <c r="N340" i="11"/>
  <c r="N336" i="11"/>
  <c r="N332" i="11"/>
  <c r="N328" i="11"/>
  <c r="N324" i="11"/>
  <c r="N320" i="11"/>
  <c r="N316" i="11"/>
  <c r="N365" i="11"/>
  <c r="N361" i="11"/>
  <c r="N357" i="11"/>
  <c r="N353" i="11"/>
  <c r="N349" i="11"/>
  <c r="N345" i="11"/>
  <c r="N341" i="11"/>
  <c r="N337" i="11"/>
  <c r="N333" i="11"/>
  <c r="N329" i="11"/>
  <c r="N325" i="11"/>
  <c r="N321" i="11"/>
  <c r="N317" i="11"/>
  <c r="N362" i="11"/>
  <c r="N358" i="11"/>
  <c r="N354" i="11"/>
  <c r="N350" i="11"/>
  <c r="N346" i="11"/>
  <c r="N342" i="11"/>
  <c r="N338" i="11"/>
  <c r="N334" i="11"/>
  <c r="N330" i="11"/>
  <c r="N326" i="11"/>
  <c r="N322" i="11"/>
  <c r="N318" i="11"/>
  <c r="N314" i="11"/>
  <c r="X96" i="38"/>
  <c r="X153" i="38"/>
  <c r="X118" i="38"/>
  <c r="X99" i="38"/>
  <c r="O118" i="37"/>
  <c r="O147" i="37"/>
  <c r="O116" i="37"/>
  <c r="L172" i="37"/>
  <c r="L176" i="37"/>
  <c r="L180" i="37"/>
  <c r="L184" i="37"/>
  <c r="L188" i="37"/>
  <c r="L192" i="37"/>
  <c r="L196" i="37"/>
  <c r="L200" i="37"/>
  <c r="L204" i="37"/>
  <c r="L208" i="37"/>
  <c r="L212" i="37"/>
  <c r="L216" i="37"/>
  <c r="L220" i="37"/>
  <c r="L224" i="37"/>
  <c r="L228" i="37"/>
  <c r="L232" i="37"/>
  <c r="L236" i="37"/>
  <c r="O141" i="37"/>
  <c r="X144" i="36"/>
  <c r="X92" i="36"/>
  <c r="X137" i="36"/>
  <c r="X102" i="36"/>
  <c r="X147" i="36"/>
  <c r="Q156" i="11"/>
  <c r="Q155" i="11"/>
  <c r="Q154" i="11"/>
  <c r="Q153" i="11"/>
  <c r="Q152" i="11"/>
  <c r="Q151" i="11"/>
  <c r="Q150" i="11"/>
  <c r="Q149" i="11"/>
  <c r="Q148" i="11"/>
  <c r="Q147" i="11"/>
  <c r="Q146" i="11"/>
  <c r="Q145" i="11"/>
  <c r="Q144" i="11"/>
  <c r="Q143" i="11"/>
  <c r="Q142" i="11"/>
  <c r="Q141" i="11"/>
  <c r="Q140" i="11"/>
  <c r="Q139" i="11"/>
  <c r="Q138" i="11"/>
  <c r="Q137" i="11"/>
  <c r="Q133" i="11"/>
  <c r="Q132" i="11"/>
  <c r="Q131" i="11"/>
  <c r="Q130" i="11"/>
  <c r="Q129" i="11"/>
  <c r="Q128" i="11"/>
  <c r="Q127" i="11"/>
  <c r="Q126" i="11"/>
  <c r="Q125" i="11"/>
  <c r="Q124" i="11"/>
  <c r="Q123" i="11"/>
  <c r="Q122" i="11"/>
  <c r="Q121" i="11"/>
  <c r="Q120" i="11"/>
  <c r="Q119" i="11"/>
  <c r="Q118" i="11"/>
  <c r="Q117" i="11"/>
  <c r="Q116" i="11"/>
  <c r="Q115" i="11"/>
  <c r="Q114" i="11"/>
  <c r="Q113" i="11"/>
  <c r="Q112" i="11"/>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136" i="11"/>
  <c r="Q135" i="11"/>
  <c r="Q134" i="11"/>
  <c r="X95" i="38"/>
  <c r="O382" i="38"/>
  <c r="O378" i="38"/>
  <c r="O374" i="38"/>
  <c r="O383" i="38"/>
  <c r="O376" i="38"/>
  <c r="O373" i="38"/>
  <c r="O372" i="38"/>
  <c r="O379" i="38"/>
  <c r="O451" i="38" s="1"/>
  <c r="O384" i="38"/>
  <c r="O381" i="38"/>
  <c r="O375" i="38"/>
  <c r="O380" i="38"/>
  <c r="O377" i="38"/>
  <c r="O371" i="38"/>
  <c r="O443" i="38" s="1"/>
  <c r="O367" i="38"/>
  <c r="O363" i="38"/>
  <c r="O359" i="38"/>
  <c r="O355" i="38"/>
  <c r="O351" i="38"/>
  <c r="O370" i="38"/>
  <c r="O364" i="38"/>
  <c r="O369" i="38"/>
  <c r="O366" i="38"/>
  <c r="O360" i="38"/>
  <c r="O353" i="38"/>
  <c r="O350" i="38"/>
  <c r="O365" i="38"/>
  <c r="O362" i="38"/>
  <c r="O356" i="38"/>
  <c r="O349" i="38"/>
  <c r="O368" i="38"/>
  <c r="O361" i="38"/>
  <c r="O358" i="38"/>
  <c r="O352" i="38"/>
  <c r="O357" i="38"/>
  <c r="O347" i="38"/>
  <c r="O345" i="38"/>
  <c r="O341" i="38"/>
  <c r="O337" i="38"/>
  <c r="O333" i="38"/>
  <c r="O329" i="38"/>
  <c r="O325" i="38"/>
  <c r="O321" i="38"/>
  <c r="O317" i="38"/>
  <c r="O346" i="38"/>
  <c r="O342" i="38"/>
  <c r="O338" i="38"/>
  <c r="O334" i="38"/>
  <c r="O330" i="38"/>
  <c r="O326" i="38"/>
  <c r="O322" i="38"/>
  <c r="O318" i="38"/>
  <c r="O348" i="38"/>
  <c r="O343" i="38"/>
  <c r="O339" i="38"/>
  <c r="O335" i="38"/>
  <c r="O331" i="38"/>
  <c r="O327" i="38"/>
  <c r="O323" i="38"/>
  <c r="O319" i="38"/>
  <c r="O315" i="38"/>
  <c r="O354" i="38"/>
  <c r="O344" i="38"/>
  <c r="O340" i="38"/>
  <c r="O336" i="38"/>
  <c r="O332" i="38"/>
  <c r="O328" i="38"/>
  <c r="O324" i="38"/>
  <c r="O320" i="38"/>
  <c r="O316" i="38"/>
  <c r="O314" i="38"/>
  <c r="X117" i="38"/>
  <c r="N381" i="38"/>
  <c r="N377" i="38"/>
  <c r="N373" i="38"/>
  <c r="N382" i="38"/>
  <c r="N380" i="38"/>
  <c r="N383" i="38"/>
  <c r="N378" i="38"/>
  <c r="N376" i="38"/>
  <c r="N372" i="38"/>
  <c r="N379" i="38"/>
  <c r="N374" i="38"/>
  <c r="N384" i="38"/>
  <c r="N375" i="38"/>
  <c r="N370" i="38"/>
  <c r="N366" i="38"/>
  <c r="N362" i="38"/>
  <c r="N358" i="38"/>
  <c r="N354" i="38"/>
  <c r="N350" i="38"/>
  <c r="N368" i="38"/>
  <c r="N363" i="38"/>
  <c r="N364" i="38"/>
  <c r="N359" i="38"/>
  <c r="N357" i="38"/>
  <c r="N371" i="38"/>
  <c r="N369" i="38"/>
  <c r="N360" i="38"/>
  <c r="N355" i="38"/>
  <c r="N353" i="38"/>
  <c r="N367" i="38"/>
  <c r="N365" i="38"/>
  <c r="N356" i="38"/>
  <c r="N351" i="38"/>
  <c r="N349" i="38"/>
  <c r="N361" i="38"/>
  <c r="N344" i="38"/>
  <c r="N340" i="38"/>
  <c r="N336" i="38"/>
  <c r="N332" i="38"/>
  <c r="N328" i="38"/>
  <c r="N324" i="38"/>
  <c r="N320" i="38"/>
  <c r="N316" i="38"/>
  <c r="N347" i="38"/>
  <c r="N345" i="38"/>
  <c r="N341" i="38"/>
  <c r="N337" i="38"/>
  <c r="N333" i="38"/>
  <c r="N329" i="38"/>
  <c r="N325" i="38"/>
  <c r="N321" i="38"/>
  <c r="N317" i="38"/>
  <c r="N346" i="38"/>
  <c r="N342" i="38"/>
  <c r="N338" i="38"/>
  <c r="N334" i="38"/>
  <c r="N330" i="38"/>
  <c r="N326" i="38"/>
  <c r="N322" i="38"/>
  <c r="N318" i="38"/>
  <c r="N352" i="38"/>
  <c r="N348" i="38"/>
  <c r="N343" i="38"/>
  <c r="N339" i="38"/>
  <c r="N335" i="38"/>
  <c r="N331" i="38"/>
  <c r="N327" i="38"/>
  <c r="N323" i="38"/>
  <c r="N319" i="38"/>
  <c r="N315" i="38"/>
  <c r="N314" i="38"/>
  <c r="X114" i="38"/>
  <c r="I165" i="38"/>
  <c r="X127" i="38"/>
  <c r="X146" i="37"/>
  <c r="O130" i="37"/>
  <c r="O127" i="37"/>
  <c r="X111" i="37"/>
  <c r="O144" i="37"/>
  <c r="X128" i="37"/>
  <c r="O92" i="37"/>
  <c r="X88" i="37"/>
  <c r="O153" i="37"/>
  <c r="X105" i="37"/>
  <c r="X140" i="36"/>
  <c r="X91" i="36"/>
  <c r="O149" i="36"/>
  <c r="X101" i="36"/>
  <c r="N156" i="36"/>
  <c r="N155" i="36"/>
  <c r="N154" i="36"/>
  <c r="N153" i="36"/>
  <c r="N152" i="36"/>
  <c r="N151" i="36"/>
  <c r="N150" i="36"/>
  <c r="N149" i="36"/>
  <c r="N148" i="36"/>
  <c r="N147" i="36"/>
  <c r="N146" i="36"/>
  <c r="N145" i="36"/>
  <c r="N144" i="36"/>
  <c r="N143" i="36"/>
  <c r="N142" i="36"/>
  <c r="N141" i="36"/>
  <c r="N140" i="36"/>
  <c r="N139" i="36"/>
  <c r="N138" i="36"/>
  <c r="N137" i="36"/>
  <c r="N136" i="36"/>
  <c r="N135" i="36"/>
  <c r="N134" i="36"/>
  <c r="N133" i="36"/>
  <c r="N132" i="36"/>
  <c r="N131" i="36"/>
  <c r="N130" i="36"/>
  <c r="N129" i="36"/>
  <c r="N128" i="36"/>
  <c r="N127" i="36"/>
  <c r="N126" i="36"/>
  <c r="N125" i="36"/>
  <c r="N124" i="36"/>
  <c r="N123" i="36"/>
  <c r="N122" i="36"/>
  <c r="N121" i="36"/>
  <c r="N120" i="36"/>
  <c r="N119" i="36"/>
  <c r="N118" i="36"/>
  <c r="N117" i="36"/>
  <c r="N116" i="36"/>
  <c r="N115" i="36"/>
  <c r="N114" i="36"/>
  <c r="N113" i="36"/>
  <c r="N112" i="36"/>
  <c r="N111" i="36"/>
  <c r="N110" i="36"/>
  <c r="N109" i="36"/>
  <c r="N108" i="36"/>
  <c r="N107" i="36"/>
  <c r="N106" i="36"/>
  <c r="N105" i="36"/>
  <c r="N104" i="36"/>
  <c r="N103" i="36"/>
  <c r="N102" i="36"/>
  <c r="N101" i="36"/>
  <c r="N100" i="36"/>
  <c r="N99" i="36"/>
  <c r="N98" i="36"/>
  <c r="N97" i="36"/>
  <c r="N96" i="36"/>
  <c r="N95" i="36"/>
  <c r="N94" i="36"/>
  <c r="N93" i="36"/>
  <c r="N92" i="36"/>
  <c r="N91" i="36"/>
  <c r="N90" i="36"/>
  <c r="N89" i="36"/>
  <c r="N88" i="36"/>
  <c r="N87" i="36"/>
  <c r="N86" i="36"/>
  <c r="O146" i="36"/>
  <c r="X98" i="36"/>
  <c r="I156" i="36"/>
  <c r="I155" i="36"/>
  <c r="I154" i="36"/>
  <c r="I153" i="36"/>
  <c r="I152" i="36"/>
  <c r="I151" i="36"/>
  <c r="I150" i="36"/>
  <c r="I149" i="36"/>
  <c r="I148" i="36"/>
  <c r="I147" i="36"/>
  <c r="I146" i="36"/>
  <c r="I145" i="36"/>
  <c r="I144" i="36"/>
  <c r="I143" i="36"/>
  <c r="I142" i="36"/>
  <c r="I141" i="36"/>
  <c r="I140" i="36"/>
  <c r="I139" i="36"/>
  <c r="I138" i="36"/>
  <c r="I137" i="36"/>
  <c r="I136" i="36"/>
  <c r="I135" i="36"/>
  <c r="I134" i="36"/>
  <c r="I133" i="36"/>
  <c r="I132" i="36"/>
  <c r="I131" i="36"/>
  <c r="I130" i="36"/>
  <c r="I129" i="36"/>
  <c r="I128" i="36"/>
  <c r="I127" i="36"/>
  <c r="I126" i="36"/>
  <c r="I125" i="36"/>
  <c r="I124" i="36"/>
  <c r="I123" i="36"/>
  <c r="I122" i="36"/>
  <c r="I121" i="36"/>
  <c r="I120" i="36"/>
  <c r="I119" i="36"/>
  <c r="I118" i="36"/>
  <c r="I117" i="36"/>
  <c r="I116" i="36"/>
  <c r="I115" i="36"/>
  <c r="I114" i="36"/>
  <c r="I113" i="36"/>
  <c r="I112" i="36"/>
  <c r="I111" i="36"/>
  <c r="I110" i="36"/>
  <c r="I109" i="36"/>
  <c r="I108" i="36"/>
  <c r="I107" i="36"/>
  <c r="I106" i="36"/>
  <c r="I105" i="36"/>
  <c r="I104" i="36"/>
  <c r="I103" i="36"/>
  <c r="I102" i="36"/>
  <c r="I101" i="36"/>
  <c r="I100" i="36"/>
  <c r="I99" i="36"/>
  <c r="I98" i="36"/>
  <c r="I97" i="36"/>
  <c r="I96" i="36"/>
  <c r="I95" i="36"/>
  <c r="I94" i="36"/>
  <c r="I93" i="36"/>
  <c r="I92" i="36"/>
  <c r="I91" i="36"/>
  <c r="I90" i="36"/>
  <c r="I89" i="36"/>
  <c r="I88" i="36"/>
  <c r="I87" i="36"/>
  <c r="I86" i="36"/>
  <c r="O143" i="36"/>
  <c r="X111" i="36"/>
  <c r="U160" i="36"/>
  <c r="AW160" i="36"/>
  <c r="H165" i="36"/>
  <c r="AV160" i="36"/>
  <c r="V160" i="36"/>
  <c r="AO384" i="11"/>
  <c r="AO380" i="11"/>
  <c r="AO376" i="11"/>
  <c r="AO372" i="11"/>
  <c r="AO368" i="11"/>
  <c r="AO381" i="11"/>
  <c r="AO377" i="11"/>
  <c r="AO373" i="11"/>
  <c r="AO369" i="11"/>
  <c r="AO365" i="11"/>
  <c r="AO382" i="11"/>
  <c r="AO378" i="11"/>
  <c r="AO374" i="11"/>
  <c r="AO370" i="11"/>
  <c r="AO366" i="11"/>
  <c r="AO383" i="11"/>
  <c r="AO379" i="11"/>
  <c r="AO375" i="11"/>
  <c r="AO371" i="11"/>
  <c r="AO367" i="11"/>
  <c r="AO363" i="11"/>
  <c r="AO362" i="11"/>
  <c r="AO358" i="11"/>
  <c r="AO354" i="11"/>
  <c r="AO350" i="11"/>
  <c r="AO346" i="11"/>
  <c r="AO342" i="11"/>
  <c r="AO338" i="11"/>
  <c r="AO334" i="11"/>
  <c r="AO330" i="11"/>
  <c r="AO326" i="11"/>
  <c r="AO322" i="11"/>
  <c r="AO318" i="11"/>
  <c r="AO314" i="11"/>
  <c r="AO359" i="11"/>
  <c r="AO355" i="11"/>
  <c r="AO351" i="11"/>
  <c r="AO347" i="11"/>
  <c r="AO343" i="11"/>
  <c r="AO339" i="11"/>
  <c r="AO335" i="11"/>
  <c r="AO331" i="11"/>
  <c r="AO327" i="11"/>
  <c r="AO323" i="11"/>
  <c r="AO319" i="11"/>
  <c r="AO315" i="11"/>
  <c r="AO364" i="11"/>
  <c r="AO360" i="11"/>
  <c r="AO356" i="11"/>
  <c r="AO352" i="11"/>
  <c r="AO348" i="11"/>
  <c r="AO344" i="11"/>
  <c r="AO340" i="11"/>
  <c r="AO336" i="11"/>
  <c r="AO332" i="11"/>
  <c r="AO328" i="11"/>
  <c r="AO324" i="11"/>
  <c r="AO320" i="11"/>
  <c r="AO316" i="11"/>
  <c r="AO361" i="11"/>
  <c r="AO357" i="11"/>
  <c r="AO353" i="11"/>
  <c r="AO349" i="11"/>
  <c r="AO345" i="11"/>
  <c r="AO341" i="11"/>
  <c r="AO337" i="11"/>
  <c r="AO333" i="11"/>
  <c r="AO329" i="11"/>
  <c r="AO325" i="11"/>
  <c r="AO321" i="11"/>
  <c r="AO317" i="11"/>
  <c r="O110" i="11"/>
  <c r="O142" i="11"/>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7" i="38"/>
  <c r="W86" i="38"/>
  <c r="W165" i="37"/>
  <c r="O101" i="37"/>
  <c r="N155" i="37"/>
  <c r="N156" i="37"/>
  <c r="N154" i="37"/>
  <c r="N153" i="37"/>
  <c r="N152" i="37"/>
  <c r="N151" i="37"/>
  <c r="N150" i="37"/>
  <c r="N149" i="37"/>
  <c r="N148" i="37"/>
  <c r="N147" i="37"/>
  <c r="N146" i="37"/>
  <c r="N145" i="37"/>
  <c r="N144" i="37"/>
  <c r="N143" i="37"/>
  <c r="N142" i="37"/>
  <c r="N141" i="37"/>
  <c r="N140" i="37"/>
  <c r="N139" i="37"/>
  <c r="N138" i="37"/>
  <c r="N137" i="37"/>
  <c r="N136" i="37"/>
  <c r="N135" i="37"/>
  <c r="N134" i="37"/>
  <c r="N133" i="37"/>
  <c r="N132" i="37"/>
  <c r="N131" i="37"/>
  <c r="N130" i="37"/>
  <c r="N129" i="37"/>
  <c r="N128" i="37"/>
  <c r="N127" i="37"/>
  <c r="N126" i="37"/>
  <c r="N125" i="37"/>
  <c r="N124" i="37"/>
  <c r="N123" i="37"/>
  <c r="N122" i="37"/>
  <c r="N121" i="37"/>
  <c r="N120" i="37"/>
  <c r="N119" i="37"/>
  <c r="N118" i="37"/>
  <c r="N117" i="37"/>
  <c r="N116" i="37"/>
  <c r="N115" i="37"/>
  <c r="N114" i="37"/>
  <c r="N113" i="37"/>
  <c r="N112" i="37"/>
  <c r="N111" i="37"/>
  <c r="N110" i="37"/>
  <c r="N109" i="37"/>
  <c r="N108" i="37"/>
  <c r="N107" i="37"/>
  <c r="N106" i="37"/>
  <c r="N105" i="37"/>
  <c r="N104" i="37"/>
  <c r="N103" i="37"/>
  <c r="N102" i="37"/>
  <c r="N101" i="37"/>
  <c r="N100" i="37"/>
  <c r="N99" i="37"/>
  <c r="N98" i="37"/>
  <c r="N97" i="37"/>
  <c r="N96" i="37"/>
  <c r="N95" i="37"/>
  <c r="N94" i="37"/>
  <c r="N93" i="37"/>
  <c r="N92" i="37"/>
  <c r="N91" i="37"/>
  <c r="N90" i="37"/>
  <c r="N89" i="37"/>
  <c r="N88" i="37"/>
  <c r="N87" i="37"/>
  <c r="N86" i="37"/>
  <c r="W156" i="36"/>
  <c r="W155" i="36"/>
  <c r="W154" i="36"/>
  <c r="W153" i="36"/>
  <c r="W152" i="36"/>
  <c r="W151" i="36"/>
  <c r="W150" i="36"/>
  <c r="W149" i="36"/>
  <c r="W148" i="36"/>
  <c r="W147" i="36"/>
  <c r="W146" i="36"/>
  <c r="W145" i="36"/>
  <c r="W144" i="36"/>
  <c r="W143" i="36"/>
  <c r="W142" i="36"/>
  <c r="W141" i="36"/>
  <c r="W140" i="36"/>
  <c r="W139" i="36"/>
  <c r="W138" i="36"/>
  <c r="W137" i="36"/>
  <c r="W136" i="36"/>
  <c r="W135" i="36"/>
  <c r="W134" i="36"/>
  <c r="W133" i="36"/>
  <c r="W132" i="36"/>
  <c r="W131" i="36"/>
  <c r="W130" i="36"/>
  <c r="W129" i="36"/>
  <c r="W128" i="36"/>
  <c r="W127" i="36"/>
  <c r="W126" i="36"/>
  <c r="W125" i="36"/>
  <c r="W124" i="36"/>
  <c r="W123" i="36"/>
  <c r="W122" i="36"/>
  <c r="W121" i="36"/>
  <c r="W120" i="36"/>
  <c r="W119" i="36"/>
  <c r="W118" i="36"/>
  <c r="W117" i="36"/>
  <c r="W116" i="36"/>
  <c r="W115" i="36"/>
  <c r="W114" i="36"/>
  <c r="W113" i="36"/>
  <c r="W112" i="36"/>
  <c r="W111" i="36"/>
  <c r="W110" i="36"/>
  <c r="W109" i="36"/>
  <c r="W108" i="36"/>
  <c r="W107" i="36"/>
  <c r="W106" i="36"/>
  <c r="W105" i="36"/>
  <c r="W104" i="36"/>
  <c r="W103" i="36"/>
  <c r="W102" i="36"/>
  <c r="W101" i="36"/>
  <c r="W100" i="36"/>
  <c r="W99" i="36"/>
  <c r="W98" i="36"/>
  <c r="W97" i="36"/>
  <c r="W96" i="36"/>
  <c r="W95" i="36"/>
  <c r="W94" i="36"/>
  <c r="W93" i="36"/>
  <c r="W92" i="36"/>
  <c r="W91" i="36"/>
  <c r="W90" i="36"/>
  <c r="W89" i="36"/>
  <c r="W88" i="36"/>
  <c r="W87" i="36"/>
  <c r="W86" i="36"/>
  <c r="L170" i="38"/>
  <c r="L242" i="38" s="1"/>
  <c r="L314" i="38" s="1"/>
  <c r="L174" i="38"/>
  <c r="L246" i="38" s="1"/>
  <c r="L318" i="38" s="1"/>
  <c r="L178" i="38"/>
  <c r="L250" i="38" s="1"/>
  <c r="L322" i="38" s="1"/>
  <c r="L182" i="38"/>
  <c r="L254" i="38" s="1"/>
  <c r="L326" i="38" s="1"/>
  <c r="L186" i="38"/>
  <c r="L258" i="38" s="1"/>
  <c r="L330" i="38" s="1"/>
  <c r="L190" i="38"/>
  <c r="L262" i="38" s="1"/>
  <c r="L334" i="38" s="1"/>
  <c r="L194" i="38"/>
  <c r="L266" i="38" s="1"/>
  <c r="L338" i="38" s="1"/>
  <c r="L198" i="38"/>
  <c r="L270" i="38" s="1"/>
  <c r="L342" i="38" s="1"/>
  <c r="L202" i="38"/>
  <c r="L274" i="38" s="1"/>
  <c r="L346" i="38" s="1"/>
  <c r="L206" i="38"/>
  <c r="L278" i="38" s="1"/>
  <c r="L350" i="38" s="1"/>
  <c r="L210" i="38"/>
  <c r="L282" i="38" s="1"/>
  <c r="L354" i="38" s="1"/>
  <c r="L214" i="38"/>
  <c r="L286" i="38" s="1"/>
  <c r="L358" i="38" s="1"/>
  <c r="L218" i="38"/>
  <c r="L290" i="38" s="1"/>
  <c r="L362" i="38" s="1"/>
  <c r="L222" i="38"/>
  <c r="L294" i="38" s="1"/>
  <c r="L366" i="38" s="1"/>
  <c r="L226" i="38"/>
  <c r="L298" i="38" s="1"/>
  <c r="L370" i="38" s="1"/>
  <c r="L230" i="38"/>
  <c r="L302" i="38" s="1"/>
  <c r="L374" i="38" s="1"/>
  <c r="L234" i="38"/>
  <c r="L306" i="38" s="1"/>
  <c r="L378" i="38" s="1"/>
  <c r="L238" i="38"/>
  <c r="L310" i="38" s="1"/>
  <c r="L382" i="38" s="1"/>
  <c r="X154" i="38"/>
  <c r="AQ160" i="38"/>
  <c r="X135" i="38"/>
  <c r="P160" i="38"/>
  <c r="O154" i="37"/>
  <c r="O106" i="37"/>
  <c r="O135" i="37"/>
  <c r="O120" i="37"/>
  <c r="O86" i="37"/>
  <c r="K156" i="37"/>
  <c r="K155" i="37"/>
  <c r="K154" i="37"/>
  <c r="K153" i="37"/>
  <c r="K152" i="37"/>
  <c r="K151" i="37"/>
  <c r="K150" i="37"/>
  <c r="K149" i="37"/>
  <c r="K148" i="37"/>
  <c r="K147" i="37"/>
  <c r="K146" i="37"/>
  <c r="K145" i="37"/>
  <c r="K144" i="37"/>
  <c r="K143" i="37"/>
  <c r="K142" i="37"/>
  <c r="K141" i="37"/>
  <c r="K140" i="37"/>
  <c r="K139" i="37"/>
  <c r="K138" i="37"/>
  <c r="K137" i="37"/>
  <c r="K136" i="37"/>
  <c r="K135" i="37"/>
  <c r="K134" i="37"/>
  <c r="K133" i="37"/>
  <c r="K132" i="37"/>
  <c r="K131" i="37"/>
  <c r="K130" i="37"/>
  <c r="K129" i="37"/>
  <c r="K128" i="37"/>
  <c r="K127" i="37"/>
  <c r="K126" i="37"/>
  <c r="K125" i="37"/>
  <c r="K124" i="37"/>
  <c r="K123" i="37"/>
  <c r="K122" i="37"/>
  <c r="K121" i="37"/>
  <c r="K120" i="37"/>
  <c r="K119" i="37"/>
  <c r="K118" i="37"/>
  <c r="K117" i="37"/>
  <c r="K116" i="37"/>
  <c r="K115" i="37"/>
  <c r="K114" i="37"/>
  <c r="K113" i="37"/>
  <c r="K112" i="37"/>
  <c r="K111" i="37"/>
  <c r="K110" i="37"/>
  <c r="K109" i="37"/>
  <c r="K108" i="37"/>
  <c r="K107" i="37"/>
  <c r="K106" i="37"/>
  <c r="K105" i="37"/>
  <c r="K104" i="37"/>
  <c r="K103" i="37"/>
  <c r="K102" i="37"/>
  <c r="K101" i="37"/>
  <c r="K100" i="37"/>
  <c r="K99" i="37"/>
  <c r="K98" i="37"/>
  <c r="K97" i="37"/>
  <c r="K96" i="37"/>
  <c r="K95" i="37"/>
  <c r="K94" i="37"/>
  <c r="K93" i="37"/>
  <c r="K92" i="37"/>
  <c r="K91" i="37"/>
  <c r="K90" i="37"/>
  <c r="K89" i="37"/>
  <c r="K88" i="37"/>
  <c r="K87" i="37"/>
  <c r="K86" i="37"/>
  <c r="O97" i="37"/>
  <c r="J154" i="37"/>
  <c r="J155" i="37"/>
  <c r="J156" i="37"/>
  <c r="J153" i="37"/>
  <c r="J152" i="37"/>
  <c r="J151" i="37"/>
  <c r="J150" i="37"/>
  <c r="J149" i="37"/>
  <c r="J148" i="37"/>
  <c r="J147" i="37"/>
  <c r="J146" i="37"/>
  <c r="J145" i="37"/>
  <c r="J144" i="37"/>
  <c r="J143" i="37"/>
  <c r="J142" i="37"/>
  <c r="J141" i="37"/>
  <c r="J140" i="37"/>
  <c r="J139" i="37"/>
  <c r="J138" i="37"/>
  <c r="J137" i="37"/>
  <c r="J136" i="37"/>
  <c r="J135" i="37"/>
  <c r="J134" i="37"/>
  <c r="J133" i="37"/>
  <c r="J132" i="37"/>
  <c r="J131" i="37"/>
  <c r="J130" i="37"/>
  <c r="J129" i="37"/>
  <c r="J128" i="37"/>
  <c r="J127" i="37"/>
  <c r="J126" i="37"/>
  <c r="J125" i="37"/>
  <c r="J124" i="37"/>
  <c r="J123" i="37"/>
  <c r="J122" i="37"/>
  <c r="J121" i="37"/>
  <c r="J120" i="37"/>
  <c r="J119" i="37"/>
  <c r="J118" i="37"/>
  <c r="J117" i="37"/>
  <c r="J116" i="37"/>
  <c r="J115" i="37"/>
  <c r="J114" i="37"/>
  <c r="J113" i="37"/>
  <c r="J112" i="37"/>
  <c r="J111" i="37"/>
  <c r="J110" i="37"/>
  <c r="J109" i="37"/>
  <c r="J108" i="37"/>
  <c r="J107" i="37"/>
  <c r="J106" i="37"/>
  <c r="J105" i="37"/>
  <c r="J104" i="37"/>
  <c r="J103" i="37"/>
  <c r="J102" i="37"/>
  <c r="J101" i="37"/>
  <c r="J100" i="37"/>
  <c r="J99" i="37"/>
  <c r="J98" i="37"/>
  <c r="J97" i="37"/>
  <c r="J96" i="37"/>
  <c r="J95" i="37"/>
  <c r="J94" i="37"/>
  <c r="J93" i="37"/>
  <c r="J92" i="37"/>
  <c r="J91" i="37"/>
  <c r="J90" i="37"/>
  <c r="J89" i="37"/>
  <c r="J88" i="37"/>
  <c r="J87" i="37"/>
  <c r="J86" i="37"/>
  <c r="L229" i="36"/>
  <c r="L301" i="36" s="1"/>
  <c r="L373" i="36" s="1"/>
  <c r="L173" i="36"/>
  <c r="L245" i="36" s="1"/>
  <c r="L317" i="36" s="1"/>
  <c r="L177" i="36"/>
  <c r="L249" i="36" s="1"/>
  <c r="L321" i="36" s="1"/>
  <c r="L181" i="36"/>
  <c r="L253" i="36" s="1"/>
  <c r="L325" i="36" s="1"/>
  <c r="L185" i="36"/>
  <c r="L257" i="36" s="1"/>
  <c r="L329" i="36" s="1"/>
  <c r="L189" i="36"/>
  <c r="L261" i="36" s="1"/>
  <c r="L333" i="36" s="1"/>
  <c r="L193" i="36"/>
  <c r="L265" i="36" s="1"/>
  <c r="L337" i="36" s="1"/>
  <c r="L197" i="36"/>
  <c r="L269" i="36" s="1"/>
  <c r="L341" i="36" s="1"/>
  <c r="L201" i="36"/>
  <c r="L273" i="36" s="1"/>
  <c r="L345" i="36" s="1"/>
  <c r="L205" i="36"/>
  <c r="L277" i="36" s="1"/>
  <c r="L349" i="36" s="1"/>
  <c r="L209" i="36"/>
  <c r="L281" i="36" s="1"/>
  <c r="L353" i="36" s="1"/>
  <c r="L213" i="36"/>
  <c r="L285" i="36" s="1"/>
  <c r="L357" i="36" s="1"/>
  <c r="L217" i="36"/>
  <c r="L289" i="36" s="1"/>
  <c r="L361" i="36" s="1"/>
  <c r="L221" i="36"/>
  <c r="L293" i="36" s="1"/>
  <c r="L365" i="36" s="1"/>
  <c r="L225" i="36"/>
  <c r="L297" i="36" s="1"/>
  <c r="L369" i="36" s="1"/>
  <c r="L232" i="36"/>
  <c r="L304" i="36" s="1"/>
  <c r="L376" i="36" s="1"/>
  <c r="L236" i="36"/>
  <c r="L308" i="36" s="1"/>
  <c r="L380" i="36" s="1"/>
  <c r="L240" i="36"/>
  <c r="L312" i="36" s="1"/>
  <c r="L384" i="36" s="1"/>
  <c r="X165" i="36"/>
  <c r="X122" i="36"/>
  <c r="Q156" i="36"/>
  <c r="Q155" i="36"/>
  <c r="Q154" i="36"/>
  <c r="Q153" i="36"/>
  <c r="Q152" i="36"/>
  <c r="Q151" i="36"/>
  <c r="Q150" i="36"/>
  <c r="Q149" i="36"/>
  <c r="Q148" i="36"/>
  <c r="Q147" i="36"/>
  <c r="Q146" i="36"/>
  <c r="Q143" i="36"/>
  <c r="Q142" i="36"/>
  <c r="Q141" i="36"/>
  <c r="Q140" i="36"/>
  <c r="Q139" i="36"/>
  <c r="Q138" i="36"/>
  <c r="Q137" i="36"/>
  <c r="Q136" i="36"/>
  <c r="Q135" i="36"/>
  <c r="Q134" i="36"/>
  <c r="Q133" i="36"/>
  <c r="Q132" i="36"/>
  <c r="Q131" i="36"/>
  <c r="Q130" i="36"/>
  <c r="Q129" i="36"/>
  <c r="Q128" i="36"/>
  <c r="Q127" i="36"/>
  <c r="Q126" i="36"/>
  <c r="Q125" i="36"/>
  <c r="Q124" i="36"/>
  <c r="Q123" i="36"/>
  <c r="Q122" i="36"/>
  <c r="Q121" i="36"/>
  <c r="Q120" i="36"/>
  <c r="Q119" i="36"/>
  <c r="Q118" i="36"/>
  <c r="Q117" i="36"/>
  <c r="Q116" i="36"/>
  <c r="Q115" i="36"/>
  <c r="Q114" i="36"/>
  <c r="Q113" i="36"/>
  <c r="Q112" i="36"/>
  <c r="Q111" i="36"/>
  <c r="Q110" i="36"/>
  <c r="Q109" i="36"/>
  <c r="Q108" i="36"/>
  <c r="Q107" i="36"/>
  <c r="Q106" i="36"/>
  <c r="Q105" i="36"/>
  <c r="Q104" i="36"/>
  <c r="Q103" i="36"/>
  <c r="Q102" i="36"/>
  <c r="Q101" i="36"/>
  <c r="Q100" i="36"/>
  <c r="Q99" i="36"/>
  <c r="Q98" i="36"/>
  <c r="Q97" i="36"/>
  <c r="Q96" i="36"/>
  <c r="Q95" i="36"/>
  <c r="Q94" i="36"/>
  <c r="Q93" i="36"/>
  <c r="Q92" i="36"/>
  <c r="Q91" i="36"/>
  <c r="Q90" i="36"/>
  <c r="Q89" i="36"/>
  <c r="Q88" i="36"/>
  <c r="Q87" i="36"/>
  <c r="Q86" i="36"/>
  <c r="Q145" i="36"/>
  <c r="Q144" i="36"/>
  <c r="X103" i="36"/>
  <c r="AP383" i="36"/>
  <c r="AP379" i="36"/>
  <c r="AP375" i="36"/>
  <c r="AP384" i="36"/>
  <c r="AP380" i="36"/>
  <c r="AP376" i="36"/>
  <c r="AP381" i="36"/>
  <c r="AP377" i="36"/>
  <c r="AP382" i="36"/>
  <c r="AP378" i="36"/>
  <c r="AP372" i="36"/>
  <c r="AP368" i="36"/>
  <c r="AP364" i="36"/>
  <c r="AP360" i="36"/>
  <c r="AP356" i="36"/>
  <c r="AP352" i="36"/>
  <c r="AP348" i="36"/>
  <c r="AP344" i="36"/>
  <c r="AP340" i="36"/>
  <c r="AP336" i="36"/>
  <c r="AP332" i="36"/>
  <c r="AP328" i="36"/>
  <c r="AP324" i="36"/>
  <c r="AP320" i="36"/>
  <c r="AP316" i="36"/>
  <c r="AP373" i="36"/>
  <c r="AP369" i="36"/>
  <c r="AP365" i="36"/>
  <c r="AP361" i="36"/>
  <c r="AP357" i="36"/>
  <c r="AP353" i="36"/>
  <c r="AP349" i="36"/>
  <c r="AP345" i="36"/>
  <c r="AP341" i="36"/>
  <c r="AP337" i="36"/>
  <c r="AP333" i="36"/>
  <c r="AP329" i="36"/>
  <c r="AP325" i="36"/>
  <c r="AP321" i="36"/>
  <c r="AP317" i="36"/>
  <c r="AP374" i="36"/>
  <c r="AP370" i="36"/>
  <c r="AP366" i="36"/>
  <c r="AP362" i="36"/>
  <c r="AP358" i="36"/>
  <c r="AP354" i="36"/>
  <c r="AP350" i="36"/>
  <c r="AP346" i="36"/>
  <c r="AP342" i="36"/>
  <c r="AP338" i="36"/>
  <c r="AP334" i="36"/>
  <c r="AP330" i="36"/>
  <c r="AP326" i="36"/>
  <c r="AP322" i="36"/>
  <c r="AP318" i="36"/>
  <c r="AP314" i="36"/>
  <c r="AP371" i="36"/>
  <c r="AP367" i="36"/>
  <c r="AP363" i="36"/>
  <c r="AP359" i="36"/>
  <c r="AP355" i="36"/>
  <c r="AP351" i="36"/>
  <c r="AP347" i="36"/>
  <c r="AP343" i="36"/>
  <c r="AP339" i="36"/>
  <c r="AP335" i="36"/>
  <c r="AP331" i="36"/>
  <c r="AP327" i="36"/>
  <c r="AP323" i="36"/>
  <c r="AP319" i="36"/>
  <c r="AP315" i="36"/>
  <c r="L219" i="11"/>
  <c r="L291" i="11" s="1"/>
  <c r="L363" i="11" s="1"/>
  <c r="L172" i="11"/>
  <c r="L244" i="11" s="1"/>
  <c r="L316" i="11" s="1"/>
  <c r="L176" i="11"/>
  <c r="L248" i="11" s="1"/>
  <c r="L320" i="11" s="1"/>
  <c r="L180" i="11"/>
  <c r="L252" i="11" s="1"/>
  <c r="L324" i="11" s="1"/>
  <c r="L184" i="11"/>
  <c r="L256" i="11" s="1"/>
  <c r="L328" i="11" s="1"/>
  <c r="L188" i="11"/>
  <c r="L260" i="11" s="1"/>
  <c r="L332" i="11" s="1"/>
  <c r="L192" i="11"/>
  <c r="L264" i="11" s="1"/>
  <c r="L336" i="11" s="1"/>
  <c r="L196" i="11"/>
  <c r="L268" i="11" s="1"/>
  <c r="L340" i="11" s="1"/>
  <c r="L200" i="11"/>
  <c r="L272" i="11" s="1"/>
  <c r="L344" i="11" s="1"/>
  <c r="L204" i="11"/>
  <c r="L276" i="11" s="1"/>
  <c r="L348" i="11" s="1"/>
  <c r="L208" i="11"/>
  <c r="L280" i="11" s="1"/>
  <c r="L352" i="11" s="1"/>
  <c r="L212" i="11"/>
  <c r="L284" i="11" s="1"/>
  <c r="L356" i="11" s="1"/>
  <c r="L216" i="11"/>
  <c r="L288" i="11" s="1"/>
  <c r="L360" i="11" s="1"/>
  <c r="L223" i="11"/>
  <c r="L295" i="11" s="1"/>
  <c r="L367" i="11" s="1"/>
  <c r="L227" i="11"/>
  <c r="L299" i="11" s="1"/>
  <c r="L371" i="11" s="1"/>
  <c r="L231" i="11"/>
  <c r="L303" i="11" s="1"/>
  <c r="L375" i="11" s="1"/>
  <c r="L235" i="11"/>
  <c r="L307" i="11" s="1"/>
  <c r="L379" i="11" s="1"/>
  <c r="L239" i="11"/>
  <c r="L311" i="11" s="1"/>
  <c r="L383" i="11" s="1"/>
  <c r="M156" i="11"/>
  <c r="M155" i="11"/>
  <c r="M154" i="11"/>
  <c r="M153" i="11"/>
  <c r="M152" i="11"/>
  <c r="M151" i="11"/>
  <c r="M150" i="11"/>
  <c r="M149" i="11"/>
  <c r="M148" i="11"/>
  <c r="M147" i="11"/>
  <c r="M146" i="11"/>
  <c r="M145" i="11"/>
  <c r="M144" i="11"/>
  <c r="M143" i="11"/>
  <c r="M142" i="11"/>
  <c r="M141" i="11"/>
  <c r="M140" i="11"/>
  <c r="M139" i="11"/>
  <c r="M138" i="11"/>
  <c r="M133" i="11"/>
  <c r="M132" i="11"/>
  <c r="M131" i="11"/>
  <c r="M130" i="11"/>
  <c r="M129" i="11"/>
  <c r="M128" i="11"/>
  <c r="M127" i="11"/>
  <c r="M126" i="11"/>
  <c r="M125" i="11"/>
  <c r="M124" i="11"/>
  <c r="M123" i="11"/>
  <c r="M122" i="11"/>
  <c r="M121" i="11"/>
  <c r="M120" i="11"/>
  <c r="M119" i="11"/>
  <c r="M118" i="11"/>
  <c r="M117" i="11"/>
  <c r="M116" i="11"/>
  <c r="M115" i="11"/>
  <c r="M114" i="11"/>
  <c r="M113" i="11"/>
  <c r="M112" i="11"/>
  <c r="M111" i="11"/>
  <c r="M110" i="11"/>
  <c r="M109" i="11"/>
  <c r="M108" i="11"/>
  <c r="M107" i="11"/>
  <c r="M106" i="11"/>
  <c r="M105" i="11"/>
  <c r="M104" i="11"/>
  <c r="M103" i="11"/>
  <c r="M102" i="11"/>
  <c r="M101" i="11"/>
  <c r="M100" i="11"/>
  <c r="M99" i="11"/>
  <c r="M98" i="11"/>
  <c r="M97" i="11"/>
  <c r="M96" i="11"/>
  <c r="M95" i="11"/>
  <c r="M94" i="11"/>
  <c r="M93" i="11"/>
  <c r="M92" i="11"/>
  <c r="M91" i="11"/>
  <c r="M90" i="11"/>
  <c r="M89" i="11"/>
  <c r="M88" i="11"/>
  <c r="M87" i="11"/>
  <c r="M86" i="11"/>
  <c r="M137" i="11"/>
  <c r="M136" i="11"/>
  <c r="M135" i="11"/>
  <c r="M134" i="11"/>
  <c r="X112" i="38"/>
  <c r="X105" i="38"/>
  <c r="AR160" i="38"/>
  <c r="X134" i="38"/>
  <c r="M156" i="38"/>
  <c r="M155" i="38"/>
  <c r="M154" i="38"/>
  <c r="M153" i="38"/>
  <c r="M152" i="38"/>
  <c r="M151" i="38"/>
  <c r="M150" i="38"/>
  <c r="M149" i="38"/>
  <c r="M148" i="38"/>
  <c r="M147" i="38"/>
  <c r="M146" i="38"/>
  <c r="M145" i="38"/>
  <c r="M144" i="38"/>
  <c r="M143" i="38"/>
  <c r="M142" i="38"/>
  <c r="M141" i="38"/>
  <c r="M140" i="38"/>
  <c r="M139" i="38"/>
  <c r="M138" i="38"/>
  <c r="M137" i="38"/>
  <c r="M136" i="38"/>
  <c r="M135" i="38"/>
  <c r="M134" i="38"/>
  <c r="M133" i="38"/>
  <c r="M132" i="38"/>
  <c r="M131" i="38"/>
  <c r="M130" i="38"/>
  <c r="M129" i="38"/>
  <c r="M128" i="38"/>
  <c r="M127" i="38"/>
  <c r="M126" i="38"/>
  <c r="M125" i="38"/>
  <c r="M124" i="38"/>
  <c r="M123" i="38"/>
  <c r="M122" i="38"/>
  <c r="M121" i="38"/>
  <c r="M120" i="38"/>
  <c r="M119" i="38"/>
  <c r="M118" i="38"/>
  <c r="M117" i="38"/>
  <c r="M116" i="38"/>
  <c r="M115" i="38"/>
  <c r="M114" i="38"/>
  <c r="M113" i="38"/>
  <c r="M112" i="38"/>
  <c r="M111" i="38"/>
  <c r="M110" i="38"/>
  <c r="M109" i="38"/>
  <c r="M108" i="38"/>
  <c r="M107" i="38"/>
  <c r="M106" i="38"/>
  <c r="M105" i="38"/>
  <c r="M104" i="38"/>
  <c r="M103" i="38"/>
  <c r="M102" i="38"/>
  <c r="M101" i="38"/>
  <c r="M100" i="38"/>
  <c r="M99" i="38"/>
  <c r="M98" i="38"/>
  <c r="M97" i="38"/>
  <c r="M96" i="38"/>
  <c r="M95" i="38"/>
  <c r="M94" i="38"/>
  <c r="M93" i="38"/>
  <c r="M92" i="38"/>
  <c r="M91" i="38"/>
  <c r="M90" i="38"/>
  <c r="M89" i="38"/>
  <c r="M88" i="38"/>
  <c r="M87" i="38"/>
  <c r="M86" i="38"/>
  <c r="X115" i="38"/>
  <c r="O134" i="37"/>
  <c r="M156" i="37"/>
  <c r="M155" i="37"/>
  <c r="M153" i="37"/>
  <c r="M152" i="37"/>
  <c r="M151" i="37"/>
  <c r="M150" i="37"/>
  <c r="M149" i="37"/>
  <c r="M148" i="37"/>
  <c r="M147" i="37"/>
  <c r="M146" i="37"/>
  <c r="M145" i="37"/>
  <c r="M144" i="37"/>
  <c r="M143" i="37"/>
  <c r="M142" i="37"/>
  <c r="M141" i="37"/>
  <c r="M140" i="37"/>
  <c r="M139" i="37"/>
  <c r="M138" i="37"/>
  <c r="M137" i="37"/>
  <c r="M136" i="37"/>
  <c r="M135" i="37"/>
  <c r="M134" i="37"/>
  <c r="M133" i="37"/>
  <c r="M132" i="37"/>
  <c r="M131" i="37"/>
  <c r="M130" i="37"/>
  <c r="M129" i="37"/>
  <c r="M128" i="37"/>
  <c r="M127" i="37"/>
  <c r="M126" i="37"/>
  <c r="M125" i="37"/>
  <c r="M124" i="37"/>
  <c r="M123" i="37"/>
  <c r="M122" i="37"/>
  <c r="M121" i="37"/>
  <c r="M120" i="37"/>
  <c r="M119" i="37"/>
  <c r="M118" i="37"/>
  <c r="M117" i="37"/>
  <c r="M116" i="37"/>
  <c r="M115" i="37"/>
  <c r="M114" i="37"/>
  <c r="M113" i="37"/>
  <c r="M112" i="37"/>
  <c r="M111" i="37"/>
  <c r="M110" i="37"/>
  <c r="M109" i="37"/>
  <c r="M108" i="37"/>
  <c r="M107" i="37"/>
  <c r="M106" i="37"/>
  <c r="M105" i="37"/>
  <c r="M104" i="37"/>
  <c r="M103" i="37"/>
  <c r="M102" i="37"/>
  <c r="M101" i="37"/>
  <c r="M100" i="37"/>
  <c r="M99" i="37"/>
  <c r="M98" i="37"/>
  <c r="M97" i="37"/>
  <c r="M96" i="37"/>
  <c r="M95" i="37"/>
  <c r="M94" i="37"/>
  <c r="M93" i="37"/>
  <c r="M92" i="37"/>
  <c r="M91" i="37"/>
  <c r="M90" i="37"/>
  <c r="M89" i="37"/>
  <c r="M88" i="37"/>
  <c r="M87" i="37"/>
  <c r="M86" i="37"/>
  <c r="M154" i="37"/>
  <c r="O99" i="37"/>
  <c r="O132" i="37"/>
  <c r="O89" i="37"/>
  <c r="L237" i="37"/>
  <c r="L173" i="37"/>
  <c r="L177" i="37"/>
  <c r="L181" i="37"/>
  <c r="L185" i="37"/>
  <c r="L189" i="37"/>
  <c r="L193" i="37"/>
  <c r="L197" i="37"/>
  <c r="L201" i="37"/>
  <c r="L205" i="37"/>
  <c r="L209" i="37"/>
  <c r="L213" i="37"/>
  <c r="L217" i="37"/>
  <c r="L221" i="37"/>
  <c r="L225" i="37"/>
  <c r="L229" i="37"/>
  <c r="L233" i="37"/>
  <c r="L238" i="37"/>
  <c r="X96" i="36"/>
  <c r="X153" i="36"/>
  <c r="X118" i="36"/>
  <c r="X99" i="36"/>
  <c r="Q160" i="11"/>
  <c r="X108" i="38"/>
  <c r="X133" i="38"/>
  <c r="X130" i="38"/>
  <c r="X143" i="38"/>
  <c r="O146" i="37"/>
  <c r="X98" i="37"/>
  <c r="O143" i="37"/>
  <c r="X127" i="37"/>
  <c r="H156" i="37"/>
  <c r="H155" i="37"/>
  <c r="H153" i="37"/>
  <c r="H152" i="37"/>
  <c r="H151" i="37"/>
  <c r="H150" i="37"/>
  <c r="H149" i="37"/>
  <c r="H148" i="37"/>
  <c r="H147" i="37"/>
  <c r="H146" i="37"/>
  <c r="H145" i="37"/>
  <c r="H144" i="37"/>
  <c r="H143" i="37"/>
  <c r="H142" i="37"/>
  <c r="H141" i="37"/>
  <c r="H140" i="37"/>
  <c r="H139" i="37"/>
  <c r="H138" i="37"/>
  <c r="H137" i="37"/>
  <c r="H136" i="37"/>
  <c r="H135" i="37"/>
  <c r="H134" i="37"/>
  <c r="H133" i="37"/>
  <c r="H132" i="37"/>
  <c r="H131" i="37"/>
  <c r="H130" i="37"/>
  <c r="H129" i="37"/>
  <c r="H128" i="37"/>
  <c r="H127" i="37"/>
  <c r="H126" i="37"/>
  <c r="H125" i="37"/>
  <c r="H124" i="37"/>
  <c r="H123" i="37"/>
  <c r="H122" i="37"/>
  <c r="H121" i="37"/>
  <c r="H120" i="37"/>
  <c r="H119" i="37"/>
  <c r="H118" i="37"/>
  <c r="H117" i="37"/>
  <c r="H116" i="37"/>
  <c r="H115" i="37"/>
  <c r="H114" i="37"/>
  <c r="H113" i="37"/>
  <c r="H112" i="37"/>
  <c r="H111" i="37"/>
  <c r="H110" i="37"/>
  <c r="H109" i="37"/>
  <c r="H108" i="37"/>
  <c r="H107" i="37"/>
  <c r="H106" i="37"/>
  <c r="H105" i="37"/>
  <c r="H104" i="37"/>
  <c r="H103" i="37"/>
  <c r="H102" i="37"/>
  <c r="H101" i="37"/>
  <c r="H100" i="37"/>
  <c r="H99" i="37"/>
  <c r="H98" i="37"/>
  <c r="H97" i="37"/>
  <c r="H96" i="37"/>
  <c r="H95" i="37"/>
  <c r="H94" i="37"/>
  <c r="H93" i="37"/>
  <c r="H92" i="37"/>
  <c r="H91" i="37"/>
  <c r="H90" i="37"/>
  <c r="H89" i="37"/>
  <c r="H88" i="37"/>
  <c r="H87" i="37"/>
  <c r="H86" i="37"/>
  <c r="H154" i="37"/>
  <c r="X144" i="37"/>
  <c r="O96" i="37"/>
  <c r="X92" i="37"/>
  <c r="X121" i="37"/>
  <c r="O105" i="37"/>
  <c r="AR160" i="37"/>
  <c r="X156" i="36"/>
  <c r="O124" i="36"/>
  <c r="X95" i="36"/>
  <c r="O87" i="36"/>
  <c r="O384" i="36"/>
  <c r="O380" i="36"/>
  <c r="O452" i="36" s="1"/>
  <c r="O376" i="36"/>
  <c r="O381" i="36"/>
  <c r="O377" i="36"/>
  <c r="O382" i="36"/>
  <c r="O378" i="36"/>
  <c r="O383" i="36"/>
  <c r="O379" i="36"/>
  <c r="O375" i="36"/>
  <c r="O373" i="36"/>
  <c r="O445" i="36" s="1"/>
  <c r="O369" i="36"/>
  <c r="O365" i="36"/>
  <c r="O361" i="36"/>
  <c r="O357" i="36"/>
  <c r="O353" i="36"/>
  <c r="O349" i="36"/>
  <c r="O345" i="36"/>
  <c r="O341" i="36"/>
  <c r="O337" i="36"/>
  <c r="O333" i="36"/>
  <c r="O329" i="36"/>
  <c r="O325" i="36"/>
  <c r="O321" i="36"/>
  <c r="O393" i="36" s="1"/>
  <c r="O317" i="36"/>
  <c r="O374" i="36"/>
  <c r="O370" i="36"/>
  <c r="O366" i="36"/>
  <c r="O362" i="36"/>
  <c r="O358" i="36"/>
  <c r="O354" i="36"/>
  <c r="O350" i="36"/>
  <c r="O346" i="36"/>
  <c r="O342" i="36"/>
  <c r="O338" i="36"/>
  <c r="O334" i="36"/>
  <c r="O330" i="36"/>
  <c r="O326" i="36"/>
  <c r="O322" i="36"/>
  <c r="O318" i="36"/>
  <c r="O314" i="36"/>
  <c r="O371" i="36"/>
  <c r="O367" i="36"/>
  <c r="O439" i="36" s="1"/>
  <c r="O363" i="36"/>
  <c r="O359" i="36"/>
  <c r="O355" i="36"/>
  <c r="O351" i="36"/>
  <c r="O347" i="36"/>
  <c r="O343" i="36"/>
  <c r="O339" i="36"/>
  <c r="O411" i="36" s="1"/>
  <c r="O335" i="36"/>
  <c r="O331" i="36"/>
  <c r="O327" i="36"/>
  <c r="O323" i="36"/>
  <c r="O319" i="36"/>
  <c r="O315" i="36"/>
  <c r="O372" i="36"/>
  <c r="O368" i="36"/>
  <c r="O364" i="36"/>
  <c r="O360" i="36"/>
  <c r="O356" i="36"/>
  <c r="O352" i="36"/>
  <c r="O348" i="36"/>
  <c r="O344" i="36"/>
  <c r="O340" i="36"/>
  <c r="O336" i="36"/>
  <c r="O332" i="36"/>
  <c r="O328" i="36"/>
  <c r="O400" i="36" s="1"/>
  <c r="O324" i="36"/>
  <c r="O320" i="36"/>
  <c r="O316" i="36"/>
  <c r="X117" i="36"/>
  <c r="O101" i="36"/>
  <c r="N383" i="36"/>
  <c r="N379" i="36"/>
  <c r="N384" i="36"/>
  <c r="N380" i="36"/>
  <c r="N376" i="36"/>
  <c r="N381" i="36"/>
  <c r="N377" i="36"/>
  <c r="N382" i="36"/>
  <c r="N378" i="36"/>
  <c r="N372" i="36"/>
  <c r="N368" i="36"/>
  <c r="N364" i="36"/>
  <c r="N360" i="36"/>
  <c r="N356" i="36"/>
  <c r="N352" i="36"/>
  <c r="N348" i="36"/>
  <c r="N344" i="36"/>
  <c r="N340" i="36"/>
  <c r="N336" i="36"/>
  <c r="N332" i="36"/>
  <c r="N328" i="36"/>
  <c r="N324" i="36"/>
  <c r="N320" i="36"/>
  <c r="N316" i="36"/>
  <c r="N373" i="36"/>
  <c r="N369" i="36"/>
  <c r="N365" i="36"/>
  <c r="N361" i="36"/>
  <c r="N357" i="36"/>
  <c r="N353" i="36"/>
  <c r="N349" i="36"/>
  <c r="N345" i="36"/>
  <c r="N341" i="36"/>
  <c r="N337" i="36"/>
  <c r="N333" i="36"/>
  <c r="N329" i="36"/>
  <c r="N325" i="36"/>
  <c r="N321" i="36"/>
  <c r="N317" i="36"/>
  <c r="N375" i="36"/>
  <c r="N374" i="36"/>
  <c r="N370" i="36"/>
  <c r="N366" i="36"/>
  <c r="N362" i="36"/>
  <c r="N358" i="36"/>
  <c r="N354" i="36"/>
  <c r="N350" i="36"/>
  <c r="N346" i="36"/>
  <c r="N342" i="36"/>
  <c r="N338" i="36"/>
  <c r="N334" i="36"/>
  <c r="N330" i="36"/>
  <c r="N326" i="36"/>
  <c r="N322" i="36"/>
  <c r="N318" i="36"/>
  <c r="N314" i="36"/>
  <c r="N371" i="36"/>
  <c r="N367" i="36"/>
  <c r="N363" i="36"/>
  <c r="N359" i="36"/>
  <c r="N355" i="36"/>
  <c r="N351" i="36"/>
  <c r="N347" i="36"/>
  <c r="N343" i="36"/>
  <c r="N339" i="36"/>
  <c r="N335" i="36"/>
  <c r="N331" i="36"/>
  <c r="N327" i="36"/>
  <c r="N323" i="36"/>
  <c r="N319" i="36"/>
  <c r="N315" i="36"/>
  <c r="X114" i="36"/>
  <c r="O98" i="36"/>
  <c r="I165" i="36"/>
  <c r="X127" i="36"/>
  <c r="O87" i="11"/>
  <c r="O124" i="11"/>
  <c r="O156" i="11"/>
  <c r="O155" i="11"/>
  <c r="X109" i="11"/>
  <c r="O125" i="11"/>
  <c r="O141" i="11"/>
  <c r="K156" i="38"/>
  <c r="K155" i="38"/>
  <c r="K154" i="38"/>
  <c r="K153" i="38"/>
  <c r="K152" i="38"/>
  <c r="K151" i="38"/>
  <c r="K150" i="38"/>
  <c r="K149" i="38"/>
  <c r="K148" i="38"/>
  <c r="K147" i="38"/>
  <c r="K146" i="38"/>
  <c r="K145" i="38"/>
  <c r="K144" i="38"/>
  <c r="K143" i="38"/>
  <c r="K142" i="38"/>
  <c r="K141" i="38"/>
  <c r="K140" i="38"/>
  <c r="K139" i="38"/>
  <c r="K138" i="38"/>
  <c r="K137" i="38"/>
  <c r="K136" i="38"/>
  <c r="K135" i="38"/>
  <c r="K134" i="38"/>
  <c r="K133" i="38"/>
  <c r="K132" i="38"/>
  <c r="K131" i="38"/>
  <c r="K130" i="38"/>
  <c r="K129" i="38"/>
  <c r="K128" i="38"/>
  <c r="K127" i="38"/>
  <c r="K126" i="38"/>
  <c r="K125" i="38"/>
  <c r="K124" i="38"/>
  <c r="K123" i="38"/>
  <c r="K122" i="38"/>
  <c r="K121" i="38"/>
  <c r="K120" i="38"/>
  <c r="K119" i="38"/>
  <c r="K118" i="38"/>
  <c r="K117" i="38"/>
  <c r="K116" i="38"/>
  <c r="K115" i="38"/>
  <c r="K114" i="38"/>
  <c r="K113" i="38"/>
  <c r="K112" i="38"/>
  <c r="K111" i="38"/>
  <c r="K110" i="38"/>
  <c r="K109" i="38"/>
  <c r="K108" i="38"/>
  <c r="K107" i="38"/>
  <c r="K106" i="38"/>
  <c r="K105" i="38"/>
  <c r="K104" i="38"/>
  <c r="K103" i="38"/>
  <c r="K102" i="38"/>
  <c r="K101" i="38"/>
  <c r="K100" i="38"/>
  <c r="K99" i="38"/>
  <c r="K98" i="38"/>
  <c r="K97" i="38"/>
  <c r="K96" i="38"/>
  <c r="K95" i="38"/>
  <c r="K94" i="38"/>
  <c r="K93" i="38"/>
  <c r="K92" i="38"/>
  <c r="K91" i="38"/>
  <c r="K90" i="38"/>
  <c r="K89" i="38"/>
  <c r="K88" i="38"/>
  <c r="K87" i="38"/>
  <c r="K86" i="38"/>
  <c r="J156" i="38"/>
  <c r="J155" i="38"/>
  <c r="J154" i="38"/>
  <c r="J153" i="38"/>
  <c r="J152" i="38"/>
  <c r="J151" i="38"/>
  <c r="J150" i="38"/>
  <c r="J149" i="38"/>
  <c r="J148" i="38"/>
  <c r="J147" i="38"/>
  <c r="J146" i="38"/>
  <c r="J145" i="38"/>
  <c r="J144" i="38"/>
  <c r="J143" i="38"/>
  <c r="J142" i="38"/>
  <c r="J141" i="38"/>
  <c r="J140" i="38"/>
  <c r="J139" i="38"/>
  <c r="J138" i="38"/>
  <c r="J137" i="38"/>
  <c r="J136" i="38"/>
  <c r="J135" i="38"/>
  <c r="J134" i="38"/>
  <c r="J133" i="38"/>
  <c r="J132" i="38"/>
  <c r="J131" i="38"/>
  <c r="J130" i="38"/>
  <c r="J129" i="38"/>
  <c r="J128" i="38"/>
  <c r="J127" i="38"/>
  <c r="J126" i="38"/>
  <c r="J125" i="38"/>
  <c r="J124" i="38"/>
  <c r="J123" i="38"/>
  <c r="J122" i="38"/>
  <c r="J121" i="38"/>
  <c r="J120" i="38"/>
  <c r="J119" i="38"/>
  <c r="J118" i="38"/>
  <c r="J117" i="38"/>
  <c r="J116" i="38"/>
  <c r="J115" i="38"/>
  <c r="J114" i="38"/>
  <c r="J113" i="38"/>
  <c r="J112" i="38"/>
  <c r="J111" i="38"/>
  <c r="J110" i="38"/>
  <c r="J109" i="38"/>
  <c r="J108" i="38"/>
  <c r="J107" i="38"/>
  <c r="J106" i="38"/>
  <c r="J105" i="38"/>
  <c r="J104" i="38"/>
  <c r="J103" i="38"/>
  <c r="J102" i="38"/>
  <c r="J101" i="38"/>
  <c r="J100" i="38"/>
  <c r="J99" i="38"/>
  <c r="J98" i="38"/>
  <c r="J97" i="38"/>
  <c r="J96" i="38"/>
  <c r="J95" i="38"/>
  <c r="J94" i="38"/>
  <c r="J93" i="38"/>
  <c r="J92" i="38"/>
  <c r="J91" i="38"/>
  <c r="J90" i="38"/>
  <c r="J89" i="38"/>
  <c r="J88" i="38"/>
  <c r="J87" i="38"/>
  <c r="J86" i="38"/>
  <c r="W165" i="38"/>
  <c r="O384" i="37"/>
  <c r="O382" i="37"/>
  <c r="O378" i="37"/>
  <c r="O374" i="37"/>
  <c r="O370" i="37"/>
  <c r="O366" i="37"/>
  <c r="O362" i="37"/>
  <c r="O358" i="37"/>
  <c r="O354" i="37"/>
  <c r="O350" i="37"/>
  <c r="O346" i="37"/>
  <c r="O342" i="37"/>
  <c r="O338" i="37"/>
  <c r="O334" i="37"/>
  <c r="O330" i="37"/>
  <c r="O326" i="37"/>
  <c r="O322" i="37"/>
  <c r="O318" i="37"/>
  <c r="O314" i="37"/>
  <c r="O379" i="37"/>
  <c r="O375" i="37"/>
  <c r="O371" i="37"/>
  <c r="O367" i="37"/>
  <c r="O363" i="37"/>
  <c r="O359" i="37"/>
  <c r="O355" i="37"/>
  <c r="O351" i="37"/>
  <c r="O347" i="37"/>
  <c r="O343" i="37"/>
  <c r="O339" i="37"/>
  <c r="O335" i="37"/>
  <c r="O331" i="37"/>
  <c r="O327" i="37"/>
  <c r="O323" i="37"/>
  <c r="O319" i="37"/>
  <c r="O315" i="37"/>
  <c r="O380" i="37"/>
  <c r="O376" i="37"/>
  <c r="O372" i="37"/>
  <c r="O368" i="37"/>
  <c r="O364" i="37"/>
  <c r="O360" i="37"/>
  <c r="O356" i="37"/>
  <c r="O352" i="37"/>
  <c r="O348" i="37"/>
  <c r="O344" i="37"/>
  <c r="O340" i="37"/>
  <c r="O336" i="37"/>
  <c r="O332" i="37"/>
  <c r="O328" i="37"/>
  <c r="O324" i="37"/>
  <c r="O383" i="37"/>
  <c r="O381" i="37"/>
  <c r="O377" i="37"/>
  <c r="O373" i="37"/>
  <c r="O369" i="37"/>
  <c r="O365" i="37"/>
  <c r="O361" i="37"/>
  <c r="O357" i="37"/>
  <c r="O353" i="37"/>
  <c r="O349" i="37"/>
  <c r="O421" i="37" s="1"/>
  <c r="O345" i="37"/>
  <c r="O341" i="37"/>
  <c r="O337" i="37"/>
  <c r="O333" i="37"/>
  <c r="O329" i="37"/>
  <c r="O325" i="37"/>
  <c r="O321" i="37"/>
  <c r="O317" i="37"/>
  <c r="O316" i="37"/>
  <c r="O320" i="37"/>
  <c r="O117" i="37"/>
  <c r="N383" i="37"/>
  <c r="N384" i="37"/>
  <c r="N381" i="37"/>
  <c r="N377" i="37"/>
  <c r="N373" i="37"/>
  <c r="N369" i="37"/>
  <c r="N365" i="37"/>
  <c r="N361" i="37"/>
  <c r="N357" i="37"/>
  <c r="N353" i="37"/>
  <c r="N349" i="37"/>
  <c r="N345" i="37"/>
  <c r="N341" i="37"/>
  <c r="N337" i="37"/>
  <c r="N333" i="37"/>
  <c r="N329" i="37"/>
  <c r="N325" i="37"/>
  <c r="N321" i="37"/>
  <c r="N317" i="37"/>
  <c r="N382" i="37"/>
  <c r="N378" i="37"/>
  <c r="N374" i="37"/>
  <c r="N370" i="37"/>
  <c r="N366" i="37"/>
  <c r="N362" i="37"/>
  <c r="N358" i="37"/>
  <c r="N354" i="37"/>
  <c r="N350" i="37"/>
  <c r="N346" i="37"/>
  <c r="N342" i="37"/>
  <c r="N414" i="37" s="1"/>
  <c r="N338" i="37"/>
  <c r="N334" i="37"/>
  <c r="N330" i="37"/>
  <c r="N326" i="37"/>
  <c r="N322" i="37"/>
  <c r="N318" i="37"/>
  <c r="N314" i="37"/>
  <c r="N379" i="37"/>
  <c r="N375" i="37"/>
  <c r="N371" i="37"/>
  <c r="N367" i="37"/>
  <c r="N363" i="37"/>
  <c r="N359" i="37"/>
  <c r="N355" i="37"/>
  <c r="N351" i="37"/>
  <c r="N347" i="37"/>
  <c r="N343" i="37"/>
  <c r="N339" i="37"/>
  <c r="N335" i="37"/>
  <c r="N331" i="37"/>
  <c r="N327" i="37"/>
  <c r="N323" i="37"/>
  <c r="N380" i="37"/>
  <c r="N376" i="37"/>
  <c r="N372" i="37"/>
  <c r="N368" i="37"/>
  <c r="N364" i="37"/>
  <c r="N360" i="37"/>
  <c r="N356" i="37"/>
  <c r="N352" i="37"/>
  <c r="N348" i="37"/>
  <c r="N344" i="37"/>
  <c r="N340" i="37"/>
  <c r="N336" i="37"/>
  <c r="N332" i="37"/>
  <c r="N328" i="37"/>
  <c r="N324" i="37"/>
  <c r="N320" i="37"/>
  <c r="N316" i="37"/>
  <c r="N319" i="37"/>
  <c r="N315" i="37"/>
  <c r="K156" i="36"/>
  <c r="K155" i="36"/>
  <c r="K154" i="36"/>
  <c r="K153" i="36"/>
  <c r="K152" i="36"/>
  <c r="K151" i="36"/>
  <c r="K150" i="36"/>
  <c r="K149" i="36"/>
  <c r="K148" i="36"/>
  <c r="K147" i="36"/>
  <c r="K146" i="36"/>
  <c r="K145" i="36"/>
  <c r="K144" i="36"/>
  <c r="K143" i="36"/>
  <c r="K142" i="36"/>
  <c r="K141" i="36"/>
  <c r="K140" i="36"/>
  <c r="K139" i="36"/>
  <c r="K138" i="36"/>
  <c r="K137" i="36"/>
  <c r="K136" i="36"/>
  <c r="K135" i="36"/>
  <c r="K134" i="36"/>
  <c r="K133" i="36"/>
  <c r="K132" i="36"/>
  <c r="K131" i="36"/>
  <c r="K130" i="36"/>
  <c r="K129" i="36"/>
  <c r="K128" i="36"/>
  <c r="K127" i="36"/>
  <c r="K126" i="36"/>
  <c r="K125" i="36"/>
  <c r="K124" i="36"/>
  <c r="K123" i="36"/>
  <c r="K122" i="36"/>
  <c r="K121" i="36"/>
  <c r="K120" i="36"/>
  <c r="K119" i="36"/>
  <c r="K118" i="36"/>
  <c r="K117" i="36"/>
  <c r="K116" i="36"/>
  <c r="K115" i="36"/>
  <c r="K114" i="36"/>
  <c r="K113" i="36"/>
  <c r="K112" i="36"/>
  <c r="K111" i="36"/>
  <c r="K110" i="36"/>
  <c r="K109" i="36"/>
  <c r="K108" i="36"/>
  <c r="K107" i="36"/>
  <c r="K106" i="36"/>
  <c r="K105" i="36"/>
  <c r="K104" i="36"/>
  <c r="K103" i="36"/>
  <c r="K102" i="36"/>
  <c r="K101" i="36"/>
  <c r="K100" i="36"/>
  <c r="K99" i="36"/>
  <c r="K98" i="36"/>
  <c r="K97" i="36"/>
  <c r="K96" i="36"/>
  <c r="K95" i="36"/>
  <c r="K94" i="36"/>
  <c r="K93" i="36"/>
  <c r="K92" i="36"/>
  <c r="K91" i="36"/>
  <c r="K90" i="36"/>
  <c r="K89" i="36"/>
  <c r="K88" i="36"/>
  <c r="K87" i="36"/>
  <c r="K86" i="36"/>
  <c r="J156" i="36"/>
  <c r="J155" i="36"/>
  <c r="J154" i="36"/>
  <c r="J153" i="36"/>
  <c r="J152" i="36"/>
  <c r="J151" i="36"/>
  <c r="J150" i="36"/>
  <c r="J149" i="36"/>
  <c r="J148" i="36"/>
  <c r="J147" i="36"/>
  <c r="J146" i="36"/>
  <c r="J145" i="36"/>
  <c r="J144" i="36"/>
  <c r="J143" i="36"/>
  <c r="J142" i="36"/>
  <c r="J141" i="36"/>
  <c r="J140" i="36"/>
  <c r="J139" i="36"/>
  <c r="J138" i="36"/>
  <c r="J137" i="36"/>
  <c r="J136" i="36"/>
  <c r="J135" i="36"/>
  <c r="J134" i="36"/>
  <c r="J133" i="36"/>
  <c r="J132" i="36"/>
  <c r="J131" i="36"/>
  <c r="J130" i="36"/>
  <c r="J129" i="36"/>
  <c r="J128" i="36"/>
  <c r="J127" i="36"/>
  <c r="J126" i="36"/>
  <c r="J125" i="36"/>
  <c r="J124" i="36"/>
  <c r="J123" i="36"/>
  <c r="J122" i="36"/>
  <c r="J121" i="36"/>
  <c r="J120" i="36"/>
  <c r="J119" i="36"/>
  <c r="J118" i="36"/>
  <c r="J117" i="36"/>
  <c r="J116" i="36"/>
  <c r="J115" i="36"/>
  <c r="J114" i="36"/>
  <c r="J113" i="36"/>
  <c r="J112" i="36"/>
  <c r="J111" i="36"/>
  <c r="J110" i="36"/>
  <c r="J109" i="36"/>
  <c r="J108" i="36"/>
  <c r="J107" i="36"/>
  <c r="J106" i="36"/>
  <c r="J105" i="36"/>
  <c r="J104" i="36"/>
  <c r="J103" i="36"/>
  <c r="J102" i="36"/>
  <c r="J101" i="36"/>
  <c r="J100" i="36"/>
  <c r="J99" i="36"/>
  <c r="J98" i="36"/>
  <c r="J97" i="36"/>
  <c r="J96" i="36"/>
  <c r="J95" i="36"/>
  <c r="J94" i="36"/>
  <c r="J93" i="36"/>
  <c r="J92" i="36"/>
  <c r="J91" i="36"/>
  <c r="J90" i="36"/>
  <c r="J89" i="36"/>
  <c r="J88" i="36"/>
  <c r="J87" i="36"/>
  <c r="J86" i="36"/>
  <c r="W165" i="36"/>
  <c r="I156" i="11"/>
  <c r="I155" i="11"/>
  <c r="I154" i="11"/>
  <c r="I153" i="11"/>
  <c r="I152" i="11"/>
  <c r="I151" i="11"/>
  <c r="I150" i="11"/>
  <c r="I149" i="11"/>
  <c r="I148" i="11"/>
  <c r="I147" i="11"/>
  <c r="I146" i="11"/>
  <c r="I145" i="11"/>
  <c r="I144" i="11"/>
  <c r="I143" i="11"/>
  <c r="I142" i="11"/>
  <c r="I141" i="11"/>
  <c r="I140" i="11"/>
  <c r="I139" i="11"/>
  <c r="I138" i="11"/>
  <c r="I137" i="11"/>
  <c r="I136" i="11"/>
  <c r="I135" i="11"/>
  <c r="I134" i="11"/>
  <c r="I133" i="11"/>
  <c r="I132" i="11"/>
  <c r="I131"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J156" i="11"/>
  <c r="J155" i="11"/>
  <c r="J154" i="11"/>
  <c r="J153" i="11"/>
  <c r="J152" i="11"/>
  <c r="J151" i="11"/>
  <c r="J150" i="11"/>
  <c r="J149" i="11"/>
  <c r="J148" i="11"/>
  <c r="J147" i="11"/>
  <c r="J146" i="11"/>
  <c r="J145" i="11"/>
  <c r="J144" i="11"/>
  <c r="J143" i="11"/>
  <c r="J142" i="11"/>
  <c r="J141" i="11"/>
  <c r="J140" i="11"/>
  <c r="J139" i="11"/>
  <c r="J138" i="11"/>
  <c r="J137" i="11"/>
  <c r="J136" i="11"/>
  <c r="J135" i="11"/>
  <c r="J134" i="11"/>
  <c r="J133" i="11"/>
  <c r="J132" i="11"/>
  <c r="J131" i="11"/>
  <c r="J130" i="11"/>
  <c r="J129" i="11"/>
  <c r="J128" i="11"/>
  <c r="J127" i="11"/>
  <c r="J126" i="11"/>
  <c r="J125" i="11"/>
  <c r="J124" i="11"/>
  <c r="J123" i="11"/>
  <c r="J122" i="11"/>
  <c r="J121" i="11"/>
  <c r="J120" i="11"/>
  <c r="J119" i="11"/>
  <c r="J118" i="11"/>
  <c r="J117" i="11"/>
  <c r="J116" i="11"/>
  <c r="J115" i="11"/>
  <c r="J114" i="11"/>
  <c r="J113" i="11"/>
  <c r="J112" i="11"/>
  <c r="J111" i="11"/>
  <c r="J110" i="11"/>
  <c r="J109" i="11"/>
  <c r="J108" i="11"/>
  <c r="J107" i="11"/>
  <c r="J106" i="11"/>
  <c r="J105" i="11"/>
  <c r="J104" i="11"/>
  <c r="J103" i="11"/>
  <c r="J102" i="11"/>
  <c r="J101" i="11"/>
  <c r="J100" i="11"/>
  <c r="J99" i="11"/>
  <c r="J98" i="11"/>
  <c r="J97" i="11"/>
  <c r="J96" i="11"/>
  <c r="J95" i="11"/>
  <c r="J94" i="11"/>
  <c r="J93" i="11"/>
  <c r="J92" i="11"/>
  <c r="J91" i="11"/>
  <c r="J90" i="11"/>
  <c r="J89" i="11"/>
  <c r="J88" i="11"/>
  <c r="J87" i="11"/>
  <c r="J86" i="11"/>
  <c r="L171" i="38"/>
  <c r="L243" i="38" s="1"/>
  <c r="L315" i="38" s="1"/>
  <c r="L175" i="38"/>
  <c r="L247" i="38" s="1"/>
  <c r="L319" i="38" s="1"/>
  <c r="L179" i="38"/>
  <c r="L251" i="38" s="1"/>
  <c r="L323" i="38" s="1"/>
  <c r="L183" i="38"/>
  <c r="L255" i="38" s="1"/>
  <c r="L327" i="38" s="1"/>
  <c r="L187" i="38"/>
  <c r="L259" i="38" s="1"/>
  <c r="L331" i="38" s="1"/>
  <c r="L191" i="38"/>
  <c r="L263" i="38" s="1"/>
  <c r="L335" i="38" s="1"/>
  <c r="L195" i="38"/>
  <c r="L267" i="38" s="1"/>
  <c r="L339" i="38" s="1"/>
  <c r="L199" i="38"/>
  <c r="L271" i="38" s="1"/>
  <c r="L343" i="38" s="1"/>
  <c r="L203" i="38"/>
  <c r="L275" i="38" s="1"/>
  <c r="L347" i="38" s="1"/>
  <c r="L207" i="38"/>
  <c r="L279" i="38" s="1"/>
  <c r="L351" i="38" s="1"/>
  <c r="L211" i="38"/>
  <c r="L283" i="38" s="1"/>
  <c r="L355" i="38" s="1"/>
  <c r="L215" i="38"/>
  <c r="L287" i="38" s="1"/>
  <c r="L359" i="38" s="1"/>
  <c r="L219" i="38"/>
  <c r="L291" i="38" s="1"/>
  <c r="L363" i="38" s="1"/>
  <c r="L223" i="38"/>
  <c r="L295" i="38" s="1"/>
  <c r="L367" i="38" s="1"/>
  <c r="L227" i="38"/>
  <c r="L299" i="38" s="1"/>
  <c r="L371" i="38" s="1"/>
  <c r="L231" i="38"/>
  <c r="L303" i="38" s="1"/>
  <c r="L375" i="38" s="1"/>
  <c r="L235" i="38"/>
  <c r="L307" i="38" s="1"/>
  <c r="L379" i="38" s="1"/>
  <c r="L239" i="38"/>
  <c r="L311" i="38" s="1"/>
  <c r="L383" i="38" s="1"/>
  <c r="X106" i="38"/>
  <c r="X151" i="38"/>
  <c r="O122" i="37"/>
  <c r="Q156" i="37"/>
  <c r="Q155" i="37"/>
  <c r="Q153" i="37"/>
  <c r="Q152" i="37"/>
  <c r="Q151" i="37"/>
  <c r="Q150" i="37"/>
  <c r="Q149" i="37"/>
  <c r="Q148" i="37"/>
  <c r="Q147" i="37"/>
  <c r="Q146" i="37"/>
  <c r="Q145" i="37"/>
  <c r="Q144" i="37"/>
  <c r="Q143" i="37"/>
  <c r="Q142" i="37"/>
  <c r="Q141" i="37"/>
  <c r="Q140" i="37"/>
  <c r="Q139" i="37"/>
  <c r="Q138" i="37"/>
  <c r="Q137" i="37"/>
  <c r="Q136" i="37"/>
  <c r="Q135" i="37"/>
  <c r="Q134" i="37"/>
  <c r="Q133" i="37"/>
  <c r="Q132" i="37"/>
  <c r="Q131" i="37"/>
  <c r="Q130" i="37"/>
  <c r="Q129" i="37"/>
  <c r="Q128" i="37"/>
  <c r="Q127" i="37"/>
  <c r="Q126" i="37"/>
  <c r="Q125" i="37"/>
  <c r="Q124" i="37"/>
  <c r="Q123" i="37"/>
  <c r="Q122" i="37"/>
  <c r="Q121" i="37"/>
  <c r="Q120" i="37"/>
  <c r="Q119" i="37"/>
  <c r="Q118" i="37"/>
  <c r="Q117" i="37"/>
  <c r="Q116" i="37"/>
  <c r="Q115" i="37"/>
  <c r="Q114" i="37"/>
  <c r="Q113" i="37"/>
  <c r="Q112" i="37"/>
  <c r="Q111" i="37"/>
  <c r="Q110" i="37"/>
  <c r="Q109" i="37"/>
  <c r="Q108" i="37"/>
  <c r="Q107" i="37"/>
  <c r="Q106" i="37"/>
  <c r="Q105" i="37"/>
  <c r="Q104" i="37"/>
  <c r="Q103" i="37"/>
  <c r="Q102" i="37"/>
  <c r="Q101" i="37"/>
  <c r="Q100" i="37"/>
  <c r="Q99" i="37"/>
  <c r="Q98" i="37"/>
  <c r="Q97" i="37"/>
  <c r="Q96" i="37"/>
  <c r="Q95" i="37"/>
  <c r="Q94" i="37"/>
  <c r="Q93" i="37"/>
  <c r="Q92" i="37"/>
  <c r="Q91" i="37"/>
  <c r="Q90" i="37"/>
  <c r="Q89" i="37"/>
  <c r="Q88" i="37"/>
  <c r="Q87" i="37"/>
  <c r="Q86" i="37"/>
  <c r="Q154" i="37"/>
  <c r="O151" i="37"/>
  <c r="AP383" i="37"/>
  <c r="AP384" i="37"/>
  <c r="AP381" i="37"/>
  <c r="AP377" i="37"/>
  <c r="AP373" i="37"/>
  <c r="AP369" i="37"/>
  <c r="AP365" i="37"/>
  <c r="AP361" i="37"/>
  <c r="AP357" i="37"/>
  <c r="AP353" i="37"/>
  <c r="AP349" i="37"/>
  <c r="AP345" i="37"/>
  <c r="AP341" i="37"/>
  <c r="AP337" i="37"/>
  <c r="AP333" i="37"/>
  <c r="AP329" i="37"/>
  <c r="AP325" i="37"/>
  <c r="AP321" i="37"/>
  <c r="AP317" i="37"/>
  <c r="AP382" i="37"/>
  <c r="AP378" i="37"/>
  <c r="AP374" i="37"/>
  <c r="AP370" i="37"/>
  <c r="AP366" i="37"/>
  <c r="AP362" i="37"/>
  <c r="AP358" i="37"/>
  <c r="AP354" i="37"/>
  <c r="AP350" i="37"/>
  <c r="AP346" i="37"/>
  <c r="AP342" i="37"/>
  <c r="AP338" i="37"/>
  <c r="AP334" i="37"/>
  <c r="AP330" i="37"/>
  <c r="AP326" i="37"/>
  <c r="AP322" i="37"/>
  <c r="AP318" i="37"/>
  <c r="AP314" i="37"/>
  <c r="AP379" i="37"/>
  <c r="AP375" i="37"/>
  <c r="AP371" i="37"/>
  <c r="AP367" i="37"/>
  <c r="AP363" i="37"/>
  <c r="AP359" i="37"/>
  <c r="AP355" i="37"/>
  <c r="AP351" i="37"/>
  <c r="AP347" i="37"/>
  <c r="AP343" i="37"/>
  <c r="AP339" i="37"/>
  <c r="AP335" i="37"/>
  <c r="AP331" i="37"/>
  <c r="AP327" i="37"/>
  <c r="AP323" i="37"/>
  <c r="AP380" i="37"/>
  <c r="AP376" i="37"/>
  <c r="AP372" i="37"/>
  <c r="AP368" i="37"/>
  <c r="AP364" i="37"/>
  <c r="AP360" i="37"/>
  <c r="AP356" i="37"/>
  <c r="AP352" i="37"/>
  <c r="AP348" i="37"/>
  <c r="AP344" i="37"/>
  <c r="AP340" i="37"/>
  <c r="AP336" i="37"/>
  <c r="AP332" i="37"/>
  <c r="AP328" i="37"/>
  <c r="AP324" i="37"/>
  <c r="AP320" i="37"/>
  <c r="AP316" i="37"/>
  <c r="AP315" i="37"/>
  <c r="AP319" i="37"/>
  <c r="O136" i="37"/>
  <c r="O90" i="37"/>
  <c r="K165" i="37"/>
  <c r="O113" i="37"/>
  <c r="J165" i="37"/>
  <c r="L170" i="36"/>
  <c r="L242" i="36" s="1"/>
  <c r="L314" i="36" s="1"/>
  <c r="L174" i="36"/>
  <c r="L246" i="36" s="1"/>
  <c r="L318" i="36" s="1"/>
  <c r="L178" i="36"/>
  <c r="L250" i="36" s="1"/>
  <c r="L322" i="36" s="1"/>
  <c r="L182" i="36"/>
  <c r="L254" i="36" s="1"/>
  <c r="L326" i="36" s="1"/>
  <c r="L186" i="36"/>
  <c r="L258" i="36" s="1"/>
  <c r="L330" i="36" s="1"/>
  <c r="L190" i="36"/>
  <c r="L262" i="36" s="1"/>
  <c r="L334" i="36" s="1"/>
  <c r="L194" i="36"/>
  <c r="L266" i="36" s="1"/>
  <c r="L338" i="36" s="1"/>
  <c r="L198" i="36"/>
  <c r="L270" i="36" s="1"/>
  <c r="L342" i="36" s="1"/>
  <c r="L202" i="36"/>
  <c r="L274" i="36" s="1"/>
  <c r="L346" i="36" s="1"/>
  <c r="L206" i="36"/>
  <c r="L278" i="36" s="1"/>
  <c r="L350" i="36" s="1"/>
  <c r="L210" i="36"/>
  <c r="L282" i="36" s="1"/>
  <c r="L354" i="36" s="1"/>
  <c r="L214" i="36"/>
  <c r="L286" i="36" s="1"/>
  <c r="L358" i="36" s="1"/>
  <c r="L218" i="36"/>
  <c r="L290" i="36" s="1"/>
  <c r="L362" i="36" s="1"/>
  <c r="L222" i="36"/>
  <c r="L294" i="36" s="1"/>
  <c r="L366" i="36" s="1"/>
  <c r="L226" i="36"/>
  <c r="L298" i="36" s="1"/>
  <c r="L370" i="36" s="1"/>
  <c r="L233" i="36"/>
  <c r="L305" i="36" s="1"/>
  <c r="L377" i="36" s="1"/>
  <c r="L237" i="36"/>
  <c r="L309" i="36" s="1"/>
  <c r="L381" i="36" s="1"/>
  <c r="X138" i="36"/>
  <c r="X119" i="36"/>
  <c r="P156" i="36"/>
  <c r="P155" i="36"/>
  <c r="P154" i="36"/>
  <c r="P153" i="36"/>
  <c r="P152" i="36"/>
  <c r="P151" i="36"/>
  <c r="P150" i="36"/>
  <c r="P149" i="36"/>
  <c r="P148" i="36"/>
  <c r="P147" i="36"/>
  <c r="P146" i="36"/>
  <c r="P145" i="36"/>
  <c r="P144" i="36"/>
  <c r="P143" i="36"/>
  <c r="P142" i="36"/>
  <c r="P141" i="36"/>
  <c r="P140" i="36"/>
  <c r="P139" i="36"/>
  <c r="P138" i="36"/>
  <c r="P137" i="36"/>
  <c r="P136" i="36"/>
  <c r="P135" i="36"/>
  <c r="P134" i="36"/>
  <c r="P133" i="36"/>
  <c r="P132" i="36"/>
  <c r="P131" i="36"/>
  <c r="P130" i="36"/>
  <c r="P129" i="36"/>
  <c r="P128" i="36"/>
  <c r="P127" i="36"/>
  <c r="P126" i="36"/>
  <c r="P125" i="36"/>
  <c r="P124" i="36"/>
  <c r="P123" i="36"/>
  <c r="P122" i="36"/>
  <c r="P121" i="36"/>
  <c r="P120" i="36"/>
  <c r="P119" i="36"/>
  <c r="P118" i="36"/>
  <c r="P117" i="36"/>
  <c r="P116" i="36"/>
  <c r="P115" i="36"/>
  <c r="P114" i="36"/>
  <c r="P113" i="36"/>
  <c r="P112" i="36"/>
  <c r="P111" i="36"/>
  <c r="P110" i="36"/>
  <c r="P109" i="36"/>
  <c r="P108" i="36"/>
  <c r="P107" i="36"/>
  <c r="P106" i="36"/>
  <c r="P105" i="36"/>
  <c r="P104" i="36"/>
  <c r="P103" i="36"/>
  <c r="P102" i="36"/>
  <c r="P101" i="36"/>
  <c r="P100" i="36"/>
  <c r="P99" i="36"/>
  <c r="P98" i="36"/>
  <c r="P97" i="36"/>
  <c r="P96" i="36"/>
  <c r="P95" i="36"/>
  <c r="P94" i="36"/>
  <c r="P93" i="36"/>
  <c r="P92" i="36"/>
  <c r="P91" i="36"/>
  <c r="P90" i="36"/>
  <c r="P89" i="36"/>
  <c r="P88" i="36"/>
  <c r="P87" i="36"/>
  <c r="P86" i="36"/>
  <c r="L220" i="11"/>
  <c r="L292" i="11" s="1"/>
  <c r="L364" i="11" s="1"/>
  <c r="L173" i="11"/>
  <c r="L245" i="11" s="1"/>
  <c r="L317" i="11" s="1"/>
  <c r="L177" i="11"/>
  <c r="L249" i="11" s="1"/>
  <c r="L321" i="11" s="1"/>
  <c r="L181" i="11"/>
  <c r="L253" i="11" s="1"/>
  <c r="L325" i="11" s="1"/>
  <c r="L185" i="11"/>
  <c r="L257" i="11" s="1"/>
  <c r="L329" i="11" s="1"/>
  <c r="L189" i="11"/>
  <c r="L261" i="11" s="1"/>
  <c r="L333" i="11" s="1"/>
  <c r="L193" i="11"/>
  <c r="L265" i="11" s="1"/>
  <c r="L337" i="11" s="1"/>
  <c r="L197" i="11"/>
  <c r="L269" i="11" s="1"/>
  <c r="L341" i="11" s="1"/>
  <c r="L201" i="11"/>
  <c r="L273" i="11" s="1"/>
  <c r="L345" i="11" s="1"/>
  <c r="L205" i="11"/>
  <c r="L277" i="11" s="1"/>
  <c r="L349" i="11" s="1"/>
  <c r="L209" i="11"/>
  <c r="L281" i="11" s="1"/>
  <c r="L353" i="11" s="1"/>
  <c r="L213" i="11"/>
  <c r="L285" i="11" s="1"/>
  <c r="L357" i="11" s="1"/>
  <c r="L217" i="11"/>
  <c r="L289" i="11" s="1"/>
  <c r="L361" i="11" s="1"/>
  <c r="L224" i="11"/>
  <c r="L296" i="11" s="1"/>
  <c r="L368" i="11" s="1"/>
  <c r="L228" i="11"/>
  <c r="L300" i="11" s="1"/>
  <c r="L372" i="11" s="1"/>
  <c r="L232" i="11"/>
  <c r="L304" i="11" s="1"/>
  <c r="L376" i="11" s="1"/>
  <c r="L236" i="11"/>
  <c r="L308" i="11" s="1"/>
  <c r="L380" i="11" s="1"/>
  <c r="L240" i="11"/>
  <c r="L312" i="11" s="1"/>
  <c r="L384" i="11" s="1"/>
  <c r="X128" i="38"/>
  <c r="X88" i="38"/>
  <c r="X121" i="38"/>
  <c r="R155" i="38"/>
  <c r="R154" i="38"/>
  <c r="R153" i="38"/>
  <c r="R152" i="38"/>
  <c r="R151" i="38"/>
  <c r="R150" i="38"/>
  <c r="R149" i="38"/>
  <c r="R148" i="38"/>
  <c r="R147" i="38"/>
  <c r="R146" i="38"/>
  <c r="R145" i="38"/>
  <c r="R144" i="38"/>
  <c r="R143" i="38"/>
  <c r="R142" i="38"/>
  <c r="R141" i="38"/>
  <c r="R140" i="38"/>
  <c r="R139" i="38"/>
  <c r="R138" i="38"/>
  <c r="R137" i="38"/>
  <c r="R136" i="38"/>
  <c r="R135" i="38"/>
  <c r="R134" i="38"/>
  <c r="R133" i="38"/>
  <c r="R132" i="38"/>
  <c r="R131" i="38"/>
  <c r="R130" i="38"/>
  <c r="R129" i="38"/>
  <c r="R128" i="38"/>
  <c r="R127" i="38"/>
  <c r="R126" i="38"/>
  <c r="R125" i="38"/>
  <c r="R124" i="38"/>
  <c r="R123" i="38"/>
  <c r="R122" i="38"/>
  <c r="R121" i="38"/>
  <c r="R120" i="38"/>
  <c r="R119" i="38"/>
  <c r="R118" i="38"/>
  <c r="R117" i="38"/>
  <c r="R116" i="38"/>
  <c r="R115" i="38"/>
  <c r="R114" i="38"/>
  <c r="R113" i="38"/>
  <c r="R112" i="38"/>
  <c r="R111" i="38"/>
  <c r="R110" i="38"/>
  <c r="R109" i="38"/>
  <c r="R108" i="38"/>
  <c r="R107" i="38"/>
  <c r="R106" i="38"/>
  <c r="R105" i="38"/>
  <c r="R104" i="38"/>
  <c r="R103" i="38"/>
  <c r="R102" i="38"/>
  <c r="R101" i="38"/>
  <c r="R100" i="38"/>
  <c r="R99" i="38"/>
  <c r="R98" i="38"/>
  <c r="R97" i="38"/>
  <c r="R96" i="38"/>
  <c r="R95" i="38"/>
  <c r="R94" i="38"/>
  <c r="R93" i="38"/>
  <c r="R92" i="38"/>
  <c r="R91" i="38"/>
  <c r="R90" i="38"/>
  <c r="R89" i="38"/>
  <c r="R88" i="38"/>
  <c r="R87" i="38"/>
  <c r="R86" i="38"/>
  <c r="R156" i="38"/>
  <c r="X150" i="38"/>
  <c r="X131" i="38"/>
  <c r="O150" i="37"/>
  <c r="O115" i="37"/>
  <c r="O148" i="37"/>
  <c r="O93" i="37"/>
  <c r="L170" i="37"/>
  <c r="L174" i="37"/>
  <c r="L178" i="37"/>
  <c r="L182" i="37"/>
  <c r="L186" i="37"/>
  <c r="L190" i="37"/>
  <c r="L194" i="37"/>
  <c r="L198" i="37"/>
  <c r="L202" i="37"/>
  <c r="L206" i="37"/>
  <c r="L210" i="37"/>
  <c r="L214" i="37"/>
  <c r="L218" i="37"/>
  <c r="L222" i="37"/>
  <c r="L226" i="37"/>
  <c r="L230" i="37"/>
  <c r="L234" i="37"/>
  <c r="L239" i="37"/>
  <c r="O109" i="37"/>
  <c r="X112" i="36"/>
  <c r="X105" i="36"/>
  <c r="X134" i="36"/>
  <c r="M156" i="36"/>
  <c r="M155" i="36"/>
  <c r="M154" i="36"/>
  <c r="M153" i="36"/>
  <c r="M152" i="36"/>
  <c r="M151" i="36"/>
  <c r="M150" i="36"/>
  <c r="M149" i="36"/>
  <c r="M148" i="36"/>
  <c r="M147" i="36"/>
  <c r="M146" i="36"/>
  <c r="M145" i="36"/>
  <c r="M144" i="36"/>
  <c r="M143" i="36"/>
  <c r="M142" i="36"/>
  <c r="M141" i="36"/>
  <c r="M140" i="36"/>
  <c r="M139" i="36"/>
  <c r="M138" i="36"/>
  <c r="M137" i="36"/>
  <c r="M136" i="36"/>
  <c r="M135" i="36"/>
  <c r="M134" i="36"/>
  <c r="M133" i="36"/>
  <c r="M132" i="36"/>
  <c r="M131" i="36"/>
  <c r="M130" i="36"/>
  <c r="M129" i="36"/>
  <c r="M128" i="36"/>
  <c r="M127" i="36"/>
  <c r="M126" i="36"/>
  <c r="M125" i="36"/>
  <c r="M124" i="36"/>
  <c r="M123" i="36"/>
  <c r="M122" i="36"/>
  <c r="M121" i="36"/>
  <c r="M120" i="36"/>
  <c r="M119" i="36"/>
  <c r="M118" i="36"/>
  <c r="M117" i="36"/>
  <c r="M116" i="36"/>
  <c r="M115" i="36"/>
  <c r="M114" i="36"/>
  <c r="M113" i="36"/>
  <c r="M112" i="36"/>
  <c r="M111" i="36"/>
  <c r="M110" i="36"/>
  <c r="M109" i="36"/>
  <c r="M108" i="36"/>
  <c r="M107" i="36"/>
  <c r="M106" i="36"/>
  <c r="M105" i="36"/>
  <c r="M104" i="36"/>
  <c r="M103" i="36"/>
  <c r="M102" i="36"/>
  <c r="M101" i="36"/>
  <c r="M100" i="36"/>
  <c r="M99" i="36"/>
  <c r="M98" i="36"/>
  <c r="M97" i="36"/>
  <c r="M96" i="36"/>
  <c r="M95" i="36"/>
  <c r="M94" i="36"/>
  <c r="M93" i="36"/>
  <c r="M92" i="36"/>
  <c r="M91" i="36"/>
  <c r="M90" i="36"/>
  <c r="M89" i="36"/>
  <c r="M88" i="36"/>
  <c r="M87" i="36"/>
  <c r="M86" i="36"/>
  <c r="X115" i="36"/>
  <c r="K156" i="11"/>
  <c r="K155" i="11"/>
  <c r="K154" i="11"/>
  <c r="K153" i="11"/>
  <c r="K152" i="11"/>
  <c r="K151" i="11"/>
  <c r="K150" i="11"/>
  <c r="K149" i="11"/>
  <c r="K148" i="11"/>
  <c r="K147" i="11"/>
  <c r="K146" i="11"/>
  <c r="K145" i="11"/>
  <c r="K144" i="11"/>
  <c r="K143" i="11"/>
  <c r="K142" i="11"/>
  <c r="K141" i="11"/>
  <c r="K140" i="11"/>
  <c r="K139" i="11"/>
  <c r="K138" i="11"/>
  <c r="K137" i="11"/>
  <c r="K136" i="11"/>
  <c r="K135" i="11"/>
  <c r="K134" i="11"/>
  <c r="K133" i="11"/>
  <c r="K132" i="11"/>
  <c r="K131" i="11"/>
  <c r="K130" i="11"/>
  <c r="K129" i="11"/>
  <c r="K128" i="11"/>
  <c r="K127" i="11"/>
  <c r="K126" i="11"/>
  <c r="K125" i="11"/>
  <c r="K124" i="11"/>
  <c r="K123" i="11"/>
  <c r="K122" i="11"/>
  <c r="K121" i="11"/>
  <c r="K120" i="11"/>
  <c r="K119" i="11"/>
  <c r="K118" i="11"/>
  <c r="K117" i="11"/>
  <c r="K116" i="11"/>
  <c r="K115" i="11"/>
  <c r="K114" i="11"/>
  <c r="K113" i="11"/>
  <c r="K112" i="11"/>
  <c r="K111" i="11"/>
  <c r="K110" i="11"/>
  <c r="K109" i="11"/>
  <c r="K108" i="11"/>
  <c r="K107" i="11"/>
  <c r="K106" i="11"/>
  <c r="K105" i="11"/>
  <c r="K104" i="11"/>
  <c r="K103" i="11"/>
  <c r="K102" i="11"/>
  <c r="K101" i="11"/>
  <c r="K100" i="11"/>
  <c r="K99" i="11"/>
  <c r="K98" i="11"/>
  <c r="K97" i="11"/>
  <c r="K96" i="11"/>
  <c r="K95" i="11"/>
  <c r="K94" i="11"/>
  <c r="K93" i="11"/>
  <c r="K92" i="11"/>
  <c r="K91" i="11"/>
  <c r="K90" i="11"/>
  <c r="K89" i="11"/>
  <c r="K88" i="11"/>
  <c r="K87" i="11"/>
  <c r="K86" i="11"/>
  <c r="R156" i="11"/>
  <c r="R155" i="11"/>
  <c r="R154" i="11"/>
  <c r="R153" i="11"/>
  <c r="R152" i="11"/>
  <c r="R151" i="11"/>
  <c r="R150" i="11"/>
  <c r="R149" i="11"/>
  <c r="R148" i="11"/>
  <c r="R147" i="11"/>
  <c r="R146" i="11"/>
  <c r="R145" i="11"/>
  <c r="R144" i="11"/>
  <c r="R143" i="11"/>
  <c r="R142" i="11"/>
  <c r="R141" i="11"/>
  <c r="R140" i="11"/>
  <c r="R139" i="11"/>
  <c r="R138" i="11"/>
  <c r="R137" i="11"/>
  <c r="R136" i="11"/>
  <c r="R135" i="11"/>
  <c r="R134" i="11"/>
  <c r="R133" i="11"/>
  <c r="R132" i="11"/>
  <c r="R131" i="11"/>
  <c r="R130" i="11"/>
  <c r="R129" i="11"/>
  <c r="R128" i="11"/>
  <c r="R127" i="11"/>
  <c r="R126" i="11"/>
  <c r="R125" i="11"/>
  <c r="R124" i="11"/>
  <c r="R123" i="11"/>
  <c r="R122" i="11"/>
  <c r="R121" i="11"/>
  <c r="R120" i="11"/>
  <c r="R119" i="11"/>
  <c r="R118" i="11"/>
  <c r="R117" i="11"/>
  <c r="R116" i="11"/>
  <c r="R115" i="11"/>
  <c r="R114" i="11"/>
  <c r="R113" i="11"/>
  <c r="R112" i="11"/>
  <c r="R111" i="11"/>
  <c r="R110" i="11"/>
  <c r="R109" i="11"/>
  <c r="R108" i="11"/>
  <c r="R107" i="11"/>
  <c r="R106" i="11"/>
  <c r="R105" i="11"/>
  <c r="R104" i="11"/>
  <c r="R103" i="11"/>
  <c r="R102" i="11"/>
  <c r="R101" i="11"/>
  <c r="R100" i="11"/>
  <c r="R99" i="11"/>
  <c r="R98" i="11"/>
  <c r="R97" i="11"/>
  <c r="R96" i="11"/>
  <c r="R95" i="11"/>
  <c r="R94" i="11"/>
  <c r="R93" i="11"/>
  <c r="R92" i="11"/>
  <c r="R91" i="11"/>
  <c r="R90" i="11"/>
  <c r="R89" i="11"/>
  <c r="R88" i="11"/>
  <c r="R87" i="11"/>
  <c r="R86" i="11"/>
  <c r="AR327" i="11"/>
  <c r="X156" i="38"/>
  <c r="X124" i="38"/>
  <c r="X87" i="38"/>
  <c r="AO384" i="38"/>
  <c r="AO380" i="38"/>
  <c r="AO376" i="38"/>
  <c r="AO383" i="38"/>
  <c r="AO378" i="38"/>
  <c r="AO373" i="38"/>
  <c r="AO379" i="38"/>
  <c r="AO374" i="38"/>
  <c r="AO381" i="38"/>
  <c r="AO375" i="38"/>
  <c r="AO372" i="38"/>
  <c r="AO382" i="38"/>
  <c r="AO377" i="38"/>
  <c r="AO369" i="38"/>
  <c r="AO365" i="38"/>
  <c r="AO361" i="38"/>
  <c r="AO357" i="38"/>
  <c r="AO353" i="38"/>
  <c r="AO370" i="38"/>
  <c r="AO364" i="38"/>
  <c r="AO366" i="38"/>
  <c r="AO360" i="38"/>
  <c r="AO355" i="38"/>
  <c r="AO350" i="38"/>
  <c r="AO367" i="38"/>
  <c r="AO362" i="38"/>
  <c r="AO356" i="38"/>
  <c r="AO351" i="38"/>
  <c r="AO371" i="38"/>
  <c r="AO368" i="38"/>
  <c r="AO363" i="38"/>
  <c r="AO358" i="38"/>
  <c r="AO352" i="38"/>
  <c r="AO348" i="38"/>
  <c r="AO354" i="38"/>
  <c r="AO349" i="38"/>
  <c r="AO347" i="38"/>
  <c r="AO343" i="38"/>
  <c r="AO339" i="38"/>
  <c r="AO335" i="38"/>
  <c r="AO331" i="38"/>
  <c r="AO327" i="38"/>
  <c r="AO323" i="38"/>
  <c r="AO319" i="38"/>
  <c r="AO344" i="38"/>
  <c r="AO340" i="38"/>
  <c r="AO336" i="38"/>
  <c r="AO332" i="38"/>
  <c r="AO328" i="38"/>
  <c r="AO324" i="38"/>
  <c r="AO320" i="38"/>
  <c r="AO316" i="38"/>
  <c r="AO345" i="38"/>
  <c r="AO341" i="38"/>
  <c r="AO337" i="38"/>
  <c r="AO333" i="38"/>
  <c r="AO329" i="38"/>
  <c r="AO325" i="38"/>
  <c r="AO321" i="38"/>
  <c r="AO317" i="38"/>
  <c r="AO359" i="38"/>
  <c r="AO346" i="38"/>
  <c r="AO342" i="38"/>
  <c r="AO338" i="38"/>
  <c r="AO334" i="38"/>
  <c r="AO330" i="38"/>
  <c r="AO326" i="38"/>
  <c r="AO322" i="38"/>
  <c r="AO318" i="38"/>
  <c r="AO314" i="38"/>
  <c r="AO315" i="38"/>
  <c r="X149" i="38"/>
  <c r="X146" i="38"/>
  <c r="H156" i="38"/>
  <c r="H155" i="38"/>
  <c r="H154" i="38"/>
  <c r="H153" i="38"/>
  <c r="H152" i="38"/>
  <c r="H151" i="38"/>
  <c r="H150" i="38"/>
  <c r="H149" i="38"/>
  <c r="H148" i="38"/>
  <c r="H147" i="38"/>
  <c r="H146" i="38"/>
  <c r="H145" i="38"/>
  <c r="H144" i="38"/>
  <c r="H143" i="38"/>
  <c r="H142" i="38"/>
  <c r="H141" i="38"/>
  <c r="H140" i="38"/>
  <c r="H139" i="38"/>
  <c r="H138" i="38"/>
  <c r="H137" i="38"/>
  <c r="H136" i="38"/>
  <c r="H135" i="38"/>
  <c r="H134" i="38"/>
  <c r="H133" i="38"/>
  <c r="H132" i="38"/>
  <c r="H131" i="38"/>
  <c r="H130" i="38"/>
  <c r="H129" i="38"/>
  <c r="H128" i="38"/>
  <c r="H127" i="38"/>
  <c r="H126" i="38"/>
  <c r="H125" i="38"/>
  <c r="H124" i="38"/>
  <c r="H123" i="38"/>
  <c r="H122" i="38"/>
  <c r="H121" i="38"/>
  <c r="H120" i="38"/>
  <c r="H119" i="38"/>
  <c r="H118" i="38"/>
  <c r="H117" i="38"/>
  <c r="H116" i="38"/>
  <c r="H115" i="38"/>
  <c r="H114" i="38"/>
  <c r="H113" i="38"/>
  <c r="H112" i="38"/>
  <c r="H111" i="38"/>
  <c r="H110" i="38"/>
  <c r="H109" i="38"/>
  <c r="H108" i="38"/>
  <c r="H107" i="38"/>
  <c r="H106" i="38"/>
  <c r="H105" i="38"/>
  <c r="H104" i="38"/>
  <c r="H103" i="38"/>
  <c r="H102" i="38"/>
  <c r="H101" i="38"/>
  <c r="H100" i="38"/>
  <c r="H99" i="38"/>
  <c r="H98" i="38"/>
  <c r="H97" i="38"/>
  <c r="H96" i="38"/>
  <c r="H95" i="38"/>
  <c r="H94" i="38"/>
  <c r="H93" i="38"/>
  <c r="H92" i="38"/>
  <c r="H91" i="38"/>
  <c r="H90" i="38"/>
  <c r="H89" i="38"/>
  <c r="H88" i="38"/>
  <c r="H87" i="38"/>
  <c r="H86" i="38"/>
  <c r="X114" i="37"/>
  <c r="O98" i="37"/>
  <c r="I156" i="37"/>
  <c r="I155" i="37"/>
  <c r="I153" i="37"/>
  <c r="I152" i="37"/>
  <c r="I151" i="37"/>
  <c r="I150" i="37"/>
  <c r="I149" i="37"/>
  <c r="I148" i="37"/>
  <c r="I147" i="37"/>
  <c r="I146" i="37"/>
  <c r="I145" i="37"/>
  <c r="I144" i="37"/>
  <c r="I143" i="37"/>
  <c r="I142" i="37"/>
  <c r="I141" i="37"/>
  <c r="I140" i="37"/>
  <c r="I139" i="37"/>
  <c r="I138" i="37"/>
  <c r="I137" i="37"/>
  <c r="I136" i="37"/>
  <c r="I135" i="37"/>
  <c r="I134" i="37"/>
  <c r="I133" i="37"/>
  <c r="I132" i="37"/>
  <c r="I131" i="37"/>
  <c r="I130" i="37"/>
  <c r="I129" i="37"/>
  <c r="I128" i="37"/>
  <c r="I127" i="37"/>
  <c r="I126" i="37"/>
  <c r="I125" i="37"/>
  <c r="I124" i="37"/>
  <c r="I123" i="37"/>
  <c r="I122" i="37"/>
  <c r="I121" i="37"/>
  <c r="I120" i="37"/>
  <c r="I119" i="37"/>
  <c r="I118" i="37"/>
  <c r="I117" i="37"/>
  <c r="I116" i="37"/>
  <c r="I115" i="37"/>
  <c r="I114" i="37"/>
  <c r="I113" i="37"/>
  <c r="I112" i="37"/>
  <c r="I111" i="37"/>
  <c r="I110" i="37"/>
  <c r="I109" i="37"/>
  <c r="I108" i="37"/>
  <c r="I107" i="37"/>
  <c r="I106" i="37"/>
  <c r="I105" i="37"/>
  <c r="I104" i="37"/>
  <c r="I103" i="37"/>
  <c r="I102" i="37"/>
  <c r="I101" i="37"/>
  <c r="I100" i="37"/>
  <c r="I99" i="37"/>
  <c r="I98" i="37"/>
  <c r="I97" i="37"/>
  <c r="I96" i="37"/>
  <c r="I95" i="37"/>
  <c r="I94" i="37"/>
  <c r="I93" i="37"/>
  <c r="I92" i="37"/>
  <c r="I91" i="37"/>
  <c r="I90" i="37"/>
  <c r="I89" i="37"/>
  <c r="I88" i="37"/>
  <c r="I87" i="37"/>
  <c r="I86" i="37"/>
  <c r="I154" i="37"/>
  <c r="X143" i="37"/>
  <c r="U160" i="37"/>
  <c r="AW160" i="37"/>
  <c r="AW165" i="37" s="1"/>
  <c r="H165" i="37"/>
  <c r="AV160" i="37"/>
  <c r="AV165" i="37" s="1"/>
  <c r="V160" i="37"/>
  <c r="O112" i="37"/>
  <c r="X96" i="37"/>
  <c r="X137" i="37"/>
  <c r="R155" i="37"/>
  <c r="R154" i="37"/>
  <c r="R156" i="37"/>
  <c r="R153" i="37"/>
  <c r="R152" i="37"/>
  <c r="R151" i="37"/>
  <c r="R150" i="37"/>
  <c r="R149" i="37"/>
  <c r="R148" i="37"/>
  <c r="R147" i="37"/>
  <c r="R146" i="37"/>
  <c r="R145" i="37"/>
  <c r="R144" i="37"/>
  <c r="R143" i="37"/>
  <c r="R142" i="37"/>
  <c r="R141" i="37"/>
  <c r="R140" i="37"/>
  <c r="R139" i="37"/>
  <c r="R138" i="37"/>
  <c r="R137" i="37"/>
  <c r="R136" i="37"/>
  <c r="R135" i="37"/>
  <c r="R134" i="37"/>
  <c r="R133" i="37"/>
  <c r="R132" i="37"/>
  <c r="R131" i="37"/>
  <c r="R130" i="37"/>
  <c r="R129" i="37"/>
  <c r="R128" i="37"/>
  <c r="R127" i="37"/>
  <c r="R126" i="37"/>
  <c r="R125" i="37"/>
  <c r="R124" i="37"/>
  <c r="R123" i="37"/>
  <c r="R122" i="37"/>
  <c r="R121" i="37"/>
  <c r="R120" i="37"/>
  <c r="R119" i="37"/>
  <c r="R118" i="37"/>
  <c r="R117" i="37"/>
  <c r="R116" i="37"/>
  <c r="R115" i="37"/>
  <c r="R114" i="37"/>
  <c r="R113" i="37"/>
  <c r="R112" i="37"/>
  <c r="R111" i="37"/>
  <c r="R110" i="37"/>
  <c r="R109" i="37"/>
  <c r="R108" i="37"/>
  <c r="R107" i="37"/>
  <c r="R106" i="37"/>
  <c r="R105" i="37"/>
  <c r="R104" i="37"/>
  <c r="R103" i="37"/>
  <c r="R102" i="37"/>
  <c r="R101" i="37"/>
  <c r="R100" i="37"/>
  <c r="R99" i="37"/>
  <c r="R98" i="37"/>
  <c r="R97" i="37"/>
  <c r="R96" i="37"/>
  <c r="R95" i="37"/>
  <c r="R94" i="37"/>
  <c r="R93" i="37"/>
  <c r="R92" i="37"/>
  <c r="R91" i="37"/>
  <c r="R90" i="37"/>
  <c r="R89" i="37"/>
  <c r="R88" i="37"/>
  <c r="R87" i="37"/>
  <c r="R86" i="37"/>
  <c r="X108" i="36"/>
  <c r="O91" i="36"/>
  <c r="X133" i="36"/>
  <c r="O117" i="36"/>
  <c r="X130" i="36"/>
  <c r="O114" i="36"/>
  <c r="X143" i="36"/>
  <c r="O382" i="11"/>
  <c r="O378" i="11"/>
  <c r="O374" i="11"/>
  <c r="O370" i="11"/>
  <c r="O383" i="11"/>
  <c r="O379" i="11"/>
  <c r="O375" i="11"/>
  <c r="O371" i="11"/>
  <c r="O367" i="11"/>
  <c r="O384" i="11"/>
  <c r="O380" i="11"/>
  <c r="O376" i="11"/>
  <c r="O372" i="11"/>
  <c r="O368" i="11"/>
  <c r="O364" i="11"/>
  <c r="O381" i="11"/>
  <c r="O377" i="11"/>
  <c r="O449" i="11" s="1"/>
  <c r="O373" i="11"/>
  <c r="O369" i="11"/>
  <c r="O365" i="11"/>
  <c r="O363" i="11"/>
  <c r="O360" i="11"/>
  <c r="O356" i="11"/>
  <c r="O352" i="11"/>
  <c r="O348" i="11"/>
  <c r="O344" i="11"/>
  <c r="O340" i="11"/>
  <c r="O336" i="11"/>
  <c r="O332" i="11"/>
  <c r="O328" i="11"/>
  <c r="O324" i="11"/>
  <c r="O320" i="11"/>
  <c r="O316" i="11"/>
  <c r="O361" i="11"/>
  <c r="O357" i="11"/>
  <c r="O353" i="11"/>
  <c r="O349" i="11"/>
  <c r="O345" i="11"/>
  <c r="O341" i="11"/>
  <c r="O337" i="11"/>
  <c r="O409" i="11" s="1"/>
  <c r="O333" i="11"/>
  <c r="O329" i="11"/>
  <c r="O325" i="11"/>
  <c r="O321" i="11"/>
  <c r="O317" i="11"/>
  <c r="O362" i="11"/>
  <c r="O358" i="11"/>
  <c r="O354" i="11"/>
  <c r="O350" i="11"/>
  <c r="O346" i="11"/>
  <c r="O342" i="11"/>
  <c r="O338" i="11"/>
  <c r="O334" i="11"/>
  <c r="O330" i="11"/>
  <c r="O326" i="11"/>
  <c r="O322" i="11"/>
  <c r="O318" i="11"/>
  <c r="O314" i="11"/>
  <c r="O366" i="11"/>
  <c r="O359" i="11"/>
  <c r="O355" i="11"/>
  <c r="O351" i="11"/>
  <c r="O347" i="11"/>
  <c r="O343" i="11"/>
  <c r="O339" i="11"/>
  <c r="O335" i="11"/>
  <c r="O331" i="11"/>
  <c r="O327" i="11"/>
  <c r="O323" i="11"/>
  <c r="O319" i="11"/>
  <c r="O315" i="11"/>
  <c r="O108" i="11"/>
  <c r="O140" i="11"/>
  <c r="O123" i="11"/>
  <c r="O139" i="11"/>
  <c r="W156" i="11"/>
  <c r="W155" i="11"/>
  <c r="W154" i="11"/>
  <c r="W153" i="11"/>
  <c r="W152" i="11"/>
  <c r="W151" i="11"/>
  <c r="W150" i="11"/>
  <c r="W149" i="11"/>
  <c r="W148" i="11"/>
  <c r="W147" i="11"/>
  <c r="W146" i="11"/>
  <c r="W145" i="11"/>
  <c r="W144" i="11"/>
  <c r="W143" i="11"/>
  <c r="W142" i="11"/>
  <c r="W141" i="11"/>
  <c r="W140" i="11"/>
  <c r="W139" i="11"/>
  <c r="W138" i="11"/>
  <c r="W137" i="11"/>
  <c r="W136" i="11"/>
  <c r="W135" i="11"/>
  <c r="W134" i="11"/>
  <c r="W133" i="11"/>
  <c r="W132" i="11"/>
  <c r="W131" i="11"/>
  <c r="W130" i="11"/>
  <c r="W129" i="11"/>
  <c r="W128" i="11"/>
  <c r="W127" i="11"/>
  <c r="W126" i="11"/>
  <c r="W125" i="11"/>
  <c r="W124" i="11"/>
  <c r="W123" i="11"/>
  <c r="W122" i="11"/>
  <c r="W121" i="11"/>
  <c r="W120" i="11"/>
  <c r="W119" i="11"/>
  <c r="W118" i="11"/>
  <c r="W117" i="11"/>
  <c r="W116" i="11"/>
  <c r="W115" i="11"/>
  <c r="W114" i="11"/>
  <c r="W113" i="11"/>
  <c r="W112" i="11"/>
  <c r="W111" i="11"/>
  <c r="W110" i="11"/>
  <c r="W109" i="11"/>
  <c r="W108" i="11"/>
  <c r="W107" i="11"/>
  <c r="W106" i="11"/>
  <c r="W105" i="11"/>
  <c r="W104" i="11"/>
  <c r="W103" i="11"/>
  <c r="W102" i="11"/>
  <c r="W101" i="11"/>
  <c r="W100" i="11"/>
  <c r="W99" i="11"/>
  <c r="W98" i="11"/>
  <c r="W97" i="11"/>
  <c r="W96" i="11"/>
  <c r="W95" i="11"/>
  <c r="W94" i="11"/>
  <c r="W93" i="11"/>
  <c r="W92" i="11"/>
  <c r="W91" i="11"/>
  <c r="W90" i="11"/>
  <c r="W89" i="11"/>
  <c r="W88" i="11"/>
  <c r="W87" i="11"/>
  <c r="W86" i="11"/>
  <c r="X165" i="11"/>
  <c r="AN158" i="38"/>
  <c r="AN160" i="38" s="1"/>
  <c r="AH160" i="38"/>
  <c r="AD14" i="38"/>
  <c r="AE22" i="11"/>
  <c r="BD22" i="11" s="1"/>
  <c r="AE18" i="11"/>
  <c r="BD18" i="11" s="1"/>
  <c r="AE14" i="11"/>
  <c r="BD14" i="11" s="1"/>
  <c r="AE21" i="11"/>
  <c r="BD21" i="11" s="1"/>
  <c r="AE17" i="11"/>
  <c r="BD17" i="11" s="1"/>
  <c r="AE84" i="11"/>
  <c r="BD84" i="11" s="1"/>
  <c r="AE83" i="11"/>
  <c r="BD83" i="11" s="1"/>
  <c r="AE82" i="11"/>
  <c r="BD82" i="11" s="1"/>
  <c r="AE81" i="11"/>
  <c r="BD81" i="11" s="1"/>
  <c r="AE80" i="11"/>
  <c r="BD80" i="11" s="1"/>
  <c r="AE79" i="11"/>
  <c r="BD79" i="11" s="1"/>
  <c r="AE78" i="11"/>
  <c r="BD78" i="11" s="1"/>
  <c r="AE77" i="11"/>
  <c r="BD77" i="11" s="1"/>
  <c r="AE76" i="11"/>
  <c r="BD76" i="11" s="1"/>
  <c r="AE75" i="11"/>
  <c r="BD75" i="11" s="1"/>
  <c r="AE74" i="11"/>
  <c r="BD74" i="11" s="1"/>
  <c r="AE73" i="11"/>
  <c r="BD73" i="11" s="1"/>
  <c r="AE72" i="11"/>
  <c r="BD72" i="11" s="1"/>
  <c r="AE71" i="11"/>
  <c r="BD71" i="11" s="1"/>
  <c r="AE70" i="11"/>
  <c r="BD70" i="11" s="1"/>
  <c r="AE69" i="11"/>
  <c r="BD69" i="11" s="1"/>
  <c r="AE68" i="11"/>
  <c r="BD68" i="11" s="1"/>
  <c r="AE67" i="11"/>
  <c r="BD67" i="11" s="1"/>
  <c r="AE66" i="11"/>
  <c r="BD66" i="11" s="1"/>
  <c r="AE65" i="11"/>
  <c r="BD65" i="11" s="1"/>
  <c r="AE64" i="11"/>
  <c r="BD64" i="11" s="1"/>
  <c r="AE63" i="11"/>
  <c r="BD63" i="11" s="1"/>
  <c r="AE62" i="11"/>
  <c r="BD62" i="11" s="1"/>
  <c r="AE61" i="11"/>
  <c r="BD61" i="11" s="1"/>
  <c r="AE60" i="11"/>
  <c r="BD60" i="11" s="1"/>
  <c r="AE59" i="11"/>
  <c r="BD59" i="11" s="1"/>
  <c r="AE58" i="11"/>
  <c r="BD58" i="11" s="1"/>
  <c r="AE57" i="11"/>
  <c r="BD57" i="11" s="1"/>
  <c r="AE56" i="11"/>
  <c r="BD56" i="11" s="1"/>
  <c r="AE55" i="11"/>
  <c r="BD55" i="11" s="1"/>
  <c r="AE54" i="11"/>
  <c r="BD54" i="11" s="1"/>
  <c r="AE53" i="11"/>
  <c r="BD53" i="11" s="1"/>
  <c r="AE52" i="11"/>
  <c r="BD52" i="11" s="1"/>
  <c r="AE51" i="11"/>
  <c r="BD51" i="11" s="1"/>
  <c r="AE50" i="11"/>
  <c r="BD50" i="11" s="1"/>
  <c r="AE49" i="11"/>
  <c r="BD49" i="11" s="1"/>
  <c r="AE48" i="11"/>
  <c r="BD48" i="11" s="1"/>
  <c r="AE47" i="11"/>
  <c r="BD47" i="11" s="1"/>
  <c r="AE46" i="11"/>
  <c r="BD46" i="11" s="1"/>
  <c r="AE45" i="11"/>
  <c r="BD45" i="11" s="1"/>
  <c r="AE44" i="11"/>
  <c r="BD44" i="11" s="1"/>
  <c r="AE43" i="11"/>
  <c r="BD43" i="11" s="1"/>
  <c r="AE42" i="11"/>
  <c r="BD42" i="11" s="1"/>
  <c r="AE41" i="11"/>
  <c r="BD41" i="11" s="1"/>
  <c r="AE40" i="11"/>
  <c r="BD40" i="11" s="1"/>
  <c r="AE39" i="11"/>
  <c r="BD39" i="11" s="1"/>
  <c r="AE38" i="11"/>
  <c r="BD38" i="11" s="1"/>
  <c r="AE37" i="11"/>
  <c r="BD37" i="11" s="1"/>
  <c r="AE36" i="11"/>
  <c r="BD36" i="11" s="1"/>
  <c r="AE35" i="11"/>
  <c r="BD35" i="11" s="1"/>
  <c r="AE34" i="11"/>
  <c r="BD34" i="11" s="1"/>
  <c r="AE33" i="11"/>
  <c r="BD33" i="11" s="1"/>
  <c r="AE32" i="11"/>
  <c r="BD32" i="11" s="1"/>
  <c r="AE31" i="11"/>
  <c r="BD31" i="11" s="1"/>
  <c r="AE30" i="11"/>
  <c r="BD30" i="11" s="1"/>
  <c r="AE29" i="11"/>
  <c r="BD29" i="11" s="1"/>
  <c r="AE28" i="11"/>
  <c r="BD28" i="11" s="1"/>
  <c r="AE27" i="11"/>
  <c r="BD27" i="11" s="1"/>
  <c r="AE26" i="11"/>
  <c r="BD26" i="11" s="1"/>
  <c r="AE25" i="11"/>
  <c r="BD25" i="11" s="1"/>
  <c r="AE24" i="11"/>
  <c r="BD24" i="11" s="1"/>
  <c r="AE20" i="11"/>
  <c r="BD20" i="11" s="1"/>
  <c r="AE16" i="11"/>
  <c r="BD16" i="11" s="1"/>
  <c r="AE23" i="11"/>
  <c r="BD23" i="11" s="1"/>
  <c r="AE19" i="11"/>
  <c r="BD19" i="11" s="1"/>
  <c r="AE15" i="11"/>
  <c r="BD15" i="11" s="1"/>
  <c r="G165" i="36"/>
  <c r="G165" i="38"/>
  <c r="G238" i="11"/>
  <c r="G310" i="11" s="1"/>
  <c r="G382" i="11" s="1"/>
  <c r="G454" i="11" s="1"/>
  <c r="G234" i="11"/>
  <c r="G306" i="11" s="1"/>
  <c r="G378" i="11" s="1"/>
  <c r="G450" i="11" s="1"/>
  <c r="G230" i="11"/>
  <c r="G302" i="11" s="1"/>
  <c r="G374" i="11" s="1"/>
  <c r="G446" i="11" s="1"/>
  <c r="G226" i="11"/>
  <c r="G298" i="11" s="1"/>
  <c r="G370" i="11" s="1"/>
  <c r="G442" i="11" s="1"/>
  <c r="G222" i="11"/>
  <c r="G294" i="11" s="1"/>
  <c r="G366" i="11" s="1"/>
  <c r="G438" i="11" s="1"/>
  <c r="G218" i="11"/>
  <c r="G290" i="11" s="1"/>
  <c r="G362" i="11" s="1"/>
  <c r="G434" i="11" s="1"/>
  <c r="G214" i="11"/>
  <c r="G286" i="11" s="1"/>
  <c r="G358" i="11" s="1"/>
  <c r="G430" i="11" s="1"/>
  <c r="G210" i="11"/>
  <c r="G282" i="11" s="1"/>
  <c r="G354" i="11" s="1"/>
  <c r="G426" i="11" s="1"/>
  <c r="G206" i="11"/>
  <c r="G278" i="11" s="1"/>
  <c r="G350" i="11" s="1"/>
  <c r="G422" i="11" s="1"/>
  <c r="G202" i="11"/>
  <c r="G274" i="11" s="1"/>
  <c r="G346" i="11" s="1"/>
  <c r="G418" i="11" s="1"/>
  <c r="G198" i="11"/>
  <c r="G270" i="11" s="1"/>
  <c r="G342" i="11" s="1"/>
  <c r="G414" i="11" s="1"/>
  <c r="G194" i="11"/>
  <c r="G266" i="11" s="1"/>
  <c r="G338" i="11" s="1"/>
  <c r="G410" i="11" s="1"/>
  <c r="G190" i="11"/>
  <c r="G262" i="11" s="1"/>
  <c r="G334" i="11" s="1"/>
  <c r="G406" i="11" s="1"/>
  <c r="G186" i="11"/>
  <c r="G258" i="11" s="1"/>
  <c r="G330" i="11" s="1"/>
  <c r="G402" i="11" s="1"/>
  <c r="G182" i="11"/>
  <c r="G254" i="11" s="1"/>
  <c r="G326" i="11" s="1"/>
  <c r="G398" i="11" s="1"/>
  <c r="G178" i="11"/>
  <c r="G250" i="11" s="1"/>
  <c r="G322" i="11" s="1"/>
  <c r="G394" i="11" s="1"/>
  <c r="G174" i="11"/>
  <c r="G246" i="11" s="1"/>
  <c r="G318" i="11" s="1"/>
  <c r="G390" i="11" s="1"/>
  <c r="G170" i="11"/>
  <c r="G242" i="11" s="1"/>
  <c r="G314" i="11" s="1"/>
  <c r="G386" i="11" s="1"/>
  <c r="G239" i="11"/>
  <c r="G311" i="11" s="1"/>
  <c r="G383" i="11" s="1"/>
  <c r="G455" i="11" s="1"/>
  <c r="G235" i="11"/>
  <c r="G307" i="11" s="1"/>
  <c r="G379" i="11" s="1"/>
  <c r="G451" i="11" s="1"/>
  <c r="G231" i="11"/>
  <c r="G303" i="11" s="1"/>
  <c r="G375" i="11" s="1"/>
  <c r="G447" i="11" s="1"/>
  <c r="G227" i="11"/>
  <c r="G299" i="11" s="1"/>
  <c r="G371" i="11" s="1"/>
  <c r="G443" i="11" s="1"/>
  <c r="G223" i="11"/>
  <c r="G295" i="11" s="1"/>
  <c r="G367" i="11" s="1"/>
  <c r="G439" i="11" s="1"/>
  <c r="G219" i="11"/>
  <c r="G291" i="11" s="1"/>
  <c r="G363" i="11" s="1"/>
  <c r="G435" i="11" s="1"/>
  <c r="G215" i="11"/>
  <c r="G287" i="11" s="1"/>
  <c r="G359" i="11" s="1"/>
  <c r="G431" i="11" s="1"/>
  <c r="G211" i="11"/>
  <c r="G283" i="11" s="1"/>
  <c r="G355" i="11" s="1"/>
  <c r="G427" i="11" s="1"/>
  <c r="G207" i="11"/>
  <c r="G279" i="11" s="1"/>
  <c r="G351" i="11" s="1"/>
  <c r="G423" i="11" s="1"/>
  <c r="G203" i="11"/>
  <c r="G275" i="11" s="1"/>
  <c r="G347" i="11" s="1"/>
  <c r="G419" i="11" s="1"/>
  <c r="G199" i="11"/>
  <c r="G271" i="11" s="1"/>
  <c r="G343" i="11" s="1"/>
  <c r="G415" i="11" s="1"/>
  <c r="G195" i="11"/>
  <c r="G267" i="11" s="1"/>
  <c r="G339" i="11" s="1"/>
  <c r="G411" i="11" s="1"/>
  <c r="G191" i="11"/>
  <c r="G263" i="11" s="1"/>
  <c r="G335" i="11" s="1"/>
  <c r="G407" i="11" s="1"/>
  <c r="G187" i="11"/>
  <c r="G259" i="11" s="1"/>
  <c r="G331" i="11" s="1"/>
  <c r="G403" i="11" s="1"/>
  <c r="G183" i="11"/>
  <c r="G255" i="11" s="1"/>
  <c r="G327" i="11" s="1"/>
  <c r="G399" i="11" s="1"/>
  <c r="G179" i="11"/>
  <c r="G251" i="11" s="1"/>
  <c r="G323" i="11" s="1"/>
  <c r="G395" i="11" s="1"/>
  <c r="G175" i="11"/>
  <c r="G247" i="11" s="1"/>
  <c r="G319" i="11" s="1"/>
  <c r="G391" i="11" s="1"/>
  <c r="G171" i="11"/>
  <c r="G243" i="11" s="1"/>
  <c r="G315" i="11" s="1"/>
  <c r="G387" i="11" s="1"/>
  <c r="G240" i="11"/>
  <c r="G312" i="11" s="1"/>
  <c r="G384" i="11" s="1"/>
  <c r="G456" i="11" s="1"/>
  <c r="G236" i="11"/>
  <c r="G308" i="11" s="1"/>
  <c r="G380" i="11" s="1"/>
  <c r="G452" i="11" s="1"/>
  <c r="G232" i="11"/>
  <c r="G304" i="11" s="1"/>
  <c r="G376" i="11" s="1"/>
  <c r="G448" i="11" s="1"/>
  <c r="G228" i="11"/>
  <c r="G300" i="11" s="1"/>
  <c r="G372" i="11" s="1"/>
  <c r="G444" i="11" s="1"/>
  <c r="G224" i="11"/>
  <c r="G296" i="11" s="1"/>
  <c r="G368" i="11" s="1"/>
  <c r="G440" i="11" s="1"/>
  <c r="G220" i="11"/>
  <c r="G292" i="11" s="1"/>
  <c r="G364" i="11" s="1"/>
  <c r="G436" i="11" s="1"/>
  <c r="G216" i="11"/>
  <c r="G288" i="11" s="1"/>
  <c r="G360" i="11" s="1"/>
  <c r="G432" i="11" s="1"/>
  <c r="G212" i="11"/>
  <c r="G284" i="11" s="1"/>
  <c r="G356" i="11" s="1"/>
  <c r="G428" i="11" s="1"/>
  <c r="G208" i="11"/>
  <c r="G280" i="11" s="1"/>
  <c r="G352" i="11" s="1"/>
  <c r="G424" i="11" s="1"/>
  <c r="G204" i="11"/>
  <c r="G276" i="11" s="1"/>
  <c r="G348" i="11" s="1"/>
  <c r="G420" i="11" s="1"/>
  <c r="G200" i="11"/>
  <c r="G272" i="11" s="1"/>
  <c r="G344" i="11" s="1"/>
  <c r="G416" i="11" s="1"/>
  <c r="G196" i="11"/>
  <c r="G268" i="11" s="1"/>
  <c r="G340" i="11" s="1"/>
  <c r="G412" i="11" s="1"/>
  <c r="G192" i="11"/>
  <c r="G264" i="11" s="1"/>
  <c r="G336" i="11" s="1"/>
  <c r="G408" i="11" s="1"/>
  <c r="G188" i="11"/>
  <c r="G260" i="11" s="1"/>
  <c r="G332" i="11" s="1"/>
  <c r="G404" i="11" s="1"/>
  <c r="G184" i="11"/>
  <c r="G256" i="11" s="1"/>
  <c r="G328" i="11" s="1"/>
  <c r="G400" i="11" s="1"/>
  <c r="G180" i="11"/>
  <c r="G252" i="11" s="1"/>
  <c r="G324" i="11" s="1"/>
  <c r="G396" i="11" s="1"/>
  <c r="G176" i="11"/>
  <c r="G248" i="11" s="1"/>
  <c r="G320" i="11" s="1"/>
  <c r="G392" i="11" s="1"/>
  <c r="G172" i="11"/>
  <c r="G244" i="11" s="1"/>
  <c r="G316" i="11" s="1"/>
  <c r="G388" i="11" s="1"/>
  <c r="G237" i="11"/>
  <c r="G309" i="11" s="1"/>
  <c r="G381" i="11" s="1"/>
  <c r="G453" i="11" s="1"/>
  <c r="G233" i="11"/>
  <c r="G305" i="11" s="1"/>
  <c r="G377" i="11" s="1"/>
  <c r="G449" i="11" s="1"/>
  <c r="G229" i="11"/>
  <c r="G301" i="11" s="1"/>
  <c r="G373" i="11" s="1"/>
  <c r="G445" i="11" s="1"/>
  <c r="G225" i="11"/>
  <c r="G297" i="11" s="1"/>
  <c r="G369" i="11" s="1"/>
  <c r="G441" i="11" s="1"/>
  <c r="G221" i="11"/>
  <c r="G293" i="11" s="1"/>
  <c r="G365" i="11" s="1"/>
  <c r="G437" i="11" s="1"/>
  <c r="G217" i="11"/>
  <c r="G289" i="11" s="1"/>
  <c r="G361" i="11" s="1"/>
  <c r="G433" i="11" s="1"/>
  <c r="G213" i="11"/>
  <c r="G285" i="11" s="1"/>
  <c r="G357" i="11" s="1"/>
  <c r="G429" i="11" s="1"/>
  <c r="G209" i="11"/>
  <c r="G281" i="11" s="1"/>
  <c r="G353" i="11" s="1"/>
  <c r="G425" i="11" s="1"/>
  <c r="G205" i="11"/>
  <c r="G277" i="11" s="1"/>
  <c r="G349" i="11" s="1"/>
  <c r="G421" i="11" s="1"/>
  <c r="G201" i="11"/>
  <c r="G273" i="11" s="1"/>
  <c r="G345" i="11" s="1"/>
  <c r="G417" i="11" s="1"/>
  <c r="G197" i="11"/>
  <c r="G269" i="11" s="1"/>
  <c r="G341" i="11" s="1"/>
  <c r="G413" i="11" s="1"/>
  <c r="G193" i="11"/>
  <c r="G265" i="11" s="1"/>
  <c r="G337" i="11" s="1"/>
  <c r="G409" i="11" s="1"/>
  <c r="G189" i="11"/>
  <c r="G261" i="11" s="1"/>
  <c r="G333" i="11" s="1"/>
  <c r="G405" i="11" s="1"/>
  <c r="G185" i="11"/>
  <c r="G257" i="11" s="1"/>
  <c r="G329" i="11" s="1"/>
  <c r="G401" i="11" s="1"/>
  <c r="G181" i="11"/>
  <c r="G253" i="11" s="1"/>
  <c r="G325" i="11" s="1"/>
  <c r="G397" i="11" s="1"/>
  <c r="G177" i="11"/>
  <c r="G249" i="11" s="1"/>
  <c r="G321" i="11" s="1"/>
  <c r="G393" i="11" s="1"/>
  <c r="G173" i="11"/>
  <c r="G245" i="11" s="1"/>
  <c r="G317" i="11" s="1"/>
  <c r="G389" i="11" s="1"/>
  <c r="AN158" i="37"/>
  <c r="AN160" i="37" s="1"/>
  <c r="AH160" i="37"/>
  <c r="AD14" i="37"/>
  <c r="G165" i="37"/>
  <c r="AH165" i="11"/>
  <c r="AN158" i="36"/>
  <c r="AN160" i="36" s="1"/>
  <c r="AH160" i="36"/>
  <c r="AD14" i="36"/>
  <c r="O444" i="36" l="1"/>
  <c r="O386" i="36"/>
  <c r="O399" i="11"/>
  <c r="O394" i="36"/>
  <c r="O409" i="36"/>
  <c r="W171" i="11"/>
  <c r="W243" i="11" s="1"/>
  <c r="W315" i="11" s="1"/>
  <c r="W387" i="11" s="1"/>
  <c r="W179" i="11"/>
  <c r="W251" i="11" s="1"/>
  <c r="W323" i="11" s="1"/>
  <c r="W395" i="11" s="1"/>
  <c r="W187" i="11"/>
  <c r="W259" i="11" s="1"/>
  <c r="W331" i="11" s="1"/>
  <c r="W403" i="11" s="1"/>
  <c r="W195" i="11"/>
  <c r="W267" i="11" s="1"/>
  <c r="W339" i="11" s="1"/>
  <c r="W411" i="11" s="1"/>
  <c r="W203" i="11"/>
  <c r="W275" i="11" s="1"/>
  <c r="W347" i="11" s="1"/>
  <c r="W419" i="11" s="1"/>
  <c r="W211" i="11"/>
  <c r="W283" i="11" s="1"/>
  <c r="W355" i="11" s="1"/>
  <c r="W427" i="11" s="1"/>
  <c r="W219" i="11"/>
  <c r="W291" i="11" s="1"/>
  <c r="W363" i="11" s="1"/>
  <c r="W435" i="11" s="1"/>
  <c r="W227" i="11"/>
  <c r="W299" i="11" s="1"/>
  <c r="W371" i="11" s="1"/>
  <c r="W443" i="11" s="1"/>
  <c r="W235" i="11"/>
  <c r="W307" i="11" s="1"/>
  <c r="W379" i="11" s="1"/>
  <c r="W451" i="11" s="1"/>
  <c r="O445" i="11"/>
  <c r="O435" i="36"/>
  <c r="O453" i="36"/>
  <c r="O426" i="37"/>
  <c r="M220" i="11"/>
  <c r="M292" i="11" s="1"/>
  <c r="M364" i="11" s="1"/>
  <c r="M436" i="11" s="1"/>
  <c r="M176" i="11"/>
  <c r="M248" i="11" s="1"/>
  <c r="M320" i="11" s="1"/>
  <c r="M392" i="11" s="1"/>
  <c r="M184" i="11"/>
  <c r="M256" i="11" s="1"/>
  <c r="M328" i="11" s="1"/>
  <c r="M400" i="11" s="1"/>
  <c r="M192" i="11"/>
  <c r="M264" i="11" s="1"/>
  <c r="M336" i="11" s="1"/>
  <c r="M408" i="11" s="1"/>
  <c r="M200" i="11"/>
  <c r="M272" i="11" s="1"/>
  <c r="M344" i="11" s="1"/>
  <c r="M416" i="11" s="1"/>
  <c r="M208" i="11"/>
  <c r="M280" i="11" s="1"/>
  <c r="M352" i="11" s="1"/>
  <c r="M424" i="11" s="1"/>
  <c r="M216" i="11"/>
  <c r="M288" i="11" s="1"/>
  <c r="M360" i="11" s="1"/>
  <c r="M432" i="11" s="1"/>
  <c r="M228" i="11"/>
  <c r="M300" i="11" s="1"/>
  <c r="M372" i="11" s="1"/>
  <c r="M444" i="11" s="1"/>
  <c r="M236" i="11"/>
  <c r="M308" i="11" s="1"/>
  <c r="M380" i="11" s="1"/>
  <c r="M452" i="11" s="1"/>
  <c r="O426" i="11"/>
  <c r="H186" i="38"/>
  <c r="H258" i="38" s="1"/>
  <c r="H330" i="38" s="1"/>
  <c r="H402" i="38" s="1"/>
  <c r="H202" i="38"/>
  <c r="H274" i="38" s="1"/>
  <c r="H346" i="38" s="1"/>
  <c r="H418" i="38" s="1"/>
  <c r="H234" i="38"/>
  <c r="H306" i="38" s="1"/>
  <c r="H378" i="38" s="1"/>
  <c r="H450" i="38" s="1"/>
  <c r="I174" i="11"/>
  <c r="I246" i="11" s="1"/>
  <c r="I318" i="11" s="1"/>
  <c r="I390" i="11" s="1"/>
  <c r="I182" i="11"/>
  <c r="I254" i="11" s="1"/>
  <c r="I326" i="11" s="1"/>
  <c r="I398" i="11" s="1"/>
  <c r="I190" i="11"/>
  <c r="I262" i="11" s="1"/>
  <c r="I334" i="11" s="1"/>
  <c r="I406" i="11" s="1"/>
  <c r="I198" i="11"/>
  <c r="I270" i="11" s="1"/>
  <c r="I342" i="11" s="1"/>
  <c r="I414" i="11" s="1"/>
  <c r="I206" i="11"/>
  <c r="I278" i="11" s="1"/>
  <c r="I350" i="11" s="1"/>
  <c r="I422" i="11" s="1"/>
  <c r="I214" i="11"/>
  <c r="I286" i="11" s="1"/>
  <c r="I358" i="11" s="1"/>
  <c r="I430" i="11" s="1"/>
  <c r="I222" i="11"/>
  <c r="I294" i="11" s="1"/>
  <c r="I366" i="11" s="1"/>
  <c r="I438" i="11" s="1"/>
  <c r="I230" i="11"/>
  <c r="I302" i="11" s="1"/>
  <c r="I374" i="11" s="1"/>
  <c r="I446" i="11" s="1"/>
  <c r="J174" i="36"/>
  <c r="J246" i="36" s="1"/>
  <c r="J318" i="36" s="1"/>
  <c r="J390" i="36" s="1"/>
  <c r="J182" i="36"/>
  <c r="J254" i="36" s="1"/>
  <c r="J326" i="36" s="1"/>
  <c r="J398" i="36" s="1"/>
  <c r="J190" i="36"/>
  <c r="J262" i="36" s="1"/>
  <c r="J334" i="36" s="1"/>
  <c r="J406" i="36" s="1"/>
  <c r="J238" i="36"/>
  <c r="J310" i="36" s="1"/>
  <c r="J382" i="36" s="1"/>
  <c r="J454" i="36" s="1"/>
  <c r="J230" i="36"/>
  <c r="J302" i="36" s="1"/>
  <c r="J374" i="36" s="1"/>
  <c r="J446" i="36" s="1"/>
  <c r="J214" i="36"/>
  <c r="J286" i="36" s="1"/>
  <c r="J358" i="36" s="1"/>
  <c r="J430" i="36" s="1"/>
  <c r="H178" i="38"/>
  <c r="H250" i="38" s="1"/>
  <c r="H322" i="38" s="1"/>
  <c r="H394" i="38" s="1"/>
  <c r="J222" i="36"/>
  <c r="J294" i="36" s="1"/>
  <c r="J366" i="36" s="1"/>
  <c r="J438" i="36" s="1"/>
  <c r="H170" i="38"/>
  <c r="H242" i="38" s="1"/>
  <c r="H314" i="38" s="1"/>
  <c r="H386" i="38" s="1"/>
  <c r="H194" i="38"/>
  <c r="H266" i="38" s="1"/>
  <c r="H338" i="38" s="1"/>
  <c r="H410" i="38" s="1"/>
  <c r="H210" i="38"/>
  <c r="H282" i="38" s="1"/>
  <c r="H354" i="38" s="1"/>
  <c r="H426" i="38" s="1"/>
  <c r="H226" i="38"/>
  <c r="H298" i="38" s="1"/>
  <c r="H370" i="38" s="1"/>
  <c r="H442" i="38" s="1"/>
  <c r="J206" i="36"/>
  <c r="J278" i="36" s="1"/>
  <c r="J350" i="36" s="1"/>
  <c r="J422" i="36" s="1"/>
  <c r="H218" i="38"/>
  <c r="H290" i="38" s="1"/>
  <c r="H362" i="38" s="1"/>
  <c r="H434" i="38" s="1"/>
  <c r="J198" i="36"/>
  <c r="J270" i="36" s="1"/>
  <c r="J342" i="36" s="1"/>
  <c r="J414" i="36" s="1"/>
  <c r="O417" i="11"/>
  <c r="O400" i="11"/>
  <c r="O415" i="36"/>
  <c r="Q379" i="38"/>
  <c r="Q451" i="38" s="1"/>
  <c r="O401" i="11"/>
  <c r="O423" i="37"/>
  <c r="Q384" i="38"/>
  <c r="Q456" i="38" s="1"/>
  <c r="AR359" i="11"/>
  <c r="AR338" i="11"/>
  <c r="J175" i="38"/>
  <c r="J247" i="38" s="1"/>
  <c r="J319" i="38" s="1"/>
  <c r="J391" i="38" s="1"/>
  <c r="J183" i="38"/>
  <c r="J255" i="38" s="1"/>
  <c r="J327" i="38" s="1"/>
  <c r="J399" i="38" s="1"/>
  <c r="J191" i="38"/>
  <c r="J263" i="38" s="1"/>
  <c r="J335" i="38" s="1"/>
  <c r="J407" i="38" s="1"/>
  <c r="J199" i="38"/>
  <c r="J271" i="38" s="1"/>
  <c r="J343" i="38" s="1"/>
  <c r="J415" i="38" s="1"/>
  <c r="J207" i="38"/>
  <c r="J279" i="38" s="1"/>
  <c r="J351" i="38" s="1"/>
  <c r="J423" i="38" s="1"/>
  <c r="J215" i="38"/>
  <c r="J287" i="38" s="1"/>
  <c r="J359" i="38" s="1"/>
  <c r="J431" i="38" s="1"/>
  <c r="J223" i="38"/>
  <c r="J295" i="38" s="1"/>
  <c r="J367" i="38" s="1"/>
  <c r="J439" i="38" s="1"/>
  <c r="J231" i="38"/>
  <c r="J303" i="38" s="1"/>
  <c r="J375" i="38" s="1"/>
  <c r="J447" i="38" s="1"/>
  <c r="O442" i="36"/>
  <c r="O448" i="36"/>
  <c r="AR317" i="11"/>
  <c r="AR353" i="11"/>
  <c r="AR373" i="11"/>
  <c r="AR316" i="11"/>
  <c r="AR383" i="11"/>
  <c r="J171" i="38"/>
  <c r="J243" i="38" s="1"/>
  <c r="J315" i="38" s="1"/>
  <c r="J387" i="38" s="1"/>
  <c r="J179" i="38"/>
  <c r="J251" i="38" s="1"/>
  <c r="J323" i="38" s="1"/>
  <c r="J395" i="38" s="1"/>
  <c r="J187" i="38"/>
  <c r="J259" i="38" s="1"/>
  <c r="J331" i="38" s="1"/>
  <c r="J403" i="38" s="1"/>
  <c r="J195" i="38"/>
  <c r="J267" i="38" s="1"/>
  <c r="J339" i="38" s="1"/>
  <c r="J411" i="38" s="1"/>
  <c r="J203" i="38"/>
  <c r="J275" i="38" s="1"/>
  <c r="J347" i="38" s="1"/>
  <c r="J419" i="38" s="1"/>
  <c r="J211" i="38"/>
  <c r="J283" i="38" s="1"/>
  <c r="J355" i="38" s="1"/>
  <c r="J427" i="38" s="1"/>
  <c r="J219" i="38"/>
  <c r="J291" i="38" s="1"/>
  <c r="J363" i="38" s="1"/>
  <c r="J435" i="38" s="1"/>
  <c r="J227" i="38"/>
  <c r="J299" i="38" s="1"/>
  <c r="J371" i="38" s="1"/>
  <c r="J443" i="38" s="1"/>
  <c r="O413" i="36"/>
  <c r="O416" i="36"/>
  <c r="O426" i="36"/>
  <c r="O416" i="11"/>
  <c r="O402" i="36"/>
  <c r="O441" i="36"/>
  <c r="O408" i="37"/>
  <c r="W172" i="11"/>
  <c r="W244" i="11" s="1"/>
  <c r="W316" i="11" s="1"/>
  <c r="W388" i="11" s="1"/>
  <c r="W212" i="11"/>
  <c r="W284" i="11" s="1"/>
  <c r="W356" i="11" s="1"/>
  <c r="W428" i="11" s="1"/>
  <c r="O391" i="11"/>
  <c r="W188" i="11"/>
  <c r="W260" i="11" s="1"/>
  <c r="W332" i="11" s="1"/>
  <c r="W404" i="11" s="1"/>
  <c r="W220" i="11"/>
  <c r="W292" i="11" s="1"/>
  <c r="W364" i="11" s="1"/>
  <c r="W436" i="11" s="1"/>
  <c r="W175" i="11"/>
  <c r="W247" i="11" s="1"/>
  <c r="W319" i="11" s="1"/>
  <c r="W391" i="11" s="1"/>
  <c r="W183" i="11"/>
  <c r="W255" i="11" s="1"/>
  <c r="W327" i="11" s="1"/>
  <c r="W399" i="11" s="1"/>
  <c r="W191" i="11"/>
  <c r="W263" i="11" s="1"/>
  <c r="W335" i="11" s="1"/>
  <c r="W407" i="11" s="1"/>
  <c r="W199" i="11"/>
  <c r="W271" i="11" s="1"/>
  <c r="W343" i="11" s="1"/>
  <c r="W415" i="11" s="1"/>
  <c r="W207" i="11"/>
  <c r="W279" i="11" s="1"/>
  <c r="W351" i="11" s="1"/>
  <c r="W423" i="11" s="1"/>
  <c r="W215" i="11"/>
  <c r="W287" i="11" s="1"/>
  <c r="W359" i="11" s="1"/>
  <c r="W431" i="11" s="1"/>
  <c r="W223" i="11"/>
  <c r="W295" i="11" s="1"/>
  <c r="W367" i="11" s="1"/>
  <c r="W439" i="11" s="1"/>
  <c r="W231" i="11"/>
  <c r="W303" i="11" s="1"/>
  <c r="W375" i="11" s="1"/>
  <c r="W447" i="11" s="1"/>
  <c r="W239" i="11"/>
  <c r="W311" i="11" s="1"/>
  <c r="W383" i="11" s="1"/>
  <c r="W455" i="11" s="1"/>
  <c r="W180" i="11"/>
  <c r="W252" i="11" s="1"/>
  <c r="W324" i="11" s="1"/>
  <c r="W396" i="11" s="1"/>
  <c r="W236" i="11"/>
  <c r="W308" i="11" s="1"/>
  <c r="W380" i="11" s="1"/>
  <c r="W452" i="11" s="1"/>
  <c r="W184" i="11"/>
  <c r="W256" i="11" s="1"/>
  <c r="W328" i="11" s="1"/>
  <c r="W400" i="11" s="1"/>
  <c r="W192" i="11"/>
  <c r="W264" i="11" s="1"/>
  <c r="W336" i="11" s="1"/>
  <c r="W408" i="11" s="1"/>
  <c r="W200" i="11"/>
  <c r="W272" i="11" s="1"/>
  <c r="W344" i="11" s="1"/>
  <c r="W416" i="11" s="1"/>
  <c r="W216" i="11"/>
  <c r="W288" i="11" s="1"/>
  <c r="W360" i="11" s="1"/>
  <c r="W432" i="11" s="1"/>
  <c r="W224" i="11"/>
  <c r="W296" i="11" s="1"/>
  <c r="W368" i="11" s="1"/>
  <c r="W440" i="11" s="1"/>
  <c r="W232" i="11"/>
  <c r="W304" i="11" s="1"/>
  <c r="W376" i="11" s="1"/>
  <c r="W448" i="11" s="1"/>
  <c r="W204" i="11"/>
  <c r="W276" i="11" s="1"/>
  <c r="W348" i="11" s="1"/>
  <c r="W420" i="11" s="1"/>
  <c r="O436" i="38"/>
  <c r="O450" i="36"/>
  <c r="N437" i="11"/>
  <c r="H171" i="38"/>
  <c r="H243" i="38" s="1"/>
  <c r="H315" i="38" s="1"/>
  <c r="H387" i="38" s="1"/>
  <c r="H179" i="38"/>
  <c r="H251" i="38" s="1"/>
  <c r="H323" i="38" s="1"/>
  <c r="H395" i="38" s="1"/>
  <c r="H187" i="38"/>
  <c r="H259" i="38" s="1"/>
  <c r="H331" i="38" s="1"/>
  <c r="H403" i="38" s="1"/>
  <c r="H195" i="38"/>
  <c r="H267" i="38" s="1"/>
  <c r="H339" i="38" s="1"/>
  <c r="H411" i="38" s="1"/>
  <c r="H203" i="38"/>
  <c r="H275" i="38" s="1"/>
  <c r="H347" i="38" s="1"/>
  <c r="H419" i="38" s="1"/>
  <c r="H211" i="38"/>
  <c r="H283" i="38" s="1"/>
  <c r="H355" i="38" s="1"/>
  <c r="H427" i="38" s="1"/>
  <c r="H219" i="38"/>
  <c r="H291" i="38" s="1"/>
  <c r="H363" i="38" s="1"/>
  <c r="H435" i="38" s="1"/>
  <c r="H227" i="38"/>
  <c r="H299" i="38" s="1"/>
  <c r="H371" i="38" s="1"/>
  <c r="H443" i="38" s="1"/>
  <c r="H235" i="38"/>
  <c r="H307" i="38" s="1"/>
  <c r="H379" i="38" s="1"/>
  <c r="H451" i="38" s="1"/>
  <c r="I183" i="11"/>
  <c r="I255" i="11" s="1"/>
  <c r="I327" i="11" s="1"/>
  <c r="I399" i="11" s="1"/>
  <c r="I191" i="11"/>
  <c r="I263" i="11" s="1"/>
  <c r="I335" i="11" s="1"/>
  <c r="I407" i="11" s="1"/>
  <c r="I199" i="11"/>
  <c r="I271" i="11" s="1"/>
  <c r="I343" i="11" s="1"/>
  <c r="I415" i="11" s="1"/>
  <c r="I215" i="11"/>
  <c r="I287" i="11" s="1"/>
  <c r="I359" i="11" s="1"/>
  <c r="I431" i="11" s="1"/>
  <c r="I223" i="11"/>
  <c r="I295" i="11" s="1"/>
  <c r="I367" i="11" s="1"/>
  <c r="I439" i="11" s="1"/>
  <c r="I231" i="11"/>
  <c r="I303" i="11" s="1"/>
  <c r="I375" i="11" s="1"/>
  <c r="I447" i="11" s="1"/>
  <c r="J175" i="36"/>
  <c r="J247" i="36" s="1"/>
  <c r="J319" i="36" s="1"/>
  <c r="J391" i="36" s="1"/>
  <c r="J183" i="36"/>
  <c r="J255" i="36" s="1"/>
  <c r="J327" i="36" s="1"/>
  <c r="J399" i="36" s="1"/>
  <c r="J191" i="36"/>
  <c r="J263" i="36" s="1"/>
  <c r="J335" i="36" s="1"/>
  <c r="J407" i="36" s="1"/>
  <c r="J199" i="36"/>
  <c r="J271" i="36" s="1"/>
  <c r="J343" i="36" s="1"/>
  <c r="J415" i="36" s="1"/>
  <c r="J207" i="36"/>
  <c r="J279" i="36" s="1"/>
  <c r="J351" i="36" s="1"/>
  <c r="J423" i="36" s="1"/>
  <c r="J215" i="36"/>
  <c r="J287" i="36" s="1"/>
  <c r="J359" i="36" s="1"/>
  <c r="J431" i="36" s="1"/>
  <c r="J223" i="36"/>
  <c r="J295" i="36" s="1"/>
  <c r="J367" i="36" s="1"/>
  <c r="J439" i="36" s="1"/>
  <c r="J231" i="36"/>
  <c r="J303" i="36" s="1"/>
  <c r="J375" i="36" s="1"/>
  <c r="J447" i="36" s="1"/>
  <c r="J239" i="36"/>
  <c r="J311" i="36" s="1"/>
  <c r="J383" i="36" s="1"/>
  <c r="J455" i="36" s="1"/>
  <c r="H172" i="38"/>
  <c r="H244" i="38" s="1"/>
  <c r="H316" i="38" s="1"/>
  <c r="H388" i="38" s="1"/>
  <c r="H180" i="38"/>
  <c r="H252" i="38" s="1"/>
  <c r="H324" i="38" s="1"/>
  <c r="H396" i="38" s="1"/>
  <c r="H188" i="38"/>
  <c r="H260" i="38" s="1"/>
  <c r="H332" i="38" s="1"/>
  <c r="H404" i="38" s="1"/>
  <c r="H196" i="38"/>
  <c r="H268" i="38" s="1"/>
  <c r="H340" i="38" s="1"/>
  <c r="H412" i="38" s="1"/>
  <c r="H204" i="38"/>
  <c r="H276" i="38" s="1"/>
  <c r="H348" i="38" s="1"/>
  <c r="H420" i="38" s="1"/>
  <c r="H212" i="38"/>
  <c r="H284" i="38" s="1"/>
  <c r="H356" i="38" s="1"/>
  <c r="H428" i="38" s="1"/>
  <c r="H220" i="38"/>
  <c r="H292" i="38" s="1"/>
  <c r="H364" i="38" s="1"/>
  <c r="H436" i="38" s="1"/>
  <c r="H228" i="38"/>
  <c r="H300" i="38" s="1"/>
  <c r="H372" i="38" s="1"/>
  <c r="H444" i="38" s="1"/>
  <c r="I176" i="11"/>
  <c r="I248" i="11" s="1"/>
  <c r="I320" i="11" s="1"/>
  <c r="I392" i="11" s="1"/>
  <c r="I184" i="11"/>
  <c r="I256" i="11" s="1"/>
  <c r="I328" i="11" s="1"/>
  <c r="I400" i="11" s="1"/>
  <c r="I192" i="11"/>
  <c r="I264" i="11" s="1"/>
  <c r="I336" i="11" s="1"/>
  <c r="I408" i="11" s="1"/>
  <c r="I200" i="11"/>
  <c r="I272" i="11" s="1"/>
  <c r="I344" i="11" s="1"/>
  <c r="I416" i="11" s="1"/>
  <c r="I208" i="11"/>
  <c r="I280" i="11" s="1"/>
  <c r="I352" i="11" s="1"/>
  <c r="I424" i="11" s="1"/>
  <c r="I216" i="11"/>
  <c r="I288" i="11" s="1"/>
  <c r="I360" i="11" s="1"/>
  <c r="I432" i="11" s="1"/>
  <c r="I224" i="11"/>
  <c r="I296" i="11" s="1"/>
  <c r="I368" i="11" s="1"/>
  <c r="I440" i="11" s="1"/>
  <c r="I232" i="11"/>
  <c r="I304" i="11" s="1"/>
  <c r="I376" i="11" s="1"/>
  <c r="I448" i="11" s="1"/>
  <c r="I240" i="11"/>
  <c r="I312" i="11" s="1"/>
  <c r="I384" i="11" s="1"/>
  <c r="I456" i="11" s="1"/>
  <c r="J176" i="36"/>
  <c r="J248" i="36" s="1"/>
  <c r="J320" i="36" s="1"/>
  <c r="J392" i="36" s="1"/>
  <c r="J184" i="36"/>
  <c r="J256" i="36" s="1"/>
  <c r="J328" i="36" s="1"/>
  <c r="J400" i="36" s="1"/>
  <c r="J192" i="36"/>
  <c r="J264" i="36" s="1"/>
  <c r="J336" i="36" s="1"/>
  <c r="J408" i="36" s="1"/>
  <c r="J200" i="36"/>
  <c r="J272" i="36" s="1"/>
  <c r="J344" i="36" s="1"/>
  <c r="J416" i="36" s="1"/>
  <c r="J208" i="36"/>
  <c r="J280" i="36" s="1"/>
  <c r="J352" i="36" s="1"/>
  <c r="J424" i="36" s="1"/>
  <c r="J216" i="36"/>
  <c r="J288" i="36" s="1"/>
  <c r="J360" i="36" s="1"/>
  <c r="J432" i="36" s="1"/>
  <c r="J224" i="36"/>
  <c r="J296" i="36" s="1"/>
  <c r="J368" i="36" s="1"/>
  <c r="J440" i="36" s="1"/>
  <c r="J232" i="36"/>
  <c r="J304" i="36" s="1"/>
  <c r="J376" i="36" s="1"/>
  <c r="J448" i="36" s="1"/>
  <c r="J240" i="36"/>
  <c r="J312" i="36" s="1"/>
  <c r="J384" i="36" s="1"/>
  <c r="J456" i="36" s="1"/>
  <c r="H173" i="38"/>
  <c r="H245" i="38" s="1"/>
  <c r="H317" i="38" s="1"/>
  <c r="H389" i="38" s="1"/>
  <c r="H189" i="38"/>
  <c r="H261" i="38" s="1"/>
  <c r="H333" i="38" s="1"/>
  <c r="H405" i="38" s="1"/>
  <c r="H197" i="38"/>
  <c r="H269" i="38" s="1"/>
  <c r="H341" i="38" s="1"/>
  <c r="H413" i="38" s="1"/>
  <c r="H205" i="38"/>
  <c r="H277" i="38" s="1"/>
  <c r="H349" i="38" s="1"/>
  <c r="H421" i="38" s="1"/>
  <c r="H221" i="38"/>
  <c r="H293" i="38" s="1"/>
  <c r="H365" i="38" s="1"/>
  <c r="H437" i="38" s="1"/>
  <c r="H229" i="38"/>
  <c r="H301" i="38" s="1"/>
  <c r="H373" i="38" s="1"/>
  <c r="H445" i="38" s="1"/>
  <c r="H237" i="38"/>
  <c r="H309" i="38" s="1"/>
  <c r="H381" i="38" s="1"/>
  <c r="H453" i="38" s="1"/>
  <c r="I177" i="11"/>
  <c r="I249" i="11" s="1"/>
  <c r="I321" i="11" s="1"/>
  <c r="I393" i="11" s="1"/>
  <c r="I185" i="11"/>
  <c r="I257" i="11" s="1"/>
  <c r="I329" i="11" s="1"/>
  <c r="I401" i="11" s="1"/>
  <c r="I193" i="11"/>
  <c r="I265" i="11" s="1"/>
  <c r="I337" i="11" s="1"/>
  <c r="I409" i="11" s="1"/>
  <c r="I201" i="11"/>
  <c r="I273" i="11" s="1"/>
  <c r="I345" i="11" s="1"/>
  <c r="I417" i="11" s="1"/>
  <c r="I209" i="11"/>
  <c r="I281" i="11" s="1"/>
  <c r="I353" i="11" s="1"/>
  <c r="I425" i="11" s="1"/>
  <c r="I217" i="11"/>
  <c r="I289" i="11" s="1"/>
  <c r="I361" i="11" s="1"/>
  <c r="I433" i="11" s="1"/>
  <c r="I225" i="11"/>
  <c r="I297" i="11" s="1"/>
  <c r="I369" i="11" s="1"/>
  <c r="I441" i="11" s="1"/>
  <c r="I233" i="11"/>
  <c r="I305" i="11" s="1"/>
  <c r="I377" i="11" s="1"/>
  <c r="I449" i="11" s="1"/>
  <c r="J177" i="36"/>
  <c r="J249" i="36" s="1"/>
  <c r="J321" i="36" s="1"/>
  <c r="J393" i="36" s="1"/>
  <c r="J185" i="36"/>
  <c r="J257" i="36" s="1"/>
  <c r="J329" i="36" s="1"/>
  <c r="J401" i="36" s="1"/>
  <c r="J193" i="36"/>
  <c r="J265" i="36" s="1"/>
  <c r="J337" i="36" s="1"/>
  <c r="J409" i="36" s="1"/>
  <c r="J201" i="36"/>
  <c r="J273" i="36" s="1"/>
  <c r="J345" i="36" s="1"/>
  <c r="J417" i="36" s="1"/>
  <c r="J209" i="36"/>
  <c r="J281" i="36" s="1"/>
  <c r="J353" i="36" s="1"/>
  <c r="J425" i="36" s="1"/>
  <c r="J217" i="36"/>
  <c r="J289" i="36" s="1"/>
  <c r="J361" i="36" s="1"/>
  <c r="J433" i="36" s="1"/>
  <c r="J225" i="36"/>
  <c r="J297" i="36" s="1"/>
  <c r="J369" i="36" s="1"/>
  <c r="J441" i="36" s="1"/>
  <c r="J233" i="36"/>
  <c r="J305" i="36" s="1"/>
  <c r="J377" i="36" s="1"/>
  <c r="J449" i="36" s="1"/>
  <c r="H174" i="38"/>
  <c r="H246" i="38" s="1"/>
  <c r="H318" i="38" s="1"/>
  <c r="H390" i="38" s="1"/>
  <c r="H182" i="38"/>
  <c r="H254" i="38" s="1"/>
  <c r="H326" i="38" s="1"/>
  <c r="H398" i="38" s="1"/>
  <c r="H190" i="38"/>
  <c r="H262" i="38" s="1"/>
  <c r="H334" i="38" s="1"/>
  <c r="H406" i="38" s="1"/>
  <c r="H198" i="38"/>
  <c r="H270" i="38" s="1"/>
  <c r="H342" i="38" s="1"/>
  <c r="H414" i="38" s="1"/>
  <c r="H206" i="38"/>
  <c r="H278" i="38" s="1"/>
  <c r="H350" i="38" s="1"/>
  <c r="H422" i="38" s="1"/>
  <c r="H214" i="38"/>
  <c r="H286" i="38" s="1"/>
  <c r="H358" i="38" s="1"/>
  <c r="H430" i="38" s="1"/>
  <c r="H222" i="38"/>
  <c r="H294" i="38" s="1"/>
  <c r="H366" i="38" s="1"/>
  <c r="H438" i="38" s="1"/>
  <c r="H230" i="38"/>
  <c r="H302" i="38" s="1"/>
  <c r="H374" i="38" s="1"/>
  <c r="H446" i="38" s="1"/>
  <c r="H238" i="38"/>
  <c r="H310" i="38" s="1"/>
  <c r="H382" i="38" s="1"/>
  <c r="H454" i="38" s="1"/>
  <c r="I170" i="11"/>
  <c r="I242" i="11" s="1"/>
  <c r="I314" i="11" s="1"/>
  <c r="I386" i="11" s="1"/>
  <c r="I178" i="11"/>
  <c r="I250" i="11" s="1"/>
  <c r="I322" i="11" s="1"/>
  <c r="I394" i="11" s="1"/>
  <c r="I186" i="11"/>
  <c r="I258" i="11" s="1"/>
  <c r="I330" i="11" s="1"/>
  <c r="I402" i="11" s="1"/>
  <c r="I194" i="11"/>
  <c r="I266" i="11" s="1"/>
  <c r="I338" i="11" s="1"/>
  <c r="I410" i="11" s="1"/>
  <c r="I202" i="11"/>
  <c r="I274" i="11" s="1"/>
  <c r="I346" i="11" s="1"/>
  <c r="I418" i="11" s="1"/>
  <c r="I210" i="11"/>
  <c r="I282" i="11" s="1"/>
  <c r="I354" i="11" s="1"/>
  <c r="I426" i="11" s="1"/>
  <c r="I218" i="11"/>
  <c r="I290" i="11" s="1"/>
  <c r="I362" i="11" s="1"/>
  <c r="I434" i="11" s="1"/>
  <c r="I226" i="11"/>
  <c r="I298" i="11" s="1"/>
  <c r="I370" i="11" s="1"/>
  <c r="I442" i="11" s="1"/>
  <c r="I234" i="11"/>
  <c r="I306" i="11" s="1"/>
  <c r="I378" i="11" s="1"/>
  <c r="I450" i="11" s="1"/>
  <c r="J170" i="36"/>
  <c r="J242" i="36" s="1"/>
  <c r="J314" i="36" s="1"/>
  <c r="J386" i="36" s="1"/>
  <c r="J178" i="36"/>
  <c r="J250" i="36" s="1"/>
  <c r="J322" i="36" s="1"/>
  <c r="J394" i="36" s="1"/>
  <c r="J186" i="36"/>
  <c r="J258" i="36" s="1"/>
  <c r="J330" i="36" s="1"/>
  <c r="J402" i="36" s="1"/>
  <c r="J194" i="36"/>
  <c r="J266" i="36" s="1"/>
  <c r="J338" i="36" s="1"/>
  <c r="J410" i="36" s="1"/>
  <c r="J202" i="36"/>
  <c r="J274" i="36" s="1"/>
  <c r="J346" i="36" s="1"/>
  <c r="J418" i="36" s="1"/>
  <c r="J210" i="36"/>
  <c r="J282" i="36" s="1"/>
  <c r="J354" i="36" s="1"/>
  <c r="J426" i="36" s="1"/>
  <c r="J218" i="36"/>
  <c r="J290" i="36" s="1"/>
  <c r="J362" i="36" s="1"/>
  <c r="J434" i="36" s="1"/>
  <c r="J226" i="36"/>
  <c r="J298" i="36" s="1"/>
  <c r="J370" i="36" s="1"/>
  <c r="J442" i="36" s="1"/>
  <c r="J234" i="36"/>
  <c r="J306" i="36" s="1"/>
  <c r="J378" i="36" s="1"/>
  <c r="J450" i="36" s="1"/>
  <c r="H175" i="38"/>
  <c r="H247" i="38" s="1"/>
  <c r="H319" i="38" s="1"/>
  <c r="H391" i="38" s="1"/>
  <c r="H183" i="38"/>
  <c r="H255" i="38" s="1"/>
  <c r="H327" i="38" s="1"/>
  <c r="H399" i="38" s="1"/>
  <c r="H191" i="38"/>
  <c r="H263" i="38" s="1"/>
  <c r="H335" i="38" s="1"/>
  <c r="H407" i="38" s="1"/>
  <c r="H199" i="38"/>
  <c r="H271" i="38" s="1"/>
  <c r="H343" i="38" s="1"/>
  <c r="H415" i="38" s="1"/>
  <c r="H207" i="38"/>
  <c r="H279" i="38" s="1"/>
  <c r="H351" i="38" s="1"/>
  <c r="H423" i="38" s="1"/>
  <c r="H215" i="38"/>
  <c r="H287" i="38" s="1"/>
  <c r="H359" i="38" s="1"/>
  <c r="H431" i="38" s="1"/>
  <c r="H223" i="38"/>
  <c r="H295" i="38" s="1"/>
  <c r="H367" i="38" s="1"/>
  <c r="H439" i="38" s="1"/>
  <c r="H231" i="38"/>
  <c r="H303" i="38" s="1"/>
  <c r="H375" i="38" s="1"/>
  <c r="H447" i="38" s="1"/>
  <c r="I171" i="11"/>
  <c r="I243" i="11" s="1"/>
  <c r="I315" i="11" s="1"/>
  <c r="I387" i="11" s="1"/>
  <c r="I179" i="11"/>
  <c r="I251" i="11" s="1"/>
  <c r="I323" i="11" s="1"/>
  <c r="I395" i="11" s="1"/>
  <c r="I187" i="11"/>
  <c r="I259" i="11" s="1"/>
  <c r="I331" i="11" s="1"/>
  <c r="I403" i="11" s="1"/>
  <c r="I195" i="11"/>
  <c r="I267" i="11" s="1"/>
  <c r="I339" i="11" s="1"/>
  <c r="I411" i="11" s="1"/>
  <c r="I203" i="11"/>
  <c r="I275" i="11" s="1"/>
  <c r="I347" i="11" s="1"/>
  <c r="I419" i="11" s="1"/>
  <c r="I211" i="11"/>
  <c r="I283" i="11" s="1"/>
  <c r="I355" i="11" s="1"/>
  <c r="I427" i="11" s="1"/>
  <c r="I219" i="11"/>
  <c r="I291" i="11" s="1"/>
  <c r="I363" i="11" s="1"/>
  <c r="I435" i="11" s="1"/>
  <c r="I227" i="11"/>
  <c r="I299" i="11" s="1"/>
  <c r="I371" i="11" s="1"/>
  <c r="I443" i="11" s="1"/>
  <c r="I235" i="11"/>
  <c r="I307" i="11" s="1"/>
  <c r="I379" i="11" s="1"/>
  <c r="I451" i="11" s="1"/>
  <c r="J171" i="36"/>
  <c r="J243" i="36" s="1"/>
  <c r="J315" i="36" s="1"/>
  <c r="J387" i="36" s="1"/>
  <c r="J179" i="36"/>
  <c r="J251" i="36" s="1"/>
  <c r="J323" i="36" s="1"/>
  <c r="J395" i="36" s="1"/>
  <c r="J187" i="36"/>
  <c r="J259" i="36" s="1"/>
  <c r="J331" i="36" s="1"/>
  <c r="J403" i="36" s="1"/>
  <c r="J195" i="36"/>
  <c r="J267" i="36" s="1"/>
  <c r="J339" i="36" s="1"/>
  <c r="J411" i="36" s="1"/>
  <c r="J203" i="36"/>
  <c r="J275" i="36" s="1"/>
  <c r="J347" i="36" s="1"/>
  <c r="J419" i="36" s="1"/>
  <c r="J211" i="36"/>
  <c r="J283" i="36" s="1"/>
  <c r="J355" i="36" s="1"/>
  <c r="J427" i="36" s="1"/>
  <c r="J219" i="36"/>
  <c r="J291" i="36" s="1"/>
  <c r="J363" i="36" s="1"/>
  <c r="J435" i="36" s="1"/>
  <c r="J227" i="36"/>
  <c r="J299" i="36" s="1"/>
  <c r="J371" i="36" s="1"/>
  <c r="J443" i="36" s="1"/>
  <c r="J235" i="36"/>
  <c r="J307" i="36" s="1"/>
  <c r="J379" i="36" s="1"/>
  <c r="J451" i="36" s="1"/>
  <c r="H176" i="38"/>
  <c r="H248" i="38" s="1"/>
  <c r="H320" i="38" s="1"/>
  <c r="H392" i="38" s="1"/>
  <c r="H184" i="38"/>
  <c r="H256" i="38" s="1"/>
  <c r="H328" i="38" s="1"/>
  <c r="H400" i="38" s="1"/>
  <c r="H192" i="38"/>
  <c r="H264" i="38" s="1"/>
  <c r="H336" i="38" s="1"/>
  <c r="H408" i="38" s="1"/>
  <c r="H200" i="38"/>
  <c r="H272" i="38" s="1"/>
  <c r="H344" i="38" s="1"/>
  <c r="H416" i="38" s="1"/>
  <c r="H208" i="38"/>
  <c r="H280" i="38" s="1"/>
  <c r="H352" i="38" s="1"/>
  <c r="H424" i="38" s="1"/>
  <c r="H216" i="38"/>
  <c r="H288" i="38" s="1"/>
  <c r="H360" i="38" s="1"/>
  <c r="H432" i="38" s="1"/>
  <c r="H224" i="38"/>
  <c r="H296" i="38" s="1"/>
  <c r="H368" i="38" s="1"/>
  <c r="H440" i="38" s="1"/>
  <c r="H232" i="38"/>
  <c r="H304" i="38" s="1"/>
  <c r="H376" i="38" s="1"/>
  <c r="H448" i="38" s="1"/>
  <c r="I172" i="11"/>
  <c r="I244" i="11" s="1"/>
  <c r="I316" i="11" s="1"/>
  <c r="I388" i="11" s="1"/>
  <c r="I180" i="11"/>
  <c r="I252" i="11" s="1"/>
  <c r="I324" i="11" s="1"/>
  <c r="I396" i="11" s="1"/>
  <c r="I188" i="11"/>
  <c r="I260" i="11" s="1"/>
  <c r="I332" i="11" s="1"/>
  <c r="I404" i="11" s="1"/>
  <c r="I196" i="11"/>
  <c r="I268" i="11" s="1"/>
  <c r="I340" i="11" s="1"/>
  <c r="I412" i="11" s="1"/>
  <c r="I204" i="11"/>
  <c r="I276" i="11" s="1"/>
  <c r="I348" i="11" s="1"/>
  <c r="I420" i="11" s="1"/>
  <c r="I212" i="11"/>
  <c r="I284" i="11" s="1"/>
  <c r="I356" i="11" s="1"/>
  <c r="I428" i="11" s="1"/>
  <c r="I220" i="11"/>
  <c r="I292" i="11" s="1"/>
  <c r="I364" i="11" s="1"/>
  <c r="I436" i="11" s="1"/>
  <c r="I228" i="11"/>
  <c r="I300" i="11" s="1"/>
  <c r="I372" i="11" s="1"/>
  <c r="I444" i="11" s="1"/>
  <c r="I236" i="11"/>
  <c r="I308" i="11" s="1"/>
  <c r="I380" i="11" s="1"/>
  <c r="I452" i="11" s="1"/>
  <c r="J172" i="36"/>
  <c r="J244" i="36" s="1"/>
  <c r="J316" i="36" s="1"/>
  <c r="J388" i="36" s="1"/>
  <c r="J180" i="36"/>
  <c r="J252" i="36" s="1"/>
  <c r="J324" i="36" s="1"/>
  <c r="J396" i="36" s="1"/>
  <c r="J188" i="36"/>
  <c r="J260" i="36" s="1"/>
  <c r="J332" i="36" s="1"/>
  <c r="J404" i="36" s="1"/>
  <c r="J196" i="36"/>
  <c r="J268" i="36" s="1"/>
  <c r="J340" i="36" s="1"/>
  <c r="J412" i="36" s="1"/>
  <c r="J204" i="36"/>
  <c r="J276" i="36" s="1"/>
  <c r="J348" i="36" s="1"/>
  <c r="J420" i="36" s="1"/>
  <c r="J212" i="36"/>
  <c r="J284" i="36" s="1"/>
  <c r="J356" i="36" s="1"/>
  <c r="J428" i="36" s="1"/>
  <c r="J220" i="36"/>
  <c r="J292" i="36" s="1"/>
  <c r="J364" i="36" s="1"/>
  <c r="J436" i="36" s="1"/>
  <c r="J228" i="36"/>
  <c r="J300" i="36" s="1"/>
  <c r="J372" i="36" s="1"/>
  <c r="J444" i="36" s="1"/>
  <c r="J236" i="36"/>
  <c r="J308" i="36" s="1"/>
  <c r="J380" i="36" s="1"/>
  <c r="J452" i="36" s="1"/>
  <c r="H177" i="38"/>
  <c r="H249" i="38" s="1"/>
  <c r="H321" i="38" s="1"/>
  <c r="H393" i="38" s="1"/>
  <c r="H185" i="38"/>
  <c r="H257" i="38" s="1"/>
  <c r="H329" i="38" s="1"/>
  <c r="H401" i="38" s="1"/>
  <c r="H193" i="38"/>
  <c r="H265" i="38" s="1"/>
  <c r="H337" i="38" s="1"/>
  <c r="H409" i="38" s="1"/>
  <c r="H201" i="38"/>
  <c r="H273" i="38" s="1"/>
  <c r="H345" i="38" s="1"/>
  <c r="H417" i="38" s="1"/>
  <c r="H209" i="38"/>
  <c r="H281" i="38" s="1"/>
  <c r="H353" i="38" s="1"/>
  <c r="H425" i="38" s="1"/>
  <c r="H217" i="38"/>
  <c r="H289" i="38" s="1"/>
  <c r="H361" i="38" s="1"/>
  <c r="H433" i="38" s="1"/>
  <c r="H225" i="38"/>
  <c r="H297" i="38" s="1"/>
  <c r="H369" i="38" s="1"/>
  <c r="H441" i="38" s="1"/>
  <c r="H233" i="38"/>
  <c r="H305" i="38" s="1"/>
  <c r="H377" i="38" s="1"/>
  <c r="H449" i="38" s="1"/>
  <c r="I173" i="11"/>
  <c r="I245" i="11" s="1"/>
  <c r="I317" i="11" s="1"/>
  <c r="I389" i="11" s="1"/>
  <c r="I181" i="11"/>
  <c r="I253" i="11" s="1"/>
  <c r="I325" i="11" s="1"/>
  <c r="I397" i="11" s="1"/>
  <c r="I189" i="11"/>
  <c r="I261" i="11" s="1"/>
  <c r="I333" i="11" s="1"/>
  <c r="I405" i="11" s="1"/>
  <c r="I197" i="11"/>
  <c r="I269" i="11" s="1"/>
  <c r="I341" i="11" s="1"/>
  <c r="I413" i="11" s="1"/>
  <c r="I205" i="11"/>
  <c r="I277" i="11" s="1"/>
  <c r="I349" i="11" s="1"/>
  <c r="I421" i="11" s="1"/>
  <c r="I213" i="11"/>
  <c r="I285" i="11" s="1"/>
  <c r="I357" i="11" s="1"/>
  <c r="I429" i="11" s="1"/>
  <c r="I221" i="11"/>
  <c r="I293" i="11" s="1"/>
  <c r="I365" i="11" s="1"/>
  <c r="I437" i="11" s="1"/>
  <c r="I229" i="11"/>
  <c r="I301" i="11" s="1"/>
  <c r="I373" i="11" s="1"/>
  <c r="I445" i="11" s="1"/>
  <c r="I237" i="11"/>
  <c r="I309" i="11" s="1"/>
  <c r="I381" i="11" s="1"/>
  <c r="I453" i="11" s="1"/>
  <c r="J173" i="36"/>
  <c r="J245" i="36" s="1"/>
  <c r="J317" i="36" s="1"/>
  <c r="J389" i="36" s="1"/>
  <c r="J181" i="36"/>
  <c r="J253" i="36" s="1"/>
  <c r="J325" i="36" s="1"/>
  <c r="J397" i="36" s="1"/>
  <c r="J189" i="36"/>
  <c r="J261" i="36" s="1"/>
  <c r="J333" i="36" s="1"/>
  <c r="J405" i="36" s="1"/>
  <c r="J197" i="36"/>
  <c r="J269" i="36" s="1"/>
  <c r="J341" i="36" s="1"/>
  <c r="J413" i="36" s="1"/>
  <c r="J205" i="36"/>
  <c r="J277" i="36" s="1"/>
  <c r="J349" i="36" s="1"/>
  <c r="J421" i="36" s="1"/>
  <c r="J213" i="36"/>
  <c r="J285" i="36" s="1"/>
  <c r="J357" i="36" s="1"/>
  <c r="J429" i="36" s="1"/>
  <c r="J221" i="36"/>
  <c r="J293" i="36" s="1"/>
  <c r="J365" i="36" s="1"/>
  <c r="J437" i="36" s="1"/>
  <c r="J229" i="36"/>
  <c r="J301" i="36" s="1"/>
  <c r="J373" i="36" s="1"/>
  <c r="J445" i="36" s="1"/>
  <c r="J237" i="36"/>
  <c r="J309" i="36" s="1"/>
  <c r="J381" i="36" s="1"/>
  <c r="J453" i="36" s="1"/>
  <c r="AQ321" i="37"/>
  <c r="AQ324" i="37"/>
  <c r="AQ319" i="37"/>
  <c r="AQ383" i="37"/>
  <c r="N421" i="11"/>
  <c r="X236" i="37"/>
  <c r="X308" i="37" s="1"/>
  <c r="X380" i="37" s="1"/>
  <c r="X452" i="37" s="1"/>
  <c r="AR350" i="36"/>
  <c r="Q351" i="36"/>
  <c r="Q423" i="36" s="1"/>
  <c r="X174" i="36"/>
  <c r="X246" i="36" s="1"/>
  <c r="X318" i="36" s="1"/>
  <c r="X390" i="36" s="1"/>
  <c r="J239" i="38"/>
  <c r="J311" i="38" s="1"/>
  <c r="J383" i="38" s="1"/>
  <c r="J455" i="38" s="1"/>
  <c r="J235" i="38"/>
  <c r="J307" i="38" s="1"/>
  <c r="J379" i="38" s="1"/>
  <c r="J451" i="38" s="1"/>
  <c r="AR318" i="36"/>
  <c r="Q319" i="36"/>
  <c r="Q391" i="36" s="1"/>
  <c r="O403" i="36"/>
  <c r="AR380" i="36"/>
  <c r="Q376" i="36"/>
  <c r="Q448" i="36" s="1"/>
  <c r="AR341" i="36"/>
  <c r="AR381" i="36"/>
  <c r="Q342" i="36"/>
  <c r="Q414" i="36" s="1"/>
  <c r="O407" i="37"/>
  <c r="AR373" i="36"/>
  <c r="Q374" i="36"/>
  <c r="Q446" i="36" s="1"/>
  <c r="O455" i="36"/>
  <c r="N393" i="11"/>
  <c r="AR344" i="36"/>
  <c r="Q345" i="36"/>
  <c r="Q417" i="36" s="1"/>
  <c r="N433" i="38"/>
  <c r="AR315" i="36"/>
  <c r="Q316" i="36"/>
  <c r="Q388" i="36" s="1"/>
  <c r="AR347" i="36"/>
  <c r="Q348" i="36"/>
  <c r="Q420" i="36" s="1"/>
  <c r="O434" i="36"/>
  <c r="O438" i="38"/>
  <c r="O447" i="36"/>
  <c r="O412" i="36"/>
  <c r="O437" i="11"/>
  <c r="O419" i="36"/>
  <c r="O437" i="38"/>
  <c r="O447" i="38"/>
  <c r="X208" i="37"/>
  <c r="X280" i="37" s="1"/>
  <c r="X352" i="37" s="1"/>
  <c r="X424" i="37" s="1"/>
  <c r="X221" i="37"/>
  <c r="X293" i="37" s="1"/>
  <c r="X365" i="37" s="1"/>
  <c r="X437" i="37" s="1"/>
  <c r="X227" i="37"/>
  <c r="X299" i="37" s="1"/>
  <c r="X371" i="37" s="1"/>
  <c r="X443" i="37" s="1"/>
  <c r="X180" i="37"/>
  <c r="X252" i="37" s="1"/>
  <c r="X324" i="37" s="1"/>
  <c r="X396" i="37" s="1"/>
  <c r="X198" i="37"/>
  <c r="X270" i="37" s="1"/>
  <c r="X342" i="37" s="1"/>
  <c r="X414" i="37" s="1"/>
  <c r="X207" i="37"/>
  <c r="X279" i="37" s="1"/>
  <c r="X351" i="37" s="1"/>
  <c r="X423" i="37" s="1"/>
  <c r="X183" i="37"/>
  <c r="X255" i="37" s="1"/>
  <c r="X327" i="37" s="1"/>
  <c r="X399" i="37" s="1"/>
  <c r="K176" i="36"/>
  <c r="K248" i="36" s="1"/>
  <c r="K320" i="36" s="1"/>
  <c r="K392" i="36" s="1"/>
  <c r="K184" i="36"/>
  <c r="K256" i="36" s="1"/>
  <c r="K328" i="36" s="1"/>
  <c r="K400" i="36" s="1"/>
  <c r="K192" i="36"/>
  <c r="K264" i="36" s="1"/>
  <c r="K336" i="36" s="1"/>
  <c r="K408" i="36" s="1"/>
  <c r="K200" i="36"/>
  <c r="K272" i="36" s="1"/>
  <c r="K344" i="36" s="1"/>
  <c r="K416" i="36" s="1"/>
  <c r="K208" i="36"/>
  <c r="K280" i="36" s="1"/>
  <c r="K352" i="36" s="1"/>
  <c r="K424" i="36" s="1"/>
  <c r="K216" i="36"/>
  <c r="K288" i="36" s="1"/>
  <c r="K360" i="36" s="1"/>
  <c r="K432" i="36" s="1"/>
  <c r="K224" i="36"/>
  <c r="K296" i="36" s="1"/>
  <c r="K368" i="36" s="1"/>
  <c r="K440" i="36" s="1"/>
  <c r="K232" i="36"/>
  <c r="K304" i="36" s="1"/>
  <c r="K376" i="36" s="1"/>
  <c r="K448" i="36" s="1"/>
  <c r="K240" i="36"/>
  <c r="K312" i="36" s="1"/>
  <c r="K384" i="36" s="1"/>
  <c r="K456" i="36" s="1"/>
  <c r="O394" i="11"/>
  <c r="O453" i="11"/>
  <c r="O443" i="11"/>
  <c r="I238" i="37"/>
  <c r="I310" i="37" s="1"/>
  <c r="I382" i="37" s="1"/>
  <c r="I454" i="37" s="1"/>
  <c r="AR333" i="36"/>
  <c r="AR365" i="36"/>
  <c r="AR336" i="36"/>
  <c r="AR368" i="36"/>
  <c r="AR339" i="36"/>
  <c r="AR371" i="36"/>
  <c r="AR342" i="36"/>
  <c r="AR374" i="36"/>
  <c r="AR382" i="36"/>
  <c r="Q334" i="36"/>
  <c r="Q406" i="36" s="1"/>
  <c r="Q366" i="36"/>
  <c r="Q438" i="36" s="1"/>
  <c r="Q337" i="36"/>
  <c r="Q409" i="36" s="1"/>
  <c r="Q369" i="36"/>
  <c r="Q441" i="36" s="1"/>
  <c r="Q340" i="36"/>
  <c r="Q412" i="36" s="1"/>
  <c r="Q372" i="36"/>
  <c r="Q444" i="36" s="1"/>
  <c r="Q343" i="36"/>
  <c r="Q415" i="36" s="1"/>
  <c r="Q377" i="36"/>
  <c r="Q449" i="36" s="1"/>
  <c r="Q378" i="36"/>
  <c r="Q450" i="36" s="1"/>
  <c r="O392" i="11"/>
  <c r="AR337" i="36"/>
  <c r="AR369" i="36"/>
  <c r="AR340" i="36"/>
  <c r="AR372" i="36"/>
  <c r="AR343" i="36"/>
  <c r="AR314" i="36"/>
  <c r="AR346" i="36"/>
  <c r="AR376" i="36"/>
  <c r="AR377" i="36"/>
  <c r="Q338" i="36"/>
  <c r="Q410" i="36" s="1"/>
  <c r="Q370" i="36"/>
  <c r="Q442" i="36" s="1"/>
  <c r="Q341" i="36"/>
  <c r="Q413" i="36" s="1"/>
  <c r="Q373" i="36"/>
  <c r="Q445" i="36" s="1"/>
  <c r="Q344" i="36"/>
  <c r="Q416" i="36" s="1"/>
  <c r="Q315" i="36"/>
  <c r="Q387" i="36" s="1"/>
  <c r="Q347" i="36"/>
  <c r="Q419" i="36" s="1"/>
  <c r="Q381" i="36"/>
  <c r="Q453" i="36" s="1"/>
  <c r="Q382" i="36"/>
  <c r="Q454" i="36" s="1"/>
  <c r="O432" i="36"/>
  <c r="O438" i="36"/>
  <c r="O432" i="11"/>
  <c r="AR345" i="36"/>
  <c r="AR316" i="36"/>
  <c r="AR348" i="36"/>
  <c r="AR319" i="36"/>
  <c r="AR351" i="36"/>
  <c r="AR322" i="36"/>
  <c r="AR354" i="36"/>
  <c r="AR384" i="36"/>
  <c r="Q314" i="36"/>
  <c r="Q386" i="36" s="1"/>
  <c r="Q346" i="36"/>
  <c r="Q418" i="36" s="1"/>
  <c r="Q317" i="36"/>
  <c r="Q389" i="36" s="1"/>
  <c r="Q349" i="36"/>
  <c r="Q421" i="36" s="1"/>
  <c r="Q320" i="36"/>
  <c r="Q392" i="36" s="1"/>
  <c r="Q352" i="36"/>
  <c r="Q424" i="36" s="1"/>
  <c r="Q323" i="36"/>
  <c r="Q395" i="36" s="1"/>
  <c r="Q355" i="36"/>
  <c r="Q427" i="36" s="1"/>
  <c r="Q380" i="36"/>
  <c r="Q452" i="36" s="1"/>
  <c r="I173" i="37"/>
  <c r="I245" i="37" s="1"/>
  <c r="I317" i="37" s="1"/>
  <c r="I389" i="37" s="1"/>
  <c r="AR317" i="36"/>
  <c r="AR349" i="36"/>
  <c r="AR320" i="36"/>
  <c r="AR352" i="36"/>
  <c r="AR323" i="36"/>
  <c r="AR355" i="36"/>
  <c r="AR326" i="36"/>
  <c r="AR358" i="36"/>
  <c r="AR375" i="36"/>
  <c r="Q318" i="36"/>
  <c r="Q390" i="36" s="1"/>
  <c r="Q350" i="36"/>
  <c r="Q422" i="36" s="1"/>
  <c r="Q321" i="36"/>
  <c r="Q393" i="36" s="1"/>
  <c r="Q353" i="36"/>
  <c r="Q425" i="36" s="1"/>
  <c r="Q324" i="36"/>
  <c r="Q396" i="36" s="1"/>
  <c r="Q356" i="36"/>
  <c r="Q428" i="36" s="1"/>
  <c r="Q327" i="36"/>
  <c r="Q399" i="36" s="1"/>
  <c r="Q359" i="36"/>
  <c r="Q431" i="36" s="1"/>
  <c r="Q384" i="36"/>
  <c r="Q456" i="36" s="1"/>
  <c r="O393" i="11"/>
  <c r="O448" i="11"/>
  <c r="AR321" i="36"/>
  <c r="AR353" i="36"/>
  <c r="AR324" i="36"/>
  <c r="AR356" i="36"/>
  <c r="AR327" i="36"/>
  <c r="AR359" i="36"/>
  <c r="AR330" i="36"/>
  <c r="AR362" i="36"/>
  <c r="AR379" i="36"/>
  <c r="Q322" i="36"/>
  <c r="Q394" i="36" s="1"/>
  <c r="Q354" i="36"/>
  <c r="Q426" i="36" s="1"/>
  <c r="Q325" i="36"/>
  <c r="Q397" i="36" s="1"/>
  <c r="Q357" i="36"/>
  <c r="Q429" i="36" s="1"/>
  <c r="Q328" i="36"/>
  <c r="Q400" i="36" s="1"/>
  <c r="Q360" i="36"/>
  <c r="Q432" i="36" s="1"/>
  <c r="Q331" i="36"/>
  <c r="Q403" i="36" s="1"/>
  <c r="Q363" i="36"/>
  <c r="Q435" i="36" s="1"/>
  <c r="Q375" i="36"/>
  <c r="Q447" i="36" s="1"/>
  <c r="O425" i="36"/>
  <c r="O446" i="11"/>
  <c r="AR325" i="36"/>
  <c r="AR357" i="36"/>
  <c r="AR328" i="36"/>
  <c r="AR360" i="36"/>
  <c r="AR331" i="36"/>
  <c r="AR363" i="36"/>
  <c r="AR334" i="36"/>
  <c r="AR366" i="36"/>
  <c r="AR383" i="36"/>
  <c r="Q326" i="36"/>
  <c r="Q398" i="36" s="1"/>
  <c r="Q358" i="36"/>
  <c r="Q430" i="36" s="1"/>
  <c r="Q329" i="36"/>
  <c r="Q401" i="36" s="1"/>
  <c r="Q361" i="36"/>
  <c r="Q433" i="36" s="1"/>
  <c r="Q332" i="36"/>
  <c r="Q404" i="36" s="1"/>
  <c r="Q364" i="36"/>
  <c r="Q436" i="36" s="1"/>
  <c r="Q335" i="36"/>
  <c r="Q407" i="36" s="1"/>
  <c r="Q367" i="36"/>
  <c r="Q439" i="36" s="1"/>
  <c r="Q379" i="36"/>
  <c r="Q451" i="36" s="1"/>
  <c r="O397" i="36"/>
  <c r="AR329" i="36"/>
  <c r="AR361" i="36"/>
  <c r="AR332" i="36"/>
  <c r="AR364" i="36"/>
  <c r="AR335" i="36"/>
  <c r="AR367" i="36"/>
  <c r="AR338" i="36"/>
  <c r="AR370" i="36"/>
  <c r="Q330" i="36"/>
  <c r="Q402" i="36" s="1"/>
  <c r="Q362" i="36"/>
  <c r="Q434" i="36" s="1"/>
  <c r="Q333" i="36"/>
  <c r="Q405" i="36" s="1"/>
  <c r="Q365" i="36"/>
  <c r="Q437" i="36" s="1"/>
  <c r="Q336" i="36"/>
  <c r="Q408" i="36" s="1"/>
  <c r="Q368" i="36"/>
  <c r="Q440" i="36" s="1"/>
  <c r="Q339" i="36"/>
  <c r="Q411" i="36" s="1"/>
  <c r="Q371" i="36"/>
  <c r="Q443" i="36" s="1"/>
  <c r="O404" i="36"/>
  <c r="O436" i="36"/>
  <c r="O421" i="36"/>
  <c r="K172" i="36"/>
  <c r="K244" i="36" s="1"/>
  <c r="K316" i="36" s="1"/>
  <c r="K388" i="36" s="1"/>
  <c r="K180" i="36"/>
  <c r="K252" i="36" s="1"/>
  <c r="K324" i="36" s="1"/>
  <c r="K396" i="36" s="1"/>
  <c r="K188" i="36"/>
  <c r="K260" i="36" s="1"/>
  <c r="K332" i="36" s="1"/>
  <c r="K404" i="36" s="1"/>
  <c r="K196" i="36"/>
  <c r="K268" i="36" s="1"/>
  <c r="K340" i="36" s="1"/>
  <c r="K412" i="36" s="1"/>
  <c r="K204" i="36"/>
  <c r="K276" i="36" s="1"/>
  <c r="K348" i="36" s="1"/>
  <c r="K420" i="36" s="1"/>
  <c r="K212" i="36"/>
  <c r="K284" i="36" s="1"/>
  <c r="K356" i="36" s="1"/>
  <c r="K428" i="36" s="1"/>
  <c r="K220" i="36"/>
  <c r="K292" i="36" s="1"/>
  <c r="K364" i="36" s="1"/>
  <c r="K436" i="36" s="1"/>
  <c r="K228" i="36"/>
  <c r="K300" i="36" s="1"/>
  <c r="K372" i="36" s="1"/>
  <c r="K444" i="36" s="1"/>
  <c r="K236" i="36"/>
  <c r="K308" i="36" s="1"/>
  <c r="K380" i="36" s="1"/>
  <c r="K452" i="36" s="1"/>
  <c r="O422" i="36"/>
  <c r="AS335" i="11"/>
  <c r="X200" i="11"/>
  <c r="X272" i="11" s="1"/>
  <c r="X344" i="11" s="1"/>
  <c r="X416" i="11" s="1"/>
  <c r="O428" i="37"/>
  <c r="O388" i="36"/>
  <c r="O423" i="36"/>
  <c r="O429" i="36"/>
  <c r="O400" i="38"/>
  <c r="O407" i="11"/>
  <c r="O433" i="11"/>
  <c r="O454" i="36"/>
  <c r="O444" i="38"/>
  <c r="X230" i="38"/>
  <c r="X302" i="38" s="1"/>
  <c r="X374" i="38" s="1"/>
  <c r="X446" i="38" s="1"/>
  <c r="O396" i="36"/>
  <c r="M221" i="11"/>
  <c r="M293" i="11" s="1"/>
  <c r="M365" i="11" s="1"/>
  <c r="M437" i="11" s="1"/>
  <c r="M177" i="11"/>
  <c r="M249" i="11" s="1"/>
  <c r="M321" i="11" s="1"/>
  <c r="M393" i="11" s="1"/>
  <c r="M185" i="11"/>
  <c r="M257" i="11" s="1"/>
  <c r="M329" i="11" s="1"/>
  <c r="M401" i="11" s="1"/>
  <c r="M193" i="11"/>
  <c r="M265" i="11" s="1"/>
  <c r="M337" i="11" s="1"/>
  <c r="M409" i="11" s="1"/>
  <c r="M201" i="11"/>
  <c r="M273" i="11" s="1"/>
  <c r="M345" i="11" s="1"/>
  <c r="M417" i="11" s="1"/>
  <c r="M209" i="11"/>
  <c r="M281" i="11" s="1"/>
  <c r="M353" i="11" s="1"/>
  <c r="M425" i="11" s="1"/>
  <c r="M217" i="11"/>
  <c r="M289" i="11" s="1"/>
  <c r="M361" i="11" s="1"/>
  <c r="M433" i="11" s="1"/>
  <c r="M229" i="11"/>
  <c r="M301" i="11" s="1"/>
  <c r="M373" i="11" s="1"/>
  <c r="M445" i="11" s="1"/>
  <c r="M237" i="11"/>
  <c r="M309" i="11" s="1"/>
  <c r="M381" i="11" s="1"/>
  <c r="M453" i="11" s="1"/>
  <c r="M170" i="11"/>
  <c r="M242" i="11" s="1"/>
  <c r="M314" i="11" s="1"/>
  <c r="M386" i="11" s="1"/>
  <c r="M178" i="11"/>
  <c r="M250" i="11" s="1"/>
  <c r="M322" i="11" s="1"/>
  <c r="M394" i="11" s="1"/>
  <c r="M186" i="11"/>
  <c r="M258" i="11" s="1"/>
  <c r="M330" i="11" s="1"/>
  <c r="M402" i="11" s="1"/>
  <c r="M194" i="11"/>
  <c r="M266" i="11" s="1"/>
  <c r="M338" i="11" s="1"/>
  <c r="M410" i="11" s="1"/>
  <c r="M202" i="11"/>
  <c r="M274" i="11" s="1"/>
  <c r="M346" i="11" s="1"/>
  <c r="M418" i="11" s="1"/>
  <c r="M210" i="11"/>
  <c r="M282" i="11" s="1"/>
  <c r="M354" i="11" s="1"/>
  <c r="M426" i="11" s="1"/>
  <c r="M222" i="11"/>
  <c r="M294" i="11" s="1"/>
  <c r="M366" i="11" s="1"/>
  <c r="M438" i="11" s="1"/>
  <c r="M230" i="11"/>
  <c r="M302" i="11" s="1"/>
  <c r="M374" i="11" s="1"/>
  <c r="M446" i="11" s="1"/>
  <c r="M238" i="11"/>
  <c r="M310" i="11" s="1"/>
  <c r="M382" i="11" s="1"/>
  <c r="M454" i="11" s="1"/>
  <c r="M171" i="11"/>
  <c r="M243" i="11" s="1"/>
  <c r="M315" i="11" s="1"/>
  <c r="M387" i="11" s="1"/>
  <c r="M179" i="11"/>
  <c r="M251" i="11" s="1"/>
  <c r="M323" i="11" s="1"/>
  <c r="M395" i="11" s="1"/>
  <c r="M187" i="11"/>
  <c r="M259" i="11" s="1"/>
  <c r="M331" i="11" s="1"/>
  <c r="M403" i="11" s="1"/>
  <c r="M195" i="11"/>
  <c r="M267" i="11" s="1"/>
  <c r="M339" i="11" s="1"/>
  <c r="M411" i="11" s="1"/>
  <c r="M203" i="11"/>
  <c r="M275" i="11" s="1"/>
  <c r="M347" i="11" s="1"/>
  <c r="M419" i="11" s="1"/>
  <c r="M211" i="11"/>
  <c r="M283" i="11" s="1"/>
  <c r="M355" i="11" s="1"/>
  <c r="M427" i="11" s="1"/>
  <c r="M223" i="11"/>
  <c r="M295" i="11" s="1"/>
  <c r="M367" i="11" s="1"/>
  <c r="M439" i="11" s="1"/>
  <c r="M231" i="11"/>
  <c r="M303" i="11" s="1"/>
  <c r="M375" i="11" s="1"/>
  <c r="M447" i="11" s="1"/>
  <c r="M239" i="11"/>
  <c r="M311" i="11" s="1"/>
  <c r="M383" i="11" s="1"/>
  <c r="M455" i="11" s="1"/>
  <c r="M172" i="11"/>
  <c r="M244" i="11" s="1"/>
  <c r="M316" i="11" s="1"/>
  <c r="M388" i="11" s="1"/>
  <c r="M180" i="11"/>
  <c r="M252" i="11" s="1"/>
  <c r="M324" i="11" s="1"/>
  <c r="M396" i="11" s="1"/>
  <c r="M188" i="11"/>
  <c r="M260" i="11" s="1"/>
  <c r="M332" i="11" s="1"/>
  <c r="M404" i="11" s="1"/>
  <c r="M196" i="11"/>
  <c r="M268" i="11" s="1"/>
  <c r="M340" i="11" s="1"/>
  <c r="M412" i="11" s="1"/>
  <c r="M204" i="11"/>
  <c r="M276" i="11" s="1"/>
  <c r="M348" i="11" s="1"/>
  <c r="M420" i="11" s="1"/>
  <c r="M212" i="11"/>
  <c r="M284" i="11" s="1"/>
  <c r="M356" i="11" s="1"/>
  <c r="M428" i="11" s="1"/>
  <c r="M224" i="11"/>
  <c r="M296" i="11" s="1"/>
  <c r="M368" i="11" s="1"/>
  <c r="M440" i="11" s="1"/>
  <c r="M232" i="11"/>
  <c r="M304" i="11" s="1"/>
  <c r="M376" i="11" s="1"/>
  <c r="M448" i="11" s="1"/>
  <c r="M240" i="11"/>
  <c r="M312" i="11" s="1"/>
  <c r="M384" i="11" s="1"/>
  <c r="M456" i="11" s="1"/>
  <c r="M181" i="11"/>
  <c r="M253" i="11" s="1"/>
  <c r="M325" i="11" s="1"/>
  <c r="M397" i="11" s="1"/>
  <c r="M189" i="11"/>
  <c r="M261" i="11" s="1"/>
  <c r="M333" i="11" s="1"/>
  <c r="M405" i="11" s="1"/>
  <c r="M197" i="11"/>
  <c r="M269" i="11" s="1"/>
  <c r="M341" i="11" s="1"/>
  <c r="M413" i="11" s="1"/>
  <c r="M213" i="11"/>
  <c r="M285" i="11" s="1"/>
  <c r="M357" i="11" s="1"/>
  <c r="M429" i="11" s="1"/>
  <c r="M225" i="11"/>
  <c r="M297" i="11" s="1"/>
  <c r="M369" i="11" s="1"/>
  <c r="M441" i="11" s="1"/>
  <c r="M233" i="11"/>
  <c r="M305" i="11" s="1"/>
  <c r="M377" i="11" s="1"/>
  <c r="M449" i="11" s="1"/>
  <c r="M218" i="11"/>
  <c r="M290" i="11" s="1"/>
  <c r="M362" i="11" s="1"/>
  <c r="M434" i="11" s="1"/>
  <c r="M174" i="11"/>
  <c r="M246" i="11" s="1"/>
  <c r="M318" i="11" s="1"/>
  <c r="M390" i="11" s="1"/>
  <c r="M182" i="11"/>
  <c r="M254" i="11" s="1"/>
  <c r="M326" i="11" s="1"/>
  <c r="M398" i="11" s="1"/>
  <c r="M190" i="11"/>
  <c r="M262" i="11" s="1"/>
  <c r="M334" i="11" s="1"/>
  <c r="M406" i="11" s="1"/>
  <c r="M198" i="11"/>
  <c r="M270" i="11" s="1"/>
  <c r="M342" i="11" s="1"/>
  <c r="M414" i="11" s="1"/>
  <c r="M206" i="11"/>
  <c r="M278" i="11" s="1"/>
  <c r="M350" i="11" s="1"/>
  <c r="M422" i="11" s="1"/>
  <c r="M214" i="11"/>
  <c r="M286" i="11" s="1"/>
  <c r="M358" i="11" s="1"/>
  <c r="M430" i="11" s="1"/>
  <c r="M226" i="11"/>
  <c r="M298" i="11" s="1"/>
  <c r="M370" i="11" s="1"/>
  <c r="M442" i="11" s="1"/>
  <c r="M234" i="11"/>
  <c r="M306" i="11" s="1"/>
  <c r="M378" i="11" s="1"/>
  <c r="M450" i="11" s="1"/>
  <c r="M219" i="11"/>
  <c r="M291" i="11" s="1"/>
  <c r="M363" i="11" s="1"/>
  <c r="M435" i="11" s="1"/>
  <c r="M175" i="11"/>
  <c r="M247" i="11" s="1"/>
  <c r="M319" i="11" s="1"/>
  <c r="M391" i="11" s="1"/>
  <c r="M183" i="11"/>
  <c r="M255" i="11" s="1"/>
  <c r="M327" i="11" s="1"/>
  <c r="M399" i="11" s="1"/>
  <c r="M191" i="11"/>
  <c r="M263" i="11" s="1"/>
  <c r="M335" i="11" s="1"/>
  <c r="M407" i="11" s="1"/>
  <c r="M199" i="11"/>
  <c r="M271" i="11" s="1"/>
  <c r="M343" i="11" s="1"/>
  <c r="M415" i="11" s="1"/>
  <c r="M207" i="11"/>
  <c r="M279" i="11" s="1"/>
  <c r="M351" i="11" s="1"/>
  <c r="M423" i="11" s="1"/>
  <c r="M215" i="11"/>
  <c r="M287" i="11" s="1"/>
  <c r="M359" i="11" s="1"/>
  <c r="M431" i="11" s="1"/>
  <c r="M227" i="11"/>
  <c r="M299" i="11" s="1"/>
  <c r="M371" i="11" s="1"/>
  <c r="M443" i="11" s="1"/>
  <c r="M235" i="11"/>
  <c r="M307" i="11" s="1"/>
  <c r="M379" i="11" s="1"/>
  <c r="M451" i="11" s="1"/>
  <c r="H236" i="38"/>
  <c r="H308" i="38" s="1"/>
  <c r="H380" i="38" s="1"/>
  <c r="H452" i="38" s="1"/>
  <c r="N449" i="36"/>
  <c r="H239" i="38"/>
  <c r="H311" i="38" s="1"/>
  <c r="H383" i="38" s="1"/>
  <c r="H455" i="38" s="1"/>
  <c r="H240" i="38"/>
  <c r="H312" i="38" s="1"/>
  <c r="H384" i="38" s="1"/>
  <c r="H456" i="38" s="1"/>
  <c r="N425" i="11"/>
  <c r="N432" i="38"/>
  <c r="N456" i="11"/>
  <c r="O414" i="37"/>
  <c r="N401" i="38"/>
  <c r="O434" i="37"/>
  <c r="N424" i="11"/>
  <c r="O392" i="37"/>
  <c r="N405" i="36"/>
  <c r="N437" i="36"/>
  <c r="O446" i="38"/>
  <c r="N404" i="36"/>
  <c r="O402" i="37"/>
  <c r="AQ339" i="11"/>
  <c r="AQ330" i="11"/>
  <c r="AQ344" i="11"/>
  <c r="AQ372" i="11"/>
  <c r="N436" i="36"/>
  <c r="Q350" i="38"/>
  <c r="Q422" i="38" s="1"/>
  <c r="Q367" i="38"/>
  <c r="Q439" i="38" s="1"/>
  <c r="Q357" i="38"/>
  <c r="Q429" i="38" s="1"/>
  <c r="N389" i="37"/>
  <c r="N421" i="37"/>
  <c r="O406" i="37"/>
  <c r="X176" i="37"/>
  <c r="X248" i="37" s="1"/>
  <c r="X320" i="37" s="1"/>
  <c r="X392" i="37" s="1"/>
  <c r="N453" i="37"/>
  <c r="X228" i="37"/>
  <c r="X300" i="37" s="1"/>
  <c r="X372" i="37" s="1"/>
  <c r="X444" i="37" s="1"/>
  <c r="X189" i="37"/>
  <c r="X261" i="37" s="1"/>
  <c r="X333" i="37" s="1"/>
  <c r="X405" i="37" s="1"/>
  <c r="N393" i="38"/>
  <c r="X197" i="37"/>
  <c r="X269" i="37" s="1"/>
  <c r="X341" i="37" s="1"/>
  <c r="X413" i="37" s="1"/>
  <c r="X172" i="37"/>
  <c r="X244" i="37" s="1"/>
  <c r="X316" i="37" s="1"/>
  <c r="X388" i="37" s="1"/>
  <c r="X171" i="37"/>
  <c r="X243" i="37" s="1"/>
  <c r="X315" i="37" s="1"/>
  <c r="X387" i="37" s="1"/>
  <c r="L281" i="37"/>
  <c r="L353" i="37" s="1"/>
  <c r="L252" i="37"/>
  <c r="L324" i="37" s="1"/>
  <c r="L267" i="37"/>
  <c r="L339" i="37" s="1"/>
  <c r="L277" i="37"/>
  <c r="L349" i="37" s="1"/>
  <c r="L248" i="37"/>
  <c r="L320" i="37" s="1"/>
  <c r="L263" i="37"/>
  <c r="L335" i="37" s="1"/>
  <c r="L273" i="37"/>
  <c r="L345" i="37" s="1"/>
  <c r="L244" i="37"/>
  <c r="L316" i="37" s="1"/>
  <c r="L259" i="37"/>
  <c r="L331" i="37" s="1"/>
  <c r="L269" i="37"/>
  <c r="L341" i="37" s="1"/>
  <c r="L255" i="37"/>
  <c r="L327" i="37" s="1"/>
  <c r="L251" i="37"/>
  <c r="L323" i="37" s="1"/>
  <c r="L247" i="37"/>
  <c r="L319" i="37" s="1"/>
  <c r="L311" i="37"/>
  <c r="L383" i="37" s="1"/>
  <c r="L298" i="37"/>
  <c r="L370" i="37" s="1"/>
  <c r="L257" i="37"/>
  <c r="L329" i="37" s="1"/>
  <c r="L243" i="37"/>
  <c r="L315" i="37" s="1"/>
  <c r="L294" i="37"/>
  <c r="L366" i="37" s="1"/>
  <c r="L253" i="37"/>
  <c r="L325" i="37" s="1"/>
  <c r="L290" i="37"/>
  <c r="L362" i="37" s="1"/>
  <c r="L249" i="37"/>
  <c r="L321" i="37" s="1"/>
  <c r="L286" i="37"/>
  <c r="L358" i="37" s="1"/>
  <c r="L245" i="37"/>
  <c r="L317" i="37" s="1"/>
  <c r="L282" i="37"/>
  <c r="L354" i="37" s="1"/>
  <c r="L309" i="37"/>
  <c r="L381" i="37" s="1"/>
  <c r="L306" i="37"/>
  <c r="L378" i="37" s="1"/>
  <c r="L278" i="37"/>
  <c r="L350" i="37" s="1"/>
  <c r="L274" i="37"/>
  <c r="L346" i="37" s="1"/>
  <c r="L270" i="37"/>
  <c r="L342" i="37" s="1"/>
  <c r="L266" i="37"/>
  <c r="L338" i="37" s="1"/>
  <c r="L262" i="37"/>
  <c r="L334" i="37" s="1"/>
  <c r="L258" i="37"/>
  <c r="L330" i="37" s="1"/>
  <c r="L254" i="37"/>
  <c r="L326" i="37" s="1"/>
  <c r="L265" i="37"/>
  <c r="L337" i="37" s="1"/>
  <c r="L250" i="37"/>
  <c r="L322" i="37" s="1"/>
  <c r="L308" i="37"/>
  <c r="L380" i="37" s="1"/>
  <c r="L246" i="37"/>
  <c r="L318" i="37" s="1"/>
  <c r="L304" i="37"/>
  <c r="L376" i="37" s="1"/>
  <c r="L242" i="37"/>
  <c r="L314" i="37" s="1"/>
  <c r="L300" i="37"/>
  <c r="L372" i="37" s="1"/>
  <c r="L261" i="37"/>
  <c r="L333" i="37" s="1"/>
  <c r="L296" i="37"/>
  <c r="L368" i="37" s="1"/>
  <c r="L312" i="37"/>
  <c r="L384" i="37" s="1"/>
  <c r="L302" i="37"/>
  <c r="L374" i="37" s="1"/>
  <c r="L292" i="37"/>
  <c r="L364" i="37" s="1"/>
  <c r="L307" i="37"/>
  <c r="L379" i="37" s="1"/>
  <c r="L288" i="37"/>
  <c r="L360" i="37" s="1"/>
  <c r="L303" i="37"/>
  <c r="L375" i="37" s="1"/>
  <c r="L284" i="37"/>
  <c r="L356" i="37" s="1"/>
  <c r="L299" i="37"/>
  <c r="L371" i="37" s="1"/>
  <c r="L310" i="37"/>
  <c r="L382" i="37" s="1"/>
  <c r="L280" i="37"/>
  <c r="L352" i="37" s="1"/>
  <c r="L295" i="37"/>
  <c r="L367" i="37" s="1"/>
  <c r="L305" i="37"/>
  <c r="L377" i="37" s="1"/>
  <c r="L276" i="37"/>
  <c r="L348" i="37" s="1"/>
  <c r="L291" i="37"/>
  <c r="L363" i="37" s="1"/>
  <c r="L301" i="37"/>
  <c r="L373" i="37" s="1"/>
  <c r="L272" i="37"/>
  <c r="L344" i="37" s="1"/>
  <c r="L287" i="37"/>
  <c r="L359" i="37" s="1"/>
  <c r="L297" i="37"/>
  <c r="L369" i="37" s="1"/>
  <c r="L268" i="37"/>
  <c r="L340" i="37" s="1"/>
  <c r="L283" i="37"/>
  <c r="L355" i="37" s="1"/>
  <c r="L293" i="37"/>
  <c r="L365" i="37" s="1"/>
  <c r="L264" i="37"/>
  <c r="L336" i="37" s="1"/>
  <c r="L279" i="37"/>
  <c r="L351" i="37" s="1"/>
  <c r="L289" i="37"/>
  <c r="L361" i="37" s="1"/>
  <c r="L260" i="37"/>
  <c r="L332" i="37" s="1"/>
  <c r="L275" i="37"/>
  <c r="L347" i="37" s="1"/>
  <c r="L285" i="37"/>
  <c r="L357" i="37" s="1"/>
  <c r="L256" i="37"/>
  <c r="L328" i="37" s="1"/>
  <c r="L271" i="37"/>
  <c r="L343" i="37" s="1"/>
  <c r="O425" i="11"/>
  <c r="O429" i="37"/>
  <c r="N413" i="38"/>
  <c r="N445" i="38"/>
  <c r="N405" i="11"/>
  <c r="P322" i="11"/>
  <c r="P394" i="11" s="1"/>
  <c r="P329" i="11"/>
  <c r="P401" i="11" s="1"/>
  <c r="P358" i="37"/>
  <c r="P430" i="37" s="1"/>
  <c r="P361" i="37"/>
  <c r="P433" i="37" s="1"/>
  <c r="P348" i="37"/>
  <c r="P420" i="37" s="1"/>
  <c r="M173" i="11"/>
  <c r="M245" i="11" s="1"/>
  <c r="M317" i="11" s="1"/>
  <c r="M389" i="11" s="1"/>
  <c r="M205" i="11"/>
  <c r="M277" i="11" s="1"/>
  <c r="M349" i="11" s="1"/>
  <c r="M421" i="11" s="1"/>
  <c r="O395" i="38"/>
  <c r="O424" i="36"/>
  <c r="N420" i="36"/>
  <c r="O387" i="36"/>
  <c r="N409" i="11"/>
  <c r="N440" i="11"/>
  <c r="N417" i="38"/>
  <c r="N452" i="36"/>
  <c r="AS322" i="36"/>
  <c r="AS354" i="36"/>
  <c r="AS325" i="36"/>
  <c r="AS357" i="36"/>
  <c r="N408" i="11"/>
  <c r="O431" i="37"/>
  <c r="AS328" i="36"/>
  <c r="N449" i="38"/>
  <c r="AS360" i="36"/>
  <c r="Q318" i="38"/>
  <c r="Q390" i="38" s="1"/>
  <c r="AS331" i="36"/>
  <c r="Q334" i="38"/>
  <c r="Q406" i="38" s="1"/>
  <c r="AS363" i="36"/>
  <c r="N441" i="11"/>
  <c r="Q341" i="38"/>
  <c r="Q413" i="38" s="1"/>
  <c r="Q324" i="38"/>
  <c r="Q396" i="38" s="1"/>
  <c r="N388" i="36"/>
  <c r="X237" i="37"/>
  <c r="X309" i="37" s="1"/>
  <c r="X381" i="37" s="1"/>
  <c r="X453" i="37" s="1"/>
  <c r="X212" i="37"/>
  <c r="X284" i="37" s="1"/>
  <c r="X356" i="37" s="1"/>
  <c r="X428" i="37" s="1"/>
  <c r="N417" i="11"/>
  <c r="X196" i="37"/>
  <c r="X268" i="37" s="1"/>
  <c r="X340" i="37" s="1"/>
  <c r="X412" i="37" s="1"/>
  <c r="X211" i="37"/>
  <c r="X283" i="37" s="1"/>
  <c r="X355" i="37" s="1"/>
  <c r="X427" i="37" s="1"/>
  <c r="O437" i="37"/>
  <c r="X205" i="37"/>
  <c r="X277" i="37" s="1"/>
  <c r="X349" i="37" s="1"/>
  <c r="X421" i="37" s="1"/>
  <c r="O395" i="36"/>
  <c r="N405" i="38"/>
  <c r="P316" i="11"/>
  <c r="P388" i="11" s="1"/>
  <c r="P332" i="11"/>
  <c r="P404" i="11" s="1"/>
  <c r="P348" i="11"/>
  <c r="P420" i="11" s="1"/>
  <c r="P363" i="11"/>
  <c r="P435" i="11" s="1"/>
  <c r="P323" i="11"/>
  <c r="P395" i="11" s="1"/>
  <c r="O410" i="11"/>
  <c r="H181" i="38"/>
  <c r="H253" i="38" s="1"/>
  <c r="H325" i="38" s="1"/>
  <c r="H397" i="38" s="1"/>
  <c r="H213" i="38"/>
  <c r="H285" i="38" s="1"/>
  <c r="H357" i="38" s="1"/>
  <c r="H429" i="38" s="1"/>
  <c r="P339" i="11"/>
  <c r="P411" i="11" s="1"/>
  <c r="N397" i="11"/>
  <c r="P355" i="11"/>
  <c r="P427" i="11" s="1"/>
  <c r="P338" i="11"/>
  <c r="P410" i="11" s="1"/>
  <c r="P354" i="11"/>
  <c r="P426" i="11" s="1"/>
  <c r="X175" i="38"/>
  <c r="X247" i="38" s="1"/>
  <c r="X319" i="38" s="1"/>
  <c r="X391" i="38" s="1"/>
  <c r="P349" i="11"/>
  <c r="P421" i="11" s="1"/>
  <c r="P366" i="11"/>
  <c r="P438" i="11" s="1"/>
  <c r="N437" i="38"/>
  <c r="P373" i="11"/>
  <c r="P445" i="11" s="1"/>
  <c r="N429" i="11"/>
  <c r="P371" i="11"/>
  <c r="P443" i="11" s="1"/>
  <c r="AQ323" i="11"/>
  <c r="AQ355" i="11"/>
  <c r="N413" i="11"/>
  <c r="N398" i="37"/>
  <c r="N389" i="38"/>
  <c r="AQ314" i="11"/>
  <c r="N397" i="38"/>
  <c r="AQ346" i="11"/>
  <c r="AQ362" i="11"/>
  <c r="AQ329" i="11"/>
  <c r="AQ345" i="11"/>
  <c r="AQ361" i="11"/>
  <c r="N389" i="36"/>
  <c r="AQ328" i="11"/>
  <c r="N430" i="37"/>
  <c r="I238" i="11"/>
  <c r="I310" i="11" s="1"/>
  <c r="I382" i="11" s="1"/>
  <c r="I454" i="11" s="1"/>
  <c r="N388" i="38"/>
  <c r="AQ360" i="11"/>
  <c r="I175" i="11"/>
  <c r="I247" i="11" s="1"/>
  <c r="I319" i="11" s="1"/>
  <c r="I391" i="11" s="1"/>
  <c r="I207" i="11"/>
  <c r="I279" i="11" s="1"/>
  <c r="I351" i="11" s="1"/>
  <c r="I423" i="11" s="1"/>
  <c r="I239" i="11"/>
  <c r="I311" i="11" s="1"/>
  <c r="I383" i="11" s="1"/>
  <c r="I455" i="11" s="1"/>
  <c r="AQ377" i="11"/>
  <c r="N446" i="37"/>
  <c r="AQ367" i="11"/>
  <c r="N404" i="38"/>
  <c r="AQ383" i="11"/>
  <c r="AQ382" i="11"/>
  <c r="N421" i="36"/>
  <c r="N445" i="11"/>
  <c r="N421" i="38"/>
  <c r="O445" i="37"/>
  <c r="N453" i="38"/>
  <c r="X231" i="38"/>
  <c r="X303" i="38" s="1"/>
  <c r="X375" i="38" s="1"/>
  <c r="X447" i="38" s="1"/>
  <c r="N409" i="38"/>
  <c r="N433" i="11"/>
  <c r="O397" i="37"/>
  <c r="X195" i="37"/>
  <c r="X267" i="37" s="1"/>
  <c r="X339" i="37" s="1"/>
  <c r="X411" i="37" s="1"/>
  <c r="X215" i="37"/>
  <c r="X287" i="37" s="1"/>
  <c r="X359" i="37" s="1"/>
  <c r="X431" i="37" s="1"/>
  <c r="X190" i="37"/>
  <c r="X262" i="37" s="1"/>
  <c r="X334" i="37" s="1"/>
  <c r="X406" i="37" s="1"/>
  <c r="W196" i="11"/>
  <c r="W268" i="11" s="1"/>
  <c r="W340" i="11" s="1"/>
  <c r="W412" i="11" s="1"/>
  <c r="W228" i="11"/>
  <c r="W300" i="11" s="1"/>
  <c r="W372" i="11" s="1"/>
  <c r="W444" i="11" s="1"/>
  <c r="O424" i="11"/>
  <c r="N392" i="11"/>
  <c r="X182" i="37"/>
  <c r="X254" i="37" s="1"/>
  <c r="X326" i="37" s="1"/>
  <c r="X398" i="37" s="1"/>
  <c r="X230" i="37"/>
  <c r="X302" i="37" s="1"/>
  <c r="X374" i="37" s="1"/>
  <c r="X446" i="37" s="1"/>
  <c r="X214" i="37"/>
  <c r="X286" i="37" s="1"/>
  <c r="X358" i="37" s="1"/>
  <c r="X430" i="37" s="1"/>
  <c r="N405" i="37"/>
  <c r="N449" i="11"/>
  <c r="N453" i="11"/>
  <c r="W176" i="11"/>
  <c r="W248" i="11" s="1"/>
  <c r="W320" i="11" s="1"/>
  <c r="W392" i="11" s="1"/>
  <c r="W208" i="11"/>
  <c r="W280" i="11" s="1"/>
  <c r="W352" i="11" s="1"/>
  <c r="W424" i="11" s="1"/>
  <c r="W240" i="11"/>
  <c r="W312" i="11" s="1"/>
  <c r="W384" i="11" s="1"/>
  <c r="W456" i="11" s="1"/>
  <c r="X193" i="37"/>
  <c r="X265" i="37" s="1"/>
  <c r="X337" i="37" s="1"/>
  <c r="X409" i="37" s="1"/>
  <c r="N425" i="38"/>
  <c r="O430" i="36"/>
  <c r="N437" i="37"/>
  <c r="N441" i="38"/>
  <c r="N389" i="11"/>
  <c r="N429" i="38"/>
  <c r="N401" i="11"/>
  <c r="N399" i="36"/>
  <c r="N415" i="36"/>
  <c r="N431" i="36"/>
  <c r="N447" i="36"/>
  <c r="R349" i="36"/>
  <c r="R421" i="36" s="1"/>
  <c r="X187" i="37"/>
  <c r="X259" i="37" s="1"/>
  <c r="X331" i="37" s="1"/>
  <c r="X403" i="37" s="1"/>
  <c r="X217" i="37"/>
  <c r="X289" i="37" s="1"/>
  <c r="X361" i="37" s="1"/>
  <c r="X433" i="37" s="1"/>
  <c r="X170" i="37"/>
  <c r="X242" i="37" s="1"/>
  <c r="X314" i="37" s="1"/>
  <c r="X386" i="37" s="1"/>
  <c r="X206" i="37"/>
  <c r="X278" i="37" s="1"/>
  <c r="X350" i="37" s="1"/>
  <c r="X422" i="37" s="1"/>
  <c r="X186" i="37"/>
  <c r="X258" i="37" s="1"/>
  <c r="X330" i="37" s="1"/>
  <c r="X402" i="37" s="1"/>
  <c r="X213" i="37"/>
  <c r="X285" i="37" s="1"/>
  <c r="X357" i="37" s="1"/>
  <c r="X429" i="37" s="1"/>
  <c r="X191" i="37"/>
  <c r="X263" i="37" s="1"/>
  <c r="X335" i="37" s="1"/>
  <c r="X407" i="37" s="1"/>
  <c r="X222" i="37"/>
  <c r="X294" i="37" s="1"/>
  <c r="X366" i="37" s="1"/>
  <c r="X438" i="37" s="1"/>
  <c r="AQ384" i="37"/>
  <c r="AQ370" i="37"/>
  <c r="AQ354" i="37"/>
  <c r="AQ338" i="37"/>
  <c r="AQ322" i="37"/>
  <c r="AQ379" i="37"/>
  <c r="AQ363" i="37"/>
  <c r="AQ347" i="37"/>
  <c r="AQ331" i="37"/>
  <c r="AQ315" i="37"/>
  <c r="AQ368" i="37"/>
  <c r="AQ352" i="37"/>
  <c r="AQ336" i="37"/>
  <c r="AQ381" i="37"/>
  <c r="AQ365" i="37"/>
  <c r="AQ349" i="37"/>
  <c r="AQ333" i="37"/>
  <c r="AQ317" i="37"/>
  <c r="AQ382" i="37"/>
  <c r="AQ366" i="37"/>
  <c r="AQ350" i="37"/>
  <c r="AQ334" i="37"/>
  <c r="AQ318" i="37"/>
  <c r="AQ375" i="37"/>
  <c r="AQ359" i="37"/>
  <c r="AQ343" i="37"/>
  <c r="AQ327" i="37"/>
  <c r="AQ380" i="37"/>
  <c r="AQ364" i="37"/>
  <c r="AQ348" i="37"/>
  <c r="AQ332" i="37"/>
  <c r="AQ377" i="37"/>
  <c r="AQ361" i="37"/>
  <c r="AQ345" i="37"/>
  <c r="AQ329" i="37"/>
  <c r="AQ316" i="37"/>
  <c r="AQ378" i="37"/>
  <c r="AQ362" i="37"/>
  <c r="AQ346" i="37"/>
  <c r="AQ330" i="37"/>
  <c r="AQ314" i="37"/>
  <c r="AQ371" i="37"/>
  <c r="AQ355" i="37"/>
  <c r="AQ339" i="37"/>
  <c r="AQ323" i="37"/>
  <c r="AQ376" i="37"/>
  <c r="AQ360" i="37"/>
  <c r="AQ344" i="37"/>
  <c r="AQ328" i="37"/>
  <c r="AQ373" i="37"/>
  <c r="AQ357" i="37"/>
  <c r="AQ341" i="37"/>
  <c r="AQ325" i="37"/>
  <c r="AQ320" i="37"/>
  <c r="O415" i="11"/>
  <c r="O431" i="11"/>
  <c r="X227" i="36"/>
  <c r="X299" i="36" s="1"/>
  <c r="X371" i="36" s="1"/>
  <c r="X443" i="36" s="1"/>
  <c r="X217" i="36"/>
  <c r="X289" i="36" s="1"/>
  <c r="X361" i="36" s="1"/>
  <c r="X433" i="36" s="1"/>
  <c r="X173" i="36"/>
  <c r="X245" i="36" s="1"/>
  <c r="X317" i="36" s="1"/>
  <c r="X389" i="36" s="1"/>
  <c r="AQ337" i="37"/>
  <c r="AQ340" i="37"/>
  <c r="AQ335" i="37"/>
  <c r="AQ326" i="37"/>
  <c r="P327" i="37"/>
  <c r="P399" i="37" s="1"/>
  <c r="P332" i="37"/>
  <c r="P404" i="37" s="1"/>
  <c r="P345" i="37"/>
  <c r="P417" i="37" s="1"/>
  <c r="P342" i="37"/>
  <c r="P414" i="37" s="1"/>
  <c r="P375" i="37"/>
  <c r="P447" i="37" s="1"/>
  <c r="P380" i="37"/>
  <c r="P452" i="37" s="1"/>
  <c r="P316" i="37"/>
  <c r="P388" i="37" s="1"/>
  <c r="P329" i="37"/>
  <c r="P401" i="37" s="1"/>
  <c r="P326" i="37"/>
  <c r="P398" i="37" s="1"/>
  <c r="P359" i="37"/>
  <c r="P431" i="37" s="1"/>
  <c r="P364" i="37"/>
  <c r="P436" i="37" s="1"/>
  <c r="P377" i="37"/>
  <c r="P449" i="37" s="1"/>
  <c r="P374" i="37"/>
  <c r="P446" i="37" s="1"/>
  <c r="P317" i="37"/>
  <c r="P389" i="37" s="1"/>
  <c r="O403" i="11"/>
  <c r="O438" i="11"/>
  <c r="O430" i="11"/>
  <c r="O396" i="11"/>
  <c r="O441" i="11"/>
  <c r="X181" i="36"/>
  <c r="X253" i="36" s="1"/>
  <c r="X325" i="36" s="1"/>
  <c r="X397" i="36" s="1"/>
  <c r="O386" i="38"/>
  <c r="AQ353" i="37"/>
  <c r="AQ356" i="37"/>
  <c r="AQ351" i="37"/>
  <c r="AQ342" i="37"/>
  <c r="X194" i="36"/>
  <c r="X266" i="36" s="1"/>
  <c r="X338" i="36" s="1"/>
  <c r="X410" i="36" s="1"/>
  <c r="X223" i="36"/>
  <c r="X295" i="36" s="1"/>
  <c r="X367" i="36" s="1"/>
  <c r="X439" i="36" s="1"/>
  <c r="X225" i="36"/>
  <c r="X297" i="36" s="1"/>
  <c r="X369" i="36" s="1"/>
  <c r="X441" i="36" s="1"/>
  <c r="X220" i="36"/>
  <c r="X292" i="36" s="1"/>
  <c r="X364" i="36" s="1"/>
  <c r="X436" i="36" s="1"/>
  <c r="O386" i="11"/>
  <c r="O402" i="11"/>
  <c r="O418" i="11"/>
  <c r="O456" i="11"/>
  <c r="O451" i="11"/>
  <c r="X214" i="36"/>
  <c r="X286" i="36" s="1"/>
  <c r="X358" i="36" s="1"/>
  <c r="X430" i="36" s="1"/>
  <c r="X192" i="36"/>
  <c r="X264" i="36" s="1"/>
  <c r="X336" i="36" s="1"/>
  <c r="X408" i="36" s="1"/>
  <c r="AQ369" i="37"/>
  <c r="AQ372" i="37"/>
  <c r="AQ367" i="37"/>
  <c r="AQ358" i="37"/>
  <c r="O395" i="11"/>
  <c r="O411" i="11"/>
  <c r="O427" i="11"/>
  <c r="O421" i="11"/>
  <c r="I172" i="37"/>
  <c r="I244" i="37" s="1"/>
  <c r="I316" i="37" s="1"/>
  <c r="I388" i="37" s="1"/>
  <c r="I176" i="37"/>
  <c r="I248" i="37" s="1"/>
  <c r="I320" i="37" s="1"/>
  <c r="I392" i="37" s="1"/>
  <c r="I180" i="37"/>
  <c r="I252" i="37" s="1"/>
  <c r="I324" i="37" s="1"/>
  <c r="I396" i="37" s="1"/>
  <c r="I184" i="37"/>
  <c r="I256" i="37" s="1"/>
  <c r="I328" i="37" s="1"/>
  <c r="I400" i="37" s="1"/>
  <c r="I188" i="37"/>
  <c r="I260" i="37" s="1"/>
  <c r="I332" i="37" s="1"/>
  <c r="I404" i="37" s="1"/>
  <c r="I192" i="37"/>
  <c r="I264" i="37" s="1"/>
  <c r="I336" i="37" s="1"/>
  <c r="I408" i="37" s="1"/>
  <c r="I196" i="37"/>
  <c r="I268" i="37" s="1"/>
  <c r="I340" i="37" s="1"/>
  <c r="I412" i="37" s="1"/>
  <c r="I200" i="37"/>
  <c r="I272" i="37" s="1"/>
  <c r="I344" i="37" s="1"/>
  <c r="I416" i="37" s="1"/>
  <c r="I204" i="37"/>
  <c r="I276" i="37" s="1"/>
  <c r="I348" i="37" s="1"/>
  <c r="I420" i="37" s="1"/>
  <c r="I208" i="37"/>
  <c r="I280" i="37" s="1"/>
  <c r="I352" i="37" s="1"/>
  <c r="I424" i="37" s="1"/>
  <c r="I212" i="37"/>
  <c r="I284" i="37" s="1"/>
  <c r="I356" i="37" s="1"/>
  <c r="I428" i="37" s="1"/>
  <c r="I216" i="37"/>
  <c r="I288" i="37" s="1"/>
  <c r="I360" i="37" s="1"/>
  <c r="I432" i="37" s="1"/>
  <c r="I220" i="37"/>
  <c r="I292" i="37" s="1"/>
  <c r="I364" i="37" s="1"/>
  <c r="I436" i="37" s="1"/>
  <c r="I224" i="37"/>
  <c r="I296" i="37" s="1"/>
  <c r="I368" i="37" s="1"/>
  <c r="I440" i="37" s="1"/>
  <c r="I228" i="37"/>
  <c r="I300" i="37" s="1"/>
  <c r="I372" i="37" s="1"/>
  <c r="I444" i="37" s="1"/>
  <c r="I232" i="37"/>
  <c r="I304" i="37" s="1"/>
  <c r="I376" i="37" s="1"/>
  <c r="I448" i="37" s="1"/>
  <c r="I236" i="37"/>
  <c r="I308" i="37" s="1"/>
  <c r="I380" i="37" s="1"/>
  <c r="I452" i="37" s="1"/>
  <c r="K173" i="11"/>
  <c r="K245" i="11" s="1"/>
  <c r="K317" i="11" s="1"/>
  <c r="K389" i="11" s="1"/>
  <c r="K177" i="11"/>
  <c r="K249" i="11" s="1"/>
  <c r="K321" i="11" s="1"/>
  <c r="K393" i="11" s="1"/>
  <c r="K181" i="11"/>
  <c r="K253" i="11" s="1"/>
  <c r="K325" i="11" s="1"/>
  <c r="K397" i="11" s="1"/>
  <c r="K185" i="11"/>
  <c r="K257" i="11" s="1"/>
  <c r="K329" i="11" s="1"/>
  <c r="K401" i="11" s="1"/>
  <c r="K189" i="11"/>
  <c r="K261" i="11" s="1"/>
  <c r="K333" i="11" s="1"/>
  <c r="K405" i="11" s="1"/>
  <c r="K193" i="11"/>
  <c r="K265" i="11" s="1"/>
  <c r="K337" i="11" s="1"/>
  <c r="K409" i="11" s="1"/>
  <c r="K197" i="11"/>
  <c r="K269" i="11" s="1"/>
  <c r="K341" i="11" s="1"/>
  <c r="K413" i="11" s="1"/>
  <c r="K201" i="11"/>
  <c r="K273" i="11" s="1"/>
  <c r="K345" i="11" s="1"/>
  <c r="K417" i="11" s="1"/>
  <c r="K205" i="11"/>
  <c r="K277" i="11" s="1"/>
  <c r="K349" i="11" s="1"/>
  <c r="K421" i="11" s="1"/>
  <c r="K209" i="11"/>
  <c r="K281" i="11" s="1"/>
  <c r="K353" i="11" s="1"/>
  <c r="K425" i="11" s="1"/>
  <c r="K213" i="11"/>
  <c r="K285" i="11" s="1"/>
  <c r="K357" i="11" s="1"/>
  <c r="K429" i="11" s="1"/>
  <c r="K217" i="11"/>
  <c r="K289" i="11" s="1"/>
  <c r="K361" i="11" s="1"/>
  <c r="K433" i="11" s="1"/>
  <c r="K221" i="11"/>
  <c r="K293" i="11" s="1"/>
  <c r="K365" i="11" s="1"/>
  <c r="K437" i="11" s="1"/>
  <c r="K225" i="11"/>
  <c r="K297" i="11" s="1"/>
  <c r="K369" i="11" s="1"/>
  <c r="K441" i="11" s="1"/>
  <c r="K229" i="11"/>
  <c r="K301" i="11" s="1"/>
  <c r="K373" i="11" s="1"/>
  <c r="K445" i="11" s="1"/>
  <c r="K233" i="11"/>
  <c r="K305" i="11" s="1"/>
  <c r="K377" i="11" s="1"/>
  <c r="K449" i="11" s="1"/>
  <c r="K237" i="11"/>
  <c r="K309" i="11" s="1"/>
  <c r="K381" i="11" s="1"/>
  <c r="K453" i="11" s="1"/>
  <c r="X199" i="36"/>
  <c r="X271" i="36" s="1"/>
  <c r="X343" i="36" s="1"/>
  <c r="X415" i="36" s="1"/>
  <c r="X218" i="36"/>
  <c r="X290" i="36" s="1"/>
  <c r="X362" i="36" s="1"/>
  <c r="X434" i="36" s="1"/>
  <c r="X189" i="36"/>
  <c r="X261" i="36" s="1"/>
  <c r="X333" i="36" s="1"/>
  <c r="X405" i="36" s="1"/>
  <c r="X203" i="36"/>
  <c r="X275" i="36" s="1"/>
  <c r="X347" i="36" s="1"/>
  <c r="X419" i="36" s="1"/>
  <c r="X222" i="36"/>
  <c r="X294" i="36" s="1"/>
  <c r="X366" i="36" s="1"/>
  <c r="X438" i="36" s="1"/>
  <c r="O389" i="37"/>
  <c r="O405" i="37"/>
  <c r="O420" i="37"/>
  <c r="O392" i="36"/>
  <c r="O388" i="38"/>
  <c r="O426" i="38"/>
  <c r="O421" i="38"/>
  <c r="O441" i="38"/>
  <c r="I177" i="37"/>
  <c r="I249" i="37" s="1"/>
  <c r="I321" i="37" s="1"/>
  <c r="I393" i="37" s="1"/>
  <c r="I181" i="37"/>
  <c r="I253" i="37" s="1"/>
  <c r="I325" i="37" s="1"/>
  <c r="I397" i="37" s="1"/>
  <c r="I185" i="37"/>
  <c r="I257" i="37" s="1"/>
  <c r="I329" i="37" s="1"/>
  <c r="I401" i="37" s="1"/>
  <c r="I189" i="37"/>
  <c r="I261" i="37" s="1"/>
  <c r="I333" i="37" s="1"/>
  <c r="I405" i="37" s="1"/>
  <c r="I193" i="37"/>
  <c r="I265" i="37" s="1"/>
  <c r="I337" i="37" s="1"/>
  <c r="I409" i="37" s="1"/>
  <c r="I197" i="37"/>
  <c r="I269" i="37" s="1"/>
  <c r="I341" i="37" s="1"/>
  <c r="I413" i="37" s="1"/>
  <c r="I201" i="37"/>
  <c r="I273" i="37" s="1"/>
  <c r="I345" i="37" s="1"/>
  <c r="I417" i="37" s="1"/>
  <c r="I205" i="37"/>
  <c r="I277" i="37" s="1"/>
  <c r="I349" i="37" s="1"/>
  <c r="I421" i="37" s="1"/>
  <c r="I209" i="37"/>
  <c r="I281" i="37" s="1"/>
  <c r="I353" i="37" s="1"/>
  <c r="I425" i="37" s="1"/>
  <c r="I213" i="37"/>
  <c r="I285" i="37" s="1"/>
  <c r="I357" i="37" s="1"/>
  <c r="I429" i="37" s="1"/>
  <c r="I217" i="37"/>
  <c r="I289" i="37" s="1"/>
  <c r="I361" i="37" s="1"/>
  <c r="I433" i="37" s="1"/>
  <c r="I221" i="37"/>
  <c r="I293" i="37" s="1"/>
  <c r="I365" i="37" s="1"/>
  <c r="I437" i="37" s="1"/>
  <c r="I225" i="37"/>
  <c r="I297" i="37" s="1"/>
  <c r="I369" i="37" s="1"/>
  <c r="I441" i="37" s="1"/>
  <c r="I229" i="37"/>
  <c r="I301" i="37" s="1"/>
  <c r="I373" i="37" s="1"/>
  <c r="I445" i="37" s="1"/>
  <c r="I233" i="37"/>
  <c r="I305" i="37" s="1"/>
  <c r="I377" i="37" s="1"/>
  <c r="I449" i="37" s="1"/>
  <c r="I237" i="37"/>
  <c r="I309" i="37" s="1"/>
  <c r="I381" i="37" s="1"/>
  <c r="I453" i="37" s="1"/>
  <c r="K170" i="11"/>
  <c r="K242" i="11" s="1"/>
  <c r="K314" i="11" s="1"/>
  <c r="K386" i="11" s="1"/>
  <c r="K174" i="11"/>
  <c r="K246" i="11" s="1"/>
  <c r="K318" i="11" s="1"/>
  <c r="K390" i="11" s="1"/>
  <c r="K178" i="11"/>
  <c r="K250" i="11" s="1"/>
  <c r="K322" i="11" s="1"/>
  <c r="K394" i="11" s="1"/>
  <c r="K182" i="11"/>
  <c r="K254" i="11" s="1"/>
  <c r="K326" i="11" s="1"/>
  <c r="K398" i="11" s="1"/>
  <c r="K186" i="11"/>
  <c r="K258" i="11" s="1"/>
  <c r="K330" i="11" s="1"/>
  <c r="K402" i="11" s="1"/>
  <c r="K190" i="11"/>
  <c r="K262" i="11" s="1"/>
  <c r="K334" i="11" s="1"/>
  <c r="K406" i="11" s="1"/>
  <c r="K194" i="11"/>
  <c r="K266" i="11" s="1"/>
  <c r="K338" i="11" s="1"/>
  <c r="K410" i="11" s="1"/>
  <c r="K198" i="11"/>
  <c r="K270" i="11" s="1"/>
  <c r="K342" i="11" s="1"/>
  <c r="K414" i="11" s="1"/>
  <c r="K202" i="11"/>
  <c r="K274" i="11" s="1"/>
  <c r="K346" i="11" s="1"/>
  <c r="K418" i="11" s="1"/>
  <c r="K206" i="11"/>
  <c r="K278" i="11" s="1"/>
  <c r="K350" i="11" s="1"/>
  <c r="K422" i="11" s="1"/>
  <c r="K210" i="11"/>
  <c r="K282" i="11" s="1"/>
  <c r="K354" i="11" s="1"/>
  <c r="K426" i="11" s="1"/>
  <c r="K214" i="11"/>
  <c r="K286" i="11" s="1"/>
  <c r="K358" i="11" s="1"/>
  <c r="K430" i="11" s="1"/>
  <c r="K218" i="11"/>
  <c r="K290" i="11" s="1"/>
  <c r="K362" i="11" s="1"/>
  <c r="K434" i="11" s="1"/>
  <c r="K222" i="11"/>
  <c r="K294" i="11" s="1"/>
  <c r="K366" i="11" s="1"/>
  <c r="K438" i="11" s="1"/>
  <c r="K226" i="11"/>
  <c r="K298" i="11" s="1"/>
  <c r="K370" i="11" s="1"/>
  <c r="K442" i="11" s="1"/>
  <c r="K230" i="11"/>
  <c r="K302" i="11" s="1"/>
  <c r="K374" i="11" s="1"/>
  <c r="K446" i="11" s="1"/>
  <c r="K234" i="11"/>
  <c r="K306" i="11" s="1"/>
  <c r="K378" i="11" s="1"/>
  <c r="K450" i="11" s="1"/>
  <c r="K238" i="11"/>
  <c r="K310" i="11" s="1"/>
  <c r="K382" i="11" s="1"/>
  <c r="K454" i="11" s="1"/>
  <c r="X196" i="36"/>
  <c r="X268" i="36" s="1"/>
  <c r="X340" i="36" s="1"/>
  <c r="X412" i="36" s="1"/>
  <c r="O387" i="37"/>
  <c r="O419" i="37"/>
  <c r="N386" i="36"/>
  <c r="N402" i="36"/>
  <c r="N418" i="36"/>
  <c r="N434" i="36"/>
  <c r="N454" i="36"/>
  <c r="O428" i="36"/>
  <c r="O431" i="36"/>
  <c r="O389" i="36"/>
  <c r="O405" i="36"/>
  <c r="O451" i="36"/>
  <c r="O449" i="36"/>
  <c r="O418" i="38"/>
  <c r="O425" i="38"/>
  <c r="O454" i="38"/>
  <c r="K171" i="11"/>
  <c r="K243" i="11" s="1"/>
  <c r="K315" i="11" s="1"/>
  <c r="K387" i="11" s="1"/>
  <c r="K175" i="11"/>
  <c r="K247" i="11" s="1"/>
  <c r="K319" i="11" s="1"/>
  <c r="K391" i="11" s="1"/>
  <c r="K179" i="11"/>
  <c r="K251" i="11" s="1"/>
  <c r="K323" i="11" s="1"/>
  <c r="K395" i="11" s="1"/>
  <c r="K183" i="11"/>
  <c r="K255" i="11" s="1"/>
  <c r="K327" i="11" s="1"/>
  <c r="K399" i="11" s="1"/>
  <c r="K187" i="11"/>
  <c r="K259" i="11" s="1"/>
  <c r="K331" i="11" s="1"/>
  <c r="K403" i="11" s="1"/>
  <c r="K191" i="11"/>
  <c r="K263" i="11" s="1"/>
  <c r="K335" i="11" s="1"/>
  <c r="K407" i="11" s="1"/>
  <c r="K195" i="11"/>
  <c r="K267" i="11" s="1"/>
  <c r="K339" i="11" s="1"/>
  <c r="K411" i="11" s="1"/>
  <c r="K199" i="11"/>
  <c r="K271" i="11" s="1"/>
  <c r="K343" i="11" s="1"/>
  <c r="K415" i="11" s="1"/>
  <c r="K203" i="11"/>
  <c r="K275" i="11" s="1"/>
  <c r="K347" i="11" s="1"/>
  <c r="K419" i="11" s="1"/>
  <c r="K207" i="11"/>
  <c r="K279" i="11" s="1"/>
  <c r="K351" i="11" s="1"/>
  <c r="K423" i="11" s="1"/>
  <c r="K211" i="11"/>
  <c r="K283" i="11" s="1"/>
  <c r="K355" i="11" s="1"/>
  <c r="K427" i="11" s="1"/>
  <c r="K215" i="11"/>
  <c r="K287" i="11" s="1"/>
  <c r="K359" i="11" s="1"/>
  <c r="K431" i="11" s="1"/>
  <c r="K219" i="11"/>
  <c r="K291" i="11" s="1"/>
  <c r="K363" i="11" s="1"/>
  <c r="K435" i="11" s="1"/>
  <c r="K223" i="11"/>
  <c r="K295" i="11" s="1"/>
  <c r="K367" i="11" s="1"/>
  <c r="K439" i="11" s="1"/>
  <c r="K227" i="11"/>
  <c r="K299" i="11" s="1"/>
  <c r="K371" i="11" s="1"/>
  <c r="K443" i="11" s="1"/>
  <c r="K231" i="11"/>
  <c r="K303" i="11" s="1"/>
  <c r="K375" i="11" s="1"/>
  <c r="K447" i="11" s="1"/>
  <c r="K235" i="11"/>
  <c r="K307" i="11" s="1"/>
  <c r="K379" i="11" s="1"/>
  <c r="K451" i="11" s="1"/>
  <c r="K239" i="11"/>
  <c r="K311" i="11" s="1"/>
  <c r="K383" i="11" s="1"/>
  <c r="K455" i="11" s="1"/>
  <c r="J172" i="11"/>
  <c r="J244" i="11" s="1"/>
  <c r="J316" i="11" s="1"/>
  <c r="J388" i="11" s="1"/>
  <c r="J176" i="11"/>
  <c r="J248" i="11" s="1"/>
  <c r="J320" i="11" s="1"/>
  <c r="J392" i="11" s="1"/>
  <c r="J180" i="11"/>
  <c r="J252" i="11" s="1"/>
  <c r="J324" i="11" s="1"/>
  <c r="J396" i="11" s="1"/>
  <c r="J184" i="11"/>
  <c r="J256" i="11" s="1"/>
  <c r="J328" i="11" s="1"/>
  <c r="J400" i="11" s="1"/>
  <c r="J188" i="11"/>
  <c r="J260" i="11" s="1"/>
  <c r="J332" i="11" s="1"/>
  <c r="J404" i="11" s="1"/>
  <c r="J192" i="11"/>
  <c r="J264" i="11" s="1"/>
  <c r="J336" i="11" s="1"/>
  <c r="J408" i="11" s="1"/>
  <c r="J196" i="11"/>
  <c r="J268" i="11" s="1"/>
  <c r="J340" i="11" s="1"/>
  <c r="J412" i="11" s="1"/>
  <c r="J200" i="11"/>
  <c r="J272" i="11" s="1"/>
  <c r="J344" i="11" s="1"/>
  <c r="J416" i="11" s="1"/>
  <c r="J204" i="11"/>
  <c r="J276" i="11" s="1"/>
  <c r="J348" i="11" s="1"/>
  <c r="J420" i="11" s="1"/>
  <c r="J208" i="11"/>
  <c r="J280" i="11" s="1"/>
  <c r="J352" i="11" s="1"/>
  <c r="J424" i="11" s="1"/>
  <c r="J212" i="11"/>
  <c r="J284" i="11" s="1"/>
  <c r="J356" i="11" s="1"/>
  <c r="J428" i="11" s="1"/>
  <c r="J216" i="11"/>
  <c r="J288" i="11" s="1"/>
  <c r="J360" i="11" s="1"/>
  <c r="J432" i="11" s="1"/>
  <c r="J220" i="11"/>
  <c r="J292" i="11" s="1"/>
  <c r="J364" i="11" s="1"/>
  <c r="J436" i="11" s="1"/>
  <c r="J224" i="11"/>
  <c r="J296" i="11" s="1"/>
  <c r="J368" i="11" s="1"/>
  <c r="J440" i="11" s="1"/>
  <c r="J228" i="11"/>
  <c r="J300" i="11" s="1"/>
  <c r="J372" i="11" s="1"/>
  <c r="J444" i="11" s="1"/>
  <c r="J232" i="11"/>
  <c r="J304" i="11" s="1"/>
  <c r="J376" i="11" s="1"/>
  <c r="J448" i="11" s="1"/>
  <c r="J236" i="11"/>
  <c r="J308" i="11" s="1"/>
  <c r="J380" i="11" s="1"/>
  <c r="J452" i="11" s="1"/>
  <c r="J240" i="11"/>
  <c r="J312" i="11" s="1"/>
  <c r="J384" i="11" s="1"/>
  <c r="J456" i="11" s="1"/>
  <c r="O418" i="37"/>
  <c r="O390" i="36"/>
  <c r="O406" i="36"/>
  <c r="O390" i="38"/>
  <c r="O406" i="38"/>
  <c r="O405" i="38"/>
  <c r="O452" i="38"/>
  <c r="X204" i="37"/>
  <c r="X276" i="37" s="1"/>
  <c r="X348" i="37" s="1"/>
  <c r="X420" i="37" s="1"/>
  <c r="Q380" i="38"/>
  <c r="Q452" i="38" s="1"/>
  <c r="Q374" i="38"/>
  <c r="Q446" i="38" s="1"/>
  <c r="Q373" i="38"/>
  <c r="Q445" i="38" s="1"/>
  <c r="Q369" i="38"/>
  <c r="Q441" i="38" s="1"/>
  <c r="Q353" i="38"/>
  <c r="Q425" i="38" s="1"/>
  <c r="Q358" i="38"/>
  <c r="Q430" i="38" s="1"/>
  <c r="Q368" i="38"/>
  <c r="Q440" i="38" s="1"/>
  <c r="Q366" i="38"/>
  <c r="Q438" i="38" s="1"/>
  <c r="Q348" i="38"/>
  <c r="Q420" i="38" s="1"/>
  <c r="Q339" i="38"/>
  <c r="Q411" i="38" s="1"/>
  <c r="Q323" i="38"/>
  <c r="Q395" i="38" s="1"/>
  <c r="Q336" i="38"/>
  <c r="Q408" i="38" s="1"/>
  <c r="Q320" i="38"/>
  <c r="Q392" i="38" s="1"/>
  <c r="Q337" i="38"/>
  <c r="Q409" i="38" s="1"/>
  <c r="Q321" i="38"/>
  <c r="Q393" i="38" s="1"/>
  <c r="Q346" i="38"/>
  <c r="Q418" i="38" s="1"/>
  <c r="Q330" i="38"/>
  <c r="Q402" i="38" s="1"/>
  <c r="Q314" i="38"/>
  <c r="Q386" i="38" s="1"/>
  <c r="Q376" i="38"/>
  <c r="Q448" i="38" s="1"/>
  <c r="Q377" i="38"/>
  <c r="Q449" i="38" s="1"/>
  <c r="Q372" i="38"/>
  <c r="Q444" i="38" s="1"/>
  <c r="Q365" i="38"/>
  <c r="Q437" i="38" s="1"/>
  <c r="Q371" i="38"/>
  <c r="Q443" i="38" s="1"/>
  <c r="Q356" i="38"/>
  <c r="Q428" i="38" s="1"/>
  <c r="Q363" i="38"/>
  <c r="Q435" i="38" s="1"/>
  <c r="Q364" i="38"/>
  <c r="Q436" i="38" s="1"/>
  <c r="Q355" i="38"/>
  <c r="Q427" i="38" s="1"/>
  <c r="Q335" i="38"/>
  <c r="Q407" i="38" s="1"/>
  <c r="Q319" i="38"/>
  <c r="Q391" i="38" s="1"/>
  <c r="Q332" i="38"/>
  <c r="Q404" i="38" s="1"/>
  <c r="Q316" i="38"/>
  <c r="Q388" i="38" s="1"/>
  <c r="Q333" i="38"/>
  <c r="Q405" i="38" s="1"/>
  <c r="Q317" i="38"/>
  <c r="Q389" i="38" s="1"/>
  <c r="Q342" i="38"/>
  <c r="Q414" i="38" s="1"/>
  <c r="Q326" i="38"/>
  <c r="Q398" i="38" s="1"/>
  <c r="Q315" i="38"/>
  <c r="Q387" i="38" s="1"/>
  <c r="Q381" i="38"/>
  <c r="Q453" i="38" s="1"/>
  <c r="Q375" i="38"/>
  <c r="Q447" i="38" s="1"/>
  <c r="Q383" i="38"/>
  <c r="Q455" i="38" s="1"/>
  <c r="Q361" i="38"/>
  <c r="Q433" i="38" s="1"/>
  <c r="Q362" i="38"/>
  <c r="Q434" i="38" s="1"/>
  <c r="Q351" i="38"/>
  <c r="Q423" i="38" s="1"/>
  <c r="Q354" i="38"/>
  <c r="Q426" i="38" s="1"/>
  <c r="Q359" i="38"/>
  <c r="Q431" i="38" s="1"/>
  <c r="Q349" i="38"/>
  <c r="Q421" i="38" s="1"/>
  <c r="Q331" i="38"/>
  <c r="Q403" i="38" s="1"/>
  <c r="Q344" i="38"/>
  <c r="Q416" i="38" s="1"/>
  <c r="Q328" i="38"/>
  <c r="Q400" i="38" s="1"/>
  <c r="Q345" i="38"/>
  <c r="Q417" i="38" s="1"/>
  <c r="Q329" i="38"/>
  <c r="Q401" i="38" s="1"/>
  <c r="Q360" i="38"/>
  <c r="Q432" i="38" s="1"/>
  <c r="Q338" i="38"/>
  <c r="Q410" i="38" s="1"/>
  <c r="Q322" i="38"/>
  <c r="Q394" i="38" s="1"/>
  <c r="AW165" i="36"/>
  <c r="N390" i="38"/>
  <c r="N406" i="38"/>
  <c r="N434" i="38"/>
  <c r="N454" i="38"/>
  <c r="N394" i="11"/>
  <c r="N410" i="11"/>
  <c r="N426" i="11"/>
  <c r="N438" i="11"/>
  <c r="N454" i="11"/>
  <c r="Q347" i="38"/>
  <c r="Q419" i="38" s="1"/>
  <c r="Q340" i="38"/>
  <c r="Q412" i="38" s="1"/>
  <c r="Q352" i="38"/>
  <c r="Q424" i="38" s="1"/>
  <c r="Q378" i="38"/>
  <c r="Q450" i="38" s="1"/>
  <c r="Q325" i="38"/>
  <c r="Q397" i="38" s="1"/>
  <c r="Q327" i="38"/>
  <c r="Q399" i="38" s="1"/>
  <c r="Q370" i="38"/>
  <c r="Q442" i="38" s="1"/>
  <c r="Q382" i="38"/>
  <c r="Q454" i="38" s="1"/>
  <c r="O389" i="11"/>
  <c r="O404" i="11"/>
  <c r="O455" i="11"/>
  <c r="O454" i="11"/>
  <c r="K173" i="36"/>
  <c r="K245" i="36" s="1"/>
  <c r="K317" i="36" s="1"/>
  <c r="K389" i="36" s="1"/>
  <c r="K177" i="36"/>
  <c r="K249" i="36" s="1"/>
  <c r="K321" i="36" s="1"/>
  <c r="K393" i="36" s="1"/>
  <c r="K181" i="36"/>
  <c r="K253" i="36" s="1"/>
  <c r="K325" i="36" s="1"/>
  <c r="K397" i="36" s="1"/>
  <c r="K185" i="36"/>
  <c r="K257" i="36" s="1"/>
  <c r="K329" i="36" s="1"/>
  <c r="K401" i="36" s="1"/>
  <c r="K189" i="36"/>
  <c r="K261" i="36" s="1"/>
  <c r="K333" i="36" s="1"/>
  <c r="K405" i="36" s="1"/>
  <c r="K193" i="36"/>
  <c r="K265" i="36" s="1"/>
  <c r="K337" i="36" s="1"/>
  <c r="K409" i="36" s="1"/>
  <c r="K197" i="36"/>
  <c r="K269" i="36" s="1"/>
  <c r="K341" i="36" s="1"/>
  <c r="K413" i="36" s="1"/>
  <c r="K201" i="36"/>
  <c r="K273" i="36" s="1"/>
  <c r="K345" i="36" s="1"/>
  <c r="K417" i="36" s="1"/>
  <c r="K205" i="36"/>
  <c r="K277" i="36" s="1"/>
  <c r="K349" i="36" s="1"/>
  <c r="K421" i="36" s="1"/>
  <c r="K209" i="36"/>
  <c r="K281" i="36" s="1"/>
  <c r="K353" i="36" s="1"/>
  <c r="K425" i="36" s="1"/>
  <c r="K213" i="36"/>
  <c r="K285" i="36" s="1"/>
  <c r="K357" i="36" s="1"/>
  <c r="K429" i="36" s="1"/>
  <c r="K217" i="36"/>
  <c r="K289" i="36" s="1"/>
  <c r="K361" i="36" s="1"/>
  <c r="K433" i="36" s="1"/>
  <c r="K221" i="36"/>
  <c r="K293" i="36" s="1"/>
  <c r="K365" i="36" s="1"/>
  <c r="K437" i="36" s="1"/>
  <c r="K225" i="36"/>
  <c r="K297" i="36" s="1"/>
  <c r="K369" i="36" s="1"/>
  <c r="K441" i="36" s="1"/>
  <c r="K229" i="36"/>
  <c r="K301" i="36" s="1"/>
  <c r="K373" i="36" s="1"/>
  <c r="K445" i="36" s="1"/>
  <c r="K233" i="36"/>
  <c r="K305" i="36" s="1"/>
  <c r="K377" i="36" s="1"/>
  <c r="K449" i="36" s="1"/>
  <c r="K237" i="36"/>
  <c r="K309" i="36" s="1"/>
  <c r="K381" i="36" s="1"/>
  <c r="K453" i="36" s="1"/>
  <c r="N407" i="37"/>
  <c r="N423" i="37"/>
  <c r="N439" i="37"/>
  <c r="O449" i="37"/>
  <c r="O438" i="37"/>
  <c r="J172" i="38"/>
  <c r="J244" i="38" s="1"/>
  <c r="J316" i="38" s="1"/>
  <c r="J388" i="38" s="1"/>
  <c r="J176" i="38"/>
  <c r="J248" i="38" s="1"/>
  <c r="J320" i="38" s="1"/>
  <c r="J392" i="38" s="1"/>
  <c r="J180" i="38"/>
  <c r="J252" i="38" s="1"/>
  <c r="J324" i="38" s="1"/>
  <c r="J396" i="38" s="1"/>
  <c r="J184" i="38"/>
  <c r="J256" i="38" s="1"/>
  <c r="J328" i="38" s="1"/>
  <c r="J400" i="38" s="1"/>
  <c r="J188" i="38"/>
  <c r="J260" i="38" s="1"/>
  <c r="J332" i="38" s="1"/>
  <c r="J404" i="38" s="1"/>
  <c r="J192" i="38"/>
  <c r="J264" i="38" s="1"/>
  <c r="J336" i="38" s="1"/>
  <c r="J408" i="38" s="1"/>
  <c r="J196" i="38"/>
  <c r="J268" i="38" s="1"/>
  <c r="J340" i="38" s="1"/>
  <c r="J412" i="38" s="1"/>
  <c r="J200" i="38"/>
  <c r="J272" i="38" s="1"/>
  <c r="J344" i="38" s="1"/>
  <c r="J416" i="38" s="1"/>
  <c r="J204" i="38"/>
  <c r="J276" i="38" s="1"/>
  <c r="J348" i="38" s="1"/>
  <c r="J420" i="38" s="1"/>
  <c r="J208" i="38"/>
  <c r="J280" i="38" s="1"/>
  <c r="J352" i="38" s="1"/>
  <c r="J424" i="38" s="1"/>
  <c r="J212" i="38"/>
  <c r="J284" i="38" s="1"/>
  <c r="J356" i="38" s="1"/>
  <c r="J428" i="38" s="1"/>
  <c r="J216" i="38"/>
  <c r="J288" i="38" s="1"/>
  <c r="J360" i="38" s="1"/>
  <c r="J432" i="38" s="1"/>
  <c r="J220" i="38"/>
  <c r="J292" i="38" s="1"/>
  <c r="J364" i="38" s="1"/>
  <c r="J436" i="38" s="1"/>
  <c r="J224" i="38"/>
  <c r="J296" i="38" s="1"/>
  <c r="J368" i="38" s="1"/>
  <c r="J440" i="38" s="1"/>
  <c r="J228" i="38"/>
  <c r="J300" i="38" s="1"/>
  <c r="J372" i="38" s="1"/>
  <c r="J444" i="38" s="1"/>
  <c r="J232" i="38"/>
  <c r="J304" i="38" s="1"/>
  <c r="J376" i="38" s="1"/>
  <c r="J448" i="38" s="1"/>
  <c r="J236" i="38"/>
  <c r="J308" i="38" s="1"/>
  <c r="J380" i="38" s="1"/>
  <c r="J452" i="38" s="1"/>
  <c r="J240" i="38"/>
  <c r="J312" i="38" s="1"/>
  <c r="J384" i="38" s="1"/>
  <c r="J456" i="38" s="1"/>
  <c r="O420" i="36"/>
  <c r="O407" i="36"/>
  <c r="O410" i="36"/>
  <c r="N386" i="38"/>
  <c r="N394" i="38"/>
  <c r="N410" i="38"/>
  <c r="N422" i="38"/>
  <c r="N438" i="38"/>
  <c r="N446" i="38"/>
  <c r="N450" i="38"/>
  <c r="O394" i="38"/>
  <c r="O410" i="38"/>
  <c r="O393" i="38"/>
  <c r="O440" i="38"/>
  <c r="O423" i="38"/>
  <c r="N398" i="11"/>
  <c r="N414" i="11"/>
  <c r="N430" i="11"/>
  <c r="N442" i="11"/>
  <c r="P415" i="37"/>
  <c r="AS370" i="11"/>
  <c r="AR384" i="11"/>
  <c r="K170" i="36"/>
  <c r="K242" i="36" s="1"/>
  <c r="K314" i="36" s="1"/>
  <c r="K386" i="36" s="1"/>
  <c r="K174" i="36"/>
  <c r="K246" i="36" s="1"/>
  <c r="K318" i="36" s="1"/>
  <c r="K390" i="36" s="1"/>
  <c r="K178" i="36"/>
  <c r="K250" i="36" s="1"/>
  <c r="K322" i="36" s="1"/>
  <c r="K394" i="36" s="1"/>
  <c r="K182" i="36"/>
  <c r="K254" i="36" s="1"/>
  <c r="K326" i="36" s="1"/>
  <c r="K398" i="36" s="1"/>
  <c r="K186" i="36"/>
  <c r="K258" i="36" s="1"/>
  <c r="K330" i="36" s="1"/>
  <c r="K402" i="36" s="1"/>
  <c r="K190" i="36"/>
  <c r="K262" i="36" s="1"/>
  <c r="K334" i="36" s="1"/>
  <c r="K406" i="36" s="1"/>
  <c r="K194" i="36"/>
  <c r="K266" i="36" s="1"/>
  <c r="K338" i="36" s="1"/>
  <c r="K410" i="36" s="1"/>
  <c r="K198" i="36"/>
  <c r="K270" i="36" s="1"/>
  <c r="K342" i="36" s="1"/>
  <c r="K414" i="36" s="1"/>
  <c r="K202" i="36"/>
  <c r="K274" i="36" s="1"/>
  <c r="K346" i="36" s="1"/>
  <c r="K418" i="36" s="1"/>
  <c r="K206" i="36"/>
  <c r="K278" i="36" s="1"/>
  <c r="K350" i="36" s="1"/>
  <c r="K422" i="36" s="1"/>
  <c r="K210" i="36"/>
  <c r="K282" i="36" s="1"/>
  <c r="K354" i="36" s="1"/>
  <c r="K426" i="36" s="1"/>
  <c r="K214" i="36"/>
  <c r="K286" i="36" s="1"/>
  <c r="K358" i="36" s="1"/>
  <c r="K430" i="36" s="1"/>
  <c r="K218" i="36"/>
  <c r="K290" i="36" s="1"/>
  <c r="K362" i="36" s="1"/>
  <c r="K434" i="36" s="1"/>
  <c r="K222" i="36"/>
  <c r="K294" i="36" s="1"/>
  <c r="K366" i="36" s="1"/>
  <c r="K438" i="36" s="1"/>
  <c r="K226" i="36"/>
  <c r="K298" i="36" s="1"/>
  <c r="K370" i="36" s="1"/>
  <c r="K442" i="36" s="1"/>
  <c r="K230" i="36"/>
  <c r="K302" i="36" s="1"/>
  <c r="K374" i="36" s="1"/>
  <c r="K446" i="36" s="1"/>
  <c r="K234" i="36"/>
  <c r="K306" i="36" s="1"/>
  <c r="K378" i="36" s="1"/>
  <c r="K450" i="36" s="1"/>
  <c r="K238" i="36"/>
  <c r="K310" i="36" s="1"/>
  <c r="K382" i="36" s="1"/>
  <c r="K454" i="36" s="1"/>
  <c r="O404" i="37"/>
  <c r="J173" i="38"/>
  <c r="J245" i="38" s="1"/>
  <c r="J317" i="38" s="1"/>
  <c r="J389" i="38" s="1"/>
  <c r="J177" i="38"/>
  <c r="J249" i="38" s="1"/>
  <c r="J321" i="38" s="1"/>
  <c r="J393" i="38" s="1"/>
  <c r="J181" i="38"/>
  <c r="J253" i="38" s="1"/>
  <c r="J325" i="38" s="1"/>
  <c r="J397" i="38" s="1"/>
  <c r="J185" i="38"/>
  <c r="J257" i="38" s="1"/>
  <c r="J329" i="38" s="1"/>
  <c r="J401" i="38" s="1"/>
  <c r="J189" i="38"/>
  <c r="J261" i="38" s="1"/>
  <c r="J333" i="38" s="1"/>
  <c r="J405" i="38" s="1"/>
  <c r="J193" i="38"/>
  <c r="J265" i="38" s="1"/>
  <c r="J337" i="38" s="1"/>
  <c r="J409" i="38" s="1"/>
  <c r="J197" i="38"/>
  <c r="J269" i="38" s="1"/>
  <c r="J341" i="38" s="1"/>
  <c r="J413" i="38" s="1"/>
  <c r="J201" i="38"/>
  <c r="J273" i="38" s="1"/>
  <c r="J345" i="38" s="1"/>
  <c r="J417" i="38" s="1"/>
  <c r="J205" i="38"/>
  <c r="J277" i="38" s="1"/>
  <c r="J349" i="38" s="1"/>
  <c r="J421" i="38" s="1"/>
  <c r="J209" i="38"/>
  <c r="J281" i="38" s="1"/>
  <c r="J353" i="38" s="1"/>
  <c r="J425" i="38" s="1"/>
  <c r="J213" i="38"/>
  <c r="J285" i="38" s="1"/>
  <c r="J357" i="38" s="1"/>
  <c r="J429" i="38" s="1"/>
  <c r="J217" i="38"/>
  <c r="J289" i="38" s="1"/>
  <c r="J361" i="38" s="1"/>
  <c r="J433" i="38" s="1"/>
  <c r="J221" i="38"/>
  <c r="J293" i="38" s="1"/>
  <c r="J365" i="38" s="1"/>
  <c r="J437" i="38" s="1"/>
  <c r="J225" i="38"/>
  <c r="J297" i="38" s="1"/>
  <c r="J369" i="38" s="1"/>
  <c r="J441" i="38" s="1"/>
  <c r="J229" i="38"/>
  <c r="J301" i="38" s="1"/>
  <c r="J373" i="38" s="1"/>
  <c r="J445" i="38" s="1"/>
  <c r="J233" i="38"/>
  <c r="J305" i="38" s="1"/>
  <c r="J377" i="38" s="1"/>
  <c r="J449" i="38" s="1"/>
  <c r="J237" i="38"/>
  <c r="J309" i="38" s="1"/>
  <c r="J381" i="38" s="1"/>
  <c r="J453" i="38" s="1"/>
  <c r="AV165" i="36"/>
  <c r="N398" i="38"/>
  <c r="N414" i="38"/>
  <c r="N426" i="38"/>
  <c r="N442" i="38"/>
  <c r="O399" i="38"/>
  <c r="O413" i="38"/>
  <c r="O422" i="38"/>
  <c r="O427" i="38"/>
  <c r="N386" i="11"/>
  <c r="N402" i="11"/>
  <c r="N418" i="11"/>
  <c r="N434" i="11"/>
  <c r="N446" i="11"/>
  <c r="AV165" i="11"/>
  <c r="O419" i="11"/>
  <c r="O413" i="11"/>
  <c r="O429" i="11"/>
  <c r="O412" i="11"/>
  <c r="O428" i="11"/>
  <c r="O452" i="11"/>
  <c r="K171" i="36"/>
  <c r="K243" i="36" s="1"/>
  <c r="K315" i="36" s="1"/>
  <c r="K387" i="36" s="1"/>
  <c r="K175" i="36"/>
  <c r="K247" i="36" s="1"/>
  <c r="K319" i="36" s="1"/>
  <c r="K391" i="36" s="1"/>
  <c r="K179" i="36"/>
  <c r="K251" i="36" s="1"/>
  <c r="K323" i="36" s="1"/>
  <c r="K395" i="36" s="1"/>
  <c r="K183" i="36"/>
  <c r="K255" i="36" s="1"/>
  <c r="K327" i="36" s="1"/>
  <c r="K399" i="36" s="1"/>
  <c r="K187" i="36"/>
  <c r="K259" i="36" s="1"/>
  <c r="K331" i="36" s="1"/>
  <c r="K403" i="36" s="1"/>
  <c r="K191" i="36"/>
  <c r="K263" i="36" s="1"/>
  <c r="K335" i="36" s="1"/>
  <c r="K407" i="36" s="1"/>
  <c r="K195" i="36"/>
  <c r="K267" i="36" s="1"/>
  <c r="K339" i="36" s="1"/>
  <c r="K411" i="36" s="1"/>
  <c r="K199" i="36"/>
  <c r="K271" i="36" s="1"/>
  <c r="K343" i="36" s="1"/>
  <c r="K415" i="36" s="1"/>
  <c r="K203" i="36"/>
  <c r="K275" i="36" s="1"/>
  <c r="K347" i="36" s="1"/>
  <c r="K419" i="36" s="1"/>
  <c r="K207" i="36"/>
  <c r="K279" i="36" s="1"/>
  <c r="K351" i="36" s="1"/>
  <c r="K423" i="36" s="1"/>
  <c r="K211" i="36"/>
  <c r="K283" i="36" s="1"/>
  <c r="K355" i="36" s="1"/>
  <c r="K427" i="36" s="1"/>
  <c r="K215" i="36"/>
  <c r="K287" i="36" s="1"/>
  <c r="K359" i="36" s="1"/>
  <c r="K431" i="36" s="1"/>
  <c r="K219" i="36"/>
  <c r="K291" i="36" s="1"/>
  <c r="K363" i="36" s="1"/>
  <c r="K435" i="36" s="1"/>
  <c r="K223" i="36"/>
  <c r="K295" i="36" s="1"/>
  <c r="K367" i="36" s="1"/>
  <c r="K439" i="36" s="1"/>
  <c r="K227" i="36"/>
  <c r="K299" i="36" s="1"/>
  <c r="K371" i="36" s="1"/>
  <c r="K443" i="36" s="1"/>
  <c r="K231" i="36"/>
  <c r="K303" i="36" s="1"/>
  <c r="K375" i="36" s="1"/>
  <c r="K447" i="36" s="1"/>
  <c r="K235" i="36"/>
  <c r="K307" i="36" s="1"/>
  <c r="K379" i="36" s="1"/>
  <c r="K451" i="36" s="1"/>
  <c r="K239" i="36"/>
  <c r="K311" i="36" s="1"/>
  <c r="K383" i="36" s="1"/>
  <c r="K455" i="36" s="1"/>
  <c r="O425" i="37"/>
  <c r="O455" i="37"/>
  <c r="O440" i="37"/>
  <c r="J170" i="38"/>
  <c r="J242" i="38" s="1"/>
  <c r="J314" i="38" s="1"/>
  <c r="J386" i="38" s="1"/>
  <c r="J174" i="38"/>
  <c r="J246" i="38" s="1"/>
  <c r="J318" i="38" s="1"/>
  <c r="J390" i="38" s="1"/>
  <c r="J178" i="38"/>
  <c r="J250" i="38" s="1"/>
  <c r="J322" i="38" s="1"/>
  <c r="J394" i="38" s="1"/>
  <c r="J182" i="38"/>
  <c r="J254" i="38" s="1"/>
  <c r="J326" i="38" s="1"/>
  <c r="J398" i="38" s="1"/>
  <c r="J186" i="38"/>
  <c r="J258" i="38" s="1"/>
  <c r="J330" i="38" s="1"/>
  <c r="J402" i="38" s="1"/>
  <c r="J190" i="38"/>
  <c r="J262" i="38" s="1"/>
  <c r="J334" i="38" s="1"/>
  <c r="J406" i="38" s="1"/>
  <c r="J194" i="38"/>
  <c r="J266" i="38" s="1"/>
  <c r="J338" i="38" s="1"/>
  <c r="J410" i="38" s="1"/>
  <c r="J198" i="38"/>
  <c r="J270" i="38" s="1"/>
  <c r="J342" i="38" s="1"/>
  <c r="J414" i="38" s="1"/>
  <c r="J202" i="38"/>
  <c r="J274" i="38" s="1"/>
  <c r="J346" i="38" s="1"/>
  <c r="J418" i="38" s="1"/>
  <c r="J206" i="38"/>
  <c r="J278" i="38" s="1"/>
  <c r="J350" i="38" s="1"/>
  <c r="J422" i="38" s="1"/>
  <c r="J210" i="38"/>
  <c r="J282" i="38" s="1"/>
  <c r="J354" i="38" s="1"/>
  <c r="J426" i="38" s="1"/>
  <c r="J214" i="38"/>
  <c r="J286" i="38" s="1"/>
  <c r="J358" i="38" s="1"/>
  <c r="J430" i="38" s="1"/>
  <c r="J218" i="38"/>
  <c r="J290" i="38" s="1"/>
  <c r="J362" i="38" s="1"/>
  <c r="J434" i="38" s="1"/>
  <c r="J222" i="38"/>
  <c r="J294" i="38" s="1"/>
  <c r="J366" i="38" s="1"/>
  <c r="J438" i="38" s="1"/>
  <c r="J226" i="38"/>
  <c r="J298" i="38" s="1"/>
  <c r="J370" i="38" s="1"/>
  <c r="J442" i="38" s="1"/>
  <c r="J230" i="38"/>
  <c r="J302" i="38" s="1"/>
  <c r="J374" i="38" s="1"/>
  <c r="J446" i="38" s="1"/>
  <c r="J234" i="38"/>
  <c r="J306" i="38" s="1"/>
  <c r="J378" i="38" s="1"/>
  <c r="J450" i="38" s="1"/>
  <c r="J238" i="38"/>
  <c r="J310" i="38" s="1"/>
  <c r="J382" i="38" s="1"/>
  <c r="J454" i="38" s="1"/>
  <c r="O399" i="36"/>
  <c r="O418" i="36"/>
  <c r="O437" i="36"/>
  <c r="N402" i="38"/>
  <c r="N418" i="38"/>
  <c r="N430" i="38"/>
  <c r="O408" i="38"/>
  <c r="O430" i="38"/>
  <c r="O449" i="38"/>
  <c r="N390" i="11"/>
  <c r="N406" i="11"/>
  <c r="N422" i="11"/>
  <c r="N450" i="11"/>
  <c r="AW165" i="11"/>
  <c r="AS376" i="36"/>
  <c r="AQ378" i="11"/>
  <c r="W170" i="11"/>
  <c r="W242" i="11" s="1"/>
  <c r="W314" i="11" s="1"/>
  <c r="W386" i="11" s="1"/>
  <c r="W174" i="11"/>
  <c r="W246" i="11" s="1"/>
  <c r="W318" i="11" s="1"/>
  <c r="W390" i="11" s="1"/>
  <c r="W178" i="11"/>
  <c r="W250" i="11" s="1"/>
  <c r="W322" i="11" s="1"/>
  <c r="W394" i="11" s="1"/>
  <c r="W182" i="11"/>
  <c r="W254" i="11" s="1"/>
  <c r="W326" i="11" s="1"/>
  <c r="W398" i="11" s="1"/>
  <c r="W186" i="11"/>
  <c r="W258" i="11" s="1"/>
  <c r="W330" i="11" s="1"/>
  <c r="W402" i="11" s="1"/>
  <c r="W190" i="11"/>
  <c r="W262" i="11" s="1"/>
  <c r="W334" i="11" s="1"/>
  <c r="W406" i="11" s="1"/>
  <c r="W194" i="11"/>
  <c r="W266" i="11" s="1"/>
  <c r="W338" i="11" s="1"/>
  <c r="W410" i="11" s="1"/>
  <c r="W198" i="11"/>
  <c r="W270" i="11" s="1"/>
  <c r="W342" i="11" s="1"/>
  <c r="W414" i="11" s="1"/>
  <c r="W202" i="11"/>
  <c r="W274" i="11" s="1"/>
  <c r="W346" i="11" s="1"/>
  <c r="W418" i="11" s="1"/>
  <c r="W206" i="11"/>
  <c r="W278" i="11" s="1"/>
  <c r="W350" i="11" s="1"/>
  <c r="W422" i="11" s="1"/>
  <c r="W210" i="11"/>
  <c r="W282" i="11" s="1"/>
  <c r="W354" i="11" s="1"/>
  <c r="W426" i="11" s="1"/>
  <c r="W214" i="11"/>
  <c r="W286" i="11" s="1"/>
  <c r="W358" i="11" s="1"/>
  <c r="W430" i="11" s="1"/>
  <c r="W218" i="11"/>
  <c r="W290" i="11" s="1"/>
  <c r="W362" i="11" s="1"/>
  <c r="W434" i="11" s="1"/>
  <c r="W222" i="11"/>
  <c r="W294" i="11" s="1"/>
  <c r="W366" i="11" s="1"/>
  <c r="W438" i="11" s="1"/>
  <c r="W226" i="11"/>
  <c r="W298" i="11" s="1"/>
  <c r="W370" i="11" s="1"/>
  <c r="W442" i="11" s="1"/>
  <c r="W230" i="11"/>
  <c r="W302" i="11" s="1"/>
  <c r="W374" i="11" s="1"/>
  <c r="W446" i="11" s="1"/>
  <c r="W234" i="11"/>
  <c r="W306" i="11" s="1"/>
  <c r="W378" i="11" s="1"/>
  <c r="W450" i="11" s="1"/>
  <c r="W238" i="11"/>
  <c r="W310" i="11" s="1"/>
  <c r="W382" i="11" s="1"/>
  <c r="W454" i="11" s="1"/>
  <c r="I171" i="37"/>
  <c r="I243" i="37" s="1"/>
  <c r="I315" i="37" s="1"/>
  <c r="I387" i="37" s="1"/>
  <c r="I175" i="37"/>
  <c r="I247" i="37" s="1"/>
  <c r="I319" i="37" s="1"/>
  <c r="I391" i="37" s="1"/>
  <c r="I179" i="37"/>
  <c r="I251" i="37" s="1"/>
  <c r="I323" i="37" s="1"/>
  <c r="I395" i="37" s="1"/>
  <c r="I183" i="37"/>
  <c r="I255" i="37" s="1"/>
  <c r="I327" i="37" s="1"/>
  <c r="I399" i="37" s="1"/>
  <c r="I187" i="37"/>
  <c r="I259" i="37" s="1"/>
  <c r="I331" i="37" s="1"/>
  <c r="I403" i="37" s="1"/>
  <c r="I191" i="37"/>
  <c r="I263" i="37" s="1"/>
  <c r="I335" i="37" s="1"/>
  <c r="I407" i="37" s="1"/>
  <c r="I195" i="37"/>
  <c r="I267" i="37" s="1"/>
  <c r="I339" i="37" s="1"/>
  <c r="I411" i="37" s="1"/>
  <c r="I199" i="37"/>
  <c r="I271" i="37" s="1"/>
  <c r="I343" i="37" s="1"/>
  <c r="I415" i="37" s="1"/>
  <c r="I203" i="37"/>
  <c r="I275" i="37" s="1"/>
  <c r="I347" i="37" s="1"/>
  <c r="I419" i="37" s="1"/>
  <c r="I207" i="37"/>
  <c r="I279" i="37" s="1"/>
  <c r="I351" i="37" s="1"/>
  <c r="I423" i="37" s="1"/>
  <c r="I211" i="37"/>
  <c r="I283" i="37" s="1"/>
  <c r="I355" i="37" s="1"/>
  <c r="I427" i="37" s="1"/>
  <c r="I215" i="37"/>
  <c r="I287" i="37" s="1"/>
  <c r="I359" i="37" s="1"/>
  <c r="I431" i="37" s="1"/>
  <c r="I219" i="37"/>
  <c r="I291" i="37" s="1"/>
  <c r="I363" i="37" s="1"/>
  <c r="I435" i="37" s="1"/>
  <c r="I223" i="37"/>
  <c r="I295" i="37" s="1"/>
  <c r="I367" i="37" s="1"/>
  <c r="I439" i="37" s="1"/>
  <c r="I227" i="37"/>
  <c r="I299" i="37" s="1"/>
  <c r="I371" i="37" s="1"/>
  <c r="I443" i="37" s="1"/>
  <c r="I231" i="37"/>
  <c r="I303" i="37" s="1"/>
  <c r="I375" i="37" s="1"/>
  <c r="I447" i="37" s="1"/>
  <c r="I235" i="37"/>
  <c r="I307" i="37" s="1"/>
  <c r="I379" i="37" s="1"/>
  <c r="I451" i="37" s="1"/>
  <c r="I240" i="37"/>
  <c r="I312" i="37" s="1"/>
  <c r="I384" i="37" s="1"/>
  <c r="I456" i="37" s="1"/>
  <c r="X216" i="37"/>
  <c r="X288" i="37" s="1"/>
  <c r="X360" i="37" s="1"/>
  <c r="X432" i="37" s="1"/>
  <c r="X185" i="37"/>
  <c r="X257" i="37" s="1"/>
  <c r="X329" i="37" s="1"/>
  <c r="X401" i="37" s="1"/>
  <c r="X209" i="37"/>
  <c r="X281" i="37" s="1"/>
  <c r="X353" i="37" s="1"/>
  <c r="X425" i="37" s="1"/>
  <c r="X216" i="36"/>
  <c r="X288" i="36" s="1"/>
  <c r="X360" i="36" s="1"/>
  <c r="X432" i="36" s="1"/>
  <c r="X192" i="37"/>
  <c r="X264" i="37" s="1"/>
  <c r="X336" i="37" s="1"/>
  <c r="X408" i="37" s="1"/>
  <c r="X200" i="37"/>
  <c r="X272" i="37" s="1"/>
  <c r="X344" i="37" s="1"/>
  <c r="X416" i="37" s="1"/>
  <c r="X181" i="37"/>
  <c r="X253" i="37" s="1"/>
  <c r="X325" i="37" s="1"/>
  <c r="X397" i="37" s="1"/>
  <c r="W173" i="11"/>
  <c r="W245" i="11" s="1"/>
  <c r="W317" i="11" s="1"/>
  <c r="W389" i="11" s="1"/>
  <c r="W177" i="11"/>
  <c r="W249" i="11" s="1"/>
  <c r="W321" i="11" s="1"/>
  <c r="W393" i="11" s="1"/>
  <c r="W181" i="11"/>
  <c r="W253" i="11" s="1"/>
  <c r="W325" i="11" s="1"/>
  <c r="W397" i="11" s="1"/>
  <c r="W185" i="11"/>
  <c r="W257" i="11" s="1"/>
  <c r="W329" i="11" s="1"/>
  <c r="W401" i="11" s="1"/>
  <c r="W189" i="11"/>
  <c r="W261" i="11" s="1"/>
  <c r="W333" i="11" s="1"/>
  <c r="W405" i="11" s="1"/>
  <c r="W193" i="11"/>
  <c r="W265" i="11" s="1"/>
  <c r="W337" i="11" s="1"/>
  <c r="W409" i="11" s="1"/>
  <c r="W197" i="11"/>
  <c r="W269" i="11" s="1"/>
  <c r="W341" i="11" s="1"/>
  <c r="W413" i="11" s="1"/>
  <c r="W201" i="11"/>
  <c r="W273" i="11" s="1"/>
  <c r="W345" i="11" s="1"/>
  <c r="W417" i="11" s="1"/>
  <c r="W205" i="11"/>
  <c r="W277" i="11" s="1"/>
  <c r="W349" i="11" s="1"/>
  <c r="W421" i="11" s="1"/>
  <c r="W209" i="11"/>
  <c r="W281" i="11" s="1"/>
  <c r="W353" i="11" s="1"/>
  <c r="W425" i="11" s="1"/>
  <c r="W213" i="11"/>
  <c r="W285" i="11" s="1"/>
  <c r="W357" i="11" s="1"/>
  <c r="W429" i="11" s="1"/>
  <c r="W217" i="11"/>
  <c r="W289" i="11" s="1"/>
  <c r="W361" i="11" s="1"/>
  <c r="W433" i="11" s="1"/>
  <c r="W221" i="11"/>
  <c r="W293" i="11" s="1"/>
  <c r="W365" i="11" s="1"/>
  <c r="W437" i="11" s="1"/>
  <c r="W225" i="11"/>
  <c r="W297" i="11" s="1"/>
  <c r="W369" i="11" s="1"/>
  <c r="W441" i="11" s="1"/>
  <c r="W229" i="11"/>
  <c r="W301" i="11" s="1"/>
  <c r="W373" i="11" s="1"/>
  <c r="W445" i="11" s="1"/>
  <c r="W233" i="11"/>
  <c r="W305" i="11" s="1"/>
  <c r="W377" i="11" s="1"/>
  <c r="W449" i="11" s="1"/>
  <c r="W237" i="11"/>
  <c r="W309" i="11" s="1"/>
  <c r="W381" i="11" s="1"/>
  <c r="W453" i="11" s="1"/>
  <c r="I170" i="37"/>
  <c r="I242" i="37" s="1"/>
  <c r="I314" i="37" s="1"/>
  <c r="I386" i="37" s="1"/>
  <c r="I174" i="37"/>
  <c r="I246" i="37" s="1"/>
  <c r="I318" i="37" s="1"/>
  <c r="I390" i="37" s="1"/>
  <c r="I178" i="37"/>
  <c r="I250" i="37" s="1"/>
  <c r="I322" i="37" s="1"/>
  <c r="I394" i="37" s="1"/>
  <c r="I182" i="37"/>
  <c r="I254" i="37" s="1"/>
  <c r="I326" i="37" s="1"/>
  <c r="I398" i="37" s="1"/>
  <c r="I186" i="37"/>
  <c r="I258" i="37" s="1"/>
  <c r="I330" i="37" s="1"/>
  <c r="I402" i="37" s="1"/>
  <c r="I190" i="37"/>
  <c r="I262" i="37" s="1"/>
  <c r="I334" i="37" s="1"/>
  <c r="I406" i="37" s="1"/>
  <c r="I194" i="37"/>
  <c r="I266" i="37" s="1"/>
  <c r="I338" i="37" s="1"/>
  <c r="I410" i="37" s="1"/>
  <c r="I198" i="37"/>
  <c r="I270" i="37" s="1"/>
  <c r="I342" i="37" s="1"/>
  <c r="I414" i="37" s="1"/>
  <c r="I202" i="37"/>
  <c r="I274" i="37" s="1"/>
  <c r="I346" i="37" s="1"/>
  <c r="I418" i="37" s="1"/>
  <c r="I206" i="37"/>
  <c r="I278" i="37" s="1"/>
  <c r="I350" i="37" s="1"/>
  <c r="I422" i="37" s="1"/>
  <c r="I210" i="37"/>
  <c r="I282" i="37" s="1"/>
  <c r="I354" i="37" s="1"/>
  <c r="I426" i="37" s="1"/>
  <c r="I214" i="37"/>
  <c r="I286" i="37" s="1"/>
  <c r="I358" i="37" s="1"/>
  <c r="I430" i="37" s="1"/>
  <c r="I218" i="37"/>
  <c r="I290" i="37" s="1"/>
  <c r="I362" i="37" s="1"/>
  <c r="I434" i="37" s="1"/>
  <c r="I222" i="37"/>
  <c r="I294" i="37" s="1"/>
  <c r="I366" i="37" s="1"/>
  <c r="I438" i="37" s="1"/>
  <c r="I226" i="37"/>
  <c r="I298" i="37" s="1"/>
  <c r="I370" i="37" s="1"/>
  <c r="I442" i="37" s="1"/>
  <c r="I230" i="37"/>
  <c r="I302" i="37" s="1"/>
  <c r="I374" i="37" s="1"/>
  <c r="I446" i="37" s="1"/>
  <c r="I234" i="37"/>
  <c r="I306" i="37" s="1"/>
  <c r="I378" i="37" s="1"/>
  <c r="I450" i="37" s="1"/>
  <c r="I239" i="37"/>
  <c r="I311" i="37" s="1"/>
  <c r="I383" i="37" s="1"/>
  <c r="I455" i="37" s="1"/>
  <c r="AN165" i="11"/>
  <c r="O398" i="11"/>
  <c r="O414" i="11"/>
  <c r="O397" i="11"/>
  <c r="O447" i="11"/>
  <c r="AR324" i="11"/>
  <c r="AR356" i="11"/>
  <c r="AR335" i="11"/>
  <c r="AR314" i="11"/>
  <c r="AR346" i="11"/>
  <c r="AR325" i="11"/>
  <c r="AR361" i="11"/>
  <c r="AR368" i="11"/>
  <c r="O404" i="38"/>
  <c r="O397" i="38"/>
  <c r="O445" i="38"/>
  <c r="O450" i="38"/>
  <c r="R352" i="36"/>
  <c r="R424" i="36" s="1"/>
  <c r="AS350" i="11"/>
  <c r="O434" i="11"/>
  <c r="O450" i="11"/>
  <c r="X208" i="38"/>
  <c r="X280" i="38" s="1"/>
  <c r="X352" i="38" s="1"/>
  <c r="X424" i="38" s="1"/>
  <c r="AR332" i="11"/>
  <c r="AR367" i="11"/>
  <c r="AR343" i="11"/>
  <c r="AR322" i="11"/>
  <c r="AR354" i="11"/>
  <c r="AR333" i="11"/>
  <c r="AR374" i="11"/>
  <c r="AR380" i="11"/>
  <c r="O443" i="37"/>
  <c r="X179" i="36"/>
  <c r="X251" i="36" s="1"/>
  <c r="X323" i="36" s="1"/>
  <c r="X395" i="36" s="1"/>
  <c r="X180" i="36"/>
  <c r="X252" i="36" s="1"/>
  <c r="X324" i="36" s="1"/>
  <c r="X396" i="36" s="1"/>
  <c r="O448" i="38"/>
  <c r="R343" i="36"/>
  <c r="R415" i="36" s="1"/>
  <c r="AS365" i="11"/>
  <c r="O422" i="11"/>
  <c r="O388" i="11"/>
  <c r="O420" i="11"/>
  <c r="AR340" i="11"/>
  <c r="AR319" i="11"/>
  <c r="AR351" i="11"/>
  <c r="AR330" i="11"/>
  <c r="AR362" i="11"/>
  <c r="AR341" i="11"/>
  <c r="AR365" i="11"/>
  <c r="AR371" i="11"/>
  <c r="X212" i="38"/>
  <c r="X284" i="38" s="1"/>
  <c r="X356" i="38" s="1"/>
  <c r="X428" i="38" s="1"/>
  <c r="O419" i="38"/>
  <c r="O434" i="38"/>
  <c r="O435" i="38"/>
  <c r="O455" i="38"/>
  <c r="R346" i="36"/>
  <c r="R418" i="36" s="1"/>
  <c r="AS320" i="11"/>
  <c r="O387" i="11"/>
  <c r="N401" i="37"/>
  <c r="N417" i="37"/>
  <c r="N433" i="37"/>
  <c r="N449" i="37"/>
  <c r="O399" i="37"/>
  <c r="R456" i="36"/>
  <c r="X173" i="37"/>
  <c r="X245" i="37" s="1"/>
  <c r="X317" i="37" s="1"/>
  <c r="X389" i="37" s="1"/>
  <c r="X234" i="37"/>
  <c r="X306" i="37" s="1"/>
  <c r="X378" i="37" s="1"/>
  <c r="X450" i="37" s="1"/>
  <c r="X219" i="37"/>
  <c r="X291" i="37" s="1"/>
  <c r="X363" i="37" s="1"/>
  <c r="X435" i="37" s="1"/>
  <c r="X179" i="37"/>
  <c r="X251" i="37" s="1"/>
  <c r="X323" i="37" s="1"/>
  <c r="X395" i="37" s="1"/>
  <c r="X231" i="37"/>
  <c r="X303" i="37" s="1"/>
  <c r="X375" i="37" s="1"/>
  <c r="X447" i="37" s="1"/>
  <c r="X178" i="37"/>
  <c r="X250" i="37" s="1"/>
  <c r="X322" i="37" s="1"/>
  <c r="X394" i="37" s="1"/>
  <c r="X218" i="37"/>
  <c r="X290" i="37" s="1"/>
  <c r="X362" i="37" s="1"/>
  <c r="X434" i="37" s="1"/>
  <c r="X203" i="37"/>
  <c r="X275" i="37" s="1"/>
  <c r="X347" i="37" s="1"/>
  <c r="X419" i="37" s="1"/>
  <c r="X194" i="37"/>
  <c r="X266" i="37" s="1"/>
  <c r="X338" i="37" s="1"/>
  <c r="X410" i="37" s="1"/>
  <c r="X188" i="37"/>
  <c r="X260" i="37" s="1"/>
  <c r="X332" i="37" s="1"/>
  <c r="X404" i="37" s="1"/>
  <c r="N393" i="37"/>
  <c r="N409" i="37"/>
  <c r="N425" i="37"/>
  <c r="N441" i="37"/>
  <c r="O444" i="37"/>
  <c r="Q455" i="36"/>
  <c r="N397" i="37"/>
  <c r="N413" i="37"/>
  <c r="N429" i="37"/>
  <c r="N445" i="37"/>
  <c r="O401" i="37"/>
  <c r="O436" i="11"/>
  <c r="X233" i="38"/>
  <c r="X305" i="38" s="1"/>
  <c r="X377" i="38" s="1"/>
  <c r="X449" i="38" s="1"/>
  <c r="X171" i="38"/>
  <c r="X243" i="38" s="1"/>
  <c r="X315" i="38" s="1"/>
  <c r="X387" i="38" s="1"/>
  <c r="AR320" i="11"/>
  <c r="AR336" i="11"/>
  <c r="AR352" i="11"/>
  <c r="AR315" i="11"/>
  <c r="AR331" i="11"/>
  <c r="AR347" i="11"/>
  <c r="AR363" i="11"/>
  <c r="AR326" i="11"/>
  <c r="AR342" i="11"/>
  <c r="AR358" i="11"/>
  <c r="AR321" i="11"/>
  <c r="AR337" i="11"/>
  <c r="AR357" i="11"/>
  <c r="AR378" i="11"/>
  <c r="AR381" i="11"/>
  <c r="X215" i="38"/>
  <c r="X287" i="38" s="1"/>
  <c r="X359" i="38" s="1"/>
  <c r="X431" i="38" s="1"/>
  <c r="O441" i="37"/>
  <c r="X199" i="38"/>
  <c r="X271" i="38" s="1"/>
  <c r="X343" i="38" s="1"/>
  <c r="X415" i="38" s="1"/>
  <c r="X218" i="38"/>
  <c r="X290" i="38" s="1"/>
  <c r="X362" i="38" s="1"/>
  <c r="X434" i="38" s="1"/>
  <c r="R327" i="36"/>
  <c r="R399" i="36" s="1"/>
  <c r="R330" i="36"/>
  <c r="R402" i="36" s="1"/>
  <c r="R333" i="36"/>
  <c r="R405" i="36" s="1"/>
  <c r="R336" i="36"/>
  <c r="R408" i="36" s="1"/>
  <c r="AS353" i="11"/>
  <c r="AS319" i="11"/>
  <c r="AS334" i="11"/>
  <c r="X213" i="38"/>
  <c r="X285" i="38" s="1"/>
  <c r="X357" i="38" s="1"/>
  <c r="X429" i="38" s="1"/>
  <c r="X232" i="38"/>
  <c r="X304" i="38" s="1"/>
  <c r="X376" i="38" s="1"/>
  <c r="X448" i="38" s="1"/>
  <c r="X184" i="38"/>
  <c r="X256" i="38" s="1"/>
  <c r="X328" i="38" s="1"/>
  <c r="X400" i="38" s="1"/>
  <c r="X220" i="38"/>
  <c r="X292" i="38" s="1"/>
  <c r="X364" i="38" s="1"/>
  <c r="X436" i="38" s="1"/>
  <c r="X223" i="38"/>
  <c r="X295" i="38" s="1"/>
  <c r="X367" i="38" s="1"/>
  <c r="X439" i="38" s="1"/>
  <c r="X193" i="38"/>
  <c r="X265" i="38" s="1"/>
  <c r="X337" i="38" s="1"/>
  <c r="X409" i="38" s="1"/>
  <c r="AS372" i="11"/>
  <c r="AS373" i="11"/>
  <c r="AS378" i="11"/>
  <c r="AS383" i="11"/>
  <c r="AS367" i="11"/>
  <c r="AS358" i="11"/>
  <c r="AS342" i="11"/>
  <c r="AS326" i="11"/>
  <c r="AS359" i="11"/>
  <c r="AS343" i="11"/>
  <c r="AS327" i="11"/>
  <c r="AS360" i="11"/>
  <c r="AS344" i="11"/>
  <c r="AS328" i="11"/>
  <c r="AS361" i="11"/>
  <c r="AS345" i="11"/>
  <c r="AS329" i="11"/>
  <c r="AS384" i="11"/>
  <c r="AS368" i="11"/>
  <c r="AS369" i="11"/>
  <c r="AS374" i="11"/>
  <c r="AS379" i="11"/>
  <c r="AS363" i="11"/>
  <c r="AS354" i="11"/>
  <c r="AS338" i="11"/>
  <c r="AS322" i="11"/>
  <c r="AS355" i="11"/>
  <c r="AS339" i="11"/>
  <c r="AS323" i="11"/>
  <c r="AS356" i="11"/>
  <c r="AS340" i="11"/>
  <c r="AS324" i="11"/>
  <c r="AS357" i="11"/>
  <c r="AS341" i="11"/>
  <c r="AS325" i="11"/>
  <c r="AS376" i="11"/>
  <c r="AS377" i="11"/>
  <c r="AS382" i="11"/>
  <c r="AS366" i="11"/>
  <c r="AS371" i="11"/>
  <c r="AS362" i="11"/>
  <c r="AS346" i="11"/>
  <c r="AS330" i="11"/>
  <c r="AS314" i="11"/>
  <c r="AS347" i="11"/>
  <c r="AS331" i="11"/>
  <c r="AS315" i="11"/>
  <c r="AS348" i="11"/>
  <c r="AS332" i="11"/>
  <c r="AS316" i="11"/>
  <c r="AS349" i="11"/>
  <c r="AS333" i="11"/>
  <c r="AS317" i="11"/>
  <c r="R379" i="36"/>
  <c r="R451" i="36" s="1"/>
  <c r="R376" i="36"/>
  <c r="R448" i="36" s="1"/>
  <c r="R378" i="36"/>
  <c r="R450" i="36" s="1"/>
  <c r="R360" i="36"/>
  <c r="R432" i="36" s="1"/>
  <c r="R344" i="36"/>
  <c r="R416" i="36" s="1"/>
  <c r="R328" i="36"/>
  <c r="R400" i="36" s="1"/>
  <c r="R373" i="36"/>
  <c r="R445" i="36" s="1"/>
  <c r="R357" i="36"/>
  <c r="R429" i="36" s="1"/>
  <c r="R341" i="36"/>
  <c r="R413" i="36" s="1"/>
  <c r="R325" i="36"/>
  <c r="R397" i="36" s="1"/>
  <c r="R370" i="36"/>
  <c r="R442" i="36" s="1"/>
  <c r="R354" i="36"/>
  <c r="R426" i="36" s="1"/>
  <c r="R338" i="36"/>
  <c r="R410" i="36" s="1"/>
  <c r="R322" i="36"/>
  <c r="R394" i="36" s="1"/>
  <c r="R367" i="36"/>
  <c r="R439" i="36" s="1"/>
  <c r="R351" i="36"/>
  <c r="R423" i="36" s="1"/>
  <c r="R335" i="36"/>
  <c r="R407" i="36" s="1"/>
  <c r="R319" i="36"/>
  <c r="R391" i="36" s="1"/>
  <c r="R375" i="36"/>
  <c r="R447" i="36" s="1"/>
  <c r="R381" i="36"/>
  <c r="R453" i="36" s="1"/>
  <c r="R372" i="36"/>
  <c r="R444" i="36" s="1"/>
  <c r="R356" i="36"/>
  <c r="R428" i="36" s="1"/>
  <c r="R340" i="36"/>
  <c r="R412" i="36" s="1"/>
  <c r="R324" i="36"/>
  <c r="R396" i="36" s="1"/>
  <c r="R369" i="36"/>
  <c r="R441" i="36" s="1"/>
  <c r="R353" i="36"/>
  <c r="R425" i="36" s="1"/>
  <c r="R337" i="36"/>
  <c r="R409" i="36" s="1"/>
  <c r="R321" i="36"/>
  <c r="R393" i="36" s="1"/>
  <c r="R366" i="36"/>
  <c r="R438" i="36" s="1"/>
  <c r="R350" i="36"/>
  <c r="R422" i="36" s="1"/>
  <c r="R334" i="36"/>
  <c r="R406" i="36" s="1"/>
  <c r="R318" i="36"/>
  <c r="R390" i="36" s="1"/>
  <c r="R363" i="36"/>
  <c r="R435" i="36" s="1"/>
  <c r="R347" i="36"/>
  <c r="R419" i="36" s="1"/>
  <c r="R331" i="36"/>
  <c r="R403" i="36" s="1"/>
  <c r="R315" i="36"/>
  <c r="R387" i="36" s="1"/>
  <c r="R383" i="36"/>
  <c r="R455" i="36" s="1"/>
  <c r="R380" i="36"/>
  <c r="R452" i="36" s="1"/>
  <c r="R382" i="36"/>
  <c r="R454" i="36" s="1"/>
  <c r="R364" i="36"/>
  <c r="R436" i="36" s="1"/>
  <c r="R348" i="36"/>
  <c r="R420" i="36" s="1"/>
  <c r="R332" i="36"/>
  <c r="R404" i="36" s="1"/>
  <c r="R316" i="36"/>
  <c r="R388" i="36" s="1"/>
  <c r="R361" i="36"/>
  <c r="R433" i="36" s="1"/>
  <c r="R345" i="36"/>
  <c r="R417" i="36" s="1"/>
  <c r="R329" i="36"/>
  <c r="R401" i="36" s="1"/>
  <c r="R374" i="36"/>
  <c r="R446" i="36" s="1"/>
  <c r="R358" i="36"/>
  <c r="R430" i="36" s="1"/>
  <c r="R342" i="36"/>
  <c r="R414" i="36" s="1"/>
  <c r="R326" i="36"/>
  <c r="R398" i="36" s="1"/>
  <c r="R371" i="36"/>
  <c r="R443" i="36" s="1"/>
  <c r="R355" i="36"/>
  <c r="R427" i="36" s="1"/>
  <c r="R339" i="36"/>
  <c r="R411" i="36" s="1"/>
  <c r="R323" i="36"/>
  <c r="R395" i="36" s="1"/>
  <c r="AR375" i="11"/>
  <c r="AR376" i="11"/>
  <c r="AR377" i="11"/>
  <c r="AR382" i="11"/>
  <c r="AR366" i="11"/>
  <c r="AR349" i="11"/>
  <c r="X204" i="38"/>
  <c r="X276" i="38" s="1"/>
  <c r="X348" i="38" s="1"/>
  <c r="X420" i="38" s="1"/>
  <c r="O390" i="11"/>
  <c r="O406" i="11"/>
  <c r="O405" i="11"/>
  <c r="O435" i="11"/>
  <c r="O444" i="11"/>
  <c r="X240" i="38"/>
  <c r="X312" i="38" s="1"/>
  <c r="X384" i="38" s="1"/>
  <c r="X456" i="38" s="1"/>
  <c r="AR328" i="11"/>
  <c r="AR344" i="11"/>
  <c r="AR360" i="11"/>
  <c r="AR323" i="11"/>
  <c r="AR339" i="11"/>
  <c r="AR355" i="11"/>
  <c r="AR318" i="11"/>
  <c r="AR334" i="11"/>
  <c r="AR350" i="11"/>
  <c r="AR364" i="11"/>
  <c r="AR329" i="11"/>
  <c r="AR345" i="11"/>
  <c r="AR370" i="11"/>
  <c r="AR369" i="11"/>
  <c r="AR372" i="11"/>
  <c r="AR379" i="11"/>
  <c r="O456" i="36"/>
  <c r="X217" i="38"/>
  <c r="X289" i="38" s="1"/>
  <c r="X361" i="38" s="1"/>
  <c r="X433" i="38" s="1"/>
  <c r="R359" i="36"/>
  <c r="R431" i="36" s="1"/>
  <c r="R362" i="36"/>
  <c r="R434" i="36" s="1"/>
  <c r="R365" i="36"/>
  <c r="R437" i="36" s="1"/>
  <c r="R368" i="36"/>
  <c r="R440" i="36" s="1"/>
  <c r="AS321" i="11"/>
  <c r="AS336" i="11"/>
  <c r="AS351" i="11"/>
  <c r="AS364" i="11"/>
  <c r="AS381" i="11"/>
  <c r="X181" i="38"/>
  <c r="X253" i="38" s="1"/>
  <c r="X325" i="38" s="1"/>
  <c r="X397" i="38" s="1"/>
  <c r="K173" i="38"/>
  <c r="K245" i="38" s="1"/>
  <c r="K317" i="38" s="1"/>
  <c r="K389" i="38" s="1"/>
  <c r="K177" i="38"/>
  <c r="K249" i="38" s="1"/>
  <c r="K321" i="38" s="1"/>
  <c r="K393" i="38" s="1"/>
  <c r="K181" i="38"/>
  <c r="K253" i="38" s="1"/>
  <c r="K325" i="38" s="1"/>
  <c r="K397" i="38" s="1"/>
  <c r="K185" i="38"/>
  <c r="K257" i="38" s="1"/>
  <c r="K329" i="38" s="1"/>
  <c r="K401" i="38" s="1"/>
  <c r="K189" i="38"/>
  <c r="K261" i="38" s="1"/>
  <c r="K333" i="38" s="1"/>
  <c r="K405" i="38" s="1"/>
  <c r="K193" i="38"/>
  <c r="K265" i="38" s="1"/>
  <c r="K337" i="38" s="1"/>
  <c r="K409" i="38" s="1"/>
  <c r="K197" i="38"/>
  <c r="K269" i="38" s="1"/>
  <c r="K341" i="38" s="1"/>
  <c r="K413" i="38" s="1"/>
  <c r="K201" i="38"/>
  <c r="K273" i="38" s="1"/>
  <c r="K345" i="38" s="1"/>
  <c r="K417" i="38" s="1"/>
  <c r="K205" i="38"/>
  <c r="K277" i="38" s="1"/>
  <c r="K349" i="38" s="1"/>
  <c r="K421" i="38" s="1"/>
  <c r="K209" i="38"/>
  <c r="K281" i="38" s="1"/>
  <c r="K353" i="38" s="1"/>
  <c r="K425" i="38" s="1"/>
  <c r="K213" i="38"/>
  <c r="K285" i="38" s="1"/>
  <c r="K357" i="38" s="1"/>
  <c r="K429" i="38" s="1"/>
  <c r="K217" i="38"/>
  <c r="K289" i="38" s="1"/>
  <c r="K361" i="38" s="1"/>
  <c r="K433" i="38" s="1"/>
  <c r="K221" i="38"/>
  <c r="K293" i="38" s="1"/>
  <c r="K365" i="38" s="1"/>
  <c r="K437" i="38" s="1"/>
  <c r="K225" i="38"/>
  <c r="K297" i="38" s="1"/>
  <c r="K369" i="38" s="1"/>
  <c r="K441" i="38" s="1"/>
  <c r="K229" i="38"/>
  <c r="K301" i="38" s="1"/>
  <c r="K373" i="38" s="1"/>
  <c r="K445" i="38" s="1"/>
  <c r="K233" i="38"/>
  <c r="K305" i="38" s="1"/>
  <c r="K377" i="38" s="1"/>
  <c r="K449" i="38" s="1"/>
  <c r="K237" i="38"/>
  <c r="K309" i="38" s="1"/>
  <c r="K381" i="38" s="1"/>
  <c r="K453" i="38" s="1"/>
  <c r="X174" i="38"/>
  <c r="X246" i="38" s="1"/>
  <c r="X318" i="38" s="1"/>
  <c r="X390" i="38" s="1"/>
  <c r="O414" i="38"/>
  <c r="O424" i="38"/>
  <c r="O453" i="38"/>
  <c r="R314" i="36"/>
  <c r="R386" i="36" s="1"/>
  <c r="R317" i="36"/>
  <c r="R389" i="36" s="1"/>
  <c r="R320" i="36"/>
  <c r="R392" i="36" s="1"/>
  <c r="R377" i="36"/>
  <c r="R449" i="36" s="1"/>
  <c r="AS337" i="11"/>
  <c r="AS352" i="11"/>
  <c r="AS318" i="11"/>
  <c r="AS375" i="11"/>
  <c r="AS380" i="11"/>
  <c r="X172" i="38"/>
  <c r="X244" i="38" s="1"/>
  <c r="X316" i="38" s="1"/>
  <c r="X388" i="38" s="1"/>
  <c r="O447" i="37"/>
  <c r="O394" i="37"/>
  <c r="K172" i="38"/>
  <c r="K244" i="38" s="1"/>
  <c r="K316" i="38" s="1"/>
  <c r="K388" i="38" s="1"/>
  <c r="K176" i="38"/>
  <c r="K248" i="38" s="1"/>
  <c r="K320" i="38" s="1"/>
  <c r="K392" i="38" s="1"/>
  <c r="K180" i="38"/>
  <c r="K252" i="38" s="1"/>
  <c r="K324" i="38" s="1"/>
  <c r="K396" i="38" s="1"/>
  <c r="K184" i="38"/>
  <c r="K256" i="38" s="1"/>
  <c r="K328" i="38" s="1"/>
  <c r="K400" i="38" s="1"/>
  <c r="K188" i="38"/>
  <c r="K260" i="38" s="1"/>
  <c r="K332" i="38" s="1"/>
  <c r="K404" i="38" s="1"/>
  <c r="K192" i="38"/>
  <c r="K264" i="38" s="1"/>
  <c r="K336" i="38" s="1"/>
  <c r="K408" i="38" s="1"/>
  <c r="K196" i="38"/>
  <c r="K268" i="38" s="1"/>
  <c r="K340" i="38" s="1"/>
  <c r="K412" i="38" s="1"/>
  <c r="K200" i="38"/>
  <c r="K272" i="38" s="1"/>
  <c r="K344" i="38" s="1"/>
  <c r="K416" i="38" s="1"/>
  <c r="K204" i="38"/>
  <c r="K276" i="38" s="1"/>
  <c r="K348" i="38" s="1"/>
  <c r="K420" i="38" s="1"/>
  <c r="K208" i="38"/>
  <c r="K280" i="38" s="1"/>
  <c r="K352" i="38" s="1"/>
  <c r="K424" i="38" s="1"/>
  <c r="K212" i="38"/>
  <c r="K284" i="38" s="1"/>
  <c r="K356" i="38" s="1"/>
  <c r="K428" i="38" s="1"/>
  <c r="K216" i="38"/>
  <c r="K288" i="38" s="1"/>
  <c r="K360" i="38" s="1"/>
  <c r="K432" i="38" s="1"/>
  <c r="K220" i="38"/>
  <c r="K292" i="38" s="1"/>
  <c r="K364" i="38" s="1"/>
  <c r="K436" i="38" s="1"/>
  <c r="K224" i="38"/>
  <c r="K296" i="38" s="1"/>
  <c r="K368" i="38" s="1"/>
  <c r="K440" i="38" s="1"/>
  <c r="K228" i="38"/>
  <c r="K300" i="38" s="1"/>
  <c r="K372" i="38" s="1"/>
  <c r="K444" i="38" s="1"/>
  <c r="K232" i="38"/>
  <c r="K304" i="38" s="1"/>
  <c r="K376" i="38" s="1"/>
  <c r="K448" i="38" s="1"/>
  <c r="K236" i="38"/>
  <c r="K308" i="38" s="1"/>
  <c r="K380" i="38" s="1"/>
  <c r="K452" i="38" s="1"/>
  <c r="K240" i="38"/>
  <c r="K312" i="38" s="1"/>
  <c r="K384" i="38" s="1"/>
  <c r="K456" i="38" s="1"/>
  <c r="N395" i="36"/>
  <c r="N411" i="36"/>
  <c r="N427" i="36"/>
  <c r="N443" i="36"/>
  <c r="N455" i="36"/>
  <c r="O440" i="36"/>
  <c r="X214" i="38"/>
  <c r="X286" i="38" s="1"/>
  <c r="X358" i="38" s="1"/>
  <c r="X430" i="38" s="1"/>
  <c r="X196" i="38"/>
  <c r="X268" i="38" s="1"/>
  <c r="X340" i="38" s="1"/>
  <c r="X412" i="38" s="1"/>
  <c r="X238" i="38"/>
  <c r="X310" i="38" s="1"/>
  <c r="X382" i="38" s="1"/>
  <c r="X454" i="38" s="1"/>
  <c r="O416" i="38"/>
  <c r="O411" i="38"/>
  <c r="O409" i="38"/>
  <c r="O429" i="38"/>
  <c r="O439" i="38"/>
  <c r="X235" i="38"/>
  <c r="X307" i="38" s="1"/>
  <c r="X379" i="38" s="1"/>
  <c r="X451" i="38" s="1"/>
  <c r="N400" i="37"/>
  <c r="N416" i="37"/>
  <c r="N432" i="37"/>
  <c r="N448" i="37"/>
  <c r="O391" i="37"/>
  <c r="O439" i="37"/>
  <c r="K170" i="38"/>
  <c r="K242" i="38" s="1"/>
  <c r="K314" i="38" s="1"/>
  <c r="K386" i="38" s="1"/>
  <c r="K174" i="38"/>
  <c r="K246" i="38" s="1"/>
  <c r="K318" i="38" s="1"/>
  <c r="K390" i="38" s="1"/>
  <c r="K178" i="38"/>
  <c r="K250" i="38" s="1"/>
  <c r="K322" i="38" s="1"/>
  <c r="K394" i="38" s="1"/>
  <c r="K182" i="38"/>
  <c r="K254" i="38" s="1"/>
  <c r="K326" i="38" s="1"/>
  <c r="K398" i="38" s="1"/>
  <c r="K186" i="38"/>
  <c r="K258" i="38" s="1"/>
  <c r="K330" i="38" s="1"/>
  <c r="K402" i="38" s="1"/>
  <c r="K190" i="38"/>
  <c r="K262" i="38" s="1"/>
  <c r="K334" i="38" s="1"/>
  <c r="K406" i="38" s="1"/>
  <c r="K194" i="38"/>
  <c r="K266" i="38" s="1"/>
  <c r="K338" i="38" s="1"/>
  <c r="K410" i="38" s="1"/>
  <c r="K198" i="38"/>
  <c r="K270" i="38" s="1"/>
  <c r="K342" i="38" s="1"/>
  <c r="K414" i="38" s="1"/>
  <c r="K202" i="38"/>
  <c r="K274" i="38" s="1"/>
  <c r="K346" i="38" s="1"/>
  <c r="K418" i="38" s="1"/>
  <c r="K206" i="38"/>
  <c r="K278" i="38" s="1"/>
  <c r="K350" i="38" s="1"/>
  <c r="K422" i="38" s="1"/>
  <c r="K210" i="38"/>
  <c r="K282" i="38" s="1"/>
  <c r="K354" i="38" s="1"/>
  <c r="K426" i="38" s="1"/>
  <c r="K214" i="38"/>
  <c r="K286" i="38" s="1"/>
  <c r="K358" i="38" s="1"/>
  <c r="K430" i="38" s="1"/>
  <c r="K218" i="38"/>
  <c r="K290" i="38" s="1"/>
  <c r="K362" i="38" s="1"/>
  <c r="K434" i="38" s="1"/>
  <c r="K222" i="38"/>
  <c r="K294" i="38" s="1"/>
  <c r="K366" i="38" s="1"/>
  <c r="K438" i="38" s="1"/>
  <c r="K226" i="38"/>
  <c r="K298" i="38" s="1"/>
  <c r="K370" i="38" s="1"/>
  <c r="K442" i="38" s="1"/>
  <c r="K230" i="38"/>
  <c r="K302" i="38" s="1"/>
  <c r="K374" i="38" s="1"/>
  <c r="K446" i="38" s="1"/>
  <c r="K234" i="38"/>
  <c r="K306" i="38" s="1"/>
  <c r="K378" i="38" s="1"/>
  <c r="K450" i="38" s="1"/>
  <c r="K238" i="38"/>
  <c r="K310" i="38" s="1"/>
  <c r="K382" i="38" s="1"/>
  <c r="K454" i="38" s="1"/>
  <c r="N387" i="36"/>
  <c r="N403" i="36"/>
  <c r="N419" i="36"/>
  <c r="N435" i="36"/>
  <c r="X192" i="38"/>
  <c r="X264" i="38" s="1"/>
  <c r="X336" i="38" s="1"/>
  <c r="X408" i="38" s="1"/>
  <c r="N391" i="38"/>
  <c r="N407" i="38"/>
  <c r="N423" i="38"/>
  <c r="N443" i="38"/>
  <c r="N435" i="38"/>
  <c r="N447" i="38"/>
  <c r="O420" i="38"/>
  <c r="O417" i="38"/>
  <c r="O428" i="38"/>
  <c r="O431" i="38"/>
  <c r="O456" i="38"/>
  <c r="X234" i="38"/>
  <c r="X306" i="38" s="1"/>
  <c r="X378" i="38" s="1"/>
  <c r="X450" i="38" s="1"/>
  <c r="X205" i="38"/>
  <c r="X277" i="38" s="1"/>
  <c r="X349" i="38" s="1"/>
  <c r="X421" i="38" s="1"/>
  <c r="X190" i="38"/>
  <c r="X262" i="38" s="1"/>
  <c r="X334" i="38" s="1"/>
  <c r="X406" i="38" s="1"/>
  <c r="O433" i="37"/>
  <c r="O400" i="37"/>
  <c r="O411" i="37"/>
  <c r="K171" i="38"/>
  <c r="K243" i="38" s="1"/>
  <c r="K315" i="38" s="1"/>
  <c r="K387" i="38" s="1"/>
  <c r="K175" i="38"/>
  <c r="K247" i="38" s="1"/>
  <c r="K319" i="38" s="1"/>
  <c r="K391" i="38" s="1"/>
  <c r="K179" i="38"/>
  <c r="K251" i="38" s="1"/>
  <c r="K323" i="38" s="1"/>
  <c r="K395" i="38" s="1"/>
  <c r="K183" i="38"/>
  <c r="K255" i="38" s="1"/>
  <c r="K327" i="38" s="1"/>
  <c r="K399" i="38" s="1"/>
  <c r="K187" i="38"/>
  <c r="K259" i="38" s="1"/>
  <c r="K331" i="38" s="1"/>
  <c r="K403" i="38" s="1"/>
  <c r="K191" i="38"/>
  <c r="K263" i="38" s="1"/>
  <c r="K335" i="38" s="1"/>
  <c r="K407" i="38" s="1"/>
  <c r="K195" i="38"/>
  <c r="K267" i="38" s="1"/>
  <c r="K339" i="38" s="1"/>
  <c r="K411" i="38" s="1"/>
  <c r="K199" i="38"/>
  <c r="K271" i="38" s="1"/>
  <c r="K343" i="38" s="1"/>
  <c r="K415" i="38" s="1"/>
  <c r="K203" i="38"/>
  <c r="K275" i="38" s="1"/>
  <c r="K347" i="38" s="1"/>
  <c r="K419" i="38" s="1"/>
  <c r="K207" i="38"/>
  <c r="K279" i="38" s="1"/>
  <c r="K351" i="38" s="1"/>
  <c r="K423" i="38" s="1"/>
  <c r="K211" i="38"/>
  <c r="K283" i="38" s="1"/>
  <c r="K355" i="38" s="1"/>
  <c r="K427" i="38" s="1"/>
  <c r="K215" i="38"/>
  <c r="K287" i="38" s="1"/>
  <c r="K359" i="38" s="1"/>
  <c r="K431" i="38" s="1"/>
  <c r="K219" i="38"/>
  <c r="K291" i="38" s="1"/>
  <c r="K363" i="38" s="1"/>
  <c r="K435" i="38" s="1"/>
  <c r="K223" i="38"/>
  <c r="K295" i="38" s="1"/>
  <c r="K367" i="38" s="1"/>
  <c r="K439" i="38" s="1"/>
  <c r="K227" i="38"/>
  <c r="K299" i="38" s="1"/>
  <c r="K371" i="38" s="1"/>
  <c r="K443" i="38" s="1"/>
  <c r="K231" i="38"/>
  <c r="K303" i="38" s="1"/>
  <c r="K375" i="38" s="1"/>
  <c r="K447" i="38" s="1"/>
  <c r="K235" i="38"/>
  <c r="K307" i="38" s="1"/>
  <c r="K379" i="38" s="1"/>
  <c r="K451" i="38" s="1"/>
  <c r="K239" i="38"/>
  <c r="K311" i="38" s="1"/>
  <c r="K383" i="38" s="1"/>
  <c r="K455" i="38" s="1"/>
  <c r="N391" i="36"/>
  <c r="N407" i="36"/>
  <c r="N423" i="36"/>
  <c r="N439" i="36"/>
  <c r="N451" i="36"/>
  <c r="X227" i="38"/>
  <c r="X299" i="38" s="1"/>
  <c r="X371" i="38" s="1"/>
  <c r="X443" i="38" s="1"/>
  <c r="X189" i="38"/>
  <c r="X261" i="38" s="1"/>
  <c r="X333" i="38" s="1"/>
  <c r="X405" i="38" s="1"/>
  <c r="O396" i="38"/>
  <c r="O412" i="38"/>
  <c r="O407" i="38"/>
  <c r="O389" i="38"/>
  <c r="X223" i="37"/>
  <c r="X295" i="37" s="1"/>
  <c r="X367" i="37" s="1"/>
  <c r="X439" i="37" s="1"/>
  <c r="X184" i="37"/>
  <c r="X256" i="37" s="1"/>
  <c r="X328" i="37" s="1"/>
  <c r="X400" i="37" s="1"/>
  <c r="X210" i="37"/>
  <c r="X282" i="37" s="1"/>
  <c r="X354" i="37" s="1"/>
  <c r="X426" i="37" s="1"/>
  <c r="X201" i="37"/>
  <c r="X273" i="37" s="1"/>
  <c r="X345" i="37" s="1"/>
  <c r="X417" i="37" s="1"/>
  <c r="P371" i="37"/>
  <c r="P443" i="37" s="1"/>
  <c r="P355" i="37"/>
  <c r="P427" i="37" s="1"/>
  <c r="P339" i="37"/>
  <c r="P411" i="37" s="1"/>
  <c r="P323" i="37"/>
  <c r="P395" i="37" s="1"/>
  <c r="P376" i="37"/>
  <c r="P448" i="37" s="1"/>
  <c r="P360" i="37"/>
  <c r="P432" i="37" s="1"/>
  <c r="P344" i="37"/>
  <c r="P416" i="37" s="1"/>
  <c r="P328" i="37"/>
  <c r="P400" i="37" s="1"/>
  <c r="P384" i="37"/>
  <c r="P456" i="37" s="1"/>
  <c r="P373" i="37"/>
  <c r="P445" i="37" s="1"/>
  <c r="P357" i="37"/>
  <c r="P429" i="37" s="1"/>
  <c r="P341" i="37"/>
  <c r="P413" i="37" s="1"/>
  <c r="P325" i="37"/>
  <c r="P397" i="37" s="1"/>
  <c r="P370" i="37"/>
  <c r="P442" i="37" s="1"/>
  <c r="P354" i="37"/>
  <c r="P426" i="37" s="1"/>
  <c r="P338" i="37"/>
  <c r="P410" i="37" s="1"/>
  <c r="P322" i="37"/>
  <c r="P394" i="37" s="1"/>
  <c r="P321" i="37"/>
  <c r="P393" i="37" s="1"/>
  <c r="P367" i="37"/>
  <c r="P439" i="37" s="1"/>
  <c r="P351" i="37"/>
  <c r="P423" i="37" s="1"/>
  <c r="P335" i="37"/>
  <c r="P407" i="37" s="1"/>
  <c r="P319" i="37"/>
  <c r="P391" i="37" s="1"/>
  <c r="P372" i="37"/>
  <c r="P444" i="37" s="1"/>
  <c r="P356" i="37"/>
  <c r="P428" i="37" s="1"/>
  <c r="P340" i="37"/>
  <c r="P412" i="37" s="1"/>
  <c r="P324" i="37"/>
  <c r="P396" i="37" s="1"/>
  <c r="P383" i="37"/>
  <c r="P455" i="37" s="1"/>
  <c r="P369" i="37"/>
  <c r="P441" i="37" s="1"/>
  <c r="P353" i="37"/>
  <c r="P425" i="37" s="1"/>
  <c r="P337" i="37"/>
  <c r="P409" i="37" s="1"/>
  <c r="P382" i="37"/>
  <c r="P454" i="37" s="1"/>
  <c r="P366" i="37"/>
  <c r="P438" i="37" s="1"/>
  <c r="P350" i="37"/>
  <c r="P422" i="37" s="1"/>
  <c r="P334" i="37"/>
  <c r="P406" i="37" s="1"/>
  <c r="P318" i="37"/>
  <c r="P390" i="37" s="1"/>
  <c r="P379" i="37"/>
  <c r="P451" i="37" s="1"/>
  <c r="P363" i="37"/>
  <c r="P435" i="37" s="1"/>
  <c r="P347" i="37"/>
  <c r="P419" i="37" s="1"/>
  <c r="P331" i="37"/>
  <c r="P403" i="37" s="1"/>
  <c r="P315" i="37"/>
  <c r="P387" i="37" s="1"/>
  <c r="P368" i="37"/>
  <c r="P440" i="37" s="1"/>
  <c r="P352" i="37"/>
  <c r="P424" i="37" s="1"/>
  <c r="P336" i="37"/>
  <c r="P408" i="37" s="1"/>
  <c r="P320" i="37"/>
  <c r="P392" i="37" s="1"/>
  <c r="P381" i="37"/>
  <c r="P453" i="37" s="1"/>
  <c r="P365" i="37"/>
  <c r="P437" i="37" s="1"/>
  <c r="P349" i="37"/>
  <c r="P421" i="37" s="1"/>
  <c r="P333" i="37"/>
  <c r="P405" i="37" s="1"/>
  <c r="P378" i="37"/>
  <c r="P450" i="37" s="1"/>
  <c r="P362" i="37"/>
  <c r="P434" i="37" s="1"/>
  <c r="P346" i="37"/>
  <c r="P418" i="37" s="1"/>
  <c r="P330" i="37"/>
  <c r="P402" i="37" s="1"/>
  <c r="P314" i="37"/>
  <c r="P386" i="37" s="1"/>
  <c r="K172" i="11"/>
  <c r="K244" i="11" s="1"/>
  <c r="K316" i="11" s="1"/>
  <c r="K388" i="11" s="1"/>
  <c r="K176" i="11"/>
  <c r="K248" i="11" s="1"/>
  <c r="K320" i="11" s="1"/>
  <c r="K392" i="11" s="1"/>
  <c r="K180" i="11"/>
  <c r="K252" i="11" s="1"/>
  <c r="K324" i="11" s="1"/>
  <c r="K396" i="11" s="1"/>
  <c r="K184" i="11"/>
  <c r="K256" i="11" s="1"/>
  <c r="K328" i="11" s="1"/>
  <c r="K400" i="11" s="1"/>
  <c r="K188" i="11"/>
  <c r="K260" i="11" s="1"/>
  <c r="K332" i="11" s="1"/>
  <c r="K404" i="11" s="1"/>
  <c r="K192" i="11"/>
  <c r="K264" i="11" s="1"/>
  <c r="K336" i="11" s="1"/>
  <c r="K408" i="11" s="1"/>
  <c r="K196" i="11"/>
  <c r="K268" i="11" s="1"/>
  <c r="K340" i="11" s="1"/>
  <c r="K412" i="11" s="1"/>
  <c r="K200" i="11"/>
  <c r="K272" i="11" s="1"/>
  <c r="K344" i="11" s="1"/>
  <c r="K416" i="11" s="1"/>
  <c r="K204" i="11"/>
  <c r="K276" i="11" s="1"/>
  <c r="K348" i="11" s="1"/>
  <c r="K420" i="11" s="1"/>
  <c r="K208" i="11"/>
  <c r="K280" i="11" s="1"/>
  <c r="K352" i="11" s="1"/>
  <c r="K424" i="11" s="1"/>
  <c r="K212" i="11"/>
  <c r="K284" i="11" s="1"/>
  <c r="K356" i="11" s="1"/>
  <c r="K428" i="11" s="1"/>
  <c r="K216" i="11"/>
  <c r="K288" i="11" s="1"/>
  <c r="K360" i="11" s="1"/>
  <c r="K432" i="11" s="1"/>
  <c r="K220" i="11"/>
  <c r="K292" i="11" s="1"/>
  <c r="K364" i="11" s="1"/>
  <c r="K436" i="11" s="1"/>
  <c r="K224" i="11"/>
  <c r="K296" i="11" s="1"/>
  <c r="K368" i="11" s="1"/>
  <c r="K440" i="11" s="1"/>
  <c r="K228" i="11"/>
  <c r="K300" i="11" s="1"/>
  <c r="K372" i="11" s="1"/>
  <c r="K444" i="11" s="1"/>
  <c r="K232" i="11"/>
  <c r="K304" i="11" s="1"/>
  <c r="K376" i="11" s="1"/>
  <c r="K448" i="11" s="1"/>
  <c r="K236" i="11"/>
  <c r="K308" i="11" s="1"/>
  <c r="K380" i="11" s="1"/>
  <c r="K452" i="11" s="1"/>
  <c r="K240" i="11"/>
  <c r="K312" i="11" s="1"/>
  <c r="K384" i="11" s="1"/>
  <c r="K456" i="11" s="1"/>
  <c r="J173" i="11"/>
  <c r="J245" i="11" s="1"/>
  <c r="J317" i="11" s="1"/>
  <c r="J389" i="11" s="1"/>
  <c r="J177" i="11"/>
  <c r="J249" i="11" s="1"/>
  <c r="J321" i="11" s="1"/>
  <c r="J393" i="11" s="1"/>
  <c r="J181" i="11"/>
  <c r="J253" i="11" s="1"/>
  <c r="J325" i="11" s="1"/>
  <c r="J397" i="11" s="1"/>
  <c r="J185" i="11"/>
  <c r="J257" i="11" s="1"/>
  <c r="J329" i="11" s="1"/>
  <c r="J401" i="11" s="1"/>
  <c r="J189" i="11"/>
  <c r="J261" i="11" s="1"/>
  <c r="J333" i="11" s="1"/>
  <c r="J405" i="11" s="1"/>
  <c r="J193" i="11"/>
  <c r="J265" i="11" s="1"/>
  <c r="J337" i="11" s="1"/>
  <c r="J409" i="11" s="1"/>
  <c r="J197" i="11"/>
  <c r="J269" i="11" s="1"/>
  <c r="J341" i="11" s="1"/>
  <c r="J413" i="11" s="1"/>
  <c r="J201" i="11"/>
  <c r="J273" i="11" s="1"/>
  <c r="J345" i="11" s="1"/>
  <c r="J417" i="11" s="1"/>
  <c r="J205" i="11"/>
  <c r="J277" i="11" s="1"/>
  <c r="J349" i="11" s="1"/>
  <c r="J421" i="11" s="1"/>
  <c r="J209" i="11"/>
  <c r="J281" i="11" s="1"/>
  <c r="J353" i="11" s="1"/>
  <c r="J425" i="11" s="1"/>
  <c r="J213" i="11"/>
  <c r="J285" i="11" s="1"/>
  <c r="J357" i="11" s="1"/>
  <c r="J429" i="11" s="1"/>
  <c r="J217" i="11"/>
  <c r="J289" i="11" s="1"/>
  <c r="J361" i="11" s="1"/>
  <c r="J433" i="11" s="1"/>
  <c r="J221" i="11"/>
  <c r="J293" i="11" s="1"/>
  <c r="J365" i="11" s="1"/>
  <c r="J437" i="11" s="1"/>
  <c r="J225" i="11"/>
  <c r="J297" i="11" s="1"/>
  <c r="J369" i="11" s="1"/>
  <c r="J441" i="11" s="1"/>
  <c r="J229" i="11"/>
  <c r="J301" i="11" s="1"/>
  <c r="J373" i="11" s="1"/>
  <c r="J445" i="11" s="1"/>
  <c r="J233" i="11"/>
  <c r="J305" i="11" s="1"/>
  <c r="J377" i="11" s="1"/>
  <c r="J449" i="11" s="1"/>
  <c r="J237" i="11"/>
  <c r="J309" i="11" s="1"/>
  <c r="J381" i="11" s="1"/>
  <c r="J453" i="11" s="1"/>
  <c r="N388" i="37"/>
  <c r="N404" i="37"/>
  <c r="N420" i="37"/>
  <c r="N436" i="37"/>
  <c r="N452" i="37"/>
  <c r="N455" i="37"/>
  <c r="O388" i="37"/>
  <c r="O432" i="37"/>
  <c r="O395" i="37"/>
  <c r="N390" i="36"/>
  <c r="N406" i="36"/>
  <c r="N422" i="36"/>
  <c r="N438" i="36"/>
  <c r="N420" i="38"/>
  <c r="N392" i="38"/>
  <c r="N408" i="38"/>
  <c r="N436" i="38"/>
  <c r="O415" i="38"/>
  <c r="O398" i="38"/>
  <c r="N396" i="11"/>
  <c r="N412" i="11"/>
  <c r="N428" i="11"/>
  <c r="N444" i="11"/>
  <c r="J170" i="11"/>
  <c r="J242" i="11" s="1"/>
  <c r="J314" i="11" s="1"/>
  <c r="J386" i="11" s="1"/>
  <c r="J174" i="11"/>
  <c r="J246" i="11" s="1"/>
  <c r="J318" i="11" s="1"/>
  <c r="J390" i="11" s="1"/>
  <c r="J178" i="11"/>
  <c r="J250" i="11" s="1"/>
  <c r="J322" i="11" s="1"/>
  <c r="J394" i="11" s="1"/>
  <c r="J182" i="11"/>
  <c r="J254" i="11" s="1"/>
  <c r="J326" i="11" s="1"/>
  <c r="J398" i="11" s="1"/>
  <c r="J186" i="11"/>
  <c r="J258" i="11" s="1"/>
  <c r="J330" i="11" s="1"/>
  <c r="J402" i="11" s="1"/>
  <c r="J190" i="11"/>
  <c r="J262" i="11" s="1"/>
  <c r="J334" i="11" s="1"/>
  <c r="J406" i="11" s="1"/>
  <c r="J194" i="11"/>
  <c r="J266" i="11" s="1"/>
  <c r="J338" i="11" s="1"/>
  <c r="J410" i="11" s="1"/>
  <c r="J198" i="11"/>
  <c r="J270" i="11" s="1"/>
  <c r="J342" i="11" s="1"/>
  <c r="J414" i="11" s="1"/>
  <c r="J202" i="11"/>
  <c r="J274" i="11" s="1"/>
  <c r="J346" i="11" s="1"/>
  <c r="J418" i="11" s="1"/>
  <c r="J206" i="11"/>
  <c r="J278" i="11" s="1"/>
  <c r="J350" i="11" s="1"/>
  <c r="J422" i="11" s="1"/>
  <c r="J210" i="11"/>
  <c r="J282" i="11" s="1"/>
  <c r="J354" i="11" s="1"/>
  <c r="J426" i="11" s="1"/>
  <c r="J214" i="11"/>
  <c r="J286" i="11" s="1"/>
  <c r="J358" i="11" s="1"/>
  <c r="J430" i="11" s="1"/>
  <c r="J218" i="11"/>
  <c r="J290" i="11" s="1"/>
  <c r="J362" i="11" s="1"/>
  <c r="J434" i="11" s="1"/>
  <c r="J222" i="11"/>
  <c r="J294" i="11" s="1"/>
  <c r="J366" i="11" s="1"/>
  <c r="J438" i="11" s="1"/>
  <c r="J226" i="11"/>
  <c r="J298" i="11" s="1"/>
  <c r="J370" i="11" s="1"/>
  <c r="J442" i="11" s="1"/>
  <c r="J230" i="11"/>
  <c r="J302" i="11" s="1"/>
  <c r="J374" i="11" s="1"/>
  <c r="J446" i="11" s="1"/>
  <c r="J234" i="11"/>
  <c r="J306" i="11" s="1"/>
  <c r="J378" i="11" s="1"/>
  <c r="J450" i="11" s="1"/>
  <c r="J238" i="11"/>
  <c r="J310" i="11" s="1"/>
  <c r="J382" i="11" s="1"/>
  <c r="J454" i="11" s="1"/>
  <c r="N392" i="37"/>
  <c r="N408" i="37"/>
  <c r="N424" i="37"/>
  <c r="N440" i="37"/>
  <c r="O453" i="37"/>
  <c r="O452" i="37"/>
  <c r="O410" i="37"/>
  <c r="O442" i="37"/>
  <c r="O456" i="37"/>
  <c r="N394" i="36"/>
  <c r="N410" i="36"/>
  <c r="N426" i="36"/>
  <c r="N442" i="36"/>
  <c r="N424" i="38"/>
  <c r="N396" i="38"/>
  <c r="N412" i="38"/>
  <c r="N444" i="38"/>
  <c r="N452" i="38"/>
  <c r="O392" i="38"/>
  <c r="O387" i="38"/>
  <c r="O403" i="38"/>
  <c r="O402" i="38"/>
  <c r="O401" i="38"/>
  <c r="N400" i="11"/>
  <c r="N416" i="11"/>
  <c r="N432" i="11"/>
  <c r="N448" i="11"/>
  <c r="Q415" i="38"/>
  <c r="J171" i="11"/>
  <c r="J243" i="11" s="1"/>
  <c r="J315" i="11" s="1"/>
  <c r="J387" i="11" s="1"/>
  <c r="J175" i="11"/>
  <c r="J247" i="11" s="1"/>
  <c r="J319" i="11" s="1"/>
  <c r="J391" i="11" s="1"/>
  <c r="J179" i="11"/>
  <c r="J251" i="11" s="1"/>
  <c r="J323" i="11" s="1"/>
  <c r="J395" i="11" s="1"/>
  <c r="J183" i="11"/>
  <c r="J255" i="11" s="1"/>
  <c r="J327" i="11" s="1"/>
  <c r="J399" i="11" s="1"/>
  <c r="J187" i="11"/>
  <c r="J259" i="11" s="1"/>
  <c r="J331" i="11" s="1"/>
  <c r="J403" i="11" s="1"/>
  <c r="J191" i="11"/>
  <c r="J263" i="11" s="1"/>
  <c r="J335" i="11" s="1"/>
  <c r="J407" i="11" s="1"/>
  <c r="J195" i="11"/>
  <c r="J267" i="11" s="1"/>
  <c r="J339" i="11" s="1"/>
  <c r="J411" i="11" s="1"/>
  <c r="J199" i="11"/>
  <c r="J271" i="11" s="1"/>
  <c r="J343" i="11" s="1"/>
  <c r="J415" i="11" s="1"/>
  <c r="J203" i="11"/>
  <c r="J275" i="11" s="1"/>
  <c r="J347" i="11" s="1"/>
  <c r="J419" i="11" s="1"/>
  <c r="J207" i="11"/>
  <c r="J279" i="11" s="1"/>
  <c r="J351" i="11" s="1"/>
  <c r="J423" i="11" s="1"/>
  <c r="J211" i="11"/>
  <c r="J283" i="11" s="1"/>
  <c r="J355" i="11" s="1"/>
  <c r="J427" i="11" s="1"/>
  <c r="J215" i="11"/>
  <c r="J287" i="11" s="1"/>
  <c r="J359" i="11" s="1"/>
  <c r="J431" i="11" s="1"/>
  <c r="J219" i="11"/>
  <c r="J291" i="11" s="1"/>
  <c r="J363" i="11" s="1"/>
  <c r="J435" i="11" s="1"/>
  <c r="J223" i="11"/>
  <c r="J295" i="11" s="1"/>
  <c r="J367" i="11" s="1"/>
  <c r="J439" i="11" s="1"/>
  <c r="J227" i="11"/>
  <c r="J299" i="11" s="1"/>
  <c r="J371" i="11" s="1"/>
  <c r="J443" i="11" s="1"/>
  <c r="J231" i="11"/>
  <c r="J303" i="11" s="1"/>
  <c r="J375" i="11" s="1"/>
  <c r="J447" i="11" s="1"/>
  <c r="J235" i="11"/>
  <c r="J307" i="11" s="1"/>
  <c r="J379" i="11" s="1"/>
  <c r="J451" i="11" s="1"/>
  <c r="J239" i="11"/>
  <c r="J311" i="11" s="1"/>
  <c r="J383" i="11" s="1"/>
  <c r="J455" i="11" s="1"/>
  <c r="N396" i="37"/>
  <c r="N412" i="37"/>
  <c r="N428" i="37"/>
  <c r="N444" i="37"/>
  <c r="O424" i="37"/>
  <c r="O403" i="37"/>
  <c r="N398" i="36"/>
  <c r="N414" i="36"/>
  <c r="N430" i="36"/>
  <c r="N446" i="36"/>
  <c r="N450" i="36"/>
  <c r="O408" i="36"/>
  <c r="O427" i="36"/>
  <c r="N400" i="38"/>
  <c r="N416" i="38"/>
  <c r="N428" i="38"/>
  <c r="N440" i="38"/>
  <c r="N456" i="38"/>
  <c r="N448" i="38"/>
  <c r="O391" i="38"/>
  <c r="O432" i="38"/>
  <c r="O442" i="38"/>
  <c r="N388" i="11"/>
  <c r="N404" i="11"/>
  <c r="N420" i="11"/>
  <c r="N436" i="11"/>
  <c r="N452" i="11"/>
  <c r="P448" i="11"/>
  <c r="AT384" i="11"/>
  <c r="AT383" i="11"/>
  <c r="AT382" i="11"/>
  <c r="AT381" i="11"/>
  <c r="AT380" i="11"/>
  <c r="AT379" i="11"/>
  <c r="AT378" i="11"/>
  <c r="AT377" i="11"/>
  <c r="AT376" i="11"/>
  <c r="AT375" i="11"/>
  <c r="AT374" i="11"/>
  <c r="AT373" i="11"/>
  <c r="AT372" i="11"/>
  <c r="AT371" i="11"/>
  <c r="AT370" i="11"/>
  <c r="AT369" i="11"/>
  <c r="AT368" i="11"/>
  <c r="AT367" i="11"/>
  <c r="AT366" i="11"/>
  <c r="AT365" i="11"/>
  <c r="AT364" i="11"/>
  <c r="AT363" i="11"/>
  <c r="AT362" i="11"/>
  <c r="AT361" i="11"/>
  <c r="AT360" i="11"/>
  <c r="AT359" i="11"/>
  <c r="AT358" i="11"/>
  <c r="AT357" i="11"/>
  <c r="AT356" i="11"/>
  <c r="AT355" i="11"/>
  <c r="AT354" i="11"/>
  <c r="AT353" i="11"/>
  <c r="AT352" i="11"/>
  <c r="AT351" i="11"/>
  <c r="AT350" i="11"/>
  <c r="AT349" i="11"/>
  <c r="AT348" i="11"/>
  <c r="AT347" i="11"/>
  <c r="AT346" i="11"/>
  <c r="AT345" i="11"/>
  <c r="AT344" i="11"/>
  <c r="AT343" i="11"/>
  <c r="AT342" i="11"/>
  <c r="AT341" i="11"/>
  <c r="AT340" i="11"/>
  <c r="AT339" i="11"/>
  <c r="AT338" i="11"/>
  <c r="AT337" i="11"/>
  <c r="AT336" i="11"/>
  <c r="AT335" i="11"/>
  <c r="AT334" i="11"/>
  <c r="AT333" i="11"/>
  <c r="AT332" i="11"/>
  <c r="AT331" i="11"/>
  <c r="AT330" i="11"/>
  <c r="AT329" i="11"/>
  <c r="AT328" i="11"/>
  <c r="AT327" i="11"/>
  <c r="AT326" i="11"/>
  <c r="AT325" i="11"/>
  <c r="AT324" i="11"/>
  <c r="AT323" i="11"/>
  <c r="AT322" i="11"/>
  <c r="AT321" i="11"/>
  <c r="AT320" i="11"/>
  <c r="AT319" i="11"/>
  <c r="AT318" i="11"/>
  <c r="AT317" i="11"/>
  <c r="AT316" i="11"/>
  <c r="AT315" i="11"/>
  <c r="AT314" i="11"/>
  <c r="AU384" i="38"/>
  <c r="AU383" i="38"/>
  <c r="AU382" i="38"/>
  <c r="AU381" i="38"/>
  <c r="AU380" i="38"/>
  <c r="AU379" i="38"/>
  <c r="AU378" i="38"/>
  <c r="AU377" i="38"/>
  <c r="AU376" i="38"/>
  <c r="AU375" i="38"/>
  <c r="AU374" i="38"/>
  <c r="AU373" i="38"/>
  <c r="AU372" i="38"/>
  <c r="AU371" i="38"/>
  <c r="AU370" i="38"/>
  <c r="AU369" i="38"/>
  <c r="AU368" i="38"/>
  <c r="AU367" i="38"/>
  <c r="AU366" i="38"/>
  <c r="AU365" i="38"/>
  <c r="AU364" i="38"/>
  <c r="AU363" i="38"/>
  <c r="AU362" i="38"/>
  <c r="AU361" i="38"/>
  <c r="AU360" i="38"/>
  <c r="AU359" i="38"/>
  <c r="AU358" i="38"/>
  <c r="AU357" i="38"/>
  <c r="AU356" i="38"/>
  <c r="AU355" i="38"/>
  <c r="AU354" i="38"/>
  <c r="AU353" i="38"/>
  <c r="AU352" i="38"/>
  <c r="AU351" i="38"/>
  <c r="AU350" i="38"/>
  <c r="AU349" i="38"/>
  <c r="AU348" i="38"/>
  <c r="AU347" i="38"/>
  <c r="AU346" i="38"/>
  <c r="AU345" i="38"/>
  <c r="AU344" i="38"/>
  <c r="AU343" i="38"/>
  <c r="AU342" i="38"/>
  <c r="AU341" i="38"/>
  <c r="AU340" i="38"/>
  <c r="AU339" i="38"/>
  <c r="AU338" i="38"/>
  <c r="AU337" i="38"/>
  <c r="AU336" i="38"/>
  <c r="AU335" i="38"/>
  <c r="AU334" i="38"/>
  <c r="AU333" i="38"/>
  <c r="AU332" i="38"/>
  <c r="AU331" i="38"/>
  <c r="AU330" i="38"/>
  <c r="AU329" i="38"/>
  <c r="AU328" i="38"/>
  <c r="AU327" i="38"/>
  <c r="AU326" i="38"/>
  <c r="AU325" i="38"/>
  <c r="AU324" i="38"/>
  <c r="AU323" i="38"/>
  <c r="AU322" i="38"/>
  <c r="AU321" i="38"/>
  <c r="AU320" i="38"/>
  <c r="AU319" i="38"/>
  <c r="AU318" i="38"/>
  <c r="AU317" i="38"/>
  <c r="AU316" i="38"/>
  <c r="AU315" i="38"/>
  <c r="AU314" i="38"/>
  <c r="AT384" i="36"/>
  <c r="AT383" i="36"/>
  <c r="AT382" i="36"/>
  <c r="AT381" i="36"/>
  <c r="AT380" i="36"/>
  <c r="AT379" i="36"/>
  <c r="AT378" i="36"/>
  <c r="AT377" i="36"/>
  <c r="AT376" i="36"/>
  <c r="AT375" i="36"/>
  <c r="AT374" i="36"/>
  <c r="AT373" i="36"/>
  <c r="AT372" i="36"/>
  <c r="AT371" i="36"/>
  <c r="AT370" i="36"/>
  <c r="AT369" i="36"/>
  <c r="AT368" i="36"/>
  <c r="AT367" i="36"/>
  <c r="AT366" i="36"/>
  <c r="AT365" i="36"/>
  <c r="AT364" i="36"/>
  <c r="AT363" i="36"/>
  <c r="AT362" i="36"/>
  <c r="AT361" i="36"/>
  <c r="AT360" i="36"/>
  <c r="AT359" i="36"/>
  <c r="AT358" i="36"/>
  <c r="AT357" i="36"/>
  <c r="AT356" i="36"/>
  <c r="AT355" i="36"/>
  <c r="AT354" i="36"/>
  <c r="AT353" i="36"/>
  <c r="AT352" i="36"/>
  <c r="AT351" i="36"/>
  <c r="AT350" i="36"/>
  <c r="AT349" i="36"/>
  <c r="AT348" i="36"/>
  <c r="AT347" i="36"/>
  <c r="AT346" i="36"/>
  <c r="AT345" i="36"/>
  <c r="AT344" i="36"/>
  <c r="AT343" i="36"/>
  <c r="AT342" i="36"/>
  <c r="AT341" i="36"/>
  <c r="AT340" i="36"/>
  <c r="AT339" i="36"/>
  <c r="AT338" i="36"/>
  <c r="AT337" i="36"/>
  <c r="AT336" i="36"/>
  <c r="AT335" i="36"/>
  <c r="AT334" i="36"/>
  <c r="AT333" i="36"/>
  <c r="AT332" i="36"/>
  <c r="AT331" i="36"/>
  <c r="AT330" i="36"/>
  <c r="AT329" i="36"/>
  <c r="AT328" i="36"/>
  <c r="AT327" i="36"/>
  <c r="AT326" i="36"/>
  <c r="AT325" i="36"/>
  <c r="AT324" i="36"/>
  <c r="AT323" i="36"/>
  <c r="AT322" i="36"/>
  <c r="AT321" i="36"/>
  <c r="AT320" i="36"/>
  <c r="AT319" i="36"/>
  <c r="AT318" i="36"/>
  <c r="AT317" i="36"/>
  <c r="AT316" i="36"/>
  <c r="AT315" i="36"/>
  <c r="AT314" i="36"/>
  <c r="N386" i="37"/>
  <c r="N402" i="37"/>
  <c r="N418" i="37"/>
  <c r="N434" i="37"/>
  <c r="N450" i="37"/>
  <c r="O416" i="37"/>
  <c r="O427" i="37"/>
  <c r="O454" i="37"/>
  <c r="N392" i="36"/>
  <c r="N408" i="36"/>
  <c r="N424" i="36"/>
  <c r="N440" i="36"/>
  <c r="N456" i="36"/>
  <c r="X207" i="38"/>
  <c r="X279" i="38" s="1"/>
  <c r="X351" i="38" s="1"/>
  <c r="X423" i="38" s="1"/>
  <c r="X226" i="38"/>
  <c r="X298" i="38" s="1"/>
  <c r="X370" i="38" s="1"/>
  <c r="X442" i="38" s="1"/>
  <c r="X198" i="38"/>
  <c r="X270" i="38" s="1"/>
  <c r="X342" i="38" s="1"/>
  <c r="X414" i="38" s="1"/>
  <c r="N395" i="38"/>
  <c r="N411" i="38"/>
  <c r="N419" i="38"/>
  <c r="N427" i="38"/>
  <c r="X201" i="38"/>
  <c r="X273" i="38" s="1"/>
  <c r="X345" i="38" s="1"/>
  <c r="X417" i="38" s="1"/>
  <c r="O433" i="38"/>
  <c r="X179" i="38"/>
  <c r="X251" i="38" s="1"/>
  <c r="X323" i="38" s="1"/>
  <c r="X395" i="38" s="1"/>
  <c r="AQ327" i="11"/>
  <c r="AQ343" i="11"/>
  <c r="AQ359" i="11"/>
  <c r="AQ318" i="11"/>
  <c r="AQ334" i="11"/>
  <c r="AQ350" i="11"/>
  <c r="AQ317" i="11"/>
  <c r="AQ333" i="11"/>
  <c r="AQ349" i="11"/>
  <c r="AQ316" i="11"/>
  <c r="AQ332" i="11"/>
  <c r="AQ348" i="11"/>
  <c r="AQ365" i="11"/>
  <c r="AQ381" i="11"/>
  <c r="AQ376" i="11"/>
  <c r="AQ371" i="11"/>
  <c r="AQ370" i="11"/>
  <c r="P320" i="11"/>
  <c r="P392" i="11" s="1"/>
  <c r="P336" i="11"/>
  <c r="P408" i="11" s="1"/>
  <c r="P352" i="11"/>
  <c r="P424" i="11" s="1"/>
  <c r="P367" i="11"/>
  <c r="P439" i="11" s="1"/>
  <c r="P327" i="11"/>
  <c r="P399" i="11" s="1"/>
  <c r="P343" i="11"/>
  <c r="P415" i="11" s="1"/>
  <c r="P359" i="11"/>
  <c r="P431" i="11" s="1"/>
  <c r="P326" i="11"/>
  <c r="P398" i="11" s="1"/>
  <c r="P342" i="11"/>
  <c r="P414" i="11" s="1"/>
  <c r="P362" i="11"/>
  <c r="P434" i="11" s="1"/>
  <c r="P333" i="11"/>
  <c r="P405" i="11" s="1"/>
  <c r="P353" i="11"/>
  <c r="P425" i="11" s="1"/>
  <c r="P374" i="11"/>
  <c r="P446" i="11" s="1"/>
  <c r="P377" i="11"/>
  <c r="P449" i="11" s="1"/>
  <c r="P375" i="11"/>
  <c r="P447" i="11" s="1"/>
  <c r="AS326" i="36"/>
  <c r="AS358" i="36"/>
  <c r="AS329" i="36"/>
  <c r="AS361" i="36"/>
  <c r="AS332" i="36"/>
  <c r="AS364" i="36"/>
  <c r="AS335" i="36"/>
  <c r="AS367" i="36"/>
  <c r="AS379" i="36"/>
  <c r="AU384" i="36"/>
  <c r="AU383" i="36"/>
  <c r="AU382" i="36"/>
  <c r="AU381" i="36"/>
  <c r="AU380" i="36"/>
  <c r="AU379" i="36"/>
  <c r="AU378" i="36"/>
  <c r="AU377" i="36"/>
  <c r="AU376" i="36"/>
  <c r="AU375" i="36"/>
  <c r="AU374" i="36"/>
  <c r="AU373" i="36"/>
  <c r="AU372" i="36"/>
  <c r="AU371" i="36"/>
  <c r="AU370" i="36"/>
  <c r="AU369" i="36"/>
  <c r="AU368" i="36"/>
  <c r="AU367" i="36"/>
  <c r="AU366" i="36"/>
  <c r="AU365" i="36"/>
  <c r="AU364" i="36"/>
  <c r="AU363" i="36"/>
  <c r="AU362" i="36"/>
  <c r="AU361" i="36"/>
  <c r="AU360" i="36"/>
  <c r="AU359" i="36"/>
  <c r="AU358" i="36"/>
  <c r="AU357" i="36"/>
  <c r="AU356" i="36"/>
  <c r="AU355" i="36"/>
  <c r="AU354" i="36"/>
  <c r="AU353" i="36"/>
  <c r="AU352" i="36"/>
  <c r="AU351" i="36"/>
  <c r="AU350" i="36"/>
  <c r="AU349" i="36"/>
  <c r="AU348" i="36"/>
  <c r="AU347" i="36"/>
  <c r="AU346" i="36"/>
  <c r="AU345" i="36"/>
  <c r="AU344" i="36"/>
  <c r="AU343" i="36"/>
  <c r="AU342" i="36"/>
  <c r="AU341" i="36"/>
  <c r="AU340" i="36"/>
  <c r="AU339" i="36"/>
  <c r="AU338" i="36"/>
  <c r="AU337" i="36"/>
  <c r="AU336" i="36"/>
  <c r="AU335" i="36"/>
  <c r="AU334" i="36"/>
  <c r="AU333" i="36"/>
  <c r="AU332" i="36"/>
  <c r="AU331" i="36"/>
  <c r="AU330" i="36"/>
  <c r="AU329" i="36"/>
  <c r="AU328" i="36"/>
  <c r="AU327" i="36"/>
  <c r="AU326" i="36"/>
  <c r="AU325" i="36"/>
  <c r="AU324" i="36"/>
  <c r="AU323" i="36"/>
  <c r="AU322" i="36"/>
  <c r="AU321" i="36"/>
  <c r="AU320" i="36"/>
  <c r="AU319" i="36"/>
  <c r="AU318" i="36"/>
  <c r="AU317" i="36"/>
  <c r="AU315" i="36"/>
  <c r="AU316" i="36"/>
  <c r="AU314" i="36"/>
  <c r="N390" i="37"/>
  <c r="N406" i="37"/>
  <c r="N422" i="37"/>
  <c r="N438" i="37"/>
  <c r="N454" i="37"/>
  <c r="N396" i="36"/>
  <c r="N412" i="36"/>
  <c r="N428" i="36"/>
  <c r="N444" i="36"/>
  <c r="L97" i="37"/>
  <c r="X219" i="38"/>
  <c r="X291" i="38" s="1"/>
  <c r="X363" i="38" s="1"/>
  <c r="X435" i="38" s="1"/>
  <c r="X229" i="38"/>
  <c r="X301" i="38" s="1"/>
  <c r="X373" i="38" s="1"/>
  <c r="X445" i="38" s="1"/>
  <c r="N399" i="38"/>
  <c r="N415" i="38"/>
  <c r="N431" i="38"/>
  <c r="AQ315" i="11"/>
  <c r="AQ331" i="11"/>
  <c r="AQ347" i="11"/>
  <c r="AQ363" i="11"/>
  <c r="AQ322" i="11"/>
  <c r="AQ338" i="11"/>
  <c r="AQ354" i="11"/>
  <c r="AQ321" i="11"/>
  <c r="AQ337" i="11"/>
  <c r="AQ353" i="11"/>
  <c r="AQ320" i="11"/>
  <c r="AQ336" i="11"/>
  <c r="AQ352" i="11"/>
  <c r="AQ369" i="11"/>
  <c r="AQ364" i="11"/>
  <c r="AQ380" i="11"/>
  <c r="AQ375" i="11"/>
  <c r="AQ374" i="11"/>
  <c r="P324" i="11"/>
  <c r="P396" i="11" s="1"/>
  <c r="P340" i="11"/>
  <c r="P412" i="11" s="1"/>
  <c r="P356" i="11"/>
  <c r="P428" i="11" s="1"/>
  <c r="P315" i="11"/>
  <c r="P387" i="11" s="1"/>
  <c r="P331" i="11"/>
  <c r="P403" i="11" s="1"/>
  <c r="P347" i="11"/>
  <c r="P419" i="11" s="1"/>
  <c r="P314" i="11"/>
  <c r="P386" i="11" s="1"/>
  <c r="P330" i="11"/>
  <c r="P402" i="11" s="1"/>
  <c r="P346" i="11"/>
  <c r="P418" i="11" s="1"/>
  <c r="P317" i="11"/>
  <c r="P389" i="11" s="1"/>
  <c r="P337" i="11"/>
  <c r="P409" i="11" s="1"/>
  <c r="P361" i="11"/>
  <c r="P433" i="11" s="1"/>
  <c r="P378" i="11"/>
  <c r="P450" i="11" s="1"/>
  <c r="P372" i="11"/>
  <c r="P444" i="11" s="1"/>
  <c r="AS338" i="36"/>
  <c r="AS370" i="36"/>
  <c r="AS341" i="36"/>
  <c r="AS373" i="36"/>
  <c r="AS344" i="36"/>
  <c r="AS315" i="36"/>
  <c r="AS347" i="36"/>
  <c r="AS381" i="36"/>
  <c r="AS382" i="36"/>
  <c r="X202" i="38"/>
  <c r="X274" i="38" s="1"/>
  <c r="X346" i="38" s="1"/>
  <c r="X418" i="38" s="1"/>
  <c r="N399" i="11"/>
  <c r="N415" i="11"/>
  <c r="N431" i="11"/>
  <c r="N439" i="11"/>
  <c r="N455" i="11"/>
  <c r="AT384" i="37"/>
  <c r="AT383" i="37"/>
  <c r="AT382" i="37"/>
  <c r="AT381" i="37"/>
  <c r="AT380" i="37"/>
  <c r="AT379" i="37"/>
  <c r="AT378" i="37"/>
  <c r="AT377" i="37"/>
  <c r="AT376" i="37"/>
  <c r="AT375" i="37"/>
  <c r="AT374" i="37"/>
  <c r="AT373" i="37"/>
  <c r="AT372" i="37"/>
  <c r="AT371" i="37"/>
  <c r="AT370" i="37"/>
  <c r="AT369" i="37"/>
  <c r="AT368" i="37"/>
  <c r="AT367" i="37"/>
  <c r="AT366" i="37"/>
  <c r="AT365" i="37"/>
  <c r="AT364" i="37"/>
  <c r="AT363" i="37"/>
  <c r="AT362" i="37"/>
  <c r="AT361" i="37"/>
  <c r="AT360" i="37"/>
  <c r="AT359" i="37"/>
  <c r="AT358" i="37"/>
  <c r="AT357" i="37"/>
  <c r="AT356" i="37"/>
  <c r="AT355" i="37"/>
  <c r="AT354" i="37"/>
  <c r="AT353" i="37"/>
  <c r="AT352" i="37"/>
  <c r="AT351" i="37"/>
  <c r="AT350" i="37"/>
  <c r="AT349" i="37"/>
  <c r="AT348" i="37"/>
  <c r="AT347" i="37"/>
  <c r="AT346" i="37"/>
  <c r="AT345" i="37"/>
  <c r="AT344" i="37"/>
  <c r="AT343" i="37"/>
  <c r="AT342" i="37"/>
  <c r="AT341" i="37"/>
  <c r="AT340" i="37"/>
  <c r="AT339" i="37"/>
  <c r="AT338" i="37"/>
  <c r="AT337" i="37"/>
  <c r="AT336" i="37"/>
  <c r="AT335" i="37"/>
  <c r="AT334" i="37"/>
  <c r="AT333" i="37"/>
  <c r="AT332" i="37"/>
  <c r="AT331" i="37"/>
  <c r="AT330" i="37"/>
  <c r="AT329" i="37"/>
  <c r="AT328" i="37"/>
  <c r="AT327" i="37"/>
  <c r="AT326" i="37"/>
  <c r="AT325" i="37"/>
  <c r="AT324" i="37"/>
  <c r="AT323" i="37"/>
  <c r="AT322" i="37"/>
  <c r="AT321" i="37"/>
  <c r="AT320" i="37"/>
  <c r="AT319" i="37"/>
  <c r="AT318" i="37"/>
  <c r="AT317" i="37"/>
  <c r="AT316" i="37"/>
  <c r="AT315" i="37"/>
  <c r="AT314" i="37"/>
  <c r="N394" i="37"/>
  <c r="N410" i="37"/>
  <c r="N426" i="37"/>
  <c r="N442" i="37"/>
  <c r="N400" i="36"/>
  <c r="N416" i="36"/>
  <c r="N432" i="36"/>
  <c r="N448" i="36"/>
  <c r="O443" i="36"/>
  <c r="O433" i="36"/>
  <c r="X177" i="38"/>
  <c r="X249" i="38" s="1"/>
  <c r="X321" i="38" s="1"/>
  <c r="X393" i="38" s="1"/>
  <c r="X170" i="38"/>
  <c r="X242" i="38" s="1"/>
  <c r="X314" i="38" s="1"/>
  <c r="X386" i="38" s="1"/>
  <c r="N387" i="38"/>
  <c r="N403" i="38"/>
  <c r="N439" i="38"/>
  <c r="N451" i="38"/>
  <c r="N455" i="38"/>
  <c r="AQ319" i="11"/>
  <c r="AQ335" i="11"/>
  <c r="AQ351" i="11"/>
  <c r="AQ366" i="11"/>
  <c r="AQ326" i="11"/>
  <c r="AQ342" i="11"/>
  <c r="AQ358" i="11"/>
  <c r="AQ325" i="11"/>
  <c r="AQ341" i="11"/>
  <c r="AQ357" i="11"/>
  <c r="AQ324" i="11"/>
  <c r="AQ340" i="11"/>
  <c r="AQ356" i="11"/>
  <c r="AQ373" i="11"/>
  <c r="AQ368" i="11"/>
  <c r="AQ384" i="11"/>
  <c r="AQ379" i="11"/>
  <c r="P328" i="11"/>
  <c r="P400" i="11" s="1"/>
  <c r="P344" i="11"/>
  <c r="P416" i="11" s="1"/>
  <c r="P360" i="11"/>
  <c r="P432" i="11" s="1"/>
  <c r="P319" i="11"/>
  <c r="P391" i="11" s="1"/>
  <c r="P335" i="11"/>
  <c r="P407" i="11" s="1"/>
  <c r="P351" i="11"/>
  <c r="P423" i="11" s="1"/>
  <c r="P318" i="11"/>
  <c r="P390" i="11" s="1"/>
  <c r="P334" i="11"/>
  <c r="P406" i="11" s="1"/>
  <c r="P350" i="11"/>
  <c r="P422" i="11" s="1"/>
  <c r="P321" i="11"/>
  <c r="P393" i="11" s="1"/>
  <c r="P345" i="11"/>
  <c r="P417" i="11" s="1"/>
  <c r="P364" i="11"/>
  <c r="P436" i="11" s="1"/>
  <c r="P382" i="11"/>
  <c r="P454" i="11" s="1"/>
  <c r="AS342" i="36"/>
  <c r="AS374" i="36"/>
  <c r="AS345" i="36"/>
  <c r="AS316" i="36"/>
  <c r="AS348" i="36"/>
  <c r="AS319" i="36"/>
  <c r="AS351" i="36"/>
  <c r="N387" i="11"/>
  <c r="N403" i="11"/>
  <c r="N419" i="11"/>
  <c r="N443" i="11"/>
  <c r="AU384" i="11"/>
  <c r="AU383" i="11"/>
  <c r="AU382" i="11"/>
  <c r="AU381" i="11"/>
  <c r="AU380" i="11"/>
  <c r="AU379" i="11"/>
  <c r="AU378" i="11"/>
  <c r="AU377" i="11"/>
  <c r="AU376" i="11"/>
  <c r="AU375" i="11"/>
  <c r="AU374" i="11"/>
  <c r="AU373" i="11"/>
  <c r="AU372" i="11"/>
  <c r="AU371" i="11"/>
  <c r="AU370" i="11"/>
  <c r="AU369" i="11"/>
  <c r="AU368" i="11"/>
  <c r="AU367" i="11"/>
  <c r="AU366" i="11"/>
  <c r="AU365" i="11"/>
  <c r="AU364" i="11"/>
  <c r="AU363" i="11"/>
  <c r="AU362" i="11"/>
  <c r="AU361" i="11"/>
  <c r="AU360" i="11"/>
  <c r="AU359" i="11"/>
  <c r="AU358" i="11"/>
  <c r="AU357" i="11"/>
  <c r="AU356" i="11"/>
  <c r="AU355" i="11"/>
  <c r="AU354" i="11"/>
  <c r="AU353" i="11"/>
  <c r="AU352" i="11"/>
  <c r="AU351" i="11"/>
  <c r="AU350" i="11"/>
  <c r="AU349" i="11"/>
  <c r="AU348" i="11"/>
  <c r="AU347" i="11"/>
  <c r="AU346" i="11"/>
  <c r="AU345" i="11"/>
  <c r="AU344" i="11"/>
  <c r="AU343" i="11"/>
  <c r="AU342" i="11"/>
  <c r="AU341" i="11"/>
  <c r="AU337" i="11"/>
  <c r="AU333" i="11"/>
  <c r="AU329" i="11"/>
  <c r="AU325" i="11"/>
  <c r="AU338" i="11"/>
  <c r="AU334" i="11"/>
  <c r="AU330" i="11"/>
  <c r="AU326" i="11"/>
  <c r="AU339" i="11"/>
  <c r="AU335" i="11"/>
  <c r="AU331" i="11"/>
  <c r="AU327" i="11"/>
  <c r="AU340" i="11"/>
  <c r="AU336" i="11"/>
  <c r="AU332" i="11"/>
  <c r="AU328" i="11"/>
  <c r="AU324" i="11"/>
  <c r="AU323" i="11"/>
  <c r="AU322" i="11"/>
  <c r="AU321" i="11"/>
  <c r="AU320" i="11"/>
  <c r="AU319" i="11"/>
  <c r="AU318" i="11"/>
  <c r="AU317" i="11"/>
  <c r="AU316" i="11"/>
  <c r="AU315" i="11"/>
  <c r="AU314" i="11"/>
  <c r="AT384" i="38"/>
  <c r="AT383" i="38"/>
  <c r="AT382" i="38"/>
  <c r="AT381" i="38"/>
  <c r="AT380" i="38"/>
  <c r="AT379" i="38"/>
  <c r="AT378" i="38"/>
  <c r="AT377" i="38"/>
  <c r="AT376" i="38"/>
  <c r="AT375" i="38"/>
  <c r="AT374" i="38"/>
  <c r="AT373" i="38"/>
  <c r="AT372" i="38"/>
  <c r="AT371" i="38"/>
  <c r="AT370" i="38"/>
  <c r="AT369" i="38"/>
  <c r="AT368" i="38"/>
  <c r="AT367" i="38"/>
  <c r="AT366" i="38"/>
  <c r="AT365" i="38"/>
  <c r="AT364" i="38"/>
  <c r="AT363" i="38"/>
  <c r="AT362" i="38"/>
  <c r="AT361" i="38"/>
  <c r="AT360" i="38"/>
  <c r="AT359" i="38"/>
  <c r="AT358" i="38"/>
  <c r="AT357" i="38"/>
  <c r="AT356" i="38"/>
  <c r="AT355" i="38"/>
  <c r="AT354" i="38"/>
  <c r="AT353" i="38"/>
  <c r="AT352" i="38"/>
  <c r="AT351" i="38"/>
  <c r="AT350" i="38"/>
  <c r="AT349" i="38"/>
  <c r="AT348" i="38"/>
  <c r="AT347" i="38"/>
  <c r="AT346" i="38"/>
  <c r="AT345" i="38"/>
  <c r="AT344" i="38"/>
  <c r="AT343" i="38"/>
  <c r="AT342" i="38"/>
  <c r="AT341" i="38"/>
  <c r="AT340" i="38"/>
  <c r="AT339" i="38"/>
  <c r="AT338" i="38"/>
  <c r="AT337" i="38"/>
  <c r="AT336" i="38"/>
  <c r="AT335" i="38"/>
  <c r="AT334" i="38"/>
  <c r="AT333" i="38"/>
  <c r="AT332" i="38"/>
  <c r="AT331" i="38"/>
  <c r="AT330" i="38"/>
  <c r="AT329" i="38"/>
  <c r="AT328" i="38"/>
  <c r="AT327" i="38"/>
  <c r="AT326" i="38"/>
  <c r="AT325" i="38"/>
  <c r="AT324" i="38"/>
  <c r="AT323" i="38"/>
  <c r="AT322" i="38"/>
  <c r="AT321" i="38"/>
  <c r="AT320" i="38"/>
  <c r="AT319" i="38"/>
  <c r="AT318" i="38"/>
  <c r="AT317" i="38"/>
  <c r="AT316" i="38"/>
  <c r="AT315" i="38"/>
  <c r="AT314" i="38"/>
  <c r="AU384" i="37"/>
  <c r="AU383" i="37"/>
  <c r="AU382" i="37"/>
  <c r="AU381" i="37"/>
  <c r="AU380" i="37"/>
  <c r="AU379" i="37"/>
  <c r="AU378" i="37"/>
  <c r="AU377" i="37"/>
  <c r="AU376" i="37"/>
  <c r="AU375" i="37"/>
  <c r="AU374" i="37"/>
  <c r="AU373" i="37"/>
  <c r="AU372" i="37"/>
  <c r="AU371" i="37"/>
  <c r="AU370" i="37"/>
  <c r="AU369" i="37"/>
  <c r="AU368" i="37"/>
  <c r="AU367" i="37"/>
  <c r="AU366" i="37"/>
  <c r="AU365" i="37"/>
  <c r="AU364" i="37"/>
  <c r="AU363" i="37"/>
  <c r="AU362" i="37"/>
  <c r="AU361" i="37"/>
  <c r="AU360" i="37"/>
  <c r="AU359" i="37"/>
  <c r="AU358" i="37"/>
  <c r="AU357" i="37"/>
  <c r="AU356" i="37"/>
  <c r="AU355" i="37"/>
  <c r="AU354" i="37"/>
  <c r="AU353" i="37"/>
  <c r="AU352" i="37"/>
  <c r="AU351" i="37"/>
  <c r="AU350" i="37"/>
  <c r="AU349" i="37"/>
  <c r="AU348" i="37"/>
  <c r="AU347" i="37"/>
  <c r="AU346" i="37"/>
  <c r="AU345" i="37"/>
  <c r="AU344" i="37"/>
  <c r="AU343" i="37"/>
  <c r="AU342" i="37"/>
  <c r="AU341" i="37"/>
  <c r="AU340" i="37"/>
  <c r="AU339" i="37"/>
  <c r="AU338" i="37"/>
  <c r="AU337" i="37"/>
  <c r="AU336" i="37"/>
  <c r="AU335" i="37"/>
  <c r="AU334" i="37"/>
  <c r="AU333" i="37"/>
  <c r="AU332" i="37"/>
  <c r="AU331" i="37"/>
  <c r="AU330" i="37"/>
  <c r="AU329" i="37"/>
  <c r="AU328" i="37"/>
  <c r="AU327" i="37"/>
  <c r="AU326" i="37"/>
  <c r="AU325" i="37"/>
  <c r="AU324" i="37"/>
  <c r="AU323" i="37"/>
  <c r="AU322" i="37"/>
  <c r="AU321" i="37"/>
  <c r="AU320" i="37"/>
  <c r="AU319" i="37"/>
  <c r="AU318" i="37"/>
  <c r="AU317" i="37"/>
  <c r="AU316" i="37"/>
  <c r="AU315" i="37"/>
  <c r="AU314" i="37"/>
  <c r="X211" i="36"/>
  <c r="X283" i="36" s="1"/>
  <c r="X355" i="36" s="1"/>
  <c r="X427" i="36" s="1"/>
  <c r="X201" i="36"/>
  <c r="X273" i="36" s="1"/>
  <c r="X345" i="36" s="1"/>
  <c r="X417" i="36" s="1"/>
  <c r="X237" i="36"/>
  <c r="X309" i="36" s="1"/>
  <c r="X381" i="36" s="1"/>
  <c r="X453" i="36" s="1"/>
  <c r="X216" i="38"/>
  <c r="X288" i="38" s="1"/>
  <c r="X360" i="38" s="1"/>
  <c r="X432" i="38" s="1"/>
  <c r="X183" i="36"/>
  <c r="X255" i="36" s="1"/>
  <c r="X327" i="36" s="1"/>
  <c r="X399" i="36" s="1"/>
  <c r="X211" i="38"/>
  <c r="X283" i="38" s="1"/>
  <c r="X355" i="38" s="1"/>
  <c r="X427" i="38" s="1"/>
  <c r="X237" i="38"/>
  <c r="X309" i="38" s="1"/>
  <c r="X381" i="38" s="1"/>
  <c r="X453" i="38" s="1"/>
  <c r="X203" i="38"/>
  <c r="X275" i="38" s="1"/>
  <c r="X347" i="38" s="1"/>
  <c r="X419" i="38" s="1"/>
  <c r="X222" i="38"/>
  <c r="X294" i="38" s="1"/>
  <c r="X366" i="38" s="1"/>
  <c r="X438" i="38" s="1"/>
  <c r="O442" i="11"/>
  <c r="N395" i="37"/>
  <c r="N411" i="37"/>
  <c r="N427" i="37"/>
  <c r="N443" i="37"/>
  <c r="N393" i="36"/>
  <c r="N409" i="36"/>
  <c r="N425" i="36"/>
  <c r="N441" i="36"/>
  <c r="N453" i="36"/>
  <c r="X194" i="38"/>
  <c r="X266" i="38" s="1"/>
  <c r="X338" i="38" s="1"/>
  <c r="X410" i="38" s="1"/>
  <c r="X188" i="38"/>
  <c r="X260" i="38" s="1"/>
  <c r="X332" i="38" s="1"/>
  <c r="X404" i="38" s="1"/>
  <c r="X225" i="38"/>
  <c r="X297" i="38" s="1"/>
  <c r="X369" i="38" s="1"/>
  <c r="X441" i="38" s="1"/>
  <c r="X210" i="38"/>
  <c r="X282" i="38" s="1"/>
  <c r="X354" i="38" s="1"/>
  <c r="X426" i="38" s="1"/>
  <c r="X173" i="38"/>
  <c r="X245" i="38" s="1"/>
  <c r="X317" i="38" s="1"/>
  <c r="X389" i="38" s="1"/>
  <c r="X191" i="38"/>
  <c r="X263" i="38" s="1"/>
  <c r="X335" i="38" s="1"/>
  <c r="X407" i="38" s="1"/>
  <c r="AS383" i="36"/>
  <c r="AS380" i="36"/>
  <c r="AS371" i="36"/>
  <c r="AS355" i="36"/>
  <c r="AS339" i="36"/>
  <c r="AS323" i="36"/>
  <c r="AS368" i="36"/>
  <c r="AS352" i="36"/>
  <c r="AS336" i="36"/>
  <c r="AS320" i="36"/>
  <c r="AS365" i="36"/>
  <c r="AS349" i="36"/>
  <c r="AS333" i="36"/>
  <c r="AS317" i="36"/>
  <c r="AS362" i="36"/>
  <c r="AS346" i="36"/>
  <c r="AS330" i="36"/>
  <c r="AS314" i="36"/>
  <c r="AS378" i="36"/>
  <c r="AS384" i="36"/>
  <c r="AS377" i="36"/>
  <c r="AS359" i="36"/>
  <c r="AS343" i="36"/>
  <c r="AS327" i="36"/>
  <c r="AS372" i="36"/>
  <c r="AS356" i="36"/>
  <c r="AS340" i="36"/>
  <c r="AS324" i="36"/>
  <c r="AS369" i="36"/>
  <c r="AS353" i="36"/>
  <c r="AS337" i="36"/>
  <c r="AS321" i="36"/>
  <c r="AS366" i="36"/>
  <c r="AS350" i="36"/>
  <c r="AS334" i="36"/>
  <c r="AS318" i="36"/>
  <c r="P379" i="11"/>
  <c r="P451" i="11" s="1"/>
  <c r="P380" i="11"/>
  <c r="P452" i="11" s="1"/>
  <c r="P381" i="11"/>
  <c r="P453" i="11" s="1"/>
  <c r="P365" i="11"/>
  <c r="P437" i="11" s="1"/>
  <c r="P370" i="11"/>
  <c r="P442" i="11" s="1"/>
  <c r="P357" i="11"/>
  <c r="P429" i="11" s="1"/>
  <c r="P341" i="11"/>
  <c r="P413" i="11" s="1"/>
  <c r="P325" i="11"/>
  <c r="P397" i="11" s="1"/>
  <c r="P358" i="11"/>
  <c r="P430" i="11" s="1"/>
  <c r="P383" i="11"/>
  <c r="P455" i="11" s="1"/>
  <c r="P384" i="11"/>
  <c r="P456" i="11" s="1"/>
  <c r="P368" i="11"/>
  <c r="P440" i="11" s="1"/>
  <c r="P369" i="11"/>
  <c r="P441" i="11" s="1"/>
  <c r="N387" i="37"/>
  <c r="N399" i="37"/>
  <c r="N415" i="37"/>
  <c r="N431" i="37"/>
  <c r="N447" i="37"/>
  <c r="O435" i="37"/>
  <c r="O430" i="37"/>
  <c r="O446" i="37"/>
  <c r="N397" i="36"/>
  <c r="N413" i="36"/>
  <c r="N429" i="36"/>
  <c r="N445" i="36"/>
  <c r="O446" i="36"/>
  <c r="N391" i="37"/>
  <c r="N403" i="37"/>
  <c r="N419" i="37"/>
  <c r="N435" i="37"/>
  <c r="N451" i="37"/>
  <c r="N456" i="37"/>
  <c r="O396" i="37"/>
  <c r="O386" i="37"/>
  <c r="X198" i="36"/>
  <c r="X270" i="36" s="1"/>
  <c r="X342" i="36" s="1"/>
  <c r="X414" i="36" s="1"/>
  <c r="N401" i="36"/>
  <c r="N417" i="36"/>
  <c r="N433" i="36"/>
  <c r="X240" i="36"/>
  <c r="X312" i="36" s="1"/>
  <c r="X384" i="36" s="1"/>
  <c r="X456" i="36" s="1"/>
  <c r="X202" i="36"/>
  <c r="X274" i="36" s="1"/>
  <c r="X346" i="36" s="1"/>
  <c r="X418" i="36" s="1"/>
  <c r="X183" i="38"/>
  <c r="X255" i="38" s="1"/>
  <c r="X327" i="38" s="1"/>
  <c r="X399" i="38" s="1"/>
  <c r="N395" i="11"/>
  <c r="N411" i="11"/>
  <c r="N427" i="11"/>
  <c r="N435" i="11"/>
  <c r="N451" i="11"/>
  <c r="X185" i="38"/>
  <c r="X257" i="38" s="1"/>
  <c r="X329" i="38" s="1"/>
  <c r="X401" i="38" s="1"/>
  <c r="X228" i="38"/>
  <c r="X300" i="38" s="1"/>
  <c r="X372" i="38" s="1"/>
  <c r="X444" i="38" s="1"/>
  <c r="X221" i="38"/>
  <c r="X293" i="38" s="1"/>
  <c r="X365" i="38" s="1"/>
  <c r="X437" i="38" s="1"/>
  <c r="X187" i="38"/>
  <c r="X259" i="38" s="1"/>
  <c r="X331" i="38" s="1"/>
  <c r="X403" i="38" s="1"/>
  <c r="X180" i="38"/>
  <c r="X252" i="38" s="1"/>
  <c r="X324" i="38" s="1"/>
  <c r="X396" i="38" s="1"/>
  <c r="N391" i="11"/>
  <c r="N407" i="11"/>
  <c r="N423" i="11"/>
  <c r="N447" i="11"/>
  <c r="X195" i="38"/>
  <c r="X267" i="38" s="1"/>
  <c r="X339" i="38" s="1"/>
  <c r="X411" i="38" s="1"/>
  <c r="X182" i="38"/>
  <c r="X254" i="38" s="1"/>
  <c r="X326" i="38" s="1"/>
  <c r="X398" i="38" s="1"/>
  <c r="X224" i="38"/>
  <c r="X296" i="38" s="1"/>
  <c r="X368" i="38" s="1"/>
  <c r="X440" i="38" s="1"/>
  <c r="X186" i="38"/>
  <c r="X258" i="38" s="1"/>
  <c r="X330" i="38" s="1"/>
  <c r="X402" i="38" s="1"/>
  <c r="X176" i="38"/>
  <c r="X248" i="38" s="1"/>
  <c r="X320" i="38" s="1"/>
  <c r="X392" i="38" s="1"/>
  <c r="L108" i="11"/>
  <c r="L408" i="11" s="1"/>
  <c r="L109" i="11"/>
  <c r="L409" i="11" s="1"/>
  <c r="L113" i="37"/>
  <c r="L118" i="37"/>
  <c r="L147" i="37"/>
  <c r="L115" i="37"/>
  <c r="L135" i="38"/>
  <c r="L435" i="38" s="1"/>
  <c r="L86" i="37"/>
  <c r="L126" i="36"/>
  <c r="L426" i="36" s="1"/>
  <c r="L131" i="37"/>
  <c r="L156" i="11"/>
  <c r="L456" i="11" s="1"/>
  <c r="L124" i="11"/>
  <c r="L424" i="11" s="1"/>
  <c r="L150" i="37"/>
  <c r="L125" i="11"/>
  <c r="L425" i="11" s="1"/>
  <c r="L103" i="38"/>
  <c r="L403" i="38" s="1"/>
  <c r="L98" i="11"/>
  <c r="L398" i="11" s="1"/>
  <c r="L102" i="37"/>
  <c r="L93" i="11"/>
  <c r="L393" i="11" s="1"/>
  <c r="L94" i="36"/>
  <c r="L394" i="36" s="1"/>
  <c r="L155" i="11"/>
  <c r="L455" i="11" s="1"/>
  <c r="L88" i="11"/>
  <c r="L388" i="11" s="1"/>
  <c r="L134" i="37"/>
  <c r="L110" i="36"/>
  <c r="L410" i="36" s="1"/>
  <c r="L119" i="38"/>
  <c r="L419" i="38" s="1"/>
  <c r="L139" i="11"/>
  <c r="L439" i="11" s="1"/>
  <c r="L97" i="38"/>
  <c r="L397" i="38" s="1"/>
  <c r="L90" i="11"/>
  <c r="L390" i="11" s="1"/>
  <c r="L145" i="37"/>
  <c r="L92" i="11"/>
  <c r="L392" i="11" s="1"/>
  <c r="X194" i="11"/>
  <c r="X266" i="11" s="1"/>
  <c r="X338" i="11" s="1"/>
  <c r="X410" i="11" s="1"/>
  <c r="L140" i="11"/>
  <c r="L440" i="11" s="1"/>
  <c r="L142" i="36"/>
  <c r="L442" i="36" s="1"/>
  <c r="L151" i="38"/>
  <c r="L451" i="38" s="1"/>
  <c r="L87" i="38"/>
  <c r="L387" i="38" s="1"/>
  <c r="L129" i="37"/>
  <c r="L86" i="11"/>
  <c r="L386" i="11" s="1"/>
  <c r="O398" i="36"/>
  <c r="L154" i="36"/>
  <c r="L454" i="36" s="1"/>
  <c r="L146" i="36"/>
  <c r="L446" i="36" s="1"/>
  <c r="X171" i="11"/>
  <c r="X243" i="11" s="1"/>
  <c r="X315" i="11" s="1"/>
  <c r="X387" i="11" s="1"/>
  <c r="L126" i="37"/>
  <c r="L94" i="37"/>
  <c r="L148" i="11"/>
  <c r="L448" i="11" s="1"/>
  <c r="L133" i="11"/>
  <c r="L433" i="11" s="1"/>
  <c r="L101" i="11"/>
  <c r="L401" i="11" s="1"/>
  <c r="L153" i="36"/>
  <c r="L453" i="36" s="1"/>
  <c r="L118" i="36"/>
  <c r="L418" i="36" s="1"/>
  <c r="L86" i="36"/>
  <c r="L386" i="36" s="1"/>
  <c r="L127" i="38"/>
  <c r="L427" i="38" s="1"/>
  <c r="L95" i="38"/>
  <c r="L395" i="38" s="1"/>
  <c r="L154" i="37"/>
  <c r="L121" i="37"/>
  <c r="L89" i="37"/>
  <c r="L147" i="11"/>
  <c r="L447" i="11" s="1"/>
  <c r="L132" i="11"/>
  <c r="L432" i="11" s="1"/>
  <c r="L100" i="11"/>
  <c r="L400" i="11" s="1"/>
  <c r="L141" i="36"/>
  <c r="L441" i="36" s="1"/>
  <c r="L133" i="36"/>
  <c r="L433" i="36" s="1"/>
  <c r="L125" i="36"/>
  <c r="L425" i="36" s="1"/>
  <c r="L117" i="36"/>
  <c r="L417" i="36" s="1"/>
  <c r="L109" i="36"/>
  <c r="L409" i="36" s="1"/>
  <c r="L101" i="36"/>
  <c r="L401" i="36" s="1"/>
  <c r="L93" i="36"/>
  <c r="L393" i="36" s="1"/>
  <c r="L145" i="36"/>
  <c r="L445" i="36" s="1"/>
  <c r="L148" i="37"/>
  <c r="L140" i="37"/>
  <c r="L132" i="37"/>
  <c r="L124" i="37"/>
  <c r="L116" i="37"/>
  <c r="L108" i="37"/>
  <c r="L100" i="37"/>
  <c r="L92" i="37"/>
  <c r="L151" i="36"/>
  <c r="L451" i="36" s="1"/>
  <c r="L105" i="38"/>
  <c r="L405" i="38" s="1"/>
  <c r="X225" i="37"/>
  <c r="X297" i="37" s="1"/>
  <c r="X369" i="37" s="1"/>
  <c r="X441" i="37" s="1"/>
  <c r="L123" i="37"/>
  <c r="L103" i="37"/>
  <c r="L95" i="37"/>
  <c r="L87" i="37"/>
  <c r="L153" i="11"/>
  <c r="L453" i="11" s="1"/>
  <c r="L145" i="11"/>
  <c r="L445" i="11" s="1"/>
  <c r="L137" i="11"/>
  <c r="L437" i="11" s="1"/>
  <c r="L126" i="11"/>
  <c r="L426" i="11" s="1"/>
  <c r="L118" i="11"/>
  <c r="L418" i="11" s="1"/>
  <c r="L110" i="11"/>
  <c r="L410" i="11" s="1"/>
  <c r="L102" i="11"/>
  <c r="L402" i="11" s="1"/>
  <c r="L94" i="11"/>
  <c r="L394" i="11" s="1"/>
  <c r="L150" i="36"/>
  <c r="L450" i="36" s="1"/>
  <c r="X208" i="11"/>
  <c r="X280" i="11" s="1"/>
  <c r="X352" i="11" s="1"/>
  <c r="X424" i="11" s="1"/>
  <c r="L155" i="37"/>
  <c r="L142" i="37"/>
  <c r="L110" i="37"/>
  <c r="L117" i="11"/>
  <c r="L417" i="11" s="1"/>
  <c r="L134" i="36"/>
  <c r="L434" i="36" s="1"/>
  <c r="L102" i="36"/>
  <c r="L402" i="36" s="1"/>
  <c r="L143" i="38"/>
  <c r="L443" i="38" s="1"/>
  <c r="L111" i="38"/>
  <c r="L411" i="38" s="1"/>
  <c r="L137" i="37"/>
  <c r="L105" i="37"/>
  <c r="L116" i="11"/>
  <c r="L416" i="11" s="1"/>
  <c r="L137" i="36"/>
  <c r="L437" i="36" s="1"/>
  <c r="L129" i="36"/>
  <c r="L429" i="36" s="1"/>
  <c r="L121" i="36"/>
  <c r="L421" i="36" s="1"/>
  <c r="L113" i="36"/>
  <c r="L413" i="36" s="1"/>
  <c r="L105" i="36"/>
  <c r="L405" i="36" s="1"/>
  <c r="L97" i="36"/>
  <c r="L397" i="36" s="1"/>
  <c r="L89" i="36"/>
  <c r="L389" i="36" s="1"/>
  <c r="L152" i="37"/>
  <c r="L144" i="37"/>
  <c r="L136" i="37"/>
  <c r="L128" i="37"/>
  <c r="L120" i="37"/>
  <c r="L112" i="37"/>
  <c r="L104" i="37"/>
  <c r="L96" i="37"/>
  <c r="L88" i="37"/>
  <c r="L155" i="36"/>
  <c r="L455" i="36" s="1"/>
  <c r="L147" i="36"/>
  <c r="L447" i="36" s="1"/>
  <c r="L144" i="36"/>
  <c r="L444" i="36" s="1"/>
  <c r="L89" i="38"/>
  <c r="L389" i="38" s="1"/>
  <c r="L139" i="37"/>
  <c r="L107" i="37"/>
  <c r="L99" i="37"/>
  <c r="L91" i="37"/>
  <c r="L149" i="11"/>
  <c r="L449" i="11" s="1"/>
  <c r="L141" i="11"/>
  <c r="L441" i="11" s="1"/>
  <c r="L130" i="11"/>
  <c r="L430" i="11" s="1"/>
  <c r="L122" i="11"/>
  <c r="L422" i="11" s="1"/>
  <c r="L114" i="11"/>
  <c r="L414" i="11" s="1"/>
  <c r="L106" i="11"/>
  <c r="L406" i="11" s="1"/>
  <c r="O439" i="11"/>
  <c r="X187" i="11"/>
  <c r="X259" i="11" s="1"/>
  <c r="X331" i="11" s="1"/>
  <c r="X403" i="11" s="1"/>
  <c r="X199" i="11"/>
  <c r="X271" i="11" s="1"/>
  <c r="X343" i="11" s="1"/>
  <c r="X415" i="11" s="1"/>
  <c r="L129" i="11"/>
  <c r="L429" i="11" s="1"/>
  <c r="L121" i="11"/>
  <c r="L421" i="11" s="1"/>
  <c r="L113" i="11"/>
  <c r="L413" i="11" s="1"/>
  <c r="L105" i="11"/>
  <c r="L405" i="11" s="1"/>
  <c r="L97" i="11"/>
  <c r="L397" i="11" s="1"/>
  <c r="L89" i="11"/>
  <c r="L389" i="11" s="1"/>
  <c r="L155" i="38"/>
  <c r="L455" i="38" s="1"/>
  <c r="L147" i="38"/>
  <c r="L447" i="38" s="1"/>
  <c r="L139" i="38"/>
  <c r="L439" i="38" s="1"/>
  <c r="L131" i="38"/>
  <c r="L431" i="38" s="1"/>
  <c r="L123" i="38"/>
  <c r="L423" i="38" s="1"/>
  <c r="L115" i="38"/>
  <c r="L415" i="38" s="1"/>
  <c r="L107" i="38"/>
  <c r="L407" i="38" s="1"/>
  <c r="L99" i="38"/>
  <c r="L399" i="38" s="1"/>
  <c r="L91" i="38"/>
  <c r="L391" i="38" s="1"/>
  <c r="X181" i="11"/>
  <c r="X253" i="11" s="1"/>
  <c r="X325" i="11" s="1"/>
  <c r="X397" i="11" s="1"/>
  <c r="X214" i="11"/>
  <c r="X286" i="11" s="1"/>
  <c r="X358" i="11" s="1"/>
  <c r="X430" i="11" s="1"/>
  <c r="X172" i="11"/>
  <c r="X244" i="11" s="1"/>
  <c r="X316" i="11" s="1"/>
  <c r="X388" i="11" s="1"/>
  <c r="O413" i="37"/>
  <c r="O412" i="37"/>
  <c r="O450" i="37"/>
  <c r="X175" i="11"/>
  <c r="X247" i="11" s="1"/>
  <c r="X319" i="11" s="1"/>
  <c r="X391" i="11" s="1"/>
  <c r="H171" i="37"/>
  <c r="H243" i="37" s="1"/>
  <c r="H315" i="37" s="1"/>
  <c r="H387" i="37" s="1"/>
  <c r="H175" i="37"/>
  <c r="H247" i="37" s="1"/>
  <c r="H319" i="37" s="1"/>
  <c r="H391" i="37" s="1"/>
  <c r="H179" i="37"/>
  <c r="H251" i="37" s="1"/>
  <c r="H323" i="37" s="1"/>
  <c r="H395" i="37" s="1"/>
  <c r="H183" i="37"/>
  <c r="H255" i="37" s="1"/>
  <c r="H327" i="37" s="1"/>
  <c r="H399" i="37" s="1"/>
  <c r="H187" i="37"/>
  <c r="H259" i="37" s="1"/>
  <c r="H331" i="37" s="1"/>
  <c r="H403" i="37" s="1"/>
  <c r="H191" i="37"/>
  <c r="H263" i="37" s="1"/>
  <c r="H335" i="37" s="1"/>
  <c r="H407" i="37" s="1"/>
  <c r="H195" i="37"/>
  <c r="H267" i="37" s="1"/>
  <c r="H339" i="37" s="1"/>
  <c r="H411" i="37" s="1"/>
  <c r="H199" i="37"/>
  <c r="H271" i="37" s="1"/>
  <c r="H343" i="37" s="1"/>
  <c r="H415" i="37" s="1"/>
  <c r="H203" i="37"/>
  <c r="H275" i="37" s="1"/>
  <c r="H347" i="37" s="1"/>
  <c r="H419" i="37" s="1"/>
  <c r="H207" i="37"/>
  <c r="H279" i="37" s="1"/>
  <c r="H351" i="37" s="1"/>
  <c r="H423" i="37" s="1"/>
  <c r="H211" i="37"/>
  <c r="H283" i="37" s="1"/>
  <c r="H355" i="37" s="1"/>
  <c r="H427" i="37" s="1"/>
  <c r="H215" i="37"/>
  <c r="H287" i="37" s="1"/>
  <c r="H359" i="37" s="1"/>
  <c r="H431" i="37" s="1"/>
  <c r="H219" i="37"/>
  <c r="H291" i="37" s="1"/>
  <c r="H363" i="37" s="1"/>
  <c r="H435" i="37" s="1"/>
  <c r="H223" i="37"/>
  <c r="H295" i="37" s="1"/>
  <c r="H367" i="37" s="1"/>
  <c r="H439" i="37" s="1"/>
  <c r="H227" i="37"/>
  <c r="H299" i="37" s="1"/>
  <c r="H371" i="37" s="1"/>
  <c r="H443" i="37" s="1"/>
  <c r="H231" i="37"/>
  <c r="H303" i="37" s="1"/>
  <c r="H375" i="37" s="1"/>
  <c r="H447" i="37" s="1"/>
  <c r="H235" i="37"/>
  <c r="H307" i="37" s="1"/>
  <c r="H379" i="37" s="1"/>
  <c r="H451" i="37" s="1"/>
  <c r="H240" i="37"/>
  <c r="H312" i="37" s="1"/>
  <c r="H384" i="37" s="1"/>
  <c r="H456" i="37" s="1"/>
  <c r="X203" i="11"/>
  <c r="X275" i="11" s="1"/>
  <c r="X347" i="11" s="1"/>
  <c r="X419" i="11" s="1"/>
  <c r="X178" i="11"/>
  <c r="X250" i="11" s="1"/>
  <c r="X322" i="11" s="1"/>
  <c r="X394" i="11" s="1"/>
  <c r="AR383" i="38"/>
  <c r="AR379" i="38"/>
  <c r="AR375" i="38"/>
  <c r="AR384" i="38"/>
  <c r="AR381" i="38"/>
  <c r="AR382" i="38"/>
  <c r="AR380" i="38"/>
  <c r="AR377" i="38"/>
  <c r="AR378" i="38"/>
  <c r="AR376" i="38"/>
  <c r="AR373" i="38"/>
  <c r="AR374" i="38"/>
  <c r="AR372" i="38"/>
  <c r="AR368" i="38"/>
  <c r="AR364" i="38"/>
  <c r="AR360" i="38"/>
  <c r="AR356" i="38"/>
  <c r="AR352" i="38"/>
  <c r="AR367" i="38"/>
  <c r="AR365" i="38"/>
  <c r="AR362" i="38"/>
  <c r="AR363" i="38"/>
  <c r="AR361" i="38"/>
  <c r="AR358" i="38"/>
  <c r="AR349" i="38"/>
  <c r="AR371" i="38"/>
  <c r="AR370" i="38"/>
  <c r="AR359" i="38"/>
  <c r="AR357" i="38"/>
  <c r="AR354" i="38"/>
  <c r="AR369" i="38"/>
  <c r="AR366" i="38"/>
  <c r="AR355" i="38"/>
  <c r="AR353" i="38"/>
  <c r="AR350" i="38"/>
  <c r="AR347" i="38"/>
  <c r="AR342" i="38"/>
  <c r="AR338" i="38"/>
  <c r="AR334" i="38"/>
  <c r="AR330" i="38"/>
  <c r="AR326" i="38"/>
  <c r="AR322" i="38"/>
  <c r="AR318" i="38"/>
  <c r="AR348" i="38"/>
  <c r="AR346" i="38"/>
  <c r="AR343" i="38"/>
  <c r="AR339" i="38"/>
  <c r="AR335" i="38"/>
  <c r="AR331" i="38"/>
  <c r="AR327" i="38"/>
  <c r="AR323" i="38"/>
  <c r="AR319" i="38"/>
  <c r="AR315" i="38"/>
  <c r="AR344" i="38"/>
  <c r="AR340" i="38"/>
  <c r="AR336" i="38"/>
  <c r="AR332" i="38"/>
  <c r="AR328" i="38"/>
  <c r="AR324" i="38"/>
  <c r="AR320" i="38"/>
  <c r="AR316" i="38"/>
  <c r="AR351" i="38"/>
  <c r="AR345" i="38"/>
  <c r="AR341" i="38"/>
  <c r="AR337" i="38"/>
  <c r="AR333" i="38"/>
  <c r="AR329" i="38"/>
  <c r="AR325" i="38"/>
  <c r="AR321" i="38"/>
  <c r="AR317" i="38"/>
  <c r="AR314" i="38"/>
  <c r="X217" i="11"/>
  <c r="X289" i="11" s="1"/>
  <c r="X361" i="11" s="1"/>
  <c r="X433" i="11" s="1"/>
  <c r="X186" i="11"/>
  <c r="X258" i="11" s="1"/>
  <c r="X330" i="11" s="1"/>
  <c r="X402" i="11" s="1"/>
  <c r="X215" i="11"/>
  <c r="X287" i="11" s="1"/>
  <c r="X359" i="11" s="1"/>
  <c r="X431" i="11" s="1"/>
  <c r="X177" i="11"/>
  <c r="X249" i="11" s="1"/>
  <c r="X321" i="11" s="1"/>
  <c r="X393" i="11" s="1"/>
  <c r="L151" i="11"/>
  <c r="L451" i="11" s="1"/>
  <c r="L143" i="11"/>
  <c r="L443" i="11" s="1"/>
  <c r="L135" i="11"/>
  <c r="L435" i="11" s="1"/>
  <c r="X187" i="36"/>
  <c r="X259" i="36" s="1"/>
  <c r="X331" i="36" s="1"/>
  <c r="X403" i="36" s="1"/>
  <c r="L152" i="36"/>
  <c r="L452" i="36" s="1"/>
  <c r="J171" i="37"/>
  <c r="J175" i="37"/>
  <c r="J247" i="37" s="1"/>
  <c r="J319" i="37" s="1"/>
  <c r="J391" i="37" s="1"/>
  <c r="J179" i="37"/>
  <c r="J251" i="37" s="1"/>
  <c r="J323" i="37" s="1"/>
  <c r="J395" i="37" s="1"/>
  <c r="J183" i="37"/>
  <c r="J255" i="37" s="1"/>
  <c r="J327" i="37" s="1"/>
  <c r="J399" i="37" s="1"/>
  <c r="J187" i="37"/>
  <c r="J259" i="37" s="1"/>
  <c r="J331" i="37" s="1"/>
  <c r="J403" i="37" s="1"/>
  <c r="J191" i="37"/>
  <c r="J263" i="37" s="1"/>
  <c r="J335" i="37" s="1"/>
  <c r="J407" i="37" s="1"/>
  <c r="J195" i="37"/>
  <c r="J267" i="37" s="1"/>
  <c r="J339" i="37" s="1"/>
  <c r="J411" i="37" s="1"/>
  <c r="J199" i="37"/>
  <c r="J271" i="37" s="1"/>
  <c r="J343" i="37" s="1"/>
  <c r="J415" i="37" s="1"/>
  <c r="J203" i="37"/>
  <c r="J275" i="37" s="1"/>
  <c r="J347" i="37" s="1"/>
  <c r="J419" i="37" s="1"/>
  <c r="J207" i="37"/>
  <c r="J279" i="37" s="1"/>
  <c r="J351" i="37" s="1"/>
  <c r="J423" i="37" s="1"/>
  <c r="J211" i="37"/>
  <c r="J283" i="37" s="1"/>
  <c r="J355" i="37" s="1"/>
  <c r="J427" i="37" s="1"/>
  <c r="J215" i="37"/>
  <c r="J287" i="37" s="1"/>
  <c r="J359" i="37" s="1"/>
  <c r="J431" i="37" s="1"/>
  <c r="J219" i="37"/>
  <c r="J291" i="37" s="1"/>
  <c r="J363" i="37" s="1"/>
  <c r="J435" i="37" s="1"/>
  <c r="J223" i="37"/>
  <c r="J295" i="37" s="1"/>
  <c r="J367" i="37" s="1"/>
  <c r="J439" i="37" s="1"/>
  <c r="J227" i="37"/>
  <c r="J299" i="37" s="1"/>
  <c r="J371" i="37" s="1"/>
  <c r="J443" i="37" s="1"/>
  <c r="J231" i="37"/>
  <c r="J303" i="37" s="1"/>
  <c r="J375" i="37" s="1"/>
  <c r="J447" i="37" s="1"/>
  <c r="J235" i="37"/>
  <c r="J307" i="37" s="1"/>
  <c r="J379" i="37" s="1"/>
  <c r="J451" i="37" s="1"/>
  <c r="J239" i="37"/>
  <c r="J311" i="37" s="1"/>
  <c r="J383" i="37" s="1"/>
  <c r="J455" i="37" s="1"/>
  <c r="K172" i="37"/>
  <c r="K244" i="37" s="1"/>
  <c r="K316" i="37" s="1"/>
  <c r="K388" i="37" s="1"/>
  <c r="K176" i="37"/>
  <c r="K248" i="37" s="1"/>
  <c r="K320" i="37" s="1"/>
  <c r="K392" i="37" s="1"/>
  <c r="K180" i="37"/>
  <c r="K252" i="37" s="1"/>
  <c r="K324" i="37" s="1"/>
  <c r="K396" i="37" s="1"/>
  <c r="K184" i="37"/>
  <c r="K256" i="37" s="1"/>
  <c r="K328" i="37" s="1"/>
  <c r="K400" i="37" s="1"/>
  <c r="K188" i="37"/>
  <c r="K260" i="37" s="1"/>
  <c r="K332" i="37" s="1"/>
  <c r="K404" i="37" s="1"/>
  <c r="K192" i="37"/>
  <c r="K264" i="37" s="1"/>
  <c r="K336" i="37" s="1"/>
  <c r="K408" i="37" s="1"/>
  <c r="K196" i="37"/>
  <c r="K268" i="37" s="1"/>
  <c r="K340" i="37" s="1"/>
  <c r="K412" i="37" s="1"/>
  <c r="K200" i="37"/>
  <c r="K272" i="37" s="1"/>
  <c r="K344" i="37" s="1"/>
  <c r="K416" i="37" s="1"/>
  <c r="K204" i="37"/>
  <c r="K276" i="37" s="1"/>
  <c r="K348" i="37" s="1"/>
  <c r="K420" i="37" s="1"/>
  <c r="K208" i="37"/>
  <c r="K280" i="37" s="1"/>
  <c r="K352" i="37" s="1"/>
  <c r="K424" i="37" s="1"/>
  <c r="K212" i="37"/>
  <c r="K284" i="37" s="1"/>
  <c r="K356" i="37" s="1"/>
  <c r="K428" i="37" s="1"/>
  <c r="K216" i="37"/>
  <c r="K288" i="37" s="1"/>
  <c r="K360" i="37" s="1"/>
  <c r="K432" i="37" s="1"/>
  <c r="K220" i="37"/>
  <c r="K292" i="37" s="1"/>
  <c r="K364" i="37" s="1"/>
  <c r="K436" i="37" s="1"/>
  <c r="K224" i="37"/>
  <c r="K296" i="37" s="1"/>
  <c r="K368" i="37" s="1"/>
  <c r="K440" i="37" s="1"/>
  <c r="K228" i="37"/>
  <c r="K300" i="37" s="1"/>
  <c r="K372" i="37" s="1"/>
  <c r="K444" i="37" s="1"/>
  <c r="K232" i="37"/>
  <c r="K304" i="37" s="1"/>
  <c r="K376" i="37" s="1"/>
  <c r="K448" i="37" s="1"/>
  <c r="K236" i="37"/>
  <c r="K308" i="37" s="1"/>
  <c r="K380" i="37" s="1"/>
  <c r="K452" i="37" s="1"/>
  <c r="K240" i="37"/>
  <c r="K312" i="37" s="1"/>
  <c r="K384" i="37" s="1"/>
  <c r="K456" i="37" s="1"/>
  <c r="L150" i="38"/>
  <c r="L450" i="38" s="1"/>
  <c r="L142" i="38"/>
  <c r="L442" i="38" s="1"/>
  <c r="L134" i="38"/>
  <c r="L434" i="38" s="1"/>
  <c r="L126" i="38"/>
  <c r="L426" i="38" s="1"/>
  <c r="L118" i="38"/>
  <c r="L418" i="38" s="1"/>
  <c r="L110" i="38"/>
  <c r="L410" i="38" s="1"/>
  <c r="L102" i="38"/>
  <c r="L402" i="38" s="1"/>
  <c r="L94" i="38"/>
  <c r="L394" i="38" s="1"/>
  <c r="L86" i="38"/>
  <c r="L386" i="38" s="1"/>
  <c r="W170" i="36"/>
  <c r="W242" i="36" s="1"/>
  <c r="W314" i="36" s="1"/>
  <c r="W386" i="36" s="1"/>
  <c r="W174" i="36"/>
  <c r="W246" i="36" s="1"/>
  <c r="W318" i="36" s="1"/>
  <c r="W390" i="36" s="1"/>
  <c r="W178" i="36"/>
  <c r="W250" i="36" s="1"/>
  <c r="W322" i="36" s="1"/>
  <c r="W394" i="36" s="1"/>
  <c r="W182" i="36"/>
  <c r="W254" i="36" s="1"/>
  <c r="W326" i="36" s="1"/>
  <c r="W398" i="36" s="1"/>
  <c r="W186" i="36"/>
  <c r="W258" i="36" s="1"/>
  <c r="W330" i="36" s="1"/>
  <c r="W402" i="36" s="1"/>
  <c r="W190" i="36"/>
  <c r="W262" i="36" s="1"/>
  <c r="W334" i="36" s="1"/>
  <c r="W406" i="36" s="1"/>
  <c r="W194" i="36"/>
  <c r="W266" i="36" s="1"/>
  <c r="W338" i="36" s="1"/>
  <c r="W410" i="36" s="1"/>
  <c r="W198" i="36"/>
  <c r="W270" i="36" s="1"/>
  <c r="W342" i="36" s="1"/>
  <c r="W414" i="36" s="1"/>
  <c r="W202" i="36"/>
  <c r="W274" i="36" s="1"/>
  <c r="W346" i="36" s="1"/>
  <c r="W418" i="36" s="1"/>
  <c r="W206" i="36"/>
  <c r="W278" i="36" s="1"/>
  <c r="W350" i="36" s="1"/>
  <c r="W422" i="36" s="1"/>
  <c r="W210" i="36"/>
  <c r="W282" i="36" s="1"/>
  <c r="W354" i="36" s="1"/>
  <c r="W426" i="36" s="1"/>
  <c r="W214" i="36"/>
  <c r="W286" i="36" s="1"/>
  <c r="W358" i="36" s="1"/>
  <c r="W430" i="36" s="1"/>
  <c r="W218" i="36"/>
  <c r="W290" i="36" s="1"/>
  <c r="W362" i="36" s="1"/>
  <c r="W434" i="36" s="1"/>
  <c r="W222" i="36"/>
  <c r="W294" i="36" s="1"/>
  <c r="W366" i="36" s="1"/>
  <c r="W438" i="36" s="1"/>
  <c r="W226" i="36"/>
  <c r="W298" i="36" s="1"/>
  <c r="W370" i="36" s="1"/>
  <c r="W442" i="36" s="1"/>
  <c r="W230" i="36"/>
  <c r="W302" i="36" s="1"/>
  <c r="W374" i="36" s="1"/>
  <c r="W446" i="36" s="1"/>
  <c r="W234" i="36"/>
  <c r="W306" i="36" s="1"/>
  <c r="W378" i="36" s="1"/>
  <c r="W450" i="36" s="1"/>
  <c r="W238" i="36"/>
  <c r="W310" i="36" s="1"/>
  <c r="W382" i="36" s="1"/>
  <c r="W454" i="36" s="1"/>
  <c r="X204" i="36"/>
  <c r="X276" i="36" s="1"/>
  <c r="X348" i="36" s="1"/>
  <c r="X420" i="36" s="1"/>
  <c r="W173" i="38"/>
  <c r="W245" i="38" s="1"/>
  <c r="W317" i="38" s="1"/>
  <c r="W389" i="38" s="1"/>
  <c r="W177" i="38"/>
  <c r="W249" i="38" s="1"/>
  <c r="W321" i="38" s="1"/>
  <c r="W393" i="38" s="1"/>
  <c r="W181" i="38"/>
  <c r="W253" i="38" s="1"/>
  <c r="W325" i="38" s="1"/>
  <c r="W397" i="38" s="1"/>
  <c r="W185" i="38"/>
  <c r="W257" i="38" s="1"/>
  <c r="W329" i="38" s="1"/>
  <c r="W401" i="38" s="1"/>
  <c r="W189" i="38"/>
  <c r="W261" i="38" s="1"/>
  <c r="W333" i="38" s="1"/>
  <c r="W405" i="38" s="1"/>
  <c r="W193" i="38"/>
  <c r="W265" i="38" s="1"/>
  <c r="W337" i="38" s="1"/>
  <c r="W409" i="38" s="1"/>
  <c r="W197" i="38"/>
  <c r="W269" i="38" s="1"/>
  <c r="W341" i="38" s="1"/>
  <c r="W413" i="38" s="1"/>
  <c r="W201" i="38"/>
  <c r="W273" i="38" s="1"/>
  <c r="W345" i="38" s="1"/>
  <c r="W417" i="38" s="1"/>
  <c r="W205" i="38"/>
  <c r="W277" i="38" s="1"/>
  <c r="W349" i="38" s="1"/>
  <c r="W421" i="38" s="1"/>
  <c r="W209" i="38"/>
  <c r="W281" i="38" s="1"/>
  <c r="W353" i="38" s="1"/>
  <c r="W425" i="38" s="1"/>
  <c r="W213" i="38"/>
  <c r="W285" i="38" s="1"/>
  <c r="W357" i="38" s="1"/>
  <c r="W429" i="38" s="1"/>
  <c r="W217" i="38"/>
  <c r="W289" i="38" s="1"/>
  <c r="W361" i="38" s="1"/>
  <c r="W433" i="38" s="1"/>
  <c r="W221" i="38"/>
  <c r="W293" i="38" s="1"/>
  <c r="W365" i="38" s="1"/>
  <c r="W437" i="38" s="1"/>
  <c r="W225" i="38"/>
  <c r="W297" i="38" s="1"/>
  <c r="W369" i="38" s="1"/>
  <c r="W441" i="38" s="1"/>
  <c r="W229" i="38"/>
  <c r="W301" i="38" s="1"/>
  <c r="W373" i="38" s="1"/>
  <c r="W445" i="38" s="1"/>
  <c r="W233" i="38"/>
  <c r="W305" i="38" s="1"/>
  <c r="W377" i="38" s="1"/>
  <c r="W449" i="38" s="1"/>
  <c r="W237" i="38"/>
  <c r="W309" i="38" s="1"/>
  <c r="W381" i="38" s="1"/>
  <c r="W453" i="38" s="1"/>
  <c r="I171" i="36"/>
  <c r="I243" i="36" s="1"/>
  <c r="I315" i="36" s="1"/>
  <c r="I387" i="36" s="1"/>
  <c r="I175" i="36"/>
  <c r="I247" i="36" s="1"/>
  <c r="I319" i="36" s="1"/>
  <c r="I391" i="36" s="1"/>
  <c r="I179" i="36"/>
  <c r="I251" i="36" s="1"/>
  <c r="I323" i="36" s="1"/>
  <c r="I395" i="36" s="1"/>
  <c r="I183" i="36"/>
  <c r="I255" i="36" s="1"/>
  <c r="I327" i="36" s="1"/>
  <c r="I399" i="36" s="1"/>
  <c r="I187" i="36"/>
  <c r="I259" i="36" s="1"/>
  <c r="I331" i="36" s="1"/>
  <c r="I403" i="36" s="1"/>
  <c r="I191" i="36"/>
  <c r="I263" i="36" s="1"/>
  <c r="I335" i="36" s="1"/>
  <c r="I407" i="36" s="1"/>
  <c r="I195" i="36"/>
  <c r="I267" i="36" s="1"/>
  <c r="I339" i="36" s="1"/>
  <c r="I411" i="36" s="1"/>
  <c r="I199" i="36"/>
  <c r="I271" i="36" s="1"/>
  <c r="I343" i="36" s="1"/>
  <c r="I415" i="36" s="1"/>
  <c r="I203" i="36"/>
  <c r="I275" i="36" s="1"/>
  <c r="I347" i="36" s="1"/>
  <c r="I419" i="36" s="1"/>
  <c r="I207" i="36"/>
  <c r="I279" i="36" s="1"/>
  <c r="I351" i="36" s="1"/>
  <c r="I423" i="36" s="1"/>
  <c r="I211" i="36"/>
  <c r="I283" i="36" s="1"/>
  <c r="I355" i="36" s="1"/>
  <c r="I427" i="36" s="1"/>
  <c r="I215" i="36"/>
  <c r="I287" i="36" s="1"/>
  <c r="I359" i="36" s="1"/>
  <c r="I431" i="36" s="1"/>
  <c r="I219" i="36"/>
  <c r="I291" i="36" s="1"/>
  <c r="I363" i="36" s="1"/>
  <c r="I435" i="36" s="1"/>
  <c r="I223" i="36"/>
  <c r="I295" i="36" s="1"/>
  <c r="I367" i="36" s="1"/>
  <c r="I439" i="36" s="1"/>
  <c r="I227" i="36"/>
  <c r="I299" i="36" s="1"/>
  <c r="I371" i="36" s="1"/>
  <c r="I443" i="36" s="1"/>
  <c r="I231" i="36"/>
  <c r="I303" i="36" s="1"/>
  <c r="I375" i="36" s="1"/>
  <c r="I447" i="36" s="1"/>
  <c r="I235" i="36"/>
  <c r="I307" i="36" s="1"/>
  <c r="I379" i="36" s="1"/>
  <c r="I451" i="36" s="1"/>
  <c r="I239" i="36"/>
  <c r="I311" i="36" s="1"/>
  <c r="I383" i="36" s="1"/>
  <c r="I455" i="36" s="1"/>
  <c r="X185" i="36"/>
  <c r="X257" i="36" s="1"/>
  <c r="X329" i="36" s="1"/>
  <c r="X401" i="36" s="1"/>
  <c r="X175" i="36"/>
  <c r="X247" i="36" s="1"/>
  <c r="X319" i="36" s="1"/>
  <c r="X391" i="36" s="1"/>
  <c r="X238" i="11"/>
  <c r="X310" i="11" s="1"/>
  <c r="X382" i="11" s="1"/>
  <c r="X454" i="11" s="1"/>
  <c r="X221" i="36"/>
  <c r="X293" i="36" s="1"/>
  <c r="X365" i="36" s="1"/>
  <c r="X437" i="36" s="1"/>
  <c r="X233" i="11"/>
  <c r="X305" i="11" s="1"/>
  <c r="X377" i="11" s="1"/>
  <c r="X449" i="11" s="1"/>
  <c r="L154" i="11"/>
  <c r="L454" i="11" s="1"/>
  <c r="L146" i="11"/>
  <c r="L446" i="11" s="1"/>
  <c r="L138" i="11"/>
  <c r="L438" i="11" s="1"/>
  <c r="L127" i="11"/>
  <c r="L427" i="11" s="1"/>
  <c r="L119" i="11"/>
  <c r="L419" i="11" s="1"/>
  <c r="L111" i="11"/>
  <c r="L411" i="11" s="1"/>
  <c r="L103" i="11"/>
  <c r="L403" i="11" s="1"/>
  <c r="L95" i="11"/>
  <c r="L395" i="11" s="1"/>
  <c r="L87" i="11"/>
  <c r="L387" i="11" s="1"/>
  <c r="X193" i="36"/>
  <c r="X265" i="36" s="1"/>
  <c r="X337" i="36" s="1"/>
  <c r="X409" i="36" s="1"/>
  <c r="L140" i="36"/>
  <c r="L440" i="36" s="1"/>
  <c r="L132" i="36"/>
  <c r="L432" i="36" s="1"/>
  <c r="L124" i="36"/>
  <c r="L424" i="36" s="1"/>
  <c r="L116" i="36"/>
  <c r="L416" i="36" s="1"/>
  <c r="L108" i="36"/>
  <c r="L408" i="36" s="1"/>
  <c r="L100" i="36"/>
  <c r="L400" i="36" s="1"/>
  <c r="L92" i="36"/>
  <c r="L392" i="36" s="1"/>
  <c r="L149" i="38"/>
  <c r="L449" i="38" s="1"/>
  <c r="L141" i="38"/>
  <c r="L441" i="38" s="1"/>
  <c r="L133" i="38"/>
  <c r="L433" i="38" s="1"/>
  <c r="L125" i="38"/>
  <c r="L425" i="38" s="1"/>
  <c r="L117" i="38"/>
  <c r="L417" i="38" s="1"/>
  <c r="L109" i="38"/>
  <c r="L409" i="38" s="1"/>
  <c r="L101" i="38"/>
  <c r="L401" i="38" s="1"/>
  <c r="L93" i="38"/>
  <c r="L393" i="38" s="1"/>
  <c r="X182" i="11"/>
  <c r="X254" i="11" s="1"/>
  <c r="X326" i="11" s="1"/>
  <c r="X398" i="11" s="1"/>
  <c r="V165" i="11"/>
  <c r="W173" i="37"/>
  <c r="W245" i="37" s="1"/>
  <c r="W317" i="37" s="1"/>
  <c r="W389" i="37" s="1"/>
  <c r="W177" i="37"/>
  <c r="W249" i="37" s="1"/>
  <c r="W321" i="37" s="1"/>
  <c r="W393" i="37" s="1"/>
  <c r="W181" i="37"/>
  <c r="W253" i="37" s="1"/>
  <c r="W325" i="37" s="1"/>
  <c r="W397" i="37" s="1"/>
  <c r="W185" i="37"/>
  <c r="W257" i="37" s="1"/>
  <c r="W329" i="37" s="1"/>
  <c r="W401" i="37" s="1"/>
  <c r="W189" i="37"/>
  <c r="W261" i="37" s="1"/>
  <c r="W333" i="37" s="1"/>
  <c r="W405" i="37" s="1"/>
  <c r="W193" i="37"/>
  <c r="W265" i="37" s="1"/>
  <c r="W337" i="37" s="1"/>
  <c r="W409" i="37" s="1"/>
  <c r="W197" i="37"/>
  <c r="W269" i="37" s="1"/>
  <c r="W341" i="37" s="1"/>
  <c r="W413" i="37" s="1"/>
  <c r="W201" i="37"/>
  <c r="W273" i="37" s="1"/>
  <c r="W345" i="37" s="1"/>
  <c r="W417" i="37" s="1"/>
  <c r="W205" i="37"/>
  <c r="W277" i="37" s="1"/>
  <c r="W349" i="37" s="1"/>
  <c r="W421" i="37" s="1"/>
  <c r="W209" i="37"/>
  <c r="W281" i="37" s="1"/>
  <c r="W353" i="37" s="1"/>
  <c r="W425" i="37" s="1"/>
  <c r="W213" i="37"/>
  <c r="W285" i="37" s="1"/>
  <c r="W357" i="37" s="1"/>
  <c r="W429" i="37" s="1"/>
  <c r="W217" i="37"/>
  <c r="W289" i="37" s="1"/>
  <c r="W361" i="37" s="1"/>
  <c r="W433" i="37" s="1"/>
  <c r="W221" i="37"/>
  <c r="W293" i="37" s="1"/>
  <c r="W365" i="37" s="1"/>
  <c r="W437" i="37" s="1"/>
  <c r="W225" i="37"/>
  <c r="W297" i="37" s="1"/>
  <c r="W369" i="37" s="1"/>
  <c r="W441" i="37" s="1"/>
  <c r="W229" i="37"/>
  <c r="W301" i="37" s="1"/>
  <c r="W373" i="37" s="1"/>
  <c r="W445" i="37" s="1"/>
  <c r="W233" i="37"/>
  <c r="W305" i="37" s="1"/>
  <c r="W377" i="37" s="1"/>
  <c r="W449" i="37" s="1"/>
  <c r="W237" i="37"/>
  <c r="W309" i="37" s="1"/>
  <c r="W381" i="37" s="1"/>
  <c r="W453" i="37" s="1"/>
  <c r="X207" i="11"/>
  <c r="X279" i="11" s="1"/>
  <c r="X351" i="11" s="1"/>
  <c r="X423" i="11" s="1"/>
  <c r="X192" i="11"/>
  <c r="X264" i="11" s="1"/>
  <c r="X336" i="11" s="1"/>
  <c r="X408" i="11" s="1"/>
  <c r="H171" i="36"/>
  <c r="H175" i="36"/>
  <c r="H179" i="36"/>
  <c r="H183" i="36"/>
  <c r="H187" i="36"/>
  <c r="H191" i="36"/>
  <c r="H195" i="36"/>
  <c r="H199" i="36"/>
  <c r="H203" i="36"/>
  <c r="H207" i="36"/>
  <c r="H211" i="36"/>
  <c r="H215" i="36"/>
  <c r="H219" i="36"/>
  <c r="H223" i="36"/>
  <c r="H227" i="36"/>
  <c r="H231" i="36"/>
  <c r="H235" i="36"/>
  <c r="H239" i="36"/>
  <c r="X208" i="36"/>
  <c r="X280" i="36" s="1"/>
  <c r="X352" i="36" s="1"/>
  <c r="X424" i="36" s="1"/>
  <c r="AS383" i="37"/>
  <c r="AS380" i="37"/>
  <c r="AS376" i="37"/>
  <c r="AS372" i="37"/>
  <c r="AS368" i="37"/>
  <c r="AS364" i="37"/>
  <c r="AS360" i="37"/>
  <c r="AS356" i="37"/>
  <c r="AS352" i="37"/>
  <c r="AS348" i="37"/>
  <c r="AS344" i="37"/>
  <c r="AS340" i="37"/>
  <c r="AS336" i="37"/>
  <c r="AS332" i="37"/>
  <c r="AS328" i="37"/>
  <c r="AS324" i="37"/>
  <c r="AS320" i="37"/>
  <c r="AS316" i="37"/>
  <c r="AS381" i="37"/>
  <c r="AS377" i="37"/>
  <c r="AS373" i="37"/>
  <c r="AS369" i="37"/>
  <c r="AS365" i="37"/>
  <c r="AS361" i="37"/>
  <c r="AS357" i="37"/>
  <c r="AS353" i="37"/>
  <c r="AS349" i="37"/>
  <c r="AS345" i="37"/>
  <c r="AS341" i="37"/>
  <c r="AS337" i="37"/>
  <c r="AS333" i="37"/>
  <c r="AS329" i="37"/>
  <c r="AS325" i="37"/>
  <c r="AS321" i="37"/>
  <c r="AS317" i="37"/>
  <c r="AS384" i="37"/>
  <c r="AS382" i="37"/>
  <c r="AS378" i="37"/>
  <c r="AS374" i="37"/>
  <c r="AS370" i="37"/>
  <c r="AS366" i="37"/>
  <c r="AS362" i="37"/>
  <c r="AS358" i="37"/>
  <c r="AS354" i="37"/>
  <c r="AS350" i="37"/>
  <c r="AS346" i="37"/>
  <c r="AS342" i="37"/>
  <c r="AS338" i="37"/>
  <c r="AS334" i="37"/>
  <c r="AS330" i="37"/>
  <c r="AS326" i="37"/>
  <c r="AS322" i="37"/>
  <c r="AS379" i="37"/>
  <c r="AS375" i="37"/>
  <c r="AS371" i="37"/>
  <c r="AS367" i="37"/>
  <c r="AS363" i="37"/>
  <c r="AS359" i="37"/>
  <c r="AS355" i="37"/>
  <c r="AS351" i="37"/>
  <c r="AS347" i="37"/>
  <c r="AS343" i="37"/>
  <c r="AS339" i="37"/>
  <c r="AS335" i="37"/>
  <c r="AS331" i="37"/>
  <c r="AS327" i="37"/>
  <c r="AS323" i="37"/>
  <c r="AS319" i="37"/>
  <c r="AS315" i="37"/>
  <c r="AS318" i="37"/>
  <c r="AS314" i="37"/>
  <c r="I170" i="38"/>
  <c r="I174" i="38"/>
  <c r="I178" i="38"/>
  <c r="I182" i="38"/>
  <c r="I186" i="38"/>
  <c r="I190" i="38"/>
  <c r="I194" i="38"/>
  <c r="I198" i="38"/>
  <c r="I202" i="38"/>
  <c r="I206" i="38"/>
  <c r="I210" i="38"/>
  <c r="I214" i="38"/>
  <c r="I218" i="38"/>
  <c r="I222" i="38"/>
  <c r="I226" i="38"/>
  <c r="I230" i="38"/>
  <c r="I234" i="38"/>
  <c r="I238" i="38"/>
  <c r="X206" i="11"/>
  <c r="X278" i="11" s="1"/>
  <c r="X350" i="11" s="1"/>
  <c r="X422" i="11" s="1"/>
  <c r="X170" i="11"/>
  <c r="X242" i="11" s="1"/>
  <c r="X314" i="11" s="1"/>
  <c r="X386" i="11" s="1"/>
  <c r="X234" i="36"/>
  <c r="X306" i="36" s="1"/>
  <c r="X378" i="36" s="1"/>
  <c r="X450" i="36" s="1"/>
  <c r="X205" i="36"/>
  <c r="X277" i="36" s="1"/>
  <c r="X349" i="36" s="1"/>
  <c r="X421" i="36" s="1"/>
  <c r="X172" i="36"/>
  <c r="X244" i="36" s="1"/>
  <c r="X316" i="36" s="1"/>
  <c r="X388" i="36" s="1"/>
  <c r="L156" i="37"/>
  <c r="X199" i="37"/>
  <c r="X271" i="37" s="1"/>
  <c r="X343" i="37" s="1"/>
  <c r="X415" i="37" s="1"/>
  <c r="R381" i="38"/>
  <c r="R453" i="38" s="1"/>
  <c r="R377" i="38"/>
  <c r="R449" i="38" s="1"/>
  <c r="R373" i="38"/>
  <c r="R445" i="38" s="1"/>
  <c r="R384" i="38"/>
  <c r="R456" i="38" s="1"/>
  <c r="R375" i="38"/>
  <c r="R447" i="38" s="1"/>
  <c r="R371" i="38"/>
  <c r="R443" i="38" s="1"/>
  <c r="R382" i="38"/>
  <c r="R454" i="38" s="1"/>
  <c r="R380" i="38"/>
  <c r="R452" i="38" s="1"/>
  <c r="R372" i="38"/>
  <c r="R444" i="38" s="1"/>
  <c r="R383" i="38"/>
  <c r="R455" i="38" s="1"/>
  <c r="R378" i="38"/>
  <c r="R450" i="38" s="1"/>
  <c r="R376" i="38"/>
  <c r="R448" i="38" s="1"/>
  <c r="R379" i="38"/>
  <c r="R451" i="38" s="1"/>
  <c r="R374" i="38"/>
  <c r="R446" i="38" s="1"/>
  <c r="R370" i="38"/>
  <c r="R442" i="38" s="1"/>
  <c r="R366" i="38"/>
  <c r="R438" i="38" s="1"/>
  <c r="R362" i="38"/>
  <c r="R434" i="38" s="1"/>
  <c r="R358" i="38"/>
  <c r="R430" i="38" s="1"/>
  <c r="R354" i="38"/>
  <c r="R426" i="38" s="1"/>
  <c r="R350" i="38"/>
  <c r="R422" i="38" s="1"/>
  <c r="R367" i="38"/>
  <c r="R439" i="38" s="1"/>
  <c r="R365" i="38"/>
  <c r="R437" i="38" s="1"/>
  <c r="R368" i="38"/>
  <c r="R440" i="38" s="1"/>
  <c r="R363" i="38"/>
  <c r="R435" i="38" s="1"/>
  <c r="R361" i="38"/>
  <c r="R433" i="38" s="1"/>
  <c r="R352" i="38"/>
  <c r="R424" i="38" s="1"/>
  <c r="R364" i="38"/>
  <c r="R436" i="38" s="1"/>
  <c r="R359" i="38"/>
  <c r="R431" i="38" s="1"/>
  <c r="R357" i="38"/>
  <c r="R429" i="38" s="1"/>
  <c r="R348" i="38"/>
  <c r="R420" i="38" s="1"/>
  <c r="R369" i="38"/>
  <c r="R441" i="38" s="1"/>
  <c r="R360" i="38"/>
  <c r="R432" i="38" s="1"/>
  <c r="R355" i="38"/>
  <c r="R427" i="38" s="1"/>
  <c r="R353" i="38"/>
  <c r="R425" i="38" s="1"/>
  <c r="R349" i="38"/>
  <c r="R421" i="38" s="1"/>
  <c r="R356" i="38"/>
  <c r="R428" i="38" s="1"/>
  <c r="R344" i="38"/>
  <c r="R416" i="38" s="1"/>
  <c r="R340" i="38"/>
  <c r="R412" i="38" s="1"/>
  <c r="R336" i="38"/>
  <c r="R408" i="38" s="1"/>
  <c r="R332" i="38"/>
  <c r="R404" i="38" s="1"/>
  <c r="R328" i="38"/>
  <c r="R400" i="38" s="1"/>
  <c r="R324" i="38"/>
  <c r="R396" i="38" s="1"/>
  <c r="R320" i="38"/>
  <c r="R392" i="38" s="1"/>
  <c r="R316" i="38"/>
  <c r="R388" i="38" s="1"/>
  <c r="R345" i="38"/>
  <c r="R417" i="38" s="1"/>
  <c r="R341" i="38"/>
  <c r="R413" i="38" s="1"/>
  <c r="R337" i="38"/>
  <c r="R409" i="38" s="1"/>
  <c r="R333" i="38"/>
  <c r="R405" i="38" s="1"/>
  <c r="R329" i="38"/>
  <c r="R401" i="38" s="1"/>
  <c r="R325" i="38"/>
  <c r="R397" i="38" s="1"/>
  <c r="R321" i="38"/>
  <c r="R393" i="38" s="1"/>
  <c r="R317" i="38"/>
  <c r="R389" i="38" s="1"/>
  <c r="R347" i="38"/>
  <c r="R419" i="38" s="1"/>
  <c r="R346" i="38"/>
  <c r="R418" i="38" s="1"/>
  <c r="R342" i="38"/>
  <c r="R414" i="38" s="1"/>
  <c r="R338" i="38"/>
  <c r="R410" i="38" s="1"/>
  <c r="R334" i="38"/>
  <c r="R406" i="38" s="1"/>
  <c r="R330" i="38"/>
  <c r="R402" i="38" s="1"/>
  <c r="R326" i="38"/>
  <c r="R398" i="38" s="1"/>
  <c r="R322" i="38"/>
  <c r="R394" i="38" s="1"/>
  <c r="R318" i="38"/>
  <c r="R390" i="38" s="1"/>
  <c r="R351" i="38"/>
  <c r="R423" i="38" s="1"/>
  <c r="R343" i="38"/>
  <c r="R415" i="38" s="1"/>
  <c r="R339" i="38"/>
  <c r="R411" i="38" s="1"/>
  <c r="R335" i="38"/>
  <c r="R407" i="38" s="1"/>
  <c r="R331" i="38"/>
  <c r="R403" i="38" s="1"/>
  <c r="R327" i="38"/>
  <c r="R399" i="38" s="1"/>
  <c r="R323" i="38"/>
  <c r="R395" i="38" s="1"/>
  <c r="R319" i="38"/>
  <c r="R391" i="38" s="1"/>
  <c r="R315" i="38"/>
  <c r="R387" i="38" s="1"/>
  <c r="R314" i="38"/>
  <c r="R386" i="38" s="1"/>
  <c r="AS384" i="38"/>
  <c r="AS380" i="38"/>
  <c r="AS376" i="38"/>
  <c r="AS372" i="38"/>
  <c r="AS382" i="38"/>
  <c r="AS377" i="38"/>
  <c r="AS383" i="38"/>
  <c r="AS378" i="38"/>
  <c r="AS373" i="38"/>
  <c r="AS379" i="38"/>
  <c r="AS374" i="38"/>
  <c r="AS381" i="38"/>
  <c r="AS375" i="38"/>
  <c r="AS369" i="38"/>
  <c r="AS365" i="38"/>
  <c r="AS361" i="38"/>
  <c r="AS357" i="38"/>
  <c r="AS353" i="38"/>
  <c r="AS368" i="38"/>
  <c r="AS363" i="38"/>
  <c r="AS371" i="38"/>
  <c r="AS370" i="38"/>
  <c r="AS364" i="38"/>
  <c r="AS359" i="38"/>
  <c r="AS354" i="38"/>
  <c r="AS366" i="38"/>
  <c r="AS360" i="38"/>
  <c r="AS355" i="38"/>
  <c r="AS350" i="38"/>
  <c r="AS367" i="38"/>
  <c r="AS362" i="38"/>
  <c r="AS356" i="38"/>
  <c r="AS351" i="38"/>
  <c r="AS348" i="38"/>
  <c r="AS346" i="38"/>
  <c r="AS343" i="38"/>
  <c r="AS339" i="38"/>
  <c r="AS335" i="38"/>
  <c r="AS331" i="38"/>
  <c r="AS327" i="38"/>
  <c r="AS323" i="38"/>
  <c r="AS319" i="38"/>
  <c r="AS347" i="38"/>
  <c r="AS344" i="38"/>
  <c r="AS340" i="38"/>
  <c r="AS336" i="38"/>
  <c r="AS332" i="38"/>
  <c r="AS328" i="38"/>
  <c r="AS324" i="38"/>
  <c r="AS320" i="38"/>
  <c r="AS316" i="38"/>
  <c r="AS358" i="38"/>
  <c r="AS345" i="38"/>
  <c r="AS341" i="38"/>
  <c r="AS337" i="38"/>
  <c r="AS333" i="38"/>
  <c r="AS329" i="38"/>
  <c r="AS325" i="38"/>
  <c r="AS321" i="38"/>
  <c r="AS317" i="38"/>
  <c r="AS352" i="38"/>
  <c r="AS349" i="38"/>
  <c r="AS342" i="38"/>
  <c r="AS338" i="38"/>
  <c r="AS334" i="38"/>
  <c r="AS330" i="38"/>
  <c r="AS326" i="38"/>
  <c r="AS322" i="38"/>
  <c r="AS318" i="38"/>
  <c r="AS314" i="38"/>
  <c r="AS315" i="38"/>
  <c r="X238" i="36"/>
  <c r="X310" i="36" s="1"/>
  <c r="X382" i="36" s="1"/>
  <c r="X454" i="36" s="1"/>
  <c r="L139" i="36"/>
  <c r="L439" i="36" s="1"/>
  <c r="L131" i="36"/>
  <c r="L431" i="36" s="1"/>
  <c r="L123" i="36"/>
  <c r="L423" i="36" s="1"/>
  <c r="L115" i="36"/>
  <c r="L415" i="36" s="1"/>
  <c r="L107" i="36"/>
  <c r="L407" i="36" s="1"/>
  <c r="L99" i="36"/>
  <c r="L399" i="36" s="1"/>
  <c r="L91" i="36"/>
  <c r="L391" i="36" s="1"/>
  <c r="L143" i="36"/>
  <c r="L443" i="36" s="1"/>
  <c r="X206" i="38"/>
  <c r="X278" i="38" s="1"/>
  <c r="X350" i="38" s="1"/>
  <c r="X422" i="38" s="1"/>
  <c r="L156" i="38"/>
  <c r="L456" i="38" s="1"/>
  <c r="L148" i="38"/>
  <c r="L448" i="38" s="1"/>
  <c r="L140" i="38"/>
  <c r="L440" i="38" s="1"/>
  <c r="L132" i="38"/>
  <c r="L432" i="38" s="1"/>
  <c r="L124" i="38"/>
  <c r="L424" i="38" s="1"/>
  <c r="L116" i="38"/>
  <c r="L416" i="38" s="1"/>
  <c r="L108" i="38"/>
  <c r="L408" i="38" s="1"/>
  <c r="L100" i="38"/>
  <c r="L400" i="38" s="1"/>
  <c r="L92" i="38"/>
  <c r="L392" i="38" s="1"/>
  <c r="X195" i="11"/>
  <c r="X267" i="11" s="1"/>
  <c r="X339" i="11" s="1"/>
  <c r="X411" i="11" s="1"/>
  <c r="H173" i="11"/>
  <c r="H245" i="11" s="1"/>
  <c r="H317" i="11" s="1"/>
  <c r="H389" i="11" s="1"/>
  <c r="H177" i="11"/>
  <c r="H249" i="11" s="1"/>
  <c r="H321" i="11" s="1"/>
  <c r="H393" i="11" s="1"/>
  <c r="H181" i="11"/>
  <c r="H253" i="11" s="1"/>
  <c r="H325" i="11" s="1"/>
  <c r="H397" i="11" s="1"/>
  <c r="H185" i="11"/>
  <c r="H257" i="11" s="1"/>
  <c r="H329" i="11" s="1"/>
  <c r="H401" i="11" s="1"/>
  <c r="H189" i="11"/>
  <c r="H261" i="11" s="1"/>
  <c r="H333" i="11" s="1"/>
  <c r="H405" i="11" s="1"/>
  <c r="H193" i="11"/>
  <c r="H265" i="11" s="1"/>
  <c r="H337" i="11" s="1"/>
  <c r="H409" i="11" s="1"/>
  <c r="H197" i="11"/>
  <c r="H269" i="11" s="1"/>
  <c r="H341" i="11" s="1"/>
  <c r="H413" i="11" s="1"/>
  <c r="H201" i="11"/>
  <c r="H273" i="11" s="1"/>
  <c r="H345" i="11" s="1"/>
  <c r="H417" i="11" s="1"/>
  <c r="H205" i="11"/>
  <c r="H277" i="11" s="1"/>
  <c r="H349" i="11" s="1"/>
  <c r="H421" i="11" s="1"/>
  <c r="H209" i="11"/>
  <c r="H281" i="11" s="1"/>
  <c r="H353" i="11" s="1"/>
  <c r="H425" i="11" s="1"/>
  <c r="H213" i="11"/>
  <c r="H285" i="11" s="1"/>
  <c r="H357" i="11" s="1"/>
  <c r="H429" i="11" s="1"/>
  <c r="H217" i="11"/>
  <c r="H289" i="11" s="1"/>
  <c r="H361" i="11" s="1"/>
  <c r="H433" i="11" s="1"/>
  <c r="H221" i="11"/>
  <c r="H293" i="11" s="1"/>
  <c r="H365" i="11" s="1"/>
  <c r="H437" i="11" s="1"/>
  <c r="H225" i="11"/>
  <c r="H297" i="11" s="1"/>
  <c r="H369" i="11" s="1"/>
  <c r="H441" i="11" s="1"/>
  <c r="H229" i="11"/>
  <c r="H301" i="11" s="1"/>
  <c r="H373" i="11" s="1"/>
  <c r="H445" i="11" s="1"/>
  <c r="H233" i="11"/>
  <c r="H305" i="11" s="1"/>
  <c r="H377" i="11" s="1"/>
  <c r="H449" i="11" s="1"/>
  <c r="H237" i="11"/>
  <c r="H309" i="11" s="1"/>
  <c r="H381" i="11" s="1"/>
  <c r="H453" i="11" s="1"/>
  <c r="X178" i="36"/>
  <c r="X250" i="36" s="1"/>
  <c r="X322" i="36" s="1"/>
  <c r="X394" i="36" s="1"/>
  <c r="X240" i="37"/>
  <c r="X312" i="37" s="1"/>
  <c r="X384" i="37" s="1"/>
  <c r="X456" i="37" s="1"/>
  <c r="X239" i="37"/>
  <c r="X311" i="37" s="1"/>
  <c r="X383" i="37" s="1"/>
  <c r="X455" i="37" s="1"/>
  <c r="X226" i="37"/>
  <c r="X298" i="37" s="1"/>
  <c r="X370" i="37" s="1"/>
  <c r="X442" i="37" s="1"/>
  <c r="X178" i="38"/>
  <c r="X250" i="38" s="1"/>
  <c r="X322" i="38" s="1"/>
  <c r="X394" i="38" s="1"/>
  <c r="O408" i="11"/>
  <c r="U165" i="37"/>
  <c r="X221" i="11"/>
  <c r="X293" i="11" s="1"/>
  <c r="X365" i="11" s="1"/>
  <c r="X437" i="11" s="1"/>
  <c r="L146" i="37"/>
  <c r="L138" i="37"/>
  <c r="L130" i="37"/>
  <c r="L122" i="37"/>
  <c r="L114" i="37"/>
  <c r="L106" i="37"/>
  <c r="L98" i="37"/>
  <c r="L90" i="37"/>
  <c r="X201" i="11"/>
  <c r="X273" i="11" s="1"/>
  <c r="X345" i="11" s="1"/>
  <c r="X417" i="11" s="1"/>
  <c r="X216" i="11"/>
  <c r="X288" i="11" s="1"/>
  <c r="X360" i="11" s="1"/>
  <c r="X432" i="11" s="1"/>
  <c r="L149" i="36"/>
  <c r="L449" i="36" s="1"/>
  <c r="L138" i="36"/>
  <c r="L438" i="36" s="1"/>
  <c r="L130" i="36"/>
  <c r="L430" i="36" s="1"/>
  <c r="L122" i="36"/>
  <c r="L422" i="36" s="1"/>
  <c r="L114" i="36"/>
  <c r="L414" i="36" s="1"/>
  <c r="L106" i="36"/>
  <c r="L406" i="36" s="1"/>
  <c r="L98" i="36"/>
  <c r="L398" i="36" s="1"/>
  <c r="L90" i="36"/>
  <c r="L390" i="36" s="1"/>
  <c r="X211" i="11"/>
  <c r="X283" i="11" s="1"/>
  <c r="X355" i="11" s="1"/>
  <c r="X427" i="11" s="1"/>
  <c r="O417" i="37"/>
  <c r="O448" i="37"/>
  <c r="O390" i="37"/>
  <c r="O422" i="37"/>
  <c r="O391" i="36"/>
  <c r="H172" i="37"/>
  <c r="H244" i="37" s="1"/>
  <c r="H316" i="37" s="1"/>
  <c r="H388" i="37" s="1"/>
  <c r="H176" i="37"/>
  <c r="H248" i="37" s="1"/>
  <c r="H320" i="37" s="1"/>
  <c r="H392" i="37" s="1"/>
  <c r="H180" i="37"/>
  <c r="H252" i="37" s="1"/>
  <c r="H324" i="37" s="1"/>
  <c r="H396" i="37" s="1"/>
  <c r="H184" i="37"/>
  <c r="H256" i="37" s="1"/>
  <c r="H328" i="37" s="1"/>
  <c r="H400" i="37" s="1"/>
  <c r="H188" i="37"/>
  <c r="H260" i="37" s="1"/>
  <c r="H332" i="37" s="1"/>
  <c r="H404" i="37" s="1"/>
  <c r="H192" i="37"/>
  <c r="H264" i="37" s="1"/>
  <c r="H336" i="37" s="1"/>
  <c r="H408" i="37" s="1"/>
  <c r="H196" i="37"/>
  <c r="H268" i="37" s="1"/>
  <c r="H340" i="37" s="1"/>
  <c r="H412" i="37" s="1"/>
  <c r="H200" i="37"/>
  <c r="H272" i="37" s="1"/>
  <c r="H344" i="37" s="1"/>
  <c r="H416" i="37" s="1"/>
  <c r="H204" i="37"/>
  <c r="H276" i="37" s="1"/>
  <c r="H348" i="37" s="1"/>
  <c r="H420" i="37" s="1"/>
  <c r="H208" i="37"/>
  <c r="H280" i="37" s="1"/>
  <c r="H352" i="37" s="1"/>
  <c r="H424" i="37" s="1"/>
  <c r="H212" i="37"/>
  <c r="H284" i="37" s="1"/>
  <c r="H356" i="37" s="1"/>
  <c r="H428" i="37" s="1"/>
  <c r="H216" i="37"/>
  <c r="H288" i="37" s="1"/>
  <c r="H360" i="37" s="1"/>
  <c r="H432" i="37" s="1"/>
  <c r="H220" i="37"/>
  <c r="H292" i="37" s="1"/>
  <c r="H364" i="37" s="1"/>
  <c r="H436" i="37" s="1"/>
  <c r="H224" i="37"/>
  <c r="H296" i="37" s="1"/>
  <c r="H368" i="37" s="1"/>
  <c r="H440" i="37" s="1"/>
  <c r="H228" i="37"/>
  <c r="H300" i="37" s="1"/>
  <c r="H372" i="37" s="1"/>
  <c r="H444" i="37" s="1"/>
  <c r="H232" i="37"/>
  <c r="H304" i="37" s="1"/>
  <c r="H376" i="37" s="1"/>
  <c r="H448" i="37" s="1"/>
  <c r="H236" i="37"/>
  <c r="H308" i="37" s="1"/>
  <c r="H380" i="37" s="1"/>
  <c r="H452" i="37" s="1"/>
  <c r="X222" i="11"/>
  <c r="X294" i="11" s="1"/>
  <c r="X366" i="11" s="1"/>
  <c r="X438" i="11" s="1"/>
  <c r="L149" i="37"/>
  <c r="L141" i="37"/>
  <c r="L133" i="37"/>
  <c r="L125" i="37"/>
  <c r="L117" i="37"/>
  <c r="L109" i="37"/>
  <c r="L101" i="37"/>
  <c r="L93" i="37"/>
  <c r="L153" i="37"/>
  <c r="L128" i="11"/>
  <c r="L428" i="11" s="1"/>
  <c r="L120" i="11"/>
  <c r="L420" i="11" s="1"/>
  <c r="L112" i="11"/>
  <c r="L412" i="11" s="1"/>
  <c r="L104" i="11"/>
  <c r="L404" i="11" s="1"/>
  <c r="L96" i="11"/>
  <c r="L396" i="11" s="1"/>
  <c r="X206" i="36"/>
  <c r="X278" i="36" s="1"/>
  <c r="X350" i="36" s="1"/>
  <c r="X422" i="36" s="1"/>
  <c r="J172" i="37"/>
  <c r="J176" i="37"/>
  <c r="J248" i="37" s="1"/>
  <c r="J320" i="37" s="1"/>
  <c r="J392" i="37" s="1"/>
  <c r="J180" i="37"/>
  <c r="J252" i="37" s="1"/>
  <c r="J324" i="37" s="1"/>
  <c r="J396" i="37" s="1"/>
  <c r="J184" i="37"/>
  <c r="J256" i="37" s="1"/>
  <c r="J328" i="37" s="1"/>
  <c r="J400" i="37" s="1"/>
  <c r="J188" i="37"/>
  <c r="J260" i="37" s="1"/>
  <c r="J332" i="37" s="1"/>
  <c r="J404" i="37" s="1"/>
  <c r="J192" i="37"/>
  <c r="J264" i="37" s="1"/>
  <c r="J336" i="37" s="1"/>
  <c r="J408" i="37" s="1"/>
  <c r="J196" i="37"/>
  <c r="J268" i="37" s="1"/>
  <c r="J340" i="37" s="1"/>
  <c r="J412" i="37" s="1"/>
  <c r="J200" i="37"/>
  <c r="J272" i="37" s="1"/>
  <c r="J344" i="37" s="1"/>
  <c r="J416" i="37" s="1"/>
  <c r="J204" i="37"/>
  <c r="J276" i="37" s="1"/>
  <c r="J348" i="37" s="1"/>
  <c r="J420" i="37" s="1"/>
  <c r="J208" i="37"/>
  <c r="J280" i="37" s="1"/>
  <c r="J352" i="37" s="1"/>
  <c r="J424" i="37" s="1"/>
  <c r="J212" i="37"/>
  <c r="J284" i="37" s="1"/>
  <c r="J356" i="37" s="1"/>
  <c r="J428" i="37" s="1"/>
  <c r="J216" i="37"/>
  <c r="J288" i="37" s="1"/>
  <c r="J360" i="37" s="1"/>
  <c r="J432" i="37" s="1"/>
  <c r="J220" i="37"/>
  <c r="J292" i="37" s="1"/>
  <c r="J364" i="37" s="1"/>
  <c r="J436" i="37" s="1"/>
  <c r="J224" i="37"/>
  <c r="J296" i="37" s="1"/>
  <c r="J368" i="37" s="1"/>
  <c r="J440" i="37" s="1"/>
  <c r="J228" i="37"/>
  <c r="J300" i="37" s="1"/>
  <c r="J372" i="37" s="1"/>
  <c r="J444" i="37" s="1"/>
  <c r="J232" i="37"/>
  <c r="J304" i="37" s="1"/>
  <c r="J376" i="37" s="1"/>
  <c r="J448" i="37" s="1"/>
  <c r="J236" i="37"/>
  <c r="J308" i="37" s="1"/>
  <c r="J380" i="37" s="1"/>
  <c r="J452" i="37" s="1"/>
  <c r="J238" i="37"/>
  <c r="J310" i="37" s="1"/>
  <c r="J382" i="37" s="1"/>
  <c r="J454" i="37" s="1"/>
  <c r="K173" i="37"/>
  <c r="K245" i="37" s="1"/>
  <c r="K317" i="37" s="1"/>
  <c r="K389" i="37" s="1"/>
  <c r="K177" i="37"/>
  <c r="K249" i="37" s="1"/>
  <c r="K321" i="37" s="1"/>
  <c r="K393" i="37" s="1"/>
  <c r="K181" i="37"/>
  <c r="K253" i="37" s="1"/>
  <c r="K325" i="37" s="1"/>
  <c r="K397" i="37" s="1"/>
  <c r="K185" i="37"/>
  <c r="K257" i="37" s="1"/>
  <c r="K329" i="37" s="1"/>
  <c r="K401" i="37" s="1"/>
  <c r="K189" i="37"/>
  <c r="K261" i="37" s="1"/>
  <c r="K333" i="37" s="1"/>
  <c r="K405" i="37" s="1"/>
  <c r="K193" i="37"/>
  <c r="K265" i="37" s="1"/>
  <c r="K337" i="37" s="1"/>
  <c r="K409" i="37" s="1"/>
  <c r="K197" i="37"/>
  <c r="K269" i="37" s="1"/>
  <c r="K341" i="37" s="1"/>
  <c r="K413" i="37" s="1"/>
  <c r="K201" i="37"/>
  <c r="K273" i="37" s="1"/>
  <c r="K345" i="37" s="1"/>
  <c r="K417" i="37" s="1"/>
  <c r="K205" i="37"/>
  <c r="K277" i="37" s="1"/>
  <c r="K349" i="37" s="1"/>
  <c r="K421" i="37" s="1"/>
  <c r="K209" i="37"/>
  <c r="K281" i="37" s="1"/>
  <c r="K353" i="37" s="1"/>
  <c r="K425" i="37" s="1"/>
  <c r="K213" i="37"/>
  <c r="K285" i="37" s="1"/>
  <c r="K357" i="37" s="1"/>
  <c r="K429" i="37" s="1"/>
  <c r="K217" i="37"/>
  <c r="K289" i="37" s="1"/>
  <c r="K361" i="37" s="1"/>
  <c r="K433" i="37" s="1"/>
  <c r="K221" i="37"/>
  <c r="K293" i="37" s="1"/>
  <c r="K365" i="37" s="1"/>
  <c r="K437" i="37" s="1"/>
  <c r="K225" i="37"/>
  <c r="K297" i="37" s="1"/>
  <c r="K369" i="37" s="1"/>
  <c r="K441" i="37" s="1"/>
  <c r="K229" i="37"/>
  <c r="K301" i="37" s="1"/>
  <c r="K373" i="37" s="1"/>
  <c r="K445" i="37" s="1"/>
  <c r="K233" i="37"/>
  <c r="K305" i="37" s="1"/>
  <c r="K377" i="37" s="1"/>
  <c r="K449" i="37" s="1"/>
  <c r="K237" i="37"/>
  <c r="K309" i="37" s="1"/>
  <c r="K381" i="37" s="1"/>
  <c r="K453" i="37" s="1"/>
  <c r="W171" i="36"/>
  <c r="W243" i="36" s="1"/>
  <c r="W315" i="36" s="1"/>
  <c r="W387" i="36" s="1"/>
  <c r="W175" i="36"/>
  <c r="W247" i="36" s="1"/>
  <c r="W319" i="36" s="1"/>
  <c r="W391" i="36" s="1"/>
  <c r="W179" i="36"/>
  <c r="W251" i="36" s="1"/>
  <c r="W323" i="36" s="1"/>
  <c r="W395" i="36" s="1"/>
  <c r="W183" i="36"/>
  <c r="W255" i="36" s="1"/>
  <c r="W327" i="36" s="1"/>
  <c r="W399" i="36" s="1"/>
  <c r="W187" i="36"/>
  <c r="W259" i="36" s="1"/>
  <c r="W331" i="36" s="1"/>
  <c r="W403" i="36" s="1"/>
  <c r="W191" i="36"/>
  <c r="W263" i="36" s="1"/>
  <c r="W335" i="36" s="1"/>
  <c r="W407" i="36" s="1"/>
  <c r="W195" i="36"/>
  <c r="W267" i="36" s="1"/>
  <c r="W339" i="36" s="1"/>
  <c r="W411" i="36" s="1"/>
  <c r="W199" i="36"/>
  <c r="W271" i="36" s="1"/>
  <c r="W343" i="36" s="1"/>
  <c r="W415" i="36" s="1"/>
  <c r="W203" i="36"/>
  <c r="W275" i="36" s="1"/>
  <c r="W347" i="36" s="1"/>
  <c r="W419" i="36" s="1"/>
  <c r="W207" i="36"/>
  <c r="W279" i="36" s="1"/>
  <c r="W351" i="36" s="1"/>
  <c r="W423" i="36" s="1"/>
  <c r="W211" i="36"/>
  <c r="W283" i="36" s="1"/>
  <c r="W355" i="36" s="1"/>
  <c r="W427" i="36" s="1"/>
  <c r="W215" i="36"/>
  <c r="W287" i="36" s="1"/>
  <c r="W359" i="36" s="1"/>
  <c r="W431" i="36" s="1"/>
  <c r="W219" i="36"/>
  <c r="W291" i="36" s="1"/>
  <c r="W363" i="36" s="1"/>
  <c r="W435" i="36" s="1"/>
  <c r="W223" i="36"/>
  <c r="W295" i="36" s="1"/>
  <c r="W367" i="36" s="1"/>
  <c r="W439" i="36" s="1"/>
  <c r="W227" i="36"/>
  <c r="W299" i="36" s="1"/>
  <c r="W371" i="36" s="1"/>
  <c r="W443" i="36" s="1"/>
  <c r="W231" i="36"/>
  <c r="W303" i="36" s="1"/>
  <c r="W375" i="36" s="1"/>
  <c r="W447" i="36" s="1"/>
  <c r="W235" i="36"/>
  <c r="W307" i="36" s="1"/>
  <c r="W379" i="36" s="1"/>
  <c r="W451" i="36" s="1"/>
  <c r="W239" i="36"/>
  <c r="W311" i="36" s="1"/>
  <c r="W383" i="36" s="1"/>
  <c r="W455" i="36" s="1"/>
  <c r="X229" i="36"/>
  <c r="X301" i="36" s="1"/>
  <c r="X373" i="36" s="1"/>
  <c r="X445" i="36" s="1"/>
  <c r="W170" i="38"/>
  <c r="W242" i="38" s="1"/>
  <c r="W314" i="38" s="1"/>
  <c r="W386" i="38" s="1"/>
  <c r="W174" i="38"/>
  <c r="W246" i="38" s="1"/>
  <c r="W318" i="38" s="1"/>
  <c r="W390" i="38" s="1"/>
  <c r="W178" i="38"/>
  <c r="W250" i="38" s="1"/>
  <c r="W322" i="38" s="1"/>
  <c r="W394" i="38" s="1"/>
  <c r="W182" i="38"/>
  <c r="W254" i="38" s="1"/>
  <c r="W326" i="38" s="1"/>
  <c r="W398" i="38" s="1"/>
  <c r="W186" i="38"/>
  <c r="W258" i="38" s="1"/>
  <c r="W330" i="38" s="1"/>
  <c r="W402" i="38" s="1"/>
  <c r="W190" i="38"/>
  <c r="W262" i="38" s="1"/>
  <c r="W334" i="38" s="1"/>
  <c r="W406" i="38" s="1"/>
  <c r="W194" i="38"/>
  <c r="W266" i="38" s="1"/>
  <c r="W338" i="38" s="1"/>
  <c r="W410" i="38" s="1"/>
  <c r="W198" i="38"/>
  <c r="W270" i="38" s="1"/>
  <c r="W342" i="38" s="1"/>
  <c r="W414" i="38" s="1"/>
  <c r="W202" i="38"/>
  <c r="W274" i="38" s="1"/>
  <c r="W346" i="38" s="1"/>
  <c r="W418" i="38" s="1"/>
  <c r="W206" i="38"/>
  <c r="W278" i="38" s="1"/>
  <c r="W350" i="38" s="1"/>
  <c r="W422" i="38" s="1"/>
  <c r="W210" i="38"/>
  <c r="W282" i="38" s="1"/>
  <c r="W354" i="38" s="1"/>
  <c r="W426" i="38" s="1"/>
  <c r="W214" i="38"/>
  <c r="W286" i="38" s="1"/>
  <c r="W358" i="38" s="1"/>
  <c r="W430" i="38" s="1"/>
  <c r="W218" i="38"/>
  <c r="W290" i="38" s="1"/>
  <c r="W362" i="38" s="1"/>
  <c r="W434" i="38" s="1"/>
  <c r="W222" i="38"/>
  <c r="W294" i="38" s="1"/>
  <c r="W366" i="38" s="1"/>
  <c r="W438" i="38" s="1"/>
  <c r="W226" i="38"/>
  <c r="W298" i="38" s="1"/>
  <c r="W370" i="38" s="1"/>
  <c r="W442" i="38" s="1"/>
  <c r="W230" i="38"/>
  <c r="W302" i="38" s="1"/>
  <c r="W374" i="38" s="1"/>
  <c r="W446" i="38" s="1"/>
  <c r="W234" i="38"/>
  <c r="W306" i="38" s="1"/>
  <c r="W378" i="38" s="1"/>
  <c r="W450" i="38" s="1"/>
  <c r="W238" i="38"/>
  <c r="W310" i="38" s="1"/>
  <c r="W382" i="38" s="1"/>
  <c r="W454" i="38" s="1"/>
  <c r="X191" i="11"/>
  <c r="X263" i="11" s="1"/>
  <c r="X335" i="11" s="1"/>
  <c r="X407" i="11" s="1"/>
  <c r="X179" i="11"/>
  <c r="X251" i="11" s="1"/>
  <c r="X323" i="11" s="1"/>
  <c r="X395" i="11" s="1"/>
  <c r="V165" i="36"/>
  <c r="X195" i="36"/>
  <c r="X267" i="36" s="1"/>
  <c r="X339" i="36" s="1"/>
  <c r="X411" i="36" s="1"/>
  <c r="I172" i="36"/>
  <c r="I244" i="36" s="1"/>
  <c r="I316" i="36" s="1"/>
  <c r="I388" i="36" s="1"/>
  <c r="I176" i="36"/>
  <c r="I248" i="36" s="1"/>
  <c r="I320" i="36" s="1"/>
  <c r="I392" i="36" s="1"/>
  <c r="I180" i="36"/>
  <c r="I252" i="36" s="1"/>
  <c r="I324" i="36" s="1"/>
  <c r="I396" i="36" s="1"/>
  <c r="I184" i="36"/>
  <c r="I256" i="36" s="1"/>
  <c r="I328" i="36" s="1"/>
  <c r="I400" i="36" s="1"/>
  <c r="I188" i="36"/>
  <c r="I260" i="36" s="1"/>
  <c r="I332" i="36" s="1"/>
  <c r="I404" i="36" s="1"/>
  <c r="I192" i="36"/>
  <c r="I264" i="36" s="1"/>
  <c r="I336" i="36" s="1"/>
  <c r="I408" i="36" s="1"/>
  <c r="I196" i="36"/>
  <c r="I268" i="36" s="1"/>
  <c r="I340" i="36" s="1"/>
  <c r="I412" i="36" s="1"/>
  <c r="I200" i="36"/>
  <c r="I272" i="36" s="1"/>
  <c r="I344" i="36" s="1"/>
  <c r="I416" i="36" s="1"/>
  <c r="I204" i="36"/>
  <c r="I276" i="36" s="1"/>
  <c r="I348" i="36" s="1"/>
  <c r="I420" i="36" s="1"/>
  <c r="I208" i="36"/>
  <c r="I280" i="36" s="1"/>
  <c r="I352" i="36" s="1"/>
  <c r="I424" i="36" s="1"/>
  <c r="I212" i="36"/>
  <c r="I284" i="36" s="1"/>
  <c r="I356" i="36" s="1"/>
  <c r="I428" i="36" s="1"/>
  <c r="I216" i="36"/>
  <c r="I288" i="36" s="1"/>
  <c r="I360" i="36" s="1"/>
  <c r="I432" i="36" s="1"/>
  <c r="I220" i="36"/>
  <c r="I292" i="36" s="1"/>
  <c r="I364" i="36" s="1"/>
  <c r="I436" i="36" s="1"/>
  <c r="I224" i="36"/>
  <c r="I296" i="36" s="1"/>
  <c r="I368" i="36" s="1"/>
  <c r="I440" i="36" s="1"/>
  <c r="I228" i="36"/>
  <c r="I300" i="36" s="1"/>
  <c r="I372" i="36" s="1"/>
  <c r="I444" i="36" s="1"/>
  <c r="I232" i="36"/>
  <c r="I304" i="36" s="1"/>
  <c r="I376" i="36" s="1"/>
  <c r="I448" i="36" s="1"/>
  <c r="I236" i="36"/>
  <c r="I308" i="36" s="1"/>
  <c r="I380" i="36" s="1"/>
  <c r="I452" i="36" s="1"/>
  <c r="I240" i="36"/>
  <c r="I312" i="36" s="1"/>
  <c r="I384" i="36" s="1"/>
  <c r="I456" i="36" s="1"/>
  <c r="X236" i="11"/>
  <c r="X308" i="11" s="1"/>
  <c r="X380" i="11" s="1"/>
  <c r="X452" i="11" s="1"/>
  <c r="X228" i="36"/>
  <c r="X300" i="36" s="1"/>
  <c r="X372" i="36" s="1"/>
  <c r="X444" i="36" s="1"/>
  <c r="X232" i="11"/>
  <c r="X304" i="11" s="1"/>
  <c r="X376" i="11" s="1"/>
  <c r="X448" i="11" s="1"/>
  <c r="X235" i="36"/>
  <c r="X307" i="36" s="1"/>
  <c r="X379" i="36" s="1"/>
  <c r="X451" i="36" s="1"/>
  <c r="X213" i="11"/>
  <c r="X285" i="11" s="1"/>
  <c r="X357" i="11" s="1"/>
  <c r="X429" i="11" s="1"/>
  <c r="X227" i="11"/>
  <c r="X299" i="11" s="1"/>
  <c r="X371" i="11" s="1"/>
  <c r="X443" i="11" s="1"/>
  <c r="U165" i="11"/>
  <c r="X180" i="11"/>
  <c r="X252" i="11" s="1"/>
  <c r="X324" i="11" s="1"/>
  <c r="X396" i="11" s="1"/>
  <c r="X210" i="36"/>
  <c r="X282" i="36" s="1"/>
  <c r="X354" i="36" s="1"/>
  <c r="X426" i="36" s="1"/>
  <c r="W170" i="37"/>
  <c r="W242" i="37" s="1"/>
  <c r="W314" i="37" s="1"/>
  <c r="W386" i="37" s="1"/>
  <c r="W174" i="37"/>
  <c r="W246" i="37" s="1"/>
  <c r="W318" i="37" s="1"/>
  <c r="W390" i="37" s="1"/>
  <c r="W178" i="37"/>
  <c r="W250" i="37" s="1"/>
  <c r="W322" i="37" s="1"/>
  <c r="W394" i="37" s="1"/>
  <c r="W182" i="37"/>
  <c r="W254" i="37" s="1"/>
  <c r="W326" i="37" s="1"/>
  <c r="W398" i="37" s="1"/>
  <c r="W186" i="37"/>
  <c r="W258" i="37" s="1"/>
  <c r="W330" i="37" s="1"/>
  <c r="W402" i="37" s="1"/>
  <c r="W190" i="37"/>
  <c r="W262" i="37" s="1"/>
  <c r="W334" i="37" s="1"/>
  <c r="W406" i="37" s="1"/>
  <c r="W194" i="37"/>
  <c r="W266" i="37" s="1"/>
  <c r="W338" i="37" s="1"/>
  <c r="W410" i="37" s="1"/>
  <c r="W198" i="37"/>
  <c r="W270" i="37" s="1"/>
  <c r="W342" i="37" s="1"/>
  <c r="W414" i="37" s="1"/>
  <c r="W202" i="37"/>
  <c r="W274" i="37" s="1"/>
  <c r="W346" i="37" s="1"/>
  <c r="W418" i="37" s="1"/>
  <c r="W206" i="37"/>
  <c r="W278" i="37" s="1"/>
  <c r="W350" i="37" s="1"/>
  <c r="W422" i="37" s="1"/>
  <c r="W210" i="37"/>
  <c r="W282" i="37" s="1"/>
  <c r="W354" i="37" s="1"/>
  <c r="W426" i="37" s="1"/>
  <c r="W214" i="37"/>
  <c r="W286" i="37" s="1"/>
  <c r="W358" i="37" s="1"/>
  <c r="W430" i="37" s="1"/>
  <c r="W218" i="37"/>
  <c r="W290" i="37" s="1"/>
  <c r="W362" i="37" s="1"/>
  <c r="W434" i="37" s="1"/>
  <c r="W222" i="37"/>
  <c r="W294" i="37" s="1"/>
  <c r="W366" i="37" s="1"/>
  <c r="W438" i="37" s="1"/>
  <c r="W226" i="37"/>
  <c r="W298" i="37" s="1"/>
  <c r="W370" i="37" s="1"/>
  <c r="W442" i="37" s="1"/>
  <c r="W230" i="37"/>
  <c r="W302" i="37" s="1"/>
  <c r="W374" i="37" s="1"/>
  <c r="W446" i="37" s="1"/>
  <c r="W234" i="37"/>
  <c r="W306" i="37" s="1"/>
  <c r="W378" i="37" s="1"/>
  <c r="W450" i="37" s="1"/>
  <c r="W238" i="37"/>
  <c r="W310" i="37" s="1"/>
  <c r="W382" i="37" s="1"/>
  <c r="W454" i="37" s="1"/>
  <c r="X226" i="11"/>
  <c r="X298" i="11" s="1"/>
  <c r="X370" i="11" s="1"/>
  <c r="X442" i="11" s="1"/>
  <c r="H172" i="36"/>
  <c r="H176" i="36"/>
  <c r="H180" i="36"/>
  <c r="H184" i="36"/>
  <c r="H188" i="36"/>
  <c r="H192" i="36"/>
  <c r="H196" i="36"/>
  <c r="H200" i="36"/>
  <c r="H204" i="36"/>
  <c r="H208" i="36"/>
  <c r="H212" i="36"/>
  <c r="H216" i="36"/>
  <c r="H220" i="36"/>
  <c r="H224" i="36"/>
  <c r="H228" i="36"/>
  <c r="H232" i="36"/>
  <c r="H236" i="36"/>
  <c r="H240" i="36"/>
  <c r="X233" i="36"/>
  <c r="X305" i="36" s="1"/>
  <c r="X377" i="36" s="1"/>
  <c r="X449" i="36" s="1"/>
  <c r="X171" i="36"/>
  <c r="X243" i="36" s="1"/>
  <c r="X315" i="36" s="1"/>
  <c r="X387" i="36" s="1"/>
  <c r="I171" i="38"/>
  <c r="I175" i="38"/>
  <c r="I179" i="38"/>
  <c r="I183" i="38"/>
  <c r="I187" i="38"/>
  <c r="I191" i="38"/>
  <c r="I195" i="38"/>
  <c r="I199" i="38"/>
  <c r="I203" i="38"/>
  <c r="I207" i="38"/>
  <c r="I211" i="38"/>
  <c r="I215" i="38"/>
  <c r="I219" i="38"/>
  <c r="I223" i="38"/>
  <c r="I227" i="38"/>
  <c r="I231" i="38"/>
  <c r="I235" i="38"/>
  <c r="I239" i="38"/>
  <c r="X205" i="11"/>
  <c r="X277" i="11" s="1"/>
  <c r="X349" i="11" s="1"/>
  <c r="X421" i="11" s="1"/>
  <c r="L151" i="37"/>
  <c r="L143" i="37"/>
  <c r="L135" i="37"/>
  <c r="L127" i="37"/>
  <c r="L119" i="37"/>
  <c r="L111" i="37"/>
  <c r="BZ29" i="35" s="1"/>
  <c r="X202" i="37"/>
  <c r="X274" i="37" s="1"/>
  <c r="X346" i="37" s="1"/>
  <c r="X418" i="37" s="1"/>
  <c r="X183" i="11"/>
  <c r="X255" i="11" s="1"/>
  <c r="X327" i="11" s="1"/>
  <c r="X399" i="11" s="1"/>
  <c r="X219" i="36"/>
  <c r="X291" i="36" s="1"/>
  <c r="X363" i="36" s="1"/>
  <c r="X435" i="36" s="1"/>
  <c r="X232" i="36"/>
  <c r="X304" i="36" s="1"/>
  <c r="X376" i="36" s="1"/>
  <c r="X448" i="36" s="1"/>
  <c r="X229" i="37"/>
  <c r="X301" i="37" s="1"/>
  <c r="X373" i="37" s="1"/>
  <c r="X445" i="37" s="1"/>
  <c r="X200" i="38"/>
  <c r="X272" i="38" s="1"/>
  <c r="X344" i="38" s="1"/>
  <c r="X416" i="38" s="1"/>
  <c r="X198" i="11"/>
  <c r="X270" i="11" s="1"/>
  <c r="X342" i="11" s="1"/>
  <c r="X414" i="11" s="1"/>
  <c r="H170" i="11"/>
  <c r="H242" i="11" s="1"/>
  <c r="H314" i="11" s="1"/>
  <c r="H386" i="11" s="1"/>
  <c r="H174" i="11"/>
  <c r="H246" i="11" s="1"/>
  <c r="H318" i="11" s="1"/>
  <c r="H390" i="11" s="1"/>
  <c r="H178" i="11"/>
  <c r="H250" i="11" s="1"/>
  <c r="H322" i="11" s="1"/>
  <c r="H394" i="11" s="1"/>
  <c r="H182" i="11"/>
  <c r="H254" i="11" s="1"/>
  <c r="H326" i="11" s="1"/>
  <c r="H398" i="11" s="1"/>
  <c r="H186" i="11"/>
  <c r="H258" i="11" s="1"/>
  <c r="H330" i="11" s="1"/>
  <c r="H402" i="11" s="1"/>
  <c r="H190" i="11"/>
  <c r="H262" i="11" s="1"/>
  <c r="H334" i="11" s="1"/>
  <c r="H406" i="11" s="1"/>
  <c r="H194" i="11"/>
  <c r="H266" i="11" s="1"/>
  <c r="H338" i="11" s="1"/>
  <c r="H410" i="11" s="1"/>
  <c r="H198" i="11"/>
  <c r="H270" i="11" s="1"/>
  <c r="H342" i="11" s="1"/>
  <c r="H414" i="11" s="1"/>
  <c r="H202" i="11"/>
  <c r="H274" i="11" s="1"/>
  <c r="H346" i="11" s="1"/>
  <c r="H418" i="11" s="1"/>
  <c r="H206" i="11"/>
  <c r="H278" i="11" s="1"/>
  <c r="H350" i="11" s="1"/>
  <c r="H422" i="11" s="1"/>
  <c r="H210" i="11"/>
  <c r="H282" i="11" s="1"/>
  <c r="H354" i="11" s="1"/>
  <c r="H426" i="11" s="1"/>
  <c r="H214" i="11"/>
  <c r="H286" i="11" s="1"/>
  <c r="H358" i="11" s="1"/>
  <c r="H430" i="11" s="1"/>
  <c r="H218" i="11"/>
  <c r="H290" i="11" s="1"/>
  <c r="H362" i="11" s="1"/>
  <c r="H434" i="11" s="1"/>
  <c r="H222" i="11"/>
  <c r="H294" i="11" s="1"/>
  <c r="H366" i="11" s="1"/>
  <c r="H438" i="11" s="1"/>
  <c r="H226" i="11"/>
  <c r="H298" i="11" s="1"/>
  <c r="H370" i="11" s="1"/>
  <c r="H442" i="11" s="1"/>
  <c r="H230" i="11"/>
  <c r="H302" i="11" s="1"/>
  <c r="H374" i="11" s="1"/>
  <c r="H446" i="11" s="1"/>
  <c r="H234" i="11"/>
  <c r="H306" i="11" s="1"/>
  <c r="H378" i="11" s="1"/>
  <c r="H450" i="11" s="1"/>
  <c r="H238" i="11"/>
  <c r="H310" i="11" s="1"/>
  <c r="H382" i="11" s="1"/>
  <c r="H454" i="11" s="1"/>
  <c r="X196" i="11"/>
  <c r="X268" i="11" s="1"/>
  <c r="X340" i="11" s="1"/>
  <c r="X412" i="11" s="1"/>
  <c r="X197" i="36"/>
  <c r="X269" i="36" s="1"/>
  <c r="X341" i="36" s="1"/>
  <c r="X413" i="36" s="1"/>
  <c r="X197" i="38"/>
  <c r="X269" i="38" s="1"/>
  <c r="X341" i="38" s="1"/>
  <c r="X413" i="38" s="1"/>
  <c r="X235" i="11"/>
  <c r="X307" i="11" s="1"/>
  <c r="X379" i="11" s="1"/>
  <c r="X451" i="11" s="1"/>
  <c r="X218" i="11"/>
  <c r="X290" i="11" s="1"/>
  <c r="X362" i="11" s="1"/>
  <c r="X434" i="11" s="1"/>
  <c r="X212" i="11"/>
  <c r="X284" i="11" s="1"/>
  <c r="X356" i="11" s="1"/>
  <c r="X428" i="11" s="1"/>
  <c r="O436" i="37"/>
  <c r="O415" i="37"/>
  <c r="X193" i="11"/>
  <c r="X265" i="11" s="1"/>
  <c r="X337" i="11" s="1"/>
  <c r="X409" i="11" s="1"/>
  <c r="X223" i="11"/>
  <c r="X295" i="11" s="1"/>
  <c r="X367" i="11" s="1"/>
  <c r="X439" i="11" s="1"/>
  <c r="O414" i="36"/>
  <c r="O401" i="36"/>
  <c r="O417" i="36"/>
  <c r="AR383" i="37"/>
  <c r="AR379" i="37"/>
  <c r="AR375" i="37"/>
  <c r="AR371" i="37"/>
  <c r="AR367" i="37"/>
  <c r="AR363" i="37"/>
  <c r="AR359" i="37"/>
  <c r="AR355" i="37"/>
  <c r="AR351" i="37"/>
  <c r="AR347" i="37"/>
  <c r="AR343" i="37"/>
  <c r="AR339" i="37"/>
  <c r="AR335" i="37"/>
  <c r="AR331" i="37"/>
  <c r="AR327" i="37"/>
  <c r="AR323" i="37"/>
  <c r="AR319" i="37"/>
  <c r="AR315" i="37"/>
  <c r="AR380" i="37"/>
  <c r="AR376" i="37"/>
  <c r="AR372" i="37"/>
  <c r="AR368" i="37"/>
  <c r="AR364" i="37"/>
  <c r="AR360" i="37"/>
  <c r="AR356" i="37"/>
  <c r="AR352" i="37"/>
  <c r="AR348" i="37"/>
  <c r="AR344" i="37"/>
  <c r="AR340" i="37"/>
  <c r="AR336" i="37"/>
  <c r="AR332" i="37"/>
  <c r="AR328" i="37"/>
  <c r="AR324" i="37"/>
  <c r="AR320" i="37"/>
  <c r="AR316" i="37"/>
  <c r="AR381" i="37"/>
  <c r="AR377" i="37"/>
  <c r="AR373" i="37"/>
  <c r="AR369" i="37"/>
  <c r="AR365" i="37"/>
  <c r="AR361" i="37"/>
  <c r="AR357" i="37"/>
  <c r="AR353" i="37"/>
  <c r="AR349" i="37"/>
  <c r="AR345" i="37"/>
  <c r="AR341" i="37"/>
  <c r="AR337" i="37"/>
  <c r="AR333" i="37"/>
  <c r="AR329" i="37"/>
  <c r="AR325" i="37"/>
  <c r="AR321" i="37"/>
  <c r="AR384" i="37"/>
  <c r="AR382" i="37"/>
  <c r="AR378" i="37"/>
  <c r="AR374" i="37"/>
  <c r="AR370" i="37"/>
  <c r="AR366" i="37"/>
  <c r="AR362" i="37"/>
  <c r="AR358" i="37"/>
  <c r="AR354" i="37"/>
  <c r="AR350" i="37"/>
  <c r="AR346" i="37"/>
  <c r="AR342" i="37"/>
  <c r="AR338" i="37"/>
  <c r="AR334" i="37"/>
  <c r="AR330" i="37"/>
  <c r="AR326" i="37"/>
  <c r="AR322" i="37"/>
  <c r="AR318" i="37"/>
  <c r="AR314" i="37"/>
  <c r="AR317" i="37"/>
  <c r="H238" i="37"/>
  <c r="H310" i="37" s="1"/>
  <c r="H382" i="37" s="1"/>
  <c r="H454" i="37" s="1"/>
  <c r="H173" i="37"/>
  <c r="H245" i="37" s="1"/>
  <c r="H317" i="37" s="1"/>
  <c r="H389" i="37" s="1"/>
  <c r="H177" i="37"/>
  <c r="H249" i="37" s="1"/>
  <c r="H321" i="37" s="1"/>
  <c r="H393" i="37" s="1"/>
  <c r="H181" i="37"/>
  <c r="H253" i="37" s="1"/>
  <c r="H325" i="37" s="1"/>
  <c r="H397" i="37" s="1"/>
  <c r="H185" i="37"/>
  <c r="H257" i="37" s="1"/>
  <c r="H329" i="37" s="1"/>
  <c r="H401" i="37" s="1"/>
  <c r="H189" i="37"/>
  <c r="H261" i="37" s="1"/>
  <c r="H333" i="37" s="1"/>
  <c r="H405" i="37" s="1"/>
  <c r="H193" i="37"/>
  <c r="H265" i="37" s="1"/>
  <c r="H337" i="37" s="1"/>
  <c r="H409" i="37" s="1"/>
  <c r="H197" i="37"/>
  <c r="H269" i="37" s="1"/>
  <c r="H341" i="37" s="1"/>
  <c r="H413" i="37" s="1"/>
  <c r="H201" i="37"/>
  <c r="H273" i="37" s="1"/>
  <c r="H345" i="37" s="1"/>
  <c r="H417" i="37" s="1"/>
  <c r="H205" i="37"/>
  <c r="H277" i="37" s="1"/>
  <c r="H349" i="37" s="1"/>
  <c r="H421" i="37" s="1"/>
  <c r="H209" i="37"/>
  <c r="H281" i="37" s="1"/>
  <c r="H353" i="37" s="1"/>
  <c r="H425" i="37" s="1"/>
  <c r="H213" i="37"/>
  <c r="H285" i="37" s="1"/>
  <c r="H357" i="37" s="1"/>
  <c r="H429" i="37" s="1"/>
  <c r="H217" i="37"/>
  <c r="H289" i="37" s="1"/>
  <c r="H361" i="37" s="1"/>
  <c r="H433" i="37" s="1"/>
  <c r="H221" i="37"/>
  <c r="H293" i="37" s="1"/>
  <c r="H365" i="37" s="1"/>
  <c r="H437" i="37" s="1"/>
  <c r="H225" i="37"/>
  <c r="H297" i="37" s="1"/>
  <c r="H369" i="37" s="1"/>
  <c r="H441" i="37" s="1"/>
  <c r="H229" i="37"/>
  <c r="H301" i="37" s="1"/>
  <c r="H373" i="37" s="1"/>
  <c r="H445" i="37" s="1"/>
  <c r="H233" i="37"/>
  <c r="H305" i="37" s="1"/>
  <c r="H377" i="37" s="1"/>
  <c r="H449" i="37" s="1"/>
  <c r="H237" i="37"/>
  <c r="H309" i="37" s="1"/>
  <c r="H381" i="37" s="1"/>
  <c r="H453" i="37" s="1"/>
  <c r="Q384" i="11"/>
  <c r="Q456" i="11" s="1"/>
  <c r="Q380" i="11"/>
  <c r="Q452" i="11" s="1"/>
  <c r="Q376" i="11"/>
  <c r="Q448" i="11" s="1"/>
  <c r="Q372" i="11"/>
  <c r="Q444" i="11" s="1"/>
  <c r="Q381" i="11"/>
  <c r="Q453" i="11" s="1"/>
  <c r="Q377" i="11"/>
  <c r="Q449" i="11" s="1"/>
  <c r="Q373" i="11"/>
  <c r="Q445" i="11" s="1"/>
  <c r="Q369" i="11"/>
  <c r="Q441" i="11" s="1"/>
  <c r="Q382" i="11"/>
  <c r="Q454" i="11" s="1"/>
  <c r="Q378" i="11"/>
  <c r="Q450" i="11" s="1"/>
  <c r="Q374" i="11"/>
  <c r="Q446" i="11" s="1"/>
  <c r="Q370" i="11"/>
  <c r="Q442" i="11" s="1"/>
  <c r="Q366" i="11"/>
  <c r="Q438" i="11" s="1"/>
  <c r="Q383" i="11"/>
  <c r="Q455" i="11" s="1"/>
  <c r="Q379" i="11"/>
  <c r="Q451" i="11" s="1"/>
  <c r="Q375" i="11"/>
  <c r="Q447" i="11" s="1"/>
  <c r="Q371" i="11"/>
  <c r="Q443" i="11" s="1"/>
  <c r="Q367" i="11"/>
  <c r="Q439" i="11" s="1"/>
  <c r="Q362" i="11"/>
  <c r="Q434" i="11" s="1"/>
  <c r="Q358" i="11"/>
  <c r="Q430" i="11" s="1"/>
  <c r="Q354" i="11"/>
  <c r="Q426" i="11" s="1"/>
  <c r="Q350" i="11"/>
  <c r="Q422" i="11" s="1"/>
  <c r="Q346" i="11"/>
  <c r="Q418" i="11" s="1"/>
  <c r="Q342" i="11"/>
  <c r="Q414" i="11" s="1"/>
  <c r="Q338" i="11"/>
  <c r="Q410" i="11" s="1"/>
  <c r="Q334" i="11"/>
  <c r="Q406" i="11" s="1"/>
  <c r="Q330" i="11"/>
  <c r="Q402" i="11" s="1"/>
  <c r="Q326" i="11"/>
  <c r="Q398" i="11" s="1"/>
  <c r="Q322" i="11"/>
  <c r="Q394" i="11" s="1"/>
  <c r="Q318" i="11"/>
  <c r="Q390" i="11" s="1"/>
  <c r="Q314" i="11"/>
  <c r="Q386" i="11" s="1"/>
  <c r="Q365" i="11"/>
  <c r="Q437" i="11" s="1"/>
  <c r="Q359" i="11"/>
  <c r="Q431" i="11" s="1"/>
  <c r="Q355" i="11"/>
  <c r="Q427" i="11" s="1"/>
  <c r="Q351" i="11"/>
  <c r="Q423" i="11" s="1"/>
  <c r="Q347" i="11"/>
  <c r="Q419" i="11" s="1"/>
  <c r="Q343" i="11"/>
  <c r="Q415" i="11" s="1"/>
  <c r="Q339" i="11"/>
  <c r="Q411" i="11" s="1"/>
  <c r="Q335" i="11"/>
  <c r="Q407" i="11" s="1"/>
  <c r="Q331" i="11"/>
  <c r="Q403" i="11" s="1"/>
  <c r="Q327" i="11"/>
  <c r="Q399" i="11" s="1"/>
  <c r="Q323" i="11"/>
  <c r="Q395" i="11" s="1"/>
  <c r="Q319" i="11"/>
  <c r="Q391" i="11" s="1"/>
  <c r="Q315" i="11"/>
  <c r="Q387" i="11" s="1"/>
  <c r="Q368" i="11"/>
  <c r="Q440" i="11" s="1"/>
  <c r="Q363" i="11"/>
  <c r="Q435" i="11" s="1"/>
  <c r="Q360" i="11"/>
  <c r="Q432" i="11" s="1"/>
  <c r="Q356" i="11"/>
  <c r="Q428" i="11" s="1"/>
  <c r="Q352" i="11"/>
  <c r="Q424" i="11" s="1"/>
  <c r="Q348" i="11"/>
  <c r="Q420" i="11" s="1"/>
  <c r="Q344" i="11"/>
  <c r="Q416" i="11" s="1"/>
  <c r="Q340" i="11"/>
  <c r="Q412" i="11" s="1"/>
  <c r="Q336" i="11"/>
  <c r="Q408" i="11" s="1"/>
  <c r="Q332" i="11"/>
  <c r="Q404" i="11" s="1"/>
  <c r="Q328" i="11"/>
  <c r="Q400" i="11" s="1"/>
  <c r="Q324" i="11"/>
  <c r="Q396" i="11" s="1"/>
  <c r="Q320" i="11"/>
  <c r="Q392" i="11" s="1"/>
  <c r="Q316" i="11"/>
  <c r="Q388" i="11" s="1"/>
  <c r="Q364" i="11"/>
  <c r="Q436" i="11" s="1"/>
  <c r="Q361" i="11"/>
  <c r="Q433" i="11" s="1"/>
  <c r="Q357" i="11"/>
  <c r="Q429" i="11" s="1"/>
  <c r="Q353" i="11"/>
  <c r="Q425" i="11" s="1"/>
  <c r="Q349" i="11"/>
  <c r="Q421" i="11" s="1"/>
  <c r="Q345" i="11"/>
  <c r="Q417" i="11" s="1"/>
  <c r="Q341" i="11"/>
  <c r="Q413" i="11" s="1"/>
  <c r="Q337" i="11"/>
  <c r="Q409" i="11" s="1"/>
  <c r="Q333" i="11"/>
  <c r="Q405" i="11" s="1"/>
  <c r="Q329" i="11"/>
  <c r="Q401" i="11" s="1"/>
  <c r="Q325" i="11"/>
  <c r="Q397" i="11" s="1"/>
  <c r="Q321" i="11"/>
  <c r="Q393" i="11" s="1"/>
  <c r="Q317" i="11"/>
  <c r="Q389" i="11" s="1"/>
  <c r="X220" i="11"/>
  <c r="X292" i="11" s="1"/>
  <c r="X364" i="11" s="1"/>
  <c r="X436" i="11" s="1"/>
  <c r="X234" i="11"/>
  <c r="X306" i="11" s="1"/>
  <c r="X378" i="11" s="1"/>
  <c r="X450" i="11" s="1"/>
  <c r="L156" i="36"/>
  <c r="L456" i="36" s="1"/>
  <c r="L148" i="36"/>
  <c r="L448" i="36" s="1"/>
  <c r="X200" i="36"/>
  <c r="X272" i="36" s="1"/>
  <c r="X344" i="36" s="1"/>
  <c r="X416" i="36" s="1"/>
  <c r="J173" i="37"/>
  <c r="J245" i="37" s="1"/>
  <c r="J317" i="37" s="1"/>
  <c r="J389" i="37" s="1"/>
  <c r="J177" i="37"/>
  <c r="J249" i="37" s="1"/>
  <c r="J321" i="37" s="1"/>
  <c r="J393" i="37" s="1"/>
  <c r="J181" i="37"/>
  <c r="J253" i="37" s="1"/>
  <c r="J325" i="37" s="1"/>
  <c r="J397" i="37" s="1"/>
  <c r="J185" i="37"/>
  <c r="J257" i="37" s="1"/>
  <c r="J329" i="37" s="1"/>
  <c r="J401" i="37" s="1"/>
  <c r="J189" i="37"/>
  <c r="J261" i="37" s="1"/>
  <c r="J333" i="37" s="1"/>
  <c r="J405" i="37" s="1"/>
  <c r="J193" i="37"/>
  <c r="J265" i="37" s="1"/>
  <c r="J337" i="37" s="1"/>
  <c r="J409" i="37" s="1"/>
  <c r="J197" i="37"/>
  <c r="J269" i="37" s="1"/>
  <c r="J341" i="37" s="1"/>
  <c r="J413" i="37" s="1"/>
  <c r="J201" i="37"/>
  <c r="J273" i="37" s="1"/>
  <c r="J345" i="37" s="1"/>
  <c r="J417" i="37" s="1"/>
  <c r="J205" i="37"/>
  <c r="J277" i="37" s="1"/>
  <c r="J349" i="37" s="1"/>
  <c r="J421" i="37" s="1"/>
  <c r="J209" i="37"/>
  <c r="J281" i="37" s="1"/>
  <c r="J353" i="37" s="1"/>
  <c r="J425" i="37" s="1"/>
  <c r="J213" i="37"/>
  <c r="J285" i="37" s="1"/>
  <c r="J357" i="37" s="1"/>
  <c r="J429" i="37" s="1"/>
  <c r="J217" i="37"/>
  <c r="J289" i="37" s="1"/>
  <c r="J361" i="37" s="1"/>
  <c r="J433" i="37" s="1"/>
  <c r="J221" i="37"/>
  <c r="J293" i="37" s="1"/>
  <c r="J365" i="37" s="1"/>
  <c r="J437" i="37" s="1"/>
  <c r="J225" i="37"/>
  <c r="J297" i="37" s="1"/>
  <c r="J369" i="37" s="1"/>
  <c r="J441" i="37" s="1"/>
  <c r="J229" i="37"/>
  <c r="J301" i="37" s="1"/>
  <c r="J373" i="37" s="1"/>
  <c r="J445" i="37" s="1"/>
  <c r="J233" i="37"/>
  <c r="J305" i="37" s="1"/>
  <c r="J377" i="37" s="1"/>
  <c r="J449" i="37" s="1"/>
  <c r="J237" i="37"/>
  <c r="J309" i="37" s="1"/>
  <c r="J381" i="37" s="1"/>
  <c r="J453" i="37" s="1"/>
  <c r="K170" i="37"/>
  <c r="K242" i="37" s="1"/>
  <c r="K314" i="37" s="1"/>
  <c r="K386" i="37" s="1"/>
  <c r="K174" i="37"/>
  <c r="K246" i="37" s="1"/>
  <c r="K318" i="37" s="1"/>
  <c r="K390" i="37" s="1"/>
  <c r="K178" i="37"/>
  <c r="K250" i="37" s="1"/>
  <c r="K322" i="37" s="1"/>
  <c r="K394" i="37" s="1"/>
  <c r="K182" i="37"/>
  <c r="K254" i="37" s="1"/>
  <c r="K326" i="37" s="1"/>
  <c r="K398" i="37" s="1"/>
  <c r="K186" i="37"/>
  <c r="K258" i="37" s="1"/>
  <c r="K330" i="37" s="1"/>
  <c r="K402" i="37" s="1"/>
  <c r="K190" i="37"/>
  <c r="K262" i="37" s="1"/>
  <c r="K334" i="37" s="1"/>
  <c r="K406" i="37" s="1"/>
  <c r="K194" i="37"/>
  <c r="K266" i="37" s="1"/>
  <c r="K338" i="37" s="1"/>
  <c r="K410" i="37" s="1"/>
  <c r="K198" i="37"/>
  <c r="K270" i="37" s="1"/>
  <c r="K342" i="37" s="1"/>
  <c r="K414" i="37" s="1"/>
  <c r="K202" i="37"/>
  <c r="K274" i="37" s="1"/>
  <c r="K346" i="37" s="1"/>
  <c r="K418" i="37" s="1"/>
  <c r="K206" i="37"/>
  <c r="K278" i="37" s="1"/>
  <c r="K350" i="37" s="1"/>
  <c r="K422" i="37" s="1"/>
  <c r="K210" i="37"/>
  <c r="K282" i="37" s="1"/>
  <c r="K354" i="37" s="1"/>
  <c r="K426" i="37" s="1"/>
  <c r="K214" i="37"/>
  <c r="K286" i="37" s="1"/>
  <c r="K358" i="37" s="1"/>
  <c r="K430" i="37" s="1"/>
  <c r="K218" i="37"/>
  <c r="K290" i="37" s="1"/>
  <c r="K362" i="37" s="1"/>
  <c r="K434" i="37" s="1"/>
  <c r="K222" i="37"/>
  <c r="K294" i="37" s="1"/>
  <c r="K366" i="37" s="1"/>
  <c r="K438" i="37" s="1"/>
  <c r="K226" i="37"/>
  <c r="K298" i="37" s="1"/>
  <c r="K370" i="37" s="1"/>
  <c r="K442" i="37" s="1"/>
  <c r="K230" i="37"/>
  <c r="K302" i="37" s="1"/>
  <c r="K374" i="37" s="1"/>
  <c r="K446" i="37" s="1"/>
  <c r="K234" i="37"/>
  <c r="K306" i="37" s="1"/>
  <c r="K378" i="37" s="1"/>
  <c r="K450" i="37" s="1"/>
  <c r="K238" i="37"/>
  <c r="K310" i="37" s="1"/>
  <c r="K382" i="37" s="1"/>
  <c r="K454" i="37" s="1"/>
  <c r="AQ382" i="38"/>
  <c r="AQ378" i="38"/>
  <c r="AQ374" i="38"/>
  <c r="AQ375" i="38"/>
  <c r="AQ372" i="38"/>
  <c r="AQ384" i="38"/>
  <c r="AQ381" i="38"/>
  <c r="AQ383" i="38"/>
  <c r="AQ380" i="38"/>
  <c r="AQ377" i="38"/>
  <c r="AQ379" i="38"/>
  <c r="AQ376" i="38"/>
  <c r="AQ373" i="38"/>
  <c r="AQ371" i="38"/>
  <c r="AQ367" i="38"/>
  <c r="AQ363" i="38"/>
  <c r="AQ359" i="38"/>
  <c r="AQ355" i="38"/>
  <c r="AQ351" i="38"/>
  <c r="AQ369" i="38"/>
  <c r="AQ366" i="38"/>
  <c r="AQ368" i="38"/>
  <c r="AQ365" i="38"/>
  <c r="AQ362" i="38"/>
  <c r="AQ352" i="38"/>
  <c r="AQ348" i="38"/>
  <c r="AQ364" i="38"/>
  <c r="AQ361" i="38"/>
  <c r="AQ358" i="38"/>
  <c r="AQ349" i="38"/>
  <c r="AQ370" i="38"/>
  <c r="AQ360" i="38"/>
  <c r="AQ357" i="38"/>
  <c r="AQ354" i="38"/>
  <c r="AQ346" i="38"/>
  <c r="AQ356" i="38"/>
  <c r="AQ345" i="38"/>
  <c r="AQ341" i="38"/>
  <c r="AQ337" i="38"/>
  <c r="AQ333" i="38"/>
  <c r="AQ329" i="38"/>
  <c r="AQ325" i="38"/>
  <c r="AQ321" i="38"/>
  <c r="AQ317" i="38"/>
  <c r="AQ342" i="38"/>
  <c r="AQ338" i="38"/>
  <c r="AQ334" i="38"/>
  <c r="AQ330" i="38"/>
  <c r="AQ326" i="38"/>
  <c r="AQ322" i="38"/>
  <c r="AQ318" i="38"/>
  <c r="AQ314" i="38"/>
  <c r="AQ347" i="38"/>
  <c r="AQ343" i="38"/>
  <c r="AQ339" i="38"/>
  <c r="AQ335" i="38"/>
  <c r="AQ331" i="38"/>
  <c r="AQ327" i="38"/>
  <c r="AQ323" i="38"/>
  <c r="AQ319" i="38"/>
  <c r="AQ315" i="38"/>
  <c r="AQ353" i="38"/>
  <c r="AQ350" i="38"/>
  <c r="AQ344" i="38"/>
  <c r="AQ340" i="38"/>
  <c r="AQ336" i="38"/>
  <c r="AQ332" i="38"/>
  <c r="AQ328" i="38"/>
  <c r="AQ324" i="38"/>
  <c r="AQ320" i="38"/>
  <c r="AQ316" i="38"/>
  <c r="L154" i="38"/>
  <c r="L454" i="38" s="1"/>
  <c r="L146" i="38"/>
  <c r="L446" i="38" s="1"/>
  <c r="L138" i="38"/>
  <c r="L438" i="38" s="1"/>
  <c r="L130" i="38"/>
  <c r="L430" i="38" s="1"/>
  <c r="L122" i="38"/>
  <c r="L422" i="38" s="1"/>
  <c r="L114" i="38"/>
  <c r="L414" i="38" s="1"/>
  <c r="L106" i="38"/>
  <c r="L406" i="38" s="1"/>
  <c r="L98" i="38"/>
  <c r="L398" i="38" s="1"/>
  <c r="L90" i="38"/>
  <c r="L390" i="38" s="1"/>
  <c r="X197" i="11"/>
  <c r="X269" i="11" s="1"/>
  <c r="X341" i="11" s="1"/>
  <c r="X413" i="11" s="1"/>
  <c r="W172" i="36"/>
  <c r="W244" i="36" s="1"/>
  <c r="W316" i="36" s="1"/>
  <c r="W388" i="36" s="1"/>
  <c r="W176" i="36"/>
  <c r="W248" i="36" s="1"/>
  <c r="W320" i="36" s="1"/>
  <c r="W392" i="36" s="1"/>
  <c r="W180" i="36"/>
  <c r="W252" i="36" s="1"/>
  <c r="W324" i="36" s="1"/>
  <c r="W396" i="36" s="1"/>
  <c r="W184" i="36"/>
  <c r="W256" i="36" s="1"/>
  <c r="W328" i="36" s="1"/>
  <c r="W400" i="36" s="1"/>
  <c r="W188" i="36"/>
  <c r="W260" i="36" s="1"/>
  <c r="W332" i="36" s="1"/>
  <c r="W404" i="36" s="1"/>
  <c r="W192" i="36"/>
  <c r="W264" i="36" s="1"/>
  <c r="W336" i="36" s="1"/>
  <c r="W408" i="36" s="1"/>
  <c r="W196" i="36"/>
  <c r="W268" i="36" s="1"/>
  <c r="W340" i="36" s="1"/>
  <c r="W412" i="36" s="1"/>
  <c r="W200" i="36"/>
  <c r="W272" i="36" s="1"/>
  <c r="W344" i="36" s="1"/>
  <c r="W416" i="36" s="1"/>
  <c r="W204" i="36"/>
  <c r="W276" i="36" s="1"/>
  <c r="W348" i="36" s="1"/>
  <c r="W420" i="36" s="1"/>
  <c r="W208" i="36"/>
  <c r="W280" i="36" s="1"/>
  <c r="W352" i="36" s="1"/>
  <c r="W424" i="36" s="1"/>
  <c r="W212" i="36"/>
  <c r="W284" i="36" s="1"/>
  <c r="W356" i="36" s="1"/>
  <c r="W428" i="36" s="1"/>
  <c r="W216" i="36"/>
  <c r="W288" i="36" s="1"/>
  <c r="W360" i="36" s="1"/>
  <c r="W432" i="36" s="1"/>
  <c r="W220" i="36"/>
  <c r="W292" i="36" s="1"/>
  <c r="W364" i="36" s="1"/>
  <c r="W436" i="36" s="1"/>
  <c r="W224" i="36"/>
  <c r="W296" i="36" s="1"/>
  <c r="W368" i="36" s="1"/>
  <c r="W440" i="36" s="1"/>
  <c r="W228" i="36"/>
  <c r="W300" i="36" s="1"/>
  <c r="W372" i="36" s="1"/>
  <c r="W444" i="36" s="1"/>
  <c r="W232" i="36"/>
  <c r="W304" i="36" s="1"/>
  <c r="W376" i="36" s="1"/>
  <c r="W448" i="36" s="1"/>
  <c r="W236" i="36"/>
  <c r="W308" i="36" s="1"/>
  <c r="W380" i="36" s="1"/>
  <c r="W452" i="36" s="1"/>
  <c r="W240" i="36"/>
  <c r="W312" i="36" s="1"/>
  <c r="W384" i="36" s="1"/>
  <c r="W456" i="36" s="1"/>
  <c r="X170" i="36"/>
  <c r="X242" i="36" s="1"/>
  <c r="X314" i="36" s="1"/>
  <c r="X386" i="36" s="1"/>
  <c r="W171" i="38"/>
  <c r="W243" i="38" s="1"/>
  <c r="W315" i="38" s="1"/>
  <c r="W387" i="38" s="1"/>
  <c r="W175" i="38"/>
  <c r="W247" i="38" s="1"/>
  <c r="W319" i="38" s="1"/>
  <c r="W391" i="38" s="1"/>
  <c r="W179" i="38"/>
  <c r="W251" i="38" s="1"/>
  <c r="W323" i="38" s="1"/>
  <c r="W395" i="38" s="1"/>
  <c r="W183" i="38"/>
  <c r="W255" i="38" s="1"/>
  <c r="W327" i="38" s="1"/>
  <c r="W399" i="38" s="1"/>
  <c r="W187" i="38"/>
  <c r="W259" i="38" s="1"/>
  <c r="W331" i="38" s="1"/>
  <c r="W403" i="38" s="1"/>
  <c r="W191" i="38"/>
  <c r="W263" i="38" s="1"/>
  <c r="W335" i="38" s="1"/>
  <c r="W407" i="38" s="1"/>
  <c r="W195" i="38"/>
  <c r="W267" i="38" s="1"/>
  <c r="W339" i="38" s="1"/>
  <c r="W411" i="38" s="1"/>
  <c r="W199" i="38"/>
  <c r="W271" i="38" s="1"/>
  <c r="W343" i="38" s="1"/>
  <c r="W415" i="38" s="1"/>
  <c r="W203" i="38"/>
  <c r="W275" i="38" s="1"/>
  <c r="W347" i="38" s="1"/>
  <c r="W419" i="38" s="1"/>
  <c r="W207" i="38"/>
  <c r="W279" i="38" s="1"/>
  <c r="W351" i="38" s="1"/>
  <c r="W423" i="38" s="1"/>
  <c r="W211" i="38"/>
  <c r="W283" i="38" s="1"/>
  <c r="W355" i="38" s="1"/>
  <c r="W427" i="38" s="1"/>
  <c r="W215" i="38"/>
  <c r="W287" i="38" s="1"/>
  <c r="W359" i="38" s="1"/>
  <c r="W431" i="38" s="1"/>
  <c r="W219" i="38"/>
  <c r="W291" i="38" s="1"/>
  <c r="W363" i="38" s="1"/>
  <c r="W435" i="38" s="1"/>
  <c r="W223" i="38"/>
  <c r="W295" i="38" s="1"/>
  <c r="W367" i="38" s="1"/>
  <c r="W439" i="38" s="1"/>
  <c r="W227" i="38"/>
  <c r="W299" i="38" s="1"/>
  <c r="W371" i="38" s="1"/>
  <c r="W443" i="38" s="1"/>
  <c r="W231" i="38"/>
  <c r="W303" i="38" s="1"/>
  <c r="W375" i="38" s="1"/>
  <c r="W447" i="38" s="1"/>
  <c r="W235" i="38"/>
  <c r="W307" i="38" s="1"/>
  <c r="W379" i="38" s="1"/>
  <c r="W451" i="38" s="1"/>
  <c r="W239" i="38"/>
  <c r="W311" i="38" s="1"/>
  <c r="W383" i="38" s="1"/>
  <c r="W455" i="38" s="1"/>
  <c r="I173" i="36"/>
  <c r="I245" i="36" s="1"/>
  <c r="I317" i="36" s="1"/>
  <c r="I389" i="36" s="1"/>
  <c r="I177" i="36"/>
  <c r="I249" i="36" s="1"/>
  <c r="I321" i="36" s="1"/>
  <c r="I393" i="36" s="1"/>
  <c r="I181" i="36"/>
  <c r="I253" i="36" s="1"/>
  <c r="I325" i="36" s="1"/>
  <c r="I397" i="36" s="1"/>
  <c r="I185" i="36"/>
  <c r="I257" i="36" s="1"/>
  <c r="I329" i="36" s="1"/>
  <c r="I401" i="36" s="1"/>
  <c r="I189" i="36"/>
  <c r="I261" i="36" s="1"/>
  <c r="I333" i="36" s="1"/>
  <c r="I405" i="36" s="1"/>
  <c r="I193" i="36"/>
  <c r="I265" i="36" s="1"/>
  <c r="I337" i="36" s="1"/>
  <c r="I409" i="36" s="1"/>
  <c r="I197" i="36"/>
  <c r="I269" i="36" s="1"/>
  <c r="I341" i="36" s="1"/>
  <c r="I413" i="36" s="1"/>
  <c r="I201" i="36"/>
  <c r="I273" i="36" s="1"/>
  <c r="I345" i="36" s="1"/>
  <c r="I417" i="36" s="1"/>
  <c r="I205" i="36"/>
  <c r="I277" i="36" s="1"/>
  <c r="I349" i="36" s="1"/>
  <c r="I421" i="36" s="1"/>
  <c r="I209" i="36"/>
  <c r="I281" i="36" s="1"/>
  <c r="I353" i="36" s="1"/>
  <c r="I425" i="36" s="1"/>
  <c r="I213" i="36"/>
  <c r="I285" i="36" s="1"/>
  <c r="I357" i="36" s="1"/>
  <c r="I429" i="36" s="1"/>
  <c r="I217" i="36"/>
  <c r="I289" i="36" s="1"/>
  <c r="I361" i="36" s="1"/>
  <c r="I433" i="36" s="1"/>
  <c r="I221" i="36"/>
  <c r="I293" i="36" s="1"/>
  <c r="I365" i="36" s="1"/>
  <c r="I437" i="36" s="1"/>
  <c r="I225" i="36"/>
  <c r="I297" i="36" s="1"/>
  <c r="I369" i="36" s="1"/>
  <c r="I441" i="36" s="1"/>
  <c r="I229" i="36"/>
  <c r="I301" i="36" s="1"/>
  <c r="I373" i="36" s="1"/>
  <c r="I445" i="36" s="1"/>
  <c r="I233" i="36"/>
  <c r="I305" i="36" s="1"/>
  <c r="I377" i="36" s="1"/>
  <c r="I449" i="36" s="1"/>
  <c r="I237" i="36"/>
  <c r="I309" i="36" s="1"/>
  <c r="I381" i="36" s="1"/>
  <c r="I453" i="36" s="1"/>
  <c r="X182" i="36"/>
  <c r="X254" i="36" s="1"/>
  <c r="X326" i="36" s="1"/>
  <c r="X398" i="36" s="1"/>
  <c r="X224" i="36"/>
  <c r="X296" i="36" s="1"/>
  <c r="X368" i="36" s="1"/>
  <c r="X440" i="36" s="1"/>
  <c r="X190" i="11"/>
  <c r="X262" i="11" s="1"/>
  <c r="X334" i="11" s="1"/>
  <c r="X406" i="11" s="1"/>
  <c r="X231" i="36"/>
  <c r="X303" i="36" s="1"/>
  <c r="X375" i="36" s="1"/>
  <c r="X447" i="36" s="1"/>
  <c r="X202" i="11"/>
  <c r="X274" i="11" s="1"/>
  <c r="X346" i="11" s="1"/>
  <c r="X418" i="11" s="1"/>
  <c r="L150" i="11"/>
  <c r="L450" i="11" s="1"/>
  <c r="L142" i="11"/>
  <c r="L442" i="11" s="1"/>
  <c r="L131" i="11"/>
  <c r="L431" i="11" s="1"/>
  <c r="L123" i="11"/>
  <c r="L423" i="11" s="1"/>
  <c r="L115" i="11"/>
  <c r="L415" i="11" s="1"/>
  <c r="L107" i="11"/>
  <c r="L407" i="11" s="1"/>
  <c r="L99" i="11"/>
  <c r="L399" i="11" s="1"/>
  <c r="L91" i="11"/>
  <c r="L391" i="11" s="1"/>
  <c r="L134" i="11"/>
  <c r="L434" i="11" s="1"/>
  <c r="X190" i="36"/>
  <c r="X262" i="36" s="1"/>
  <c r="X334" i="36" s="1"/>
  <c r="X406" i="36" s="1"/>
  <c r="L136" i="36"/>
  <c r="L436" i="36" s="1"/>
  <c r="L128" i="36"/>
  <c r="L428" i="36" s="1"/>
  <c r="L120" i="36"/>
  <c r="L420" i="36" s="1"/>
  <c r="L112" i="36"/>
  <c r="L412" i="36" s="1"/>
  <c r="L104" i="36"/>
  <c r="L404" i="36" s="1"/>
  <c r="L96" i="36"/>
  <c r="L396" i="36" s="1"/>
  <c r="L88" i="36"/>
  <c r="L388" i="36" s="1"/>
  <c r="L153" i="38"/>
  <c r="L453" i="38" s="1"/>
  <c r="L145" i="38"/>
  <c r="L445" i="38" s="1"/>
  <c r="L137" i="38"/>
  <c r="L437" i="38" s="1"/>
  <c r="L129" i="38"/>
  <c r="L429" i="38" s="1"/>
  <c r="L121" i="38"/>
  <c r="L421" i="38" s="1"/>
  <c r="L113" i="38"/>
  <c r="L413" i="38" s="1"/>
  <c r="X188" i="36"/>
  <c r="X260" i="36" s="1"/>
  <c r="X332" i="36" s="1"/>
  <c r="X404" i="36" s="1"/>
  <c r="W171" i="37"/>
  <c r="W243" i="37" s="1"/>
  <c r="W315" i="37" s="1"/>
  <c r="W387" i="37" s="1"/>
  <c r="W175" i="37"/>
  <c r="W247" i="37" s="1"/>
  <c r="W319" i="37" s="1"/>
  <c r="W391" i="37" s="1"/>
  <c r="W179" i="37"/>
  <c r="W251" i="37" s="1"/>
  <c r="W323" i="37" s="1"/>
  <c r="W395" i="37" s="1"/>
  <c r="W183" i="37"/>
  <c r="W255" i="37" s="1"/>
  <c r="W327" i="37" s="1"/>
  <c r="W399" i="37" s="1"/>
  <c r="W187" i="37"/>
  <c r="W259" i="37" s="1"/>
  <c r="W331" i="37" s="1"/>
  <c r="W403" i="37" s="1"/>
  <c r="W191" i="37"/>
  <c r="W263" i="37" s="1"/>
  <c r="W335" i="37" s="1"/>
  <c r="W407" i="37" s="1"/>
  <c r="W195" i="37"/>
  <c r="W267" i="37" s="1"/>
  <c r="W339" i="37" s="1"/>
  <c r="W411" i="37" s="1"/>
  <c r="W199" i="37"/>
  <c r="W271" i="37" s="1"/>
  <c r="W343" i="37" s="1"/>
  <c r="W415" i="37" s="1"/>
  <c r="W203" i="37"/>
  <c r="W275" i="37" s="1"/>
  <c r="W347" i="37" s="1"/>
  <c r="W419" i="37" s="1"/>
  <c r="W207" i="37"/>
  <c r="W279" i="37" s="1"/>
  <c r="W351" i="37" s="1"/>
  <c r="W423" i="37" s="1"/>
  <c r="W211" i="37"/>
  <c r="W283" i="37" s="1"/>
  <c r="W355" i="37" s="1"/>
  <c r="W427" i="37" s="1"/>
  <c r="W215" i="37"/>
  <c r="W287" i="37" s="1"/>
  <c r="W359" i="37" s="1"/>
  <c r="W431" i="37" s="1"/>
  <c r="W219" i="37"/>
  <c r="W291" i="37" s="1"/>
  <c r="W363" i="37" s="1"/>
  <c r="W435" i="37" s="1"/>
  <c r="W223" i="37"/>
  <c r="W295" i="37" s="1"/>
  <c r="W367" i="37" s="1"/>
  <c r="W439" i="37" s="1"/>
  <c r="W227" i="37"/>
  <c r="W299" i="37" s="1"/>
  <c r="W371" i="37" s="1"/>
  <c r="W443" i="37" s="1"/>
  <c r="W231" i="37"/>
  <c r="W303" i="37" s="1"/>
  <c r="W375" i="37" s="1"/>
  <c r="W447" i="37" s="1"/>
  <c r="W235" i="37"/>
  <c r="W307" i="37" s="1"/>
  <c r="W379" i="37" s="1"/>
  <c r="W451" i="37" s="1"/>
  <c r="W239" i="37"/>
  <c r="W311" i="37" s="1"/>
  <c r="W383" i="37" s="1"/>
  <c r="W455" i="37" s="1"/>
  <c r="X240" i="11"/>
  <c r="X312" i="11" s="1"/>
  <c r="X384" i="11" s="1"/>
  <c r="X456" i="11" s="1"/>
  <c r="H173" i="36"/>
  <c r="H177" i="36"/>
  <c r="H181" i="36"/>
  <c r="H185" i="36"/>
  <c r="H189" i="36"/>
  <c r="H193" i="36"/>
  <c r="H197" i="36"/>
  <c r="H201" i="36"/>
  <c r="H205" i="36"/>
  <c r="H209" i="36"/>
  <c r="H213" i="36"/>
  <c r="H217" i="36"/>
  <c r="H221" i="36"/>
  <c r="H225" i="36"/>
  <c r="H229" i="36"/>
  <c r="H233" i="36"/>
  <c r="H237" i="36"/>
  <c r="X230" i="36"/>
  <c r="X302" i="36" s="1"/>
  <c r="X374" i="36" s="1"/>
  <c r="X446" i="36" s="1"/>
  <c r="R383" i="37"/>
  <c r="R455" i="37" s="1"/>
  <c r="R384" i="37"/>
  <c r="R456" i="37" s="1"/>
  <c r="R381" i="37"/>
  <c r="R453" i="37" s="1"/>
  <c r="R377" i="37"/>
  <c r="R449" i="37" s="1"/>
  <c r="R373" i="37"/>
  <c r="R445" i="37" s="1"/>
  <c r="R369" i="37"/>
  <c r="R441" i="37" s="1"/>
  <c r="R365" i="37"/>
  <c r="R437" i="37" s="1"/>
  <c r="R361" i="37"/>
  <c r="R433" i="37" s="1"/>
  <c r="R357" i="37"/>
  <c r="R429" i="37" s="1"/>
  <c r="R353" i="37"/>
  <c r="R425" i="37" s="1"/>
  <c r="R349" i="37"/>
  <c r="R421" i="37" s="1"/>
  <c r="R345" i="37"/>
  <c r="R417" i="37" s="1"/>
  <c r="R341" i="37"/>
  <c r="R413" i="37" s="1"/>
  <c r="R337" i="37"/>
  <c r="R409" i="37" s="1"/>
  <c r="R333" i="37"/>
  <c r="R405" i="37" s="1"/>
  <c r="R329" i="37"/>
  <c r="R401" i="37" s="1"/>
  <c r="R325" i="37"/>
  <c r="R397" i="37" s="1"/>
  <c r="R321" i="37"/>
  <c r="R393" i="37" s="1"/>
  <c r="R317" i="37"/>
  <c r="R389" i="37" s="1"/>
  <c r="R382" i="37"/>
  <c r="R454" i="37" s="1"/>
  <c r="R378" i="37"/>
  <c r="R450" i="37" s="1"/>
  <c r="R374" i="37"/>
  <c r="R446" i="37" s="1"/>
  <c r="R370" i="37"/>
  <c r="R442" i="37" s="1"/>
  <c r="R366" i="37"/>
  <c r="R438" i="37" s="1"/>
  <c r="R362" i="37"/>
  <c r="R434" i="37" s="1"/>
  <c r="R358" i="37"/>
  <c r="R430" i="37" s="1"/>
  <c r="R354" i="37"/>
  <c r="R426" i="37" s="1"/>
  <c r="R350" i="37"/>
  <c r="R422" i="37" s="1"/>
  <c r="R346" i="37"/>
  <c r="R418" i="37" s="1"/>
  <c r="R342" i="37"/>
  <c r="R414" i="37" s="1"/>
  <c r="R338" i="37"/>
  <c r="R410" i="37" s="1"/>
  <c r="R334" i="37"/>
  <c r="R406" i="37" s="1"/>
  <c r="R330" i="37"/>
  <c r="R402" i="37" s="1"/>
  <c r="R326" i="37"/>
  <c r="R398" i="37" s="1"/>
  <c r="R322" i="37"/>
  <c r="R394" i="37" s="1"/>
  <c r="R318" i="37"/>
  <c r="R390" i="37" s="1"/>
  <c r="R314" i="37"/>
  <c r="R386" i="37" s="1"/>
  <c r="R379" i="37"/>
  <c r="R451" i="37" s="1"/>
  <c r="R375" i="37"/>
  <c r="R447" i="37" s="1"/>
  <c r="R371" i="37"/>
  <c r="R443" i="37" s="1"/>
  <c r="R367" i="37"/>
  <c r="R439" i="37" s="1"/>
  <c r="R363" i="37"/>
  <c r="R435" i="37" s="1"/>
  <c r="R359" i="37"/>
  <c r="R431" i="37" s="1"/>
  <c r="R355" i="37"/>
  <c r="R427" i="37" s="1"/>
  <c r="R351" i="37"/>
  <c r="R423" i="37" s="1"/>
  <c r="R347" i="37"/>
  <c r="R419" i="37" s="1"/>
  <c r="R343" i="37"/>
  <c r="R415" i="37" s="1"/>
  <c r="R339" i="37"/>
  <c r="R411" i="37" s="1"/>
  <c r="R335" i="37"/>
  <c r="R407" i="37" s="1"/>
  <c r="R331" i="37"/>
  <c r="R403" i="37" s="1"/>
  <c r="R327" i="37"/>
  <c r="R399" i="37" s="1"/>
  <c r="R323" i="37"/>
  <c r="R395" i="37" s="1"/>
  <c r="R380" i="37"/>
  <c r="R452" i="37" s="1"/>
  <c r="R376" i="37"/>
  <c r="R448" i="37" s="1"/>
  <c r="R372" i="37"/>
  <c r="R444" i="37" s="1"/>
  <c r="R368" i="37"/>
  <c r="R440" i="37" s="1"/>
  <c r="R364" i="37"/>
  <c r="R436" i="37" s="1"/>
  <c r="R360" i="37"/>
  <c r="R432" i="37" s="1"/>
  <c r="R356" i="37"/>
  <c r="R428" i="37" s="1"/>
  <c r="R352" i="37"/>
  <c r="R424" i="37" s="1"/>
  <c r="R348" i="37"/>
  <c r="R420" i="37" s="1"/>
  <c r="R344" i="37"/>
  <c r="R416" i="37" s="1"/>
  <c r="R340" i="37"/>
  <c r="R412" i="37" s="1"/>
  <c r="R336" i="37"/>
  <c r="R408" i="37" s="1"/>
  <c r="R332" i="37"/>
  <c r="R404" i="37" s="1"/>
  <c r="R328" i="37"/>
  <c r="R400" i="37" s="1"/>
  <c r="R324" i="37"/>
  <c r="R396" i="37" s="1"/>
  <c r="R320" i="37"/>
  <c r="R392" i="37" s="1"/>
  <c r="R316" i="37"/>
  <c r="R388" i="37" s="1"/>
  <c r="R315" i="37"/>
  <c r="R387" i="37" s="1"/>
  <c r="R319" i="37"/>
  <c r="R391" i="37" s="1"/>
  <c r="I172" i="38"/>
  <c r="I176" i="38"/>
  <c r="I180" i="38"/>
  <c r="I184" i="38"/>
  <c r="I188" i="38"/>
  <c r="I192" i="38"/>
  <c r="I196" i="38"/>
  <c r="I200" i="38"/>
  <c r="I204" i="38"/>
  <c r="I208" i="38"/>
  <c r="I212" i="38"/>
  <c r="I216" i="38"/>
  <c r="I220" i="38"/>
  <c r="I224" i="38"/>
  <c r="I228" i="38"/>
  <c r="I232" i="38"/>
  <c r="I236" i="38"/>
  <c r="I240" i="38"/>
  <c r="R381" i="11"/>
  <c r="R453" i="11" s="1"/>
  <c r="R377" i="11"/>
  <c r="R449" i="11" s="1"/>
  <c r="R373" i="11"/>
  <c r="R445" i="11" s="1"/>
  <c r="R369" i="11"/>
  <c r="R441" i="11" s="1"/>
  <c r="R382" i="11"/>
  <c r="R454" i="11" s="1"/>
  <c r="R378" i="11"/>
  <c r="R450" i="11" s="1"/>
  <c r="R374" i="11"/>
  <c r="R446" i="11" s="1"/>
  <c r="R370" i="11"/>
  <c r="R442" i="11" s="1"/>
  <c r="R366" i="11"/>
  <c r="R438" i="11" s="1"/>
  <c r="R383" i="11"/>
  <c r="R455" i="11" s="1"/>
  <c r="R379" i="11"/>
  <c r="R451" i="11" s="1"/>
  <c r="R375" i="11"/>
  <c r="R447" i="11" s="1"/>
  <c r="R371" i="11"/>
  <c r="R443" i="11" s="1"/>
  <c r="R367" i="11"/>
  <c r="R439" i="11" s="1"/>
  <c r="R363" i="11"/>
  <c r="R435" i="11" s="1"/>
  <c r="R384" i="11"/>
  <c r="R456" i="11" s="1"/>
  <c r="R380" i="11"/>
  <c r="R452" i="11" s="1"/>
  <c r="R376" i="11"/>
  <c r="R448" i="11" s="1"/>
  <c r="R372" i="11"/>
  <c r="R444" i="11" s="1"/>
  <c r="R368" i="11"/>
  <c r="R440" i="11" s="1"/>
  <c r="R364" i="11"/>
  <c r="R436" i="11" s="1"/>
  <c r="R365" i="11"/>
  <c r="R437" i="11" s="1"/>
  <c r="R359" i="11"/>
  <c r="R431" i="11" s="1"/>
  <c r="R355" i="11"/>
  <c r="R427" i="11" s="1"/>
  <c r="R351" i="11"/>
  <c r="R423" i="11" s="1"/>
  <c r="R347" i="11"/>
  <c r="R419" i="11" s="1"/>
  <c r="R343" i="11"/>
  <c r="R415" i="11" s="1"/>
  <c r="R339" i="11"/>
  <c r="R411" i="11" s="1"/>
  <c r="R335" i="11"/>
  <c r="R407" i="11" s="1"/>
  <c r="R331" i="11"/>
  <c r="R403" i="11" s="1"/>
  <c r="R327" i="11"/>
  <c r="R399" i="11" s="1"/>
  <c r="R323" i="11"/>
  <c r="R395" i="11" s="1"/>
  <c r="R319" i="11"/>
  <c r="R391" i="11" s="1"/>
  <c r="R315" i="11"/>
  <c r="R387" i="11" s="1"/>
  <c r="R360" i="11"/>
  <c r="R432" i="11" s="1"/>
  <c r="R356" i="11"/>
  <c r="R428" i="11" s="1"/>
  <c r="R352" i="11"/>
  <c r="R424" i="11" s="1"/>
  <c r="R348" i="11"/>
  <c r="R420" i="11" s="1"/>
  <c r="R344" i="11"/>
  <c r="R416" i="11" s="1"/>
  <c r="R340" i="11"/>
  <c r="R412" i="11" s="1"/>
  <c r="R336" i="11"/>
  <c r="R408" i="11" s="1"/>
  <c r="R332" i="11"/>
  <c r="R404" i="11" s="1"/>
  <c r="R328" i="11"/>
  <c r="R400" i="11" s="1"/>
  <c r="R324" i="11"/>
  <c r="R396" i="11" s="1"/>
  <c r="R320" i="11"/>
  <c r="R392" i="11" s="1"/>
  <c r="R316" i="11"/>
  <c r="R388" i="11" s="1"/>
  <c r="R361" i="11"/>
  <c r="R433" i="11" s="1"/>
  <c r="R357" i="11"/>
  <c r="R429" i="11" s="1"/>
  <c r="R353" i="11"/>
  <c r="R425" i="11" s="1"/>
  <c r="R349" i="11"/>
  <c r="R421" i="11" s="1"/>
  <c r="R345" i="11"/>
  <c r="R417" i="11" s="1"/>
  <c r="R341" i="11"/>
  <c r="R413" i="11" s="1"/>
  <c r="R337" i="11"/>
  <c r="R409" i="11" s="1"/>
  <c r="R333" i="11"/>
  <c r="R405" i="11" s="1"/>
  <c r="R329" i="11"/>
  <c r="R401" i="11" s="1"/>
  <c r="R325" i="11"/>
  <c r="R397" i="11" s="1"/>
  <c r="R321" i="11"/>
  <c r="R393" i="11" s="1"/>
  <c r="R317" i="11"/>
  <c r="R389" i="11" s="1"/>
  <c r="R362" i="11"/>
  <c r="R434" i="11" s="1"/>
  <c r="R358" i="11"/>
  <c r="R430" i="11" s="1"/>
  <c r="R354" i="11"/>
  <c r="R426" i="11" s="1"/>
  <c r="R350" i="11"/>
  <c r="R422" i="11" s="1"/>
  <c r="R346" i="11"/>
  <c r="R418" i="11" s="1"/>
  <c r="R342" i="11"/>
  <c r="R414" i="11" s="1"/>
  <c r="R338" i="11"/>
  <c r="R410" i="11" s="1"/>
  <c r="R334" i="11"/>
  <c r="R406" i="11" s="1"/>
  <c r="R330" i="11"/>
  <c r="R402" i="11" s="1"/>
  <c r="R326" i="11"/>
  <c r="R398" i="11" s="1"/>
  <c r="R322" i="11"/>
  <c r="R394" i="11" s="1"/>
  <c r="R318" i="11"/>
  <c r="R390" i="11" s="1"/>
  <c r="R314" i="11"/>
  <c r="R386" i="11" s="1"/>
  <c r="X219" i="11"/>
  <c r="X291" i="11" s="1"/>
  <c r="X363" i="11" s="1"/>
  <c r="X435" i="11" s="1"/>
  <c r="X204" i="11"/>
  <c r="X276" i="11" s="1"/>
  <c r="X348" i="11" s="1"/>
  <c r="X420" i="11" s="1"/>
  <c r="X215" i="36"/>
  <c r="X287" i="36" s="1"/>
  <c r="X359" i="36" s="1"/>
  <c r="X431" i="36" s="1"/>
  <c r="X212" i="36"/>
  <c r="X284" i="36" s="1"/>
  <c r="X356" i="36" s="1"/>
  <c r="X428" i="36" s="1"/>
  <c r="X185" i="11"/>
  <c r="X257" i="11" s="1"/>
  <c r="X329" i="11" s="1"/>
  <c r="X401" i="11" s="1"/>
  <c r="AQ384" i="36"/>
  <c r="AQ380" i="36"/>
  <c r="AQ376" i="36"/>
  <c r="AQ381" i="36"/>
  <c r="AQ377" i="36"/>
  <c r="AQ382" i="36"/>
  <c r="AQ378" i="36"/>
  <c r="AQ383" i="36"/>
  <c r="AQ379" i="36"/>
  <c r="AQ375" i="36"/>
  <c r="AQ373" i="36"/>
  <c r="AQ369" i="36"/>
  <c r="AQ365" i="36"/>
  <c r="AQ361" i="36"/>
  <c r="AQ357" i="36"/>
  <c r="AQ353" i="36"/>
  <c r="AQ349" i="36"/>
  <c r="AQ345" i="36"/>
  <c r="AQ341" i="36"/>
  <c r="AQ337" i="36"/>
  <c r="AQ333" i="36"/>
  <c r="AQ329" i="36"/>
  <c r="AQ325" i="36"/>
  <c r="AQ321" i="36"/>
  <c r="AQ317" i="36"/>
  <c r="AQ374" i="36"/>
  <c r="AQ370" i="36"/>
  <c r="AQ366" i="36"/>
  <c r="AQ362" i="36"/>
  <c r="AQ358" i="36"/>
  <c r="AQ354" i="36"/>
  <c r="AQ350" i="36"/>
  <c r="AQ346" i="36"/>
  <c r="AQ342" i="36"/>
  <c r="AQ338" i="36"/>
  <c r="AQ334" i="36"/>
  <c r="AQ330" i="36"/>
  <c r="AQ326" i="36"/>
  <c r="AQ322" i="36"/>
  <c r="AQ318" i="36"/>
  <c r="AQ314" i="36"/>
  <c r="AQ371" i="36"/>
  <c r="AQ367" i="36"/>
  <c r="AQ363" i="36"/>
  <c r="AQ359" i="36"/>
  <c r="AQ355" i="36"/>
  <c r="AQ351" i="36"/>
  <c r="AQ347" i="36"/>
  <c r="AQ343" i="36"/>
  <c r="AQ339" i="36"/>
  <c r="AQ335" i="36"/>
  <c r="AQ331" i="36"/>
  <c r="AQ327" i="36"/>
  <c r="AQ323" i="36"/>
  <c r="AQ319" i="36"/>
  <c r="AQ315" i="36"/>
  <c r="AQ372" i="36"/>
  <c r="AQ368" i="36"/>
  <c r="AQ364" i="36"/>
  <c r="AQ360" i="36"/>
  <c r="AQ356" i="36"/>
  <c r="AQ352" i="36"/>
  <c r="AQ348" i="36"/>
  <c r="AQ344" i="36"/>
  <c r="AQ340" i="36"/>
  <c r="AQ336" i="36"/>
  <c r="AQ332" i="36"/>
  <c r="AQ328" i="36"/>
  <c r="AQ324" i="36"/>
  <c r="AQ320" i="36"/>
  <c r="AQ316" i="36"/>
  <c r="L135" i="36"/>
  <c r="L435" i="36" s="1"/>
  <c r="L127" i="36"/>
  <c r="L427" i="36" s="1"/>
  <c r="L119" i="36"/>
  <c r="L419" i="36" s="1"/>
  <c r="L111" i="36"/>
  <c r="L411" i="36" s="1"/>
  <c r="L103" i="36"/>
  <c r="L403" i="36" s="1"/>
  <c r="L95" i="36"/>
  <c r="L395" i="36" s="1"/>
  <c r="L87" i="36"/>
  <c r="L387" i="36" s="1"/>
  <c r="X174" i="37"/>
  <c r="X246" i="37" s="1"/>
  <c r="X318" i="37" s="1"/>
  <c r="X390" i="37" s="1"/>
  <c r="X220" i="37"/>
  <c r="X292" i="37" s="1"/>
  <c r="X364" i="37" s="1"/>
  <c r="X436" i="37" s="1"/>
  <c r="X235" i="37"/>
  <c r="X307" i="37" s="1"/>
  <c r="X379" i="37" s="1"/>
  <c r="X451" i="37" s="1"/>
  <c r="X209" i="38"/>
  <c r="X281" i="38" s="1"/>
  <c r="X353" i="38" s="1"/>
  <c r="X425" i="38" s="1"/>
  <c r="L152" i="38"/>
  <c r="L452" i="38" s="1"/>
  <c r="L144" i="38"/>
  <c r="L444" i="38" s="1"/>
  <c r="L136" i="38"/>
  <c r="L436" i="38" s="1"/>
  <c r="L128" i="38"/>
  <c r="L428" i="38" s="1"/>
  <c r="L120" i="38"/>
  <c r="L420" i="38" s="1"/>
  <c r="L112" i="38"/>
  <c r="L412" i="38" s="1"/>
  <c r="L104" i="38"/>
  <c r="L404" i="38" s="1"/>
  <c r="L96" i="38"/>
  <c r="L396" i="38" s="1"/>
  <c r="L88" i="38"/>
  <c r="L388" i="38" s="1"/>
  <c r="X229" i="11"/>
  <c r="X301" i="11" s="1"/>
  <c r="X373" i="11" s="1"/>
  <c r="X445" i="11" s="1"/>
  <c r="H171" i="11"/>
  <c r="H243" i="11" s="1"/>
  <c r="H315" i="11" s="1"/>
  <c r="H387" i="11" s="1"/>
  <c r="H175" i="11"/>
  <c r="H247" i="11" s="1"/>
  <c r="H319" i="11" s="1"/>
  <c r="H391" i="11" s="1"/>
  <c r="H179" i="11"/>
  <c r="H251" i="11" s="1"/>
  <c r="H323" i="11" s="1"/>
  <c r="H395" i="11" s="1"/>
  <c r="H183" i="11"/>
  <c r="H255" i="11" s="1"/>
  <c r="H327" i="11" s="1"/>
  <c r="H399" i="11" s="1"/>
  <c r="H187" i="11"/>
  <c r="H259" i="11" s="1"/>
  <c r="H331" i="11" s="1"/>
  <c r="H403" i="11" s="1"/>
  <c r="H191" i="11"/>
  <c r="H263" i="11" s="1"/>
  <c r="H335" i="11" s="1"/>
  <c r="H407" i="11" s="1"/>
  <c r="H195" i="11"/>
  <c r="H267" i="11" s="1"/>
  <c r="H339" i="11" s="1"/>
  <c r="H411" i="11" s="1"/>
  <c r="H199" i="11"/>
  <c r="H271" i="11" s="1"/>
  <c r="H343" i="11" s="1"/>
  <c r="H415" i="11" s="1"/>
  <c r="H203" i="11"/>
  <c r="H275" i="11" s="1"/>
  <c r="H347" i="11" s="1"/>
  <c r="H419" i="11" s="1"/>
  <c r="H207" i="11"/>
  <c r="H279" i="11" s="1"/>
  <c r="H351" i="11" s="1"/>
  <c r="H423" i="11" s="1"/>
  <c r="H211" i="11"/>
  <c r="H283" i="11" s="1"/>
  <c r="H355" i="11" s="1"/>
  <c r="H427" i="11" s="1"/>
  <c r="H215" i="11"/>
  <c r="H287" i="11" s="1"/>
  <c r="H359" i="11" s="1"/>
  <c r="H431" i="11" s="1"/>
  <c r="H219" i="11"/>
  <c r="H291" i="11" s="1"/>
  <c r="H363" i="11" s="1"/>
  <c r="H435" i="11" s="1"/>
  <c r="H223" i="11"/>
  <c r="H295" i="11" s="1"/>
  <c r="H367" i="11" s="1"/>
  <c r="H439" i="11" s="1"/>
  <c r="H227" i="11"/>
  <c r="H299" i="11" s="1"/>
  <c r="H371" i="11" s="1"/>
  <c r="H443" i="11" s="1"/>
  <c r="H231" i="11"/>
  <c r="H303" i="11" s="1"/>
  <c r="H375" i="11" s="1"/>
  <c r="H447" i="11" s="1"/>
  <c r="H235" i="11"/>
  <c r="H307" i="11" s="1"/>
  <c r="H379" i="11" s="1"/>
  <c r="H451" i="11" s="1"/>
  <c r="H239" i="11"/>
  <c r="H311" i="11" s="1"/>
  <c r="H383" i="11" s="1"/>
  <c r="H455" i="11" s="1"/>
  <c r="X239" i="36"/>
  <c r="X311" i="36" s="1"/>
  <c r="X383" i="36" s="1"/>
  <c r="X455" i="36" s="1"/>
  <c r="X236" i="36"/>
  <c r="X308" i="36" s="1"/>
  <c r="X380" i="36" s="1"/>
  <c r="X452" i="36" s="1"/>
  <c r="X233" i="37"/>
  <c r="X305" i="37" s="1"/>
  <c r="X377" i="37" s="1"/>
  <c r="X449" i="37" s="1"/>
  <c r="X239" i="38"/>
  <c r="X311" i="38" s="1"/>
  <c r="X383" i="38" s="1"/>
  <c r="X455" i="38" s="1"/>
  <c r="X236" i="38"/>
  <c r="X308" i="38" s="1"/>
  <c r="X380" i="38" s="1"/>
  <c r="X452" i="38" s="1"/>
  <c r="O423" i="11"/>
  <c r="O440" i="11"/>
  <c r="V165" i="37"/>
  <c r="X174" i="11"/>
  <c r="X246" i="11" s="1"/>
  <c r="X318" i="11" s="1"/>
  <c r="X390" i="11" s="1"/>
  <c r="X173" i="11"/>
  <c r="X245" i="11" s="1"/>
  <c r="X317" i="11" s="1"/>
  <c r="X389" i="11" s="1"/>
  <c r="L152" i="11"/>
  <c r="L452" i="11" s="1"/>
  <c r="L144" i="11"/>
  <c r="L444" i="11" s="1"/>
  <c r="L136" i="11"/>
  <c r="L436" i="11" s="1"/>
  <c r="O393" i="37"/>
  <c r="O409" i="37"/>
  <c r="O451" i="37"/>
  <c r="O398" i="37"/>
  <c r="X210" i="11"/>
  <c r="X282" i="11" s="1"/>
  <c r="X354" i="11" s="1"/>
  <c r="X426" i="11" s="1"/>
  <c r="H170" i="37"/>
  <c r="H242" i="37" s="1"/>
  <c r="H314" i="37" s="1"/>
  <c r="H386" i="37" s="1"/>
  <c r="H174" i="37"/>
  <c r="H246" i="37" s="1"/>
  <c r="H318" i="37" s="1"/>
  <c r="H390" i="37" s="1"/>
  <c r="H178" i="37"/>
  <c r="H250" i="37" s="1"/>
  <c r="H322" i="37" s="1"/>
  <c r="H394" i="37" s="1"/>
  <c r="H182" i="37"/>
  <c r="H254" i="37" s="1"/>
  <c r="H326" i="37" s="1"/>
  <c r="H398" i="37" s="1"/>
  <c r="H186" i="37"/>
  <c r="H258" i="37" s="1"/>
  <c r="H330" i="37" s="1"/>
  <c r="H402" i="37" s="1"/>
  <c r="H190" i="37"/>
  <c r="H262" i="37" s="1"/>
  <c r="H334" i="37" s="1"/>
  <c r="H406" i="37" s="1"/>
  <c r="H194" i="37"/>
  <c r="H266" i="37" s="1"/>
  <c r="H338" i="37" s="1"/>
  <c r="H410" i="37" s="1"/>
  <c r="H198" i="37"/>
  <c r="H270" i="37" s="1"/>
  <c r="H342" i="37" s="1"/>
  <c r="H414" i="37" s="1"/>
  <c r="H202" i="37"/>
  <c r="H274" i="37" s="1"/>
  <c r="H346" i="37" s="1"/>
  <c r="H418" i="37" s="1"/>
  <c r="H206" i="37"/>
  <c r="H278" i="37" s="1"/>
  <c r="H350" i="37" s="1"/>
  <c r="H422" i="37" s="1"/>
  <c r="H210" i="37"/>
  <c r="H282" i="37" s="1"/>
  <c r="H354" i="37" s="1"/>
  <c r="H426" i="37" s="1"/>
  <c r="H214" i="37"/>
  <c r="H286" i="37" s="1"/>
  <c r="H358" i="37" s="1"/>
  <c r="H430" i="37" s="1"/>
  <c r="H218" i="37"/>
  <c r="H290" i="37" s="1"/>
  <c r="H362" i="37" s="1"/>
  <c r="H434" i="37" s="1"/>
  <c r="H222" i="37"/>
  <c r="H294" i="37" s="1"/>
  <c r="H366" i="37" s="1"/>
  <c r="H438" i="37" s="1"/>
  <c r="H226" i="37"/>
  <c r="H298" i="37" s="1"/>
  <c r="H370" i="37" s="1"/>
  <c r="H442" i="37" s="1"/>
  <c r="H230" i="37"/>
  <c r="H302" i="37" s="1"/>
  <c r="H374" i="37" s="1"/>
  <c r="H446" i="37" s="1"/>
  <c r="H234" i="37"/>
  <c r="H306" i="37" s="1"/>
  <c r="H378" i="37" s="1"/>
  <c r="H450" i="37" s="1"/>
  <c r="H239" i="37"/>
  <c r="H311" i="37" s="1"/>
  <c r="H383" i="37" s="1"/>
  <c r="H455" i="37" s="1"/>
  <c r="X237" i="11"/>
  <c r="X309" i="11" s="1"/>
  <c r="X381" i="11" s="1"/>
  <c r="X453" i="11" s="1"/>
  <c r="X209" i="36"/>
  <c r="X281" i="36" s="1"/>
  <c r="X353" i="36" s="1"/>
  <c r="X425" i="36" s="1"/>
  <c r="J170" i="37"/>
  <c r="J174" i="37"/>
  <c r="J246" i="37" s="1"/>
  <c r="J318" i="37" s="1"/>
  <c r="J390" i="37" s="1"/>
  <c r="J178" i="37"/>
  <c r="J250" i="37" s="1"/>
  <c r="J322" i="37" s="1"/>
  <c r="J394" i="37" s="1"/>
  <c r="J182" i="37"/>
  <c r="J254" i="37" s="1"/>
  <c r="J326" i="37" s="1"/>
  <c r="J398" i="37" s="1"/>
  <c r="J186" i="37"/>
  <c r="J258" i="37" s="1"/>
  <c r="J330" i="37" s="1"/>
  <c r="J402" i="37" s="1"/>
  <c r="J190" i="37"/>
  <c r="J262" i="37" s="1"/>
  <c r="J334" i="37" s="1"/>
  <c r="J406" i="37" s="1"/>
  <c r="J194" i="37"/>
  <c r="J266" i="37" s="1"/>
  <c r="J338" i="37" s="1"/>
  <c r="J410" i="37" s="1"/>
  <c r="J198" i="37"/>
  <c r="J270" i="37" s="1"/>
  <c r="J342" i="37" s="1"/>
  <c r="J414" i="37" s="1"/>
  <c r="J202" i="37"/>
  <c r="J274" i="37" s="1"/>
  <c r="J346" i="37" s="1"/>
  <c r="J418" i="37" s="1"/>
  <c r="J206" i="37"/>
  <c r="J278" i="37" s="1"/>
  <c r="J350" i="37" s="1"/>
  <c r="J422" i="37" s="1"/>
  <c r="J210" i="37"/>
  <c r="J282" i="37" s="1"/>
  <c r="J354" i="37" s="1"/>
  <c r="J426" i="37" s="1"/>
  <c r="J214" i="37"/>
  <c r="J286" i="37" s="1"/>
  <c r="J358" i="37" s="1"/>
  <c r="J430" i="37" s="1"/>
  <c r="J218" i="37"/>
  <c r="J290" i="37" s="1"/>
  <c r="J362" i="37" s="1"/>
  <c r="J434" i="37" s="1"/>
  <c r="J222" i="37"/>
  <c r="J294" i="37" s="1"/>
  <c r="J366" i="37" s="1"/>
  <c r="J438" i="37" s="1"/>
  <c r="J226" i="37"/>
  <c r="J298" i="37" s="1"/>
  <c r="J370" i="37" s="1"/>
  <c r="J442" i="37" s="1"/>
  <c r="J230" i="37"/>
  <c r="J302" i="37" s="1"/>
  <c r="J374" i="37" s="1"/>
  <c r="J446" i="37" s="1"/>
  <c r="J234" i="37"/>
  <c r="J306" i="37" s="1"/>
  <c r="J378" i="37" s="1"/>
  <c r="J450" i="37" s="1"/>
  <c r="J240" i="37"/>
  <c r="J312" i="37" s="1"/>
  <c r="J384" i="37" s="1"/>
  <c r="J456" i="37" s="1"/>
  <c r="K171" i="37"/>
  <c r="K243" i="37" s="1"/>
  <c r="K315" i="37" s="1"/>
  <c r="K387" i="37" s="1"/>
  <c r="K175" i="37"/>
  <c r="K247" i="37" s="1"/>
  <c r="K319" i="37" s="1"/>
  <c r="K391" i="37" s="1"/>
  <c r="K179" i="37"/>
  <c r="K251" i="37" s="1"/>
  <c r="K323" i="37" s="1"/>
  <c r="K395" i="37" s="1"/>
  <c r="K183" i="37"/>
  <c r="K255" i="37" s="1"/>
  <c r="K327" i="37" s="1"/>
  <c r="K399" i="37" s="1"/>
  <c r="K187" i="37"/>
  <c r="K259" i="37" s="1"/>
  <c r="K331" i="37" s="1"/>
  <c r="K403" i="37" s="1"/>
  <c r="K191" i="37"/>
  <c r="K263" i="37" s="1"/>
  <c r="K335" i="37" s="1"/>
  <c r="K407" i="37" s="1"/>
  <c r="K195" i="37"/>
  <c r="K267" i="37" s="1"/>
  <c r="K339" i="37" s="1"/>
  <c r="K411" i="37" s="1"/>
  <c r="K199" i="37"/>
  <c r="K271" i="37" s="1"/>
  <c r="K343" i="37" s="1"/>
  <c r="K415" i="37" s="1"/>
  <c r="K203" i="37"/>
  <c r="K275" i="37" s="1"/>
  <c r="K347" i="37" s="1"/>
  <c r="K419" i="37" s="1"/>
  <c r="K207" i="37"/>
  <c r="K279" i="37" s="1"/>
  <c r="K351" i="37" s="1"/>
  <c r="K423" i="37" s="1"/>
  <c r="K211" i="37"/>
  <c r="K283" i="37" s="1"/>
  <c r="K355" i="37" s="1"/>
  <c r="K427" i="37" s="1"/>
  <c r="K215" i="37"/>
  <c r="K287" i="37" s="1"/>
  <c r="K359" i="37" s="1"/>
  <c r="K431" i="37" s="1"/>
  <c r="K219" i="37"/>
  <c r="K291" i="37" s="1"/>
  <c r="K363" i="37" s="1"/>
  <c r="K435" i="37" s="1"/>
  <c r="K223" i="37"/>
  <c r="K295" i="37" s="1"/>
  <c r="K367" i="37" s="1"/>
  <c r="K439" i="37" s="1"/>
  <c r="K227" i="37"/>
  <c r="K299" i="37" s="1"/>
  <c r="K371" i="37" s="1"/>
  <c r="K443" i="37" s="1"/>
  <c r="K231" i="37"/>
  <c r="K303" i="37" s="1"/>
  <c r="K375" i="37" s="1"/>
  <c r="K447" i="37" s="1"/>
  <c r="K235" i="37"/>
  <c r="K307" i="37" s="1"/>
  <c r="K379" i="37" s="1"/>
  <c r="K451" i="37" s="1"/>
  <c r="K239" i="37"/>
  <c r="K311" i="37" s="1"/>
  <c r="K383" i="37" s="1"/>
  <c r="K455" i="37" s="1"/>
  <c r="P383" i="38"/>
  <c r="P455" i="38" s="1"/>
  <c r="P379" i="38"/>
  <c r="P451" i="38" s="1"/>
  <c r="P375" i="38"/>
  <c r="P447" i="38" s="1"/>
  <c r="P378" i="38"/>
  <c r="P450" i="38" s="1"/>
  <c r="P384" i="38"/>
  <c r="P456" i="38" s="1"/>
  <c r="P381" i="38"/>
  <c r="P453" i="38" s="1"/>
  <c r="P374" i="38"/>
  <c r="P446" i="38" s="1"/>
  <c r="P380" i="38"/>
  <c r="P452" i="38" s="1"/>
  <c r="P377" i="38"/>
  <c r="P449" i="38" s="1"/>
  <c r="P382" i="38"/>
  <c r="P454" i="38" s="1"/>
  <c r="P376" i="38"/>
  <c r="P448" i="38" s="1"/>
  <c r="P373" i="38"/>
  <c r="P445" i="38" s="1"/>
  <c r="P372" i="38"/>
  <c r="P444" i="38" s="1"/>
  <c r="P368" i="38"/>
  <c r="P440" i="38" s="1"/>
  <c r="P364" i="38"/>
  <c r="P436" i="38" s="1"/>
  <c r="P360" i="38"/>
  <c r="P432" i="38" s="1"/>
  <c r="P356" i="38"/>
  <c r="P428" i="38" s="1"/>
  <c r="P352" i="38"/>
  <c r="P424" i="38" s="1"/>
  <c r="P369" i="38"/>
  <c r="P441" i="38" s="1"/>
  <c r="P366" i="38"/>
  <c r="P438" i="38" s="1"/>
  <c r="P371" i="38"/>
  <c r="P443" i="38" s="1"/>
  <c r="P365" i="38"/>
  <c r="P437" i="38" s="1"/>
  <c r="P362" i="38"/>
  <c r="P434" i="38" s="1"/>
  <c r="P355" i="38"/>
  <c r="P427" i="38" s="1"/>
  <c r="P349" i="38"/>
  <c r="P421" i="38" s="1"/>
  <c r="P367" i="38"/>
  <c r="P439" i="38" s="1"/>
  <c r="P361" i="38"/>
  <c r="P433" i="38" s="1"/>
  <c r="P358" i="38"/>
  <c r="P430" i="38" s="1"/>
  <c r="P351" i="38"/>
  <c r="P423" i="38" s="1"/>
  <c r="P370" i="38"/>
  <c r="P442" i="38" s="1"/>
  <c r="P363" i="38"/>
  <c r="P435" i="38" s="1"/>
  <c r="P357" i="38"/>
  <c r="P429" i="38" s="1"/>
  <c r="P354" i="38"/>
  <c r="P426" i="38" s="1"/>
  <c r="P347" i="38"/>
  <c r="P419" i="38" s="1"/>
  <c r="P346" i="38"/>
  <c r="P418" i="38" s="1"/>
  <c r="P342" i="38"/>
  <c r="P414" i="38" s="1"/>
  <c r="P338" i="38"/>
  <c r="P410" i="38" s="1"/>
  <c r="P334" i="38"/>
  <c r="P406" i="38" s="1"/>
  <c r="P330" i="38"/>
  <c r="P402" i="38" s="1"/>
  <c r="P326" i="38"/>
  <c r="P398" i="38" s="1"/>
  <c r="P322" i="38"/>
  <c r="P394" i="38" s="1"/>
  <c r="P318" i="38"/>
  <c r="P390" i="38" s="1"/>
  <c r="P348" i="38"/>
  <c r="P420" i="38" s="1"/>
  <c r="P343" i="38"/>
  <c r="P415" i="38" s="1"/>
  <c r="P339" i="38"/>
  <c r="P411" i="38" s="1"/>
  <c r="P335" i="38"/>
  <c r="P407" i="38" s="1"/>
  <c r="P331" i="38"/>
  <c r="P403" i="38" s="1"/>
  <c r="P327" i="38"/>
  <c r="P399" i="38" s="1"/>
  <c r="P323" i="38"/>
  <c r="P395" i="38" s="1"/>
  <c r="P319" i="38"/>
  <c r="P391" i="38" s="1"/>
  <c r="P315" i="38"/>
  <c r="P387" i="38" s="1"/>
  <c r="P359" i="38"/>
  <c r="P431" i="38" s="1"/>
  <c r="P344" i="38"/>
  <c r="P416" i="38" s="1"/>
  <c r="P340" i="38"/>
  <c r="P412" i="38" s="1"/>
  <c r="P336" i="38"/>
  <c r="P408" i="38" s="1"/>
  <c r="P332" i="38"/>
  <c r="P404" i="38" s="1"/>
  <c r="P328" i="38"/>
  <c r="P400" i="38" s="1"/>
  <c r="P324" i="38"/>
  <c r="P396" i="38" s="1"/>
  <c r="P320" i="38"/>
  <c r="P392" i="38" s="1"/>
  <c r="P316" i="38"/>
  <c r="P388" i="38" s="1"/>
  <c r="P353" i="38"/>
  <c r="P425" i="38" s="1"/>
  <c r="P350" i="38"/>
  <c r="P422" i="38" s="1"/>
  <c r="P345" i="38"/>
  <c r="P417" i="38" s="1"/>
  <c r="P341" i="38"/>
  <c r="P413" i="38" s="1"/>
  <c r="P337" i="38"/>
  <c r="P409" i="38" s="1"/>
  <c r="P333" i="38"/>
  <c r="P405" i="38" s="1"/>
  <c r="P329" i="38"/>
  <c r="P401" i="38" s="1"/>
  <c r="P325" i="38"/>
  <c r="P397" i="38" s="1"/>
  <c r="P321" i="38"/>
  <c r="P393" i="38" s="1"/>
  <c r="P317" i="38"/>
  <c r="P389" i="38" s="1"/>
  <c r="P314" i="38"/>
  <c r="P386" i="38" s="1"/>
  <c r="X176" i="11"/>
  <c r="X248" i="11" s="1"/>
  <c r="X320" i="11" s="1"/>
  <c r="X392" i="11" s="1"/>
  <c r="X207" i="36"/>
  <c r="X279" i="36" s="1"/>
  <c r="X351" i="36" s="1"/>
  <c r="X423" i="36" s="1"/>
  <c r="W173" i="36"/>
  <c r="W245" i="36" s="1"/>
  <c r="W317" i="36" s="1"/>
  <c r="W389" i="36" s="1"/>
  <c r="W177" i="36"/>
  <c r="W249" i="36" s="1"/>
  <c r="W321" i="36" s="1"/>
  <c r="W393" i="36" s="1"/>
  <c r="W181" i="36"/>
  <c r="W253" i="36" s="1"/>
  <c r="W325" i="36" s="1"/>
  <c r="W397" i="36" s="1"/>
  <c r="W185" i="36"/>
  <c r="W257" i="36" s="1"/>
  <c r="W329" i="36" s="1"/>
  <c r="W401" i="36" s="1"/>
  <c r="W189" i="36"/>
  <c r="W261" i="36" s="1"/>
  <c r="W333" i="36" s="1"/>
  <c r="W405" i="36" s="1"/>
  <c r="W193" i="36"/>
  <c r="W265" i="36" s="1"/>
  <c r="W337" i="36" s="1"/>
  <c r="W409" i="36" s="1"/>
  <c r="W197" i="36"/>
  <c r="W269" i="36" s="1"/>
  <c r="W341" i="36" s="1"/>
  <c r="W413" i="36" s="1"/>
  <c r="W201" i="36"/>
  <c r="W273" i="36" s="1"/>
  <c r="W345" i="36" s="1"/>
  <c r="W417" i="36" s="1"/>
  <c r="W205" i="36"/>
  <c r="W277" i="36" s="1"/>
  <c r="W349" i="36" s="1"/>
  <c r="W421" i="36" s="1"/>
  <c r="W209" i="36"/>
  <c r="W281" i="36" s="1"/>
  <c r="W353" i="36" s="1"/>
  <c r="W425" i="36" s="1"/>
  <c r="W213" i="36"/>
  <c r="W285" i="36" s="1"/>
  <c r="W357" i="36" s="1"/>
  <c r="W429" i="36" s="1"/>
  <c r="W217" i="36"/>
  <c r="W289" i="36" s="1"/>
  <c r="W361" i="36" s="1"/>
  <c r="W433" i="36" s="1"/>
  <c r="W221" i="36"/>
  <c r="W293" i="36" s="1"/>
  <c r="W365" i="36" s="1"/>
  <c r="W437" i="36" s="1"/>
  <c r="W225" i="36"/>
  <c r="W297" i="36" s="1"/>
  <c r="W369" i="36" s="1"/>
  <c r="W441" i="36" s="1"/>
  <c r="W229" i="36"/>
  <c r="W301" i="36" s="1"/>
  <c r="W373" i="36" s="1"/>
  <c r="W445" i="36" s="1"/>
  <c r="W233" i="36"/>
  <c r="W305" i="36" s="1"/>
  <c r="W377" i="36" s="1"/>
  <c r="W449" i="36" s="1"/>
  <c r="W237" i="36"/>
  <c r="W309" i="36" s="1"/>
  <c r="W381" i="36" s="1"/>
  <c r="W453" i="36" s="1"/>
  <c r="X226" i="36"/>
  <c r="X298" i="36" s="1"/>
  <c r="X370" i="36" s="1"/>
  <c r="X442" i="36" s="1"/>
  <c r="W172" i="38"/>
  <c r="W244" i="38" s="1"/>
  <c r="W316" i="38" s="1"/>
  <c r="W388" i="38" s="1"/>
  <c r="W176" i="38"/>
  <c r="W248" i="38" s="1"/>
  <c r="W320" i="38" s="1"/>
  <c r="W392" i="38" s="1"/>
  <c r="W180" i="38"/>
  <c r="W252" i="38" s="1"/>
  <c r="W324" i="38" s="1"/>
  <c r="W396" i="38" s="1"/>
  <c r="W184" i="38"/>
  <c r="W256" i="38" s="1"/>
  <c r="W328" i="38" s="1"/>
  <c r="W400" i="38" s="1"/>
  <c r="W188" i="38"/>
  <c r="W260" i="38" s="1"/>
  <c r="W332" i="38" s="1"/>
  <c r="W404" i="38" s="1"/>
  <c r="W192" i="38"/>
  <c r="W264" i="38" s="1"/>
  <c r="W336" i="38" s="1"/>
  <c r="W408" i="38" s="1"/>
  <c r="W196" i="38"/>
  <c r="W268" i="38" s="1"/>
  <c r="W340" i="38" s="1"/>
  <c r="W412" i="38" s="1"/>
  <c r="W200" i="38"/>
  <c r="W272" i="38" s="1"/>
  <c r="W344" i="38" s="1"/>
  <c r="W416" i="38" s="1"/>
  <c r="W204" i="38"/>
  <c r="W276" i="38" s="1"/>
  <c r="W348" i="38" s="1"/>
  <c r="W420" i="38" s="1"/>
  <c r="W208" i="38"/>
  <c r="W280" i="38" s="1"/>
  <c r="W352" i="38" s="1"/>
  <c r="W424" i="38" s="1"/>
  <c r="W212" i="38"/>
  <c r="W284" i="38" s="1"/>
  <c r="W356" i="38" s="1"/>
  <c r="W428" i="38" s="1"/>
  <c r="W216" i="38"/>
  <c r="W288" i="38" s="1"/>
  <c r="W360" i="38" s="1"/>
  <c r="W432" i="38" s="1"/>
  <c r="W220" i="38"/>
  <c r="W292" i="38" s="1"/>
  <c r="W364" i="38" s="1"/>
  <c r="W436" i="38" s="1"/>
  <c r="W224" i="38"/>
  <c r="W296" i="38" s="1"/>
  <c r="W368" i="38" s="1"/>
  <c r="W440" i="38" s="1"/>
  <c r="W228" i="38"/>
  <c r="W300" i="38" s="1"/>
  <c r="W372" i="38" s="1"/>
  <c r="W444" i="38" s="1"/>
  <c r="W232" i="38"/>
  <c r="W304" i="38" s="1"/>
  <c r="W376" i="38" s="1"/>
  <c r="W448" i="38" s="1"/>
  <c r="W236" i="38"/>
  <c r="W308" i="38" s="1"/>
  <c r="W380" i="38" s="1"/>
  <c r="W452" i="38" s="1"/>
  <c r="W240" i="38"/>
  <c r="W312" i="38" s="1"/>
  <c r="W384" i="38" s="1"/>
  <c r="W456" i="38" s="1"/>
  <c r="X209" i="11"/>
  <c r="X281" i="11" s="1"/>
  <c r="X353" i="11" s="1"/>
  <c r="X425" i="11" s="1"/>
  <c r="X239" i="11"/>
  <c r="X311" i="11" s="1"/>
  <c r="X383" i="11" s="1"/>
  <c r="X455" i="11" s="1"/>
  <c r="X224" i="11"/>
  <c r="X296" i="11" s="1"/>
  <c r="X368" i="11" s="1"/>
  <c r="X440" i="11" s="1"/>
  <c r="U165" i="36"/>
  <c r="I170" i="36"/>
  <c r="I242" i="36" s="1"/>
  <c r="I314" i="36" s="1"/>
  <c r="I386" i="36" s="1"/>
  <c r="I174" i="36"/>
  <c r="I246" i="36" s="1"/>
  <c r="I318" i="36" s="1"/>
  <c r="I390" i="36" s="1"/>
  <c r="I178" i="36"/>
  <c r="I250" i="36" s="1"/>
  <c r="I322" i="36" s="1"/>
  <c r="I394" i="36" s="1"/>
  <c r="I182" i="36"/>
  <c r="I254" i="36" s="1"/>
  <c r="I326" i="36" s="1"/>
  <c r="I398" i="36" s="1"/>
  <c r="I186" i="36"/>
  <c r="I258" i="36" s="1"/>
  <c r="I330" i="36" s="1"/>
  <c r="I402" i="36" s="1"/>
  <c r="I190" i="36"/>
  <c r="I262" i="36" s="1"/>
  <c r="I334" i="36" s="1"/>
  <c r="I406" i="36" s="1"/>
  <c r="I194" i="36"/>
  <c r="I266" i="36" s="1"/>
  <c r="I338" i="36" s="1"/>
  <c r="I410" i="36" s="1"/>
  <c r="I198" i="36"/>
  <c r="I270" i="36" s="1"/>
  <c r="I342" i="36" s="1"/>
  <c r="I414" i="36" s="1"/>
  <c r="I202" i="36"/>
  <c r="I274" i="36" s="1"/>
  <c r="I346" i="36" s="1"/>
  <c r="I418" i="36" s="1"/>
  <c r="I206" i="36"/>
  <c r="I278" i="36" s="1"/>
  <c r="I350" i="36" s="1"/>
  <c r="I422" i="36" s="1"/>
  <c r="I210" i="36"/>
  <c r="I282" i="36" s="1"/>
  <c r="I354" i="36" s="1"/>
  <c r="I426" i="36" s="1"/>
  <c r="I214" i="36"/>
  <c r="I286" i="36" s="1"/>
  <c r="I358" i="36" s="1"/>
  <c r="I430" i="36" s="1"/>
  <c r="I218" i="36"/>
  <c r="I290" i="36" s="1"/>
  <c r="I362" i="36" s="1"/>
  <c r="I434" i="36" s="1"/>
  <c r="I222" i="36"/>
  <c r="I294" i="36" s="1"/>
  <c r="I366" i="36" s="1"/>
  <c r="I438" i="36" s="1"/>
  <c r="I226" i="36"/>
  <c r="I298" i="36" s="1"/>
  <c r="I370" i="36" s="1"/>
  <c r="I442" i="36" s="1"/>
  <c r="I230" i="36"/>
  <c r="I302" i="36" s="1"/>
  <c r="I374" i="36" s="1"/>
  <c r="I446" i="36" s="1"/>
  <c r="I234" i="36"/>
  <c r="I306" i="36" s="1"/>
  <c r="I378" i="36" s="1"/>
  <c r="I450" i="36" s="1"/>
  <c r="I238" i="36"/>
  <c r="I310" i="36" s="1"/>
  <c r="I382" i="36" s="1"/>
  <c r="I454" i="36" s="1"/>
  <c r="X189" i="11"/>
  <c r="X261" i="11" s="1"/>
  <c r="X333" i="11" s="1"/>
  <c r="X405" i="11" s="1"/>
  <c r="X188" i="11"/>
  <c r="X260" i="11" s="1"/>
  <c r="X332" i="11" s="1"/>
  <c r="X404" i="11" s="1"/>
  <c r="X186" i="36"/>
  <c r="X258" i="36" s="1"/>
  <c r="X330" i="36" s="1"/>
  <c r="X402" i="36" s="1"/>
  <c r="X176" i="36"/>
  <c r="X248" i="36" s="1"/>
  <c r="X320" i="36" s="1"/>
  <c r="X392" i="36" s="1"/>
  <c r="X184" i="11"/>
  <c r="X256" i="11" s="1"/>
  <c r="X328" i="11" s="1"/>
  <c r="X400" i="11" s="1"/>
  <c r="X184" i="36"/>
  <c r="X256" i="36" s="1"/>
  <c r="X328" i="36" s="1"/>
  <c r="X400" i="36" s="1"/>
  <c r="X230" i="11"/>
  <c r="X302" i="11" s="1"/>
  <c r="X374" i="11" s="1"/>
  <c r="X446" i="11" s="1"/>
  <c r="X228" i="11"/>
  <c r="X300" i="11" s="1"/>
  <c r="X372" i="11" s="1"/>
  <c r="X444" i="11" s="1"/>
  <c r="X191" i="36"/>
  <c r="X263" i="36" s="1"/>
  <c r="X335" i="36" s="1"/>
  <c r="X407" i="36" s="1"/>
  <c r="X213" i="36"/>
  <c r="X285" i="36" s="1"/>
  <c r="X357" i="36" s="1"/>
  <c r="X429" i="36" s="1"/>
  <c r="W172" i="37"/>
  <c r="W244" i="37" s="1"/>
  <c r="W316" i="37" s="1"/>
  <c r="W388" i="37" s="1"/>
  <c r="W176" i="37"/>
  <c r="W248" i="37" s="1"/>
  <c r="W320" i="37" s="1"/>
  <c r="W392" i="37" s="1"/>
  <c r="W180" i="37"/>
  <c r="W252" i="37" s="1"/>
  <c r="W324" i="37" s="1"/>
  <c r="W396" i="37" s="1"/>
  <c r="W184" i="37"/>
  <c r="W256" i="37" s="1"/>
  <c r="W328" i="37" s="1"/>
  <c r="W400" i="37" s="1"/>
  <c r="W188" i="37"/>
  <c r="W260" i="37" s="1"/>
  <c r="W332" i="37" s="1"/>
  <c r="W404" i="37" s="1"/>
  <c r="W192" i="37"/>
  <c r="W264" i="37" s="1"/>
  <c r="W336" i="37" s="1"/>
  <c r="W408" i="37" s="1"/>
  <c r="W196" i="37"/>
  <c r="W268" i="37" s="1"/>
  <c r="W340" i="37" s="1"/>
  <c r="W412" i="37" s="1"/>
  <c r="W200" i="37"/>
  <c r="W272" i="37" s="1"/>
  <c r="W344" i="37" s="1"/>
  <c r="W416" i="37" s="1"/>
  <c r="W204" i="37"/>
  <c r="W276" i="37" s="1"/>
  <c r="W348" i="37" s="1"/>
  <c r="W420" i="37" s="1"/>
  <c r="W208" i="37"/>
  <c r="W280" i="37" s="1"/>
  <c r="W352" i="37" s="1"/>
  <c r="W424" i="37" s="1"/>
  <c r="W212" i="37"/>
  <c r="W284" i="37" s="1"/>
  <c r="W356" i="37" s="1"/>
  <c r="W428" i="37" s="1"/>
  <c r="W216" i="37"/>
  <c r="W288" i="37" s="1"/>
  <c r="W360" i="37" s="1"/>
  <c r="W432" i="37" s="1"/>
  <c r="W220" i="37"/>
  <c r="W292" i="37" s="1"/>
  <c r="W364" i="37" s="1"/>
  <c r="W436" i="37" s="1"/>
  <c r="W224" i="37"/>
  <c r="W296" i="37" s="1"/>
  <c r="W368" i="37" s="1"/>
  <c r="W440" i="37" s="1"/>
  <c r="W228" i="37"/>
  <c r="W300" i="37" s="1"/>
  <c r="W372" i="37" s="1"/>
  <c r="W444" i="37" s="1"/>
  <c r="W232" i="37"/>
  <c r="W304" i="37" s="1"/>
  <c r="W376" i="37" s="1"/>
  <c r="W448" i="37" s="1"/>
  <c r="W236" i="37"/>
  <c r="W308" i="37" s="1"/>
  <c r="W380" i="37" s="1"/>
  <c r="W452" i="37" s="1"/>
  <c r="W240" i="37"/>
  <c r="W312" i="37" s="1"/>
  <c r="W384" i="37" s="1"/>
  <c r="W456" i="37" s="1"/>
  <c r="X225" i="11"/>
  <c r="X297" i="11" s="1"/>
  <c r="X369" i="11" s="1"/>
  <c r="X441" i="11" s="1"/>
  <c r="H170" i="36"/>
  <c r="H174" i="36"/>
  <c r="H178" i="36"/>
  <c r="H182" i="36"/>
  <c r="H186" i="36"/>
  <c r="H190" i="36"/>
  <c r="H194" i="36"/>
  <c r="H198" i="36"/>
  <c r="H202" i="36"/>
  <c r="H206" i="36"/>
  <c r="H210" i="36"/>
  <c r="H214" i="36"/>
  <c r="H218" i="36"/>
  <c r="H222" i="36"/>
  <c r="H226" i="36"/>
  <c r="H230" i="36"/>
  <c r="H234" i="36"/>
  <c r="H238" i="36"/>
  <c r="V165" i="38"/>
  <c r="U165" i="38"/>
  <c r="I173" i="38"/>
  <c r="I177" i="38"/>
  <c r="I181" i="38"/>
  <c r="I185" i="38"/>
  <c r="I189" i="38"/>
  <c r="I193" i="38"/>
  <c r="I197" i="38"/>
  <c r="I201" i="38"/>
  <c r="I205" i="38"/>
  <c r="I209" i="38"/>
  <c r="I213" i="38"/>
  <c r="I217" i="38"/>
  <c r="I221" i="38"/>
  <c r="I225" i="38"/>
  <c r="I229" i="38"/>
  <c r="I233" i="38"/>
  <c r="I237" i="38"/>
  <c r="X177" i="37"/>
  <c r="X249" i="37" s="1"/>
  <c r="X321" i="37" s="1"/>
  <c r="X393" i="37" s="1"/>
  <c r="X232" i="37"/>
  <c r="X304" i="37" s="1"/>
  <c r="X376" i="37" s="1"/>
  <c r="X448" i="37" s="1"/>
  <c r="X231" i="11"/>
  <c r="X303" i="11" s="1"/>
  <c r="X375" i="11" s="1"/>
  <c r="X447" i="11" s="1"/>
  <c r="P381" i="36"/>
  <c r="P453" i="36" s="1"/>
  <c r="P377" i="36"/>
  <c r="P449" i="36" s="1"/>
  <c r="P382" i="36"/>
  <c r="P454" i="36" s="1"/>
  <c r="P378" i="36"/>
  <c r="P450" i="36" s="1"/>
  <c r="P383" i="36"/>
  <c r="P455" i="36" s="1"/>
  <c r="P379" i="36"/>
  <c r="P451" i="36" s="1"/>
  <c r="P375" i="36"/>
  <c r="P447" i="36" s="1"/>
  <c r="P384" i="36"/>
  <c r="P456" i="36" s="1"/>
  <c r="P380" i="36"/>
  <c r="P452" i="36" s="1"/>
  <c r="P376" i="36"/>
  <c r="P448" i="36" s="1"/>
  <c r="P374" i="36"/>
  <c r="P446" i="36" s="1"/>
  <c r="P370" i="36"/>
  <c r="P442" i="36" s="1"/>
  <c r="P366" i="36"/>
  <c r="P438" i="36" s="1"/>
  <c r="P362" i="36"/>
  <c r="P434" i="36" s="1"/>
  <c r="P358" i="36"/>
  <c r="P430" i="36" s="1"/>
  <c r="P354" i="36"/>
  <c r="P426" i="36" s="1"/>
  <c r="P350" i="36"/>
  <c r="P422" i="36" s="1"/>
  <c r="P346" i="36"/>
  <c r="P418" i="36" s="1"/>
  <c r="P342" i="36"/>
  <c r="P414" i="36" s="1"/>
  <c r="P338" i="36"/>
  <c r="P410" i="36" s="1"/>
  <c r="P334" i="36"/>
  <c r="P406" i="36" s="1"/>
  <c r="P330" i="36"/>
  <c r="P402" i="36" s="1"/>
  <c r="P326" i="36"/>
  <c r="P398" i="36" s="1"/>
  <c r="P322" i="36"/>
  <c r="P394" i="36" s="1"/>
  <c r="P318" i="36"/>
  <c r="P390" i="36" s="1"/>
  <c r="P314" i="36"/>
  <c r="P386" i="36" s="1"/>
  <c r="P371" i="36"/>
  <c r="P443" i="36" s="1"/>
  <c r="P367" i="36"/>
  <c r="P439" i="36" s="1"/>
  <c r="P363" i="36"/>
  <c r="P435" i="36" s="1"/>
  <c r="P359" i="36"/>
  <c r="P431" i="36" s="1"/>
  <c r="P355" i="36"/>
  <c r="P427" i="36" s="1"/>
  <c r="P351" i="36"/>
  <c r="P423" i="36" s="1"/>
  <c r="P347" i="36"/>
  <c r="P419" i="36" s="1"/>
  <c r="P343" i="36"/>
  <c r="P415" i="36" s="1"/>
  <c r="P339" i="36"/>
  <c r="P411" i="36" s="1"/>
  <c r="P335" i="36"/>
  <c r="P407" i="36" s="1"/>
  <c r="P331" i="36"/>
  <c r="P403" i="36" s="1"/>
  <c r="P327" i="36"/>
  <c r="P399" i="36" s="1"/>
  <c r="P323" i="36"/>
  <c r="P395" i="36" s="1"/>
  <c r="P319" i="36"/>
  <c r="P391" i="36" s="1"/>
  <c r="P315" i="36"/>
  <c r="P387" i="36" s="1"/>
  <c r="P372" i="36"/>
  <c r="P444" i="36" s="1"/>
  <c r="P368" i="36"/>
  <c r="P440" i="36" s="1"/>
  <c r="P364" i="36"/>
  <c r="P436" i="36" s="1"/>
  <c r="P360" i="36"/>
  <c r="P432" i="36" s="1"/>
  <c r="P356" i="36"/>
  <c r="P428" i="36" s="1"/>
  <c r="P352" i="36"/>
  <c r="P424" i="36" s="1"/>
  <c r="P348" i="36"/>
  <c r="P420" i="36" s="1"/>
  <c r="P344" i="36"/>
  <c r="P416" i="36" s="1"/>
  <c r="P340" i="36"/>
  <c r="P412" i="36" s="1"/>
  <c r="P336" i="36"/>
  <c r="P408" i="36" s="1"/>
  <c r="P332" i="36"/>
  <c r="P404" i="36" s="1"/>
  <c r="P328" i="36"/>
  <c r="P400" i="36" s="1"/>
  <c r="P324" i="36"/>
  <c r="P396" i="36" s="1"/>
  <c r="P320" i="36"/>
  <c r="P392" i="36" s="1"/>
  <c r="P316" i="36"/>
  <c r="P388" i="36" s="1"/>
  <c r="P373" i="36"/>
  <c r="P445" i="36" s="1"/>
  <c r="P369" i="36"/>
  <c r="P441" i="36" s="1"/>
  <c r="P365" i="36"/>
  <c r="P437" i="36" s="1"/>
  <c r="P361" i="36"/>
  <c r="P433" i="36" s="1"/>
  <c r="P357" i="36"/>
  <c r="P429" i="36" s="1"/>
  <c r="P353" i="36"/>
  <c r="P425" i="36" s="1"/>
  <c r="P349" i="36"/>
  <c r="P421" i="36" s="1"/>
  <c r="P345" i="36"/>
  <c r="P417" i="36" s="1"/>
  <c r="P341" i="36"/>
  <c r="P413" i="36" s="1"/>
  <c r="P337" i="36"/>
  <c r="P409" i="36" s="1"/>
  <c r="P333" i="36"/>
  <c r="P405" i="36" s="1"/>
  <c r="P329" i="36"/>
  <c r="P401" i="36" s="1"/>
  <c r="P325" i="36"/>
  <c r="P397" i="36" s="1"/>
  <c r="P321" i="36"/>
  <c r="P393" i="36" s="1"/>
  <c r="P317" i="36"/>
  <c r="P389" i="36" s="1"/>
  <c r="X177" i="36"/>
  <c r="X249" i="36" s="1"/>
  <c r="X321" i="36" s="1"/>
  <c r="X393" i="36" s="1"/>
  <c r="Q383" i="37"/>
  <c r="Q455" i="37" s="1"/>
  <c r="Q380" i="37"/>
  <c r="Q452" i="37" s="1"/>
  <c r="Q376" i="37"/>
  <c r="Q448" i="37" s="1"/>
  <c r="Q372" i="37"/>
  <c r="Q444" i="37" s="1"/>
  <c r="Q368" i="37"/>
  <c r="Q440" i="37" s="1"/>
  <c r="Q364" i="37"/>
  <c r="Q436" i="37" s="1"/>
  <c r="Q360" i="37"/>
  <c r="Q432" i="37" s="1"/>
  <c r="Q356" i="37"/>
  <c r="Q428" i="37" s="1"/>
  <c r="Q352" i="37"/>
  <c r="Q424" i="37" s="1"/>
  <c r="Q348" i="37"/>
  <c r="Q420" i="37" s="1"/>
  <c r="Q344" i="37"/>
  <c r="Q416" i="37" s="1"/>
  <c r="Q340" i="37"/>
  <c r="Q412" i="37" s="1"/>
  <c r="Q336" i="37"/>
  <c r="Q408" i="37" s="1"/>
  <c r="Q332" i="37"/>
  <c r="Q404" i="37" s="1"/>
  <c r="Q328" i="37"/>
  <c r="Q400" i="37" s="1"/>
  <c r="Q324" i="37"/>
  <c r="Q396" i="37" s="1"/>
  <c r="Q320" i="37"/>
  <c r="Q392" i="37" s="1"/>
  <c r="Q316" i="37"/>
  <c r="Q388" i="37" s="1"/>
  <c r="Q384" i="37"/>
  <c r="Q456" i="37" s="1"/>
  <c r="Q381" i="37"/>
  <c r="Q453" i="37" s="1"/>
  <c r="Q377" i="37"/>
  <c r="Q449" i="37" s="1"/>
  <c r="Q373" i="37"/>
  <c r="Q445" i="37" s="1"/>
  <c r="Q369" i="37"/>
  <c r="Q441" i="37" s="1"/>
  <c r="Q365" i="37"/>
  <c r="Q437" i="37" s="1"/>
  <c r="Q361" i="37"/>
  <c r="Q433" i="37" s="1"/>
  <c r="Q357" i="37"/>
  <c r="Q429" i="37" s="1"/>
  <c r="Q353" i="37"/>
  <c r="Q425" i="37" s="1"/>
  <c r="Q349" i="37"/>
  <c r="Q421" i="37" s="1"/>
  <c r="Q345" i="37"/>
  <c r="Q417" i="37" s="1"/>
  <c r="Q341" i="37"/>
  <c r="Q413" i="37" s="1"/>
  <c r="Q337" i="37"/>
  <c r="Q409" i="37" s="1"/>
  <c r="Q333" i="37"/>
  <c r="Q405" i="37" s="1"/>
  <c r="Q329" i="37"/>
  <c r="Q401" i="37" s="1"/>
  <c r="Q325" i="37"/>
  <c r="Q397" i="37" s="1"/>
  <c r="Q321" i="37"/>
  <c r="Q393" i="37" s="1"/>
  <c r="Q317" i="37"/>
  <c r="Q389" i="37" s="1"/>
  <c r="Q382" i="37"/>
  <c r="Q454" i="37" s="1"/>
  <c r="Q378" i="37"/>
  <c r="Q450" i="37" s="1"/>
  <c r="Q374" i="37"/>
  <c r="Q446" i="37" s="1"/>
  <c r="Q370" i="37"/>
  <c r="Q442" i="37" s="1"/>
  <c r="Q366" i="37"/>
  <c r="Q438" i="37" s="1"/>
  <c r="Q362" i="37"/>
  <c r="Q434" i="37" s="1"/>
  <c r="Q358" i="37"/>
  <c r="Q430" i="37" s="1"/>
  <c r="Q354" i="37"/>
  <c r="Q426" i="37" s="1"/>
  <c r="Q350" i="37"/>
  <c r="Q422" i="37" s="1"/>
  <c r="Q346" i="37"/>
  <c r="Q418" i="37" s="1"/>
  <c r="Q342" i="37"/>
  <c r="Q414" i="37" s="1"/>
  <c r="Q338" i="37"/>
  <c r="Q410" i="37" s="1"/>
  <c r="Q334" i="37"/>
  <c r="Q406" i="37" s="1"/>
  <c r="Q330" i="37"/>
  <c r="Q402" i="37" s="1"/>
  <c r="Q326" i="37"/>
  <c r="Q398" i="37" s="1"/>
  <c r="Q322" i="37"/>
  <c r="Q394" i="37" s="1"/>
  <c r="Q379" i="37"/>
  <c r="Q451" i="37" s="1"/>
  <c r="Q375" i="37"/>
  <c r="Q447" i="37" s="1"/>
  <c r="Q371" i="37"/>
  <c r="Q443" i="37" s="1"/>
  <c r="Q367" i="37"/>
  <c r="Q439" i="37" s="1"/>
  <c r="Q363" i="37"/>
  <c r="Q435" i="37" s="1"/>
  <c r="Q359" i="37"/>
  <c r="Q431" i="37" s="1"/>
  <c r="Q355" i="37"/>
  <c r="Q427" i="37" s="1"/>
  <c r="Q351" i="37"/>
  <c r="Q423" i="37" s="1"/>
  <c r="Q347" i="37"/>
  <c r="Q419" i="37" s="1"/>
  <c r="Q343" i="37"/>
  <c r="Q415" i="37" s="1"/>
  <c r="Q339" i="37"/>
  <c r="Q411" i="37" s="1"/>
  <c r="Q335" i="37"/>
  <c r="Q407" i="37" s="1"/>
  <c r="Q331" i="37"/>
  <c r="Q403" i="37" s="1"/>
  <c r="Q327" i="37"/>
  <c r="Q399" i="37" s="1"/>
  <c r="Q323" i="37"/>
  <c r="Q395" i="37" s="1"/>
  <c r="Q319" i="37"/>
  <c r="Q391" i="37" s="1"/>
  <c r="Q315" i="37"/>
  <c r="Q387" i="37" s="1"/>
  <c r="Q314" i="37"/>
  <c r="Q386" i="37" s="1"/>
  <c r="Q318" i="37"/>
  <c r="Q390" i="37" s="1"/>
  <c r="X238" i="37"/>
  <c r="X310" i="37" s="1"/>
  <c r="X382" i="37" s="1"/>
  <c r="X454" i="37" s="1"/>
  <c r="H172" i="11"/>
  <c r="H244" i="11" s="1"/>
  <c r="H316" i="11" s="1"/>
  <c r="H388" i="11" s="1"/>
  <c r="H176" i="11"/>
  <c r="H248" i="11" s="1"/>
  <c r="H320" i="11" s="1"/>
  <c r="H392" i="11" s="1"/>
  <c r="H180" i="11"/>
  <c r="H252" i="11" s="1"/>
  <c r="H324" i="11" s="1"/>
  <c r="H396" i="11" s="1"/>
  <c r="H184" i="11"/>
  <c r="H256" i="11" s="1"/>
  <c r="H328" i="11" s="1"/>
  <c r="H400" i="11" s="1"/>
  <c r="H188" i="11"/>
  <c r="H260" i="11" s="1"/>
  <c r="H332" i="11" s="1"/>
  <c r="H404" i="11" s="1"/>
  <c r="H192" i="11"/>
  <c r="H264" i="11" s="1"/>
  <c r="H336" i="11" s="1"/>
  <c r="H408" i="11" s="1"/>
  <c r="H196" i="11"/>
  <c r="H268" i="11" s="1"/>
  <c r="H340" i="11" s="1"/>
  <c r="H412" i="11" s="1"/>
  <c r="H200" i="11"/>
  <c r="H272" i="11" s="1"/>
  <c r="H344" i="11" s="1"/>
  <c r="H416" i="11" s="1"/>
  <c r="H204" i="11"/>
  <c r="H276" i="11" s="1"/>
  <c r="H348" i="11" s="1"/>
  <c r="H420" i="11" s="1"/>
  <c r="H208" i="11"/>
  <c r="H280" i="11" s="1"/>
  <c r="H352" i="11" s="1"/>
  <c r="H424" i="11" s="1"/>
  <c r="H212" i="11"/>
  <c r="H284" i="11" s="1"/>
  <c r="H356" i="11" s="1"/>
  <c r="H428" i="11" s="1"/>
  <c r="H216" i="11"/>
  <c r="H288" i="11" s="1"/>
  <c r="H360" i="11" s="1"/>
  <c r="H432" i="11" s="1"/>
  <c r="H220" i="11"/>
  <c r="H292" i="11" s="1"/>
  <c r="H364" i="11" s="1"/>
  <c r="H436" i="11" s="1"/>
  <c r="H224" i="11"/>
  <c r="H296" i="11" s="1"/>
  <c r="H368" i="11" s="1"/>
  <c r="H440" i="11" s="1"/>
  <c r="H228" i="11"/>
  <c r="H300" i="11" s="1"/>
  <c r="H372" i="11" s="1"/>
  <c r="H444" i="11" s="1"/>
  <c r="H232" i="11"/>
  <c r="H304" i="11" s="1"/>
  <c r="H376" i="11" s="1"/>
  <c r="H448" i="11" s="1"/>
  <c r="H236" i="11"/>
  <c r="H308" i="11" s="1"/>
  <c r="H380" i="11" s="1"/>
  <c r="H452" i="11" s="1"/>
  <c r="H240" i="11"/>
  <c r="H312" i="11" s="1"/>
  <c r="H384" i="11" s="1"/>
  <c r="H456" i="11" s="1"/>
  <c r="X175" i="37"/>
  <c r="X247" i="37" s="1"/>
  <c r="X319" i="37" s="1"/>
  <c r="X391" i="37" s="1"/>
  <c r="X224" i="37"/>
  <c r="X296" i="37" s="1"/>
  <c r="X368" i="37" s="1"/>
  <c r="X440" i="37" s="1"/>
  <c r="AN165" i="36"/>
  <c r="G240" i="38"/>
  <c r="G312" i="38" s="1"/>
  <c r="G384" i="38" s="1"/>
  <c r="G456" i="38" s="1"/>
  <c r="G238" i="38"/>
  <c r="G310" i="38" s="1"/>
  <c r="G382" i="38" s="1"/>
  <c r="G454" i="38" s="1"/>
  <c r="G234" i="38"/>
  <c r="G306" i="38" s="1"/>
  <c r="G378" i="38" s="1"/>
  <c r="G450" i="38" s="1"/>
  <c r="G236" i="38"/>
  <c r="G308" i="38" s="1"/>
  <c r="G380" i="38" s="1"/>
  <c r="G452" i="38" s="1"/>
  <c r="G235" i="38"/>
  <c r="G307" i="38" s="1"/>
  <c r="G379" i="38" s="1"/>
  <c r="G451" i="38" s="1"/>
  <c r="G229" i="38"/>
  <c r="G301" i="38" s="1"/>
  <c r="G373" i="38" s="1"/>
  <c r="G445" i="38" s="1"/>
  <c r="G225" i="38"/>
  <c r="G297" i="38" s="1"/>
  <c r="G369" i="38" s="1"/>
  <c r="G441" i="38" s="1"/>
  <c r="G221" i="38"/>
  <c r="G293" i="38" s="1"/>
  <c r="G365" i="38" s="1"/>
  <c r="G437" i="38" s="1"/>
  <c r="G217" i="38"/>
  <c r="G289" i="38" s="1"/>
  <c r="G361" i="38" s="1"/>
  <c r="G433" i="38" s="1"/>
  <c r="G213" i="38"/>
  <c r="G285" i="38" s="1"/>
  <c r="G357" i="38" s="1"/>
  <c r="G429" i="38" s="1"/>
  <c r="G209" i="38"/>
  <c r="G281" i="38" s="1"/>
  <c r="G353" i="38" s="1"/>
  <c r="G425" i="38" s="1"/>
  <c r="G205" i="38"/>
  <c r="G277" i="38" s="1"/>
  <c r="G349" i="38" s="1"/>
  <c r="G421" i="38" s="1"/>
  <c r="G201" i="38"/>
  <c r="G273" i="38" s="1"/>
  <c r="G345" i="38" s="1"/>
  <c r="G417" i="38" s="1"/>
  <c r="G197" i="38"/>
  <c r="G269" i="38" s="1"/>
  <c r="G341" i="38" s="1"/>
  <c r="G413" i="38" s="1"/>
  <c r="G193" i="38"/>
  <c r="G265" i="38" s="1"/>
  <c r="G337" i="38" s="1"/>
  <c r="G409" i="38" s="1"/>
  <c r="G189" i="38"/>
  <c r="G261" i="38" s="1"/>
  <c r="G333" i="38" s="1"/>
  <c r="G405" i="38" s="1"/>
  <c r="G185" i="38"/>
  <c r="G257" i="38" s="1"/>
  <c r="G329" i="38" s="1"/>
  <c r="G401" i="38" s="1"/>
  <c r="G181" i="38"/>
  <c r="G253" i="38" s="1"/>
  <c r="G325" i="38" s="1"/>
  <c r="G397" i="38" s="1"/>
  <c r="G177" i="38"/>
  <c r="G249" i="38" s="1"/>
  <c r="G321" i="38" s="1"/>
  <c r="G393" i="38" s="1"/>
  <c r="G173" i="38"/>
  <c r="G245" i="38" s="1"/>
  <c r="G317" i="38" s="1"/>
  <c r="G389" i="38" s="1"/>
  <c r="G237" i="38"/>
  <c r="G309" i="38" s="1"/>
  <c r="G381" i="38" s="1"/>
  <c r="G453" i="38" s="1"/>
  <c r="G230" i="38"/>
  <c r="G302" i="38" s="1"/>
  <c r="G374" i="38" s="1"/>
  <c r="G446" i="38" s="1"/>
  <c r="G226" i="38"/>
  <c r="G298" i="38" s="1"/>
  <c r="G370" i="38" s="1"/>
  <c r="G442" i="38" s="1"/>
  <c r="G222" i="38"/>
  <c r="G294" i="38" s="1"/>
  <c r="G366" i="38" s="1"/>
  <c r="G438" i="38" s="1"/>
  <c r="G218" i="38"/>
  <c r="G290" i="38" s="1"/>
  <c r="G362" i="38" s="1"/>
  <c r="G434" i="38" s="1"/>
  <c r="G214" i="38"/>
  <c r="G286" i="38" s="1"/>
  <c r="G358" i="38" s="1"/>
  <c r="G430" i="38" s="1"/>
  <c r="G210" i="38"/>
  <c r="G282" i="38" s="1"/>
  <c r="G354" i="38" s="1"/>
  <c r="G426" i="38" s="1"/>
  <c r="G206" i="38"/>
  <c r="G278" i="38" s="1"/>
  <c r="G350" i="38" s="1"/>
  <c r="G422" i="38" s="1"/>
  <c r="G202" i="38"/>
  <c r="G274" i="38" s="1"/>
  <c r="G346" i="38" s="1"/>
  <c r="G418" i="38" s="1"/>
  <c r="G198" i="38"/>
  <c r="G270" i="38" s="1"/>
  <c r="G342" i="38" s="1"/>
  <c r="G414" i="38" s="1"/>
  <c r="G194" i="38"/>
  <c r="G266" i="38" s="1"/>
  <c r="G338" i="38" s="1"/>
  <c r="G410" i="38" s="1"/>
  <c r="G190" i="38"/>
  <c r="G262" i="38" s="1"/>
  <c r="G334" i="38" s="1"/>
  <c r="G406" i="38" s="1"/>
  <c r="G186" i="38"/>
  <c r="G258" i="38" s="1"/>
  <c r="G330" i="38" s="1"/>
  <c r="G402" i="38" s="1"/>
  <c r="G182" i="38"/>
  <c r="G254" i="38" s="1"/>
  <c r="G326" i="38" s="1"/>
  <c r="G398" i="38" s="1"/>
  <c r="G178" i="38"/>
  <c r="G250" i="38" s="1"/>
  <c r="G322" i="38" s="1"/>
  <c r="G394" i="38" s="1"/>
  <c r="G174" i="38"/>
  <c r="G246" i="38" s="1"/>
  <c r="G318" i="38" s="1"/>
  <c r="G390" i="38" s="1"/>
  <c r="G170" i="38"/>
  <c r="G242" i="38" s="1"/>
  <c r="G314" i="38" s="1"/>
  <c r="G386" i="38" s="1"/>
  <c r="G239" i="38"/>
  <c r="G311" i="38" s="1"/>
  <c r="G383" i="38" s="1"/>
  <c r="G455" i="38" s="1"/>
  <c r="G232" i="38"/>
  <c r="G304" i="38" s="1"/>
  <c r="G376" i="38" s="1"/>
  <c r="G448" i="38" s="1"/>
  <c r="G231" i="38"/>
  <c r="G303" i="38" s="1"/>
  <c r="G375" i="38" s="1"/>
  <c r="G447" i="38" s="1"/>
  <c r="G227" i="38"/>
  <c r="G299" i="38" s="1"/>
  <c r="G371" i="38" s="1"/>
  <c r="G443" i="38" s="1"/>
  <c r="G223" i="38"/>
  <c r="G295" i="38" s="1"/>
  <c r="G367" i="38" s="1"/>
  <c r="G439" i="38" s="1"/>
  <c r="G219" i="38"/>
  <c r="G291" i="38" s="1"/>
  <c r="G363" i="38" s="1"/>
  <c r="G435" i="38" s="1"/>
  <c r="G215" i="38"/>
  <c r="G287" i="38" s="1"/>
  <c r="G359" i="38" s="1"/>
  <c r="G431" i="38" s="1"/>
  <c r="G211" i="38"/>
  <c r="G283" i="38" s="1"/>
  <c r="G355" i="38" s="1"/>
  <c r="G427" i="38" s="1"/>
  <c r="G207" i="38"/>
  <c r="G279" i="38" s="1"/>
  <c r="G351" i="38" s="1"/>
  <c r="G423" i="38" s="1"/>
  <c r="G203" i="38"/>
  <c r="G275" i="38" s="1"/>
  <c r="G347" i="38" s="1"/>
  <c r="G419" i="38" s="1"/>
  <c r="G199" i="38"/>
  <c r="G271" i="38" s="1"/>
  <c r="G343" i="38" s="1"/>
  <c r="G415" i="38" s="1"/>
  <c r="G195" i="38"/>
  <c r="G267" i="38" s="1"/>
  <c r="G339" i="38" s="1"/>
  <c r="G411" i="38" s="1"/>
  <c r="G191" i="38"/>
  <c r="G263" i="38" s="1"/>
  <c r="G335" i="38" s="1"/>
  <c r="G407" i="38" s="1"/>
  <c r="G187" i="38"/>
  <c r="G259" i="38" s="1"/>
  <c r="G331" i="38" s="1"/>
  <c r="G403" i="38" s="1"/>
  <c r="G183" i="38"/>
  <c r="G255" i="38" s="1"/>
  <c r="G327" i="38" s="1"/>
  <c r="G399" i="38" s="1"/>
  <c r="G179" i="38"/>
  <c r="G251" i="38" s="1"/>
  <c r="G323" i="38" s="1"/>
  <c r="G395" i="38" s="1"/>
  <c r="G175" i="38"/>
  <c r="G247" i="38" s="1"/>
  <c r="G319" i="38" s="1"/>
  <c r="G391" i="38" s="1"/>
  <c r="G171" i="38"/>
  <c r="G243" i="38" s="1"/>
  <c r="G315" i="38" s="1"/>
  <c r="G387" i="38" s="1"/>
  <c r="G233" i="38"/>
  <c r="G305" i="38" s="1"/>
  <c r="G377" i="38" s="1"/>
  <c r="G449" i="38" s="1"/>
  <c r="G228" i="38"/>
  <c r="G300" i="38" s="1"/>
  <c r="G372" i="38" s="1"/>
  <c r="G444" i="38" s="1"/>
  <c r="G224" i="38"/>
  <c r="G296" i="38" s="1"/>
  <c r="G368" i="38" s="1"/>
  <c r="G440" i="38" s="1"/>
  <c r="G220" i="38"/>
  <c r="G292" i="38" s="1"/>
  <c r="G364" i="38" s="1"/>
  <c r="G436" i="38" s="1"/>
  <c r="G216" i="38"/>
  <c r="G288" i="38" s="1"/>
  <c r="G360" i="38" s="1"/>
  <c r="G432" i="38" s="1"/>
  <c r="G212" i="38"/>
  <c r="G284" i="38" s="1"/>
  <c r="G356" i="38" s="1"/>
  <c r="G428" i="38" s="1"/>
  <c r="G208" i="38"/>
  <c r="G280" i="38" s="1"/>
  <c r="G352" i="38" s="1"/>
  <c r="G424" i="38" s="1"/>
  <c r="G204" i="38"/>
  <c r="G276" i="38" s="1"/>
  <c r="G348" i="38" s="1"/>
  <c r="G420" i="38" s="1"/>
  <c r="G200" i="38"/>
  <c r="G272" i="38" s="1"/>
  <c r="G344" i="38" s="1"/>
  <c r="G416" i="38" s="1"/>
  <c r="G196" i="38"/>
  <c r="G268" i="38" s="1"/>
  <c r="G340" i="38" s="1"/>
  <c r="G412" i="38" s="1"/>
  <c r="G192" i="38"/>
  <c r="G264" i="38" s="1"/>
  <c r="G336" i="38" s="1"/>
  <c r="G408" i="38" s="1"/>
  <c r="G188" i="38"/>
  <c r="G260" i="38" s="1"/>
  <c r="G332" i="38" s="1"/>
  <c r="G404" i="38" s="1"/>
  <c r="G184" i="38"/>
  <c r="G256" i="38" s="1"/>
  <c r="G328" i="38" s="1"/>
  <c r="G400" i="38" s="1"/>
  <c r="G180" i="38"/>
  <c r="G252" i="38" s="1"/>
  <c r="G324" i="38" s="1"/>
  <c r="G396" i="38" s="1"/>
  <c r="G176" i="38"/>
  <c r="G248" i="38" s="1"/>
  <c r="G320" i="38" s="1"/>
  <c r="G392" i="38" s="1"/>
  <c r="G172" i="38"/>
  <c r="G244" i="38" s="1"/>
  <c r="G316" i="38" s="1"/>
  <c r="G388" i="38" s="1"/>
  <c r="AG323" i="11"/>
  <c r="AG395" i="11"/>
  <c r="AG251" i="11"/>
  <c r="AG95" i="11"/>
  <c r="AG179" i="11"/>
  <c r="AG23" i="11"/>
  <c r="AG397" i="11"/>
  <c r="AG325" i="11"/>
  <c r="AG181" i="11"/>
  <c r="AG25" i="11"/>
  <c r="AG253" i="11"/>
  <c r="AG97" i="11"/>
  <c r="AG401" i="11"/>
  <c r="AG329" i="11"/>
  <c r="AG185" i="11"/>
  <c r="AG29" i="11"/>
  <c r="AG257" i="11"/>
  <c r="AG101" i="11"/>
  <c r="AG405" i="11"/>
  <c r="AG333" i="11"/>
  <c r="AG189" i="11"/>
  <c r="AG33" i="11"/>
  <c r="AG261" i="11"/>
  <c r="AG105" i="11"/>
  <c r="AG409" i="11"/>
  <c r="AG337" i="11"/>
  <c r="AG193" i="11"/>
  <c r="AG37" i="11"/>
  <c r="AG265" i="11"/>
  <c r="AG109" i="11"/>
  <c r="AG413" i="11"/>
  <c r="AG341" i="11"/>
  <c r="AG197" i="11"/>
  <c r="AG41" i="11"/>
  <c r="AG269" i="11"/>
  <c r="AG113" i="11"/>
  <c r="AG417" i="11"/>
  <c r="AG345" i="11"/>
  <c r="AG201" i="11"/>
  <c r="AG45" i="11"/>
  <c r="AG273" i="11"/>
  <c r="AG117" i="11"/>
  <c r="AG421" i="11"/>
  <c r="AG349" i="11"/>
  <c r="AG205" i="11"/>
  <c r="AG49" i="11"/>
  <c r="AG277" i="11"/>
  <c r="AG121" i="11"/>
  <c r="AG425" i="11"/>
  <c r="AG353" i="11"/>
  <c r="AG209" i="11"/>
  <c r="AG53" i="11"/>
  <c r="AG281" i="11"/>
  <c r="AG125" i="11"/>
  <c r="AG429" i="11"/>
  <c r="AG357" i="11"/>
  <c r="AG213" i="11"/>
  <c r="AG57" i="11"/>
  <c r="AG285" i="11"/>
  <c r="AG129" i="11"/>
  <c r="AG433" i="11"/>
  <c r="AG361" i="11"/>
  <c r="AG217" i="11"/>
  <c r="AG61" i="11"/>
  <c r="AG289" i="11"/>
  <c r="AG133" i="11"/>
  <c r="AG437" i="11"/>
  <c r="AG365" i="11"/>
  <c r="AG221" i="11"/>
  <c r="AG65" i="11"/>
  <c r="AG293" i="11"/>
  <c r="AG137" i="11"/>
  <c r="AG441" i="11"/>
  <c r="AG369" i="11"/>
  <c r="AG225" i="11"/>
  <c r="AG297" i="11"/>
  <c r="AG69" i="11"/>
  <c r="AG141" i="11"/>
  <c r="AG445" i="11"/>
  <c r="AG301" i="11"/>
  <c r="AG373" i="11"/>
  <c r="AG229" i="11"/>
  <c r="AG73" i="11"/>
  <c r="AG145" i="11"/>
  <c r="AG449" i="11"/>
  <c r="AG305" i="11"/>
  <c r="AG377" i="11"/>
  <c r="AG233" i="11"/>
  <c r="AG77" i="11"/>
  <c r="AG149" i="11"/>
  <c r="AG453" i="11"/>
  <c r="AG309" i="11"/>
  <c r="AG381" i="11"/>
  <c r="AG237" i="11"/>
  <c r="AG81" i="11"/>
  <c r="AG153" i="11"/>
  <c r="AG389" i="11"/>
  <c r="AG317" i="11"/>
  <c r="AG173" i="11"/>
  <c r="AG17" i="11"/>
  <c r="AG245" i="11"/>
  <c r="AG89" i="11"/>
  <c r="AG322" i="11"/>
  <c r="AG394" i="11"/>
  <c r="AG250" i="11"/>
  <c r="AG178" i="11"/>
  <c r="AG94" i="11"/>
  <c r="AG22" i="11"/>
  <c r="G238" i="37"/>
  <c r="G310" i="37" s="1"/>
  <c r="G382" i="37" s="1"/>
  <c r="G454" i="37" s="1"/>
  <c r="G234" i="37"/>
  <c r="G306" i="37" s="1"/>
  <c r="G378" i="37" s="1"/>
  <c r="G450" i="37" s="1"/>
  <c r="G230" i="37"/>
  <c r="G302" i="37" s="1"/>
  <c r="G374" i="37" s="1"/>
  <c r="G446" i="37" s="1"/>
  <c r="G226" i="37"/>
  <c r="G298" i="37" s="1"/>
  <c r="G370" i="37" s="1"/>
  <c r="G442" i="37" s="1"/>
  <c r="G222" i="37"/>
  <c r="G294" i="37" s="1"/>
  <c r="G366" i="37" s="1"/>
  <c r="G438" i="37" s="1"/>
  <c r="G218" i="37"/>
  <c r="G290" i="37" s="1"/>
  <c r="G362" i="37" s="1"/>
  <c r="G434" i="37" s="1"/>
  <c r="G214" i="37"/>
  <c r="G286" i="37" s="1"/>
  <c r="G358" i="37" s="1"/>
  <c r="G430" i="37" s="1"/>
  <c r="G210" i="37"/>
  <c r="G282" i="37" s="1"/>
  <c r="G354" i="37" s="1"/>
  <c r="G426" i="37" s="1"/>
  <c r="G206" i="37"/>
  <c r="G278" i="37" s="1"/>
  <c r="G350" i="37" s="1"/>
  <c r="G422" i="37" s="1"/>
  <c r="G202" i="37"/>
  <c r="G274" i="37" s="1"/>
  <c r="G346" i="37" s="1"/>
  <c r="G418" i="37" s="1"/>
  <c r="G239" i="37"/>
  <c r="G311" i="37" s="1"/>
  <c r="G383" i="37" s="1"/>
  <c r="G455" i="37" s="1"/>
  <c r="G235" i="37"/>
  <c r="G307" i="37" s="1"/>
  <c r="G379" i="37" s="1"/>
  <c r="G451" i="37" s="1"/>
  <c r="G231" i="37"/>
  <c r="G303" i="37" s="1"/>
  <c r="G375" i="37" s="1"/>
  <c r="G447" i="37" s="1"/>
  <c r="G227" i="37"/>
  <c r="G299" i="37" s="1"/>
  <c r="G371" i="37" s="1"/>
  <c r="G443" i="37" s="1"/>
  <c r="G223" i="37"/>
  <c r="G295" i="37" s="1"/>
  <c r="G367" i="37" s="1"/>
  <c r="G439" i="37" s="1"/>
  <c r="G219" i="37"/>
  <c r="G291" i="37" s="1"/>
  <c r="G363" i="37" s="1"/>
  <c r="G435" i="37" s="1"/>
  <c r="G215" i="37"/>
  <c r="G287" i="37" s="1"/>
  <c r="G359" i="37" s="1"/>
  <c r="G431" i="37" s="1"/>
  <c r="G211" i="37"/>
  <c r="G283" i="37" s="1"/>
  <c r="G355" i="37" s="1"/>
  <c r="G427" i="37" s="1"/>
  <c r="G207" i="37"/>
  <c r="G279" i="37" s="1"/>
  <c r="G351" i="37" s="1"/>
  <c r="G423" i="37" s="1"/>
  <c r="G203" i="37"/>
  <c r="G275" i="37" s="1"/>
  <c r="G347" i="37" s="1"/>
  <c r="G419" i="37" s="1"/>
  <c r="G199" i="37"/>
  <c r="G271" i="37" s="1"/>
  <c r="G343" i="37" s="1"/>
  <c r="G415" i="37" s="1"/>
  <c r="G195" i="37"/>
  <c r="G267" i="37" s="1"/>
  <c r="G339" i="37" s="1"/>
  <c r="G411" i="37" s="1"/>
  <c r="G240" i="37"/>
  <c r="G312" i="37" s="1"/>
  <c r="G384" i="37" s="1"/>
  <c r="G456" i="37" s="1"/>
  <c r="G236" i="37"/>
  <c r="G308" i="37" s="1"/>
  <c r="G380" i="37" s="1"/>
  <c r="G452" i="37" s="1"/>
  <c r="G232" i="37"/>
  <c r="G304" i="37" s="1"/>
  <c r="G376" i="37" s="1"/>
  <c r="G448" i="37" s="1"/>
  <c r="G228" i="37"/>
  <c r="G300" i="37" s="1"/>
  <c r="G372" i="37" s="1"/>
  <c r="G444" i="37" s="1"/>
  <c r="G224" i="37"/>
  <c r="G296" i="37" s="1"/>
  <c r="G368" i="37" s="1"/>
  <c r="G440" i="37" s="1"/>
  <c r="G220" i="37"/>
  <c r="G292" i="37" s="1"/>
  <c r="G364" i="37" s="1"/>
  <c r="G436" i="37" s="1"/>
  <c r="G216" i="37"/>
  <c r="G288" i="37" s="1"/>
  <c r="G360" i="37" s="1"/>
  <c r="G432" i="37" s="1"/>
  <c r="G212" i="37"/>
  <c r="G284" i="37" s="1"/>
  <c r="G356" i="37" s="1"/>
  <c r="G428" i="37" s="1"/>
  <c r="G208" i="37"/>
  <c r="G280" i="37" s="1"/>
  <c r="G352" i="37" s="1"/>
  <c r="G424" i="37" s="1"/>
  <c r="G204" i="37"/>
  <c r="G276" i="37" s="1"/>
  <c r="G348" i="37" s="1"/>
  <c r="G420" i="37" s="1"/>
  <c r="G200" i="37"/>
  <c r="G272" i="37" s="1"/>
  <c r="G344" i="37" s="1"/>
  <c r="G416" i="37" s="1"/>
  <c r="G196" i="37"/>
  <c r="G268" i="37" s="1"/>
  <c r="G340" i="37" s="1"/>
  <c r="G412" i="37" s="1"/>
  <c r="G192" i="37"/>
  <c r="G264" i="37" s="1"/>
  <c r="G336" i="37" s="1"/>
  <c r="G408" i="37" s="1"/>
  <c r="G237" i="37"/>
  <c r="G309" i="37" s="1"/>
  <c r="G381" i="37" s="1"/>
  <c r="G453" i="37" s="1"/>
  <c r="G233" i="37"/>
  <c r="G305" i="37" s="1"/>
  <c r="G377" i="37" s="1"/>
  <c r="G449" i="37" s="1"/>
  <c r="G229" i="37"/>
  <c r="G301" i="37" s="1"/>
  <c r="G373" i="37" s="1"/>
  <c r="G445" i="37" s="1"/>
  <c r="G225" i="37"/>
  <c r="G297" i="37" s="1"/>
  <c r="G369" i="37" s="1"/>
  <c r="G441" i="37" s="1"/>
  <c r="G221" i="37"/>
  <c r="G293" i="37" s="1"/>
  <c r="G365" i="37" s="1"/>
  <c r="G437" i="37" s="1"/>
  <c r="G217" i="37"/>
  <c r="G289" i="37" s="1"/>
  <c r="G361" i="37" s="1"/>
  <c r="G433" i="37" s="1"/>
  <c r="G213" i="37"/>
  <c r="G285" i="37" s="1"/>
  <c r="G357" i="37" s="1"/>
  <c r="G429" i="37" s="1"/>
  <c r="G209" i="37"/>
  <c r="G281" i="37" s="1"/>
  <c r="G353" i="37" s="1"/>
  <c r="G425" i="37" s="1"/>
  <c r="G205" i="37"/>
  <c r="G277" i="37" s="1"/>
  <c r="G349" i="37" s="1"/>
  <c r="G421" i="37" s="1"/>
  <c r="G201" i="37"/>
  <c r="G273" i="37" s="1"/>
  <c r="G345" i="37" s="1"/>
  <c r="G417" i="37" s="1"/>
  <c r="G197" i="37"/>
  <c r="G269" i="37" s="1"/>
  <c r="G341" i="37" s="1"/>
  <c r="G413" i="37" s="1"/>
  <c r="G193" i="37"/>
  <c r="G265" i="37" s="1"/>
  <c r="G337" i="37" s="1"/>
  <c r="G409" i="37" s="1"/>
  <c r="G189" i="37"/>
  <c r="G261" i="37" s="1"/>
  <c r="G333" i="37" s="1"/>
  <c r="G405" i="37" s="1"/>
  <c r="G194" i="37"/>
  <c r="G266" i="37" s="1"/>
  <c r="G338" i="37" s="1"/>
  <c r="G410" i="37" s="1"/>
  <c r="G191" i="37"/>
  <c r="G263" i="37" s="1"/>
  <c r="G335" i="37" s="1"/>
  <c r="G407" i="37" s="1"/>
  <c r="G190" i="37"/>
  <c r="G262" i="37" s="1"/>
  <c r="G334" i="37" s="1"/>
  <c r="G406" i="37" s="1"/>
  <c r="G182" i="37"/>
  <c r="G254" i="37" s="1"/>
  <c r="G326" i="37" s="1"/>
  <c r="G398" i="37" s="1"/>
  <c r="G178" i="37"/>
  <c r="G250" i="37" s="1"/>
  <c r="G322" i="37" s="1"/>
  <c r="G394" i="37" s="1"/>
  <c r="G174" i="37"/>
  <c r="G246" i="37" s="1"/>
  <c r="G318" i="37" s="1"/>
  <c r="G390" i="37" s="1"/>
  <c r="G170" i="37"/>
  <c r="G242" i="37" s="1"/>
  <c r="G314" i="37" s="1"/>
  <c r="G386" i="37" s="1"/>
  <c r="G183" i="37"/>
  <c r="G255" i="37" s="1"/>
  <c r="G327" i="37" s="1"/>
  <c r="G399" i="37" s="1"/>
  <c r="G179" i="37"/>
  <c r="G251" i="37" s="1"/>
  <c r="G323" i="37" s="1"/>
  <c r="G395" i="37" s="1"/>
  <c r="G175" i="37"/>
  <c r="G247" i="37" s="1"/>
  <c r="G319" i="37" s="1"/>
  <c r="G391" i="37" s="1"/>
  <c r="G171" i="37"/>
  <c r="G243" i="37" s="1"/>
  <c r="G315" i="37" s="1"/>
  <c r="G387" i="37" s="1"/>
  <c r="G198" i="37"/>
  <c r="G270" i="37" s="1"/>
  <c r="G342" i="37" s="1"/>
  <c r="G414" i="37" s="1"/>
  <c r="G187" i="37"/>
  <c r="G259" i="37" s="1"/>
  <c r="G331" i="37" s="1"/>
  <c r="G403" i="37" s="1"/>
  <c r="G186" i="37"/>
  <c r="G258" i="37" s="1"/>
  <c r="G330" i="37" s="1"/>
  <c r="G402" i="37" s="1"/>
  <c r="G184" i="37"/>
  <c r="G256" i="37" s="1"/>
  <c r="G328" i="37" s="1"/>
  <c r="G400" i="37" s="1"/>
  <c r="G180" i="37"/>
  <c r="G252" i="37" s="1"/>
  <c r="G324" i="37" s="1"/>
  <c r="G396" i="37" s="1"/>
  <c r="G176" i="37"/>
  <c r="G248" i="37" s="1"/>
  <c r="G320" i="37" s="1"/>
  <c r="G392" i="37" s="1"/>
  <c r="G172" i="37"/>
  <c r="G244" i="37" s="1"/>
  <c r="G316" i="37" s="1"/>
  <c r="G388" i="37" s="1"/>
  <c r="G188" i="37"/>
  <c r="G260" i="37" s="1"/>
  <c r="G332" i="37" s="1"/>
  <c r="G404" i="37" s="1"/>
  <c r="G185" i="37"/>
  <c r="G257" i="37" s="1"/>
  <c r="G329" i="37" s="1"/>
  <c r="G401" i="37" s="1"/>
  <c r="G181" i="37"/>
  <c r="G253" i="37" s="1"/>
  <c r="G325" i="37" s="1"/>
  <c r="G397" i="37" s="1"/>
  <c r="G177" i="37"/>
  <c r="G249" i="37" s="1"/>
  <c r="G321" i="37" s="1"/>
  <c r="G393" i="37" s="1"/>
  <c r="G173" i="37"/>
  <c r="G245" i="37" s="1"/>
  <c r="G317" i="37" s="1"/>
  <c r="G389" i="37" s="1"/>
  <c r="M240" i="38"/>
  <c r="M312" i="38" s="1"/>
  <c r="M384" i="38" s="1"/>
  <c r="M456" i="38" s="1"/>
  <c r="M236" i="38"/>
  <c r="M308" i="38" s="1"/>
  <c r="M380" i="38" s="1"/>
  <c r="M452" i="38" s="1"/>
  <c r="M232" i="38"/>
  <c r="M304" i="38" s="1"/>
  <c r="M376" i="38" s="1"/>
  <c r="M448" i="38" s="1"/>
  <c r="M239" i="38"/>
  <c r="M311" i="38" s="1"/>
  <c r="M383" i="38" s="1"/>
  <c r="M455" i="38" s="1"/>
  <c r="M238" i="38"/>
  <c r="M310" i="38" s="1"/>
  <c r="M382" i="38" s="1"/>
  <c r="M454" i="38" s="1"/>
  <c r="M231" i="38"/>
  <c r="M303" i="38" s="1"/>
  <c r="M375" i="38" s="1"/>
  <c r="M447" i="38" s="1"/>
  <c r="M227" i="38"/>
  <c r="M299" i="38" s="1"/>
  <c r="M371" i="38" s="1"/>
  <c r="M443" i="38" s="1"/>
  <c r="M223" i="38"/>
  <c r="M295" i="38" s="1"/>
  <c r="M367" i="38" s="1"/>
  <c r="M439" i="38" s="1"/>
  <c r="M219" i="38"/>
  <c r="M291" i="38" s="1"/>
  <c r="M363" i="38" s="1"/>
  <c r="M435" i="38" s="1"/>
  <c r="M215" i="38"/>
  <c r="M287" i="38" s="1"/>
  <c r="M359" i="38" s="1"/>
  <c r="M431" i="38" s="1"/>
  <c r="M211" i="38"/>
  <c r="M283" i="38" s="1"/>
  <c r="M355" i="38" s="1"/>
  <c r="M427" i="38" s="1"/>
  <c r="M207" i="38"/>
  <c r="M279" i="38" s="1"/>
  <c r="M351" i="38" s="1"/>
  <c r="M423" i="38" s="1"/>
  <c r="M203" i="38"/>
  <c r="M275" i="38" s="1"/>
  <c r="M347" i="38" s="1"/>
  <c r="M419" i="38" s="1"/>
  <c r="M199" i="38"/>
  <c r="M271" i="38" s="1"/>
  <c r="M343" i="38" s="1"/>
  <c r="M415" i="38" s="1"/>
  <c r="M195" i="38"/>
  <c r="M267" i="38" s="1"/>
  <c r="M339" i="38" s="1"/>
  <c r="M411" i="38" s="1"/>
  <c r="M191" i="38"/>
  <c r="M263" i="38" s="1"/>
  <c r="M335" i="38" s="1"/>
  <c r="M407" i="38" s="1"/>
  <c r="M187" i="38"/>
  <c r="M259" i="38" s="1"/>
  <c r="M331" i="38" s="1"/>
  <c r="M403" i="38" s="1"/>
  <c r="M183" i="38"/>
  <c r="M255" i="38" s="1"/>
  <c r="M327" i="38" s="1"/>
  <c r="M399" i="38" s="1"/>
  <c r="M179" i="38"/>
  <c r="M251" i="38" s="1"/>
  <c r="M323" i="38" s="1"/>
  <c r="M395" i="38" s="1"/>
  <c r="M175" i="38"/>
  <c r="M247" i="38" s="1"/>
  <c r="M319" i="38" s="1"/>
  <c r="M391" i="38" s="1"/>
  <c r="M171" i="38"/>
  <c r="M243" i="38" s="1"/>
  <c r="M315" i="38" s="1"/>
  <c r="M387" i="38" s="1"/>
  <c r="M233" i="38"/>
  <c r="M305" i="38" s="1"/>
  <c r="M377" i="38" s="1"/>
  <c r="M449" i="38" s="1"/>
  <c r="M228" i="38"/>
  <c r="M300" i="38" s="1"/>
  <c r="M372" i="38" s="1"/>
  <c r="M444" i="38" s="1"/>
  <c r="M224" i="38"/>
  <c r="M296" i="38" s="1"/>
  <c r="M368" i="38" s="1"/>
  <c r="M440" i="38" s="1"/>
  <c r="M220" i="38"/>
  <c r="M292" i="38" s="1"/>
  <c r="M364" i="38" s="1"/>
  <c r="M436" i="38" s="1"/>
  <c r="M216" i="38"/>
  <c r="M288" i="38" s="1"/>
  <c r="M360" i="38" s="1"/>
  <c r="M432" i="38" s="1"/>
  <c r="M212" i="38"/>
  <c r="M284" i="38" s="1"/>
  <c r="M356" i="38" s="1"/>
  <c r="M428" i="38" s="1"/>
  <c r="M208" i="38"/>
  <c r="M280" i="38" s="1"/>
  <c r="M352" i="38" s="1"/>
  <c r="M424" i="38" s="1"/>
  <c r="M204" i="38"/>
  <c r="M276" i="38" s="1"/>
  <c r="M348" i="38" s="1"/>
  <c r="M420" i="38" s="1"/>
  <c r="M200" i="38"/>
  <c r="M272" i="38" s="1"/>
  <c r="M344" i="38" s="1"/>
  <c r="M416" i="38" s="1"/>
  <c r="M196" i="38"/>
  <c r="M268" i="38" s="1"/>
  <c r="M340" i="38" s="1"/>
  <c r="M412" i="38" s="1"/>
  <c r="M192" i="38"/>
  <c r="M264" i="38" s="1"/>
  <c r="M336" i="38" s="1"/>
  <c r="M408" i="38" s="1"/>
  <c r="M188" i="38"/>
  <c r="M260" i="38" s="1"/>
  <c r="M332" i="38" s="1"/>
  <c r="M404" i="38" s="1"/>
  <c r="M184" i="38"/>
  <c r="M256" i="38" s="1"/>
  <c r="M328" i="38" s="1"/>
  <c r="M400" i="38" s="1"/>
  <c r="M180" i="38"/>
  <c r="M252" i="38" s="1"/>
  <c r="M324" i="38" s="1"/>
  <c r="M396" i="38" s="1"/>
  <c r="M176" i="38"/>
  <c r="M248" i="38" s="1"/>
  <c r="M320" i="38" s="1"/>
  <c r="M392" i="38" s="1"/>
  <c r="M172" i="38"/>
  <c r="M244" i="38" s="1"/>
  <c r="M316" i="38" s="1"/>
  <c r="M388" i="38" s="1"/>
  <c r="M235" i="38"/>
  <c r="M307" i="38" s="1"/>
  <c r="M379" i="38" s="1"/>
  <c r="M451" i="38" s="1"/>
  <c r="M234" i="38"/>
  <c r="M306" i="38" s="1"/>
  <c r="M378" i="38" s="1"/>
  <c r="M450" i="38" s="1"/>
  <c r="M229" i="38"/>
  <c r="M301" i="38" s="1"/>
  <c r="M373" i="38" s="1"/>
  <c r="M445" i="38" s="1"/>
  <c r="M225" i="38"/>
  <c r="M297" i="38" s="1"/>
  <c r="M369" i="38" s="1"/>
  <c r="M441" i="38" s="1"/>
  <c r="M221" i="38"/>
  <c r="M293" i="38" s="1"/>
  <c r="M365" i="38" s="1"/>
  <c r="M437" i="38" s="1"/>
  <c r="M217" i="38"/>
  <c r="M289" i="38" s="1"/>
  <c r="M361" i="38" s="1"/>
  <c r="M433" i="38" s="1"/>
  <c r="M213" i="38"/>
  <c r="M285" i="38" s="1"/>
  <c r="M357" i="38" s="1"/>
  <c r="M429" i="38" s="1"/>
  <c r="M209" i="38"/>
  <c r="M281" i="38" s="1"/>
  <c r="M353" i="38" s="1"/>
  <c r="M425" i="38" s="1"/>
  <c r="M205" i="38"/>
  <c r="M277" i="38" s="1"/>
  <c r="M349" i="38" s="1"/>
  <c r="M421" i="38" s="1"/>
  <c r="M201" i="38"/>
  <c r="M273" i="38" s="1"/>
  <c r="M345" i="38" s="1"/>
  <c r="M417" i="38" s="1"/>
  <c r="M197" i="38"/>
  <c r="M269" i="38" s="1"/>
  <c r="M341" i="38" s="1"/>
  <c r="M413" i="38" s="1"/>
  <c r="M193" i="38"/>
  <c r="M265" i="38" s="1"/>
  <c r="M337" i="38" s="1"/>
  <c r="M409" i="38" s="1"/>
  <c r="M189" i="38"/>
  <c r="M261" i="38" s="1"/>
  <c r="M333" i="38" s="1"/>
  <c r="M405" i="38" s="1"/>
  <c r="M185" i="38"/>
  <c r="M257" i="38" s="1"/>
  <c r="M329" i="38" s="1"/>
  <c r="M401" i="38" s="1"/>
  <c r="M181" i="38"/>
  <c r="M253" i="38" s="1"/>
  <c r="M325" i="38" s="1"/>
  <c r="M397" i="38" s="1"/>
  <c r="M177" i="38"/>
  <c r="M249" i="38" s="1"/>
  <c r="M321" i="38" s="1"/>
  <c r="M393" i="38" s="1"/>
  <c r="M173" i="38"/>
  <c r="M245" i="38" s="1"/>
  <c r="M317" i="38" s="1"/>
  <c r="M389" i="38" s="1"/>
  <c r="M237" i="38"/>
  <c r="M309" i="38" s="1"/>
  <c r="M381" i="38" s="1"/>
  <c r="M453" i="38" s="1"/>
  <c r="M230" i="38"/>
  <c r="M302" i="38" s="1"/>
  <c r="M374" i="38" s="1"/>
  <c r="M446" i="38" s="1"/>
  <c r="M226" i="38"/>
  <c r="M298" i="38" s="1"/>
  <c r="M370" i="38" s="1"/>
  <c r="M442" i="38" s="1"/>
  <c r="M222" i="38"/>
  <c r="M294" i="38" s="1"/>
  <c r="M366" i="38" s="1"/>
  <c r="M438" i="38" s="1"/>
  <c r="M218" i="38"/>
  <c r="M290" i="38" s="1"/>
  <c r="M362" i="38" s="1"/>
  <c r="M434" i="38" s="1"/>
  <c r="M214" i="38"/>
  <c r="M286" i="38" s="1"/>
  <c r="M358" i="38" s="1"/>
  <c r="M430" i="38" s="1"/>
  <c r="M210" i="38"/>
  <c r="M282" i="38" s="1"/>
  <c r="M354" i="38" s="1"/>
  <c r="M426" i="38" s="1"/>
  <c r="M206" i="38"/>
  <c r="M278" i="38" s="1"/>
  <c r="M350" i="38" s="1"/>
  <c r="M422" i="38" s="1"/>
  <c r="M202" i="38"/>
  <c r="M274" i="38" s="1"/>
  <c r="M346" i="38" s="1"/>
  <c r="M418" i="38" s="1"/>
  <c r="M198" i="38"/>
  <c r="M270" i="38" s="1"/>
  <c r="M342" i="38" s="1"/>
  <c r="M414" i="38" s="1"/>
  <c r="M194" i="38"/>
  <c r="M266" i="38" s="1"/>
  <c r="M338" i="38" s="1"/>
  <c r="M410" i="38" s="1"/>
  <c r="M190" i="38"/>
  <c r="M262" i="38" s="1"/>
  <c r="M334" i="38" s="1"/>
  <c r="M406" i="38" s="1"/>
  <c r="M186" i="38"/>
  <c r="M258" i="38" s="1"/>
  <c r="M330" i="38" s="1"/>
  <c r="M402" i="38" s="1"/>
  <c r="M182" i="38"/>
  <c r="M254" i="38" s="1"/>
  <c r="M326" i="38" s="1"/>
  <c r="M398" i="38" s="1"/>
  <c r="M178" i="38"/>
  <c r="M250" i="38" s="1"/>
  <c r="M322" i="38" s="1"/>
  <c r="M394" i="38" s="1"/>
  <c r="M174" i="38"/>
  <c r="M246" i="38" s="1"/>
  <c r="M318" i="38" s="1"/>
  <c r="M390" i="38" s="1"/>
  <c r="M170" i="38"/>
  <c r="M242" i="38" s="1"/>
  <c r="M314" i="38" s="1"/>
  <c r="M386" i="38" s="1"/>
  <c r="M240" i="36"/>
  <c r="M236" i="36"/>
  <c r="M232" i="36"/>
  <c r="M228" i="36"/>
  <c r="M224" i="36"/>
  <c r="M220" i="36"/>
  <c r="M216" i="36"/>
  <c r="M212" i="36"/>
  <c r="M208" i="36"/>
  <c r="M204" i="36"/>
  <c r="M200" i="36"/>
  <c r="M196" i="36"/>
  <c r="M192" i="36"/>
  <c r="M188" i="36"/>
  <c r="M184" i="36"/>
  <c r="M180" i="36"/>
  <c r="M176" i="36"/>
  <c r="M172" i="36"/>
  <c r="M237" i="36"/>
  <c r="M233" i="36"/>
  <c r="M229" i="36"/>
  <c r="M225" i="36"/>
  <c r="M221" i="36"/>
  <c r="M217" i="36"/>
  <c r="M213" i="36"/>
  <c r="M209" i="36"/>
  <c r="M205" i="36"/>
  <c r="M201" i="36"/>
  <c r="M197" i="36"/>
  <c r="M193" i="36"/>
  <c r="M189" i="36"/>
  <c r="M185" i="36"/>
  <c r="M181" i="36"/>
  <c r="M177" i="36"/>
  <c r="M173" i="36"/>
  <c r="M238" i="36"/>
  <c r="M234" i="36"/>
  <c r="M230" i="36"/>
  <c r="M226" i="36"/>
  <c r="M222" i="36"/>
  <c r="M218" i="36"/>
  <c r="M214" i="36"/>
  <c r="M210" i="36"/>
  <c r="M206" i="36"/>
  <c r="M202" i="36"/>
  <c r="M198" i="36"/>
  <c r="M194" i="36"/>
  <c r="M190" i="36"/>
  <c r="M186" i="36"/>
  <c r="M182" i="36"/>
  <c r="M178" i="36"/>
  <c r="M174" i="36"/>
  <c r="M170" i="36"/>
  <c r="M239" i="36"/>
  <c r="M235" i="36"/>
  <c r="M231" i="36"/>
  <c r="M227" i="36"/>
  <c r="M223" i="36"/>
  <c r="M219" i="36"/>
  <c r="M215" i="36"/>
  <c r="M211" i="36"/>
  <c r="M207" i="36"/>
  <c r="M203" i="36"/>
  <c r="M199" i="36"/>
  <c r="M195" i="36"/>
  <c r="M191" i="36"/>
  <c r="M187" i="36"/>
  <c r="M183" i="36"/>
  <c r="M179" i="36"/>
  <c r="M175" i="36"/>
  <c r="M171" i="36"/>
  <c r="AE84" i="37"/>
  <c r="AE83" i="37"/>
  <c r="AE82" i="37"/>
  <c r="AE81" i="37"/>
  <c r="AE80" i="37"/>
  <c r="AE79" i="37"/>
  <c r="AE78" i="37"/>
  <c r="AE77" i="37"/>
  <c r="AE76" i="37"/>
  <c r="AE75" i="37"/>
  <c r="AE74" i="37"/>
  <c r="AE73" i="37"/>
  <c r="AE72" i="37"/>
  <c r="AE71" i="37"/>
  <c r="AE70" i="37"/>
  <c r="AE69" i="37"/>
  <c r="AE68" i="37"/>
  <c r="AE67" i="37"/>
  <c r="AE66" i="37"/>
  <c r="AE65" i="37"/>
  <c r="AE64" i="37"/>
  <c r="AE63" i="37"/>
  <c r="AE62" i="37"/>
  <c r="AE61" i="37"/>
  <c r="AE60" i="37"/>
  <c r="AE59" i="37"/>
  <c r="AE58" i="37"/>
  <c r="AE57" i="37"/>
  <c r="AE56" i="37"/>
  <c r="AE55" i="37"/>
  <c r="AE54" i="37"/>
  <c r="AE53" i="37"/>
  <c r="AE52" i="37"/>
  <c r="AE51" i="37"/>
  <c r="AE50" i="37"/>
  <c r="AE49" i="37"/>
  <c r="AE48" i="37"/>
  <c r="AE47" i="37"/>
  <c r="AE45" i="37"/>
  <c r="AE41" i="37"/>
  <c r="AE37" i="37"/>
  <c r="AE22" i="37"/>
  <c r="AE18" i="37"/>
  <c r="AE14" i="37"/>
  <c r="AE46" i="37"/>
  <c r="AE42" i="37"/>
  <c r="AE38" i="37"/>
  <c r="AE21" i="37"/>
  <c r="AE17" i="37"/>
  <c r="AE43" i="37"/>
  <c r="AE39" i="37"/>
  <c r="AE35" i="37"/>
  <c r="AE34" i="37"/>
  <c r="AE33" i="37"/>
  <c r="AE32" i="37"/>
  <c r="AE31" i="37"/>
  <c r="AE30" i="37"/>
  <c r="AE29" i="37"/>
  <c r="AE28" i="37"/>
  <c r="AE27" i="37"/>
  <c r="AE26" i="37"/>
  <c r="AE25" i="37"/>
  <c r="AE24" i="37"/>
  <c r="AE20" i="37"/>
  <c r="AE16" i="37"/>
  <c r="AE44" i="37"/>
  <c r="AE40" i="37"/>
  <c r="AE36" i="37"/>
  <c r="AE23" i="37"/>
  <c r="AE19" i="37"/>
  <c r="AE15" i="37"/>
  <c r="G238" i="36"/>
  <c r="G310" i="36" s="1"/>
  <c r="G382" i="36" s="1"/>
  <c r="G454" i="36" s="1"/>
  <c r="G234" i="36"/>
  <c r="G306" i="36" s="1"/>
  <c r="G378" i="36" s="1"/>
  <c r="G450" i="36" s="1"/>
  <c r="G230" i="36"/>
  <c r="G302" i="36" s="1"/>
  <c r="G374" i="36" s="1"/>
  <c r="G446" i="36" s="1"/>
  <c r="G226" i="36"/>
  <c r="G298" i="36" s="1"/>
  <c r="G370" i="36" s="1"/>
  <c r="G442" i="36" s="1"/>
  <c r="G222" i="36"/>
  <c r="G294" i="36" s="1"/>
  <c r="G366" i="36" s="1"/>
  <c r="G438" i="36" s="1"/>
  <c r="G218" i="36"/>
  <c r="G290" i="36" s="1"/>
  <c r="G362" i="36" s="1"/>
  <c r="G434" i="36" s="1"/>
  <c r="G214" i="36"/>
  <c r="G286" i="36" s="1"/>
  <c r="G358" i="36" s="1"/>
  <c r="G430" i="36" s="1"/>
  <c r="G210" i="36"/>
  <c r="G282" i="36" s="1"/>
  <c r="G354" i="36" s="1"/>
  <c r="G426" i="36" s="1"/>
  <c r="G206" i="36"/>
  <c r="G278" i="36" s="1"/>
  <c r="G350" i="36" s="1"/>
  <c r="G422" i="36" s="1"/>
  <c r="G202" i="36"/>
  <c r="G274" i="36" s="1"/>
  <c r="G346" i="36" s="1"/>
  <c r="G418" i="36" s="1"/>
  <c r="G198" i="36"/>
  <c r="G270" i="36" s="1"/>
  <c r="G342" i="36" s="1"/>
  <c r="G414" i="36" s="1"/>
  <c r="G194" i="36"/>
  <c r="G266" i="36" s="1"/>
  <c r="G338" i="36" s="1"/>
  <c r="G410" i="36" s="1"/>
  <c r="G190" i="36"/>
  <c r="G262" i="36" s="1"/>
  <c r="G334" i="36" s="1"/>
  <c r="G406" i="36" s="1"/>
  <c r="G186" i="36"/>
  <c r="G258" i="36" s="1"/>
  <c r="G330" i="36" s="1"/>
  <c r="G402" i="36" s="1"/>
  <c r="G182" i="36"/>
  <c r="G254" i="36" s="1"/>
  <c r="G326" i="36" s="1"/>
  <c r="G398" i="36" s="1"/>
  <c r="G178" i="36"/>
  <c r="G250" i="36" s="1"/>
  <c r="G322" i="36" s="1"/>
  <c r="G394" i="36" s="1"/>
  <c r="G174" i="36"/>
  <c r="G246" i="36" s="1"/>
  <c r="G318" i="36" s="1"/>
  <c r="G390" i="36" s="1"/>
  <c r="G170" i="36"/>
  <c r="G242" i="36" s="1"/>
  <c r="G314" i="36" s="1"/>
  <c r="G386" i="36" s="1"/>
  <c r="G239" i="36"/>
  <c r="G311" i="36" s="1"/>
  <c r="G383" i="36" s="1"/>
  <c r="G455" i="36" s="1"/>
  <c r="G235" i="36"/>
  <c r="G307" i="36" s="1"/>
  <c r="G379" i="36" s="1"/>
  <c r="G451" i="36" s="1"/>
  <c r="G231" i="36"/>
  <c r="G303" i="36" s="1"/>
  <c r="G375" i="36" s="1"/>
  <c r="G447" i="36" s="1"/>
  <c r="G227" i="36"/>
  <c r="G299" i="36" s="1"/>
  <c r="G371" i="36" s="1"/>
  <c r="G443" i="36" s="1"/>
  <c r="G223" i="36"/>
  <c r="G295" i="36" s="1"/>
  <c r="G367" i="36" s="1"/>
  <c r="G439" i="36" s="1"/>
  <c r="G219" i="36"/>
  <c r="G291" i="36" s="1"/>
  <c r="G363" i="36" s="1"/>
  <c r="G435" i="36" s="1"/>
  <c r="G215" i="36"/>
  <c r="G287" i="36" s="1"/>
  <c r="G359" i="36" s="1"/>
  <c r="G431" i="36" s="1"/>
  <c r="G211" i="36"/>
  <c r="G283" i="36" s="1"/>
  <c r="G355" i="36" s="1"/>
  <c r="G427" i="36" s="1"/>
  <c r="G207" i="36"/>
  <c r="G279" i="36" s="1"/>
  <c r="G351" i="36" s="1"/>
  <c r="G423" i="36" s="1"/>
  <c r="G203" i="36"/>
  <c r="G275" i="36" s="1"/>
  <c r="G347" i="36" s="1"/>
  <c r="G419" i="36" s="1"/>
  <c r="G199" i="36"/>
  <c r="G271" i="36" s="1"/>
  <c r="G343" i="36" s="1"/>
  <c r="G415" i="36" s="1"/>
  <c r="G195" i="36"/>
  <c r="G267" i="36" s="1"/>
  <c r="G339" i="36" s="1"/>
  <c r="G411" i="36" s="1"/>
  <c r="G191" i="36"/>
  <c r="G263" i="36" s="1"/>
  <c r="G335" i="36" s="1"/>
  <c r="G407" i="36" s="1"/>
  <c r="G187" i="36"/>
  <c r="G259" i="36" s="1"/>
  <c r="G331" i="36" s="1"/>
  <c r="G403" i="36" s="1"/>
  <c r="G183" i="36"/>
  <c r="G255" i="36" s="1"/>
  <c r="G327" i="36" s="1"/>
  <c r="G399" i="36" s="1"/>
  <c r="G179" i="36"/>
  <c r="G251" i="36" s="1"/>
  <c r="G323" i="36" s="1"/>
  <c r="G395" i="36" s="1"/>
  <c r="G175" i="36"/>
  <c r="G247" i="36" s="1"/>
  <c r="G319" i="36" s="1"/>
  <c r="G391" i="36" s="1"/>
  <c r="G171" i="36"/>
  <c r="G243" i="36" s="1"/>
  <c r="G315" i="36" s="1"/>
  <c r="G387" i="36" s="1"/>
  <c r="G240" i="36"/>
  <c r="G312" i="36" s="1"/>
  <c r="G384" i="36" s="1"/>
  <c r="G456" i="36" s="1"/>
  <c r="G236" i="36"/>
  <c r="G308" i="36" s="1"/>
  <c r="G380" i="36" s="1"/>
  <c r="G452" i="36" s="1"/>
  <c r="G232" i="36"/>
  <c r="G304" i="36" s="1"/>
  <c r="G376" i="36" s="1"/>
  <c r="G448" i="36" s="1"/>
  <c r="G228" i="36"/>
  <c r="G300" i="36" s="1"/>
  <c r="G372" i="36" s="1"/>
  <c r="G444" i="36" s="1"/>
  <c r="G224" i="36"/>
  <c r="G296" i="36" s="1"/>
  <c r="G368" i="36" s="1"/>
  <c r="G440" i="36" s="1"/>
  <c r="G220" i="36"/>
  <c r="G292" i="36" s="1"/>
  <c r="G364" i="36" s="1"/>
  <c r="G436" i="36" s="1"/>
  <c r="G216" i="36"/>
  <c r="G288" i="36" s="1"/>
  <c r="G360" i="36" s="1"/>
  <c r="G432" i="36" s="1"/>
  <c r="G212" i="36"/>
  <c r="G284" i="36" s="1"/>
  <c r="G356" i="36" s="1"/>
  <c r="G428" i="36" s="1"/>
  <c r="G208" i="36"/>
  <c r="G280" i="36" s="1"/>
  <c r="G352" i="36" s="1"/>
  <c r="G424" i="36" s="1"/>
  <c r="G204" i="36"/>
  <c r="G276" i="36" s="1"/>
  <c r="G348" i="36" s="1"/>
  <c r="G420" i="36" s="1"/>
  <c r="G200" i="36"/>
  <c r="G272" i="36" s="1"/>
  <c r="G344" i="36" s="1"/>
  <c r="G416" i="36" s="1"/>
  <c r="G196" i="36"/>
  <c r="G268" i="36" s="1"/>
  <c r="G340" i="36" s="1"/>
  <c r="G412" i="36" s="1"/>
  <c r="G192" i="36"/>
  <c r="G264" i="36" s="1"/>
  <c r="G336" i="36" s="1"/>
  <c r="G408" i="36" s="1"/>
  <c r="G188" i="36"/>
  <c r="G260" i="36" s="1"/>
  <c r="G332" i="36" s="1"/>
  <c r="G404" i="36" s="1"/>
  <c r="G184" i="36"/>
  <c r="G256" i="36" s="1"/>
  <c r="G328" i="36" s="1"/>
  <c r="G400" i="36" s="1"/>
  <c r="G180" i="36"/>
  <c r="G252" i="36" s="1"/>
  <c r="G324" i="36" s="1"/>
  <c r="G396" i="36" s="1"/>
  <c r="G176" i="36"/>
  <c r="G248" i="36" s="1"/>
  <c r="G320" i="36" s="1"/>
  <c r="G392" i="36" s="1"/>
  <c r="G172" i="36"/>
  <c r="G244" i="36" s="1"/>
  <c r="G316" i="36" s="1"/>
  <c r="G388" i="36" s="1"/>
  <c r="G237" i="36"/>
  <c r="G309" i="36" s="1"/>
  <c r="G381" i="36" s="1"/>
  <c r="G453" i="36" s="1"/>
  <c r="G233" i="36"/>
  <c r="G305" i="36" s="1"/>
  <c r="G377" i="36" s="1"/>
  <c r="G449" i="36" s="1"/>
  <c r="G229" i="36"/>
  <c r="G301" i="36" s="1"/>
  <c r="G373" i="36" s="1"/>
  <c r="G445" i="36" s="1"/>
  <c r="G225" i="36"/>
  <c r="G297" i="36" s="1"/>
  <c r="G369" i="36" s="1"/>
  <c r="G441" i="36" s="1"/>
  <c r="G221" i="36"/>
  <c r="G293" i="36" s="1"/>
  <c r="G365" i="36" s="1"/>
  <c r="G437" i="36" s="1"/>
  <c r="G217" i="36"/>
  <c r="G289" i="36" s="1"/>
  <c r="G361" i="36" s="1"/>
  <c r="G433" i="36" s="1"/>
  <c r="G213" i="36"/>
  <c r="G285" i="36" s="1"/>
  <c r="G357" i="36" s="1"/>
  <c r="G429" i="36" s="1"/>
  <c r="G209" i="36"/>
  <c r="G281" i="36" s="1"/>
  <c r="G353" i="36" s="1"/>
  <c r="G425" i="36" s="1"/>
  <c r="G205" i="36"/>
  <c r="G277" i="36" s="1"/>
  <c r="G349" i="36" s="1"/>
  <c r="G421" i="36" s="1"/>
  <c r="G201" i="36"/>
  <c r="G273" i="36" s="1"/>
  <c r="G345" i="36" s="1"/>
  <c r="G417" i="36" s="1"/>
  <c r="G197" i="36"/>
  <c r="G269" i="36" s="1"/>
  <c r="G341" i="36" s="1"/>
  <c r="G413" i="36" s="1"/>
  <c r="G193" i="36"/>
  <c r="G265" i="36" s="1"/>
  <c r="G337" i="36" s="1"/>
  <c r="G409" i="36" s="1"/>
  <c r="G189" i="36"/>
  <c r="G261" i="36" s="1"/>
  <c r="G333" i="36" s="1"/>
  <c r="G405" i="36" s="1"/>
  <c r="G185" i="36"/>
  <c r="G257" i="36" s="1"/>
  <c r="G329" i="36" s="1"/>
  <c r="G401" i="36" s="1"/>
  <c r="G181" i="36"/>
  <c r="G253" i="36" s="1"/>
  <c r="G325" i="36" s="1"/>
  <c r="G397" i="36" s="1"/>
  <c r="G177" i="36"/>
  <c r="G249" i="36" s="1"/>
  <c r="G321" i="36" s="1"/>
  <c r="G393" i="36" s="1"/>
  <c r="G173" i="36"/>
  <c r="G245" i="36" s="1"/>
  <c r="G317" i="36" s="1"/>
  <c r="G389" i="36" s="1"/>
  <c r="AG316" i="11"/>
  <c r="AG388" i="11"/>
  <c r="AG16" i="11"/>
  <c r="AG244" i="11"/>
  <c r="AG172" i="11"/>
  <c r="AG88" i="11"/>
  <c r="AG326" i="11"/>
  <c r="AG398" i="11"/>
  <c r="AG254" i="11"/>
  <c r="AG182" i="11"/>
  <c r="AG98" i="11"/>
  <c r="AG26" i="11"/>
  <c r="AG330" i="11"/>
  <c r="AG402" i="11"/>
  <c r="AG258" i="11"/>
  <c r="AG186" i="11"/>
  <c r="AG102" i="11"/>
  <c r="AG30" i="11"/>
  <c r="AG334" i="11"/>
  <c r="AG406" i="11"/>
  <c r="AG262" i="11"/>
  <c r="AG190" i="11"/>
  <c r="AG106" i="11"/>
  <c r="AG34" i="11"/>
  <c r="AG338" i="11"/>
  <c r="AG410" i="11"/>
  <c r="AG266" i="11"/>
  <c r="AG194" i="11"/>
  <c r="AG110" i="11"/>
  <c r="AG38" i="11"/>
  <c r="AG342" i="11"/>
  <c r="AG414" i="11"/>
  <c r="AG270" i="11"/>
  <c r="AG198" i="11"/>
  <c r="AG114" i="11"/>
  <c r="AG42" i="11"/>
  <c r="AG346" i="11"/>
  <c r="AG418" i="11"/>
  <c r="AG274" i="11"/>
  <c r="AG202" i="11"/>
  <c r="AG118" i="11"/>
  <c r="AG46" i="11"/>
  <c r="AG350" i="11"/>
  <c r="AG422" i="11"/>
  <c r="AG278" i="11"/>
  <c r="AG206" i="11"/>
  <c r="AG122" i="11"/>
  <c r="AG50" i="11"/>
  <c r="AG354" i="11"/>
  <c r="AG426" i="11"/>
  <c r="AG282" i="11"/>
  <c r="AG210" i="11"/>
  <c r="AG126" i="11"/>
  <c r="AG54" i="11"/>
  <c r="AG358" i="11"/>
  <c r="AG430" i="11"/>
  <c r="AG286" i="11"/>
  <c r="AG214" i="11"/>
  <c r="AG130" i="11"/>
  <c r="AG58" i="11"/>
  <c r="AG362" i="11"/>
  <c r="AG434" i="11"/>
  <c r="AG290" i="11"/>
  <c r="AG218" i="11"/>
  <c r="AG134" i="11"/>
  <c r="AG62" i="11"/>
  <c r="AG366" i="11"/>
  <c r="AG438" i="11"/>
  <c r="AG294" i="11"/>
  <c r="AG222" i="11"/>
  <c r="AG138" i="11"/>
  <c r="AG66" i="11"/>
  <c r="AG370" i="11"/>
  <c r="AG442" i="11"/>
  <c r="AG298" i="11"/>
  <c r="AG226" i="11"/>
  <c r="AG142" i="11"/>
  <c r="AG70" i="11"/>
  <c r="AG374" i="11"/>
  <c r="AG446" i="11"/>
  <c r="AG230" i="11"/>
  <c r="AG146" i="11"/>
  <c r="AG74" i="11"/>
  <c r="AG302" i="11"/>
  <c r="AG306" i="11"/>
  <c r="AG378" i="11"/>
  <c r="AG450" i="11"/>
  <c r="AG234" i="11"/>
  <c r="AG150" i="11"/>
  <c r="AG78" i="11"/>
  <c r="AG310" i="11"/>
  <c r="AG382" i="11"/>
  <c r="AG454" i="11"/>
  <c r="AG238" i="11"/>
  <c r="AG154" i="11"/>
  <c r="AG82" i="11"/>
  <c r="AG393" i="11"/>
  <c r="AG321" i="11"/>
  <c r="AG177" i="11"/>
  <c r="AG21" i="11"/>
  <c r="AG249" i="11"/>
  <c r="AG93" i="11"/>
  <c r="AE84" i="38"/>
  <c r="AE83" i="38"/>
  <c r="AE82" i="38"/>
  <c r="AE81" i="38"/>
  <c r="AE80" i="38"/>
  <c r="AE79" i="38"/>
  <c r="AE78" i="38"/>
  <c r="AE74" i="38"/>
  <c r="AE23" i="38"/>
  <c r="AE19" i="38"/>
  <c r="AE15" i="38"/>
  <c r="AE75" i="38"/>
  <c r="AE22" i="38"/>
  <c r="AE18" i="38"/>
  <c r="AE14" i="38"/>
  <c r="AE76" i="38"/>
  <c r="AE72" i="38"/>
  <c r="AE21" i="38"/>
  <c r="AE17" i="38"/>
  <c r="AE77" i="38"/>
  <c r="AE73" i="38"/>
  <c r="AE71" i="38"/>
  <c r="AE70" i="38"/>
  <c r="AE69" i="38"/>
  <c r="AE68" i="38"/>
  <c r="AE67" i="38"/>
  <c r="AE66" i="38"/>
  <c r="AE65" i="38"/>
  <c r="AE64" i="38"/>
  <c r="AE63" i="38"/>
  <c r="AE62" i="38"/>
  <c r="AE61" i="38"/>
  <c r="AE60" i="38"/>
  <c r="AE59" i="38"/>
  <c r="AE58" i="38"/>
  <c r="AE57" i="38"/>
  <c r="AE56" i="38"/>
  <c r="AE55" i="38"/>
  <c r="AE54" i="38"/>
  <c r="AE53" i="38"/>
  <c r="AE52" i="38"/>
  <c r="AE51" i="38"/>
  <c r="AE50" i="38"/>
  <c r="AE49" i="38"/>
  <c r="AE48" i="38"/>
  <c r="AE47" i="38"/>
  <c r="AE46" i="38"/>
  <c r="AE45" i="38"/>
  <c r="AE44" i="38"/>
  <c r="AE43" i="38"/>
  <c r="AE42" i="38"/>
  <c r="AE41" i="38"/>
  <c r="AE40" i="38"/>
  <c r="AE39" i="38"/>
  <c r="AE38" i="38"/>
  <c r="AE37" i="38"/>
  <c r="AE36" i="38"/>
  <c r="AE35" i="38"/>
  <c r="AE34" i="38"/>
  <c r="AE33" i="38"/>
  <c r="AE32" i="38"/>
  <c r="AE31" i="38"/>
  <c r="AE30" i="38"/>
  <c r="AE29" i="38"/>
  <c r="AE28" i="38"/>
  <c r="AE27" i="38"/>
  <c r="AE26" i="38"/>
  <c r="AE25" i="38"/>
  <c r="AE24" i="38"/>
  <c r="AE20" i="38"/>
  <c r="AE16" i="38"/>
  <c r="AE22" i="36"/>
  <c r="AE18" i="36"/>
  <c r="AE14" i="36"/>
  <c r="AE21" i="36"/>
  <c r="AE17" i="36"/>
  <c r="AE84" i="36"/>
  <c r="AE83" i="36"/>
  <c r="AE82" i="36"/>
  <c r="AE81" i="36"/>
  <c r="AE80" i="36"/>
  <c r="AE79" i="36"/>
  <c r="AE78" i="36"/>
  <c r="AE77" i="36"/>
  <c r="AE76" i="36"/>
  <c r="AE75" i="36"/>
  <c r="AE74" i="36"/>
  <c r="AE73" i="36"/>
  <c r="AE72" i="36"/>
  <c r="AE71" i="36"/>
  <c r="AE70" i="36"/>
  <c r="AE69" i="36"/>
  <c r="AE68" i="36"/>
  <c r="AE67" i="36"/>
  <c r="AE66" i="36"/>
  <c r="AE65" i="36"/>
  <c r="AE64" i="36"/>
  <c r="AE63" i="36"/>
  <c r="AE62" i="36"/>
  <c r="AE61" i="36"/>
  <c r="AE60" i="36"/>
  <c r="AE59" i="36"/>
  <c r="AE58" i="36"/>
  <c r="AE57" i="36"/>
  <c r="AE56" i="36"/>
  <c r="AE55" i="36"/>
  <c r="AE54" i="36"/>
  <c r="AE53" i="36"/>
  <c r="AE52" i="36"/>
  <c r="AE51" i="36"/>
  <c r="AE50" i="36"/>
  <c r="AE49" i="36"/>
  <c r="AE48" i="36"/>
  <c r="AE47" i="36"/>
  <c r="AE46" i="36"/>
  <c r="AE45" i="36"/>
  <c r="AE44" i="36"/>
  <c r="AE43" i="36"/>
  <c r="AE42" i="36"/>
  <c r="AE41" i="36"/>
  <c r="AE40" i="36"/>
  <c r="AE39" i="36"/>
  <c r="AE38" i="36"/>
  <c r="AE37" i="36"/>
  <c r="AE36" i="36"/>
  <c r="AE35" i="36"/>
  <c r="AE34" i="36"/>
  <c r="AE33" i="36"/>
  <c r="AE32" i="36"/>
  <c r="AE31" i="36"/>
  <c r="AE30" i="36"/>
  <c r="AE29" i="36"/>
  <c r="AE28" i="36"/>
  <c r="AE27" i="36"/>
  <c r="AE26" i="36"/>
  <c r="AE25" i="36"/>
  <c r="AE24" i="36"/>
  <c r="AE20" i="36"/>
  <c r="AE16" i="36"/>
  <c r="AE23" i="36"/>
  <c r="AE19" i="36"/>
  <c r="AE15" i="36"/>
  <c r="AH165" i="37"/>
  <c r="AG315" i="11"/>
  <c r="AG387" i="11"/>
  <c r="AG243" i="11"/>
  <c r="AG87" i="11"/>
  <c r="AG171" i="11"/>
  <c r="AG15" i="11"/>
  <c r="AG320" i="11"/>
  <c r="AG392" i="11"/>
  <c r="AG20" i="11"/>
  <c r="AG248" i="11"/>
  <c r="AG176" i="11"/>
  <c r="AG92" i="11"/>
  <c r="AG327" i="11"/>
  <c r="AG399" i="11"/>
  <c r="AG255" i="11"/>
  <c r="AG99" i="11"/>
  <c r="AG27" i="11"/>
  <c r="AG183" i="11"/>
  <c r="AG331" i="11"/>
  <c r="AG403" i="11"/>
  <c r="AG259" i="11"/>
  <c r="AG103" i="11"/>
  <c r="AG31" i="11"/>
  <c r="AG187" i="11"/>
  <c r="AG335" i="11"/>
  <c r="AG407" i="11"/>
  <c r="AG263" i="11"/>
  <c r="AG107" i="11"/>
  <c r="AG35" i="11"/>
  <c r="AG191" i="11"/>
  <c r="AG339" i="11"/>
  <c r="AG411" i="11"/>
  <c r="AG267" i="11"/>
  <c r="AG111" i="11"/>
  <c r="AG39" i="11"/>
  <c r="AG195" i="11"/>
  <c r="AG343" i="11"/>
  <c r="AG415" i="11"/>
  <c r="AG271" i="11"/>
  <c r="AG115" i="11"/>
  <c r="AG43" i="11"/>
  <c r="AG199" i="11"/>
  <c r="AG347" i="11"/>
  <c r="AG419" i="11"/>
  <c r="AG275" i="11"/>
  <c r="AG119" i="11"/>
  <c r="AG47" i="11"/>
  <c r="AG203" i="11"/>
  <c r="AG351" i="11"/>
  <c r="AG423" i="11"/>
  <c r="AG279" i="11"/>
  <c r="AG123" i="11"/>
  <c r="AG51" i="11"/>
  <c r="AG207" i="11"/>
  <c r="AG355" i="11"/>
  <c r="AG427" i="11"/>
  <c r="AG283" i="11"/>
  <c r="AG127" i="11"/>
  <c r="AG55" i="11"/>
  <c r="AG211" i="11"/>
  <c r="AG359" i="11"/>
  <c r="AG431" i="11"/>
  <c r="AG287" i="11"/>
  <c r="AG131" i="11"/>
  <c r="AG59" i="11"/>
  <c r="AG215" i="11"/>
  <c r="AG363" i="11"/>
  <c r="AG435" i="11"/>
  <c r="AG291" i="11"/>
  <c r="AG135" i="11"/>
  <c r="AG63" i="11"/>
  <c r="AG219" i="11"/>
  <c r="AG367" i="11"/>
  <c r="AG439" i="11"/>
  <c r="AG295" i="11"/>
  <c r="AG139" i="11"/>
  <c r="AG67" i="11"/>
  <c r="AG223" i="11"/>
  <c r="AG371" i="11"/>
  <c r="AG443" i="11"/>
  <c r="AG143" i="11"/>
  <c r="AG299" i="11"/>
  <c r="AG71" i="11"/>
  <c r="AG227" i="11"/>
  <c r="AG375" i="11"/>
  <c r="AG447" i="11"/>
  <c r="AG147" i="11"/>
  <c r="AG303" i="11"/>
  <c r="AG75" i="11"/>
  <c r="AG231" i="11"/>
  <c r="AG307" i="11"/>
  <c r="AG379" i="11"/>
  <c r="AG451" i="11"/>
  <c r="AG151" i="11"/>
  <c r="AG79" i="11"/>
  <c r="AG235" i="11"/>
  <c r="AG311" i="11"/>
  <c r="AG383" i="11"/>
  <c r="AG455" i="11"/>
  <c r="AG155" i="11"/>
  <c r="AG83" i="11"/>
  <c r="AG239" i="11"/>
  <c r="AG314" i="11"/>
  <c r="AG386" i="11"/>
  <c r="AG242" i="11"/>
  <c r="AG170" i="11"/>
  <c r="AG86" i="11"/>
  <c r="AG14" i="11"/>
  <c r="AH165" i="38"/>
  <c r="AH165" i="36"/>
  <c r="AN165" i="37"/>
  <c r="M240" i="37"/>
  <c r="M312" i="37" s="1"/>
  <c r="M384" i="37" s="1"/>
  <c r="M456" i="37" s="1"/>
  <c r="M236" i="37"/>
  <c r="M308" i="37" s="1"/>
  <c r="M380" i="37" s="1"/>
  <c r="M452" i="37" s="1"/>
  <c r="M232" i="37"/>
  <c r="M304" i="37" s="1"/>
  <c r="M376" i="37" s="1"/>
  <c r="M448" i="37" s="1"/>
  <c r="M228" i="37"/>
  <c r="M300" i="37" s="1"/>
  <c r="M372" i="37" s="1"/>
  <c r="M444" i="37" s="1"/>
  <c r="M224" i="37"/>
  <c r="M296" i="37" s="1"/>
  <c r="M368" i="37" s="1"/>
  <c r="M440" i="37" s="1"/>
  <c r="M220" i="37"/>
  <c r="M292" i="37" s="1"/>
  <c r="M364" i="37" s="1"/>
  <c r="M436" i="37" s="1"/>
  <c r="M216" i="37"/>
  <c r="M288" i="37" s="1"/>
  <c r="M360" i="37" s="1"/>
  <c r="M432" i="37" s="1"/>
  <c r="M212" i="37"/>
  <c r="M284" i="37" s="1"/>
  <c r="M356" i="37" s="1"/>
  <c r="M428" i="37" s="1"/>
  <c r="M208" i="37"/>
  <c r="M280" i="37" s="1"/>
  <c r="M352" i="37" s="1"/>
  <c r="M424" i="37" s="1"/>
  <c r="M204" i="37"/>
  <c r="M276" i="37" s="1"/>
  <c r="M348" i="37" s="1"/>
  <c r="M420" i="37" s="1"/>
  <c r="M200" i="37"/>
  <c r="M272" i="37" s="1"/>
  <c r="M344" i="37" s="1"/>
  <c r="M416" i="37" s="1"/>
  <c r="M237" i="37"/>
  <c r="M309" i="37" s="1"/>
  <c r="M381" i="37" s="1"/>
  <c r="M453" i="37" s="1"/>
  <c r="M233" i="37"/>
  <c r="M305" i="37" s="1"/>
  <c r="M377" i="37" s="1"/>
  <c r="M449" i="37" s="1"/>
  <c r="M229" i="37"/>
  <c r="M301" i="37" s="1"/>
  <c r="M373" i="37" s="1"/>
  <c r="M445" i="37" s="1"/>
  <c r="M225" i="37"/>
  <c r="M297" i="37" s="1"/>
  <c r="M369" i="37" s="1"/>
  <c r="M441" i="37" s="1"/>
  <c r="M221" i="37"/>
  <c r="M293" i="37" s="1"/>
  <c r="M365" i="37" s="1"/>
  <c r="M437" i="37" s="1"/>
  <c r="M217" i="37"/>
  <c r="M289" i="37" s="1"/>
  <c r="M361" i="37" s="1"/>
  <c r="M433" i="37" s="1"/>
  <c r="M213" i="37"/>
  <c r="M285" i="37" s="1"/>
  <c r="M357" i="37" s="1"/>
  <c r="M429" i="37" s="1"/>
  <c r="M209" i="37"/>
  <c r="M281" i="37" s="1"/>
  <c r="M353" i="37" s="1"/>
  <c r="M425" i="37" s="1"/>
  <c r="M205" i="37"/>
  <c r="M277" i="37" s="1"/>
  <c r="M349" i="37" s="1"/>
  <c r="M421" i="37" s="1"/>
  <c r="M201" i="37"/>
  <c r="M273" i="37" s="1"/>
  <c r="M345" i="37" s="1"/>
  <c r="M417" i="37" s="1"/>
  <c r="M197" i="37"/>
  <c r="M269" i="37" s="1"/>
  <c r="M341" i="37" s="1"/>
  <c r="M413" i="37" s="1"/>
  <c r="M193" i="37"/>
  <c r="M265" i="37" s="1"/>
  <c r="M337" i="37" s="1"/>
  <c r="M409" i="37" s="1"/>
  <c r="M238" i="37"/>
  <c r="M310" i="37" s="1"/>
  <c r="M382" i="37" s="1"/>
  <c r="M454" i="37" s="1"/>
  <c r="M234" i="37"/>
  <c r="M306" i="37" s="1"/>
  <c r="M378" i="37" s="1"/>
  <c r="M450" i="37" s="1"/>
  <c r="M230" i="37"/>
  <c r="M302" i="37" s="1"/>
  <c r="M374" i="37" s="1"/>
  <c r="M446" i="37" s="1"/>
  <c r="M226" i="37"/>
  <c r="M298" i="37" s="1"/>
  <c r="M370" i="37" s="1"/>
  <c r="M442" i="37" s="1"/>
  <c r="M222" i="37"/>
  <c r="M294" i="37" s="1"/>
  <c r="M366" i="37" s="1"/>
  <c r="M438" i="37" s="1"/>
  <c r="M218" i="37"/>
  <c r="M290" i="37" s="1"/>
  <c r="M362" i="37" s="1"/>
  <c r="M434" i="37" s="1"/>
  <c r="M214" i="37"/>
  <c r="M286" i="37" s="1"/>
  <c r="M358" i="37" s="1"/>
  <c r="M430" i="37" s="1"/>
  <c r="M210" i="37"/>
  <c r="M282" i="37" s="1"/>
  <c r="M354" i="37" s="1"/>
  <c r="M426" i="37" s="1"/>
  <c r="M206" i="37"/>
  <c r="M278" i="37" s="1"/>
  <c r="M350" i="37" s="1"/>
  <c r="M422" i="37" s="1"/>
  <c r="M202" i="37"/>
  <c r="M274" i="37" s="1"/>
  <c r="M346" i="37" s="1"/>
  <c r="M418" i="37" s="1"/>
  <c r="M198" i="37"/>
  <c r="M270" i="37" s="1"/>
  <c r="M342" i="37" s="1"/>
  <c r="M414" i="37" s="1"/>
  <c r="M194" i="37"/>
  <c r="M266" i="37" s="1"/>
  <c r="M338" i="37" s="1"/>
  <c r="M410" i="37" s="1"/>
  <c r="M239" i="37"/>
  <c r="M311" i="37" s="1"/>
  <c r="M383" i="37" s="1"/>
  <c r="M455" i="37" s="1"/>
  <c r="M235" i="37"/>
  <c r="M307" i="37" s="1"/>
  <c r="M379" i="37" s="1"/>
  <c r="M451" i="37" s="1"/>
  <c r="M231" i="37"/>
  <c r="M303" i="37" s="1"/>
  <c r="M375" i="37" s="1"/>
  <c r="M447" i="37" s="1"/>
  <c r="M227" i="37"/>
  <c r="M299" i="37" s="1"/>
  <c r="M371" i="37" s="1"/>
  <c r="M443" i="37" s="1"/>
  <c r="M223" i="37"/>
  <c r="M295" i="37" s="1"/>
  <c r="M367" i="37" s="1"/>
  <c r="M439" i="37" s="1"/>
  <c r="M219" i="37"/>
  <c r="M291" i="37" s="1"/>
  <c r="M363" i="37" s="1"/>
  <c r="M435" i="37" s="1"/>
  <c r="M215" i="37"/>
  <c r="M287" i="37" s="1"/>
  <c r="M359" i="37" s="1"/>
  <c r="M431" i="37" s="1"/>
  <c r="M211" i="37"/>
  <c r="M283" i="37" s="1"/>
  <c r="M355" i="37" s="1"/>
  <c r="M427" i="37" s="1"/>
  <c r="M207" i="37"/>
  <c r="M279" i="37" s="1"/>
  <c r="M351" i="37" s="1"/>
  <c r="M423" i="37" s="1"/>
  <c r="M203" i="37"/>
  <c r="M275" i="37" s="1"/>
  <c r="M347" i="37" s="1"/>
  <c r="M419" i="37" s="1"/>
  <c r="M199" i="37"/>
  <c r="M271" i="37" s="1"/>
  <c r="M343" i="37" s="1"/>
  <c r="M415" i="37" s="1"/>
  <c r="M195" i="37"/>
  <c r="M267" i="37" s="1"/>
  <c r="M339" i="37" s="1"/>
  <c r="M411" i="37" s="1"/>
  <c r="M191" i="37"/>
  <c r="M263" i="37" s="1"/>
  <c r="M335" i="37" s="1"/>
  <c r="M407" i="37" s="1"/>
  <c r="M187" i="37"/>
  <c r="M259" i="37" s="1"/>
  <c r="M331" i="37" s="1"/>
  <c r="M403" i="37" s="1"/>
  <c r="M192" i="37"/>
  <c r="M264" i="37" s="1"/>
  <c r="M336" i="37" s="1"/>
  <c r="M408" i="37" s="1"/>
  <c r="M186" i="37"/>
  <c r="M258" i="37" s="1"/>
  <c r="M330" i="37" s="1"/>
  <c r="M402" i="37" s="1"/>
  <c r="M184" i="37"/>
  <c r="M256" i="37" s="1"/>
  <c r="M328" i="37" s="1"/>
  <c r="M400" i="37" s="1"/>
  <c r="M180" i="37"/>
  <c r="M252" i="37" s="1"/>
  <c r="M324" i="37" s="1"/>
  <c r="M396" i="37" s="1"/>
  <c r="M176" i="37"/>
  <c r="M248" i="37" s="1"/>
  <c r="M320" i="37" s="1"/>
  <c r="M392" i="37" s="1"/>
  <c r="M172" i="37"/>
  <c r="M244" i="37" s="1"/>
  <c r="M316" i="37" s="1"/>
  <c r="M388" i="37" s="1"/>
  <c r="M188" i="37"/>
  <c r="M260" i="37" s="1"/>
  <c r="M332" i="37" s="1"/>
  <c r="M404" i="37" s="1"/>
  <c r="M185" i="37"/>
  <c r="M257" i="37" s="1"/>
  <c r="M329" i="37" s="1"/>
  <c r="M401" i="37" s="1"/>
  <c r="M181" i="37"/>
  <c r="M253" i="37" s="1"/>
  <c r="M325" i="37" s="1"/>
  <c r="M397" i="37" s="1"/>
  <c r="M177" i="37"/>
  <c r="M249" i="37" s="1"/>
  <c r="M321" i="37" s="1"/>
  <c r="M393" i="37" s="1"/>
  <c r="M173" i="37"/>
  <c r="M245" i="37" s="1"/>
  <c r="M317" i="37" s="1"/>
  <c r="M389" i="37" s="1"/>
  <c r="M196" i="37"/>
  <c r="M268" i="37" s="1"/>
  <c r="M340" i="37" s="1"/>
  <c r="M412" i="37" s="1"/>
  <c r="M190" i="37"/>
  <c r="M262" i="37" s="1"/>
  <c r="M334" i="37" s="1"/>
  <c r="M406" i="37" s="1"/>
  <c r="M189" i="37"/>
  <c r="M261" i="37" s="1"/>
  <c r="M333" i="37" s="1"/>
  <c r="M405" i="37" s="1"/>
  <c r="M182" i="37"/>
  <c r="M254" i="37" s="1"/>
  <c r="M326" i="37" s="1"/>
  <c r="M398" i="37" s="1"/>
  <c r="M178" i="37"/>
  <c r="M250" i="37" s="1"/>
  <c r="M322" i="37" s="1"/>
  <c r="M394" i="37" s="1"/>
  <c r="M174" i="37"/>
  <c r="M246" i="37" s="1"/>
  <c r="M318" i="37" s="1"/>
  <c r="M390" i="37" s="1"/>
  <c r="M170" i="37"/>
  <c r="M242" i="37" s="1"/>
  <c r="M314" i="37" s="1"/>
  <c r="M386" i="37" s="1"/>
  <c r="M183" i="37"/>
  <c r="M255" i="37" s="1"/>
  <c r="M327" i="37" s="1"/>
  <c r="M399" i="37" s="1"/>
  <c r="M179" i="37"/>
  <c r="M251" i="37" s="1"/>
  <c r="M323" i="37" s="1"/>
  <c r="M395" i="37" s="1"/>
  <c r="M175" i="37"/>
  <c r="M247" i="37" s="1"/>
  <c r="M319" i="37" s="1"/>
  <c r="M391" i="37" s="1"/>
  <c r="M171" i="37"/>
  <c r="M243" i="37" s="1"/>
  <c r="M315" i="37" s="1"/>
  <c r="M387" i="37" s="1"/>
  <c r="AG319" i="11"/>
  <c r="AG391" i="11"/>
  <c r="AG247" i="11"/>
  <c r="AG91" i="11"/>
  <c r="AG175" i="11"/>
  <c r="AG19" i="11"/>
  <c r="AG324" i="11"/>
  <c r="AG396" i="11"/>
  <c r="AG24" i="11"/>
  <c r="AG252" i="11"/>
  <c r="AG180" i="11"/>
  <c r="AG96" i="11"/>
  <c r="AG328" i="11"/>
  <c r="AG400" i="11"/>
  <c r="AG28" i="11"/>
  <c r="AG256" i="11"/>
  <c r="AG184" i="11"/>
  <c r="AG100" i="11"/>
  <c r="AG332" i="11"/>
  <c r="AG404" i="11"/>
  <c r="AG32" i="11"/>
  <c r="AG260" i="11"/>
  <c r="AG188" i="11"/>
  <c r="AG104" i="11"/>
  <c r="AG336" i="11"/>
  <c r="AG408" i="11"/>
  <c r="AG36" i="11"/>
  <c r="AG264" i="11"/>
  <c r="AG192" i="11"/>
  <c r="AG108" i="11"/>
  <c r="AG340" i="11"/>
  <c r="AG412" i="11"/>
  <c r="AG40" i="11"/>
  <c r="AG268" i="11"/>
  <c r="AG196" i="11"/>
  <c r="AG112" i="11"/>
  <c r="AG344" i="11"/>
  <c r="AG416" i="11"/>
  <c r="AG44" i="11"/>
  <c r="AG272" i="11"/>
  <c r="AG200" i="11"/>
  <c r="AG116" i="11"/>
  <c r="AG348" i="11"/>
  <c r="AG420" i="11"/>
  <c r="AG48" i="11"/>
  <c r="AG276" i="11"/>
  <c r="AG204" i="11"/>
  <c r="AG120" i="11"/>
  <c r="AG352" i="11"/>
  <c r="AG424" i="11"/>
  <c r="AG52" i="11"/>
  <c r="AG280" i="11"/>
  <c r="AG208" i="11"/>
  <c r="AG124" i="11"/>
  <c r="AG356" i="11"/>
  <c r="AG428" i="11"/>
  <c r="AG56" i="11"/>
  <c r="AG284" i="11"/>
  <c r="AG212" i="11"/>
  <c r="AG128" i="11"/>
  <c r="AG360" i="11"/>
  <c r="AG432" i="11"/>
  <c r="AG60" i="11"/>
  <c r="AG288" i="11"/>
  <c r="AG216" i="11"/>
  <c r="AG132" i="11"/>
  <c r="AG364" i="11"/>
  <c r="AG436" i="11"/>
  <c r="AG64" i="11"/>
  <c r="AG292" i="11"/>
  <c r="AG220" i="11"/>
  <c r="AG136" i="11"/>
  <c r="AG368" i="11"/>
  <c r="AG440" i="11"/>
  <c r="AG296" i="11"/>
  <c r="AG68" i="11"/>
  <c r="AG224" i="11"/>
  <c r="AG140" i="11"/>
  <c r="AG372" i="11"/>
  <c r="AG444" i="11"/>
  <c r="AG300" i="11"/>
  <c r="AG72" i="11"/>
  <c r="AG228" i="11"/>
  <c r="AG144" i="11"/>
  <c r="AG376" i="11"/>
  <c r="AG448" i="11"/>
  <c r="AG304" i="11"/>
  <c r="AG76" i="11"/>
  <c r="AG232" i="11"/>
  <c r="AG148" i="11"/>
  <c r="AG380" i="11"/>
  <c r="AG452" i="11"/>
  <c r="AG308" i="11"/>
  <c r="AG80" i="11"/>
  <c r="AG236" i="11"/>
  <c r="AG152" i="11"/>
  <c r="AG384" i="11"/>
  <c r="AG456" i="11"/>
  <c r="AG312" i="11"/>
  <c r="AG84" i="11"/>
  <c r="AG240" i="11"/>
  <c r="AG156" i="11"/>
  <c r="AG318" i="11"/>
  <c r="AG390" i="11"/>
  <c r="AG246" i="11"/>
  <c r="AG174" i="11"/>
  <c r="AG90" i="11"/>
  <c r="AG18" i="11"/>
  <c r="AN165" i="38"/>
  <c r="L393" i="37" l="1"/>
  <c r="L414" i="37"/>
  <c r="L436" i="37"/>
  <c r="L390" i="37"/>
  <c r="L429" i="37"/>
  <c r="L439" i="37"/>
  <c r="L412" i="37"/>
  <c r="L400" i="37"/>
  <c r="L392" i="37"/>
  <c r="L391" i="37"/>
  <c r="L435" i="37"/>
  <c r="L444" i="37"/>
  <c r="L401" i="37"/>
  <c r="L426" i="37"/>
  <c r="L399" i="37"/>
  <c r="L454" i="37"/>
  <c r="L404" i="37"/>
  <c r="L394" i="37"/>
  <c r="L431" i="37"/>
  <c r="L397" i="37"/>
  <c r="L422" i="37"/>
  <c r="L456" i="37"/>
  <c r="L451" i="37"/>
  <c r="L449" i="37"/>
  <c r="L430" i="37"/>
  <c r="L410" i="37"/>
  <c r="L407" i="37"/>
  <c r="L455" i="37"/>
  <c r="L427" i="37"/>
  <c r="L448" i="37"/>
  <c r="L415" i="37"/>
  <c r="L438" i="37"/>
  <c r="L450" i="37"/>
  <c r="L396" i="37"/>
  <c r="L413" i="37"/>
  <c r="L408" i="37"/>
  <c r="L447" i="37"/>
  <c r="L388" i="37"/>
  <c r="L402" i="37"/>
  <c r="L389" i="37"/>
  <c r="L417" i="37"/>
  <c r="L406" i="37"/>
  <c r="L428" i="37"/>
  <c r="L387" i="37"/>
  <c r="L453" i="37"/>
  <c r="L403" i="37"/>
  <c r="L423" i="37"/>
  <c r="L445" i="37"/>
  <c r="L405" i="37"/>
  <c r="L398" i="37"/>
  <c r="L425" i="37"/>
  <c r="L433" i="37"/>
  <c r="L443" i="37"/>
  <c r="L416" i="37"/>
  <c r="L409" i="37"/>
  <c r="L440" i="37"/>
  <c r="L420" i="37"/>
  <c r="L386" i="37"/>
  <c r="L442" i="37"/>
  <c r="L432" i="37"/>
  <c r="L437" i="37"/>
  <c r="L446" i="37"/>
  <c r="L452" i="37"/>
  <c r="L424" i="37"/>
  <c r="L421" i="37"/>
  <c r="L418" i="37"/>
  <c r="L419" i="37"/>
  <c r="L441" i="37"/>
  <c r="L395" i="37"/>
  <c r="L434" i="37"/>
  <c r="DH53" i="35"/>
  <c r="DH12" i="35"/>
  <c r="DH33" i="35"/>
  <c r="DH21" i="35"/>
  <c r="DH43" i="35"/>
  <c r="DH64" i="35"/>
  <c r="DH11" i="35"/>
  <c r="DH32" i="35"/>
  <c r="DH52" i="35"/>
  <c r="DH74" i="35"/>
  <c r="DH63" i="35"/>
  <c r="DH20" i="35"/>
  <c r="DH42" i="35"/>
  <c r="DH31" i="35"/>
  <c r="DH51" i="35"/>
  <c r="DH10" i="35"/>
  <c r="DH62" i="35"/>
  <c r="DH19" i="35"/>
  <c r="DH73" i="35"/>
  <c r="DH30" i="35"/>
  <c r="DH41" i="35"/>
  <c r="DH61" i="35"/>
  <c r="DH50" i="35"/>
  <c r="DH9" i="35"/>
  <c r="DH29" i="35"/>
  <c r="DH18" i="35"/>
  <c r="DH60" i="35"/>
  <c r="DH72" i="35"/>
  <c r="DH28" i="35"/>
  <c r="DH40" i="35"/>
  <c r="DH59" i="35"/>
  <c r="DH8" i="35"/>
  <c r="DH27" i="35"/>
  <c r="DH71" i="35"/>
  <c r="DH58" i="35"/>
  <c r="DH49" i="35"/>
  <c r="DH39" i="35"/>
  <c r="DH26" i="35"/>
  <c r="DH17" i="35"/>
  <c r="DH7" i="35"/>
  <c r="DH70" i="35"/>
  <c r="DH48" i="35"/>
  <c r="DH38" i="35"/>
  <c r="DH16" i="35"/>
  <c r="DH6" i="35"/>
  <c r="DH57" i="35"/>
  <c r="DH69" i="35"/>
  <c r="DH25" i="35"/>
  <c r="DH47" i="35"/>
  <c r="DH37" i="35"/>
  <c r="DH15" i="35"/>
  <c r="DH5" i="35"/>
  <c r="DH56" i="35"/>
  <c r="DH24" i="35"/>
  <c r="DH46" i="35"/>
  <c r="DH68" i="35"/>
  <c r="DH14" i="35"/>
  <c r="DH36" i="35"/>
  <c r="DH55" i="35"/>
  <c r="DH4" i="35"/>
  <c r="DH23" i="35"/>
  <c r="DH45" i="35"/>
  <c r="DH67" i="35"/>
  <c r="DH13" i="35"/>
  <c r="DH35" i="35"/>
  <c r="DH54" i="35"/>
  <c r="DH66" i="35"/>
  <c r="DH22" i="35"/>
  <c r="DH34" i="35"/>
  <c r="DH44" i="35"/>
  <c r="DH65" i="35"/>
  <c r="BZ15" i="35"/>
  <c r="AR63" i="35"/>
  <c r="AR73" i="35"/>
  <c r="AR31" i="35"/>
  <c r="AR41" i="35"/>
  <c r="AR62" i="35"/>
  <c r="AR9" i="35"/>
  <c r="AR30" i="35"/>
  <c r="AR48" i="35"/>
  <c r="AR16" i="35"/>
  <c r="AR72" i="35"/>
  <c r="AR61" i="35"/>
  <c r="AR40" i="35"/>
  <c r="AR29" i="35"/>
  <c r="AR47" i="35"/>
  <c r="AR8" i="35"/>
  <c r="AR53" i="35"/>
  <c r="AR15" i="35"/>
  <c r="AR60" i="35"/>
  <c r="AR21" i="35"/>
  <c r="AR71" i="35"/>
  <c r="AR28" i="35"/>
  <c r="AR52" i="35"/>
  <c r="AR46" i="35"/>
  <c r="AR39" i="35"/>
  <c r="AR59" i="35"/>
  <c r="AR20" i="35"/>
  <c r="AR14" i="35"/>
  <c r="AR7" i="35"/>
  <c r="AR27" i="35"/>
  <c r="AR58" i="35"/>
  <c r="AR70" i="35"/>
  <c r="AR26" i="35"/>
  <c r="AR38" i="35"/>
  <c r="AR57" i="35"/>
  <c r="AR45" i="35"/>
  <c r="AR6" i="35"/>
  <c r="AR25" i="35"/>
  <c r="AR13" i="35"/>
  <c r="AR69" i="35"/>
  <c r="AR37" i="35"/>
  <c r="AR56" i="35"/>
  <c r="AR5" i="35"/>
  <c r="AR24" i="35"/>
  <c r="AR44" i="35"/>
  <c r="AR68" i="35"/>
  <c r="AR12" i="35"/>
  <c r="AR36" i="35"/>
  <c r="AR4" i="35"/>
  <c r="AR55" i="35"/>
  <c r="AR23" i="35"/>
  <c r="AR67" i="35"/>
  <c r="AR54" i="35"/>
  <c r="AR43" i="35"/>
  <c r="AR35" i="35"/>
  <c r="AR22" i="35"/>
  <c r="AR11" i="35"/>
  <c r="AR66" i="35"/>
  <c r="AR51" i="35"/>
  <c r="AR34" i="35"/>
  <c r="AR19" i="35"/>
  <c r="AR65" i="35"/>
  <c r="AR50" i="35"/>
  <c r="AR74" i="35"/>
  <c r="AR33" i="35"/>
  <c r="AR18" i="35"/>
  <c r="AR42" i="35"/>
  <c r="AR49" i="35"/>
  <c r="AR10" i="35"/>
  <c r="AR64" i="35"/>
  <c r="AR17" i="35"/>
  <c r="AR32" i="35"/>
  <c r="J21" i="35"/>
  <c r="J50" i="35"/>
  <c r="J46" i="35"/>
  <c r="J10" i="35"/>
  <c r="J66" i="35"/>
  <c r="J29" i="35"/>
  <c r="J34" i="35"/>
  <c r="J22" i="35"/>
  <c r="J52" i="35"/>
  <c r="J57" i="35"/>
  <c r="J35" i="35"/>
  <c r="J4" i="35"/>
  <c r="J67" i="35"/>
  <c r="J60" i="35"/>
  <c r="J53" i="35"/>
  <c r="J28" i="35"/>
  <c r="J25" i="35"/>
  <c r="J70" i="35"/>
  <c r="J36" i="35"/>
  <c r="J56" i="35"/>
  <c r="J62" i="35"/>
  <c r="J68" i="35"/>
  <c r="J26" i="35"/>
  <c r="J33" i="35"/>
  <c r="J54" i="35"/>
  <c r="J72" i="35"/>
  <c r="J14" i="35"/>
  <c r="J44" i="35"/>
  <c r="J12" i="35"/>
  <c r="J8" i="35"/>
  <c r="J18" i="35"/>
  <c r="J61" i="35"/>
  <c r="J16" i="35"/>
  <c r="J59" i="35"/>
  <c r="J17" i="35"/>
  <c r="J37" i="35"/>
  <c r="J23" i="35"/>
  <c r="J5" i="35"/>
  <c r="J73" i="35"/>
  <c r="J20" i="35"/>
  <c r="J55" i="35"/>
  <c r="J30" i="35"/>
  <c r="J51" i="35"/>
  <c r="J63" i="35"/>
  <c r="J48" i="35"/>
  <c r="J19" i="35"/>
  <c r="J74" i="35"/>
  <c r="J41" i="35"/>
  <c r="J47" i="35"/>
  <c r="J65" i="35"/>
  <c r="J40" i="35"/>
  <c r="J71" i="35"/>
  <c r="J15" i="35"/>
  <c r="J31" i="35"/>
  <c r="J45" i="35"/>
  <c r="J49" i="35"/>
  <c r="J13" i="35"/>
  <c r="J6" i="35"/>
  <c r="J42" i="35"/>
  <c r="J38" i="35"/>
  <c r="J43" i="35"/>
  <c r="J9" i="35"/>
  <c r="J58" i="35"/>
  <c r="J11" i="35"/>
  <c r="J27" i="35"/>
  <c r="J64" i="35"/>
  <c r="J32" i="35"/>
  <c r="J39" i="35"/>
  <c r="J24" i="35"/>
  <c r="J69" i="35"/>
  <c r="J7" i="35"/>
  <c r="BZ49" i="35"/>
  <c r="BZ67" i="35"/>
  <c r="BZ55" i="35"/>
  <c r="BZ51" i="35"/>
  <c r="L411" i="37"/>
  <c r="BZ63" i="35"/>
  <c r="BZ52" i="35"/>
  <c r="BZ64" i="35"/>
  <c r="BZ65" i="35"/>
  <c r="BZ57" i="35"/>
  <c r="BZ61" i="35"/>
  <c r="BZ53" i="35"/>
  <c r="BZ45" i="35"/>
  <c r="BZ47" i="35"/>
  <c r="BZ41" i="35"/>
  <c r="BZ43" i="35"/>
  <c r="BZ37" i="35"/>
  <c r="BZ39" i="35"/>
  <c r="BZ25" i="35"/>
  <c r="BZ35" i="35"/>
  <c r="BZ17" i="35"/>
  <c r="BZ31" i="35"/>
  <c r="BZ9" i="35"/>
  <c r="BZ27" i="35"/>
  <c r="BZ69" i="35"/>
  <c r="BZ7" i="35"/>
  <c r="BZ11" i="35"/>
  <c r="BZ8" i="35"/>
  <c r="BZ71" i="35"/>
  <c r="BZ36" i="35"/>
  <c r="BZ12" i="35"/>
  <c r="BZ19" i="35"/>
  <c r="BZ72" i="35"/>
  <c r="BZ68" i="35"/>
  <c r="BZ18" i="35"/>
  <c r="BZ60" i="35"/>
  <c r="BZ62" i="35"/>
  <c r="BZ56" i="35"/>
  <c r="BZ58" i="35"/>
  <c r="BZ44" i="35"/>
  <c r="BZ50" i="35"/>
  <c r="BZ40" i="35"/>
  <c r="BZ42" i="35"/>
  <c r="BZ32" i="35"/>
  <c r="BZ38" i="35"/>
  <c r="BZ6" i="35"/>
  <c r="BZ28" i="35"/>
  <c r="BZ34" i="35"/>
  <c r="BZ5" i="35"/>
  <c r="BZ20" i="35"/>
  <c r="BZ26" i="35"/>
  <c r="BZ4" i="35"/>
  <c r="BZ16" i="35"/>
  <c r="BZ22" i="35"/>
  <c r="BZ23" i="35"/>
  <c r="BZ66" i="35"/>
  <c r="BZ14" i="35"/>
  <c r="BZ59" i="35"/>
  <c r="BZ10" i="35"/>
  <c r="BZ48" i="35"/>
  <c r="BZ54" i="35"/>
  <c r="BZ46" i="35"/>
  <c r="BZ30" i="35"/>
  <c r="BZ33" i="35"/>
  <c r="BZ74" i="35"/>
  <c r="BZ73" i="35"/>
  <c r="BZ21" i="35"/>
  <c r="BZ13" i="35"/>
  <c r="BZ70" i="35"/>
  <c r="BZ24" i="35"/>
  <c r="J243" i="37"/>
  <c r="J315" i="37" s="1"/>
  <c r="J387" i="37" s="1"/>
  <c r="J244" i="37"/>
  <c r="J316" i="37" s="1"/>
  <c r="J388" i="37" s="1"/>
  <c r="J242" i="37"/>
  <c r="J314" i="37" s="1"/>
  <c r="J386" i="37" s="1"/>
  <c r="I309" i="38"/>
  <c r="I381" i="38" s="1"/>
  <c r="I453" i="38" s="1"/>
  <c r="I293" i="38"/>
  <c r="I365" i="38" s="1"/>
  <c r="I437" i="38" s="1"/>
  <c r="I277" i="38"/>
  <c r="I349" i="38" s="1"/>
  <c r="I421" i="38" s="1"/>
  <c r="I261" i="38"/>
  <c r="I333" i="38" s="1"/>
  <c r="I405" i="38" s="1"/>
  <c r="I245" i="38"/>
  <c r="I317" i="38" s="1"/>
  <c r="I389" i="38" s="1"/>
  <c r="I304" i="38"/>
  <c r="I376" i="38" s="1"/>
  <c r="I448" i="38" s="1"/>
  <c r="I288" i="38"/>
  <c r="I360" i="38" s="1"/>
  <c r="I432" i="38" s="1"/>
  <c r="I272" i="38"/>
  <c r="I344" i="38" s="1"/>
  <c r="I416" i="38" s="1"/>
  <c r="I256" i="38"/>
  <c r="I328" i="38" s="1"/>
  <c r="I400" i="38" s="1"/>
  <c r="I311" i="38"/>
  <c r="I383" i="38" s="1"/>
  <c r="I455" i="38" s="1"/>
  <c r="I295" i="38"/>
  <c r="I367" i="38" s="1"/>
  <c r="I439" i="38" s="1"/>
  <c r="I279" i="38"/>
  <c r="I351" i="38" s="1"/>
  <c r="I423" i="38" s="1"/>
  <c r="I263" i="38"/>
  <c r="I335" i="38" s="1"/>
  <c r="I407" i="38" s="1"/>
  <c r="I247" i="38"/>
  <c r="I319" i="38" s="1"/>
  <c r="I391" i="38" s="1"/>
  <c r="I302" i="38"/>
  <c r="I374" i="38" s="1"/>
  <c r="I446" i="38" s="1"/>
  <c r="I286" i="38"/>
  <c r="I358" i="38" s="1"/>
  <c r="I430" i="38" s="1"/>
  <c r="I270" i="38"/>
  <c r="I342" i="38" s="1"/>
  <c r="I414" i="38" s="1"/>
  <c r="I254" i="38"/>
  <c r="I326" i="38" s="1"/>
  <c r="I398" i="38" s="1"/>
  <c r="I305" i="38"/>
  <c r="I377" i="38" s="1"/>
  <c r="I449" i="38" s="1"/>
  <c r="I289" i="38"/>
  <c r="I361" i="38" s="1"/>
  <c r="I433" i="38" s="1"/>
  <c r="I273" i="38"/>
  <c r="I345" i="38" s="1"/>
  <c r="I417" i="38" s="1"/>
  <c r="I257" i="38"/>
  <c r="I329" i="38" s="1"/>
  <c r="I401" i="38" s="1"/>
  <c r="I300" i="38"/>
  <c r="I372" i="38" s="1"/>
  <c r="I444" i="38" s="1"/>
  <c r="I284" i="38"/>
  <c r="I356" i="38" s="1"/>
  <c r="I428" i="38" s="1"/>
  <c r="I268" i="38"/>
  <c r="I340" i="38" s="1"/>
  <c r="I412" i="38" s="1"/>
  <c r="I252" i="38"/>
  <c r="I324" i="38" s="1"/>
  <c r="I396" i="38" s="1"/>
  <c r="I307" i="38"/>
  <c r="I379" i="38" s="1"/>
  <c r="I451" i="38" s="1"/>
  <c r="I291" i="38"/>
  <c r="I363" i="38" s="1"/>
  <c r="I435" i="38" s="1"/>
  <c r="I275" i="38"/>
  <c r="I347" i="38" s="1"/>
  <c r="I419" i="38" s="1"/>
  <c r="I259" i="38"/>
  <c r="I331" i="38" s="1"/>
  <c r="I403" i="38" s="1"/>
  <c r="I243" i="38"/>
  <c r="I315" i="38" s="1"/>
  <c r="I387" i="38" s="1"/>
  <c r="I298" i="38"/>
  <c r="I370" i="38" s="1"/>
  <c r="I442" i="38" s="1"/>
  <c r="I282" i="38"/>
  <c r="I354" i="38" s="1"/>
  <c r="I426" i="38" s="1"/>
  <c r="I266" i="38"/>
  <c r="I338" i="38" s="1"/>
  <c r="I410" i="38" s="1"/>
  <c r="I250" i="38"/>
  <c r="I322" i="38" s="1"/>
  <c r="I394" i="38" s="1"/>
  <c r="I301" i="38"/>
  <c r="I373" i="38" s="1"/>
  <c r="I445" i="38" s="1"/>
  <c r="I285" i="38"/>
  <c r="I357" i="38" s="1"/>
  <c r="I429" i="38" s="1"/>
  <c r="I269" i="38"/>
  <c r="I341" i="38" s="1"/>
  <c r="I413" i="38" s="1"/>
  <c r="I253" i="38"/>
  <c r="I325" i="38" s="1"/>
  <c r="I397" i="38" s="1"/>
  <c r="I312" i="38"/>
  <c r="I384" i="38" s="1"/>
  <c r="I456" i="38" s="1"/>
  <c r="I296" i="38"/>
  <c r="I368" i="38" s="1"/>
  <c r="I440" i="38" s="1"/>
  <c r="I280" i="38"/>
  <c r="I352" i="38" s="1"/>
  <c r="I424" i="38" s="1"/>
  <c r="I264" i="38"/>
  <c r="I336" i="38" s="1"/>
  <c r="I408" i="38" s="1"/>
  <c r="I248" i="38"/>
  <c r="I320" i="38" s="1"/>
  <c r="I392" i="38" s="1"/>
  <c r="I303" i="38"/>
  <c r="I375" i="38" s="1"/>
  <c r="I447" i="38" s="1"/>
  <c r="I287" i="38"/>
  <c r="I359" i="38" s="1"/>
  <c r="I431" i="38" s="1"/>
  <c r="I271" i="38"/>
  <c r="I343" i="38" s="1"/>
  <c r="I415" i="38" s="1"/>
  <c r="I255" i="38"/>
  <c r="I327" i="38" s="1"/>
  <c r="I399" i="38" s="1"/>
  <c r="I310" i="38"/>
  <c r="I382" i="38" s="1"/>
  <c r="I454" i="38" s="1"/>
  <c r="I294" i="38"/>
  <c r="I366" i="38" s="1"/>
  <c r="I438" i="38" s="1"/>
  <c r="I278" i="38"/>
  <c r="I350" i="38" s="1"/>
  <c r="I422" i="38" s="1"/>
  <c r="I262" i="38"/>
  <c r="I334" i="38" s="1"/>
  <c r="I406" i="38" s="1"/>
  <c r="I246" i="38"/>
  <c r="I318" i="38" s="1"/>
  <c r="I390" i="38" s="1"/>
  <c r="I297" i="38"/>
  <c r="I369" i="38" s="1"/>
  <c r="I441" i="38" s="1"/>
  <c r="I281" i="38"/>
  <c r="I353" i="38" s="1"/>
  <c r="I425" i="38" s="1"/>
  <c r="I265" i="38"/>
  <c r="I337" i="38" s="1"/>
  <c r="I409" i="38" s="1"/>
  <c r="I249" i="38"/>
  <c r="I321" i="38" s="1"/>
  <c r="I393" i="38" s="1"/>
  <c r="I308" i="38"/>
  <c r="I380" i="38" s="1"/>
  <c r="I452" i="38" s="1"/>
  <c r="I292" i="38"/>
  <c r="I364" i="38" s="1"/>
  <c r="I436" i="38" s="1"/>
  <c r="I276" i="38"/>
  <c r="I348" i="38" s="1"/>
  <c r="I420" i="38" s="1"/>
  <c r="I260" i="38"/>
  <c r="I332" i="38" s="1"/>
  <c r="I404" i="38" s="1"/>
  <c r="I244" i="38"/>
  <c r="I316" i="38" s="1"/>
  <c r="I388" i="38" s="1"/>
  <c r="I299" i="38"/>
  <c r="I371" i="38" s="1"/>
  <c r="I443" i="38" s="1"/>
  <c r="I283" i="38"/>
  <c r="I355" i="38" s="1"/>
  <c r="I427" i="38" s="1"/>
  <c r="I267" i="38"/>
  <c r="I339" i="38" s="1"/>
  <c r="I411" i="38" s="1"/>
  <c r="I251" i="38"/>
  <c r="I323" i="38" s="1"/>
  <c r="I395" i="38" s="1"/>
  <c r="I306" i="38"/>
  <c r="I378" i="38" s="1"/>
  <c r="I450" i="38" s="1"/>
  <c r="I290" i="38"/>
  <c r="I362" i="38" s="1"/>
  <c r="I434" i="38" s="1"/>
  <c r="I274" i="38"/>
  <c r="I346" i="38" s="1"/>
  <c r="I418" i="38" s="1"/>
  <c r="I258" i="38"/>
  <c r="I330" i="38" s="1"/>
  <c r="I402" i="38" s="1"/>
  <c r="I242" i="38"/>
  <c r="I314" i="38" s="1"/>
  <c r="I386" i="38" s="1"/>
  <c r="M243" i="36"/>
  <c r="M315" i="36" s="1"/>
  <c r="M387" i="36" s="1"/>
  <c r="M259" i="36"/>
  <c r="M331" i="36" s="1"/>
  <c r="M403" i="36" s="1"/>
  <c r="M275" i="36"/>
  <c r="M347" i="36" s="1"/>
  <c r="M419" i="36" s="1"/>
  <c r="M291" i="36"/>
  <c r="M363" i="36" s="1"/>
  <c r="M435" i="36" s="1"/>
  <c r="M307" i="36"/>
  <c r="M379" i="36" s="1"/>
  <c r="M451" i="36" s="1"/>
  <c r="M250" i="36"/>
  <c r="M322" i="36" s="1"/>
  <c r="M394" i="36" s="1"/>
  <c r="M266" i="36"/>
  <c r="M338" i="36" s="1"/>
  <c r="M410" i="36" s="1"/>
  <c r="M282" i="36"/>
  <c r="M354" i="36" s="1"/>
  <c r="M426" i="36" s="1"/>
  <c r="M298" i="36"/>
  <c r="M370" i="36" s="1"/>
  <c r="M442" i="36" s="1"/>
  <c r="M245" i="36"/>
  <c r="M317" i="36" s="1"/>
  <c r="M389" i="36" s="1"/>
  <c r="M261" i="36"/>
  <c r="M333" i="36" s="1"/>
  <c r="M405" i="36" s="1"/>
  <c r="M277" i="36"/>
  <c r="M349" i="36" s="1"/>
  <c r="M421" i="36" s="1"/>
  <c r="M293" i="36"/>
  <c r="M365" i="36" s="1"/>
  <c r="M437" i="36" s="1"/>
  <c r="M309" i="36"/>
  <c r="M381" i="36" s="1"/>
  <c r="M453" i="36" s="1"/>
  <c r="M256" i="36"/>
  <c r="M328" i="36" s="1"/>
  <c r="M400" i="36" s="1"/>
  <c r="M272" i="36"/>
  <c r="M344" i="36" s="1"/>
  <c r="M416" i="36" s="1"/>
  <c r="M288" i="36"/>
  <c r="M360" i="36" s="1"/>
  <c r="M432" i="36" s="1"/>
  <c r="M304" i="36"/>
  <c r="M376" i="36" s="1"/>
  <c r="M448" i="36" s="1"/>
  <c r="M247" i="36"/>
  <c r="M319" i="36" s="1"/>
  <c r="M391" i="36" s="1"/>
  <c r="M263" i="36"/>
  <c r="M335" i="36" s="1"/>
  <c r="M407" i="36" s="1"/>
  <c r="M279" i="36"/>
  <c r="M351" i="36" s="1"/>
  <c r="M423" i="36" s="1"/>
  <c r="M295" i="36"/>
  <c r="M367" i="36" s="1"/>
  <c r="M439" i="36" s="1"/>
  <c r="M311" i="36"/>
  <c r="M383" i="36" s="1"/>
  <c r="M455" i="36" s="1"/>
  <c r="M254" i="36"/>
  <c r="M326" i="36" s="1"/>
  <c r="M398" i="36" s="1"/>
  <c r="M270" i="36"/>
  <c r="M342" i="36" s="1"/>
  <c r="M414" i="36" s="1"/>
  <c r="M286" i="36"/>
  <c r="M358" i="36" s="1"/>
  <c r="M430" i="36" s="1"/>
  <c r="M302" i="36"/>
  <c r="M374" i="36" s="1"/>
  <c r="M446" i="36" s="1"/>
  <c r="M249" i="36"/>
  <c r="M321" i="36" s="1"/>
  <c r="M393" i="36" s="1"/>
  <c r="M265" i="36"/>
  <c r="M337" i="36" s="1"/>
  <c r="M409" i="36" s="1"/>
  <c r="M281" i="36"/>
  <c r="M353" i="36" s="1"/>
  <c r="M425" i="36" s="1"/>
  <c r="M297" i="36"/>
  <c r="M369" i="36" s="1"/>
  <c r="M441" i="36" s="1"/>
  <c r="M244" i="36"/>
  <c r="M316" i="36" s="1"/>
  <c r="M388" i="36" s="1"/>
  <c r="M260" i="36"/>
  <c r="M332" i="36" s="1"/>
  <c r="M404" i="36" s="1"/>
  <c r="M276" i="36"/>
  <c r="M348" i="36" s="1"/>
  <c r="M420" i="36" s="1"/>
  <c r="M292" i="36"/>
  <c r="M364" i="36" s="1"/>
  <c r="M436" i="36" s="1"/>
  <c r="M308" i="36"/>
  <c r="M380" i="36" s="1"/>
  <c r="M452" i="36" s="1"/>
  <c r="M251" i="36"/>
  <c r="M323" i="36" s="1"/>
  <c r="M395" i="36" s="1"/>
  <c r="M267" i="36"/>
  <c r="M339" i="36" s="1"/>
  <c r="M411" i="36" s="1"/>
  <c r="M283" i="36"/>
  <c r="M355" i="36" s="1"/>
  <c r="M427" i="36" s="1"/>
  <c r="M299" i="36"/>
  <c r="M371" i="36" s="1"/>
  <c r="M443" i="36" s="1"/>
  <c r="M242" i="36"/>
  <c r="M314" i="36" s="1"/>
  <c r="M386" i="36" s="1"/>
  <c r="M258" i="36"/>
  <c r="M330" i="36" s="1"/>
  <c r="M402" i="36" s="1"/>
  <c r="M274" i="36"/>
  <c r="M346" i="36" s="1"/>
  <c r="M418" i="36" s="1"/>
  <c r="M290" i="36"/>
  <c r="M362" i="36" s="1"/>
  <c r="M434" i="36" s="1"/>
  <c r="M306" i="36"/>
  <c r="M378" i="36" s="1"/>
  <c r="M450" i="36" s="1"/>
  <c r="M253" i="36"/>
  <c r="M325" i="36" s="1"/>
  <c r="M397" i="36" s="1"/>
  <c r="M269" i="36"/>
  <c r="M341" i="36" s="1"/>
  <c r="M413" i="36" s="1"/>
  <c r="M285" i="36"/>
  <c r="M357" i="36" s="1"/>
  <c r="M429" i="36" s="1"/>
  <c r="M301" i="36"/>
  <c r="M373" i="36" s="1"/>
  <c r="M445" i="36" s="1"/>
  <c r="M248" i="36"/>
  <c r="M320" i="36" s="1"/>
  <c r="M392" i="36" s="1"/>
  <c r="M264" i="36"/>
  <c r="M336" i="36" s="1"/>
  <c r="M408" i="36" s="1"/>
  <c r="M280" i="36"/>
  <c r="M352" i="36" s="1"/>
  <c r="M424" i="36" s="1"/>
  <c r="M296" i="36"/>
  <c r="M368" i="36" s="1"/>
  <c r="M440" i="36" s="1"/>
  <c r="M312" i="36"/>
  <c r="M384" i="36" s="1"/>
  <c r="M456" i="36" s="1"/>
  <c r="M255" i="36"/>
  <c r="M327" i="36" s="1"/>
  <c r="M399" i="36" s="1"/>
  <c r="M271" i="36"/>
  <c r="M343" i="36" s="1"/>
  <c r="M415" i="36" s="1"/>
  <c r="M287" i="36"/>
  <c r="M359" i="36" s="1"/>
  <c r="M431" i="36" s="1"/>
  <c r="M303" i="36"/>
  <c r="M375" i="36" s="1"/>
  <c r="M447" i="36" s="1"/>
  <c r="M246" i="36"/>
  <c r="M318" i="36" s="1"/>
  <c r="M390" i="36" s="1"/>
  <c r="M262" i="36"/>
  <c r="M334" i="36" s="1"/>
  <c r="M406" i="36" s="1"/>
  <c r="M278" i="36"/>
  <c r="M350" i="36" s="1"/>
  <c r="M422" i="36" s="1"/>
  <c r="M294" i="36"/>
  <c r="M366" i="36" s="1"/>
  <c r="M438" i="36" s="1"/>
  <c r="M310" i="36"/>
  <c r="M382" i="36" s="1"/>
  <c r="M454" i="36" s="1"/>
  <c r="M257" i="36"/>
  <c r="M329" i="36" s="1"/>
  <c r="M401" i="36" s="1"/>
  <c r="M273" i="36"/>
  <c r="M345" i="36" s="1"/>
  <c r="M417" i="36" s="1"/>
  <c r="M289" i="36"/>
  <c r="M361" i="36" s="1"/>
  <c r="M433" i="36" s="1"/>
  <c r="M305" i="36"/>
  <c r="M377" i="36" s="1"/>
  <c r="M449" i="36" s="1"/>
  <c r="M252" i="36"/>
  <c r="M324" i="36" s="1"/>
  <c r="M396" i="36" s="1"/>
  <c r="M268" i="36"/>
  <c r="M340" i="36" s="1"/>
  <c r="M412" i="36" s="1"/>
  <c r="M284" i="36"/>
  <c r="M356" i="36" s="1"/>
  <c r="M428" i="36" s="1"/>
  <c r="M300" i="36"/>
  <c r="M372" i="36" s="1"/>
  <c r="M444" i="36" s="1"/>
  <c r="H310" i="36"/>
  <c r="H382" i="36" s="1"/>
  <c r="H454" i="36" s="1"/>
  <c r="H302" i="36"/>
  <c r="H374" i="36" s="1"/>
  <c r="H446" i="36" s="1"/>
  <c r="H294" i="36"/>
  <c r="H366" i="36" s="1"/>
  <c r="H438" i="36" s="1"/>
  <c r="H286" i="36"/>
  <c r="H358" i="36" s="1"/>
  <c r="H430" i="36" s="1"/>
  <c r="H278" i="36"/>
  <c r="H350" i="36" s="1"/>
  <c r="H422" i="36" s="1"/>
  <c r="H270" i="36"/>
  <c r="H342" i="36" s="1"/>
  <c r="H414" i="36" s="1"/>
  <c r="H262" i="36"/>
  <c r="H334" i="36" s="1"/>
  <c r="H406" i="36" s="1"/>
  <c r="H254" i="36"/>
  <c r="H326" i="36" s="1"/>
  <c r="H398" i="36" s="1"/>
  <c r="H246" i="36"/>
  <c r="H318" i="36" s="1"/>
  <c r="H390" i="36" s="1"/>
  <c r="H308" i="36"/>
  <c r="H380" i="36" s="1"/>
  <c r="H452" i="36" s="1"/>
  <c r="H300" i="36"/>
  <c r="H372" i="36" s="1"/>
  <c r="H444" i="36" s="1"/>
  <c r="H292" i="36"/>
  <c r="H364" i="36" s="1"/>
  <c r="H436" i="36" s="1"/>
  <c r="H284" i="36"/>
  <c r="H356" i="36" s="1"/>
  <c r="H428" i="36" s="1"/>
  <c r="H276" i="36"/>
  <c r="H348" i="36" s="1"/>
  <c r="H420" i="36" s="1"/>
  <c r="H268" i="36"/>
  <c r="H340" i="36" s="1"/>
  <c r="H412" i="36" s="1"/>
  <c r="H260" i="36"/>
  <c r="H332" i="36" s="1"/>
  <c r="H404" i="36" s="1"/>
  <c r="H252" i="36"/>
  <c r="H324" i="36" s="1"/>
  <c r="H396" i="36" s="1"/>
  <c r="H244" i="36"/>
  <c r="H316" i="36" s="1"/>
  <c r="H388" i="36" s="1"/>
  <c r="V227" i="11"/>
  <c r="V299" i="11" s="1"/>
  <c r="V371" i="11" s="1"/>
  <c r="V443" i="11" s="1"/>
  <c r="V197" i="11"/>
  <c r="V269" i="11" s="1"/>
  <c r="V341" i="11" s="1"/>
  <c r="V413" i="11" s="1"/>
  <c r="V174" i="11"/>
  <c r="V246" i="11" s="1"/>
  <c r="V318" i="11" s="1"/>
  <c r="V390" i="11" s="1"/>
  <c r="V203" i="11"/>
  <c r="V275" i="11" s="1"/>
  <c r="V347" i="11" s="1"/>
  <c r="V419" i="11" s="1"/>
  <c r="V238" i="11"/>
  <c r="V310" i="11" s="1"/>
  <c r="V382" i="11" s="1"/>
  <c r="V454" i="11" s="1"/>
  <c r="V208" i="11"/>
  <c r="V280" i="11" s="1"/>
  <c r="V352" i="11" s="1"/>
  <c r="V424" i="11" s="1"/>
  <c r="V239" i="11"/>
  <c r="V311" i="11" s="1"/>
  <c r="V383" i="11" s="1"/>
  <c r="V455" i="11" s="1"/>
  <c r="V186" i="11"/>
  <c r="V258" i="11" s="1"/>
  <c r="V330" i="11" s="1"/>
  <c r="V402" i="11" s="1"/>
  <c r="V214" i="11"/>
  <c r="V286" i="11" s="1"/>
  <c r="V358" i="11" s="1"/>
  <c r="V430" i="11" s="1"/>
  <c r="V184" i="11"/>
  <c r="V256" i="11" s="1"/>
  <c r="V328" i="11" s="1"/>
  <c r="V400" i="11" s="1"/>
  <c r="V218" i="11"/>
  <c r="V290" i="11" s="1"/>
  <c r="V362" i="11" s="1"/>
  <c r="V434" i="11" s="1"/>
  <c r="V233" i="11"/>
  <c r="V305" i="11" s="1"/>
  <c r="V377" i="11" s="1"/>
  <c r="V449" i="11" s="1"/>
  <c r="V188" i="11"/>
  <c r="V260" i="11" s="1"/>
  <c r="V332" i="11" s="1"/>
  <c r="V404" i="11" s="1"/>
  <c r="V235" i="11"/>
  <c r="V307" i="11" s="1"/>
  <c r="V379" i="11" s="1"/>
  <c r="V451" i="11" s="1"/>
  <c r="V179" i="11"/>
  <c r="V251" i="11" s="1"/>
  <c r="V323" i="11" s="1"/>
  <c r="V395" i="11" s="1"/>
  <c r="V207" i="11"/>
  <c r="V279" i="11" s="1"/>
  <c r="V351" i="11" s="1"/>
  <c r="V423" i="11" s="1"/>
  <c r="V176" i="11"/>
  <c r="V248" i="11" s="1"/>
  <c r="V320" i="11" s="1"/>
  <c r="V392" i="11" s="1"/>
  <c r="V213" i="11"/>
  <c r="V285" i="11" s="1"/>
  <c r="V357" i="11" s="1"/>
  <c r="V429" i="11" s="1"/>
  <c r="V231" i="11"/>
  <c r="V303" i="11" s="1"/>
  <c r="V375" i="11" s="1"/>
  <c r="V447" i="11" s="1"/>
  <c r="V219" i="11"/>
  <c r="V291" i="11" s="1"/>
  <c r="V363" i="11" s="1"/>
  <c r="V435" i="11" s="1"/>
  <c r="V172" i="11"/>
  <c r="V244" i="11" s="1"/>
  <c r="V316" i="11" s="1"/>
  <c r="V388" i="11" s="1"/>
  <c r="V182" i="11"/>
  <c r="V254" i="11" s="1"/>
  <c r="V326" i="11" s="1"/>
  <c r="V398" i="11" s="1"/>
  <c r="V216" i="11"/>
  <c r="V288" i="11" s="1"/>
  <c r="V360" i="11" s="1"/>
  <c r="V432" i="11" s="1"/>
  <c r="V202" i="11"/>
  <c r="V274" i="11" s="1"/>
  <c r="V346" i="11" s="1"/>
  <c r="V418" i="11" s="1"/>
  <c r="V171" i="11"/>
  <c r="V243" i="11" s="1"/>
  <c r="V315" i="11" s="1"/>
  <c r="V387" i="11" s="1"/>
  <c r="V211" i="11"/>
  <c r="V283" i="11" s="1"/>
  <c r="V355" i="11" s="1"/>
  <c r="V427" i="11" s="1"/>
  <c r="V181" i="11"/>
  <c r="V253" i="11" s="1"/>
  <c r="V325" i="11" s="1"/>
  <c r="V397" i="11" s="1"/>
  <c r="V200" i="11"/>
  <c r="V272" i="11" s="1"/>
  <c r="V344" i="11" s="1"/>
  <c r="V416" i="11" s="1"/>
  <c r="V204" i="11"/>
  <c r="V276" i="11" s="1"/>
  <c r="V348" i="11" s="1"/>
  <c r="V420" i="11" s="1"/>
  <c r="V240" i="11"/>
  <c r="V312" i="11" s="1"/>
  <c r="V384" i="11" s="1"/>
  <c r="V456" i="11" s="1"/>
  <c r="V225" i="11"/>
  <c r="V297" i="11" s="1"/>
  <c r="V369" i="11" s="1"/>
  <c r="V441" i="11" s="1"/>
  <c r="V180" i="11"/>
  <c r="V252" i="11" s="1"/>
  <c r="V324" i="11" s="1"/>
  <c r="V396" i="11" s="1"/>
  <c r="V232" i="11"/>
  <c r="V304" i="11" s="1"/>
  <c r="V376" i="11" s="1"/>
  <c r="V448" i="11" s="1"/>
  <c r="V177" i="11"/>
  <c r="V249" i="11" s="1"/>
  <c r="V321" i="11" s="1"/>
  <c r="V393" i="11" s="1"/>
  <c r="V178" i="11"/>
  <c r="V250" i="11" s="1"/>
  <c r="V322" i="11" s="1"/>
  <c r="V394" i="11" s="1"/>
  <c r="V189" i="11"/>
  <c r="V261" i="11" s="1"/>
  <c r="V333" i="11" s="1"/>
  <c r="V405" i="11" s="1"/>
  <c r="V217" i="11"/>
  <c r="V289" i="11" s="1"/>
  <c r="V361" i="11" s="1"/>
  <c r="V433" i="11" s="1"/>
  <c r="V190" i="11"/>
  <c r="V262" i="11" s="1"/>
  <c r="V334" i="11" s="1"/>
  <c r="V406" i="11" s="1"/>
  <c r="V234" i="11"/>
  <c r="V306" i="11" s="1"/>
  <c r="V378" i="11" s="1"/>
  <c r="V450" i="11" s="1"/>
  <c r="V201" i="11"/>
  <c r="V273" i="11" s="1"/>
  <c r="V345" i="11" s="1"/>
  <c r="V417" i="11" s="1"/>
  <c r="V187" i="11"/>
  <c r="V259" i="11" s="1"/>
  <c r="V331" i="11" s="1"/>
  <c r="V403" i="11" s="1"/>
  <c r="V222" i="11"/>
  <c r="V294" i="11" s="1"/>
  <c r="V366" i="11" s="1"/>
  <c r="V438" i="11" s="1"/>
  <c r="V210" i="11"/>
  <c r="V282" i="11" s="1"/>
  <c r="V354" i="11" s="1"/>
  <c r="V426" i="11" s="1"/>
  <c r="V228" i="11"/>
  <c r="V300" i="11" s="1"/>
  <c r="V372" i="11" s="1"/>
  <c r="V444" i="11" s="1"/>
  <c r="V183" i="11"/>
  <c r="V255" i="11" s="1"/>
  <c r="V327" i="11" s="1"/>
  <c r="V399" i="11" s="1"/>
  <c r="V185" i="11"/>
  <c r="V257" i="11" s="1"/>
  <c r="V329" i="11" s="1"/>
  <c r="V401" i="11" s="1"/>
  <c r="V236" i="11"/>
  <c r="V308" i="11" s="1"/>
  <c r="V380" i="11" s="1"/>
  <c r="V452" i="11" s="1"/>
  <c r="V224" i="11"/>
  <c r="V296" i="11" s="1"/>
  <c r="V368" i="11" s="1"/>
  <c r="V440" i="11" s="1"/>
  <c r="V198" i="11"/>
  <c r="V270" i="11" s="1"/>
  <c r="V342" i="11" s="1"/>
  <c r="V414" i="11" s="1"/>
  <c r="V220" i="11"/>
  <c r="V292" i="11" s="1"/>
  <c r="V364" i="11" s="1"/>
  <c r="V436" i="11" s="1"/>
  <c r="V206" i="11"/>
  <c r="V278" i="11" s="1"/>
  <c r="V350" i="11" s="1"/>
  <c r="V422" i="11" s="1"/>
  <c r="V226" i="11"/>
  <c r="V298" i="11" s="1"/>
  <c r="V370" i="11" s="1"/>
  <c r="V442" i="11" s="1"/>
  <c r="V212" i="11"/>
  <c r="V284" i="11" s="1"/>
  <c r="V356" i="11" s="1"/>
  <c r="V428" i="11" s="1"/>
  <c r="V230" i="11"/>
  <c r="V302" i="11" s="1"/>
  <c r="V374" i="11" s="1"/>
  <c r="V446" i="11" s="1"/>
  <c r="V173" i="11"/>
  <c r="V245" i="11" s="1"/>
  <c r="V317" i="11" s="1"/>
  <c r="V389" i="11" s="1"/>
  <c r="V215" i="11"/>
  <c r="V287" i="11" s="1"/>
  <c r="V359" i="11" s="1"/>
  <c r="V431" i="11" s="1"/>
  <c r="V221" i="11"/>
  <c r="V293" i="11" s="1"/>
  <c r="V365" i="11" s="1"/>
  <c r="V437" i="11" s="1"/>
  <c r="V193" i="11"/>
  <c r="V265" i="11" s="1"/>
  <c r="V337" i="11" s="1"/>
  <c r="V409" i="11" s="1"/>
  <c r="V196" i="11"/>
  <c r="V268" i="11" s="1"/>
  <c r="V340" i="11" s="1"/>
  <c r="V412" i="11" s="1"/>
  <c r="V229" i="11"/>
  <c r="V301" i="11" s="1"/>
  <c r="V373" i="11" s="1"/>
  <c r="V445" i="11" s="1"/>
  <c r="V199" i="11"/>
  <c r="V271" i="11" s="1"/>
  <c r="V343" i="11" s="1"/>
  <c r="V415" i="11" s="1"/>
  <c r="V170" i="11"/>
  <c r="V242" i="11" s="1"/>
  <c r="V314" i="11" s="1"/>
  <c r="V386" i="11" s="1"/>
  <c r="V192" i="11"/>
  <c r="V264" i="11" s="1"/>
  <c r="V336" i="11" s="1"/>
  <c r="V408" i="11" s="1"/>
  <c r="V223" i="11"/>
  <c r="V295" i="11" s="1"/>
  <c r="V367" i="11" s="1"/>
  <c r="V439" i="11" s="1"/>
  <c r="V195" i="11"/>
  <c r="V267" i="11" s="1"/>
  <c r="V339" i="11" s="1"/>
  <c r="V411" i="11" s="1"/>
  <c r="V205" i="11"/>
  <c r="V277" i="11" s="1"/>
  <c r="V349" i="11" s="1"/>
  <c r="V421" i="11" s="1"/>
  <c r="V194" i="11"/>
  <c r="V266" i="11" s="1"/>
  <c r="V338" i="11" s="1"/>
  <c r="V410" i="11" s="1"/>
  <c r="V237" i="11"/>
  <c r="V309" i="11" s="1"/>
  <c r="V381" i="11" s="1"/>
  <c r="V453" i="11" s="1"/>
  <c r="V175" i="11"/>
  <c r="V247" i="11" s="1"/>
  <c r="V319" i="11" s="1"/>
  <c r="V391" i="11" s="1"/>
  <c r="V191" i="11"/>
  <c r="V263" i="11" s="1"/>
  <c r="V335" i="11" s="1"/>
  <c r="V407" i="11" s="1"/>
  <c r="V209" i="11"/>
  <c r="V281" i="11" s="1"/>
  <c r="V353" i="11" s="1"/>
  <c r="V425" i="11" s="1"/>
  <c r="V197" i="37"/>
  <c r="V234" i="37"/>
  <c r="V231" i="37"/>
  <c r="V228" i="37"/>
  <c r="V176" i="37"/>
  <c r="V171" i="37"/>
  <c r="V213" i="37"/>
  <c r="V209" i="37"/>
  <c r="V223" i="37"/>
  <c r="V233" i="37"/>
  <c r="V235" i="37"/>
  <c r="V220" i="37"/>
  <c r="V174" i="37"/>
  <c r="V239" i="37"/>
  <c r="V190" i="37"/>
  <c r="V236" i="37"/>
  <c r="V178" i="37"/>
  <c r="V194" i="37"/>
  <c r="V191" i="37"/>
  <c r="V192" i="37"/>
  <c r="V200" i="37"/>
  <c r="V211" i="37"/>
  <c r="V208" i="37"/>
  <c r="V217" i="37"/>
  <c r="V238" i="37"/>
  <c r="V219" i="37"/>
  <c r="V204" i="37"/>
  <c r="V170" i="37"/>
  <c r="V186" i="37"/>
  <c r="V183" i="37"/>
  <c r="V227" i="37"/>
  <c r="V226" i="37"/>
  <c r="V202" i="37"/>
  <c r="V225" i="37"/>
  <c r="V237" i="37"/>
  <c r="V215" i="37"/>
  <c r="V212" i="37"/>
  <c r="V172" i="37"/>
  <c r="V206" i="37"/>
  <c r="V203" i="37"/>
  <c r="V188" i="37"/>
  <c r="V210" i="37"/>
  <c r="V221" i="37"/>
  <c r="V175" i="37"/>
  <c r="V229" i="37"/>
  <c r="V232" i="37"/>
  <c r="V177" i="37"/>
  <c r="V214" i="37"/>
  <c r="V179" i="37"/>
  <c r="V185" i="37"/>
  <c r="V181" i="37"/>
  <c r="V218" i="37"/>
  <c r="V189" i="37"/>
  <c r="V201" i="37"/>
  <c r="V193" i="37"/>
  <c r="V182" i="37"/>
  <c r="V205" i="37"/>
  <c r="V207" i="37"/>
  <c r="V222" i="37"/>
  <c r="V216" i="37"/>
  <c r="V173" i="37"/>
  <c r="V198" i="37"/>
  <c r="V180" i="37"/>
  <c r="V224" i="37"/>
  <c r="V199" i="37"/>
  <c r="V196" i="37"/>
  <c r="V240" i="37"/>
  <c r="V187" i="37"/>
  <c r="V184" i="37"/>
  <c r="V230" i="37"/>
  <c r="V195" i="37"/>
  <c r="H305" i="36"/>
  <c r="H377" i="36" s="1"/>
  <c r="H449" i="36" s="1"/>
  <c r="H297" i="36"/>
  <c r="H369" i="36" s="1"/>
  <c r="H441" i="36" s="1"/>
  <c r="H289" i="36"/>
  <c r="H361" i="36" s="1"/>
  <c r="H433" i="36" s="1"/>
  <c r="H281" i="36"/>
  <c r="H353" i="36" s="1"/>
  <c r="H425" i="36" s="1"/>
  <c r="H273" i="36"/>
  <c r="H345" i="36" s="1"/>
  <c r="H417" i="36" s="1"/>
  <c r="H265" i="36"/>
  <c r="H337" i="36" s="1"/>
  <c r="H409" i="36" s="1"/>
  <c r="H257" i="36"/>
  <c r="H329" i="36" s="1"/>
  <c r="H401" i="36" s="1"/>
  <c r="H249" i="36"/>
  <c r="H321" i="36" s="1"/>
  <c r="H393" i="36" s="1"/>
  <c r="U172" i="37"/>
  <c r="U244" i="37" s="1"/>
  <c r="U316" i="37" s="1"/>
  <c r="U388" i="37" s="1"/>
  <c r="U188" i="37"/>
  <c r="U260" i="37" s="1"/>
  <c r="U332" i="37" s="1"/>
  <c r="U404" i="37" s="1"/>
  <c r="U204" i="37"/>
  <c r="U276" i="37" s="1"/>
  <c r="U348" i="37" s="1"/>
  <c r="U420" i="37" s="1"/>
  <c r="U220" i="37"/>
  <c r="U292" i="37" s="1"/>
  <c r="U364" i="37" s="1"/>
  <c r="U436" i="37" s="1"/>
  <c r="U236" i="37"/>
  <c r="U308" i="37" s="1"/>
  <c r="U380" i="37" s="1"/>
  <c r="U452" i="37" s="1"/>
  <c r="U173" i="37"/>
  <c r="U245" i="37" s="1"/>
  <c r="U317" i="37" s="1"/>
  <c r="U389" i="37" s="1"/>
  <c r="U189" i="37"/>
  <c r="U261" i="37" s="1"/>
  <c r="U333" i="37" s="1"/>
  <c r="U405" i="37" s="1"/>
  <c r="U205" i="37"/>
  <c r="U277" i="37" s="1"/>
  <c r="U349" i="37" s="1"/>
  <c r="U421" i="37" s="1"/>
  <c r="U221" i="37"/>
  <c r="U293" i="37" s="1"/>
  <c r="U365" i="37" s="1"/>
  <c r="U437" i="37" s="1"/>
  <c r="U237" i="37"/>
  <c r="U309" i="37" s="1"/>
  <c r="U381" i="37" s="1"/>
  <c r="U453" i="37" s="1"/>
  <c r="U174" i="37"/>
  <c r="U246" i="37" s="1"/>
  <c r="U318" i="37" s="1"/>
  <c r="U390" i="37" s="1"/>
  <c r="U190" i="37"/>
  <c r="U262" i="37" s="1"/>
  <c r="U334" i="37" s="1"/>
  <c r="U406" i="37" s="1"/>
  <c r="U206" i="37"/>
  <c r="U278" i="37" s="1"/>
  <c r="U350" i="37" s="1"/>
  <c r="U422" i="37" s="1"/>
  <c r="U222" i="37"/>
  <c r="U294" i="37" s="1"/>
  <c r="U366" i="37" s="1"/>
  <c r="U438" i="37" s="1"/>
  <c r="U239" i="37"/>
  <c r="U311" i="37" s="1"/>
  <c r="U383" i="37" s="1"/>
  <c r="U455" i="37" s="1"/>
  <c r="U175" i="37"/>
  <c r="U247" i="37" s="1"/>
  <c r="U319" i="37" s="1"/>
  <c r="U391" i="37" s="1"/>
  <c r="U191" i="37"/>
  <c r="U263" i="37" s="1"/>
  <c r="U335" i="37" s="1"/>
  <c r="U407" i="37" s="1"/>
  <c r="U207" i="37"/>
  <c r="U279" i="37" s="1"/>
  <c r="U351" i="37" s="1"/>
  <c r="U423" i="37" s="1"/>
  <c r="U223" i="37"/>
  <c r="U295" i="37" s="1"/>
  <c r="U367" i="37" s="1"/>
  <c r="U439" i="37" s="1"/>
  <c r="U240" i="37"/>
  <c r="U312" i="37" s="1"/>
  <c r="U384" i="37" s="1"/>
  <c r="U456" i="37" s="1"/>
  <c r="U176" i="37"/>
  <c r="U248" i="37" s="1"/>
  <c r="U320" i="37" s="1"/>
  <c r="U392" i="37" s="1"/>
  <c r="U192" i="37"/>
  <c r="U264" i="37" s="1"/>
  <c r="U336" i="37" s="1"/>
  <c r="U408" i="37" s="1"/>
  <c r="U208" i="37"/>
  <c r="U280" i="37" s="1"/>
  <c r="U352" i="37" s="1"/>
  <c r="U424" i="37" s="1"/>
  <c r="U224" i="37"/>
  <c r="U296" i="37" s="1"/>
  <c r="U368" i="37" s="1"/>
  <c r="U440" i="37" s="1"/>
  <c r="U177" i="37"/>
  <c r="U249" i="37" s="1"/>
  <c r="U321" i="37" s="1"/>
  <c r="U393" i="37" s="1"/>
  <c r="U193" i="37"/>
  <c r="U265" i="37" s="1"/>
  <c r="U337" i="37" s="1"/>
  <c r="U409" i="37" s="1"/>
  <c r="U209" i="37"/>
  <c r="U281" i="37" s="1"/>
  <c r="U353" i="37" s="1"/>
  <c r="U425" i="37" s="1"/>
  <c r="U225" i="37"/>
  <c r="U297" i="37" s="1"/>
  <c r="U369" i="37" s="1"/>
  <c r="U441" i="37" s="1"/>
  <c r="U178" i="37"/>
  <c r="U250" i="37" s="1"/>
  <c r="U322" i="37" s="1"/>
  <c r="U394" i="37" s="1"/>
  <c r="U194" i="37"/>
  <c r="U266" i="37" s="1"/>
  <c r="U338" i="37" s="1"/>
  <c r="U410" i="37" s="1"/>
  <c r="U210" i="37"/>
  <c r="U282" i="37" s="1"/>
  <c r="U354" i="37" s="1"/>
  <c r="U426" i="37" s="1"/>
  <c r="U226" i="37"/>
  <c r="U298" i="37" s="1"/>
  <c r="U370" i="37" s="1"/>
  <c r="U442" i="37" s="1"/>
  <c r="U179" i="37"/>
  <c r="U251" i="37" s="1"/>
  <c r="U323" i="37" s="1"/>
  <c r="U395" i="37" s="1"/>
  <c r="U195" i="37"/>
  <c r="U267" i="37" s="1"/>
  <c r="U339" i="37" s="1"/>
  <c r="U411" i="37" s="1"/>
  <c r="U211" i="37"/>
  <c r="U283" i="37" s="1"/>
  <c r="U355" i="37" s="1"/>
  <c r="U427" i="37" s="1"/>
  <c r="U227" i="37"/>
  <c r="U299" i="37" s="1"/>
  <c r="U371" i="37" s="1"/>
  <c r="U443" i="37" s="1"/>
  <c r="U180" i="37"/>
  <c r="U252" i="37" s="1"/>
  <c r="U324" i="37" s="1"/>
  <c r="U396" i="37" s="1"/>
  <c r="U196" i="37"/>
  <c r="U268" i="37" s="1"/>
  <c r="U340" i="37" s="1"/>
  <c r="U412" i="37" s="1"/>
  <c r="U212" i="37"/>
  <c r="U284" i="37" s="1"/>
  <c r="U356" i="37" s="1"/>
  <c r="U428" i="37" s="1"/>
  <c r="U228" i="37"/>
  <c r="U300" i="37" s="1"/>
  <c r="U372" i="37" s="1"/>
  <c r="U444" i="37" s="1"/>
  <c r="U181" i="37"/>
  <c r="U253" i="37" s="1"/>
  <c r="U325" i="37" s="1"/>
  <c r="U397" i="37" s="1"/>
  <c r="U197" i="37"/>
  <c r="U269" i="37" s="1"/>
  <c r="U341" i="37" s="1"/>
  <c r="U413" i="37" s="1"/>
  <c r="U213" i="37"/>
  <c r="U285" i="37" s="1"/>
  <c r="U357" i="37" s="1"/>
  <c r="U429" i="37" s="1"/>
  <c r="U229" i="37"/>
  <c r="U301" i="37" s="1"/>
  <c r="U373" i="37" s="1"/>
  <c r="U445" i="37" s="1"/>
  <c r="U182" i="37"/>
  <c r="U254" i="37" s="1"/>
  <c r="U326" i="37" s="1"/>
  <c r="U398" i="37" s="1"/>
  <c r="U198" i="37"/>
  <c r="U270" i="37" s="1"/>
  <c r="U342" i="37" s="1"/>
  <c r="U414" i="37" s="1"/>
  <c r="U214" i="37"/>
  <c r="U286" i="37" s="1"/>
  <c r="U358" i="37" s="1"/>
  <c r="U430" i="37" s="1"/>
  <c r="U230" i="37"/>
  <c r="U302" i="37" s="1"/>
  <c r="U374" i="37" s="1"/>
  <c r="U446" i="37" s="1"/>
  <c r="U183" i="37"/>
  <c r="U255" i="37" s="1"/>
  <c r="U327" i="37" s="1"/>
  <c r="U399" i="37" s="1"/>
  <c r="U199" i="37"/>
  <c r="U271" i="37" s="1"/>
  <c r="U343" i="37" s="1"/>
  <c r="U415" i="37" s="1"/>
  <c r="U215" i="37"/>
  <c r="U287" i="37" s="1"/>
  <c r="U359" i="37" s="1"/>
  <c r="U431" i="37" s="1"/>
  <c r="U231" i="37"/>
  <c r="U303" i="37" s="1"/>
  <c r="U375" i="37" s="1"/>
  <c r="U447" i="37" s="1"/>
  <c r="U184" i="37"/>
  <c r="U256" i="37" s="1"/>
  <c r="U328" i="37" s="1"/>
  <c r="U400" i="37" s="1"/>
  <c r="U200" i="37"/>
  <c r="U272" i="37" s="1"/>
  <c r="U344" i="37" s="1"/>
  <c r="U416" i="37" s="1"/>
  <c r="U216" i="37"/>
  <c r="U288" i="37" s="1"/>
  <c r="U360" i="37" s="1"/>
  <c r="U432" i="37" s="1"/>
  <c r="U232" i="37"/>
  <c r="U304" i="37" s="1"/>
  <c r="U376" i="37" s="1"/>
  <c r="U448" i="37" s="1"/>
  <c r="U238" i="37"/>
  <c r="U310" i="37" s="1"/>
  <c r="U382" i="37" s="1"/>
  <c r="U454" i="37" s="1"/>
  <c r="U185" i="37"/>
  <c r="U257" i="37" s="1"/>
  <c r="U329" i="37" s="1"/>
  <c r="U401" i="37" s="1"/>
  <c r="U201" i="37"/>
  <c r="U273" i="37" s="1"/>
  <c r="U345" i="37" s="1"/>
  <c r="U417" i="37" s="1"/>
  <c r="U217" i="37"/>
  <c r="U289" i="37" s="1"/>
  <c r="U361" i="37" s="1"/>
  <c r="U433" i="37" s="1"/>
  <c r="U233" i="37"/>
  <c r="U305" i="37" s="1"/>
  <c r="U377" i="37" s="1"/>
  <c r="U449" i="37" s="1"/>
  <c r="U170" i="37"/>
  <c r="U242" i="37" s="1"/>
  <c r="U314" i="37" s="1"/>
  <c r="U386" i="37" s="1"/>
  <c r="U186" i="37"/>
  <c r="U258" i="37" s="1"/>
  <c r="U330" i="37" s="1"/>
  <c r="U402" i="37" s="1"/>
  <c r="U202" i="37"/>
  <c r="U274" i="37" s="1"/>
  <c r="U346" i="37" s="1"/>
  <c r="U418" i="37" s="1"/>
  <c r="U218" i="37"/>
  <c r="U290" i="37" s="1"/>
  <c r="U362" i="37" s="1"/>
  <c r="U434" i="37" s="1"/>
  <c r="U234" i="37"/>
  <c r="U306" i="37" s="1"/>
  <c r="U378" i="37" s="1"/>
  <c r="U450" i="37" s="1"/>
  <c r="U171" i="37"/>
  <c r="U243" i="37" s="1"/>
  <c r="U315" i="37" s="1"/>
  <c r="U387" i="37" s="1"/>
  <c r="U187" i="37"/>
  <c r="U259" i="37" s="1"/>
  <c r="U331" i="37" s="1"/>
  <c r="U403" i="37" s="1"/>
  <c r="U203" i="37"/>
  <c r="U275" i="37" s="1"/>
  <c r="U347" i="37" s="1"/>
  <c r="U419" i="37" s="1"/>
  <c r="U219" i="37"/>
  <c r="U291" i="37" s="1"/>
  <c r="U363" i="37" s="1"/>
  <c r="U435" i="37" s="1"/>
  <c r="U235" i="37"/>
  <c r="U307" i="37" s="1"/>
  <c r="U379" i="37" s="1"/>
  <c r="U451" i="37" s="1"/>
  <c r="H311" i="36"/>
  <c r="H383" i="36" s="1"/>
  <c r="H455" i="36" s="1"/>
  <c r="H303" i="36"/>
  <c r="H375" i="36" s="1"/>
  <c r="H447" i="36" s="1"/>
  <c r="H295" i="36"/>
  <c r="H367" i="36" s="1"/>
  <c r="H439" i="36" s="1"/>
  <c r="H287" i="36"/>
  <c r="H359" i="36" s="1"/>
  <c r="H431" i="36" s="1"/>
  <c r="H279" i="36"/>
  <c r="H351" i="36" s="1"/>
  <c r="H423" i="36" s="1"/>
  <c r="H271" i="36"/>
  <c r="H343" i="36" s="1"/>
  <c r="H415" i="36" s="1"/>
  <c r="H263" i="36"/>
  <c r="H335" i="36" s="1"/>
  <c r="H407" i="36" s="1"/>
  <c r="H255" i="36"/>
  <c r="H327" i="36" s="1"/>
  <c r="H399" i="36" s="1"/>
  <c r="H247" i="36"/>
  <c r="H319" i="36" s="1"/>
  <c r="H391" i="36" s="1"/>
  <c r="H306" i="36"/>
  <c r="H378" i="36" s="1"/>
  <c r="H450" i="36" s="1"/>
  <c r="H298" i="36"/>
  <c r="H370" i="36" s="1"/>
  <c r="H442" i="36" s="1"/>
  <c r="H290" i="36"/>
  <c r="H362" i="36" s="1"/>
  <c r="H434" i="36" s="1"/>
  <c r="H282" i="36"/>
  <c r="H354" i="36" s="1"/>
  <c r="H426" i="36" s="1"/>
  <c r="H274" i="36"/>
  <c r="H346" i="36" s="1"/>
  <c r="H418" i="36" s="1"/>
  <c r="H266" i="36"/>
  <c r="H338" i="36" s="1"/>
  <c r="H410" i="36" s="1"/>
  <c r="H258" i="36"/>
  <c r="H330" i="36" s="1"/>
  <c r="H402" i="36" s="1"/>
  <c r="H250" i="36"/>
  <c r="H322" i="36" s="1"/>
  <c r="H394" i="36" s="1"/>
  <c r="H242" i="36"/>
  <c r="H314" i="36" s="1"/>
  <c r="H386" i="36" s="1"/>
  <c r="U172" i="36"/>
  <c r="U244" i="36" s="1"/>
  <c r="U316" i="36" s="1"/>
  <c r="U388" i="36" s="1"/>
  <c r="U188" i="36"/>
  <c r="U260" i="36" s="1"/>
  <c r="U332" i="36" s="1"/>
  <c r="U404" i="36" s="1"/>
  <c r="U204" i="36"/>
  <c r="U276" i="36" s="1"/>
  <c r="U348" i="36" s="1"/>
  <c r="U420" i="36" s="1"/>
  <c r="U220" i="36"/>
  <c r="U292" i="36" s="1"/>
  <c r="U364" i="36" s="1"/>
  <c r="U436" i="36" s="1"/>
  <c r="U236" i="36"/>
  <c r="U308" i="36" s="1"/>
  <c r="U380" i="36" s="1"/>
  <c r="U452" i="36" s="1"/>
  <c r="U185" i="36"/>
  <c r="U257" i="36" s="1"/>
  <c r="U329" i="36" s="1"/>
  <c r="U401" i="36" s="1"/>
  <c r="U201" i="36"/>
  <c r="U273" i="36" s="1"/>
  <c r="U345" i="36" s="1"/>
  <c r="U417" i="36" s="1"/>
  <c r="U217" i="36"/>
  <c r="U289" i="36" s="1"/>
  <c r="U361" i="36" s="1"/>
  <c r="U433" i="36" s="1"/>
  <c r="U233" i="36"/>
  <c r="U305" i="36" s="1"/>
  <c r="U377" i="36" s="1"/>
  <c r="U449" i="36" s="1"/>
  <c r="U174" i="36"/>
  <c r="U246" i="36" s="1"/>
  <c r="U318" i="36" s="1"/>
  <c r="U390" i="36" s="1"/>
  <c r="U190" i="36"/>
  <c r="U262" i="36" s="1"/>
  <c r="U334" i="36" s="1"/>
  <c r="U406" i="36" s="1"/>
  <c r="U206" i="36"/>
  <c r="U278" i="36" s="1"/>
  <c r="U350" i="36" s="1"/>
  <c r="U422" i="36" s="1"/>
  <c r="U222" i="36"/>
  <c r="U294" i="36" s="1"/>
  <c r="U366" i="36" s="1"/>
  <c r="U438" i="36" s="1"/>
  <c r="U238" i="36"/>
  <c r="U310" i="36" s="1"/>
  <c r="U382" i="36" s="1"/>
  <c r="U454" i="36" s="1"/>
  <c r="U175" i="36"/>
  <c r="U247" i="36" s="1"/>
  <c r="U319" i="36" s="1"/>
  <c r="U391" i="36" s="1"/>
  <c r="U191" i="36"/>
  <c r="U263" i="36" s="1"/>
  <c r="U335" i="36" s="1"/>
  <c r="U407" i="36" s="1"/>
  <c r="U207" i="36"/>
  <c r="U279" i="36" s="1"/>
  <c r="U351" i="36" s="1"/>
  <c r="U423" i="36" s="1"/>
  <c r="U223" i="36"/>
  <c r="U295" i="36" s="1"/>
  <c r="U367" i="36" s="1"/>
  <c r="U439" i="36" s="1"/>
  <c r="U239" i="36"/>
  <c r="U311" i="36" s="1"/>
  <c r="U383" i="36" s="1"/>
  <c r="U455" i="36" s="1"/>
  <c r="U176" i="36"/>
  <c r="U248" i="36" s="1"/>
  <c r="U320" i="36" s="1"/>
  <c r="U392" i="36" s="1"/>
  <c r="U192" i="36"/>
  <c r="U264" i="36" s="1"/>
  <c r="U336" i="36" s="1"/>
  <c r="U408" i="36" s="1"/>
  <c r="U208" i="36"/>
  <c r="U280" i="36" s="1"/>
  <c r="U352" i="36" s="1"/>
  <c r="U424" i="36" s="1"/>
  <c r="U224" i="36"/>
  <c r="U296" i="36" s="1"/>
  <c r="U368" i="36" s="1"/>
  <c r="U440" i="36" s="1"/>
  <c r="U240" i="36"/>
  <c r="U312" i="36" s="1"/>
  <c r="U384" i="36" s="1"/>
  <c r="U456" i="36" s="1"/>
  <c r="U173" i="36"/>
  <c r="U245" i="36" s="1"/>
  <c r="U317" i="36" s="1"/>
  <c r="U389" i="36" s="1"/>
  <c r="U189" i="36"/>
  <c r="U261" i="36" s="1"/>
  <c r="U333" i="36" s="1"/>
  <c r="U405" i="36" s="1"/>
  <c r="U205" i="36"/>
  <c r="U277" i="36" s="1"/>
  <c r="U349" i="36" s="1"/>
  <c r="U421" i="36" s="1"/>
  <c r="U221" i="36"/>
  <c r="U293" i="36" s="1"/>
  <c r="U365" i="36" s="1"/>
  <c r="U437" i="36" s="1"/>
  <c r="U237" i="36"/>
  <c r="U309" i="36" s="1"/>
  <c r="U381" i="36" s="1"/>
  <c r="U453" i="36" s="1"/>
  <c r="U178" i="36"/>
  <c r="U250" i="36" s="1"/>
  <c r="U322" i="36" s="1"/>
  <c r="U394" i="36" s="1"/>
  <c r="U194" i="36"/>
  <c r="U266" i="36" s="1"/>
  <c r="U338" i="36" s="1"/>
  <c r="U410" i="36" s="1"/>
  <c r="U210" i="36"/>
  <c r="U282" i="36" s="1"/>
  <c r="U354" i="36" s="1"/>
  <c r="U426" i="36" s="1"/>
  <c r="U226" i="36"/>
  <c r="U298" i="36" s="1"/>
  <c r="U370" i="36" s="1"/>
  <c r="U442" i="36" s="1"/>
  <c r="U179" i="36"/>
  <c r="U251" i="36" s="1"/>
  <c r="U323" i="36" s="1"/>
  <c r="U395" i="36" s="1"/>
  <c r="U195" i="36"/>
  <c r="U267" i="36" s="1"/>
  <c r="U339" i="36" s="1"/>
  <c r="U411" i="36" s="1"/>
  <c r="U211" i="36"/>
  <c r="U283" i="36" s="1"/>
  <c r="U355" i="36" s="1"/>
  <c r="U427" i="36" s="1"/>
  <c r="U227" i="36"/>
  <c r="U299" i="36" s="1"/>
  <c r="U371" i="36" s="1"/>
  <c r="U443" i="36" s="1"/>
  <c r="U180" i="36"/>
  <c r="U252" i="36" s="1"/>
  <c r="U324" i="36" s="1"/>
  <c r="U396" i="36" s="1"/>
  <c r="U196" i="36"/>
  <c r="U268" i="36" s="1"/>
  <c r="U340" i="36" s="1"/>
  <c r="U412" i="36" s="1"/>
  <c r="U212" i="36"/>
  <c r="U284" i="36" s="1"/>
  <c r="U356" i="36" s="1"/>
  <c r="U428" i="36" s="1"/>
  <c r="U228" i="36"/>
  <c r="U300" i="36" s="1"/>
  <c r="U372" i="36" s="1"/>
  <c r="U444" i="36" s="1"/>
  <c r="U177" i="36"/>
  <c r="U249" i="36" s="1"/>
  <c r="U321" i="36" s="1"/>
  <c r="U393" i="36" s="1"/>
  <c r="U193" i="36"/>
  <c r="U265" i="36" s="1"/>
  <c r="U337" i="36" s="1"/>
  <c r="U409" i="36" s="1"/>
  <c r="U209" i="36"/>
  <c r="U281" i="36" s="1"/>
  <c r="U353" i="36" s="1"/>
  <c r="U425" i="36" s="1"/>
  <c r="U225" i="36"/>
  <c r="U297" i="36" s="1"/>
  <c r="U369" i="36" s="1"/>
  <c r="U441" i="36" s="1"/>
  <c r="U182" i="36"/>
  <c r="U254" i="36" s="1"/>
  <c r="U326" i="36" s="1"/>
  <c r="U398" i="36" s="1"/>
  <c r="U198" i="36"/>
  <c r="U270" i="36" s="1"/>
  <c r="U342" i="36" s="1"/>
  <c r="U414" i="36" s="1"/>
  <c r="U214" i="36"/>
  <c r="U286" i="36" s="1"/>
  <c r="U358" i="36" s="1"/>
  <c r="U430" i="36" s="1"/>
  <c r="U230" i="36"/>
  <c r="U302" i="36" s="1"/>
  <c r="U374" i="36" s="1"/>
  <c r="U446" i="36" s="1"/>
  <c r="U183" i="36"/>
  <c r="U255" i="36" s="1"/>
  <c r="U327" i="36" s="1"/>
  <c r="U399" i="36" s="1"/>
  <c r="U199" i="36"/>
  <c r="U271" i="36" s="1"/>
  <c r="U343" i="36" s="1"/>
  <c r="U415" i="36" s="1"/>
  <c r="U215" i="36"/>
  <c r="U287" i="36" s="1"/>
  <c r="U359" i="36" s="1"/>
  <c r="U431" i="36" s="1"/>
  <c r="U231" i="36"/>
  <c r="U303" i="36" s="1"/>
  <c r="U375" i="36" s="1"/>
  <c r="U447" i="36" s="1"/>
  <c r="U184" i="36"/>
  <c r="U256" i="36" s="1"/>
  <c r="U328" i="36" s="1"/>
  <c r="U400" i="36" s="1"/>
  <c r="U200" i="36"/>
  <c r="U272" i="36" s="1"/>
  <c r="U344" i="36" s="1"/>
  <c r="U416" i="36" s="1"/>
  <c r="U216" i="36"/>
  <c r="U288" i="36" s="1"/>
  <c r="U360" i="36" s="1"/>
  <c r="U432" i="36" s="1"/>
  <c r="U232" i="36"/>
  <c r="U304" i="36" s="1"/>
  <c r="U376" i="36" s="1"/>
  <c r="U448" i="36" s="1"/>
  <c r="U181" i="36"/>
  <c r="U253" i="36" s="1"/>
  <c r="U325" i="36" s="1"/>
  <c r="U397" i="36" s="1"/>
  <c r="U197" i="36"/>
  <c r="U269" i="36" s="1"/>
  <c r="U341" i="36" s="1"/>
  <c r="U413" i="36" s="1"/>
  <c r="U213" i="36"/>
  <c r="U285" i="36" s="1"/>
  <c r="U357" i="36" s="1"/>
  <c r="U429" i="36" s="1"/>
  <c r="U229" i="36"/>
  <c r="U301" i="36" s="1"/>
  <c r="U373" i="36" s="1"/>
  <c r="U445" i="36" s="1"/>
  <c r="U170" i="36"/>
  <c r="U242" i="36" s="1"/>
  <c r="U314" i="36" s="1"/>
  <c r="U386" i="36" s="1"/>
  <c r="U186" i="36"/>
  <c r="U258" i="36" s="1"/>
  <c r="U330" i="36" s="1"/>
  <c r="U402" i="36" s="1"/>
  <c r="U202" i="36"/>
  <c r="U274" i="36" s="1"/>
  <c r="U346" i="36" s="1"/>
  <c r="U418" i="36" s="1"/>
  <c r="U218" i="36"/>
  <c r="U290" i="36" s="1"/>
  <c r="U362" i="36" s="1"/>
  <c r="U434" i="36" s="1"/>
  <c r="U234" i="36"/>
  <c r="U306" i="36" s="1"/>
  <c r="U378" i="36" s="1"/>
  <c r="U450" i="36" s="1"/>
  <c r="U171" i="36"/>
  <c r="U243" i="36" s="1"/>
  <c r="U315" i="36" s="1"/>
  <c r="U387" i="36" s="1"/>
  <c r="U187" i="36"/>
  <c r="U259" i="36" s="1"/>
  <c r="U331" i="36" s="1"/>
  <c r="U403" i="36" s="1"/>
  <c r="U203" i="36"/>
  <c r="U275" i="36" s="1"/>
  <c r="U347" i="36" s="1"/>
  <c r="U419" i="36" s="1"/>
  <c r="U219" i="36"/>
  <c r="U291" i="36" s="1"/>
  <c r="U363" i="36" s="1"/>
  <c r="U435" i="36" s="1"/>
  <c r="U235" i="36"/>
  <c r="U307" i="36" s="1"/>
  <c r="U379" i="36" s="1"/>
  <c r="U451" i="36" s="1"/>
  <c r="H312" i="36"/>
  <c r="H384" i="36" s="1"/>
  <c r="H456" i="36" s="1"/>
  <c r="H304" i="36"/>
  <c r="H376" i="36" s="1"/>
  <c r="H448" i="36" s="1"/>
  <c r="H296" i="36"/>
  <c r="H368" i="36" s="1"/>
  <c r="H440" i="36" s="1"/>
  <c r="H288" i="36"/>
  <c r="H360" i="36" s="1"/>
  <c r="H432" i="36" s="1"/>
  <c r="H280" i="36"/>
  <c r="H352" i="36" s="1"/>
  <c r="H424" i="36" s="1"/>
  <c r="H272" i="36"/>
  <c r="H344" i="36" s="1"/>
  <c r="H416" i="36" s="1"/>
  <c r="H264" i="36"/>
  <c r="H336" i="36" s="1"/>
  <c r="H408" i="36" s="1"/>
  <c r="H256" i="36"/>
  <c r="H328" i="36" s="1"/>
  <c r="H400" i="36" s="1"/>
  <c r="H248" i="36"/>
  <c r="H320" i="36" s="1"/>
  <c r="H392" i="36" s="1"/>
  <c r="U171" i="11"/>
  <c r="U187" i="11"/>
  <c r="U203" i="11"/>
  <c r="U222" i="11"/>
  <c r="U238" i="11"/>
  <c r="U180" i="11"/>
  <c r="U196" i="11"/>
  <c r="U212" i="11"/>
  <c r="U231" i="11"/>
  <c r="U177" i="11"/>
  <c r="U193" i="11"/>
  <c r="U209" i="11"/>
  <c r="U228" i="11"/>
  <c r="U178" i="11"/>
  <c r="U194" i="11"/>
  <c r="U210" i="11"/>
  <c r="U229" i="11"/>
  <c r="U175" i="11"/>
  <c r="U191" i="11"/>
  <c r="U207" i="11"/>
  <c r="U226" i="11"/>
  <c r="U219" i="11"/>
  <c r="U184" i="11"/>
  <c r="U200" i="11"/>
  <c r="U216" i="11"/>
  <c r="U235" i="11"/>
  <c r="U181" i="11"/>
  <c r="U197" i="11"/>
  <c r="U213" i="11"/>
  <c r="U232" i="11"/>
  <c r="U182" i="11"/>
  <c r="U198" i="11"/>
  <c r="U214" i="11"/>
  <c r="U233" i="11"/>
  <c r="U179" i="11"/>
  <c r="U195" i="11"/>
  <c r="U211" i="11"/>
  <c r="U230" i="11"/>
  <c r="U172" i="11"/>
  <c r="U188" i="11"/>
  <c r="U204" i="11"/>
  <c r="U223" i="11"/>
  <c r="U239" i="11"/>
  <c r="U220" i="11"/>
  <c r="U185" i="11"/>
  <c r="U201" i="11"/>
  <c r="U217" i="11"/>
  <c r="U236" i="11"/>
  <c r="U170" i="11"/>
  <c r="U186" i="11"/>
  <c r="U202" i="11"/>
  <c r="U221" i="11"/>
  <c r="U237" i="11"/>
  <c r="U218" i="11"/>
  <c r="U183" i="11"/>
  <c r="U199" i="11"/>
  <c r="U215" i="11"/>
  <c r="U234" i="11"/>
  <c r="U176" i="11"/>
  <c r="U192" i="11"/>
  <c r="U208" i="11"/>
  <c r="U227" i="11"/>
  <c r="U173" i="11"/>
  <c r="U189" i="11"/>
  <c r="U205" i="11"/>
  <c r="U224" i="11"/>
  <c r="U240" i="11"/>
  <c r="U174" i="11"/>
  <c r="U190" i="11"/>
  <c r="U206" i="11"/>
  <c r="U225" i="11"/>
  <c r="V174" i="36"/>
  <c r="V190" i="36"/>
  <c r="V186" i="36"/>
  <c r="V192" i="36"/>
  <c r="V185" i="36"/>
  <c r="V227" i="36"/>
  <c r="V236" i="36"/>
  <c r="V206" i="36"/>
  <c r="V171" i="36"/>
  <c r="V198" i="36"/>
  <c r="V188" i="36"/>
  <c r="V228" i="36"/>
  <c r="V204" i="36"/>
  <c r="V187" i="36"/>
  <c r="V183" i="36"/>
  <c r="V213" i="36"/>
  <c r="V173" i="36"/>
  <c r="V226" i="36"/>
  <c r="V177" i="36"/>
  <c r="V172" i="36"/>
  <c r="V191" i="36"/>
  <c r="V222" i="36"/>
  <c r="V231" i="36"/>
  <c r="V214" i="36"/>
  <c r="V195" i="36"/>
  <c r="V207" i="36"/>
  <c r="V200" i="36"/>
  <c r="V205" i="36"/>
  <c r="V179" i="36"/>
  <c r="V220" i="36"/>
  <c r="V223" i="36"/>
  <c r="V193" i="36"/>
  <c r="V196" i="36"/>
  <c r="V221" i="36"/>
  <c r="V199" i="36"/>
  <c r="V178" i="36"/>
  <c r="V209" i="36"/>
  <c r="V237" i="36"/>
  <c r="V215" i="36"/>
  <c r="V208" i="36"/>
  <c r="V201" i="36"/>
  <c r="V184" i="36"/>
  <c r="V235" i="36"/>
  <c r="V176" i="36"/>
  <c r="V189" i="36"/>
  <c r="V175" i="36"/>
  <c r="V170" i="36"/>
  <c r="V197" i="36"/>
  <c r="V238" i="36"/>
  <c r="V180" i="36"/>
  <c r="V234" i="36"/>
  <c r="V230" i="36"/>
  <c r="V211" i="36"/>
  <c r="V210" i="36"/>
  <c r="V216" i="36"/>
  <c r="V203" i="36"/>
  <c r="V182" i="36"/>
  <c r="V229" i="36"/>
  <c r="V239" i="36"/>
  <c r="V232" i="36"/>
  <c r="V219" i="36"/>
  <c r="V212" i="36"/>
  <c r="V202" i="36"/>
  <c r="V181" i="36"/>
  <c r="V225" i="36"/>
  <c r="V218" i="36"/>
  <c r="V224" i="36"/>
  <c r="V217" i="36"/>
  <c r="V194" i="36"/>
  <c r="V240" i="36"/>
  <c r="AT74" i="35" s="1"/>
  <c r="V233" i="36"/>
  <c r="U173" i="38"/>
  <c r="U245" i="38" s="1"/>
  <c r="U317" i="38" s="1"/>
  <c r="U389" i="38" s="1"/>
  <c r="U189" i="38"/>
  <c r="U261" i="38" s="1"/>
  <c r="U333" i="38" s="1"/>
  <c r="U405" i="38" s="1"/>
  <c r="U205" i="38"/>
  <c r="U277" i="38" s="1"/>
  <c r="U349" i="38" s="1"/>
  <c r="U421" i="38" s="1"/>
  <c r="U221" i="38"/>
  <c r="U293" i="38" s="1"/>
  <c r="U365" i="38" s="1"/>
  <c r="U437" i="38" s="1"/>
  <c r="U237" i="38"/>
  <c r="U309" i="38" s="1"/>
  <c r="U381" i="38" s="1"/>
  <c r="U453" i="38" s="1"/>
  <c r="U174" i="38"/>
  <c r="U246" i="38" s="1"/>
  <c r="U318" i="38" s="1"/>
  <c r="U390" i="38" s="1"/>
  <c r="U190" i="38"/>
  <c r="U262" i="38" s="1"/>
  <c r="U334" i="38" s="1"/>
  <c r="U406" i="38" s="1"/>
  <c r="U206" i="38"/>
  <c r="U278" i="38" s="1"/>
  <c r="U350" i="38" s="1"/>
  <c r="U422" i="38" s="1"/>
  <c r="U222" i="38"/>
  <c r="U294" i="38" s="1"/>
  <c r="U366" i="38" s="1"/>
  <c r="U438" i="38" s="1"/>
  <c r="U238" i="38"/>
  <c r="U310" i="38" s="1"/>
  <c r="U382" i="38" s="1"/>
  <c r="U454" i="38" s="1"/>
  <c r="U175" i="38"/>
  <c r="U247" i="38" s="1"/>
  <c r="U319" i="38" s="1"/>
  <c r="U391" i="38" s="1"/>
  <c r="U191" i="38"/>
  <c r="U263" i="38" s="1"/>
  <c r="U335" i="38" s="1"/>
  <c r="U407" i="38" s="1"/>
  <c r="U207" i="38"/>
  <c r="U279" i="38" s="1"/>
  <c r="U351" i="38" s="1"/>
  <c r="U423" i="38" s="1"/>
  <c r="U223" i="38"/>
  <c r="U295" i="38" s="1"/>
  <c r="U367" i="38" s="1"/>
  <c r="U439" i="38" s="1"/>
  <c r="U239" i="38"/>
  <c r="U311" i="38" s="1"/>
  <c r="U383" i="38" s="1"/>
  <c r="U455" i="38" s="1"/>
  <c r="U180" i="38"/>
  <c r="U252" i="38" s="1"/>
  <c r="U324" i="38" s="1"/>
  <c r="U396" i="38" s="1"/>
  <c r="U196" i="38"/>
  <c r="U268" i="38" s="1"/>
  <c r="U340" i="38" s="1"/>
  <c r="U412" i="38" s="1"/>
  <c r="U212" i="38"/>
  <c r="U284" i="38" s="1"/>
  <c r="U356" i="38" s="1"/>
  <c r="U428" i="38" s="1"/>
  <c r="U228" i="38"/>
  <c r="U300" i="38" s="1"/>
  <c r="U372" i="38" s="1"/>
  <c r="U444" i="38" s="1"/>
  <c r="U177" i="38"/>
  <c r="U249" i="38" s="1"/>
  <c r="U321" i="38" s="1"/>
  <c r="U393" i="38" s="1"/>
  <c r="U193" i="38"/>
  <c r="U265" i="38" s="1"/>
  <c r="U337" i="38" s="1"/>
  <c r="U409" i="38" s="1"/>
  <c r="U209" i="38"/>
  <c r="U281" i="38" s="1"/>
  <c r="U353" i="38" s="1"/>
  <c r="U425" i="38" s="1"/>
  <c r="U225" i="38"/>
  <c r="U297" i="38" s="1"/>
  <c r="U369" i="38" s="1"/>
  <c r="U441" i="38" s="1"/>
  <c r="U178" i="38"/>
  <c r="U250" i="38" s="1"/>
  <c r="U322" i="38" s="1"/>
  <c r="U394" i="38" s="1"/>
  <c r="U194" i="38"/>
  <c r="U266" i="38" s="1"/>
  <c r="U338" i="38" s="1"/>
  <c r="U410" i="38" s="1"/>
  <c r="U210" i="38"/>
  <c r="U282" i="38" s="1"/>
  <c r="U354" i="38" s="1"/>
  <c r="U426" i="38" s="1"/>
  <c r="U226" i="38"/>
  <c r="U298" i="38" s="1"/>
  <c r="U370" i="38" s="1"/>
  <c r="U442" i="38" s="1"/>
  <c r="U179" i="38"/>
  <c r="U251" i="38" s="1"/>
  <c r="U323" i="38" s="1"/>
  <c r="U395" i="38" s="1"/>
  <c r="U195" i="38"/>
  <c r="U267" i="38" s="1"/>
  <c r="U339" i="38" s="1"/>
  <c r="U411" i="38" s="1"/>
  <c r="U211" i="38"/>
  <c r="U283" i="38" s="1"/>
  <c r="U355" i="38" s="1"/>
  <c r="U427" i="38" s="1"/>
  <c r="U227" i="38"/>
  <c r="U299" i="38" s="1"/>
  <c r="U371" i="38" s="1"/>
  <c r="U443" i="38" s="1"/>
  <c r="U184" i="38"/>
  <c r="U256" i="38" s="1"/>
  <c r="U328" i="38" s="1"/>
  <c r="U400" i="38" s="1"/>
  <c r="U200" i="38"/>
  <c r="U272" i="38" s="1"/>
  <c r="U344" i="38" s="1"/>
  <c r="U416" i="38" s="1"/>
  <c r="U216" i="38"/>
  <c r="U288" i="38" s="1"/>
  <c r="U360" i="38" s="1"/>
  <c r="U432" i="38" s="1"/>
  <c r="U232" i="38"/>
  <c r="U304" i="38" s="1"/>
  <c r="U376" i="38" s="1"/>
  <c r="U448" i="38" s="1"/>
  <c r="U181" i="38"/>
  <c r="U253" i="38" s="1"/>
  <c r="U325" i="38" s="1"/>
  <c r="U397" i="38" s="1"/>
  <c r="U197" i="38"/>
  <c r="U269" i="38" s="1"/>
  <c r="U341" i="38" s="1"/>
  <c r="U413" i="38" s="1"/>
  <c r="U213" i="38"/>
  <c r="U285" i="38" s="1"/>
  <c r="U357" i="38" s="1"/>
  <c r="U429" i="38" s="1"/>
  <c r="U229" i="38"/>
  <c r="U301" i="38" s="1"/>
  <c r="U373" i="38" s="1"/>
  <c r="U445" i="38" s="1"/>
  <c r="U182" i="38"/>
  <c r="U254" i="38" s="1"/>
  <c r="U326" i="38" s="1"/>
  <c r="U398" i="38" s="1"/>
  <c r="U198" i="38"/>
  <c r="U270" i="38" s="1"/>
  <c r="U342" i="38" s="1"/>
  <c r="U414" i="38" s="1"/>
  <c r="U214" i="38"/>
  <c r="U286" i="38" s="1"/>
  <c r="U358" i="38" s="1"/>
  <c r="U430" i="38" s="1"/>
  <c r="U230" i="38"/>
  <c r="U302" i="38" s="1"/>
  <c r="U374" i="38" s="1"/>
  <c r="U446" i="38" s="1"/>
  <c r="U183" i="38"/>
  <c r="U255" i="38" s="1"/>
  <c r="U327" i="38" s="1"/>
  <c r="U399" i="38" s="1"/>
  <c r="U199" i="38"/>
  <c r="U271" i="38" s="1"/>
  <c r="U343" i="38" s="1"/>
  <c r="U415" i="38" s="1"/>
  <c r="U215" i="38"/>
  <c r="U287" i="38" s="1"/>
  <c r="U359" i="38" s="1"/>
  <c r="U431" i="38" s="1"/>
  <c r="U231" i="38"/>
  <c r="U303" i="38" s="1"/>
  <c r="U375" i="38" s="1"/>
  <c r="U447" i="38" s="1"/>
  <c r="U172" i="38"/>
  <c r="U244" i="38" s="1"/>
  <c r="U316" i="38" s="1"/>
  <c r="U388" i="38" s="1"/>
  <c r="U188" i="38"/>
  <c r="U260" i="38" s="1"/>
  <c r="U332" i="38" s="1"/>
  <c r="U404" i="38" s="1"/>
  <c r="U204" i="38"/>
  <c r="U276" i="38" s="1"/>
  <c r="U348" i="38" s="1"/>
  <c r="U420" i="38" s="1"/>
  <c r="U220" i="38"/>
  <c r="U292" i="38" s="1"/>
  <c r="U364" i="38" s="1"/>
  <c r="U436" i="38" s="1"/>
  <c r="U236" i="38"/>
  <c r="U308" i="38" s="1"/>
  <c r="U380" i="38" s="1"/>
  <c r="U452" i="38" s="1"/>
  <c r="U185" i="38"/>
  <c r="U257" i="38" s="1"/>
  <c r="U329" i="38" s="1"/>
  <c r="U401" i="38" s="1"/>
  <c r="U201" i="38"/>
  <c r="U273" i="38" s="1"/>
  <c r="U345" i="38" s="1"/>
  <c r="U417" i="38" s="1"/>
  <c r="U217" i="38"/>
  <c r="U289" i="38" s="1"/>
  <c r="U361" i="38" s="1"/>
  <c r="U433" i="38" s="1"/>
  <c r="U233" i="38"/>
  <c r="U305" i="38" s="1"/>
  <c r="U377" i="38" s="1"/>
  <c r="U449" i="38" s="1"/>
  <c r="U170" i="38"/>
  <c r="U242" i="38" s="1"/>
  <c r="U314" i="38" s="1"/>
  <c r="U386" i="38" s="1"/>
  <c r="U186" i="38"/>
  <c r="U258" i="38" s="1"/>
  <c r="U330" i="38" s="1"/>
  <c r="U402" i="38" s="1"/>
  <c r="U202" i="38"/>
  <c r="U274" i="38" s="1"/>
  <c r="U346" i="38" s="1"/>
  <c r="U418" i="38" s="1"/>
  <c r="U218" i="38"/>
  <c r="U290" i="38" s="1"/>
  <c r="U362" i="38" s="1"/>
  <c r="U434" i="38" s="1"/>
  <c r="U234" i="38"/>
  <c r="U306" i="38" s="1"/>
  <c r="U378" i="38" s="1"/>
  <c r="U450" i="38" s="1"/>
  <c r="U171" i="38"/>
  <c r="U243" i="38" s="1"/>
  <c r="U315" i="38" s="1"/>
  <c r="U387" i="38" s="1"/>
  <c r="U187" i="38"/>
  <c r="U259" i="38" s="1"/>
  <c r="U331" i="38" s="1"/>
  <c r="U403" i="38" s="1"/>
  <c r="U203" i="38"/>
  <c r="U275" i="38" s="1"/>
  <c r="U347" i="38" s="1"/>
  <c r="U419" i="38" s="1"/>
  <c r="U219" i="38"/>
  <c r="U291" i="38" s="1"/>
  <c r="U363" i="38" s="1"/>
  <c r="U435" i="38" s="1"/>
  <c r="U235" i="38"/>
  <c r="U307" i="38" s="1"/>
  <c r="U379" i="38" s="1"/>
  <c r="U451" i="38" s="1"/>
  <c r="U176" i="38"/>
  <c r="U248" i="38" s="1"/>
  <c r="U320" i="38" s="1"/>
  <c r="U392" i="38" s="1"/>
  <c r="U192" i="38"/>
  <c r="U264" i="38" s="1"/>
  <c r="U336" i="38" s="1"/>
  <c r="U408" i="38" s="1"/>
  <c r="U208" i="38"/>
  <c r="U280" i="38" s="1"/>
  <c r="U352" i="38" s="1"/>
  <c r="U424" i="38" s="1"/>
  <c r="U224" i="38"/>
  <c r="U296" i="38" s="1"/>
  <c r="U368" i="38" s="1"/>
  <c r="U440" i="38" s="1"/>
  <c r="U240" i="38"/>
  <c r="U312" i="38" s="1"/>
  <c r="U384" i="38" s="1"/>
  <c r="U456" i="38" s="1"/>
  <c r="V174" i="38"/>
  <c r="V246" i="38" s="1"/>
  <c r="V318" i="38" s="1"/>
  <c r="V390" i="38" s="1"/>
  <c r="V225" i="38"/>
  <c r="V297" i="38" s="1"/>
  <c r="V369" i="38" s="1"/>
  <c r="V441" i="38" s="1"/>
  <c r="V212" i="38"/>
  <c r="V284" i="38" s="1"/>
  <c r="V356" i="38" s="1"/>
  <c r="V428" i="38" s="1"/>
  <c r="V202" i="38"/>
  <c r="V274" i="38" s="1"/>
  <c r="V346" i="38" s="1"/>
  <c r="V418" i="38" s="1"/>
  <c r="V229" i="38"/>
  <c r="V301" i="38" s="1"/>
  <c r="V373" i="38" s="1"/>
  <c r="V445" i="38" s="1"/>
  <c r="V239" i="38"/>
  <c r="V311" i="38" s="1"/>
  <c r="V383" i="38" s="1"/>
  <c r="V455" i="38" s="1"/>
  <c r="V228" i="38"/>
  <c r="V300" i="38" s="1"/>
  <c r="V372" i="38" s="1"/>
  <c r="V444" i="38" s="1"/>
  <c r="V175" i="38"/>
  <c r="V247" i="38" s="1"/>
  <c r="V319" i="38" s="1"/>
  <c r="V391" i="38" s="1"/>
  <c r="V217" i="38"/>
  <c r="V289" i="38" s="1"/>
  <c r="V361" i="38" s="1"/>
  <c r="V433" i="38" s="1"/>
  <c r="V195" i="38"/>
  <c r="V267" i="38" s="1"/>
  <c r="V339" i="38" s="1"/>
  <c r="V411" i="38" s="1"/>
  <c r="V191" i="38"/>
  <c r="V263" i="38" s="1"/>
  <c r="V335" i="38" s="1"/>
  <c r="V407" i="38" s="1"/>
  <c r="V190" i="38"/>
  <c r="V262" i="38" s="1"/>
  <c r="V334" i="38" s="1"/>
  <c r="V406" i="38" s="1"/>
  <c r="V234" i="38"/>
  <c r="V306" i="38" s="1"/>
  <c r="V378" i="38" s="1"/>
  <c r="V450" i="38" s="1"/>
  <c r="V211" i="38"/>
  <c r="V283" i="38" s="1"/>
  <c r="V355" i="38" s="1"/>
  <c r="V427" i="38" s="1"/>
  <c r="V194" i="38"/>
  <c r="V266" i="38" s="1"/>
  <c r="V338" i="38" s="1"/>
  <c r="V410" i="38" s="1"/>
  <c r="V209" i="38"/>
  <c r="V281" i="38" s="1"/>
  <c r="V353" i="38" s="1"/>
  <c r="V425" i="38" s="1"/>
  <c r="V196" i="38"/>
  <c r="V268" i="38" s="1"/>
  <c r="V340" i="38" s="1"/>
  <c r="V412" i="38" s="1"/>
  <c r="V221" i="38"/>
  <c r="V293" i="38" s="1"/>
  <c r="V365" i="38" s="1"/>
  <c r="V437" i="38" s="1"/>
  <c r="V199" i="38"/>
  <c r="V271" i="38" s="1"/>
  <c r="V343" i="38" s="1"/>
  <c r="V415" i="38" s="1"/>
  <c r="V185" i="38"/>
  <c r="V257" i="38" s="1"/>
  <c r="V329" i="38" s="1"/>
  <c r="V401" i="38" s="1"/>
  <c r="V213" i="38"/>
  <c r="V285" i="38" s="1"/>
  <c r="V357" i="38" s="1"/>
  <c r="V429" i="38" s="1"/>
  <c r="V237" i="38"/>
  <c r="V309" i="38" s="1"/>
  <c r="V381" i="38" s="1"/>
  <c r="V453" i="38" s="1"/>
  <c r="V208" i="38"/>
  <c r="V280" i="38" s="1"/>
  <c r="V352" i="38" s="1"/>
  <c r="V424" i="38" s="1"/>
  <c r="V201" i="38"/>
  <c r="V273" i="38" s="1"/>
  <c r="V345" i="38" s="1"/>
  <c r="V417" i="38" s="1"/>
  <c r="V236" i="38"/>
  <c r="V308" i="38" s="1"/>
  <c r="V380" i="38" s="1"/>
  <c r="V452" i="38" s="1"/>
  <c r="V187" i="38"/>
  <c r="V259" i="38" s="1"/>
  <c r="V331" i="38" s="1"/>
  <c r="V403" i="38" s="1"/>
  <c r="V231" i="38"/>
  <c r="V303" i="38" s="1"/>
  <c r="V375" i="38" s="1"/>
  <c r="V447" i="38" s="1"/>
  <c r="V240" i="38"/>
  <c r="V312" i="38" s="1"/>
  <c r="V384" i="38" s="1"/>
  <c r="V456" i="38" s="1"/>
  <c r="V214" i="38"/>
  <c r="V286" i="38" s="1"/>
  <c r="V358" i="38" s="1"/>
  <c r="V430" i="38" s="1"/>
  <c r="V173" i="38"/>
  <c r="V245" i="38" s="1"/>
  <c r="V317" i="38" s="1"/>
  <c r="V389" i="38" s="1"/>
  <c r="V205" i="38"/>
  <c r="V277" i="38" s="1"/>
  <c r="V349" i="38" s="1"/>
  <c r="V421" i="38" s="1"/>
  <c r="V230" i="38"/>
  <c r="V302" i="38" s="1"/>
  <c r="V374" i="38" s="1"/>
  <c r="V446" i="38" s="1"/>
  <c r="V204" i="38"/>
  <c r="V276" i="38" s="1"/>
  <c r="V348" i="38" s="1"/>
  <c r="V420" i="38" s="1"/>
  <c r="V232" i="38"/>
  <c r="V304" i="38" s="1"/>
  <c r="V376" i="38" s="1"/>
  <c r="V448" i="38" s="1"/>
  <c r="V219" i="38"/>
  <c r="V291" i="38" s="1"/>
  <c r="V363" i="38" s="1"/>
  <c r="V435" i="38" s="1"/>
  <c r="V220" i="38"/>
  <c r="V292" i="38" s="1"/>
  <c r="V364" i="38" s="1"/>
  <c r="V436" i="38" s="1"/>
  <c r="V223" i="38"/>
  <c r="V295" i="38" s="1"/>
  <c r="V367" i="38" s="1"/>
  <c r="V439" i="38" s="1"/>
  <c r="V222" i="38"/>
  <c r="V294" i="38" s="1"/>
  <c r="V366" i="38" s="1"/>
  <c r="V438" i="38" s="1"/>
  <c r="V172" i="38"/>
  <c r="V244" i="38" s="1"/>
  <c r="V316" i="38" s="1"/>
  <c r="V388" i="38" s="1"/>
  <c r="V226" i="38"/>
  <c r="V298" i="38" s="1"/>
  <c r="V370" i="38" s="1"/>
  <c r="V442" i="38" s="1"/>
  <c r="V200" i="38"/>
  <c r="V272" i="38" s="1"/>
  <c r="V344" i="38" s="1"/>
  <c r="V416" i="38" s="1"/>
  <c r="V176" i="38"/>
  <c r="V248" i="38" s="1"/>
  <c r="V320" i="38" s="1"/>
  <c r="V392" i="38" s="1"/>
  <c r="V189" i="38"/>
  <c r="V261" i="38" s="1"/>
  <c r="V333" i="38" s="1"/>
  <c r="V405" i="38" s="1"/>
  <c r="V224" i="38"/>
  <c r="V296" i="38" s="1"/>
  <c r="V368" i="38" s="1"/>
  <c r="V440" i="38" s="1"/>
  <c r="V181" i="38"/>
  <c r="V253" i="38" s="1"/>
  <c r="V325" i="38" s="1"/>
  <c r="V397" i="38" s="1"/>
  <c r="V193" i="38"/>
  <c r="V265" i="38" s="1"/>
  <c r="V337" i="38" s="1"/>
  <c r="V409" i="38" s="1"/>
  <c r="V180" i="38"/>
  <c r="V252" i="38" s="1"/>
  <c r="V324" i="38" s="1"/>
  <c r="V396" i="38" s="1"/>
  <c r="V183" i="38"/>
  <c r="V255" i="38" s="1"/>
  <c r="V327" i="38" s="1"/>
  <c r="V399" i="38" s="1"/>
  <c r="V179" i="38"/>
  <c r="V251" i="38" s="1"/>
  <c r="V323" i="38" s="1"/>
  <c r="V395" i="38" s="1"/>
  <c r="V207" i="38"/>
  <c r="V279" i="38" s="1"/>
  <c r="V351" i="38" s="1"/>
  <c r="V423" i="38" s="1"/>
  <c r="V206" i="38"/>
  <c r="V278" i="38" s="1"/>
  <c r="V350" i="38" s="1"/>
  <c r="V422" i="38" s="1"/>
  <c r="V186" i="38"/>
  <c r="V258" i="38" s="1"/>
  <c r="V330" i="38" s="1"/>
  <c r="V402" i="38" s="1"/>
  <c r="V192" i="38"/>
  <c r="V264" i="38" s="1"/>
  <c r="V336" i="38" s="1"/>
  <c r="V408" i="38" s="1"/>
  <c r="V182" i="38"/>
  <c r="V254" i="38" s="1"/>
  <c r="V326" i="38" s="1"/>
  <c r="V398" i="38" s="1"/>
  <c r="V210" i="38"/>
  <c r="V282" i="38" s="1"/>
  <c r="V354" i="38" s="1"/>
  <c r="V426" i="38" s="1"/>
  <c r="V184" i="38"/>
  <c r="V256" i="38" s="1"/>
  <c r="V328" i="38" s="1"/>
  <c r="V400" i="38" s="1"/>
  <c r="V235" i="38"/>
  <c r="V307" i="38" s="1"/>
  <c r="V379" i="38" s="1"/>
  <c r="V451" i="38" s="1"/>
  <c r="V215" i="38"/>
  <c r="V287" i="38" s="1"/>
  <c r="V359" i="38" s="1"/>
  <c r="V431" i="38" s="1"/>
  <c r="V171" i="38"/>
  <c r="V243" i="38" s="1"/>
  <c r="V315" i="38" s="1"/>
  <c r="V387" i="38" s="1"/>
  <c r="V198" i="38"/>
  <c r="V270" i="38" s="1"/>
  <c r="V342" i="38" s="1"/>
  <c r="V414" i="38" s="1"/>
  <c r="V178" i="38"/>
  <c r="V250" i="38" s="1"/>
  <c r="V322" i="38" s="1"/>
  <c r="V394" i="38" s="1"/>
  <c r="V238" i="38"/>
  <c r="V310" i="38" s="1"/>
  <c r="V382" i="38" s="1"/>
  <c r="V454" i="38" s="1"/>
  <c r="V218" i="38"/>
  <c r="V290" i="38" s="1"/>
  <c r="V362" i="38" s="1"/>
  <c r="V434" i="38" s="1"/>
  <c r="V188" i="38"/>
  <c r="V260" i="38" s="1"/>
  <c r="V332" i="38" s="1"/>
  <c r="V404" i="38" s="1"/>
  <c r="V216" i="38"/>
  <c r="V288" i="38" s="1"/>
  <c r="V360" i="38" s="1"/>
  <c r="V432" i="38" s="1"/>
  <c r="V203" i="38"/>
  <c r="V275" i="38" s="1"/>
  <c r="V347" i="38" s="1"/>
  <c r="V419" i="38" s="1"/>
  <c r="V233" i="38"/>
  <c r="V305" i="38" s="1"/>
  <c r="V377" i="38" s="1"/>
  <c r="V449" i="38" s="1"/>
  <c r="V170" i="38"/>
  <c r="V242" i="38" s="1"/>
  <c r="V314" i="38" s="1"/>
  <c r="V386" i="38" s="1"/>
  <c r="V197" i="38"/>
  <c r="V269" i="38" s="1"/>
  <c r="V341" i="38" s="1"/>
  <c r="V413" i="38" s="1"/>
  <c r="V177" i="38"/>
  <c r="V249" i="38" s="1"/>
  <c r="V321" i="38" s="1"/>
  <c r="V393" i="38" s="1"/>
  <c r="V227" i="38"/>
  <c r="V299" i="38" s="1"/>
  <c r="V371" i="38" s="1"/>
  <c r="V443" i="38" s="1"/>
  <c r="H309" i="36"/>
  <c r="H381" i="36" s="1"/>
  <c r="H453" i="36" s="1"/>
  <c r="H301" i="36"/>
  <c r="H373" i="36" s="1"/>
  <c r="H445" i="36" s="1"/>
  <c r="H293" i="36"/>
  <c r="H365" i="36" s="1"/>
  <c r="H437" i="36" s="1"/>
  <c r="H285" i="36"/>
  <c r="H357" i="36" s="1"/>
  <c r="H429" i="36" s="1"/>
  <c r="H277" i="36"/>
  <c r="H349" i="36" s="1"/>
  <c r="H421" i="36" s="1"/>
  <c r="H269" i="36"/>
  <c r="H341" i="36" s="1"/>
  <c r="H413" i="36" s="1"/>
  <c r="H261" i="36"/>
  <c r="H333" i="36" s="1"/>
  <c r="H405" i="36" s="1"/>
  <c r="H253" i="36"/>
  <c r="H325" i="36" s="1"/>
  <c r="H397" i="36" s="1"/>
  <c r="H245" i="36"/>
  <c r="H317" i="36" s="1"/>
  <c r="H389" i="36" s="1"/>
  <c r="H307" i="36"/>
  <c r="H379" i="36" s="1"/>
  <c r="H451" i="36" s="1"/>
  <c r="H299" i="36"/>
  <c r="H371" i="36" s="1"/>
  <c r="H443" i="36" s="1"/>
  <c r="H291" i="36"/>
  <c r="H363" i="36" s="1"/>
  <c r="H435" i="36" s="1"/>
  <c r="H283" i="36"/>
  <c r="H355" i="36" s="1"/>
  <c r="H427" i="36" s="1"/>
  <c r="H275" i="36"/>
  <c r="H347" i="36" s="1"/>
  <c r="H419" i="36" s="1"/>
  <c r="H267" i="36"/>
  <c r="H339" i="36" s="1"/>
  <c r="H411" i="36" s="1"/>
  <c r="H259" i="36"/>
  <c r="H331" i="36" s="1"/>
  <c r="H403" i="36" s="1"/>
  <c r="H251" i="36"/>
  <c r="H323" i="36" s="1"/>
  <c r="H395" i="36" s="1"/>
  <c r="H243" i="36"/>
  <c r="H315" i="36" s="1"/>
  <c r="H387" i="36" s="1"/>
  <c r="AU80" i="11"/>
  <c r="AU152" i="11" s="1"/>
  <c r="AU452" i="11" s="1"/>
  <c r="AQ80" i="11"/>
  <c r="AQ152" i="11" s="1"/>
  <c r="AQ452" i="11" s="1"/>
  <c r="AL80" i="11"/>
  <c r="AL152" i="11" s="1"/>
  <c r="AL236" i="11" s="1"/>
  <c r="AL308" i="11" s="1"/>
  <c r="AL380" i="11" s="1"/>
  <c r="AL452" i="11" s="1"/>
  <c r="AH80" i="11"/>
  <c r="AH152" i="11" s="1"/>
  <c r="AH236" i="11" s="1"/>
  <c r="AH308" i="11" s="1"/>
  <c r="AH380" i="11" s="1"/>
  <c r="AH452" i="11" s="1"/>
  <c r="AT80" i="11"/>
  <c r="AT152" i="11" s="1"/>
  <c r="AK80" i="11"/>
  <c r="AK152" i="11" s="1"/>
  <c r="AK236" i="11" s="1"/>
  <c r="AK308" i="11" s="1"/>
  <c r="AK380" i="11" s="1"/>
  <c r="AK452" i="11" s="1"/>
  <c r="BB80" i="11"/>
  <c r="BB152" i="11" s="1"/>
  <c r="AS80" i="11"/>
  <c r="AS152" i="11" s="1"/>
  <c r="AS452" i="11" s="1"/>
  <c r="AO80" i="11"/>
  <c r="AX80" i="11" s="1"/>
  <c r="AX152" i="11" s="1"/>
  <c r="AX236" i="11" s="1"/>
  <c r="AX308" i="11" s="1"/>
  <c r="AX380" i="11" s="1"/>
  <c r="AX452" i="11" s="1"/>
  <c r="AJ80" i="11"/>
  <c r="AJ152" i="11" s="1"/>
  <c r="AJ236" i="11" s="1"/>
  <c r="AJ308" i="11" s="1"/>
  <c r="AJ380" i="11" s="1"/>
  <c r="AJ452" i="11" s="1"/>
  <c r="BA80" i="11"/>
  <c r="BA152" i="11" s="1"/>
  <c r="AR80" i="11"/>
  <c r="AR152" i="11" s="1"/>
  <c r="AR452" i="11" s="1"/>
  <c r="AN80" i="11"/>
  <c r="AN152" i="11" s="1"/>
  <c r="AN236" i="11" s="1"/>
  <c r="AN308" i="11" s="1"/>
  <c r="AN380" i="11" s="1"/>
  <c r="AN452" i="11" s="1"/>
  <c r="AI80" i="11"/>
  <c r="AU72" i="11"/>
  <c r="AU144" i="11" s="1"/>
  <c r="AU444" i="11" s="1"/>
  <c r="AQ72" i="11"/>
  <c r="AQ144" i="11" s="1"/>
  <c r="AQ444" i="11" s="1"/>
  <c r="AL72" i="11"/>
  <c r="AL144" i="11" s="1"/>
  <c r="AL228" i="11" s="1"/>
  <c r="AL300" i="11" s="1"/>
  <c r="AL372" i="11" s="1"/>
  <c r="AL444" i="11" s="1"/>
  <c r="AH72" i="11"/>
  <c r="AH144" i="11" s="1"/>
  <c r="AH228" i="11" s="1"/>
  <c r="AH300" i="11" s="1"/>
  <c r="AH372" i="11" s="1"/>
  <c r="AH444" i="11" s="1"/>
  <c r="AT72" i="11"/>
  <c r="AT144" i="11" s="1"/>
  <c r="AK72" i="11"/>
  <c r="AK144" i="11" s="1"/>
  <c r="AK228" i="11" s="1"/>
  <c r="AK300" i="11" s="1"/>
  <c r="AK372" i="11" s="1"/>
  <c r="AK444" i="11" s="1"/>
  <c r="BB72" i="11"/>
  <c r="BB144" i="11" s="1"/>
  <c r="AS72" i="11"/>
  <c r="AS144" i="11" s="1"/>
  <c r="AS444" i="11" s="1"/>
  <c r="AO72" i="11"/>
  <c r="AX72" i="11" s="1"/>
  <c r="AX144" i="11" s="1"/>
  <c r="AX228" i="11" s="1"/>
  <c r="AX300" i="11" s="1"/>
  <c r="AX372" i="11" s="1"/>
  <c r="AX444" i="11" s="1"/>
  <c r="AJ72" i="11"/>
  <c r="AJ144" i="11" s="1"/>
  <c r="AJ228" i="11" s="1"/>
  <c r="AJ300" i="11" s="1"/>
  <c r="AJ372" i="11" s="1"/>
  <c r="AJ444" i="11" s="1"/>
  <c r="BA72" i="11"/>
  <c r="BA144" i="11" s="1"/>
  <c r="AR72" i="11"/>
  <c r="AR144" i="11" s="1"/>
  <c r="AR444" i="11" s="1"/>
  <c r="AN72" i="11"/>
  <c r="AN144" i="11" s="1"/>
  <c r="AN228" i="11" s="1"/>
  <c r="AN300" i="11" s="1"/>
  <c r="AN372" i="11" s="1"/>
  <c r="AN444" i="11" s="1"/>
  <c r="AI72" i="11"/>
  <c r="AU64" i="11"/>
  <c r="AU136" i="11" s="1"/>
  <c r="AU436" i="11" s="1"/>
  <c r="AQ64" i="11"/>
  <c r="AQ136" i="11" s="1"/>
  <c r="AQ436" i="11" s="1"/>
  <c r="AL64" i="11"/>
  <c r="AL136" i="11" s="1"/>
  <c r="AL220" i="11" s="1"/>
  <c r="AL292" i="11" s="1"/>
  <c r="AL364" i="11" s="1"/>
  <c r="AL436" i="11" s="1"/>
  <c r="AH64" i="11"/>
  <c r="AH136" i="11" s="1"/>
  <c r="AH220" i="11" s="1"/>
  <c r="AH292" i="11" s="1"/>
  <c r="AH364" i="11" s="1"/>
  <c r="AH436" i="11" s="1"/>
  <c r="AT64" i="11"/>
  <c r="AT136" i="11" s="1"/>
  <c r="AK64" i="11"/>
  <c r="AK136" i="11" s="1"/>
  <c r="AK220" i="11" s="1"/>
  <c r="AK292" i="11" s="1"/>
  <c r="AK364" i="11" s="1"/>
  <c r="AK436" i="11" s="1"/>
  <c r="BB64" i="11"/>
  <c r="BB136" i="11" s="1"/>
  <c r="AS64" i="11"/>
  <c r="AS136" i="11" s="1"/>
  <c r="AS436" i="11" s="1"/>
  <c r="AO64" i="11"/>
  <c r="AX64" i="11" s="1"/>
  <c r="AX136" i="11" s="1"/>
  <c r="AX220" i="11" s="1"/>
  <c r="AX292" i="11" s="1"/>
  <c r="AX364" i="11" s="1"/>
  <c r="AX436" i="11" s="1"/>
  <c r="AJ64" i="11"/>
  <c r="AJ136" i="11" s="1"/>
  <c r="AJ220" i="11" s="1"/>
  <c r="AJ292" i="11" s="1"/>
  <c r="AJ364" i="11" s="1"/>
  <c r="AJ436" i="11" s="1"/>
  <c r="BA64" i="11"/>
  <c r="BA136" i="11" s="1"/>
  <c r="AR64" i="11"/>
  <c r="AR136" i="11" s="1"/>
  <c r="AR436" i="11" s="1"/>
  <c r="AN64" i="11"/>
  <c r="AN136" i="11" s="1"/>
  <c r="AN220" i="11" s="1"/>
  <c r="AN292" i="11" s="1"/>
  <c r="AN364" i="11" s="1"/>
  <c r="AN436" i="11" s="1"/>
  <c r="AI64" i="11"/>
  <c r="AU56" i="11"/>
  <c r="AU128" i="11" s="1"/>
  <c r="AU428" i="11" s="1"/>
  <c r="AQ56" i="11"/>
  <c r="AQ128" i="11" s="1"/>
  <c r="AQ428" i="11" s="1"/>
  <c r="AL56" i="11"/>
  <c r="AL128" i="11" s="1"/>
  <c r="AL212" i="11" s="1"/>
  <c r="AL284" i="11" s="1"/>
  <c r="AL356" i="11" s="1"/>
  <c r="AL428" i="11" s="1"/>
  <c r="AH56" i="11"/>
  <c r="AH128" i="11" s="1"/>
  <c r="AH212" i="11" s="1"/>
  <c r="AH284" i="11" s="1"/>
  <c r="AH356" i="11" s="1"/>
  <c r="AH428" i="11" s="1"/>
  <c r="AT56" i="11"/>
  <c r="AT128" i="11" s="1"/>
  <c r="AK56" i="11"/>
  <c r="AK128" i="11" s="1"/>
  <c r="AK212" i="11" s="1"/>
  <c r="AK284" i="11" s="1"/>
  <c r="AK356" i="11" s="1"/>
  <c r="AK428" i="11" s="1"/>
  <c r="BB56" i="11"/>
  <c r="BB128" i="11" s="1"/>
  <c r="AS56" i="11"/>
  <c r="AS128" i="11" s="1"/>
  <c r="AS428" i="11" s="1"/>
  <c r="AO56" i="11"/>
  <c r="AX56" i="11" s="1"/>
  <c r="AX128" i="11" s="1"/>
  <c r="AX212" i="11" s="1"/>
  <c r="AX284" i="11" s="1"/>
  <c r="AX356" i="11" s="1"/>
  <c r="AX428" i="11" s="1"/>
  <c r="AJ56" i="11"/>
  <c r="AJ128" i="11" s="1"/>
  <c r="AJ212" i="11" s="1"/>
  <c r="AJ284" i="11" s="1"/>
  <c r="AJ356" i="11" s="1"/>
  <c r="AJ428" i="11" s="1"/>
  <c r="BA56" i="11"/>
  <c r="BA128" i="11" s="1"/>
  <c r="AR56" i="11"/>
  <c r="AR128" i="11" s="1"/>
  <c r="AR428" i="11" s="1"/>
  <c r="AN56" i="11"/>
  <c r="AN128" i="11" s="1"/>
  <c r="AN212" i="11" s="1"/>
  <c r="AN284" i="11" s="1"/>
  <c r="AN356" i="11" s="1"/>
  <c r="AN428" i="11" s="1"/>
  <c r="AI56" i="11"/>
  <c r="AU48" i="11"/>
  <c r="AU120" i="11" s="1"/>
  <c r="AU420" i="11" s="1"/>
  <c r="AQ48" i="11"/>
  <c r="AQ120" i="11" s="1"/>
  <c r="AQ420" i="11" s="1"/>
  <c r="AL48" i="11"/>
  <c r="AL120" i="11" s="1"/>
  <c r="AL204" i="11" s="1"/>
  <c r="AL276" i="11" s="1"/>
  <c r="AL348" i="11" s="1"/>
  <c r="AL420" i="11" s="1"/>
  <c r="AH48" i="11"/>
  <c r="AH120" i="11" s="1"/>
  <c r="AH204" i="11" s="1"/>
  <c r="AH276" i="11" s="1"/>
  <c r="AH348" i="11" s="1"/>
  <c r="AH420" i="11" s="1"/>
  <c r="AT48" i="11"/>
  <c r="AT120" i="11" s="1"/>
  <c r="AK48" i="11"/>
  <c r="AK120" i="11" s="1"/>
  <c r="AK204" i="11" s="1"/>
  <c r="AK276" i="11" s="1"/>
  <c r="AK348" i="11" s="1"/>
  <c r="AK420" i="11" s="1"/>
  <c r="BB48" i="11"/>
  <c r="BB120" i="11" s="1"/>
  <c r="AS48" i="11"/>
  <c r="AS120" i="11" s="1"/>
  <c r="AS420" i="11" s="1"/>
  <c r="AO48" i="11"/>
  <c r="AX48" i="11" s="1"/>
  <c r="AX120" i="11" s="1"/>
  <c r="AX204" i="11" s="1"/>
  <c r="AX276" i="11" s="1"/>
  <c r="AX348" i="11" s="1"/>
  <c r="AX420" i="11" s="1"/>
  <c r="AJ48" i="11"/>
  <c r="AJ120" i="11" s="1"/>
  <c r="AJ204" i="11" s="1"/>
  <c r="AJ276" i="11" s="1"/>
  <c r="AJ348" i="11" s="1"/>
  <c r="AJ420" i="11" s="1"/>
  <c r="BA48" i="11"/>
  <c r="BA120" i="11" s="1"/>
  <c r="AR48" i="11"/>
  <c r="AR120" i="11" s="1"/>
  <c r="AR420" i="11" s="1"/>
  <c r="AN48" i="11"/>
  <c r="AN120" i="11" s="1"/>
  <c r="AN204" i="11" s="1"/>
  <c r="AN276" i="11" s="1"/>
  <c r="AN348" i="11" s="1"/>
  <c r="AN420" i="11" s="1"/>
  <c r="AI48" i="11"/>
  <c r="AU32" i="11"/>
  <c r="AU104" i="11" s="1"/>
  <c r="AU404" i="11" s="1"/>
  <c r="AQ32" i="11"/>
  <c r="AQ104" i="11" s="1"/>
  <c r="AQ404" i="11" s="1"/>
  <c r="AL32" i="11"/>
  <c r="AL104" i="11" s="1"/>
  <c r="AL188" i="11" s="1"/>
  <c r="AL260" i="11" s="1"/>
  <c r="AL332" i="11" s="1"/>
  <c r="AL404" i="11" s="1"/>
  <c r="AH32" i="11"/>
  <c r="AH104" i="11" s="1"/>
  <c r="AH188" i="11" s="1"/>
  <c r="AH260" i="11" s="1"/>
  <c r="AH332" i="11" s="1"/>
  <c r="AH404" i="11" s="1"/>
  <c r="AT32" i="11"/>
  <c r="AT104" i="11" s="1"/>
  <c r="AK32" i="11"/>
  <c r="AK104" i="11" s="1"/>
  <c r="AK188" i="11" s="1"/>
  <c r="AK260" i="11" s="1"/>
  <c r="AK332" i="11" s="1"/>
  <c r="AK404" i="11" s="1"/>
  <c r="BB32" i="11"/>
  <c r="BB104" i="11" s="1"/>
  <c r="AS32" i="11"/>
  <c r="AS104" i="11" s="1"/>
  <c r="AS404" i="11" s="1"/>
  <c r="AO32" i="11"/>
  <c r="AX32" i="11" s="1"/>
  <c r="AX104" i="11" s="1"/>
  <c r="AX188" i="11" s="1"/>
  <c r="AX260" i="11" s="1"/>
  <c r="AX332" i="11" s="1"/>
  <c r="AX404" i="11" s="1"/>
  <c r="AJ32" i="11"/>
  <c r="AJ104" i="11" s="1"/>
  <c r="AJ188" i="11" s="1"/>
  <c r="AJ260" i="11" s="1"/>
  <c r="AJ332" i="11" s="1"/>
  <c r="AJ404" i="11" s="1"/>
  <c r="BA32" i="11"/>
  <c r="BA104" i="11" s="1"/>
  <c r="AR32" i="11"/>
  <c r="AR104" i="11" s="1"/>
  <c r="AR404" i="11" s="1"/>
  <c r="AN32" i="11"/>
  <c r="AN104" i="11" s="1"/>
  <c r="AN188" i="11" s="1"/>
  <c r="AN260" i="11" s="1"/>
  <c r="AN332" i="11" s="1"/>
  <c r="AN404" i="11" s="1"/>
  <c r="AI32" i="11"/>
  <c r="AU24" i="11"/>
  <c r="AU96" i="11" s="1"/>
  <c r="AU396" i="11" s="1"/>
  <c r="AQ24" i="11"/>
  <c r="AQ96" i="11" s="1"/>
  <c r="AQ396" i="11" s="1"/>
  <c r="AL24" i="11"/>
  <c r="AL96" i="11" s="1"/>
  <c r="AL180" i="11" s="1"/>
  <c r="AL252" i="11" s="1"/>
  <c r="AL324" i="11" s="1"/>
  <c r="AL396" i="11" s="1"/>
  <c r="AH24" i="11"/>
  <c r="AH96" i="11" s="1"/>
  <c r="AT24" i="11"/>
  <c r="AT96" i="11" s="1"/>
  <c r="AK24" i="11"/>
  <c r="AK96" i="11" s="1"/>
  <c r="AK180" i="11" s="1"/>
  <c r="AK252" i="11" s="1"/>
  <c r="AK324" i="11" s="1"/>
  <c r="AK396" i="11" s="1"/>
  <c r="BB24" i="11"/>
  <c r="BB96" i="11" s="1"/>
  <c r="AS24" i="11"/>
  <c r="AS96" i="11" s="1"/>
  <c r="AS396" i="11" s="1"/>
  <c r="AO24" i="11"/>
  <c r="AX24" i="11" s="1"/>
  <c r="AX96" i="11" s="1"/>
  <c r="AX180" i="11" s="1"/>
  <c r="AX252" i="11" s="1"/>
  <c r="AX324" i="11" s="1"/>
  <c r="AX396" i="11" s="1"/>
  <c r="AJ24" i="11"/>
  <c r="AJ96" i="11" s="1"/>
  <c r="AJ180" i="11" s="1"/>
  <c r="AJ252" i="11" s="1"/>
  <c r="AJ324" i="11" s="1"/>
  <c r="AJ396" i="11" s="1"/>
  <c r="BA24" i="11"/>
  <c r="BA96" i="11" s="1"/>
  <c r="AR24" i="11"/>
  <c r="AR96" i="11" s="1"/>
  <c r="AR396" i="11" s="1"/>
  <c r="AN24" i="11"/>
  <c r="AN96" i="11" s="1"/>
  <c r="AN180" i="11" s="1"/>
  <c r="AN252" i="11" s="1"/>
  <c r="AN324" i="11" s="1"/>
  <c r="AN396" i="11" s="1"/>
  <c r="AI24" i="11"/>
  <c r="BB18" i="11"/>
  <c r="BB90" i="11" s="1"/>
  <c r="AS18" i="11"/>
  <c r="AS90" i="11" s="1"/>
  <c r="AS390" i="11" s="1"/>
  <c r="AO18" i="11"/>
  <c r="AX18" i="11" s="1"/>
  <c r="AX90" i="11" s="1"/>
  <c r="AX174" i="11" s="1"/>
  <c r="AX246" i="11" s="1"/>
  <c r="AX318" i="11" s="1"/>
  <c r="AX390" i="11" s="1"/>
  <c r="AJ18" i="11"/>
  <c r="AJ90" i="11" s="1"/>
  <c r="AJ174" i="11" s="1"/>
  <c r="AJ246" i="11" s="1"/>
  <c r="AJ318" i="11" s="1"/>
  <c r="AJ390" i="11" s="1"/>
  <c r="BA18" i="11"/>
  <c r="BA90" i="11" s="1"/>
  <c r="AR18" i="11"/>
  <c r="AR90" i="11" s="1"/>
  <c r="AR390" i="11" s="1"/>
  <c r="AN18" i="11"/>
  <c r="AN90" i="11" s="1"/>
  <c r="AN174" i="11" s="1"/>
  <c r="AN246" i="11" s="1"/>
  <c r="AN318" i="11" s="1"/>
  <c r="AN390" i="11" s="1"/>
  <c r="AI18" i="11"/>
  <c r="AU18" i="11"/>
  <c r="AU90" i="11" s="1"/>
  <c r="AU390" i="11" s="1"/>
  <c r="AQ18" i="11"/>
  <c r="AQ90" i="11" s="1"/>
  <c r="AQ390" i="11" s="1"/>
  <c r="AL18" i="11"/>
  <c r="AL90" i="11" s="1"/>
  <c r="AL174" i="11" s="1"/>
  <c r="AL246" i="11" s="1"/>
  <c r="AL318" i="11" s="1"/>
  <c r="AL390" i="11" s="1"/>
  <c r="AH18" i="11"/>
  <c r="AH90" i="11" s="1"/>
  <c r="AT18" i="11"/>
  <c r="AT90" i="11" s="1"/>
  <c r="AK18" i="11"/>
  <c r="AK90" i="11" s="1"/>
  <c r="AK174" i="11" s="1"/>
  <c r="AK246" i="11" s="1"/>
  <c r="AK318" i="11" s="1"/>
  <c r="AK390" i="11" s="1"/>
  <c r="AU84" i="11"/>
  <c r="AU156" i="11" s="1"/>
  <c r="AU456" i="11" s="1"/>
  <c r="AQ84" i="11"/>
  <c r="AQ156" i="11" s="1"/>
  <c r="AQ456" i="11" s="1"/>
  <c r="AL84" i="11"/>
  <c r="AL156" i="11" s="1"/>
  <c r="AL240" i="11" s="1"/>
  <c r="AL312" i="11" s="1"/>
  <c r="AL384" i="11" s="1"/>
  <c r="AL456" i="11" s="1"/>
  <c r="AH84" i="11"/>
  <c r="AH156" i="11" s="1"/>
  <c r="AH240" i="11" s="1"/>
  <c r="AH312" i="11" s="1"/>
  <c r="AH384" i="11" s="1"/>
  <c r="AH456" i="11" s="1"/>
  <c r="AT84" i="11"/>
  <c r="AT156" i="11" s="1"/>
  <c r="AK84" i="11"/>
  <c r="AK156" i="11" s="1"/>
  <c r="AK240" i="11" s="1"/>
  <c r="AK312" i="11" s="1"/>
  <c r="AK384" i="11" s="1"/>
  <c r="AK456" i="11" s="1"/>
  <c r="BB84" i="11"/>
  <c r="BB156" i="11" s="1"/>
  <c r="AS84" i="11"/>
  <c r="AS156" i="11" s="1"/>
  <c r="AS456" i="11" s="1"/>
  <c r="AO84" i="11"/>
  <c r="AX84" i="11" s="1"/>
  <c r="AX156" i="11" s="1"/>
  <c r="AX240" i="11" s="1"/>
  <c r="AX312" i="11" s="1"/>
  <c r="AX384" i="11" s="1"/>
  <c r="AX456" i="11" s="1"/>
  <c r="AJ84" i="11"/>
  <c r="AJ156" i="11" s="1"/>
  <c r="AJ240" i="11" s="1"/>
  <c r="AJ312" i="11" s="1"/>
  <c r="AJ384" i="11" s="1"/>
  <c r="AJ456" i="11" s="1"/>
  <c r="BA84" i="11"/>
  <c r="BA156" i="11" s="1"/>
  <c r="AR84" i="11"/>
  <c r="AR156" i="11" s="1"/>
  <c r="AR456" i="11" s="1"/>
  <c r="AN84" i="11"/>
  <c r="AN156" i="11" s="1"/>
  <c r="AN240" i="11" s="1"/>
  <c r="AN312" i="11" s="1"/>
  <c r="AN384" i="11" s="1"/>
  <c r="AN456" i="11" s="1"/>
  <c r="AI84" i="11"/>
  <c r="AU76" i="11"/>
  <c r="AU148" i="11" s="1"/>
  <c r="AU448" i="11" s="1"/>
  <c r="AQ76" i="11"/>
  <c r="AQ148" i="11" s="1"/>
  <c r="AQ448" i="11" s="1"/>
  <c r="AL76" i="11"/>
  <c r="AL148" i="11" s="1"/>
  <c r="AL232" i="11" s="1"/>
  <c r="AL304" i="11" s="1"/>
  <c r="AL376" i="11" s="1"/>
  <c r="AL448" i="11" s="1"/>
  <c r="AH76" i="11"/>
  <c r="AH148" i="11" s="1"/>
  <c r="AH232" i="11" s="1"/>
  <c r="AH304" i="11" s="1"/>
  <c r="AH376" i="11" s="1"/>
  <c r="AH448" i="11" s="1"/>
  <c r="AT76" i="11"/>
  <c r="AT148" i="11" s="1"/>
  <c r="AK76" i="11"/>
  <c r="AK148" i="11" s="1"/>
  <c r="AK232" i="11" s="1"/>
  <c r="AK304" i="11" s="1"/>
  <c r="AK376" i="11" s="1"/>
  <c r="AK448" i="11" s="1"/>
  <c r="BB76" i="11"/>
  <c r="BB148" i="11" s="1"/>
  <c r="AS76" i="11"/>
  <c r="AS148" i="11" s="1"/>
  <c r="AS448" i="11" s="1"/>
  <c r="AO76" i="11"/>
  <c r="AX76" i="11" s="1"/>
  <c r="AX148" i="11" s="1"/>
  <c r="AX232" i="11" s="1"/>
  <c r="AX304" i="11" s="1"/>
  <c r="AX376" i="11" s="1"/>
  <c r="AX448" i="11" s="1"/>
  <c r="AJ76" i="11"/>
  <c r="AJ148" i="11" s="1"/>
  <c r="AJ232" i="11" s="1"/>
  <c r="AJ304" i="11" s="1"/>
  <c r="AJ376" i="11" s="1"/>
  <c r="AJ448" i="11" s="1"/>
  <c r="BA76" i="11"/>
  <c r="BA148" i="11" s="1"/>
  <c r="AR76" i="11"/>
  <c r="AR148" i="11" s="1"/>
  <c r="AR448" i="11" s="1"/>
  <c r="AN76" i="11"/>
  <c r="AN148" i="11" s="1"/>
  <c r="AN232" i="11" s="1"/>
  <c r="AN304" i="11" s="1"/>
  <c r="AN376" i="11" s="1"/>
  <c r="AN448" i="11" s="1"/>
  <c r="AI76" i="11"/>
  <c r="AU68" i="11"/>
  <c r="AU140" i="11" s="1"/>
  <c r="AU440" i="11" s="1"/>
  <c r="AQ68" i="11"/>
  <c r="AQ140" i="11" s="1"/>
  <c r="AQ440" i="11" s="1"/>
  <c r="AL68" i="11"/>
  <c r="AL140" i="11" s="1"/>
  <c r="AL224" i="11" s="1"/>
  <c r="AL296" i="11" s="1"/>
  <c r="AL368" i="11" s="1"/>
  <c r="AL440" i="11" s="1"/>
  <c r="AH68" i="11"/>
  <c r="AH140" i="11" s="1"/>
  <c r="AH224" i="11" s="1"/>
  <c r="AH296" i="11" s="1"/>
  <c r="AH368" i="11" s="1"/>
  <c r="AH440" i="11" s="1"/>
  <c r="AT68" i="11"/>
  <c r="AT140" i="11" s="1"/>
  <c r="AK68" i="11"/>
  <c r="AK140" i="11" s="1"/>
  <c r="AK224" i="11" s="1"/>
  <c r="AK296" i="11" s="1"/>
  <c r="AK368" i="11" s="1"/>
  <c r="AK440" i="11" s="1"/>
  <c r="BB68" i="11"/>
  <c r="BB140" i="11" s="1"/>
  <c r="AS68" i="11"/>
  <c r="AS140" i="11" s="1"/>
  <c r="AS440" i="11" s="1"/>
  <c r="AO68" i="11"/>
  <c r="AX68" i="11" s="1"/>
  <c r="AX140" i="11" s="1"/>
  <c r="AX224" i="11" s="1"/>
  <c r="AX296" i="11" s="1"/>
  <c r="AX368" i="11" s="1"/>
  <c r="AX440" i="11" s="1"/>
  <c r="AJ68" i="11"/>
  <c r="AJ140" i="11" s="1"/>
  <c r="AJ224" i="11" s="1"/>
  <c r="AJ296" i="11" s="1"/>
  <c r="AJ368" i="11" s="1"/>
  <c r="AJ440" i="11" s="1"/>
  <c r="BA68" i="11"/>
  <c r="BA140" i="11" s="1"/>
  <c r="AR68" i="11"/>
  <c r="AR140" i="11" s="1"/>
  <c r="AR440" i="11" s="1"/>
  <c r="AN68" i="11"/>
  <c r="AN140" i="11" s="1"/>
  <c r="AN224" i="11" s="1"/>
  <c r="AN296" i="11" s="1"/>
  <c r="AN368" i="11" s="1"/>
  <c r="AN440" i="11" s="1"/>
  <c r="AI68" i="11"/>
  <c r="BB14" i="11"/>
  <c r="BB86" i="11" s="1"/>
  <c r="AS14" i="11"/>
  <c r="AS86" i="11" s="1"/>
  <c r="AS386" i="11" s="1"/>
  <c r="AO14" i="11"/>
  <c r="AX14" i="11" s="1"/>
  <c r="AX86" i="11" s="1"/>
  <c r="AX170" i="11" s="1"/>
  <c r="AX242" i="11" s="1"/>
  <c r="AX314" i="11" s="1"/>
  <c r="AX386" i="11" s="1"/>
  <c r="AJ14" i="11"/>
  <c r="AJ86" i="11" s="1"/>
  <c r="AJ170" i="11" s="1"/>
  <c r="AJ242" i="11" s="1"/>
  <c r="AJ314" i="11" s="1"/>
  <c r="AJ386" i="11" s="1"/>
  <c r="BA14" i="11"/>
  <c r="BA86" i="11" s="1"/>
  <c r="AR14" i="11"/>
  <c r="AR86" i="11" s="1"/>
  <c r="AR386" i="11" s="1"/>
  <c r="AN14" i="11"/>
  <c r="AN86" i="11" s="1"/>
  <c r="AN170" i="11" s="1"/>
  <c r="AN242" i="11" s="1"/>
  <c r="AN314" i="11" s="1"/>
  <c r="AN386" i="11" s="1"/>
  <c r="AI14" i="11"/>
  <c r="AU14" i="11"/>
  <c r="AU86" i="11" s="1"/>
  <c r="AU386" i="11" s="1"/>
  <c r="AQ14" i="11"/>
  <c r="AQ86" i="11" s="1"/>
  <c r="AQ386" i="11" s="1"/>
  <c r="AL14" i="11"/>
  <c r="AL86" i="11" s="1"/>
  <c r="AL170" i="11" s="1"/>
  <c r="AL242" i="11" s="1"/>
  <c r="AL314" i="11" s="1"/>
  <c r="AL386" i="11" s="1"/>
  <c r="AH14" i="11"/>
  <c r="AH86" i="11" s="1"/>
  <c r="AT14" i="11"/>
  <c r="AT86" i="11" s="1"/>
  <c r="AK14" i="11"/>
  <c r="AK86" i="11" s="1"/>
  <c r="AK170" i="11" s="1"/>
  <c r="AK242" i="11" s="1"/>
  <c r="AK314" i="11" s="1"/>
  <c r="AK386" i="11" s="1"/>
  <c r="AG395" i="36"/>
  <c r="AG251" i="36"/>
  <c r="AG323" i="36"/>
  <c r="AG179" i="36"/>
  <c r="AG95" i="36"/>
  <c r="AG23" i="36"/>
  <c r="AG397" i="36"/>
  <c r="AG181" i="36"/>
  <c r="AG253" i="36"/>
  <c r="AG325" i="36"/>
  <c r="AG25" i="36"/>
  <c r="AG97" i="36"/>
  <c r="AG401" i="36"/>
  <c r="AG185" i="36"/>
  <c r="AG257" i="36"/>
  <c r="AG329" i="36"/>
  <c r="AG29" i="36"/>
  <c r="AG101" i="36"/>
  <c r="AG405" i="36"/>
  <c r="AG333" i="36"/>
  <c r="AG189" i="36"/>
  <c r="AG261" i="36"/>
  <c r="AG33" i="36"/>
  <c r="AG105" i="36"/>
  <c r="AG409" i="36"/>
  <c r="AG337" i="36"/>
  <c r="AG193" i="36"/>
  <c r="AG265" i="36"/>
  <c r="AG37" i="36"/>
  <c r="AG109" i="36"/>
  <c r="AG413" i="36"/>
  <c r="AG341" i="36"/>
  <c r="AG197" i="36"/>
  <c r="AG269" i="36"/>
  <c r="AG41" i="36"/>
  <c r="AG113" i="36"/>
  <c r="AG417" i="36"/>
  <c r="AG345" i="36"/>
  <c r="AG201" i="36"/>
  <c r="AG273" i="36"/>
  <c r="AG45" i="36"/>
  <c r="AG117" i="36"/>
  <c r="AG421" i="36"/>
  <c r="AG349" i="36"/>
  <c r="AG205" i="36"/>
  <c r="AG277" i="36"/>
  <c r="AG49" i="36"/>
  <c r="AG121" i="36"/>
  <c r="AG425" i="36"/>
  <c r="AG353" i="36"/>
  <c r="AG209" i="36"/>
  <c r="AG281" i="36"/>
  <c r="AG53" i="36"/>
  <c r="AG125" i="36"/>
  <c r="AG429" i="36"/>
  <c r="AG357" i="36"/>
  <c r="AG213" i="36"/>
  <c r="AG285" i="36"/>
  <c r="AG57" i="36"/>
  <c r="AG129" i="36"/>
  <c r="AG433" i="36"/>
  <c r="AG361" i="36"/>
  <c r="AG217" i="36"/>
  <c r="AG289" i="36"/>
  <c r="AG61" i="36"/>
  <c r="AG133" i="36"/>
  <c r="AG437" i="36"/>
  <c r="AG365" i="36"/>
  <c r="AG221" i="36"/>
  <c r="AG293" i="36"/>
  <c r="AG137" i="36"/>
  <c r="AG65" i="36"/>
  <c r="AG441" i="36"/>
  <c r="AG369" i="36"/>
  <c r="AG225" i="36"/>
  <c r="AG297" i="36"/>
  <c r="AG141" i="36"/>
  <c r="AG69" i="36"/>
  <c r="AG445" i="36"/>
  <c r="AG373" i="36"/>
  <c r="AG229" i="36"/>
  <c r="AG301" i="36"/>
  <c r="AG145" i="36"/>
  <c r="AG73" i="36"/>
  <c r="AG449" i="36"/>
  <c r="AG377" i="36"/>
  <c r="AG233" i="36"/>
  <c r="AG305" i="36"/>
  <c r="AG149" i="36"/>
  <c r="AG77" i="36"/>
  <c r="AG453" i="36"/>
  <c r="AG381" i="36"/>
  <c r="AG237" i="36"/>
  <c r="AG309" i="36"/>
  <c r="AG153" i="36"/>
  <c r="AG81" i="36"/>
  <c r="AG389" i="36"/>
  <c r="AG173" i="36"/>
  <c r="AG245" i="36"/>
  <c r="AG317" i="36"/>
  <c r="AG17" i="36"/>
  <c r="AG89" i="36"/>
  <c r="AG394" i="36"/>
  <c r="AG250" i="36"/>
  <c r="AG178" i="36"/>
  <c r="AG322" i="36"/>
  <c r="AG94" i="36"/>
  <c r="AG22" i="36"/>
  <c r="AG397" i="38"/>
  <c r="AG325" i="38"/>
  <c r="AG253" i="38"/>
  <c r="AG181" i="38"/>
  <c r="AG97" i="38"/>
  <c r="AG25" i="38"/>
  <c r="AG401" i="38"/>
  <c r="AG329" i="38"/>
  <c r="AG257" i="38"/>
  <c r="AG185" i="38"/>
  <c r="AG101" i="38"/>
  <c r="AG29" i="38"/>
  <c r="AG405" i="38"/>
  <c r="AG333" i="38"/>
  <c r="AG261" i="38"/>
  <c r="AG189" i="38"/>
  <c r="AG105" i="38"/>
  <c r="AG33" i="38"/>
  <c r="AG409" i="38"/>
  <c r="AG337" i="38"/>
  <c r="AG265" i="38"/>
  <c r="AG193" i="38"/>
  <c r="AG109" i="38"/>
  <c r="AG37" i="38"/>
  <c r="AG413" i="38"/>
  <c r="AG341" i="38"/>
  <c r="AG269" i="38"/>
  <c r="AG197" i="38"/>
  <c r="AG113" i="38"/>
  <c r="AG41" i="38"/>
  <c r="AG417" i="38"/>
  <c r="AG345" i="38"/>
  <c r="AG273" i="38"/>
  <c r="AG201" i="38"/>
  <c r="AG117" i="38"/>
  <c r="AG45" i="38"/>
  <c r="AG421" i="38"/>
  <c r="AG349" i="38"/>
  <c r="AG277" i="38"/>
  <c r="AG205" i="38"/>
  <c r="AG121" i="38"/>
  <c r="AG49" i="38"/>
  <c r="AG425" i="38"/>
  <c r="AG353" i="38"/>
  <c r="AG281" i="38"/>
  <c r="AG209" i="38"/>
  <c r="AG125" i="38"/>
  <c r="AG53" i="38"/>
  <c r="AG429" i="38"/>
  <c r="AG357" i="38"/>
  <c r="AG285" i="38"/>
  <c r="AG213" i="38"/>
  <c r="AG129" i="38"/>
  <c r="AG57" i="38"/>
  <c r="AG433" i="38"/>
  <c r="AG361" i="38"/>
  <c r="AG289" i="38"/>
  <c r="AG217" i="38"/>
  <c r="AG133" i="38"/>
  <c r="AG61" i="38"/>
  <c r="AG437" i="38"/>
  <c r="AG365" i="38"/>
  <c r="AG293" i="38"/>
  <c r="AG221" i="38"/>
  <c r="AG137" i="38"/>
  <c r="AG65" i="38"/>
  <c r="AG441" i="38"/>
  <c r="AG369" i="38"/>
  <c r="AG297" i="38"/>
  <c r="AG225" i="38"/>
  <c r="AG141" i="38"/>
  <c r="AG69" i="38"/>
  <c r="AG449" i="38"/>
  <c r="AG377" i="38"/>
  <c r="AG305" i="38"/>
  <c r="AG233" i="38"/>
  <c r="AG149" i="38"/>
  <c r="AG77" i="38"/>
  <c r="AG448" i="38"/>
  <c r="AG376" i="38"/>
  <c r="AG304" i="38"/>
  <c r="AG232" i="38"/>
  <c r="AG148" i="38"/>
  <c r="AG76" i="38"/>
  <c r="AG447" i="38"/>
  <c r="AG375" i="38"/>
  <c r="AG303" i="38"/>
  <c r="AG147" i="38"/>
  <c r="AG231" i="38"/>
  <c r="AG75" i="38"/>
  <c r="AG446" i="38"/>
  <c r="AG374" i="38"/>
  <c r="AG302" i="38"/>
  <c r="AG230" i="38"/>
  <c r="AG146" i="38"/>
  <c r="AG74" i="38"/>
  <c r="AG453" i="38"/>
  <c r="AG381" i="38"/>
  <c r="AG309" i="38"/>
  <c r="AG237" i="38"/>
  <c r="AG153" i="38"/>
  <c r="AG81" i="38"/>
  <c r="AU78" i="11"/>
  <c r="AU150" i="11" s="1"/>
  <c r="AU450" i="11" s="1"/>
  <c r="AQ78" i="11"/>
  <c r="AQ150" i="11" s="1"/>
  <c r="AQ450" i="11" s="1"/>
  <c r="AL78" i="11"/>
  <c r="AL150" i="11" s="1"/>
  <c r="AL234" i="11" s="1"/>
  <c r="AL306" i="11" s="1"/>
  <c r="AL378" i="11" s="1"/>
  <c r="AL450" i="11" s="1"/>
  <c r="AH78" i="11"/>
  <c r="AH150" i="11" s="1"/>
  <c r="AH234" i="11" s="1"/>
  <c r="AH306" i="11" s="1"/>
  <c r="AH378" i="11" s="1"/>
  <c r="AH450" i="11" s="1"/>
  <c r="AT78" i="11"/>
  <c r="AT150" i="11" s="1"/>
  <c r="AK78" i="11"/>
  <c r="AK150" i="11" s="1"/>
  <c r="AK234" i="11" s="1"/>
  <c r="AK306" i="11" s="1"/>
  <c r="AK378" i="11" s="1"/>
  <c r="AK450" i="11" s="1"/>
  <c r="BB78" i="11"/>
  <c r="BB150" i="11" s="1"/>
  <c r="AS78" i="11"/>
  <c r="AS150" i="11" s="1"/>
  <c r="AS450" i="11" s="1"/>
  <c r="AO78" i="11"/>
  <c r="AX78" i="11" s="1"/>
  <c r="AX150" i="11" s="1"/>
  <c r="AX234" i="11" s="1"/>
  <c r="AX306" i="11" s="1"/>
  <c r="AX378" i="11" s="1"/>
  <c r="AX450" i="11" s="1"/>
  <c r="AJ78" i="11"/>
  <c r="AJ150" i="11" s="1"/>
  <c r="AJ234" i="11" s="1"/>
  <c r="AJ306" i="11" s="1"/>
  <c r="AJ378" i="11" s="1"/>
  <c r="AJ450" i="11" s="1"/>
  <c r="BA78" i="11"/>
  <c r="BA150" i="11" s="1"/>
  <c r="AR78" i="11"/>
  <c r="AR150" i="11" s="1"/>
  <c r="AR450" i="11" s="1"/>
  <c r="AN78" i="11"/>
  <c r="AN150" i="11" s="1"/>
  <c r="AN234" i="11" s="1"/>
  <c r="AN306" i="11" s="1"/>
  <c r="AN378" i="11" s="1"/>
  <c r="AN450" i="11" s="1"/>
  <c r="AI78" i="11"/>
  <c r="AU70" i="11"/>
  <c r="AU142" i="11" s="1"/>
  <c r="AU442" i="11" s="1"/>
  <c r="AQ70" i="11"/>
  <c r="AQ142" i="11" s="1"/>
  <c r="AQ442" i="11" s="1"/>
  <c r="AL70" i="11"/>
  <c r="AL142" i="11" s="1"/>
  <c r="AL226" i="11" s="1"/>
  <c r="AL298" i="11" s="1"/>
  <c r="AL370" i="11" s="1"/>
  <c r="AL442" i="11" s="1"/>
  <c r="AH70" i="11"/>
  <c r="AH142" i="11" s="1"/>
  <c r="AH226" i="11" s="1"/>
  <c r="AH298" i="11" s="1"/>
  <c r="AH370" i="11" s="1"/>
  <c r="AH442" i="11" s="1"/>
  <c r="AT70" i="11"/>
  <c r="AT142" i="11" s="1"/>
  <c r="AK70" i="11"/>
  <c r="AK142" i="11" s="1"/>
  <c r="AK226" i="11" s="1"/>
  <c r="AK298" i="11" s="1"/>
  <c r="AK370" i="11" s="1"/>
  <c r="AK442" i="11" s="1"/>
  <c r="BB70" i="11"/>
  <c r="BB142" i="11" s="1"/>
  <c r="AS70" i="11"/>
  <c r="AS142" i="11" s="1"/>
  <c r="AS442" i="11" s="1"/>
  <c r="AO70" i="11"/>
  <c r="AX70" i="11" s="1"/>
  <c r="AX142" i="11" s="1"/>
  <c r="AX226" i="11" s="1"/>
  <c r="AX298" i="11" s="1"/>
  <c r="AX370" i="11" s="1"/>
  <c r="AX442" i="11" s="1"/>
  <c r="AJ70" i="11"/>
  <c r="AJ142" i="11" s="1"/>
  <c r="AJ226" i="11" s="1"/>
  <c r="AJ298" i="11" s="1"/>
  <c r="AJ370" i="11" s="1"/>
  <c r="AJ442" i="11" s="1"/>
  <c r="BA70" i="11"/>
  <c r="BA142" i="11" s="1"/>
  <c r="AR70" i="11"/>
  <c r="AR142" i="11" s="1"/>
  <c r="AR442" i="11" s="1"/>
  <c r="AN70" i="11"/>
  <c r="AN142" i="11" s="1"/>
  <c r="AN226" i="11" s="1"/>
  <c r="AN298" i="11" s="1"/>
  <c r="AN370" i="11" s="1"/>
  <c r="AN442" i="11" s="1"/>
  <c r="AI70" i="11"/>
  <c r="AU62" i="11"/>
  <c r="AU134" i="11" s="1"/>
  <c r="AU434" i="11" s="1"/>
  <c r="AQ62" i="11"/>
  <c r="AQ134" i="11" s="1"/>
  <c r="AQ434" i="11" s="1"/>
  <c r="AL62" i="11"/>
  <c r="AL134" i="11" s="1"/>
  <c r="AL218" i="11" s="1"/>
  <c r="AL290" i="11" s="1"/>
  <c r="AL362" i="11" s="1"/>
  <c r="AL434" i="11" s="1"/>
  <c r="AH62" i="11"/>
  <c r="AH134" i="11" s="1"/>
  <c r="AH218" i="11" s="1"/>
  <c r="AH290" i="11" s="1"/>
  <c r="AH362" i="11" s="1"/>
  <c r="AH434" i="11" s="1"/>
  <c r="AT62" i="11"/>
  <c r="AT134" i="11" s="1"/>
  <c r="AK62" i="11"/>
  <c r="AK134" i="11" s="1"/>
  <c r="AK218" i="11" s="1"/>
  <c r="AK290" i="11" s="1"/>
  <c r="AK362" i="11" s="1"/>
  <c r="AK434" i="11" s="1"/>
  <c r="BB62" i="11"/>
  <c r="BB134" i="11" s="1"/>
  <c r="AS62" i="11"/>
  <c r="AS134" i="11" s="1"/>
  <c r="AS434" i="11" s="1"/>
  <c r="AO62" i="11"/>
  <c r="AX62" i="11" s="1"/>
  <c r="AX134" i="11" s="1"/>
  <c r="AX218" i="11" s="1"/>
  <c r="AX290" i="11" s="1"/>
  <c r="AX362" i="11" s="1"/>
  <c r="AX434" i="11" s="1"/>
  <c r="AJ62" i="11"/>
  <c r="AJ134" i="11" s="1"/>
  <c r="AJ218" i="11" s="1"/>
  <c r="AJ290" i="11" s="1"/>
  <c r="AJ362" i="11" s="1"/>
  <c r="AJ434" i="11" s="1"/>
  <c r="BA62" i="11"/>
  <c r="BA134" i="11" s="1"/>
  <c r="AR62" i="11"/>
  <c r="AR134" i="11" s="1"/>
  <c r="AR434" i="11" s="1"/>
  <c r="AN62" i="11"/>
  <c r="AN134" i="11" s="1"/>
  <c r="AN218" i="11" s="1"/>
  <c r="AN290" i="11" s="1"/>
  <c r="AN362" i="11" s="1"/>
  <c r="AN434" i="11" s="1"/>
  <c r="AI62" i="11"/>
  <c r="AU54" i="11"/>
  <c r="AU126" i="11" s="1"/>
  <c r="AU426" i="11" s="1"/>
  <c r="AQ54" i="11"/>
  <c r="AQ126" i="11" s="1"/>
  <c r="AQ426" i="11" s="1"/>
  <c r="AL54" i="11"/>
  <c r="AL126" i="11" s="1"/>
  <c r="AL210" i="11" s="1"/>
  <c r="AL282" i="11" s="1"/>
  <c r="AL354" i="11" s="1"/>
  <c r="AL426" i="11" s="1"/>
  <c r="AH54" i="11"/>
  <c r="AH126" i="11" s="1"/>
  <c r="AH210" i="11" s="1"/>
  <c r="AH282" i="11" s="1"/>
  <c r="AH354" i="11" s="1"/>
  <c r="AH426" i="11" s="1"/>
  <c r="AT54" i="11"/>
  <c r="AT126" i="11" s="1"/>
  <c r="AK54" i="11"/>
  <c r="AK126" i="11" s="1"/>
  <c r="AK210" i="11" s="1"/>
  <c r="AK282" i="11" s="1"/>
  <c r="AK354" i="11" s="1"/>
  <c r="AK426" i="11" s="1"/>
  <c r="BB54" i="11"/>
  <c r="BB126" i="11" s="1"/>
  <c r="AS54" i="11"/>
  <c r="AS126" i="11" s="1"/>
  <c r="AS426" i="11" s="1"/>
  <c r="AO54" i="11"/>
  <c r="AX54" i="11" s="1"/>
  <c r="AX126" i="11" s="1"/>
  <c r="AX210" i="11" s="1"/>
  <c r="AX282" i="11" s="1"/>
  <c r="AX354" i="11" s="1"/>
  <c r="AX426" i="11" s="1"/>
  <c r="AJ54" i="11"/>
  <c r="AJ126" i="11" s="1"/>
  <c r="AJ210" i="11" s="1"/>
  <c r="AJ282" i="11" s="1"/>
  <c r="AJ354" i="11" s="1"/>
  <c r="AJ426" i="11" s="1"/>
  <c r="BA54" i="11"/>
  <c r="BA126" i="11" s="1"/>
  <c r="AR54" i="11"/>
  <c r="AR126" i="11" s="1"/>
  <c r="AR426" i="11" s="1"/>
  <c r="AN54" i="11"/>
  <c r="AN126" i="11" s="1"/>
  <c r="AN210" i="11" s="1"/>
  <c r="AN282" i="11" s="1"/>
  <c r="AN354" i="11" s="1"/>
  <c r="AN426" i="11" s="1"/>
  <c r="AI54" i="11"/>
  <c r="AU46" i="11"/>
  <c r="AU118" i="11" s="1"/>
  <c r="AU418" i="11" s="1"/>
  <c r="AQ46" i="11"/>
  <c r="AQ118" i="11" s="1"/>
  <c r="AQ418" i="11" s="1"/>
  <c r="AL46" i="11"/>
  <c r="AL118" i="11" s="1"/>
  <c r="AL202" i="11" s="1"/>
  <c r="AL274" i="11" s="1"/>
  <c r="AL346" i="11" s="1"/>
  <c r="AL418" i="11" s="1"/>
  <c r="AH46" i="11"/>
  <c r="AH118" i="11" s="1"/>
  <c r="AH202" i="11" s="1"/>
  <c r="AH274" i="11" s="1"/>
  <c r="AH346" i="11" s="1"/>
  <c r="AH418" i="11" s="1"/>
  <c r="AT46" i="11"/>
  <c r="AT118" i="11" s="1"/>
  <c r="AK46" i="11"/>
  <c r="AK118" i="11" s="1"/>
  <c r="AK202" i="11" s="1"/>
  <c r="AK274" i="11" s="1"/>
  <c r="AK346" i="11" s="1"/>
  <c r="AK418" i="11" s="1"/>
  <c r="BB46" i="11"/>
  <c r="BB118" i="11" s="1"/>
  <c r="AS46" i="11"/>
  <c r="AS118" i="11" s="1"/>
  <c r="AS418" i="11" s="1"/>
  <c r="AO46" i="11"/>
  <c r="AX46" i="11" s="1"/>
  <c r="AX118" i="11" s="1"/>
  <c r="AX202" i="11" s="1"/>
  <c r="AX274" i="11" s="1"/>
  <c r="AX346" i="11" s="1"/>
  <c r="AX418" i="11" s="1"/>
  <c r="AJ46" i="11"/>
  <c r="AJ118" i="11" s="1"/>
  <c r="AJ202" i="11" s="1"/>
  <c r="AJ274" i="11" s="1"/>
  <c r="AJ346" i="11" s="1"/>
  <c r="AJ418" i="11" s="1"/>
  <c r="BA46" i="11"/>
  <c r="BA118" i="11" s="1"/>
  <c r="AR46" i="11"/>
  <c r="AR118" i="11" s="1"/>
  <c r="AR418" i="11" s="1"/>
  <c r="AN46" i="11"/>
  <c r="AN118" i="11" s="1"/>
  <c r="AN202" i="11" s="1"/>
  <c r="AN274" i="11" s="1"/>
  <c r="AN346" i="11" s="1"/>
  <c r="AN418" i="11" s="1"/>
  <c r="AI46" i="11"/>
  <c r="AU38" i="11"/>
  <c r="AU110" i="11" s="1"/>
  <c r="AU410" i="11" s="1"/>
  <c r="AQ38" i="11"/>
  <c r="AQ110" i="11" s="1"/>
  <c r="AQ410" i="11" s="1"/>
  <c r="AL38" i="11"/>
  <c r="AL110" i="11" s="1"/>
  <c r="AL194" i="11" s="1"/>
  <c r="AL266" i="11" s="1"/>
  <c r="AL338" i="11" s="1"/>
  <c r="AL410" i="11" s="1"/>
  <c r="AH38" i="11"/>
  <c r="AH110" i="11" s="1"/>
  <c r="AH194" i="11" s="1"/>
  <c r="AH266" i="11" s="1"/>
  <c r="AH338" i="11" s="1"/>
  <c r="AH410" i="11" s="1"/>
  <c r="AT38" i="11"/>
  <c r="AT110" i="11" s="1"/>
  <c r="AK38" i="11"/>
  <c r="AK110" i="11" s="1"/>
  <c r="AK194" i="11" s="1"/>
  <c r="AK266" i="11" s="1"/>
  <c r="AK338" i="11" s="1"/>
  <c r="AK410" i="11" s="1"/>
  <c r="BB38" i="11"/>
  <c r="BB110" i="11" s="1"/>
  <c r="AS38" i="11"/>
  <c r="AS110" i="11" s="1"/>
  <c r="AS410" i="11" s="1"/>
  <c r="AO38" i="11"/>
  <c r="AX38" i="11" s="1"/>
  <c r="AX110" i="11" s="1"/>
  <c r="AX194" i="11" s="1"/>
  <c r="AX266" i="11" s="1"/>
  <c r="AX338" i="11" s="1"/>
  <c r="AX410" i="11" s="1"/>
  <c r="AJ38" i="11"/>
  <c r="AJ110" i="11" s="1"/>
  <c r="AJ194" i="11" s="1"/>
  <c r="AJ266" i="11" s="1"/>
  <c r="AJ338" i="11" s="1"/>
  <c r="AJ410" i="11" s="1"/>
  <c r="BA38" i="11"/>
  <c r="BA110" i="11" s="1"/>
  <c r="AR38" i="11"/>
  <c r="AR110" i="11" s="1"/>
  <c r="AR410" i="11" s="1"/>
  <c r="AN38" i="11"/>
  <c r="AN110" i="11" s="1"/>
  <c r="AN194" i="11" s="1"/>
  <c r="AN266" i="11" s="1"/>
  <c r="AN338" i="11" s="1"/>
  <c r="AN410" i="11" s="1"/>
  <c r="AI38" i="11"/>
  <c r="AU30" i="11"/>
  <c r="AU102" i="11" s="1"/>
  <c r="AU402" i="11" s="1"/>
  <c r="AQ30" i="11"/>
  <c r="AQ102" i="11" s="1"/>
  <c r="AQ402" i="11" s="1"/>
  <c r="AL30" i="11"/>
  <c r="AL102" i="11" s="1"/>
  <c r="AL186" i="11" s="1"/>
  <c r="AL258" i="11" s="1"/>
  <c r="AL330" i="11" s="1"/>
  <c r="AL402" i="11" s="1"/>
  <c r="AH30" i="11"/>
  <c r="AH102" i="11" s="1"/>
  <c r="AH186" i="11" s="1"/>
  <c r="AH258" i="11" s="1"/>
  <c r="AH330" i="11" s="1"/>
  <c r="AH402" i="11" s="1"/>
  <c r="AT30" i="11"/>
  <c r="AT102" i="11" s="1"/>
  <c r="AK30" i="11"/>
  <c r="AK102" i="11" s="1"/>
  <c r="AK186" i="11" s="1"/>
  <c r="AK258" i="11" s="1"/>
  <c r="AK330" i="11" s="1"/>
  <c r="AK402" i="11" s="1"/>
  <c r="BB30" i="11"/>
  <c r="BB102" i="11" s="1"/>
  <c r="AS30" i="11"/>
  <c r="AS102" i="11" s="1"/>
  <c r="AS402" i="11" s="1"/>
  <c r="AO30" i="11"/>
  <c r="AX30" i="11" s="1"/>
  <c r="AX102" i="11" s="1"/>
  <c r="AX186" i="11" s="1"/>
  <c r="AX258" i="11" s="1"/>
  <c r="AX330" i="11" s="1"/>
  <c r="AX402" i="11" s="1"/>
  <c r="AJ30" i="11"/>
  <c r="AJ102" i="11" s="1"/>
  <c r="AJ186" i="11" s="1"/>
  <c r="AJ258" i="11" s="1"/>
  <c r="AJ330" i="11" s="1"/>
  <c r="AJ402" i="11" s="1"/>
  <c r="BA30" i="11"/>
  <c r="BA102" i="11" s="1"/>
  <c r="AR30" i="11"/>
  <c r="AR102" i="11" s="1"/>
  <c r="AR402" i="11" s="1"/>
  <c r="AN30" i="11"/>
  <c r="AN102" i="11" s="1"/>
  <c r="AN186" i="11" s="1"/>
  <c r="AN258" i="11" s="1"/>
  <c r="AN330" i="11" s="1"/>
  <c r="AN402" i="11" s="1"/>
  <c r="AI30" i="11"/>
  <c r="AG408" i="37"/>
  <c r="AG336" i="37"/>
  <c r="AG264" i="37"/>
  <c r="AG192" i="37"/>
  <c r="AG108" i="37"/>
  <c r="AG36" i="37"/>
  <c r="AG392" i="37"/>
  <c r="AG320" i="37"/>
  <c r="AG248" i="37"/>
  <c r="AG176" i="37"/>
  <c r="AG92" i="37"/>
  <c r="AG20" i="37"/>
  <c r="AG399" i="37"/>
  <c r="AG255" i="37"/>
  <c r="AG327" i="37"/>
  <c r="AG99" i="37"/>
  <c r="AG183" i="37"/>
  <c r="AG27" i="37"/>
  <c r="AG403" i="37"/>
  <c r="AG259" i="37"/>
  <c r="AG331" i="37"/>
  <c r="AG187" i="37"/>
  <c r="AG103" i="37"/>
  <c r="AG31" i="37"/>
  <c r="AG407" i="37"/>
  <c r="AG263" i="37"/>
  <c r="AG335" i="37"/>
  <c r="AG107" i="37"/>
  <c r="AG191" i="37"/>
  <c r="AG35" i="37"/>
  <c r="AG393" i="37"/>
  <c r="AG249" i="37"/>
  <c r="AG321" i="37"/>
  <c r="AG177" i="37"/>
  <c r="AG93" i="37"/>
  <c r="AG21" i="37"/>
  <c r="AG386" i="37"/>
  <c r="AG242" i="37"/>
  <c r="AG314" i="37"/>
  <c r="AG170" i="37"/>
  <c r="AG86" i="37"/>
  <c r="AG14" i="37"/>
  <c r="AG413" i="37"/>
  <c r="AG269" i="37"/>
  <c r="AG341" i="37"/>
  <c r="AG197" i="37"/>
  <c r="AG113" i="37"/>
  <c r="AG41" i="37"/>
  <c r="AG421" i="37"/>
  <c r="AG205" i="37"/>
  <c r="AG277" i="37"/>
  <c r="AG349" i="37"/>
  <c r="AG121" i="37"/>
  <c r="AG49" i="37"/>
  <c r="AG425" i="37"/>
  <c r="AG209" i="37"/>
  <c r="AG281" i="37"/>
  <c r="AG353" i="37"/>
  <c r="AG53" i="37"/>
  <c r="AG125" i="37"/>
  <c r="AG429" i="37"/>
  <c r="AG213" i="37"/>
  <c r="AG285" i="37"/>
  <c r="AG357" i="37"/>
  <c r="AG57" i="37"/>
  <c r="AG129" i="37"/>
  <c r="AG433" i="37"/>
  <c r="AG217" i="37"/>
  <c r="AG289" i="37"/>
  <c r="AG361" i="37"/>
  <c r="AG61" i="37"/>
  <c r="AG133" i="37"/>
  <c r="AG437" i="37"/>
  <c r="AG221" i="37"/>
  <c r="AG293" i="37"/>
  <c r="AG365" i="37"/>
  <c r="AG65" i="37"/>
  <c r="AG137" i="37"/>
  <c r="AG441" i="37"/>
  <c r="AG225" i="37"/>
  <c r="AG297" i="37"/>
  <c r="AG369" i="37"/>
  <c r="AG69" i="37"/>
  <c r="AG141" i="37"/>
  <c r="AG445" i="37"/>
  <c r="AG229" i="37"/>
  <c r="AG301" i="37"/>
  <c r="AG373" i="37"/>
  <c r="AG73" i="37"/>
  <c r="AG145" i="37"/>
  <c r="AG449" i="37"/>
  <c r="AG233" i="37"/>
  <c r="AG305" i="37"/>
  <c r="AG377" i="37"/>
  <c r="AG77" i="37"/>
  <c r="AG149" i="37"/>
  <c r="AG453" i="37"/>
  <c r="AG381" i="37"/>
  <c r="AG237" i="37"/>
  <c r="AG309" i="37"/>
  <c r="AG81" i="37"/>
  <c r="AG153" i="37"/>
  <c r="AU81" i="11"/>
  <c r="AU153" i="11" s="1"/>
  <c r="AU453" i="11" s="1"/>
  <c r="AQ81" i="11"/>
  <c r="AQ153" i="11" s="1"/>
  <c r="AQ453" i="11" s="1"/>
  <c r="AL81" i="11"/>
  <c r="AL153" i="11" s="1"/>
  <c r="AL237" i="11" s="1"/>
  <c r="AL309" i="11" s="1"/>
  <c r="AL381" i="11" s="1"/>
  <c r="AL453" i="11" s="1"/>
  <c r="AH81" i="11"/>
  <c r="AH153" i="11" s="1"/>
  <c r="AH237" i="11" s="1"/>
  <c r="AH309" i="11" s="1"/>
  <c r="AH381" i="11" s="1"/>
  <c r="AH453" i="11" s="1"/>
  <c r="AT81" i="11"/>
  <c r="AT153" i="11" s="1"/>
  <c r="AK81" i="11"/>
  <c r="AK153" i="11" s="1"/>
  <c r="AK237" i="11" s="1"/>
  <c r="AK309" i="11" s="1"/>
  <c r="AK381" i="11" s="1"/>
  <c r="AK453" i="11" s="1"/>
  <c r="BB81" i="11"/>
  <c r="BB153" i="11" s="1"/>
  <c r="AS81" i="11"/>
  <c r="AS153" i="11" s="1"/>
  <c r="AS453" i="11" s="1"/>
  <c r="AO81" i="11"/>
  <c r="AX81" i="11" s="1"/>
  <c r="AX153" i="11" s="1"/>
  <c r="AX237" i="11" s="1"/>
  <c r="AX309" i="11" s="1"/>
  <c r="AX381" i="11" s="1"/>
  <c r="AX453" i="11" s="1"/>
  <c r="AJ81" i="11"/>
  <c r="AJ153" i="11" s="1"/>
  <c r="AJ237" i="11" s="1"/>
  <c r="AJ309" i="11" s="1"/>
  <c r="AJ381" i="11" s="1"/>
  <c r="AJ453" i="11" s="1"/>
  <c r="BA81" i="11"/>
  <c r="BA153" i="11" s="1"/>
  <c r="AR81" i="11"/>
  <c r="AR153" i="11" s="1"/>
  <c r="AR453" i="11" s="1"/>
  <c r="AN81" i="11"/>
  <c r="AN153" i="11" s="1"/>
  <c r="AN237" i="11" s="1"/>
  <c r="AN309" i="11" s="1"/>
  <c r="AN381" i="11" s="1"/>
  <c r="AN453" i="11" s="1"/>
  <c r="AI81" i="11"/>
  <c r="AU73" i="11"/>
  <c r="AU145" i="11" s="1"/>
  <c r="AU445" i="11" s="1"/>
  <c r="AQ73" i="11"/>
  <c r="AQ145" i="11" s="1"/>
  <c r="AQ445" i="11" s="1"/>
  <c r="AL73" i="11"/>
  <c r="AL145" i="11" s="1"/>
  <c r="AL229" i="11" s="1"/>
  <c r="AL301" i="11" s="1"/>
  <c r="AL373" i="11" s="1"/>
  <c r="AL445" i="11" s="1"/>
  <c r="AH73" i="11"/>
  <c r="AH145" i="11" s="1"/>
  <c r="AH229" i="11" s="1"/>
  <c r="AH301" i="11" s="1"/>
  <c r="AH373" i="11" s="1"/>
  <c r="AH445" i="11" s="1"/>
  <c r="AT73" i="11"/>
  <c r="AT145" i="11" s="1"/>
  <c r="AK73" i="11"/>
  <c r="AK145" i="11" s="1"/>
  <c r="AK229" i="11" s="1"/>
  <c r="AK301" i="11" s="1"/>
  <c r="AK373" i="11" s="1"/>
  <c r="AK445" i="11" s="1"/>
  <c r="BB73" i="11"/>
  <c r="BB145" i="11" s="1"/>
  <c r="AS73" i="11"/>
  <c r="AS145" i="11" s="1"/>
  <c r="AS445" i="11" s="1"/>
  <c r="AO73" i="11"/>
  <c r="AX73" i="11" s="1"/>
  <c r="AX145" i="11" s="1"/>
  <c r="AX229" i="11" s="1"/>
  <c r="AX301" i="11" s="1"/>
  <c r="AX373" i="11" s="1"/>
  <c r="AX445" i="11" s="1"/>
  <c r="AJ73" i="11"/>
  <c r="AJ145" i="11" s="1"/>
  <c r="AJ229" i="11" s="1"/>
  <c r="AJ301" i="11" s="1"/>
  <c r="AJ373" i="11" s="1"/>
  <c r="AJ445" i="11" s="1"/>
  <c r="BA73" i="11"/>
  <c r="BA145" i="11" s="1"/>
  <c r="AR73" i="11"/>
  <c r="AR145" i="11" s="1"/>
  <c r="AR445" i="11" s="1"/>
  <c r="AN73" i="11"/>
  <c r="AN145" i="11" s="1"/>
  <c r="AN229" i="11" s="1"/>
  <c r="AN301" i="11" s="1"/>
  <c r="AN373" i="11" s="1"/>
  <c r="AN445" i="11" s="1"/>
  <c r="AI73" i="11"/>
  <c r="AU79" i="11"/>
  <c r="AU151" i="11" s="1"/>
  <c r="AU451" i="11" s="1"/>
  <c r="AQ79" i="11"/>
  <c r="AQ151" i="11" s="1"/>
  <c r="AQ451" i="11" s="1"/>
  <c r="AL79" i="11"/>
  <c r="AL151" i="11" s="1"/>
  <c r="AL235" i="11" s="1"/>
  <c r="AL307" i="11" s="1"/>
  <c r="AL379" i="11" s="1"/>
  <c r="AL451" i="11" s="1"/>
  <c r="AH79" i="11"/>
  <c r="AH151" i="11" s="1"/>
  <c r="AH235" i="11" s="1"/>
  <c r="AH307" i="11" s="1"/>
  <c r="AH379" i="11" s="1"/>
  <c r="AH451" i="11" s="1"/>
  <c r="AT79" i="11"/>
  <c r="AT151" i="11" s="1"/>
  <c r="AK79" i="11"/>
  <c r="AK151" i="11" s="1"/>
  <c r="AK235" i="11" s="1"/>
  <c r="AK307" i="11" s="1"/>
  <c r="AK379" i="11" s="1"/>
  <c r="AK451" i="11" s="1"/>
  <c r="BB79" i="11"/>
  <c r="BB151" i="11" s="1"/>
  <c r="AS79" i="11"/>
  <c r="AS151" i="11" s="1"/>
  <c r="AS451" i="11" s="1"/>
  <c r="AO79" i="11"/>
  <c r="AX79" i="11" s="1"/>
  <c r="AX151" i="11" s="1"/>
  <c r="AX235" i="11" s="1"/>
  <c r="AX307" i="11" s="1"/>
  <c r="AX379" i="11" s="1"/>
  <c r="AX451" i="11" s="1"/>
  <c r="AJ79" i="11"/>
  <c r="AJ151" i="11" s="1"/>
  <c r="AJ235" i="11" s="1"/>
  <c r="AJ307" i="11" s="1"/>
  <c r="AJ379" i="11" s="1"/>
  <c r="AJ451" i="11" s="1"/>
  <c r="BA79" i="11"/>
  <c r="BA151" i="11" s="1"/>
  <c r="AR79" i="11"/>
  <c r="AR151" i="11" s="1"/>
  <c r="AR451" i="11" s="1"/>
  <c r="AN79" i="11"/>
  <c r="AN151" i="11" s="1"/>
  <c r="AN235" i="11" s="1"/>
  <c r="AN307" i="11" s="1"/>
  <c r="AN379" i="11" s="1"/>
  <c r="AN451" i="11" s="1"/>
  <c r="AI79" i="11"/>
  <c r="AU71" i="11"/>
  <c r="AU143" i="11" s="1"/>
  <c r="AU443" i="11" s="1"/>
  <c r="AQ71" i="11"/>
  <c r="AQ143" i="11" s="1"/>
  <c r="AQ443" i="11" s="1"/>
  <c r="AL71" i="11"/>
  <c r="AL143" i="11" s="1"/>
  <c r="AL227" i="11" s="1"/>
  <c r="AL299" i="11" s="1"/>
  <c r="AL371" i="11" s="1"/>
  <c r="AL443" i="11" s="1"/>
  <c r="AH71" i="11"/>
  <c r="AH143" i="11" s="1"/>
  <c r="AH227" i="11" s="1"/>
  <c r="AH299" i="11" s="1"/>
  <c r="AH371" i="11" s="1"/>
  <c r="AH443" i="11" s="1"/>
  <c r="AT71" i="11"/>
  <c r="AT143" i="11" s="1"/>
  <c r="AK71" i="11"/>
  <c r="AK143" i="11" s="1"/>
  <c r="AK227" i="11" s="1"/>
  <c r="AK299" i="11" s="1"/>
  <c r="AK371" i="11" s="1"/>
  <c r="AK443" i="11" s="1"/>
  <c r="BB71" i="11"/>
  <c r="BB143" i="11" s="1"/>
  <c r="AS71" i="11"/>
  <c r="AS143" i="11" s="1"/>
  <c r="AS443" i="11" s="1"/>
  <c r="AO71" i="11"/>
  <c r="AX71" i="11" s="1"/>
  <c r="AX143" i="11" s="1"/>
  <c r="AX227" i="11" s="1"/>
  <c r="AX299" i="11" s="1"/>
  <c r="AX371" i="11" s="1"/>
  <c r="AX443" i="11" s="1"/>
  <c r="AJ71" i="11"/>
  <c r="AJ143" i="11" s="1"/>
  <c r="AJ227" i="11" s="1"/>
  <c r="AJ299" i="11" s="1"/>
  <c r="AJ371" i="11" s="1"/>
  <c r="AJ443" i="11" s="1"/>
  <c r="BA71" i="11"/>
  <c r="BA143" i="11" s="1"/>
  <c r="AR71" i="11"/>
  <c r="AR143" i="11" s="1"/>
  <c r="AR443" i="11" s="1"/>
  <c r="AN71" i="11"/>
  <c r="AN143" i="11" s="1"/>
  <c r="AN227" i="11" s="1"/>
  <c r="AN299" i="11" s="1"/>
  <c r="AN371" i="11" s="1"/>
  <c r="AN443" i="11" s="1"/>
  <c r="AI71" i="11"/>
  <c r="AU63" i="11"/>
  <c r="AU135" i="11" s="1"/>
  <c r="AU435" i="11" s="1"/>
  <c r="AQ63" i="11"/>
  <c r="AQ135" i="11" s="1"/>
  <c r="AQ435" i="11" s="1"/>
  <c r="AL63" i="11"/>
  <c r="AL135" i="11" s="1"/>
  <c r="AL219" i="11" s="1"/>
  <c r="AL291" i="11" s="1"/>
  <c r="AL363" i="11" s="1"/>
  <c r="AL435" i="11" s="1"/>
  <c r="AH63" i="11"/>
  <c r="AH135" i="11" s="1"/>
  <c r="AH219" i="11" s="1"/>
  <c r="AH291" i="11" s="1"/>
  <c r="AH363" i="11" s="1"/>
  <c r="AH435" i="11" s="1"/>
  <c r="AT63" i="11"/>
  <c r="AT135" i="11" s="1"/>
  <c r="AK63" i="11"/>
  <c r="AK135" i="11" s="1"/>
  <c r="AK219" i="11" s="1"/>
  <c r="AK291" i="11" s="1"/>
  <c r="AK363" i="11" s="1"/>
  <c r="AK435" i="11" s="1"/>
  <c r="BB63" i="11"/>
  <c r="BB135" i="11" s="1"/>
  <c r="AS63" i="11"/>
  <c r="AS135" i="11" s="1"/>
  <c r="AS435" i="11" s="1"/>
  <c r="AO63" i="11"/>
  <c r="AX63" i="11" s="1"/>
  <c r="AX135" i="11" s="1"/>
  <c r="AX219" i="11" s="1"/>
  <c r="AX291" i="11" s="1"/>
  <c r="AX363" i="11" s="1"/>
  <c r="AX435" i="11" s="1"/>
  <c r="AJ63" i="11"/>
  <c r="AJ135" i="11" s="1"/>
  <c r="AJ219" i="11" s="1"/>
  <c r="AJ291" i="11" s="1"/>
  <c r="AJ363" i="11" s="1"/>
  <c r="AJ435" i="11" s="1"/>
  <c r="BA63" i="11"/>
  <c r="BA135" i="11" s="1"/>
  <c r="AR63" i="11"/>
  <c r="AR135" i="11" s="1"/>
  <c r="AR435" i="11" s="1"/>
  <c r="AN63" i="11"/>
  <c r="AN135" i="11" s="1"/>
  <c r="AN219" i="11" s="1"/>
  <c r="AN291" i="11" s="1"/>
  <c r="AN363" i="11" s="1"/>
  <c r="AN435" i="11" s="1"/>
  <c r="AI63" i="11"/>
  <c r="AU55" i="11"/>
  <c r="AU127" i="11" s="1"/>
  <c r="AU427" i="11" s="1"/>
  <c r="AQ55" i="11"/>
  <c r="AQ127" i="11" s="1"/>
  <c r="AQ427" i="11" s="1"/>
  <c r="AL55" i="11"/>
  <c r="AL127" i="11" s="1"/>
  <c r="AL211" i="11" s="1"/>
  <c r="AL283" i="11" s="1"/>
  <c r="AL355" i="11" s="1"/>
  <c r="AL427" i="11" s="1"/>
  <c r="AH55" i="11"/>
  <c r="AH127" i="11" s="1"/>
  <c r="AH211" i="11" s="1"/>
  <c r="AH283" i="11" s="1"/>
  <c r="AH355" i="11" s="1"/>
  <c r="AH427" i="11" s="1"/>
  <c r="AT55" i="11"/>
  <c r="AT127" i="11" s="1"/>
  <c r="AK55" i="11"/>
  <c r="AK127" i="11" s="1"/>
  <c r="AK211" i="11" s="1"/>
  <c r="AK283" i="11" s="1"/>
  <c r="AK355" i="11" s="1"/>
  <c r="AK427" i="11" s="1"/>
  <c r="BB55" i="11"/>
  <c r="BB127" i="11" s="1"/>
  <c r="AS55" i="11"/>
  <c r="AS127" i="11" s="1"/>
  <c r="AS427" i="11" s="1"/>
  <c r="AO55" i="11"/>
  <c r="AX55" i="11" s="1"/>
  <c r="AX127" i="11" s="1"/>
  <c r="AX211" i="11" s="1"/>
  <c r="AX283" i="11" s="1"/>
  <c r="AX355" i="11" s="1"/>
  <c r="AX427" i="11" s="1"/>
  <c r="AJ55" i="11"/>
  <c r="AJ127" i="11" s="1"/>
  <c r="AJ211" i="11" s="1"/>
  <c r="AJ283" i="11" s="1"/>
  <c r="AJ355" i="11" s="1"/>
  <c r="AJ427" i="11" s="1"/>
  <c r="BA55" i="11"/>
  <c r="BA127" i="11" s="1"/>
  <c r="AR55" i="11"/>
  <c r="AR127" i="11" s="1"/>
  <c r="AR427" i="11" s="1"/>
  <c r="AN55" i="11"/>
  <c r="AN127" i="11" s="1"/>
  <c r="AN211" i="11" s="1"/>
  <c r="AN283" i="11" s="1"/>
  <c r="AN355" i="11" s="1"/>
  <c r="AN427" i="11" s="1"/>
  <c r="AI55" i="11"/>
  <c r="AU47" i="11"/>
  <c r="AU119" i="11" s="1"/>
  <c r="AU419" i="11" s="1"/>
  <c r="AQ47" i="11"/>
  <c r="AQ119" i="11" s="1"/>
  <c r="AQ419" i="11" s="1"/>
  <c r="AL47" i="11"/>
  <c r="AL119" i="11" s="1"/>
  <c r="AL203" i="11" s="1"/>
  <c r="AL275" i="11" s="1"/>
  <c r="AL347" i="11" s="1"/>
  <c r="AL419" i="11" s="1"/>
  <c r="AH47" i="11"/>
  <c r="AH119" i="11" s="1"/>
  <c r="AH203" i="11" s="1"/>
  <c r="AH275" i="11" s="1"/>
  <c r="AH347" i="11" s="1"/>
  <c r="AH419" i="11" s="1"/>
  <c r="AT47" i="11"/>
  <c r="AT119" i="11" s="1"/>
  <c r="AK47" i="11"/>
  <c r="AK119" i="11" s="1"/>
  <c r="AK203" i="11" s="1"/>
  <c r="AK275" i="11" s="1"/>
  <c r="AK347" i="11" s="1"/>
  <c r="AK419" i="11" s="1"/>
  <c r="BB47" i="11"/>
  <c r="BB119" i="11" s="1"/>
  <c r="AS47" i="11"/>
  <c r="AS119" i="11" s="1"/>
  <c r="AS419" i="11" s="1"/>
  <c r="AO47" i="11"/>
  <c r="AX47" i="11" s="1"/>
  <c r="AX119" i="11" s="1"/>
  <c r="AX203" i="11" s="1"/>
  <c r="AX275" i="11" s="1"/>
  <c r="AX347" i="11" s="1"/>
  <c r="AX419" i="11" s="1"/>
  <c r="AJ47" i="11"/>
  <c r="AJ119" i="11" s="1"/>
  <c r="AJ203" i="11" s="1"/>
  <c r="AJ275" i="11" s="1"/>
  <c r="AJ347" i="11" s="1"/>
  <c r="AJ419" i="11" s="1"/>
  <c r="BA47" i="11"/>
  <c r="BA119" i="11" s="1"/>
  <c r="AR47" i="11"/>
  <c r="AR119" i="11" s="1"/>
  <c r="AR419" i="11" s="1"/>
  <c r="AN47" i="11"/>
  <c r="AN119" i="11" s="1"/>
  <c r="AN203" i="11" s="1"/>
  <c r="AN275" i="11" s="1"/>
  <c r="AN347" i="11" s="1"/>
  <c r="AN419" i="11" s="1"/>
  <c r="AI47" i="11"/>
  <c r="AU39" i="11"/>
  <c r="AU111" i="11" s="1"/>
  <c r="AU411" i="11" s="1"/>
  <c r="AQ39" i="11"/>
  <c r="AQ111" i="11" s="1"/>
  <c r="AQ411" i="11" s="1"/>
  <c r="AL39" i="11"/>
  <c r="AL111" i="11" s="1"/>
  <c r="AL195" i="11" s="1"/>
  <c r="AL267" i="11" s="1"/>
  <c r="AL339" i="11" s="1"/>
  <c r="AL411" i="11" s="1"/>
  <c r="AH39" i="11"/>
  <c r="AH111" i="11" s="1"/>
  <c r="AH195" i="11" s="1"/>
  <c r="AH267" i="11" s="1"/>
  <c r="AH339" i="11" s="1"/>
  <c r="AH411" i="11" s="1"/>
  <c r="AT39" i="11"/>
  <c r="AT111" i="11" s="1"/>
  <c r="AK39" i="11"/>
  <c r="AK111" i="11" s="1"/>
  <c r="AK195" i="11" s="1"/>
  <c r="AK267" i="11" s="1"/>
  <c r="AK339" i="11" s="1"/>
  <c r="AK411" i="11" s="1"/>
  <c r="BB39" i="11"/>
  <c r="BB111" i="11" s="1"/>
  <c r="AS39" i="11"/>
  <c r="AS111" i="11" s="1"/>
  <c r="AS411" i="11" s="1"/>
  <c r="AO39" i="11"/>
  <c r="AX39" i="11" s="1"/>
  <c r="AX111" i="11" s="1"/>
  <c r="AX195" i="11" s="1"/>
  <c r="AX267" i="11" s="1"/>
  <c r="AX339" i="11" s="1"/>
  <c r="AX411" i="11" s="1"/>
  <c r="AJ39" i="11"/>
  <c r="AJ111" i="11" s="1"/>
  <c r="AJ195" i="11" s="1"/>
  <c r="AJ267" i="11" s="1"/>
  <c r="AJ339" i="11" s="1"/>
  <c r="AJ411" i="11" s="1"/>
  <c r="BA39" i="11"/>
  <c r="BA111" i="11" s="1"/>
  <c r="AR39" i="11"/>
  <c r="AR111" i="11" s="1"/>
  <c r="AR411" i="11" s="1"/>
  <c r="AN39" i="11"/>
  <c r="AN111" i="11" s="1"/>
  <c r="AN195" i="11" s="1"/>
  <c r="AN267" i="11" s="1"/>
  <c r="AN339" i="11" s="1"/>
  <c r="AN411" i="11" s="1"/>
  <c r="AI39" i="11"/>
  <c r="AU31" i="11"/>
  <c r="AU103" i="11" s="1"/>
  <c r="AU403" i="11" s="1"/>
  <c r="AQ31" i="11"/>
  <c r="AQ103" i="11" s="1"/>
  <c r="AQ403" i="11" s="1"/>
  <c r="AL31" i="11"/>
  <c r="AL103" i="11" s="1"/>
  <c r="AL187" i="11" s="1"/>
  <c r="AL259" i="11" s="1"/>
  <c r="AL331" i="11" s="1"/>
  <c r="AL403" i="11" s="1"/>
  <c r="AH31" i="11"/>
  <c r="AH103" i="11" s="1"/>
  <c r="AH187" i="11" s="1"/>
  <c r="AH259" i="11" s="1"/>
  <c r="AH331" i="11" s="1"/>
  <c r="AH403" i="11" s="1"/>
  <c r="AT31" i="11"/>
  <c r="AT103" i="11" s="1"/>
  <c r="AK31" i="11"/>
  <c r="AK103" i="11" s="1"/>
  <c r="AK187" i="11" s="1"/>
  <c r="AK259" i="11" s="1"/>
  <c r="AK331" i="11" s="1"/>
  <c r="AK403" i="11" s="1"/>
  <c r="BB31" i="11"/>
  <c r="BB103" i="11" s="1"/>
  <c r="AS31" i="11"/>
  <c r="AS103" i="11" s="1"/>
  <c r="AS403" i="11" s="1"/>
  <c r="AO31" i="11"/>
  <c r="AX31" i="11" s="1"/>
  <c r="AX103" i="11" s="1"/>
  <c r="AX187" i="11" s="1"/>
  <c r="AX259" i="11" s="1"/>
  <c r="AX331" i="11" s="1"/>
  <c r="AX403" i="11" s="1"/>
  <c r="AJ31" i="11"/>
  <c r="AJ103" i="11" s="1"/>
  <c r="AJ187" i="11" s="1"/>
  <c r="AJ259" i="11" s="1"/>
  <c r="AJ331" i="11" s="1"/>
  <c r="AJ403" i="11" s="1"/>
  <c r="BA31" i="11"/>
  <c r="BA103" i="11" s="1"/>
  <c r="AR31" i="11"/>
  <c r="AR103" i="11" s="1"/>
  <c r="AR403" i="11" s="1"/>
  <c r="AN31" i="11"/>
  <c r="AN103" i="11" s="1"/>
  <c r="AN187" i="11" s="1"/>
  <c r="AN259" i="11" s="1"/>
  <c r="AN331" i="11" s="1"/>
  <c r="AN403" i="11" s="1"/>
  <c r="AI31" i="11"/>
  <c r="AG388" i="36"/>
  <c r="AG316" i="36"/>
  <c r="AG244" i="36"/>
  <c r="AG172" i="36"/>
  <c r="AG16" i="36"/>
  <c r="AG88" i="36"/>
  <c r="AG398" i="36"/>
  <c r="AG254" i="36"/>
  <c r="AG182" i="36"/>
  <c r="AG326" i="36"/>
  <c r="AG98" i="36"/>
  <c r="AG26" i="36"/>
  <c r="AG402" i="36"/>
  <c r="AG258" i="36"/>
  <c r="AG186" i="36"/>
  <c r="AG330" i="36"/>
  <c r="AG102" i="36"/>
  <c r="AG30" i="36"/>
  <c r="AG406" i="36"/>
  <c r="AG334" i="36"/>
  <c r="AG262" i="36"/>
  <c r="AG190" i="36"/>
  <c r="AG106" i="36"/>
  <c r="AG34" i="36"/>
  <c r="AG410" i="36"/>
  <c r="AG266" i="36"/>
  <c r="AG194" i="36"/>
  <c r="AG338" i="36"/>
  <c r="AG110" i="36"/>
  <c r="AG38" i="36"/>
  <c r="AG342" i="36"/>
  <c r="AG414" i="36"/>
  <c r="AG270" i="36"/>
  <c r="AG198" i="36"/>
  <c r="AG114" i="36"/>
  <c r="AG42" i="36"/>
  <c r="AG346" i="36"/>
  <c r="AG418" i="36"/>
  <c r="AG274" i="36"/>
  <c r="AG202" i="36"/>
  <c r="AG118" i="36"/>
  <c r="AG46" i="36"/>
  <c r="AG350" i="36"/>
  <c r="AG422" i="36"/>
  <c r="AG278" i="36"/>
  <c r="AG206" i="36"/>
  <c r="AG122" i="36"/>
  <c r="AG50" i="36"/>
  <c r="AG354" i="36"/>
  <c r="AG426" i="36"/>
  <c r="AG282" i="36"/>
  <c r="AG210" i="36"/>
  <c r="AG126" i="36"/>
  <c r="AG54" i="36"/>
  <c r="AG358" i="36"/>
  <c r="AG430" i="36"/>
  <c r="AG286" i="36"/>
  <c r="AG214" i="36"/>
  <c r="AG130" i="36"/>
  <c r="AG58" i="36"/>
  <c r="AG362" i="36"/>
  <c r="AG434" i="36"/>
  <c r="AG290" i="36"/>
  <c r="AG218" i="36"/>
  <c r="AG134" i="36"/>
  <c r="AG62" i="36"/>
  <c r="AG366" i="36"/>
  <c r="AG438" i="36"/>
  <c r="AG294" i="36"/>
  <c r="AG222" i="36"/>
  <c r="AG138" i="36"/>
  <c r="AG66" i="36"/>
  <c r="AG370" i="36"/>
  <c r="AG442" i="36"/>
  <c r="AG298" i="36"/>
  <c r="AG226" i="36"/>
  <c r="AG142" i="36"/>
  <c r="AG70" i="36"/>
  <c r="AG374" i="36"/>
  <c r="AG446" i="36"/>
  <c r="AG302" i="36"/>
  <c r="AG230" i="36"/>
  <c r="AG146" i="36"/>
  <c r="AG74" i="36"/>
  <c r="AG378" i="36"/>
  <c r="AG450" i="36"/>
  <c r="AG306" i="36"/>
  <c r="AG234" i="36"/>
  <c r="AG150" i="36"/>
  <c r="AG78" i="36"/>
  <c r="AG382" i="36"/>
  <c r="AG454" i="36"/>
  <c r="AG310" i="36"/>
  <c r="AG238" i="36"/>
  <c r="AG154" i="36"/>
  <c r="AG82" i="36"/>
  <c r="AG393" i="36"/>
  <c r="AG177" i="36"/>
  <c r="AG249" i="36"/>
  <c r="AG321" i="36"/>
  <c r="AG21" i="36"/>
  <c r="AG93" i="36"/>
  <c r="AG388" i="38"/>
  <c r="AG316" i="38"/>
  <c r="AG244" i="38"/>
  <c r="AG172" i="38"/>
  <c r="AG88" i="38"/>
  <c r="AG16" i="38"/>
  <c r="AG398" i="38"/>
  <c r="AG326" i="38"/>
  <c r="AG254" i="38"/>
  <c r="AG182" i="38"/>
  <c r="AG98" i="38"/>
  <c r="AG26" i="38"/>
  <c r="AG402" i="38"/>
  <c r="AG330" i="38"/>
  <c r="AG258" i="38"/>
  <c r="AG186" i="38"/>
  <c r="AG102" i="38"/>
  <c r="AG30" i="38"/>
  <c r="AG406" i="38"/>
  <c r="AG334" i="38"/>
  <c r="AG262" i="38"/>
  <c r="AG190" i="38"/>
  <c r="AG106" i="38"/>
  <c r="AG34" i="38"/>
  <c r="AG410" i="38"/>
  <c r="AG338" i="38"/>
  <c r="AG266" i="38"/>
  <c r="AG194" i="38"/>
  <c r="AG110" i="38"/>
  <c r="AG38" i="38"/>
  <c r="AG414" i="38"/>
  <c r="AG342" i="38"/>
  <c r="AG270" i="38"/>
  <c r="AG198" i="38"/>
  <c r="AG114" i="38"/>
  <c r="AG42" i="38"/>
  <c r="AG418" i="38"/>
  <c r="AG346" i="38"/>
  <c r="AG274" i="38"/>
  <c r="AG202" i="38"/>
  <c r="AG118" i="38"/>
  <c r="AG46" i="38"/>
  <c r="AG422" i="38"/>
  <c r="AG350" i="38"/>
  <c r="AG278" i="38"/>
  <c r="AG206" i="38"/>
  <c r="AG122" i="38"/>
  <c r="AG50" i="38"/>
  <c r="AG426" i="38"/>
  <c r="AG354" i="38"/>
  <c r="AG282" i="38"/>
  <c r="AG210" i="38"/>
  <c r="AG126" i="38"/>
  <c r="AG54" i="38"/>
  <c r="AG430" i="38"/>
  <c r="AG358" i="38"/>
  <c r="AG286" i="38"/>
  <c r="AG214" i="38"/>
  <c r="AG130" i="38"/>
  <c r="AG58" i="38"/>
  <c r="AG434" i="38"/>
  <c r="AG362" i="38"/>
  <c r="AG290" i="38"/>
  <c r="AG218" i="38"/>
  <c r="AG134" i="38"/>
  <c r="AG62" i="38"/>
  <c r="AG438" i="38"/>
  <c r="AG366" i="38"/>
  <c r="AG294" i="38"/>
  <c r="AG222" i="38"/>
  <c r="AG138" i="38"/>
  <c r="AG66" i="38"/>
  <c r="AG442" i="38"/>
  <c r="AG370" i="38"/>
  <c r="AG298" i="38"/>
  <c r="AG226" i="38"/>
  <c r="AG142" i="38"/>
  <c r="AG70" i="38"/>
  <c r="AG389" i="38"/>
  <c r="AG317" i="38"/>
  <c r="AG245" i="38"/>
  <c r="AG173" i="38"/>
  <c r="AG89" i="38"/>
  <c r="AG17" i="38"/>
  <c r="AG386" i="38"/>
  <c r="AG314" i="38"/>
  <c r="AG242" i="38"/>
  <c r="AG170" i="38"/>
  <c r="AG86" i="38"/>
  <c r="AG14" i="38"/>
  <c r="AG387" i="38"/>
  <c r="AG315" i="38"/>
  <c r="AG243" i="38"/>
  <c r="AG171" i="38"/>
  <c r="AG87" i="38"/>
  <c r="AG15" i="38"/>
  <c r="AG450" i="38"/>
  <c r="AG378" i="38"/>
  <c r="AG306" i="38"/>
  <c r="AG234" i="38"/>
  <c r="AG150" i="38"/>
  <c r="AG78" i="38"/>
  <c r="AG454" i="38"/>
  <c r="AG382" i="38"/>
  <c r="AG310" i="38"/>
  <c r="AG154" i="38"/>
  <c r="AG238" i="38"/>
  <c r="AG82" i="38"/>
  <c r="AG387" i="37"/>
  <c r="AG243" i="37"/>
  <c r="AG315" i="37"/>
  <c r="AG87" i="37"/>
  <c r="AG171" i="37"/>
  <c r="AG15" i="37"/>
  <c r="AG412" i="37"/>
  <c r="AG340" i="37"/>
  <c r="AG268" i="37"/>
  <c r="AG196" i="37"/>
  <c r="AG112" i="37"/>
  <c r="AG40" i="37"/>
  <c r="AG396" i="37"/>
  <c r="AG324" i="37"/>
  <c r="AG252" i="37"/>
  <c r="AG180" i="37"/>
  <c r="AG96" i="37"/>
  <c r="AG24" i="37"/>
  <c r="AG400" i="37"/>
  <c r="AG328" i="37"/>
  <c r="AG256" i="37"/>
  <c r="AG184" i="37"/>
  <c r="AG100" i="37"/>
  <c r="AG28" i="37"/>
  <c r="AG404" i="37"/>
  <c r="AG332" i="37"/>
  <c r="AG260" i="37"/>
  <c r="AG188" i="37"/>
  <c r="AG104" i="37"/>
  <c r="AG32" i="37"/>
  <c r="AG411" i="37"/>
  <c r="AG267" i="37"/>
  <c r="AG339" i="37"/>
  <c r="AG195" i="37"/>
  <c r="AG111" i="37"/>
  <c r="AG39" i="37"/>
  <c r="AG410" i="37"/>
  <c r="AG266" i="37"/>
  <c r="AG194" i="37"/>
  <c r="AG338" i="37"/>
  <c r="AG110" i="37"/>
  <c r="AG38" i="37"/>
  <c r="AG390" i="37"/>
  <c r="AG246" i="37"/>
  <c r="AG318" i="37"/>
  <c r="AG174" i="37"/>
  <c r="AG90" i="37"/>
  <c r="AG18" i="37"/>
  <c r="AG417" i="37"/>
  <c r="AG201" i="37"/>
  <c r="AG273" i="37"/>
  <c r="AG345" i="37"/>
  <c r="AG117" i="37"/>
  <c r="AG45" i="37"/>
  <c r="AG422" i="37"/>
  <c r="AG278" i="37"/>
  <c r="AG206" i="37"/>
  <c r="AG350" i="37"/>
  <c r="AG122" i="37"/>
  <c r="AG50" i="37"/>
  <c r="AG426" i="37"/>
  <c r="AG282" i="37"/>
  <c r="AG210" i="37"/>
  <c r="AG354" i="37"/>
  <c r="AG126" i="37"/>
  <c r="AG54" i="37"/>
  <c r="AG430" i="37"/>
  <c r="AG286" i="37"/>
  <c r="AG214" i="37"/>
  <c r="AG358" i="37"/>
  <c r="AG130" i="37"/>
  <c r="AG58" i="37"/>
  <c r="AG434" i="37"/>
  <c r="AG290" i="37"/>
  <c r="AG218" i="37"/>
  <c r="AG362" i="37"/>
  <c r="AG134" i="37"/>
  <c r="AG62" i="37"/>
  <c r="AG438" i="37"/>
  <c r="AG294" i="37"/>
  <c r="AG222" i="37"/>
  <c r="AG366" i="37"/>
  <c r="AG138" i="37"/>
  <c r="AG66" i="37"/>
  <c r="AG442" i="37"/>
  <c r="AG298" i="37"/>
  <c r="AG226" i="37"/>
  <c r="AG370" i="37"/>
  <c r="AG142" i="37"/>
  <c r="AG70" i="37"/>
  <c r="AG446" i="37"/>
  <c r="AG302" i="37"/>
  <c r="AG230" i="37"/>
  <c r="AG374" i="37"/>
  <c r="AG146" i="37"/>
  <c r="AG74" i="37"/>
  <c r="AG450" i="37"/>
  <c r="AG378" i="37"/>
  <c r="AG306" i="37"/>
  <c r="AG234" i="37"/>
  <c r="AG150" i="37"/>
  <c r="AG78" i="37"/>
  <c r="AG454" i="37"/>
  <c r="AG310" i="37"/>
  <c r="AG238" i="37"/>
  <c r="AG382" i="37"/>
  <c r="AG154" i="37"/>
  <c r="AG82" i="37"/>
  <c r="AU65" i="11"/>
  <c r="AU137" i="11" s="1"/>
  <c r="AU437" i="11" s="1"/>
  <c r="AQ65" i="11"/>
  <c r="AQ137" i="11" s="1"/>
  <c r="AQ437" i="11" s="1"/>
  <c r="AL65" i="11"/>
  <c r="AL137" i="11" s="1"/>
  <c r="AL221" i="11" s="1"/>
  <c r="AL293" i="11" s="1"/>
  <c r="AL365" i="11" s="1"/>
  <c r="AL437" i="11" s="1"/>
  <c r="AH65" i="11"/>
  <c r="AH137" i="11" s="1"/>
  <c r="AH221" i="11" s="1"/>
  <c r="AH293" i="11" s="1"/>
  <c r="AH365" i="11" s="1"/>
  <c r="AH437" i="11" s="1"/>
  <c r="AT65" i="11"/>
  <c r="AT137" i="11" s="1"/>
  <c r="AK65" i="11"/>
  <c r="AK137" i="11" s="1"/>
  <c r="AK221" i="11" s="1"/>
  <c r="AK293" i="11" s="1"/>
  <c r="AK365" i="11" s="1"/>
  <c r="AK437" i="11" s="1"/>
  <c r="BB65" i="11"/>
  <c r="BB137" i="11" s="1"/>
  <c r="AS65" i="11"/>
  <c r="AS137" i="11" s="1"/>
  <c r="AS437" i="11" s="1"/>
  <c r="AO65" i="11"/>
  <c r="AJ65" i="11"/>
  <c r="AJ137" i="11" s="1"/>
  <c r="AJ221" i="11" s="1"/>
  <c r="AJ293" i="11" s="1"/>
  <c r="AJ365" i="11" s="1"/>
  <c r="AJ437" i="11" s="1"/>
  <c r="BA65" i="11"/>
  <c r="BA137" i="11" s="1"/>
  <c r="AR65" i="11"/>
  <c r="AR137" i="11" s="1"/>
  <c r="AR437" i="11" s="1"/>
  <c r="AN65" i="11"/>
  <c r="AN137" i="11" s="1"/>
  <c r="AN221" i="11" s="1"/>
  <c r="AN293" i="11" s="1"/>
  <c r="AN365" i="11" s="1"/>
  <c r="AN437" i="11" s="1"/>
  <c r="AI65" i="11"/>
  <c r="AU57" i="11"/>
  <c r="AU129" i="11" s="1"/>
  <c r="AU429" i="11" s="1"/>
  <c r="AQ57" i="11"/>
  <c r="AQ129" i="11" s="1"/>
  <c r="AQ429" i="11" s="1"/>
  <c r="AL57" i="11"/>
  <c r="AL129" i="11" s="1"/>
  <c r="AL213" i="11" s="1"/>
  <c r="AL285" i="11" s="1"/>
  <c r="AL357" i="11" s="1"/>
  <c r="AL429" i="11" s="1"/>
  <c r="AH57" i="11"/>
  <c r="AH129" i="11" s="1"/>
  <c r="AH213" i="11" s="1"/>
  <c r="AH285" i="11" s="1"/>
  <c r="AH357" i="11" s="1"/>
  <c r="AH429" i="11" s="1"/>
  <c r="AT57" i="11"/>
  <c r="AT129" i="11" s="1"/>
  <c r="AK57" i="11"/>
  <c r="AK129" i="11" s="1"/>
  <c r="AK213" i="11" s="1"/>
  <c r="AK285" i="11" s="1"/>
  <c r="AK357" i="11" s="1"/>
  <c r="AK429" i="11" s="1"/>
  <c r="BB57" i="11"/>
  <c r="BB129" i="11" s="1"/>
  <c r="AS57" i="11"/>
  <c r="AS129" i="11" s="1"/>
  <c r="AS429" i="11" s="1"/>
  <c r="AO57" i="11"/>
  <c r="AJ57" i="11"/>
  <c r="AJ129" i="11" s="1"/>
  <c r="AJ213" i="11" s="1"/>
  <c r="AJ285" i="11" s="1"/>
  <c r="AJ357" i="11" s="1"/>
  <c r="AJ429" i="11" s="1"/>
  <c r="BA57" i="11"/>
  <c r="BA129" i="11" s="1"/>
  <c r="AR57" i="11"/>
  <c r="AR129" i="11" s="1"/>
  <c r="AR429" i="11" s="1"/>
  <c r="AN57" i="11"/>
  <c r="AN129" i="11" s="1"/>
  <c r="AN213" i="11" s="1"/>
  <c r="AN285" i="11" s="1"/>
  <c r="AN357" i="11" s="1"/>
  <c r="AN429" i="11" s="1"/>
  <c r="AI57" i="11"/>
  <c r="AU49" i="11"/>
  <c r="AU121" i="11" s="1"/>
  <c r="AU421" i="11" s="1"/>
  <c r="AQ49" i="11"/>
  <c r="AQ121" i="11" s="1"/>
  <c r="AQ421" i="11" s="1"/>
  <c r="AL49" i="11"/>
  <c r="AL121" i="11" s="1"/>
  <c r="AL205" i="11" s="1"/>
  <c r="AL277" i="11" s="1"/>
  <c r="AL349" i="11" s="1"/>
  <c r="AL421" i="11" s="1"/>
  <c r="AH49" i="11"/>
  <c r="AH121" i="11" s="1"/>
  <c r="AH205" i="11" s="1"/>
  <c r="AH277" i="11" s="1"/>
  <c r="AH349" i="11" s="1"/>
  <c r="AH421" i="11" s="1"/>
  <c r="AT49" i="11"/>
  <c r="AT121" i="11" s="1"/>
  <c r="AK49" i="11"/>
  <c r="AK121" i="11" s="1"/>
  <c r="AK205" i="11" s="1"/>
  <c r="AK277" i="11" s="1"/>
  <c r="AK349" i="11" s="1"/>
  <c r="AK421" i="11" s="1"/>
  <c r="BB49" i="11"/>
  <c r="BB121" i="11" s="1"/>
  <c r="AS49" i="11"/>
  <c r="AS121" i="11" s="1"/>
  <c r="AS421" i="11" s="1"/>
  <c r="AO49" i="11"/>
  <c r="AJ49" i="11"/>
  <c r="AJ121" i="11" s="1"/>
  <c r="AJ205" i="11" s="1"/>
  <c r="AJ277" i="11" s="1"/>
  <c r="AJ349" i="11" s="1"/>
  <c r="AJ421" i="11" s="1"/>
  <c r="BA49" i="11"/>
  <c r="BA121" i="11" s="1"/>
  <c r="AR49" i="11"/>
  <c r="AR121" i="11" s="1"/>
  <c r="AR421" i="11" s="1"/>
  <c r="AN49" i="11"/>
  <c r="AN121" i="11" s="1"/>
  <c r="AN205" i="11" s="1"/>
  <c r="AN277" i="11" s="1"/>
  <c r="AN349" i="11" s="1"/>
  <c r="AN421" i="11" s="1"/>
  <c r="AI49" i="11"/>
  <c r="AU41" i="11"/>
  <c r="AU113" i="11" s="1"/>
  <c r="AU413" i="11" s="1"/>
  <c r="AQ41" i="11"/>
  <c r="AQ113" i="11" s="1"/>
  <c r="AQ413" i="11" s="1"/>
  <c r="AL41" i="11"/>
  <c r="AL113" i="11" s="1"/>
  <c r="AL197" i="11" s="1"/>
  <c r="AL269" i="11" s="1"/>
  <c r="AL341" i="11" s="1"/>
  <c r="AL413" i="11" s="1"/>
  <c r="AH41" i="11"/>
  <c r="AH113" i="11" s="1"/>
  <c r="AH197" i="11" s="1"/>
  <c r="AH269" i="11" s="1"/>
  <c r="AH341" i="11" s="1"/>
  <c r="AH413" i="11" s="1"/>
  <c r="AT41" i="11"/>
  <c r="AT113" i="11" s="1"/>
  <c r="AK41" i="11"/>
  <c r="AK113" i="11" s="1"/>
  <c r="AK197" i="11" s="1"/>
  <c r="AK269" i="11" s="1"/>
  <c r="AK341" i="11" s="1"/>
  <c r="AK413" i="11" s="1"/>
  <c r="BB41" i="11"/>
  <c r="BB113" i="11" s="1"/>
  <c r="AS41" i="11"/>
  <c r="AS113" i="11" s="1"/>
  <c r="AS413" i="11" s="1"/>
  <c r="AO41" i="11"/>
  <c r="AJ41" i="11"/>
  <c r="AJ113" i="11" s="1"/>
  <c r="AJ197" i="11" s="1"/>
  <c r="AJ269" i="11" s="1"/>
  <c r="AJ341" i="11" s="1"/>
  <c r="AJ413" i="11" s="1"/>
  <c r="BA41" i="11"/>
  <c r="BA113" i="11" s="1"/>
  <c r="AR41" i="11"/>
  <c r="AR113" i="11" s="1"/>
  <c r="AR413" i="11" s="1"/>
  <c r="AN41" i="11"/>
  <c r="AN113" i="11" s="1"/>
  <c r="AN197" i="11" s="1"/>
  <c r="AN269" i="11" s="1"/>
  <c r="AN341" i="11" s="1"/>
  <c r="AN413" i="11" s="1"/>
  <c r="AI41" i="11"/>
  <c r="AU33" i="11"/>
  <c r="AU105" i="11" s="1"/>
  <c r="AU405" i="11" s="1"/>
  <c r="AQ33" i="11"/>
  <c r="AQ105" i="11" s="1"/>
  <c r="AQ405" i="11" s="1"/>
  <c r="AL33" i="11"/>
  <c r="AL105" i="11" s="1"/>
  <c r="AL189" i="11" s="1"/>
  <c r="AL261" i="11" s="1"/>
  <c r="AL333" i="11" s="1"/>
  <c r="AL405" i="11" s="1"/>
  <c r="AH33" i="11"/>
  <c r="AH105" i="11" s="1"/>
  <c r="AH189" i="11" s="1"/>
  <c r="AH261" i="11" s="1"/>
  <c r="AH333" i="11" s="1"/>
  <c r="AH405" i="11" s="1"/>
  <c r="AT33" i="11"/>
  <c r="AT105" i="11" s="1"/>
  <c r="AK33" i="11"/>
  <c r="AK105" i="11" s="1"/>
  <c r="AK189" i="11" s="1"/>
  <c r="AK261" i="11" s="1"/>
  <c r="AK333" i="11" s="1"/>
  <c r="AK405" i="11" s="1"/>
  <c r="BB33" i="11"/>
  <c r="BB105" i="11" s="1"/>
  <c r="AS33" i="11"/>
  <c r="AS105" i="11" s="1"/>
  <c r="AS405" i="11" s="1"/>
  <c r="AO33" i="11"/>
  <c r="AJ33" i="11"/>
  <c r="AJ105" i="11" s="1"/>
  <c r="AJ189" i="11" s="1"/>
  <c r="AJ261" i="11" s="1"/>
  <c r="AJ333" i="11" s="1"/>
  <c r="AJ405" i="11" s="1"/>
  <c r="BA33" i="11"/>
  <c r="BA105" i="11" s="1"/>
  <c r="AR33" i="11"/>
  <c r="AR105" i="11" s="1"/>
  <c r="AR405" i="11" s="1"/>
  <c r="AN33" i="11"/>
  <c r="AN105" i="11" s="1"/>
  <c r="AN189" i="11" s="1"/>
  <c r="AN261" i="11" s="1"/>
  <c r="AN333" i="11" s="1"/>
  <c r="AN405" i="11" s="1"/>
  <c r="AI33" i="11"/>
  <c r="AU25" i="11"/>
  <c r="AU97" i="11" s="1"/>
  <c r="AU397" i="11" s="1"/>
  <c r="AQ25" i="11"/>
  <c r="AQ97" i="11" s="1"/>
  <c r="AQ397" i="11" s="1"/>
  <c r="AL25" i="11"/>
  <c r="AL97" i="11" s="1"/>
  <c r="AL181" i="11" s="1"/>
  <c r="AL253" i="11" s="1"/>
  <c r="AL325" i="11" s="1"/>
  <c r="AL397" i="11" s="1"/>
  <c r="AH25" i="11"/>
  <c r="AH97" i="11" s="1"/>
  <c r="AT25" i="11"/>
  <c r="AT97" i="11" s="1"/>
  <c r="AK25" i="11"/>
  <c r="AK97" i="11" s="1"/>
  <c r="AK181" i="11" s="1"/>
  <c r="AK253" i="11" s="1"/>
  <c r="AK325" i="11" s="1"/>
  <c r="AK397" i="11" s="1"/>
  <c r="BB25" i="11"/>
  <c r="BB97" i="11" s="1"/>
  <c r="AS25" i="11"/>
  <c r="AS97" i="11" s="1"/>
  <c r="AS397" i="11" s="1"/>
  <c r="AO25" i="11"/>
  <c r="AJ25" i="11"/>
  <c r="AJ97" i="11" s="1"/>
  <c r="AJ181" i="11" s="1"/>
  <c r="AJ253" i="11" s="1"/>
  <c r="AJ325" i="11" s="1"/>
  <c r="AJ397" i="11" s="1"/>
  <c r="BA25" i="11"/>
  <c r="BA97" i="11" s="1"/>
  <c r="AR25" i="11"/>
  <c r="AR97" i="11" s="1"/>
  <c r="AR397" i="11" s="1"/>
  <c r="AN25" i="11"/>
  <c r="AN97" i="11" s="1"/>
  <c r="AN181" i="11" s="1"/>
  <c r="AN253" i="11" s="1"/>
  <c r="AN325" i="11" s="1"/>
  <c r="AN397" i="11" s="1"/>
  <c r="AI25" i="11"/>
  <c r="BA23" i="11"/>
  <c r="BA95" i="11" s="1"/>
  <c r="AR23" i="11"/>
  <c r="AR95" i="11" s="1"/>
  <c r="AR395" i="11" s="1"/>
  <c r="AN23" i="11"/>
  <c r="AN95" i="11" s="1"/>
  <c r="AN179" i="11" s="1"/>
  <c r="AN251" i="11" s="1"/>
  <c r="AN323" i="11" s="1"/>
  <c r="AN395" i="11" s="1"/>
  <c r="AI23" i="11"/>
  <c r="AU23" i="11"/>
  <c r="AU95" i="11" s="1"/>
  <c r="AU395" i="11" s="1"/>
  <c r="AQ23" i="11"/>
  <c r="AQ95" i="11" s="1"/>
  <c r="AQ395" i="11" s="1"/>
  <c r="AL23" i="11"/>
  <c r="AL95" i="11" s="1"/>
  <c r="AL179" i="11" s="1"/>
  <c r="AL251" i="11" s="1"/>
  <c r="AL323" i="11" s="1"/>
  <c r="AL395" i="11" s="1"/>
  <c r="AH23" i="11"/>
  <c r="AH95" i="11" s="1"/>
  <c r="AT23" i="11"/>
  <c r="AT95" i="11" s="1"/>
  <c r="AK23" i="11"/>
  <c r="AK95" i="11" s="1"/>
  <c r="AK179" i="11" s="1"/>
  <c r="AK251" i="11" s="1"/>
  <c r="AK323" i="11" s="1"/>
  <c r="AK395" i="11" s="1"/>
  <c r="BB23" i="11"/>
  <c r="BB95" i="11" s="1"/>
  <c r="AS23" i="11"/>
  <c r="AS95" i="11" s="1"/>
  <c r="AS395" i="11" s="1"/>
  <c r="AO23" i="11"/>
  <c r="AJ23" i="11"/>
  <c r="AJ95" i="11" s="1"/>
  <c r="AJ179" i="11" s="1"/>
  <c r="AJ251" i="11" s="1"/>
  <c r="AJ323" i="11" s="1"/>
  <c r="AJ395" i="11" s="1"/>
  <c r="AU44" i="11"/>
  <c r="AU116" i="11" s="1"/>
  <c r="AU416" i="11" s="1"/>
  <c r="AQ44" i="11"/>
  <c r="AQ116" i="11" s="1"/>
  <c r="AQ416" i="11" s="1"/>
  <c r="AL44" i="11"/>
  <c r="AL116" i="11" s="1"/>
  <c r="AL200" i="11" s="1"/>
  <c r="AL272" i="11" s="1"/>
  <c r="AL344" i="11" s="1"/>
  <c r="AL416" i="11" s="1"/>
  <c r="AH44" i="11"/>
  <c r="AH116" i="11" s="1"/>
  <c r="AH200" i="11" s="1"/>
  <c r="AH272" i="11" s="1"/>
  <c r="AH344" i="11" s="1"/>
  <c r="AH416" i="11" s="1"/>
  <c r="AT44" i="11"/>
  <c r="AT116" i="11" s="1"/>
  <c r="AK44" i="11"/>
  <c r="AK116" i="11" s="1"/>
  <c r="AK200" i="11" s="1"/>
  <c r="AK272" i="11" s="1"/>
  <c r="AK344" i="11" s="1"/>
  <c r="AK416" i="11" s="1"/>
  <c r="BB44" i="11"/>
  <c r="BB116" i="11" s="1"/>
  <c r="AS44" i="11"/>
  <c r="AS116" i="11" s="1"/>
  <c r="AS416" i="11" s="1"/>
  <c r="AO44" i="11"/>
  <c r="AJ44" i="11"/>
  <c r="AJ116" i="11" s="1"/>
  <c r="AJ200" i="11" s="1"/>
  <c r="AJ272" i="11" s="1"/>
  <c r="AJ344" i="11" s="1"/>
  <c r="AJ416" i="11" s="1"/>
  <c r="BA44" i="11"/>
  <c r="BA116" i="11" s="1"/>
  <c r="AR44" i="11"/>
  <c r="AR116" i="11" s="1"/>
  <c r="AR416" i="11" s="1"/>
  <c r="AN44" i="11"/>
  <c r="AN116" i="11" s="1"/>
  <c r="AN200" i="11" s="1"/>
  <c r="AN272" i="11" s="1"/>
  <c r="AN344" i="11" s="1"/>
  <c r="AN416" i="11" s="1"/>
  <c r="AI44" i="11"/>
  <c r="AU28" i="11"/>
  <c r="AU100" i="11" s="1"/>
  <c r="AU400" i="11" s="1"/>
  <c r="AQ28" i="11"/>
  <c r="AQ100" i="11" s="1"/>
  <c r="AQ400" i="11" s="1"/>
  <c r="AL28" i="11"/>
  <c r="AL100" i="11" s="1"/>
  <c r="AL184" i="11" s="1"/>
  <c r="AL256" i="11" s="1"/>
  <c r="AL328" i="11" s="1"/>
  <c r="AL400" i="11" s="1"/>
  <c r="AH28" i="11"/>
  <c r="AH100" i="11" s="1"/>
  <c r="AT28" i="11"/>
  <c r="AT100" i="11" s="1"/>
  <c r="AK28" i="11"/>
  <c r="AK100" i="11" s="1"/>
  <c r="AK184" i="11" s="1"/>
  <c r="AK256" i="11" s="1"/>
  <c r="AK328" i="11" s="1"/>
  <c r="AK400" i="11" s="1"/>
  <c r="BB28" i="11"/>
  <c r="BB100" i="11" s="1"/>
  <c r="AS28" i="11"/>
  <c r="AS100" i="11" s="1"/>
  <c r="AS400" i="11" s="1"/>
  <c r="AO28" i="11"/>
  <c r="AJ28" i="11"/>
  <c r="AJ100" i="11" s="1"/>
  <c r="AJ184" i="11" s="1"/>
  <c r="AJ256" i="11" s="1"/>
  <c r="AJ328" i="11" s="1"/>
  <c r="AJ400" i="11" s="1"/>
  <c r="BA28" i="11"/>
  <c r="BA100" i="11" s="1"/>
  <c r="AR28" i="11"/>
  <c r="AR100" i="11" s="1"/>
  <c r="AR400" i="11" s="1"/>
  <c r="AN28" i="11"/>
  <c r="AN100" i="11" s="1"/>
  <c r="AN184" i="11" s="1"/>
  <c r="AN256" i="11" s="1"/>
  <c r="AN328" i="11" s="1"/>
  <c r="AN400" i="11" s="1"/>
  <c r="AI28" i="11"/>
  <c r="BA19" i="11"/>
  <c r="BA91" i="11" s="1"/>
  <c r="AR19" i="11"/>
  <c r="AR91" i="11" s="1"/>
  <c r="AR391" i="11" s="1"/>
  <c r="AN19" i="11"/>
  <c r="AN91" i="11" s="1"/>
  <c r="AN175" i="11" s="1"/>
  <c r="AN247" i="11" s="1"/>
  <c r="AN319" i="11" s="1"/>
  <c r="AN391" i="11" s="1"/>
  <c r="AI19" i="11"/>
  <c r="AU19" i="11"/>
  <c r="AU91" i="11" s="1"/>
  <c r="AU391" i="11" s="1"/>
  <c r="AQ19" i="11"/>
  <c r="AQ91" i="11" s="1"/>
  <c r="AQ391" i="11" s="1"/>
  <c r="AL19" i="11"/>
  <c r="AL91" i="11" s="1"/>
  <c r="AL175" i="11" s="1"/>
  <c r="AL247" i="11" s="1"/>
  <c r="AL319" i="11" s="1"/>
  <c r="AL391" i="11" s="1"/>
  <c r="AH19" i="11"/>
  <c r="AH91" i="11" s="1"/>
  <c r="AT19" i="11"/>
  <c r="AT91" i="11" s="1"/>
  <c r="AK19" i="11"/>
  <c r="AK91" i="11" s="1"/>
  <c r="AK175" i="11" s="1"/>
  <c r="AK247" i="11" s="1"/>
  <c r="AK319" i="11" s="1"/>
  <c r="AK391" i="11" s="1"/>
  <c r="BB19" i="11"/>
  <c r="BB91" i="11" s="1"/>
  <c r="AS19" i="11"/>
  <c r="AS91" i="11" s="1"/>
  <c r="AS391" i="11" s="1"/>
  <c r="AO19" i="11"/>
  <c r="AJ19" i="11"/>
  <c r="AJ91" i="11" s="1"/>
  <c r="AJ175" i="11" s="1"/>
  <c r="AJ247" i="11" s="1"/>
  <c r="AJ319" i="11" s="1"/>
  <c r="AJ391" i="11" s="1"/>
  <c r="BA15" i="11"/>
  <c r="BA87" i="11" s="1"/>
  <c r="AR15" i="11"/>
  <c r="AR87" i="11" s="1"/>
  <c r="AR387" i="11" s="1"/>
  <c r="AN15" i="11"/>
  <c r="AN87" i="11" s="1"/>
  <c r="AN171" i="11" s="1"/>
  <c r="AN243" i="11" s="1"/>
  <c r="AN315" i="11" s="1"/>
  <c r="AN387" i="11" s="1"/>
  <c r="AI15" i="11"/>
  <c r="AU15" i="11"/>
  <c r="AU87" i="11" s="1"/>
  <c r="AU387" i="11" s="1"/>
  <c r="AQ15" i="11"/>
  <c r="AQ87" i="11" s="1"/>
  <c r="AQ387" i="11" s="1"/>
  <c r="AL15" i="11"/>
  <c r="AL87" i="11" s="1"/>
  <c r="AL171" i="11" s="1"/>
  <c r="AL243" i="11" s="1"/>
  <c r="AL315" i="11" s="1"/>
  <c r="AL387" i="11" s="1"/>
  <c r="AH15" i="11"/>
  <c r="AH87" i="11" s="1"/>
  <c r="AT15" i="11"/>
  <c r="AT87" i="11" s="1"/>
  <c r="AK15" i="11"/>
  <c r="AK87" i="11" s="1"/>
  <c r="AK171" i="11" s="1"/>
  <c r="AK243" i="11" s="1"/>
  <c r="AK315" i="11" s="1"/>
  <c r="AK387" i="11" s="1"/>
  <c r="BB15" i="11"/>
  <c r="BB87" i="11" s="1"/>
  <c r="AS15" i="11"/>
  <c r="AS87" i="11" s="1"/>
  <c r="AS387" i="11" s="1"/>
  <c r="AO15" i="11"/>
  <c r="AJ15" i="11"/>
  <c r="AJ87" i="11" s="1"/>
  <c r="AJ171" i="11" s="1"/>
  <c r="AJ243" i="11" s="1"/>
  <c r="AJ315" i="11" s="1"/>
  <c r="AJ387" i="11" s="1"/>
  <c r="AG387" i="36"/>
  <c r="AG243" i="36"/>
  <c r="AG315" i="36"/>
  <c r="AG171" i="36"/>
  <c r="AG87" i="36"/>
  <c r="AG15" i="36"/>
  <c r="AG392" i="36"/>
  <c r="AG320" i="36"/>
  <c r="AG248" i="36"/>
  <c r="AG176" i="36"/>
  <c r="AG20" i="36"/>
  <c r="AG92" i="36"/>
  <c r="AG399" i="36"/>
  <c r="AG255" i="36"/>
  <c r="AG327" i="36"/>
  <c r="AG183" i="36"/>
  <c r="AG99" i="36"/>
  <c r="AG27" i="36"/>
  <c r="AG403" i="36"/>
  <c r="AG259" i="36"/>
  <c r="AG331" i="36"/>
  <c r="AG187" i="36"/>
  <c r="AG103" i="36"/>
  <c r="AG31" i="36"/>
  <c r="AG407" i="36"/>
  <c r="AG335" i="36"/>
  <c r="AG263" i="36"/>
  <c r="AG191" i="36"/>
  <c r="AG107" i="36"/>
  <c r="AG35" i="36"/>
  <c r="AG411" i="36"/>
  <c r="AG267" i="36"/>
  <c r="AG339" i="36"/>
  <c r="AG195" i="36"/>
  <c r="AG111" i="36"/>
  <c r="AG39" i="36"/>
  <c r="AG343" i="36"/>
  <c r="AG415" i="36"/>
  <c r="AG271" i="36"/>
  <c r="AG199" i="36"/>
  <c r="AG115" i="36"/>
  <c r="AG43" i="36"/>
  <c r="AG347" i="36"/>
  <c r="AG419" i="36"/>
  <c r="AG275" i="36"/>
  <c r="AG203" i="36"/>
  <c r="AG119" i="36"/>
  <c r="AG47" i="36"/>
  <c r="AG351" i="36"/>
  <c r="AG423" i="36"/>
  <c r="AG279" i="36"/>
  <c r="AG207" i="36"/>
  <c r="AG123" i="36"/>
  <c r="AG51" i="36"/>
  <c r="AG355" i="36"/>
  <c r="AG427" i="36"/>
  <c r="AG283" i="36"/>
  <c r="AG211" i="36"/>
  <c r="AG127" i="36"/>
  <c r="AG55" i="36"/>
  <c r="AG359" i="36"/>
  <c r="AG431" i="36"/>
  <c r="AG287" i="36"/>
  <c r="AG215" i="36"/>
  <c r="AG131" i="36"/>
  <c r="AG59" i="36"/>
  <c r="AG363" i="36"/>
  <c r="AG435" i="36"/>
  <c r="AG291" i="36"/>
  <c r="AG219" i="36"/>
  <c r="AG135" i="36"/>
  <c r="AG63" i="36"/>
  <c r="AG367" i="36"/>
  <c r="AG439" i="36"/>
  <c r="AG295" i="36"/>
  <c r="AG223" i="36"/>
  <c r="AG139" i="36"/>
  <c r="AG67" i="36"/>
  <c r="AG371" i="36"/>
  <c r="AG443" i="36"/>
  <c r="AG299" i="36"/>
  <c r="AG143" i="36"/>
  <c r="AG227" i="36"/>
  <c r="AG71" i="36"/>
  <c r="AG375" i="36"/>
  <c r="AG447" i="36"/>
  <c r="AG303" i="36"/>
  <c r="AG147" i="36"/>
  <c r="AG231" i="36"/>
  <c r="AG75" i="36"/>
  <c r="AG379" i="36"/>
  <c r="AG451" i="36"/>
  <c r="AG307" i="36"/>
  <c r="AG151" i="36"/>
  <c r="AG235" i="36"/>
  <c r="AG79" i="36"/>
  <c r="AG383" i="36"/>
  <c r="AG455" i="36"/>
  <c r="AG311" i="36"/>
  <c r="AG155" i="36"/>
  <c r="AG239" i="36"/>
  <c r="AG83" i="36"/>
  <c r="AG386" i="36"/>
  <c r="AG242" i="36"/>
  <c r="AG170" i="36"/>
  <c r="AG314" i="36"/>
  <c r="AG86" i="36"/>
  <c r="AG14" i="36"/>
  <c r="AG320" i="38"/>
  <c r="AG392" i="38"/>
  <c r="AG248" i="38"/>
  <c r="AG176" i="38"/>
  <c r="AG92" i="38"/>
  <c r="AG20" i="38"/>
  <c r="AG399" i="38"/>
  <c r="AG327" i="38"/>
  <c r="AG255" i="38"/>
  <c r="AG183" i="38"/>
  <c r="AG99" i="38"/>
  <c r="AG27" i="38"/>
  <c r="AG403" i="38"/>
  <c r="AG331" i="38"/>
  <c r="AG259" i="38"/>
  <c r="AG187" i="38"/>
  <c r="AG103" i="38"/>
  <c r="AG31" i="38"/>
  <c r="AG407" i="38"/>
  <c r="AG335" i="38"/>
  <c r="AG263" i="38"/>
  <c r="AG191" i="38"/>
  <c r="AG107" i="38"/>
  <c r="AG35" i="38"/>
  <c r="AG411" i="38"/>
  <c r="AG339" i="38"/>
  <c r="AG267" i="38"/>
  <c r="AG195" i="38"/>
  <c r="AG111" i="38"/>
  <c r="AG39" i="38"/>
  <c r="AG415" i="38"/>
  <c r="AG343" i="38"/>
  <c r="AG271" i="38"/>
  <c r="AG199" i="38"/>
  <c r="AG115" i="38"/>
  <c r="AG43" i="38"/>
  <c r="AG419" i="38"/>
  <c r="AG347" i="38"/>
  <c r="AG275" i="38"/>
  <c r="AG203" i="38"/>
  <c r="AG119" i="38"/>
  <c r="AG47" i="38"/>
  <c r="AG423" i="38"/>
  <c r="AG351" i="38"/>
  <c r="AG279" i="38"/>
  <c r="AG207" i="38"/>
  <c r="AG123" i="38"/>
  <c r="AG51" i="38"/>
  <c r="AG427" i="38"/>
  <c r="AG355" i="38"/>
  <c r="AG283" i="38"/>
  <c r="AG211" i="38"/>
  <c r="AG127" i="38"/>
  <c r="AG55" i="38"/>
  <c r="AG431" i="38"/>
  <c r="AG359" i="38"/>
  <c r="AG287" i="38"/>
  <c r="AG215" i="38"/>
  <c r="AG131" i="38"/>
  <c r="AG59" i="38"/>
  <c r="AG435" i="38"/>
  <c r="AG363" i="38"/>
  <c r="AG291" i="38"/>
  <c r="AG219" i="38"/>
  <c r="AG135" i="38"/>
  <c r="AG63" i="38"/>
  <c r="AG439" i="38"/>
  <c r="AG367" i="38"/>
  <c r="AG295" i="38"/>
  <c r="AG223" i="38"/>
  <c r="AG139" i="38"/>
  <c r="AG67" i="38"/>
  <c r="AG443" i="38"/>
  <c r="AG371" i="38"/>
  <c r="AG299" i="38"/>
  <c r="AG227" i="38"/>
  <c r="AG143" i="38"/>
  <c r="AG71" i="38"/>
  <c r="AG393" i="38"/>
  <c r="AG321" i="38"/>
  <c r="AG249" i="38"/>
  <c r="AG177" i="38"/>
  <c r="AG93" i="38"/>
  <c r="AG21" i="38"/>
  <c r="AG390" i="38"/>
  <c r="AG318" i="38"/>
  <c r="AG246" i="38"/>
  <c r="AG174" i="38"/>
  <c r="AG90" i="38"/>
  <c r="AG18" i="38"/>
  <c r="AG391" i="38"/>
  <c r="AG319" i="38"/>
  <c r="AG247" i="38"/>
  <c r="AG175" i="38"/>
  <c r="AG91" i="38"/>
  <c r="AG19" i="38"/>
  <c r="AG451" i="38"/>
  <c r="AG379" i="38"/>
  <c r="AG307" i="38"/>
  <c r="AG235" i="38"/>
  <c r="AG151" i="38"/>
  <c r="AG79" i="38"/>
  <c r="AG455" i="38"/>
  <c r="AG383" i="38"/>
  <c r="AG311" i="38"/>
  <c r="AG155" i="38"/>
  <c r="AG239" i="38"/>
  <c r="AG83" i="38"/>
  <c r="AT21" i="11"/>
  <c r="AT93" i="11" s="1"/>
  <c r="AK21" i="11"/>
  <c r="AK93" i="11" s="1"/>
  <c r="AK177" i="11" s="1"/>
  <c r="AK249" i="11" s="1"/>
  <c r="AK321" i="11" s="1"/>
  <c r="AK393" i="11" s="1"/>
  <c r="BB21" i="11"/>
  <c r="BB93" i="11" s="1"/>
  <c r="AS21" i="11"/>
  <c r="AS93" i="11" s="1"/>
  <c r="AS393" i="11" s="1"/>
  <c r="AO21" i="11"/>
  <c r="AX21" i="11" s="1"/>
  <c r="AX93" i="11" s="1"/>
  <c r="AX177" i="11" s="1"/>
  <c r="AX249" i="11" s="1"/>
  <c r="AX321" i="11" s="1"/>
  <c r="AX393" i="11" s="1"/>
  <c r="AJ21" i="11"/>
  <c r="AJ93" i="11" s="1"/>
  <c r="AJ177" i="11" s="1"/>
  <c r="AJ249" i="11" s="1"/>
  <c r="AJ321" i="11" s="1"/>
  <c r="AJ393" i="11" s="1"/>
  <c r="BA21" i="11"/>
  <c r="BA93" i="11" s="1"/>
  <c r="AR21" i="11"/>
  <c r="AR93" i="11" s="1"/>
  <c r="AR393" i="11" s="1"/>
  <c r="AN21" i="11"/>
  <c r="AN93" i="11" s="1"/>
  <c r="AN177" i="11" s="1"/>
  <c r="AN249" i="11" s="1"/>
  <c r="AN321" i="11" s="1"/>
  <c r="AN393" i="11" s="1"/>
  <c r="AI21" i="11"/>
  <c r="AU21" i="11"/>
  <c r="AU93" i="11" s="1"/>
  <c r="AU393" i="11" s="1"/>
  <c r="AQ21" i="11"/>
  <c r="AQ93" i="11" s="1"/>
  <c r="AQ393" i="11" s="1"/>
  <c r="AL21" i="11"/>
  <c r="AL93" i="11" s="1"/>
  <c r="AL177" i="11" s="1"/>
  <c r="AL249" i="11" s="1"/>
  <c r="AL321" i="11" s="1"/>
  <c r="AL393" i="11" s="1"/>
  <c r="AH21" i="11"/>
  <c r="AH93" i="11" s="1"/>
  <c r="AU82" i="11"/>
  <c r="AU154" i="11" s="1"/>
  <c r="AU454" i="11" s="1"/>
  <c r="AQ82" i="11"/>
  <c r="AQ154" i="11" s="1"/>
  <c r="AQ454" i="11" s="1"/>
  <c r="AL82" i="11"/>
  <c r="AL154" i="11" s="1"/>
  <c r="AL238" i="11" s="1"/>
  <c r="AL310" i="11" s="1"/>
  <c r="AL382" i="11" s="1"/>
  <c r="AL454" i="11" s="1"/>
  <c r="AH82" i="11"/>
  <c r="AH154" i="11" s="1"/>
  <c r="AH238" i="11" s="1"/>
  <c r="AH310" i="11" s="1"/>
  <c r="AH382" i="11" s="1"/>
  <c r="AH454" i="11" s="1"/>
  <c r="AT82" i="11"/>
  <c r="AT154" i="11" s="1"/>
  <c r="AK82" i="11"/>
  <c r="AK154" i="11" s="1"/>
  <c r="AK238" i="11" s="1"/>
  <c r="AK310" i="11" s="1"/>
  <c r="AK382" i="11" s="1"/>
  <c r="AK454" i="11" s="1"/>
  <c r="BB82" i="11"/>
  <c r="BB154" i="11" s="1"/>
  <c r="AS82" i="11"/>
  <c r="AS154" i="11" s="1"/>
  <c r="AS454" i="11" s="1"/>
  <c r="AO82" i="11"/>
  <c r="AJ82" i="11"/>
  <c r="AJ154" i="11" s="1"/>
  <c r="AJ238" i="11" s="1"/>
  <c r="AJ310" i="11" s="1"/>
  <c r="AJ382" i="11" s="1"/>
  <c r="AJ454" i="11" s="1"/>
  <c r="BA82" i="11"/>
  <c r="BA154" i="11" s="1"/>
  <c r="AR82" i="11"/>
  <c r="AR154" i="11" s="1"/>
  <c r="AR454" i="11" s="1"/>
  <c r="AN82" i="11"/>
  <c r="AN154" i="11" s="1"/>
  <c r="AN238" i="11" s="1"/>
  <c r="AN310" i="11" s="1"/>
  <c r="AN382" i="11" s="1"/>
  <c r="AN454" i="11" s="1"/>
  <c r="AI82" i="11"/>
  <c r="AU66" i="11"/>
  <c r="AU138" i="11" s="1"/>
  <c r="AU438" i="11" s="1"/>
  <c r="AQ66" i="11"/>
  <c r="AQ138" i="11" s="1"/>
  <c r="AQ438" i="11" s="1"/>
  <c r="AL66" i="11"/>
  <c r="AL138" i="11" s="1"/>
  <c r="AL222" i="11" s="1"/>
  <c r="AL294" i="11" s="1"/>
  <c r="AL366" i="11" s="1"/>
  <c r="AL438" i="11" s="1"/>
  <c r="AH66" i="11"/>
  <c r="AH138" i="11" s="1"/>
  <c r="AH222" i="11" s="1"/>
  <c r="AH294" i="11" s="1"/>
  <c r="AH366" i="11" s="1"/>
  <c r="AH438" i="11" s="1"/>
  <c r="AT66" i="11"/>
  <c r="AT138" i="11" s="1"/>
  <c r="AK66" i="11"/>
  <c r="AK138" i="11" s="1"/>
  <c r="AK222" i="11" s="1"/>
  <c r="AK294" i="11" s="1"/>
  <c r="AK366" i="11" s="1"/>
  <c r="AK438" i="11" s="1"/>
  <c r="BB66" i="11"/>
  <c r="BB138" i="11" s="1"/>
  <c r="AS66" i="11"/>
  <c r="AS138" i="11" s="1"/>
  <c r="AS438" i="11" s="1"/>
  <c r="AO66" i="11"/>
  <c r="AJ66" i="11"/>
  <c r="AJ138" i="11" s="1"/>
  <c r="AJ222" i="11" s="1"/>
  <c r="AJ294" i="11" s="1"/>
  <c r="AJ366" i="11" s="1"/>
  <c r="AJ438" i="11" s="1"/>
  <c r="BA66" i="11"/>
  <c r="BA138" i="11" s="1"/>
  <c r="AR66" i="11"/>
  <c r="AR138" i="11" s="1"/>
  <c r="AR438" i="11" s="1"/>
  <c r="AN66" i="11"/>
  <c r="AN138" i="11" s="1"/>
  <c r="AN222" i="11" s="1"/>
  <c r="AN294" i="11" s="1"/>
  <c r="AN366" i="11" s="1"/>
  <c r="AN438" i="11" s="1"/>
  <c r="AI66" i="11"/>
  <c r="AU58" i="11"/>
  <c r="AU130" i="11" s="1"/>
  <c r="AU430" i="11" s="1"/>
  <c r="AQ58" i="11"/>
  <c r="AQ130" i="11" s="1"/>
  <c r="AQ430" i="11" s="1"/>
  <c r="AL58" i="11"/>
  <c r="AL130" i="11" s="1"/>
  <c r="AL214" i="11" s="1"/>
  <c r="AL286" i="11" s="1"/>
  <c r="AL358" i="11" s="1"/>
  <c r="AL430" i="11" s="1"/>
  <c r="AH58" i="11"/>
  <c r="AH130" i="11" s="1"/>
  <c r="AH214" i="11" s="1"/>
  <c r="AH286" i="11" s="1"/>
  <c r="AH358" i="11" s="1"/>
  <c r="AH430" i="11" s="1"/>
  <c r="AT58" i="11"/>
  <c r="AT130" i="11" s="1"/>
  <c r="AK58" i="11"/>
  <c r="AK130" i="11" s="1"/>
  <c r="AK214" i="11" s="1"/>
  <c r="AK286" i="11" s="1"/>
  <c r="AK358" i="11" s="1"/>
  <c r="AK430" i="11" s="1"/>
  <c r="BB58" i="11"/>
  <c r="BB130" i="11" s="1"/>
  <c r="AS58" i="11"/>
  <c r="AS130" i="11" s="1"/>
  <c r="AS430" i="11" s="1"/>
  <c r="AO58" i="11"/>
  <c r="AJ58" i="11"/>
  <c r="AJ130" i="11" s="1"/>
  <c r="AJ214" i="11" s="1"/>
  <c r="AJ286" i="11" s="1"/>
  <c r="AJ358" i="11" s="1"/>
  <c r="AJ430" i="11" s="1"/>
  <c r="BA58" i="11"/>
  <c r="BA130" i="11" s="1"/>
  <c r="AR58" i="11"/>
  <c r="AR130" i="11" s="1"/>
  <c r="AR430" i="11" s="1"/>
  <c r="AN58" i="11"/>
  <c r="AN130" i="11" s="1"/>
  <c r="AN214" i="11" s="1"/>
  <c r="AN286" i="11" s="1"/>
  <c r="AN358" i="11" s="1"/>
  <c r="AN430" i="11" s="1"/>
  <c r="AI58" i="11"/>
  <c r="AU50" i="11"/>
  <c r="AU122" i="11" s="1"/>
  <c r="AU422" i="11" s="1"/>
  <c r="AQ50" i="11"/>
  <c r="AQ122" i="11" s="1"/>
  <c r="AQ422" i="11" s="1"/>
  <c r="AL50" i="11"/>
  <c r="AL122" i="11" s="1"/>
  <c r="AL206" i="11" s="1"/>
  <c r="AL278" i="11" s="1"/>
  <c r="AL350" i="11" s="1"/>
  <c r="AL422" i="11" s="1"/>
  <c r="AH50" i="11"/>
  <c r="AH122" i="11" s="1"/>
  <c r="AH206" i="11" s="1"/>
  <c r="AH278" i="11" s="1"/>
  <c r="AH350" i="11" s="1"/>
  <c r="AH422" i="11" s="1"/>
  <c r="AT50" i="11"/>
  <c r="AT122" i="11" s="1"/>
  <c r="AK50" i="11"/>
  <c r="AK122" i="11" s="1"/>
  <c r="AK206" i="11" s="1"/>
  <c r="AK278" i="11" s="1"/>
  <c r="AK350" i="11" s="1"/>
  <c r="AK422" i="11" s="1"/>
  <c r="BB50" i="11"/>
  <c r="BB122" i="11" s="1"/>
  <c r="AS50" i="11"/>
  <c r="AS122" i="11" s="1"/>
  <c r="AS422" i="11" s="1"/>
  <c r="AO50" i="11"/>
  <c r="AJ50" i="11"/>
  <c r="AJ122" i="11" s="1"/>
  <c r="AJ206" i="11" s="1"/>
  <c r="AJ278" i="11" s="1"/>
  <c r="AJ350" i="11" s="1"/>
  <c r="AJ422" i="11" s="1"/>
  <c r="BA50" i="11"/>
  <c r="BA122" i="11" s="1"/>
  <c r="AR50" i="11"/>
  <c r="AR122" i="11" s="1"/>
  <c r="AR422" i="11" s="1"/>
  <c r="AN50" i="11"/>
  <c r="AN122" i="11" s="1"/>
  <c r="AN206" i="11" s="1"/>
  <c r="AN278" i="11" s="1"/>
  <c r="AN350" i="11" s="1"/>
  <c r="AN422" i="11" s="1"/>
  <c r="AI50" i="11"/>
  <c r="AU42" i="11"/>
  <c r="AU114" i="11" s="1"/>
  <c r="AU414" i="11" s="1"/>
  <c r="AQ42" i="11"/>
  <c r="AQ114" i="11" s="1"/>
  <c r="AQ414" i="11" s="1"/>
  <c r="AL42" i="11"/>
  <c r="AL114" i="11" s="1"/>
  <c r="AL198" i="11" s="1"/>
  <c r="AL270" i="11" s="1"/>
  <c r="AL342" i="11" s="1"/>
  <c r="AL414" i="11" s="1"/>
  <c r="AH42" i="11"/>
  <c r="AH114" i="11" s="1"/>
  <c r="AH198" i="11" s="1"/>
  <c r="AH270" i="11" s="1"/>
  <c r="AH342" i="11" s="1"/>
  <c r="AH414" i="11" s="1"/>
  <c r="AT42" i="11"/>
  <c r="AT114" i="11" s="1"/>
  <c r="AK42" i="11"/>
  <c r="AK114" i="11" s="1"/>
  <c r="AK198" i="11" s="1"/>
  <c r="AK270" i="11" s="1"/>
  <c r="AK342" i="11" s="1"/>
  <c r="AK414" i="11" s="1"/>
  <c r="BB42" i="11"/>
  <c r="BB114" i="11" s="1"/>
  <c r="AS42" i="11"/>
  <c r="AS114" i="11" s="1"/>
  <c r="AS414" i="11" s="1"/>
  <c r="AO42" i="11"/>
  <c r="AJ42" i="11"/>
  <c r="AJ114" i="11" s="1"/>
  <c r="AJ198" i="11" s="1"/>
  <c r="AJ270" i="11" s="1"/>
  <c r="AJ342" i="11" s="1"/>
  <c r="AJ414" i="11" s="1"/>
  <c r="BA42" i="11"/>
  <c r="BA114" i="11" s="1"/>
  <c r="AR42" i="11"/>
  <c r="AR114" i="11" s="1"/>
  <c r="AR414" i="11" s="1"/>
  <c r="AN42" i="11"/>
  <c r="AN114" i="11" s="1"/>
  <c r="AN198" i="11" s="1"/>
  <c r="AN270" i="11" s="1"/>
  <c r="AN342" i="11" s="1"/>
  <c r="AN414" i="11" s="1"/>
  <c r="AI42" i="11"/>
  <c r="AU34" i="11"/>
  <c r="AU106" i="11" s="1"/>
  <c r="AU406" i="11" s="1"/>
  <c r="AQ34" i="11"/>
  <c r="AQ106" i="11" s="1"/>
  <c r="AQ406" i="11" s="1"/>
  <c r="AL34" i="11"/>
  <c r="AL106" i="11" s="1"/>
  <c r="AL190" i="11" s="1"/>
  <c r="AL262" i="11" s="1"/>
  <c r="AL334" i="11" s="1"/>
  <c r="AL406" i="11" s="1"/>
  <c r="AH34" i="11"/>
  <c r="AH106" i="11" s="1"/>
  <c r="AH190" i="11" s="1"/>
  <c r="AH262" i="11" s="1"/>
  <c r="AH334" i="11" s="1"/>
  <c r="AH406" i="11" s="1"/>
  <c r="AT34" i="11"/>
  <c r="AT106" i="11" s="1"/>
  <c r="AK34" i="11"/>
  <c r="AK106" i="11" s="1"/>
  <c r="AK190" i="11" s="1"/>
  <c r="AK262" i="11" s="1"/>
  <c r="AK334" i="11" s="1"/>
  <c r="AK406" i="11" s="1"/>
  <c r="BB34" i="11"/>
  <c r="BB106" i="11" s="1"/>
  <c r="AS34" i="11"/>
  <c r="AS106" i="11" s="1"/>
  <c r="AS406" i="11" s="1"/>
  <c r="AO34" i="11"/>
  <c r="AJ34" i="11"/>
  <c r="AJ106" i="11" s="1"/>
  <c r="AJ190" i="11" s="1"/>
  <c r="AJ262" i="11" s="1"/>
  <c r="AJ334" i="11" s="1"/>
  <c r="AJ406" i="11" s="1"/>
  <c r="BA34" i="11"/>
  <c r="BA106" i="11" s="1"/>
  <c r="AR34" i="11"/>
  <c r="AR106" i="11" s="1"/>
  <c r="AR406" i="11" s="1"/>
  <c r="AN34" i="11"/>
  <c r="AN106" i="11" s="1"/>
  <c r="AN190" i="11" s="1"/>
  <c r="AN262" i="11" s="1"/>
  <c r="AN334" i="11" s="1"/>
  <c r="AN406" i="11" s="1"/>
  <c r="AI34" i="11"/>
  <c r="AU26" i="11"/>
  <c r="AU98" i="11" s="1"/>
  <c r="AU398" i="11" s="1"/>
  <c r="AQ26" i="11"/>
  <c r="AQ98" i="11" s="1"/>
  <c r="AQ398" i="11" s="1"/>
  <c r="AL26" i="11"/>
  <c r="AL98" i="11" s="1"/>
  <c r="AL182" i="11" s="1"/>
  <c r="AL254" i="11" s="1"/>
  <c r="AL326" i="11" s="1"/>
  <c r="AL398" i="11" s="1"/>
  <c r="AH26" i="11"/>
  <c r="AH98" i="11" s="1"/>
  <c r="AT26" i="11"/>
  <c r="AT98" i="11" s="1"/>
  <c r="AK26" i="11"/>
  <c r="AK98" i="11" s="1"/>
  <c r="AK182" i="11" s="1"/>
  <c r="AK254" i="11" s="1"/>
  <c r="AK326" i="11" s="1"/>
  <c r="AK398" i="11" s="1"/>
  <c r="BB26" i="11"/>
  <c r="BB98" i="11" s="1"/>
  <c r="AS26" i="11"/>
  <c r="AS98" i="11" s="1"/>
  <c r="AS398" i="11" s="1"/>
  <c r="AO26" i="11"/>
  <c r="AJ26" i="11"/>
  <c r="AJ98" i="11" s="1"/>
  <c r="AJ182" i="11" s="1"/>
  <c r="AJ254" i="11" s="1"/>
  <c r="AJ326" i="11" s="1"/>
  <c r="AJ398" i="11" s="1"/>
  <c r="BA26" i="11"/>
  <c r="BA98" i="11" s="1"/>
  <c r="AR26" i="11"/>
  <c r="AR98" i="11" s="1"/>
  <c r="AR398" i="11" s="1"/>
  <c r="AN26" i="11"/>
  <c r="AN98" i="11" s="1"/>
  <c r="AN182" i="11" s="1"/>
  <c r="AN254" i="11" s="1"/>
  <c r="AN326" i="11" s="1"/>
  <c r="AN398" i="11" s="1"/>
  <c r="AI26" i="11"/>
  <c r="AG391" i="37"/>
  <c r="AG247" i="37"/>
  <c r="AG319" i="37"/>
  <c r="AG91" i="37"/>
  <c r="AG175" i="37"/>
  <c r="AG19" i="37"/>
  <c r="AG416" i="37"/>
  <c r="AG344" i="37"/>
  <c r="AG272" i="37"/>
  <c r="AG200" i="37"/>
  <c r="AG116" i="37"/>
  <c r="AG44" i="37"/>
  <c r="AG397" i="37"/>
  <c r="AG253" i="37"/>
  <c r="AG325" i="37"/>
  <c r="AG181" i="37"/>
  <c r="AG97" i="37"/>
  <c r="AG25" i="37"/>
  <c r="AG401" i="37"/>
  <c r="AG257" i="37"/>
  <c r="AG329" i="37"/>
  <c r="AG185" i="37"/>
  <c r="AG101" i="37"/>
  <c r="AG29" i="37"/>
  <c r="AG405" i="37"/>
  <c r="AG261" i="37"/>
  <c r="AG333" i="37"/>
  <c r="AG189" i="37"/>
  <c r="AG105" i="37"/>
  <c r="AG33" i="37"/>
  <c r="AG415" i="37"/>
  <c r="AG271" i="37"/>
  <c r="AG343" i="37"/>
  <c r="AG199" i="37"/>
  <c r="AG115" i="37"/>
  <c r="AG43" i="37"/>
  <c r="AG414" i="37"/>
  <c r="AG270" i="37"/>
  <c r="AG198" i="37"/>
  <c r="AG342" i="37"/>
  <c r="AG114" i="37"/>
  <c r="AG42" i="37"/>
  <c r="AG394" i="37"/>
  <c r="AG250" i="37"/>
  <c r="AG322" i="37"/>
  <c r="AG178" i="37"/>
  <c r="AG94" i="37"/>
  <c r="AG22" i="37"/>
  <c r="AG419" i="37"/>
  <c r="AG275" i="37"/>
  <c r="AG347" i="37"/>
  <c r="AG203" i="37"/>
  <c r="AG119" i="37"/>
  <c r="AG47" i="37"/>
  <c r="AG423" i="37"/>
  <c r="AG279" i="37"/>
  <c r="AG351" i="37"/>
  <c r="AG207" i="37"/>
  <c r="AG123" i="37"/>
  <c r="AG51" i="37"/>
  <c r="AG427" i="37"/>
  <c r="AG283" i="37"/>
  <c r="AG355" i="37"/>
  <c r="AG211" i="37"/>
  <c r="AG127" i="37"/>
  <c r="AG55" i="37"/>
  <c r="AG431" i="37"/>
  <c r="AG287" i="37"/>
  <c r="AG359" i="37"/>
  <c r="AG215" i="37"/>
  <c r="AG131" i="37"/>
  <c r="AG59" i="37"/>
  <c r="AG435" i="37"/>
  <c r="AG291" i="37"/>
  <c r="AG363" i="37"/>
  <c r="AG219" i="37"/>
  <c r="AG135" i="37"/>
  <c r="AG63" i="37"/>
  <c r="AG439" i="37"/>
  <c r="AG295" i="37"/>
  <c r="AG367" i="37"/>
  <c r="AG223" i="37"/>
  <c r="AG139" i="37"/>
  <c r="AG67" i="37"/>
  <c r="AG443" i="37"/>
  <c r="AG299" i="37"/>
  <c r="AG371" i="37"/>
  <c r="AG227" i="37"/>
  <c r="AG143" i="37"/>
  <c r="AG71" i="37"/>
  <c r="AG447" i="37"/>
  <c r="AG303" i="37"/>
  <c r="AG375" i="37"/>
  <c r="AG231" i="37"/>
  <c r="AG147" i="37"/>
  <c r="AG75" i="37"/>
  <c r="AG451" i="37"/>
  <c r="AG379" i="37"/>
  <c r="AG307" i="37"/>
  <c r="AG235" i="37"/>
  <c r="AG151" i="37"/>
  <c r="AG79" i="37"/>
  <c r="AG455" i="37"/>
  <c r="AG383" i="37"/>
  <c r="AG311" i="37"/>
  <c r="AG239" i="37"/>
  <c r="AG155" i="37"/>
  <c r="AG83" i="37"/>
  <c r="AU77" i="11"/>
  <c r="AU149" i="11" s="1"/>
  <c r="AU449" i="11" s="1"/>
  <c r="AQ77" i="11"/>
  <c r="AQ149" i="11" s="1"/>
  <c r="AQ449" i="11" s="1"/>
  <c r="AL77" i="11"/>
  <c r="AL149" i="11" s="1"/>
  <c r="AL233" i="11" s="1"/>
  <c r="AL305" i="11" s="1"/>
  <c r="AL377" i="11" s="1"/>
  <c r="AL449" i="11" s="1"/>
  <c r="AH77" i="11"/>
  <c r="AH149" i="11" s="1"/>
  <c r="AH233" i="11" s="1"/>
  <c r="AH305" i="11" s="1"/>
  <c r="AH377" i="11" s="1"/>
  <c r="AH449" i="11" s="1"/>
  <c r="AT77" i="11"/>
  <c r="AT149" i="11" s="1"/>
  <c r="AK77" i="11"/>
  <c r="AK149" i="11" s="1"/>
  <c r="AK233" i="11" s="1"/>
  <c r="AK305" i="11" s="1"/>
  <c r="AK377" i="11" s="1"/>
  <c r="AK449" i="11" s="1"/>
  <c r="BB77" i="11"/>
  <c r="BB149" i="11" s="1"/>
  <c r="AS77" i="11"/>
  <c r="AS149" i="11" s="1"/>
  <c r="AS449" i="11" s="1"/>
  <c r="AO77" i="11"/>
  <c r="AJ77" i="11"/>
  <c r="AJ149" i="11" s="1"/>
  <c r="AJ233" i="11" s="1"/>
  <c r="AJ305" i="11" s="1"/>
  <c r="AJ377" i="11" s="1"/>
  <c r="AJ449" i="11" s="1"/>
  <c r="BA77" i="11"/>
  <c r="BA149" i="11" s="1"/>
  <c r="AR77" i="11"/>
  <c r="AR149" i="11" s="1"/>
  <c r="AR449" i="11" s="1"/>
  <c r="AN77" i="11"/>
  <c r="AN149" i="11" s="1"/>
  <c r="AN233" i="11" s="1"/>
  <c r="AN305" i="11" s="1"/>
  <c r="AN377" i="11" s="1"/>
  <c r="AN449" i="11" s="1"/>
  <c r="AI77" i="11"/>
  <c r="AU69" i="11"/>
  <c r="AU141" i="11" s="1"/>
  <c r="AU441" i="11" s="1"/>
  <c r="AQ69" i="11"/>
  <c r="AQ141" i="11" s="1"/>
  <c r="AQ441" i="11" s="1"/>
  <c r="AL69" i="11"/>
  <c r="AL141" i="11" s="1"/>
  <c r="AL225" i="11" s="1"/>
  <c r="AL297" i="11" s="1"/>
  <c r="AL369" i="11" s="1"/>
  <c r="AL441" i="11" s="1"/>
  <c r="AH69" i="11"/>
  <c r="AH141" i="11" s="1"/>
  <c r="AH225" i="11" s="1"/>
  <c r="AH297" i="11" s="1"/>
  <c r="AH369" i="11" s="1"/>
  <c r="AH441" i="11" s="1"/>
  <c r="AT69" i="11"/>
  <c r="AT141" i="11" s="1"/>
  <c r="AK69" i="11"/>
  <c r="AK141" i="11" s="1"/>
  <c r="AK225" i="11" s="1"/>
  <c r="AK297" i="11" s="1"/>
  <c r="AK369" i="11" s="1"/>
  <c r="AK441" i="11" s="1"/>
  <c r="BB69" i="11"/>
  <c r="BB141" i="11" s="1"/>
  <c r="AS69" i="11"/>
  <c r="AS141" i="11" s="1"/>
  <c r="AS441" i="11" s="1"/>
  <c r="AO69" i="11"/>
  <c r="AJ69" i="11"/>
  <c r="AJ141" i="11" s="1"/>
  <c r="AJ225" i="11" s="1"/>
  <c r="AJ297" i="11" s="1"/>
  <c r="AJ369" i="11" s="1"/>
  <c r="AJ441" i="11" s="1"/>
  <c r="BA69" i="11"/>
  <c r="BA141" i="11" s="1"/>
  <c r="AR69" i="11"/>
  <c r="AR141" i="11" s="1"/>
  <c r="AR441" i="11" s="1"/>
  <c r="AN69" i="11"/>
  <c r="AN141" i="11" s="1"/>
  <c r="AN225" i="11" s="1"/>
  <c r="AN297" i="11" s="1"/>
  <c r="AN369" i="11" s="1"/>
  <c r="AN441" i="11" s="1"/>
  <c r="AI69" i="11"/>
  <c r="AU60" i="11"/>
  <c r="AU132" i="11" s="1"/>
  <c r="AU432" i="11" s="1"/>
  <c r="AQ60" i="11"/>
  <c r="AQ132" i="11" s="1"/>
  <c r="AQ432" i="11" s="1"/>
  <c r="AL60" i="11"/>
  <c r="AL132" i="11" s="1"/>
  <c r="AL216" i="11" s="1"/>
  <c r="AL288" i="11" s="1"/>
  <c r="AL360" i="11" s="1"/>
  <c r="AL432" i="11" s="1"/>
  <c r="AH60" i="11"/>
  <c r="AH132" i="11" s="1"/>
  <c r="AH216" i="11" s="1"/>
  <c r="AH288" i="11" s="1"/>
  <c r="AH360" i="11" s="1"/>
  <c r="AH432" i="11" s="1"/>
  <c r="AT60" i="11"/>
  <c r="AT132" i="11" s="1"/>
  <c r="AK60" i="11"/>
  <c r="AK132" i="11" s="1"/>
  <c r="AK216" i="11" s="1"/>
  <c r="AK288" i="11" s="1"/>
  <c r="AK360" i="11" s="1"/>
  <c r="AK432" i="11" s="1"/>
  <c r="BB60" i="11"/>
  <c r="BB132" i="11" s="1"/>
  <c r="AS60" i="11"/>
  <c r="AS132" i="11" s="1"/>
  <c r="AS432" i="11" s="1"/>
  <c r="AO60" i="11"/>
  <c r="AX60" i="11" s="1"/>
  <c r="AX132" i="11" s="1"/>
  <c r="AX216" i="11" s="1"/>
  <c r="AX288" i="11" s="1"/>
  <c r="AX360" i="11" s="1"/>
  <c r="AX432" i="11" s="1"/>
  <c r="AJ60" i="11"/>
  <c r="AJ132" i="11" s="1"/>
  <c r="AJ216" i="11" s="1"/>
  <c r="AJ288" i="11" s="1"/>
  <c r="AJ360" i="11" s="1"/>
  <c r="AJ432" i="11" s="1"/>
  <c r="BA60" i="11"/>
  <c r="BA132" i="11" s="1"/>
  <c r="AR60" i="11"/>
  <c r="AR132" i="11" s="1"/>
  <c r="AR432" i="11" s="1"/>
  <c r="AN60" i="11"/>
  <c r="AN132" i="11" s="1"/>
  <c r="AN216" i="11" s="1"/>
  <c r="AN288" i="11" s="1"/>
  <c r="AN360" i="11" s="1"/>
  <c r="AN432" i="11" s="1"/>
  <c r="AI60" i="11"/>
  <c r="AU52" i="11"/>
  <c r="AU124" i="11" s="1"/>
  <c r="AU424" i="11" s="1"/>
  <c r="AQ52" i="11"/>
  <c r="AQ124" i="11" s="1"/>
  <c r="AQ424" i="11" s="1"/>
  <c r="AL52" i="11"/>
  <c r="AL124" i="11" s="1"/>
  <c r="AL208" i="11" s="1"/>
  <c r="AL280" i="11" s="1"/>
  <c r="AL352" i="11" s="1"/>
  <c r="AL424" i="11" s="1"/>
  <c r="AH52" i="11"/>
  <c r="AH124" i="11" s="1"/>
  <c r="AH208" i="11" s="1"/>
  <c r="AH280" i="11" s="1"/>
  <c r="AH352" i="11" s="1"/>
  <c r="AH424" i="11" s="1"/>
  <c r="AT52" i="11"/>
  <c r="AT124" i="11" s="1"/>
  <c r="AK52" i="11"/>
  <c r="AK124" i="11" s="1"/>
  <c r="AK208" i="11" s="1"/>
  <c r="AK280" i="11" s="1"/>
  <c r="AK352" i="11" s="1"/>
  <c r="AK424" i="11" s="1"/>
  <c r="BB52" i="11"/>
  <c r="BB124" i="11" s="1"/>
  <c r="AS52" i="11"/>
  <c r="AS124" i="11" s="1"/>
  <c r="AS424" i="11" s="1"/>
  <c r="AO52" i="11"/>
  <c r="AX52" i="11" s="1"/>
  <c r="AX124" i="11" s="1"/>
  <c r="AX208" i="11" s="1"/>
  <c r="AX280" i="11" s="1"/>
  <c r="AX352" i="11" s="1"/>
  <c r="AX424" i="11" s="1"/>
  <c r="AJ52" i="11"/>
  <c r="AJ124" i="11" s="1"/>
  <c r="AJ208" i="11" s="1"/>
  <c r="AJ280" i="11" s="1"/>
  <c r="AJ352" i="11" s="1"/>
  <c r="AJ424" i="11" s="1"/>
  <c r="BA52" i="11"/>
  <c r="BA124" i="11" s="1"/>
  <c r="AR52" i="11"/>
  <c r="AR124" i="11" s="1"/>
  <c r="AR424" i="11" s="1"/>
  <c r="AN52" i="11"/>
  <c r="AN124" i="11" s="1"/>
  <c r="AN208" i="11" s="1"/>
  <c r="AN280" i="11" s="1"/>
  <c r="AN352" i="11" s="1"/>
  <c r="AN424" i="11" s="1"/>
  <c r="AI52" i="11"/>
  <c r="AU36" i="11"/>
  <c r="AU108" i="11" s="1"/>
  <c r="AU408" i="11" s="1"/>
  <c r="AQ36" i="11"/>
  <c r="AQ108" i="11" s="1"/>
  <c r="AQ408" i="11" s="1"/>
  <c r="AL36" i="11"/>
  <c r="AL108" i="11" s="1"/>
  <c r="AL192" i="11" s="1"/>
  <c r="AL264" i="11" s="1"/>
  <c r="AL336" i="11" s="1"/>
  <c r="AL408" i="11" s="1"/>
  <c r="AH36" i="11"/>
  <c r="AH108" i="11" s="1"/>
  <c r="AH192" i="11" s="1"/>
  <c r="AH264" i="11" s="1"/>
  <c r="AH336" i="11" s="1"/>
  <c r="AH408" i="11" s="1"/>
  <c r="AT36" i="11"/>
  <c r="AT108" i="11" s="1"/>
  <c r="AK36" i="11"/>
  <c r="AK108" i="11" s="1"/>
  <c r="AK192" i="11" s="1"/>
  <c r="AK264" i="11" s="1"/>
  <c r="AK336" i="11" s="1"/>
  <c r="AK408" i="11" s="1"/>
  <c r="BB36" i="11"/>
  <c r="BB108" i="11" s="1"/>
  <c r="AS36" i="11"/>
  <c r="AS108" i="11" s="1"/>
  <c r="AS408" i="11" s="1"/>
  <c r="AO36" i="11"/>
  <c r="AX36" i="11" s="1"/>
  <c r="AX108" i="11" s="1"/>
  <c r="AX192" i="11" s="1"/>
  <c r="AX264" i="11" s="1"/>
  <c r="AX336" i="11" s="1"/>
  <c r="AX408" i="11" s="1"/>
  <c r="AJ36" i="11"/>
  <c r="AJ108" i="11" s="1"/>
  <c r="AJ192" i="11" s="1"/>
  <c r="AJ264" i="11" s="1"/>
  <c r="AJ336" i="11" s="1"/>
  <c r="AJ408" i="11" s="1"/>
  <c r="BA36" i="11"/>
  <c r="BA108" i="11" s="1"/>
  <c r="AR36" i="11"/>
  <c r="AR108" i="11" s="1"/>
  <c r="AR408" i="11" s="1"/>
  <c r="AN36" i="11"/>
  <c r="AN108" i="11" s="1"/>
  <c r="AN192" i="11" s="1"/>
  <c r="AN264" i="11" s="1"/>
  <c r="AN336" i="11" s="1"/>
  <c r="AN408" i="11" s="1"/>
  <c r="AI36" i="11"/>
  <c r="AU40" i="11"/>
  <c r="AU112" i="11" s="1"/>
  <c r="AU412" i="11" s="1"/>
  <c r="AQ40" i="11"/>
  <c r="AQ112" i="11" s="1"/>
  <c r="AQ412" i="11" s="1"/>
  <c r="AL40" i="11"/>
  <c r="AL112" i="11" s="1"/>
  <c r="AL196" i="11" s="1"/>
  <c r="AL268" i="11" s="1"/>
  <c r="AL340" i="11" s="1"/>
  <c r="AL412" i="11" s="1"/>
  <c r="AH40" i="11"/>
  <c r="AH112" i="11" s="1"/>
  <c r="AH196" i="11" s="1"/>
  <c r="AH268" i="11" s="1"/>
  <c r="AH340" i="11" s="1"/>
  <c r="AH412" i="11" s="1"/>
  <c r="AT40" i="11"/>
  <c r="AT112" i="11" s="1"/>
  <c r="AK40" i="11"/>
  <c r="AK112" i="11" s="1"/>
  <c r="AK196" i="11" s="1"/>
  <c r="AK268" i="11" s="1"/>
  <c r="AK340" i="11" s="1"/>
  <c r="AK412" i="11" s="1"/>
  <c r="BB40" i="11"/>
  <c r="BB112" i="11" s="1"/>
  <c r="AS40" i="11"/>
  <c r="AS112" i="11" s="1"/>
  <c r="AS412" i="11" s="1"/>
  <c r="AO40" i="11"/>
  <c r="AX40" i="11" s="1"/>
  <c r="AX112" i="11" s="1"/>
  <c r="AX196" i="11" s="1"/>
  <c r="AX268" i="11" s="1"/>
  <c r="AX340" i="11" s="1"/>
  <c r="AX412" i="11" s="1"/>
  <c r="AJ40" i="11"/>
  <c r="AJ112" i="11" s="1"/>
  <c r="AJ196" i="11" s="1"/>
  <c r="AJ268" i="11" s="1"/>
  <c r="AJ340" i="11" s="1"/>
  <c r="AJ412" i="11" s="1"/>
  <c r="BA40" i="11"/>
  <c r="BA112" i="11" s="1"/>
  <c r="AR40" i="11"/>
  <c r="AR112" i="11" s="1"/>
  <c r="AR412" i="11" s="1"/>
  <c r="AN40" i="11"/>
  <c r="AN112" i="11" s="1"/>
  <c r="AN196" i="11" s="1"/>
  <c r="AN268" i="11" s="1"/>
  <c r="AN340" i="11" s="1"/>
  <c r="AN412" i="11" s="1"/>
  <c r="AI40" i="11"/>
  <c r="AU83" i="11"/>
  <c r="AU155" i="11" s="1"/>
  <c r="AU455" i="11" s="1"/>
  <c r="AQ83" i="11"/>
  <c r="AQ155" i="11" s="1"/>
  <c r="AQ455" i="11" s="1"/>
  <c r="AL83" i="11"/>
  <c r="AL155" i="11" s="1"/>
  <c r="AL239" i="11" s="1"/>
  <c r="AL311" i="11" s="1"/>
  <c r="AL383" i="11" s="1"/>
  <c r="AL455" i="11" s="1"/>
  <c r="AH83" i="11"/>
  <c r="AH155" i="11" s="1"/>
  <c r="AH239" i="11" s="1"/>
  <c r="AH311" i="11" s="1"/>
  <c r="AH383" i="11" s="1"/>
  <c r="AH455" i="11" s="1"/>
  <c r="AT83" i="11"/>
  <c r="AT155" i="11" s="1"/>
  <c r="AK83" i="11"/>
  <c r="AK155" i="11" s="1"/>
  <c r="AK239" i="11" s="1"/>
  <c r="AK311" i="11" s="1"/>
  <c r="AK383" i="11" s="1"/>
  <c r="AK455" i="11" s="1"/>
  <c r="BB83" i="11"/>
  <c r="BB155" i="11" s="1"/>
  <c r="AS83" i="11"/>
  <c r="AS155" i="11" s="1"/>
  <c r="AS455" i="11" s="1"/>
  <c r="AO83" i="11"/>
  <c r="AX83" i="11" s="1"/>
  <c r="AX155" i="11" s="1"/>
  <c r="AX239" i="11" s="1"/>
  <c r="AX311" i="11" s="1"/>
  <c r="AX383" i="11" s="1"/>
  <c r="AX455" i="11" s="1"/>
  <c r="AJ83" i="11"/>
  <c r="AJ155" i="11" s="1"/>
  <c r="AJ239" i="11" s="1"/>
  <c r="AJ311" i="11" s="1"/>
  <c r="AJ383" i="11" s="1"/>
  <c r="AJ455" i="11" s="1"/>
  <c r="BA83" i="11"/>
  <c r="BA155" i="11" s="1"/>
  <c r="AR83" i="11"/>
  <c r="AR155" i="11" s="1"/>
  <c r="AR455" i="11" s="1"/>
  <c r="AN83" i="11"/>
  <c r="AN155" i="11" s="1"/>
  <c r="AN239" i="11" s="1"/>
  <c r="AN311" i="11" s="1"/>
  <c r="AN383" i="11" s="1"/>
  <c r="AN455" i="11" s="1"/>
  <c r="AI83" i="11"/>
  <c r="AU75" i="11"/>
  <c r="AU147" i="11" s="1"/>
  <c r="AU447" i="11" s="1"/>
  <c r="AQ75" i="11"/>
  <c r="AQ147" i="11" s="1"/>
  <c r="AQ447" i="11" s="1"/>
  <c r="AL75" i="11"/>
  <c r="AL147" i="11" s="1"/>
  <c r="AL231" i="11" s="1"/>
  <c r="AL303" i="11" s="1"/>
  <c r="AL375" i="11" s="1"/>
  <c r="AL447" i="11" s="1"/>
  <c r="AH75" i="11"/>
  <c r="AH147" i="11" s="1"/>
  <c r="AH231" i="11" s="1"/>
  <c r="AH303" i="11" s="1"/>
  <c r="AH375" i="11" s="1"/>
  <c r="AH447" i="11" s="1"/>
  <c r="AT75" i="11"/>
  <c r="AT147" i="11" s="1"/>
  <c r="AK75" i="11"/>
  <c r="AK147" i="11" s="1"/>
  <c r="AK231" i="11" s="1"/>
  <c r="AK303" i="11" s="1"/>
  <c r="AK375" i="11" s="1"/>
  <c r="AK447" i="11" s="1"/>
  <c r="BB75" i="11"/>
  <c r="BB147" i="11" s="1"/>
  <c r="AS75" i="11"/>
  <c r="AS147" i="11" s="1"/>
  <c r="AS447" i="11" s="1"/>
  <c r="AO75" i="11"/>
  <c r="AX75" i="11" s="1"/>
  <c r="AX147" i="11" s="1"/>
  <c r="AX231" i="11" s="1"/>
  <c r="AX303" i="11" s="1"/>
  <c r="AX375" i="11" s="1"/>
  <c r="AX447" i="11" s="1"/>
  <c r="AJ75" i="11"/>
  <c r="AJ147" i="11" s="1"/>
  <c r="AJ231" i="11" s="1"/>
  <c r="AJ303" i="11" s="1"/>
  <c r="AJ375" i="11" s="1"/>
  <c r="AJ447" i="11" s="1"/>
  <c r="BA75" i="11"/>
  <c r="BA147" i="11" s="1"/>
  <c r="AR75" i="11"/>
  <c r="AR147" i="11" s="1"/>
  <c r="AR447" i="11" s="1"/>
  <c r="AN75" i="11"/>
  <c r="AN147" i="11" s="1"/>
  <c r="AN231" i="11" s="1"/>
  <c r="AN303" i="11" s="1"/>
  <c r="AN375" i="11" s="1"/>
  <c r="AN447" i="11" s="1"/>
  <c r="AI75" i="11"/>
  <c r="AU67" i="11"/>
  <c r="AU139" i="11" s="1"/>
  <c r="AU439" i="11" s="1"/>
  <c r="AQ67" i="11"/>
  <c r="AQ139" i="11" s="1"/>
  <c r="AQ439" i="11" s="1"/>
  <c r="AL67" i="11"/>
  <c r="AL139" i="11" s="1"/>
  <c r="AL223" i="11" s="1"/>
  <c r="AL295" i="11" s="1"/>
  <c r="AL367" i="11" s="1"/>
  <c r="AL439" i="11" s="1"/>
  <c r="AH67" i="11"/>
  <c r="AH139" i="11" s="1"/>
  <c r="AH223" i="11" s="1"/>
  <c r="AH295" i="11" s="1"/>
  <c r="AH367" i="11" s="1"/>
  <c r="AH439" i="11" s="1"/>
  <c r="AT67" i="11"/>
  <c r="AT139" i="11" s="1"/>
  <c r="AK67" i="11"/>
  <c r="AK139" i="11" s="1"/>
  <c r="AK223" i="11" s="1"/>
  <c r="AK295" i="11" s="1"/>
  <c r="AK367" i="11" s="1"/>
  <c r="AK439" i="11" s="1"/>
  <c r="BB67" i="11"/>
  <c r="BB139" i="11" s="1"/>
  <c r="AS67" i="11"/>
  <c r="AS139" i="11" s="1"/>
  <c r="AS439" i="11" s="1"/>
  <c r="AO67" i="11"/>
  <c r="AX67" i="11" s="1"/>
  <c r="AX139" i="11" s="1"/>
  <c r="AX223" i="11" s="1"/>
  <c r="AX295" i="11" s="1"/>
  <c r="AX367" i="11" s="1"/>
  <c r="AX439" i="11" s="1"/>
  <c r="AJ67" i="11"/>
  <c r="AJ139" i="11" s="1"/>
  <c r="AJ223" i="11" s="1"/>
  <c r="AJ295" i="11" s="1"/>
  <c r="AJ367" i="11" s="1"/>
  <c r="AJ439" i="11" s="1"/>
  <c r="BA67" i="11"/>
  <c r="BA139" i="11" s="1"/>
  <c r="AR67" i="11"/>
  <c r="AR139" i="11" s="1"/>
  <c r="AR439" i="11" s="1"/>
  <c r="AN67" i="11"/>
  <c r="AN139" i="11" s="1"/>
  <c r="AN223" i="11" s="1"/>
  <c r="AN295" i="11" s="1"/>
  <c r="AN367" i="11" s="1"/>
  <c r="AN439" i="11" s="1"/>
  <c r="AI67" i="11"/>
  <c r="AU59" i="11"/>
  <c r="AU131" i="11" s="1"/>
  <c r="AU431" i="11" s="1"/>
  <c r="AQ59" i="11"/>
  <c r="AQ131" i="11" s="1"/>
  <c r="AQ431" i="11" s="1"/>
  <c r="AL59" i="11"/>
  <c r="AL131" i="11" s="1"/>
  <c r="AL215" i="11" s="1"/>
  <c r="AL287" i="11" s="1"/>
  <c r="AL359" i="11" s="1"/>
  <c r="AL431" i="11" s="1"/>
  <c r="AH59" i="11"/>
  <c r="AH131" i="11" s="1"/>
  <c r="AH215" i="11" s="1"/>
  <c r="AH287" i="11" s="1"/>
  <c r="AH359" i="11" s="1"/>
  <c r="AH431" i="11" s="1"/>
  <c r="AT59" i="11"/>
  <c r="AT131" i="11" s="1"/>
  <c r="AK59" i="11"/>
  <c r="AK131" i="11" s="1"/>
  <c r="AK215" i="11" s="1"/>
  <c r="AK287" i="11" s="1"/>
  <c r="AK359" i="11" s="1"/>
  <c r="AK431" i="11" s="1"/>
  <c r="BB59" i="11"/>
  <c r="BB131" i="11" s="1"/>
  <c r="AS59" i="11"/>
  <c r="AS131" i="11" s="1"/>
  <c r="AS431" i="11" s="1"/>
  <c r="AO59" i="11"/>
  <c r="AX59" i="11" s="1"/>
  <c r="AX131" i="11" s="1"/>
  <c r="AX215" i="11" s="1"/>
  <c r="AX287" i="11" s="1"/>
  <c r="AX359" i="11" s="1"/>
  <c r="AX431" i="11" s="1"/>
  <c r="AJ59" i="11"/>
  <c r="AJ131" i="11" s="1"/>
  <c r="AJ215" i="11" s="1"/>
  <c r="AJ287" i="11" s="1"/>
  <c r="AJ359" i="11" s="1"/>
  <c r="AJ431" i="11" s="1"/>
  <c r="BA59" i="11"/>
  <c r="BA131" i="11" s="1"/>
  <c r="AR59" i="11"/>
  <c r="AR131" i="11" s="1"/>
  <c r="AR431" i="11" s="1"/>
  <c r="AN59" i="11"/>
  <c r="AN131" i="11" s="1"/>
  <c r="AN215" i="11" s="1"/>
  <c r="AN287" i="11" s="1"/>
  <c r="AN359" i="11" s="1"/>
  <c r="AN431" i="11" s="1"/>
  <c r="AI59" i="11"/>
  <c r="AU51" i="11"/>
  <c r="AU123" i="11" s="1"/>
  <c r="AU423" i="11" s="1"/>
  <c r="AQ51" i="11"/>
  <c r="AQ123" i="11" s="1"/>
  <c r="AQ423" i="11" s="1"/>
  <c r="AL51" i="11"/>
  <c r="AL123" i="11" s="1"/>
  <c r="AL207" i="11" s="1"/>
  <c r="AL279" i="11" s="1"/>
  <c r="AL351" i="11" s="1"/>
  <c r="AL423" i="11" s="1"/>
  <c r="AH51" i="11"/>
  <c r="AH123" i="11" s="1"/>
  <c r="AH207" i="11" s="1"/>
  <c r="AH279" i="11" s="1"/>
  <c r="AH351" i="11" s="1"/>
  <c r="AH423" i="11" s="1"/>
  <c r="AT51" i="11"/>
  <c r="AT123" i="11" s="1"/>
  <c r="AK51" i="11"/>
  <c r="AK123" i="11" s="1"/>
  <c r="AK207" i="11" s="1"/>
  <c r="AK279" i="11" s="1"/>
  <c r="AK351" i="11" s="1"/>
  <c r="AK423" i="11" s="1"/>
  <c r="BB51" i="11"/>
  <c r="BB123" i="11" s="1"/>
  <c r="AS51" i="11"/>
  <c r="AS123" i="11" s="1"/>
  <c r="AS423" i="11" s="1"/>
  <c r="AO51" i="11"/>
  <c r="AX51" i="11" s="1"/>
  <c r="AX123" i="11" s="1"/>
  <c r="AX207" i="11" s="1"/>
  <c r="AX279" i="11" s="1"/>
  <c r="AX351" i="11" s="1"/>
  <c r="AX423" i="11" s="1"/>
  <c r="AJ51" i="11"/>
  <c r="AJ123" i="11" s="1"/>
  <c r="AJ207" i="11" s="1"/>
  <c r="AJ279" i="11" s="1"/>
  <c r="AJ351" i="11" s="1"/>
  <c r="AJ423" i="11" s="1"/>
  <c r="BA51" i="11"/>
  <c r="BA123" i="11" s="1"/>
  <c r="AR51" i="11"/>
  <c r="AR123" i="11" s="1"/>
  <c r="AR423" i="11" s="1"/>
  <c r="AN51" i="11"/>
  <c r="AN123" i="11" s="1"/>
  <c r="AN207" i="11" s="1"/>
  <c r="AN279" i="11" s="1"/>
  <c r="AN351" i="11" s="1"/>
  <c r="AN423" i="11" s="1"/>
  <c r="AI51" i="11"/>
  <c r="AU43" i="11"/>
  <c r="AU115" i="11" s="1"/>
  <c r="AU415" i="11" s="1"/>
  <c r="AQ43" i="11"/>
  <c r="AQ115" i="11" s="1"/>
  <c r="AQ415" i="11" s="1"/>
  <c r="AL43" i="11"/>
  <c r="AL115" i="11" s="1"/>
  <c r="AL199" i="11" s="1"/>
  <c r="AL271" i="11" s="1"/>
  <c r="AL343" i="11" s="1"/>
  <c r="AL415" i="11" s="1"/>
  <c r="AH43" i="11"/>
  <c r="AH115" i="11" s="1"/>
  <c r="AH199" i="11" s="1"/>
  <c r="AH271" i="11" s="1"/>
  <c r="AH343" i="11" s="1"/>
  <c r="AH415" i="11" s="1"/>
  <c r="AT43" i="11"/>
  <c r="AT115" i="11" s="1"/>
  <c r="AK43" i="11"/>
  <c r="AK115" i="11" s="1"/>
  <c r="AK199" i="11" s="1"/>
  <c r="AK271" i="11" s="1"/>
  <c r="AK343" i="11" s="1"/>
  <c r="AK415" i="11" s="1"/>
  <c r="BB43" i="11"/>
  <c r="BB115" i="11" s="1"/>
  <c r="AS43" i="11"/>
  <c r="AS115" i="11" s="1"/>
  <c r="AS415" i="11" s="1"/>
  <c r="AO43" i="11"/>
  <c r="AX43" i="11" s="1"/>
  <c r="AX115" i="11" s="1"/>
  <c r="AX199" i="11" s="1"/>
  <c r="AX271" i="11" s="1"/>
  <c r="AX343" i="11" s="1"/>
  <c r="AX415" i="11" s="1"/>
  <c r="AJ43" i="11"/>
  <c r="AJ115" i="11" s="1"/>
  <c r="AJ199" i="11" s="1"/>
  <c r="AJ271" i="11" s="1"/>
  <c r="AJ343" i="11" s="1"/>
  <c r="AJ415" i="11" s="1"/>
  <c r="BA43" i="11"/>
  <c r="BA115" i="11" s="1"/>
  <c r="AR43" i="11"/>
  <c r="AR115" i="11" s="1"/>
  <c r="AR415" i="11" s="1"/>
  <c r="AN43" i="11"/>
  <c r="AN115" i="11" s="1"/>
  <c r="AN199" i="11" s="1"/>
  <c r="AN271" i="11" s="1"/>
  <c r="AN343" i="11" s="1"/>
  <c r="AN415" i="11" s="1"/>
  <c r="AI43" i="11"/>
  <c r="AU35" i="11"/>
  <c r="AU107" i="11" s="1"/>
  <c r="AU407" i="11" s="1"/>
  <c r="AQ35" i="11"/>
  <c r="AQ107" i="11" s="1"/>
  <c r="AQ407" i="11" s="1"/>
  <c r="AL35" i="11"/>
  <c r="AL107" i="11" s="1"/>
  <c r="AL191" i="11" s="1"/>
  <c r="AL263" i="11" s="1"/>
  <c r="AL335" i="11" s="1"/>
  <c r="AL407" i="11" s="1"/>
  <c r="AH35" i="11"/>
  <c r="AH107" i="11" s="1"/>
  <c r="AH191" i="11" s="1"/>
  <c r="AH263" i="11" s="1"/>
  <c r="AH335" i="11" s="1"/>
  <c r="AH407" i="11" s="1"/>
  <c r="AT35" i="11"/>
  <c r="AT107" i="11" s="1"/>
  <c r="AK35" i="11"/>
  <c r="AK107" i="11" s="1"/>
  <c r="AK191" i="11" s="1"/>
  <c r="AK263" i="11" s="1"/>
  <c r="AK335" i="11" s="1"/>
  <c r="AK407" i="11" s="1"/>
  <c r="BB35" i="11"/>
  <c r="BB107" i="11" s="1"/>
  <c r="AS35" i="11"/>
  <c r="AS107" i="11" s="1"/>
  <c r="AS407" i="11" s="1"/>
  <c r="AO35" i="11"/>
  <c r="AX35" i="11" s="1"/>
  <c r="AX107" i="11" s="1"/>
  <c r="AX191" i="11" s="1"/>
  <c r="AX263" i="11" s="1"/>
  <c r="AX335" i="11" s="1"/>
  <c r="AX407" i="11" s="1"/>
  <c r="AJ35" i="11"/>
  <c r="AJ107" i="11" s="1"/>
  <c r="AJ191" i="11" s="1"/>
  <c r="AJ263" i="11" s="1"/>
  <c r="AJ335" i="11" s="1"/>
  <c r="AJ407" i="11" s="1"/>
  <c r="BA35" i="11"/>
  <c r="BA107" i="11" s="1"/>
  <c r="AR35" i="11"/>
  <c r="AR107" i="11" s="1"/>
  <c r="AR407" i="11" s="1"/>
  <c r="AN35" i="11"/>
  <c r="AN107" i="11" s="1"/>
  <c r="AN191" i="11" s="1"/>
  <c r="AN263" i="11" s="1"/>
  <c r="AN335" i="11" s="1"/>
  <c r="AN407" i="11" s="1"/>
  <c r="AI35" i="11"/>
  <c r="AU27" i="11"/>
  <c r="AU99" i="11" s="1"/>
  <c r="AU399" i="11" s="1"/>
  <c r="AQ27" i="11"/>
  <c r="AQ99" i="11" s="1"/>
  <c r="AQ399" i="11" s="1"/>
  <c r="AL27" i="11"/>
  <c r="AL99" i="11" s="1"/>
  <c r="AL183" i="11" s="1"/>
  <c r="AL255" i="11" s="1"/>
  <c r="AL327" i="11" s="1"/>
  <c r="AL399" i="11" s="1"/>
  <c r="AH27" i="11"/>
  <c r="AH99" i="11" s="1"/>
  <c r="AT27" i="11"/>
  <c r="AT99" i="11" s="1"/>
  <c r="AK27" i="11"/>
  <c r="AK99" i="11" s="1"/>
  <c r="AK183" i="11" s="1"/>
  <c r="AK255" i="11" s="1"/>
  <c r="AK327" i="11" s="1"/>
  <c r="AK399" i="11" s="1"/>
  <c r="BB27" i="11"/>
  <c r="BB99" i="11" s="1"/>
  <c r="AS27" i="11"/>
  <c r="AS99" i="11" s="1"/>
  <c r="AS399" i="11" s="1"/>
  <c r="AO27" i="11"/>
  <c r="AX27" i="11" s="1"/>
  <c r="AX99" i="11" s="1"/>
  <c r="AX183" i="11" s="1"/>
  <c r="AX255" i="11" s="1"/>
  <c r="AX327" i="11" s="1"/>
  <c r="AX399" i="11" s="1"/>
  <c r="AJ27" i="11"/>
  <c r="AJ99" i="11" s="1"/>
  <c r="AJ183" i="11" s="1"/>
  <c r="AJ255" i="11" s="1"/>
  <c r="AJ327" i="11" s="1"/>
  <c r="AJ399" i="11" s="1"/>
  <c r="BA27" i="11"/>
  <c r="BA99" i="11" s="1"/>
  <c r="AR27" i="11"/>
  <c r="AR99" i="11" s="1"/>
  <c r="AR399" i="11" s="1"/>
  <c r="AN27" i="11"/>
  <c r="AN99" i="11" s="1"/>
  <c r="AN183" i="11" s="1"/>
  <c r="AN255" i="11" s="1"/>
  <c r="AN327" i="11" s="1"/>
  <c r="AN399" i="11" s="1"/>
  <c r="AI27" i="11"/>
  <c r="AU20" i="11"/>
  <c r="AU92" i="11" s="1"/>
  <c r="AU392" i="11" s="1"/>
  <c r="AQ20" i="11"/>
  <c r="AQ92" i="11" s="1"/>
  <c r="AQ392" i="11" s="1"/>
  <c r="AL20" i="11"/>
  <c r="AL92" i="11" s="1"/>
  <c r="AL176" i="11" s="1"/>
  <c r="AL248" i="11" s="1"/>
  <c r="AL320" i="11" s="1"/>
  <c r="AL392" i="11" s="1"/>
  <c r="AH20" i="11"/>
  <c r="AH92" i="11" s="1"/>
  <c r="AT20" i="11"/>
  <c r="AT92" i="11" s="1"/>
  <c r="AK20" i="11"/>
  <c r="AK92" i="11" s="1"/>
  <c r="AK176" i="11" s="1"/>
  <c r="AK248" i="11" s="1"/>
  <c r="AK320" i="11" s="1"/>
  <c r="AK392" i="11" s="1"/>
  <c r="BB20" i="11"/>
  <c r="BB92" i="11" s="1"/>
  <c r="AS20" i="11"/>
  <c r="AS92" i="11" s="1"/>
  <c r="AS392" i="11" s="1"/>
  <c r="AO20" i="11"/>
  <c r="AX20" i="11" s="1"/>
  <c r="AX92" i="11" s="1"/>
  <c r="AX176" i="11" s="1"/>
  <c r="AX248" i="11" s="1"/>
  <c r="AX320" i="11" s="1"/>
  <c r="AX392" i="11" s="1"/>
  <c r="AJ20" i="11"/>
  <c r="AJ92" i="11" s="1"/>
  <c r="AJ176" i="11" s="1"/>
  <c r="AJ248" i="11" s="1"/>
  <c r="AJ320" i="11" s="1"/>
  <c r="AJ392" i="11" s="1"/>
  <c r="BA20" i="11"/>
  <c r="BA92" i="11" s="1"/>
  <c r="AR20" i="11"/>
  <c r="AR92" i="11" s="1"/>
  <c r="AR392" i="11" s="1"/>
  <c r="AN20" i="11"/>
  <c r="AN92" i="11" s="1"/>
  <c r="AN176" i="11" s="1"/>
  <c r="AN248" i="11" s="1"/>
  <c r="AN320" i="11" s="1"/>
  <c r="AN392" i="11" s="1"/>
  <c r="AI20" i="11"/>
  <c r="AG391" i="36"/>
  <c r="AG247" i="36"/>
  <c r="AG319" i="36"/>
  <c r="AG175" i="36"/>
  <c r="AG91" i="36"/>
  <c r="AG19" i="36"/>
  <c r="AG396" i="36"/>
  <c r="AG324" i="36"/>
  <c r="AG252" i="36"/>
  <c r="AG180" i="36"/>
  <c r="AG24" i="36"/>
  <c r="AG96" i="36"/>
  <c r="AG400" i="36"/>
  <c r="AG328" i="36"/>
  <c r="AG256" i="36"/>
  <c r="AG184" i="36"/>
  <c r="AG28" i="36"/>
  <c r="AG100" i="36"/>
  <c r="AG404" i="36"/>
  <c r="AG332" i="36"/>
  <c r="AG260" i="36"/>
  <c r="AG188" i="36"/>
  <c r="AG32" i="36"/>
  <c r="AG104" i="36"/>
  <c r="AG408" i="36"/>
  <c r="AG336" i="36"/>
  <c r="AG264" i="36"/>
  <c r="AG192" i="36"/>
  <c r="AG36" i="36"/>
  <c r="AG108" i="36"/>
  <c r="AG412" i="36"/>
  <c r="AG340" i="36"/>
  <c r="AG268" i="36"/>
  <c r="AG196" i="36"/>
  <c r="AG40" i="36"/>
  <c r="AG112" i="36"/>
  <c r="AG344" i="36"/>
  <c r="AG416" i="36"/>
  <c r="AG272" i="36"/>
  <c r="AG200" i="36"/>
  <c r="AG44" i="36"/>
  <c r="AG116" i="36"/>
  <c r="AG348" i="36"/>
  <c r="AG420" i="36"/>
  <c r="AG276" i="36"/>
  <c r="AG204" i="36"/>
  <c r="AG48" i="36"/>
  <c r="AG120" i="36"/>
  <c r="AG352" i="36"/>
  <c r="AG424" i="36"/>
  <c r="AG280" i="36"/>
  <c r="AG208" i="36"/>
  <c r="AG52" i="36"/>
  <c r="AG124" i="36"/>
  <c r="AG356" i="36"/>
  <c r="AG428" i="36"/>
  <c r="AG284" i="36"/>
  <c r="AG212" i="36"/>
  <c r="AG56" i="36"/>
  <c r="AG128" i="36"/>
  <c r="AG360" i="36"/>
  <c r="AG432" i="36"/>
  <c r="AG288" i="36"/>
  <c r="AG216" i="36"/>
  <c r="AG60" i="36"/>
  <c r="AG132" i="36"/>
  <c r="AG364" i="36"/>
  <c r="AG436" i="36"/>
  <c r="AG292" i="36"/>
  <c r="AG220" i="36"/>
  <c r="AG136" i="36"/>
  <c r="AG64" i="36"/>
  <c r="AG368" i="36"/>
  <c r="AG440" i="36"/>
  <c r="AG296" i="36"/>
  <c r="AG224" i="36"/>
  <c r="AG140" i="36"/>
  <c r="AG68" i="36"/>
  <c r="AG372" i="36"/>
  <c r="AG444" i="36"/>
  <c r="AG300" i="36"/>
  <c r="AG228" i="36"/>
  <c r="AG144" i="36"/>
  <c r="AG72" i="36"/>
  <c r="AG376" i="36"/>
  <c r="AG448" i="36"/>
  <c r="AG304" i="36"/>
  <c r="AG232" i="36"/>
  <c r="AG148" i="36"/>
  <c r="AG76" i="36"/>
  <c r="AG380" i="36"/>
  <c r="AG452" i="36"/>
  <c r="AG308" i="36"/>
  <c r="AG236" i="36"/>
  <c r="AG152" i="36"/>
  <c r="AG80" i="36"/>
  <c r="AG384" i="36"/>
  <c r="AG456" i="36"/>
  <c r="AG312" i="36"/>
  <c r="AG240" i="36"/>
  <c r="AG156" i="36"/>
  <c r="AG84" i="36"/>
  <c r="AG390" i="36"/>
  <c r="AG246" i="36"/>
  <c r="AG174" i="36"/>
  <c r="AG318" i="36"/>
  <c r="AG90" i="36"/>
  <c r="AG18" i="36"/>
  <c r="AG396" i="38"/>
  <c r="AG324" i="38"/>
  <c r="AG252" i="38"/>
  <c r="AG180" i="38"/>
  <c r="AG96" i="38"/>
  <c r="AG24" i="38"/>
  <c r="AG400" i="38"/>
  <c r="AG328" i="38"/>
  <c r="AG256" i="38"/>
  <c r="AG184" i="38"/>
  <c r="AG100" i="38"/>
  <c r="AG28" i="38"/>
  <c r="AG404" i="38"/>
  <c r="AG332" i="38"/>
  <c r="AG260" i="38"/>
  <c r="AG188" i="38"/>
  <c r="AG104" i="38"/>
  <c r="AG32" i="38"/>
  <c r="AG408" i="38"/>
  <c r="AG336" i="38"/>
  <c r="AG264" i="38"/>
  <c r="AG192" i="38"/>
  <c r="AG108" i="38"/>
  <c r="AG36" i="38"/>
  <c r="AG412" i="38"/>
  <c r="AG340" i="38"/>
  <c r="AG268" i="38"/>
  <c r="AG196" i="38"/>
  <c r="AG112" i="38"/>
  <c r="AG40" i="38"/>
  <c r="AG416" i="38"/>
  <c r="AG344" i="38"/>
  <c r="AG272" i="38"/>
  <c r="AG200" i="38"/>
  <c r="AG116" i="38"/>
  <c r="AG44" i="38"/>
  <c r="AG420" i="38"/>
  <c r="AG348" i="38"/>
  <c r="AG276" i="38"/>
  <c r="AG204" i="38"/>
  <c r="AG120" i="38"/>
  <c r="AG48" i="38"/>
  <c r="AG424" i="38"/>
  <c r="AG352" i="38"/>
  <c r="AG280" i="38"/>
  <c r="AG208" i="38"/>
  <c r="AG124" i="38"/>
  <c r="AG52" i="38"/>
  <c r="AG428" i="38"/>
  <c r="AG356" i="38"/>
  <c r="AG284" i="38"/>
  <c r="AG212" i="38"/>
  <c r="AG128" i="38"/>
  <c r="AG56" i="38"/>
  <c r="AG432" i="38"/>
  <c r="AG360" i="38"/>
  <c r="AG288" i="38"/>
  <c r="AG216" i="38"/>
  <c r="AG132" i="38"/>
  <c r="AG60" i="38"/>
  <c r="AG436" i="38"/>
  <c r="AG364" i="38"/>
  <c r="AG292" i="38"/>
  <c r="AG220" i="38"/>
  <c r="AG136" i="38"/>
  <c r="AG64" i="38"/>
  <c r="AG440" i="38"/>
  <c r="AG368" i="38"/>
  <c r="AG296" i="38"/>
  <c r="AG224" i="38"/>
  <c r="AG140" i="38"/>
  <c r="AG68" i="38"/>
  <c r="AG445" i="38"/>
  <c r="AG373" i="38"/>
  <c r="AG301" i="38"/>
  <c r="AG229" i="38"/>
  <c r="AG145" i="38"/>
  <c r="AG73" i="38"/>
  <c r="AG444" i="38"/>
  <c r="AG372" i="38"/>
  <c r="AG300" i="38"/>
  <c r="AG228" i="38"/>
  <c r="AG144" i="38"/>
  <c r="AG72" i="38"/>
  <c r="AG394" i="38"/>
  <c r="AG322" i="38"/>
  <c r="AG250" i="38"/>
  <c r="AG178" i="38"/>
  <c r="AG94" i="38"/>
  <c r="AG22" i="38"/>
  <c r="AG395" i="38"/>
  <c r="AG323" i="38"/>
  <c r="AG251" i="38"/>
  <c r="AG179" i="38"/>
  <c r="AG95" i="38"/>
  <c r="AG23" i="38"/>
  <c r="AG452" i="38"/>
  <c r="AG380" i="38"/>
  <c r="AG308" i="38"/>
  <c r="AG152" i="38"/>
  <c r="AG236" i="38"/>
  <c r="AG80" i="38"/>
  <c r="AG456" i="38"/>
  <c r="AG312" i="38"/>
  <c r="AG384" i="38"/>
  <c r="AG240" i="38"/>
  <c r="AG156" i="38"/>
  <c r="AG84" i="38"/>
  <c r="AU74" i="11"/>
  <c r="AU146" i="11" s="1"/>
  <c r="AU446" i="11" s="1"/>
  <c r="AQ74" i="11"/>
  <c r="AQ146" i="11" s="1"/>
  <c r="AQ446" i="11" s="1"/>
  <c r="AL74" i="11"/>
  <c r="AL146" i="11" s="1"/>
  <c r="AL230" i="11" s="1"/>
  <c r="AL302" i="11" s="1"/>
  <c r="AL374" i="11" s="1"/>
  <c r="AL446" i="11" s="1"/>
  <c r="AH74" i="11"/>
  <c r="AH146" i="11" s="1"/>
  <c r="AH230" i="11" s="1"/>
  <c r="AH302" i="11" s="1"/>
  <c r="AH374" i="11" s="1"/>
  <c r="AH446" i="11" s="1"/>
  <c r="AT74" i="11"/>
  <c r="AT146" i="11" s="1"/>
  <c r="AK74" i="11"/>
  <c r="AK146" i="11" s="1"/>
  <c r="AK230" i="11" s="1"/>
  <c r="AK302" i="11" s="1"/>
  <c r="AK374" i="11" s="1"/>
  <c r="AK446" i="11" s="1"/>
  <c r="BB74" i="11"/>
  <c r="BB146" i="11" s="1"/>
  <c r="AS74" i="11"/>
  <c r="AS146" i="11" s="1"/>
  <c r="AS446" i="11" s="1"/>
  <c r="AO74" i="11"/>
  <c r="AX74" i="11" s="1"/>
  <c r="AX146" i="11" s="1"/>
  <c r="AX230" i="11" s="1"/>
  <c r="AX302" i="11" s="1"/>
  <c r="AX374" i="11" s="1"/>
  <c r="AX446" i="11" s="1"/>
  <c r="AJ74" i="11"/>
  <c r="AJ146" i="11" s="1"/>
  <c r="AJ230" i="11" s="1"/>
  <c r="AJ302" i="11" s="1"/>
  <c r="AJ374" i="11" s="1"/>
  <c r="AJ446" i="11" s="1"/>
  <c r="BA74" i="11"/>
  <c r="BA146" i="11" s="1"/>
  <c r="AR74" i="11"/>
  <c r="AR146" i="11" s="1"/>
  <c r="AR446" i="11" s="1"/>
  <c r="AN74" i="11"/>
  <c r="AN146" i="11" s="1"/>
  <c r="AN230" i="11" s="1"/>
  <c r="AN302" i="11" s="1"/>
  <c r="AN374" i="11" s="1"/>
  <c r="AN446" i="11" s="1"/>
  <c r="AI74" i="11"/>
  <c r="AU16" i="11"/>
  <c r="AU88" i="11" s="1"/>
  <c r="AU388" i="11" s="1"/>
  <c r="AQ16" i="11"/>
  <c r="AQ88" i="11" s="1"/>
  <c r="AQ388" i="11" s="1"/>
  <c r="AL16" i="11"/>
  <c r="AL88" i="11" s="1"/>
  <c r="AL172" i="11" s="1"/>
  <c r="AL244" i="11" s="1"/>
  <c r="AL316" i="11" s="1"/>
  <c r="AL388" i="11" s="1"/>
  <c r="AH16" i="11"/>
  <c r="AH88" i="11" s="1"/>
  <c r="AT16" i="11"/>
  <c r="AT88" i="11" s="1"/>
  <c r="AK16" i="11"/>
  <c r="AK88" i="11" s="1"/>
  <c r="AK172" i="11" s="1"/>
  <c r="AK244" i="11" s="1"/>
  <c r="AK316" i="11" s="1"/>
  <c r="AK388" i="11" s="1"/>
  <c r="BB16" i="11"/>
  <c r="BB88" i="11" s="1"/>
  <c r="AS16" i="11"/>
  <c r="AS88" i="11" s="1"/>
  <c r="AS388" i="11" s="1"/>
  <c r="AO16" i="11"/>
  <c r="AX16" i="11" s="1"/>
  <c r="AX88" i="11" s="1"/>
  <c r="AX172" i="11" s="1"/>
  <c r="AX244" i="11" s="1"/>
  <c r="AX316" i="11" s="1"/>
  <c r="AX388" i="11" s="1"/>
  <c r="AJ16" i="11"/>
  <c r="AJ88" i="11" s="1"/>
  <c r="AJ172" i="11" s="1"/>
  <c r="AJ244" i="11" s="1"/>
  <c r="AJ316" i="11" s="1"/>
  <c r="AJ388" i="11" s="1"/>
  <c r="BA16" i="11"/>
  <c r="BA88" i="11" s="1"/>
  <c r="AR16" i="11"/>
  <c r="AR88" i="11" s="1"/>
  <c r="AR388" i="11" s="1"/>
  <c r="AN16" i="11"/>
  <c r="AN88" i="11" s="1"/>
  <c r="AN172" i="11" s="1"/>
  <c r="AN244" i="11" s="1"/>
  <c r="AN316" i="11" s="1"/>
  <c r="AN388" i="11" s="1"/>
  <c r="AI16" i="11"/>
  <c r="AG395" i="37"/>
  <c r="AG251" i="37"/>
  <c r="AG323" i="37"/>
  <c r="AG95" i="37"/>
  <c r="AG179" i="37"/>
  <c r="AG23" i="37"/>
  <c r="AG388" i="37"/>
  <c r="AG316" i="37"/>
  <c r="AG244" i="37"/>
  <c r="AG172" i="37"/>
  <c r="AG88" i="37"/>
  <c r="AG16" i="37"/>
  <c r="AG398" i="37"/>
  <c r="AG254" i="37"/>
  <c r="AG326" i="37"/>
  <c r="AG182" i="37"/>
  <c r="AG98" i="37"/>
  <c r="AG26" i="37"/>
  <c r="AG402" i="37"/>
  <c r="AG258" i="37"/>
  <c r="AG330" i="37"/>
  <c r="AG102" i="37"/>
  <c r="AG186" i="37"/>
  <c r="AG30" i="37"/>
  <c r="AG406" i="37"/>
  <c r="AG262" i="37"/>
  <c r="AG334" i="37"/>
  <c r="AG190" i="37"/>
  <c r="AG106" i="37"/>
  <c r="AG34" i="37"/>
  <c r="AG389" i="37"/>
  <c r="AG245" i="37"/>
  <c r="AG317" i="37"/>
  <c r="AG173" i="37"/>
  <c r="AG89" i="37"/>
  <c r="AG17" i="37"/>
  <c r="AG418" i="37"/>
  <c r="AG274" i="37"/>
  <c r="AG202" i="37"/>
  <c r="AG346" i="37"/>
  <c r="AG118" i="37"/>
  <c r="AG46" i="37"/>
  <c r="AG409" i="37"/>
  <c r="AG265" i="37"/>
  <c r="AG337" i="37"/>
  <c r="AG109" i="37"/>
  <c r="AG193" i="37"/>
  <c r="AG37" i="37"/>
  <c r="AG420" i="37"/>
  <c r="AG348" i="37"/>
  <c r="AG276" i="37"/>
  <c r="AG204" i="37"/>
  <c r="AG120" i="37"/>
  <c r="AG48" i="37"/>
  <c r="AG424" i="37"/>
  <c r="AG352" i="37"/>
  <c r="AG280" i="37"/>
  <c r="AG208" i="37"/>
  <c r="AG52" i="37"/>
  <c r="AG124" i="37"/>
  <c r="AG428" i="37"/>
  <c r="AG356" i="37"/>
  <c r="AG284" i="37"/>
  <c r="AG212" i="37"/>
  <c r="AG56" i="37"/>
  <c r="AG128" i="37"/>
  <c r="AG432" i="37"/>
  <c r="AG360" i="37"/>
  <c r="AG288" i="37"/>
  <c r="AG216" i="37"/>
  <c r="AG60" i="37"/>
  <c r="AG132" i="37"/>
  <c r="AG436" i="37"/>
  <c r="AG364" i="37"/>
  <c r="AG292" i="37"/>
  <c r="AG220" i="37"/>
  <c r="AG64" i="37"/>
  <c r="AG136" i="37"/>
  <c r="AG440" i="37"/>
  <c r="AG368" i="37"/>
  <c r="AG296" i="37"/>
  <c r="AG224" i="37"/>
  <c r="AG68" i="37"/>
  <c r="AG140" i="37"/>
  <c r="AG444" i="37"/>
  <c r="AG372" i="37"/>
  <c r="AG300" i="37"/>
  <c r="AG228" i="37"/>
  <c r="AG72" i="37"/>
  <c r="AG144" i="37"/>
  <c r="AG448" i="37"/>
  <c r="AG376" i="37"/>
  <c r="AG304" i="37"/>
  <c r="AG232" i="37"/>
  <c r="AG76" i="37"/>
  <c r="AG148" i="37"/>
  <c r="AG452" i="37"/>
  <c r="AG380" i="37"/>
  <c r="AG308" i="37"/>
  <c r="AG236" i="37"/>
  <c r="AG80" i="37"/>
  <c r="AG152" i="37"/>
  <c r="AG456" i="37"/>
  <c r="AG384" i="37"/>
  <c r="AG312" i="37"/>
  <c r="AG240" i="37"/>
  <c r="AG84" i="37"/>
  <c r="AG156" i="37"/>
  <c r="BB22" i="11"/>
  <c r="BB94" i="11" s="1"/>
  <c r="AS22" i="11"/>
  <c r="AS94" i="11" s="1"/>
  <c r="AS394" i="11" s="1"/>
  <c r="AO22" i="11"/>
  <c r="AJ22" i="11"/>
  <c r="AJ94" i="11" s="1"/>
  <c r="AJ178" i="11" s="1"/>
  <c r="AJ250" i="11" s="1"/>
  <c r="AJ322" i="11" s="1"/>
  <c r="AJ394" i="11" s="1"/>
  <c r="BA22" i="11"/>
  <c r="BA94" i="11" s="1"/>
  <c r="AR22" i="11"/>
  <c r="AR94" i="11" s="1"/>
  <c r="AR394" i="11" s="1"/>
  <c r="AN22" i="11"/>
  <c r="AN94" i="11" s="1"/>
  <c r="AN178" i="11" s="1"/>
  <c r="AN250" i="11" s="1"/>
  <c r="AN322" i="11" s="1"/>
  <c r="AN394" i="11" s="1"/>
  <c r="AI22" i="11"/>
  <c r="AU22" i="11"/>
  <c r="AU94" i="11" s="1"/>
  <c r="AU394" i="11" s="1"/>
  <c r="AQ22" i="11"/>
  <c r="AQ94" i="11" s="1"/>
  <c r="AQ394" i="11" s="1"/>
  <c r="AL22" i="11"/>
  <c r="AL94" i="11" s="1"/>
  <c r="AL178" i="11" s="1"/>
  <c r="AL250" i="11" s="1"/>
  <c r="AL322" i="11" s="1"/>
  <c r="AL394" i="11" s="1"/>
  <c r="AH22" i="11"/>
  <c r="AH94" i="11" s="1"/>
  <c r="AT22" i="11"/>
  <c r="AT94" i="11" s="1"/>
  <c r="AK22" i="11"/>
  <c r="AK94" i="11" s="1"/>
  <c r="AK178" i="11" s="1"/>
  <c r="AK250" i="11" s="1"/>
  <c r="AK322" i="11" s="1"/>
  <c r="AK394" i="11" s="1"/>
  <c r="AT17" i="11"/>
  <c r="AT89" i="11" s="1"/>
  <c r="AK17" i="11"/>
  <c r="AK89" i="11" s="1"/>
  <c r="AK173" i="11" s="1"/>
  <c r="AK245" i="11" s="1"/>
  <c r="AK317" i="11" s="1"/>
  <c r="AK389" i="11" s="1"/>
  <c r="BB17" i="11"/>
  <c r="BB89" i="11" s="1"/>
  <c r="AS17" i="11"/>
  <c r="AS89" i="11" s="1"/>
  <c r="AS389" i="11" s="1"/>
  <c r="AO17" i="11"/>
  <c r="AX17" i="11" s="1"/>
  <c r="AX89" i="11" s="1"/>
  <c r="AX173" i="11" s="1"/>
  <c r="AX245" i="11" s="1"/>
  <c r="AX317" i="11" s="1"/>
  <c r="AX389" i="11" s="1"/>
  <c r="AJ17" i="11"/>
  <c r="AJ89" i="11" s="1"/>
  <c r="AJ173" i="11" s="1"/>
  <c r="AJ245" i="11" s="1"/>
  <c r="AJ317" i="11" s="1"/>
  <c r="AJ389" i="11" s="1"/>
  <c r="BA17" i="11"/>
  <c r="BA89" i="11" s="1"/>
  <c r="AR17" i="11"/>
  <c r="AR89" i="11" s="1"/>
  <c r="AR389" i="11" s="1"/>
  <c r="AN17" i="11"/>
  <c r="AN89" i="11" s="1"/>
  <c r="AN173" i="11" s="1"/>
  <c r="AN245" i="11" s="1"/>
  <c r="AN317" i="11" s="1"/>
  <c r="AN389" i="11" s="1"/>
  <c r="AI17" i="11"/>
  <c r="AU17" i="11"/>
  <c r="AU89" i="11" s="1"/>
  <c r="AU389" i="11" s="1"/>
  <c r="AQ17" i="11"/>
  <c r="AQ89" i="11" s="1"/>
  <c r="AQ389" i="11" s="1"/>
  <c r="AL17" i="11"/>
  <c r="AL89" i="11" s="1"/>
  <c r="AL173" i="11" s="1"/>
  <c r="AL245" i="11" s="1"/>
  <c r="AL317" i="11" s="1"/>
  <c r="AL389" i="11" s="1"/>
  <c r="AH17" i="11"/>
  <c r="AH89" i="11" s="1"/>
  <c r="AU61" i="11"/>
  <c r="AU133" i="11" s="1"/>
  <c r="AU433" i="11" s="1"/>
  <c r="AQ61" i="11"/>
  <c r="AQ133" i="11" s="1"/>
  <c r="AQ433" i="11" s="1"/>
  <c r="AL61" i="11"/>
  <c r="AL133" i="11" s="1"/>
  <c r="AL217" i="11" s="1"/>
  <c r="AL289" i="11" s="1"/>
  <c r="AL361" i="11" s="1"/>
  <c r="AL433" i="11" s="1"/>
  <c r="AH61" i="11"/>
  <c r="AH133" i="11" s="1"/>
  <c r="AH217" i="11" s="1"/>
  <c r="AH289" i="11" s="1"/>
  <c r="AH361" i="11" s="1"/>
  <c r="AH433" i="11" s="1"/>
  <c r="AT61" i="11"/>
  <c r="AT133" i="11" s="1"/>
  <c r="AK61" i="11"/>
  <c r="AK133" i="11" s="1"/>
  <c r="AK217" i="11" s="1"/>
  <c r="AK289" i="11" s="1"/>
  <c r="AK361" i="11" s="1"/>
  <c r="AK433" i="11" s="1"/>
  <c r="BB61" i="11"/>
  <c r="BB133" i="11" s="1"/>
  <c r="AS61" i="11"/>
  <c r="AS133" i="11" s="1"/>
  <c r="AS433" i="11" s="1"/>
  <c r="AO61" i="11"/>
  <c r="AJ61" i="11"/>
  <c r="AJ133" i="11" s="1"/>
  <c r="AJ217" i="11" s="1"/>
  <c r="AJ289" i="11" s="1"/>
  <c r="AJ361" i="11" s="1"/>
  <c r="AJ433" i="11" s="1"/>
  <c r="BA61" i="11"/>
  <c r="BA133" i="11" s="1"/>
  <c r="AR61" i="11"/>
  <c r="AR133" i="11" s="1"/>
  <c r="AR433" i="11" s="1"/>
  <c r="AN61" i="11"/>
  <c r="AN133" i="11" s="1"/>
  <c r="AN217" i="11" s="1"/>
  <c r="AN289" i="11" s="1"/>
  <c r="AN361" i="11" s="1"/>
  <c r="AN433" i="11" s="1"/>
  <c r="AI61" i="11"/>
  <c r="AU53" i="11"/>
  <c r="AU125" i="11" s="1"/>
  <c r="AU425" i="11" s="1"/>
  <c r="AQ53" i="11"/>
  <c r="AQ125" i="11" s="1"/>
  <c r="AQ425" i="11" s="1"/>
  <c r="AL53" i="11"/>
  <c r="AL125" i="11" s="1"/>
  <c r="AL209" i="11" s="1"/>
  <c r="AL281" i="11" s="1"/>
  <c r="AL353" i="11" s="1"/>
  <c r="AL425" i="11" s="1"/>
  <c r="AH53" i="11"/>
  <c r="AH125" i="11" s="1"/>
  <c r="AH209" i="11" s="1"/>
  <c r="AH281" i="11" s="1"/>
  <c r="AH353" i="11" s="1"/>
  <c r="AH425" i="11" s="1"/>
  <c r="AT53" i="11"/>
  <c r="AT125" i="11" s="1"/>
  <c r="AK53" i="11"/>
  <c r="AK125" i="11" s="1"/>
  <c r="AK209" i="11" s="1"/>
  <c r="AK281" i="11" s="1"/>
  <c r="AK353" i="11" s="1"/>
  <c r="AK425" i="11" s="1"/>
  <c r="BB53" i="11"/>
  <c r="BB125" i="11" s="1"/>
  <c r="AS53" i="11"/>
  <c r="AS125" i="11" s="1"/>
  <c r="AS425" i="11" s="1"/>
  <c r="AO53" i="11"/>
  <c r="AJ53" i="11"/>
  <c r="AJ125" i="11" s="1"/>
  <c r="AJ209" i="11" s="1"/>
  <c r="AJ281" i="11" s="1"/>
  <c r="AJ353" i="11" s="1"/>
  <c r="AJ425" i="11" s="1"/>
  <c r="BA53" i="11"/>
  <c r="BA125" i="11" s="1"/>
  <c r="AR53" i="11"/>
  <c r="AR125" i="11" s="1"/>
  <c r="AR425" i="11" s="1"/>
  <c r="AN53" i="11"/>
  <c r="AN125" i="11" s="1"/>
  <c r="AN209" i="11" s="1"/>
  <c r="AN281" i="11" s="1"/>
  <c r="AN353" i="11" s="1"/>
  <c r="AN425" i="11" s="1"/>
  <c r="AI53" i="11"/>
  <c r="AU45" i="11"/>
  <c r="AU117" i="11" s="1"/>
  <c r="AU417" i="11" s="1"/>
  <c r="AQ45" i="11"/>
  <c r="AQ117" i="11" s="1"/>
  <c r="AQ417" i="11" s="1"/>
  <c r="AL45" i="11"/>
  <c r="AL117" i="11" s="1"/>
  <c r="AL201" i="11" s="1"/>
  <c r="AL273" i="11" s="1"/>
  <c r="AL345" i="11" s="1"/>
  <c r="AL417" i="11" s="1"/>
  <c r="AH45" i="11"/>
  <c r="AH117" i="11" s="1"/>
  <c r="AH201" i="11" s="1"/>
  <c r="AH273" i="11" s="1"/>
  <c r="AH345" i="11" s="1"/>
  <c r="AH417" i="11" s="1"/>
  <c r="AT45" i="11"/>
  <c r="AT117" i="11" s="1"/>
  <c r="AK45" i="11"/>
  <c r="AK117" i="11" s="1"/>
  <c r="AK201" i="11" s="1"/>
  <c r="AK273" i="11" s="1"/>
  <c r="AK345" i="11" s="1"/>
  <c r="AK417" i="11" s="1"/>
  <c r="BB45" i="11"/>
  <c r="BB117" i="11" s="1"/>
  <c r="AS45" i="11"/>
  <c r="AS117" i="11" s="1"/>
  <c r="AS417" i="11" s="1"/>
  <c r="AO45" i="11"/>
  <c r="AJ45" i="11"/>
  <c r="AJ117" i="11" s="1"/>
  <c r="AJ201" i="11" s="1"/>
  <c r="AJ273" i="11" s="1"/>
  <c r="AJ345" i="11" s="1"/>
  <c r="AJ417" i="11" s="1"/>
  <c r="BA45" i="11"/>
  <c r="BA117" i="11" s="1"/>
  <c r="AR45" i="11"/>
  <c r="AR117" i="11" s="1"/>
  <c r="AR417" i="11" s="1"/>
  <c r="AN45" i="11"/>
  <c r="AN117" i="11" s="1"/>
  <c r="AN201" i="11" s="1"/>
  <c r="AN273" i="11" s="1"/>
  <c r="AN345" i="11" s="1"/>
  <c r="AN417" i="11" s="1"/>
  <c r="AI45" i="11"/>
  <c r="AU37" i="11"/>
  <c r="AU109" i="11" s="1"/>
  <c r="AU409" i="11" s="1"/>
  <c r="AQ37" i="11"/>
  <c r="AQ109" i="11" s="1"/>
  <c r="AQ409" i="11" s="1"/>
  <c r="AL37" i="11"/>
  <c r="AL109" i="11" s="1"/>
  <c r="AL193" i="11" s="1"/>
  <c r="AL265" i="11" s="1"/>
  <c r="AL337" i="11" s="1"/>
  <c r="AL409" i="11" s="1"/>
  <c r="AH37" i="11"/>
  <c r="AH109" i="11" s="1"/>
  <c r="AH193" i="11" s="1"/>
  <c r="AH265" i="11" s="1"/>
  <c r="AH337" i="11" s="1"/>
  <c r="AH409" i="11" s="1"/>
  <c r="AT37" i="11"/>
  <c r="AT109" i="11" s="1"/>
  <c r="AK37" i="11"/>
  <c r="AK109" i="11" s="1"/>
  <c r="AK193" i="11" s="1"/>
  <c r="AK265" i="11" s="1"/>
  <c r="AK337" i="11" s="1"/>
  <c r="AK409" i="11" s="1"/>
  <c r="BB37" i="11"/>
  <c r="BB109" i="11" s="1"/>
  <c r="AS37" i="11"/>
  <c r="AS109" i="11" s="1"/>
  <c r="AS409" i="11" s="1"/>
  <c r="AO37" i="11"/>
  <c r="AJ37" i="11"/>
  <c r="AJ109" i="11" s="1"/>
  <c r="AJ193" i="11" s="1"/>
  <c r="AJ265" i="11" s="1"/>
  <c r="AJ337" i="11" s="1"/>
  <c r="AJ409" i="11" s="1"/>
  <c r="BA37" i="11"/>
  <c r="BA109" i="11" s="1"/>
  <c r="AR37" i="11"/>
  <c r="AR109" i="11" s="1"/>
  <c r="AR409" i="11" s="1"/>
  <c r="AN37" i="11"/>
  <c r="AN109" i="11" s="1"/>
  <c r="AN193" i="11" s="1"/>
  <c r="AN265" i="11" s="1"/>
  <c r="AN337" i="11" s="1"/>
  <c r="AN409" i="11" s="1"/>
  <c r="AI37" i="11"/>
  <c r="AU29" i="11"/>
  <c r="AU101" i="11" s="1"/>
  <c r="AU401" i="11" s="1"/>
  <c r="AQ29" i="11"/>
  <c r="AQ101" i="11" s="1"/>
  <c r="AQ401" i="11" s="1"/>
  <c r="AL29" i="11"/>
  <c r="AL101" i="11" s="1"/>
  <c r="AL185" i="11" s="1"/>
  <c r="AL257" i="11" s="1"/>
  <c r="AL329" i="11" s="1"/>
  <c r="AL401" i="11" s="1"/>
  <c r="AH29" i="11"/>
  <c r="AH101" i="11" s="1"/>
  <c r="AT29" i="11"/>
  <c r="AT101" i="11" s="1"/>
  <c r="AK29" i="11"/>
  <c r="AK101" i="11" s="1"/>
  <c r="AK185" i="11" s="1"/>
  <c r="AK257" i="11" s="1"/>
  <c r="AK329" i="11" s="1"/>
  <c r="AK401" i="11" s="1"/>
  <c r="BB29" i="11"/>
  <c r="BB101" i="11" s="1"/>
  <c r="AS29" i="11"/>
  <c r="AS101" i="11" s="1"/>
  <c r="AS401" i="11" s="1"/>
  <c r="AO29" i="11"/>
  <c r="AJ29" i="11"/>
  <c r="AJ101" i="11" s="1"/>
  <c r="AJ185" i="11" s="1"/>
  <c r="AJ257" i="11" s="1"/>
  <c r="AJ329" i="11" s="1"/>
  <c r="AJ401" i="11" s="1"/>
  <c r="BA29" i="11"/>
  <c r="BA101" i="11" s="1"/>
  <c r="AR29" i="11"/>
  <c r="AR101" i="11" s="1"/>
  <c r="AR401" i="11" s="1"/>
  <c r="AN29" i="11"/>
  <c r="AN101" i="11" s="1"/>
  <c r="AN185" i="11" s="1"/>
  <c r="AN257" i="11" s="1"/>
  <c r="AN329" i="11" s="1"/>
  <c r="AN401" i="11" s="1"/>
  <c r="AI29" i="11"/>
  <c r="CP49" i="35" l="1"/>
  <c r="CP15" i="35"/>
  <c r="CP13" i="35"/>
  <c r="CP12" i="35"/>
  <c r="CP36" i="35"/>
  <c r="CP72" i="35"/>
  <c r="CP64" i="35"/>
  <c r="CP22" i="35"/>
  <c r="CP59" i="35"/>
  <c r="CP39" i="35"/>
  <c r="CP9" i="35"/>
  <c r="CP52" i="35"/>
  <c r="CP32" i="35"/>
  <c r="CP70" i="35"/>
  <c r="CP54" i="35"/>
  <c r="CP42" i="35"/>
  <c r="CP30" i="35"/>
  <c r="CP37" i="35"/>
  <c r="CP73" i="35"/>
  <c r="CP10" i="35"/>
  <c r="CP28" i="35"/>
  <c r="CP11" i="35"/>
  <c r="CP69" i="35"/>
  <c r="CP8" i="35"/>
  <c r="CP45" i="35"/>
  <c r="CP57" i="35"/>
  <c r="CP60" i="35"/>
  <c r="CP47" i="35"/>
  <c r="CP24" i="35"/>
  <c r="CP25" i="35"/>
  <c r="CP50" i="35"/>
  <c r="CP48" i="35"/>
  <c r="CP55" i="35"/>
  <c r="CP66" i="35"/>
  <c r="CP19" i="35"/>
  <c r="CP67" i="35"/>
  <c r="CP20" i="35"/>
  <c r="CP18" i="35"/>
  <c r="CP65" i="35"/>
  <c r="CP35" i="35"/>
  <c r="CP26" i="35"/>
  <c r="CP7" i="35"/>
  <c r="CP43" i="35"/>
  <c r="CP4" i="35"/>
  <c r="CK4" i="35" s="1"/>
  <c r="CP5" i="35"/>
  <c r="CP38" i="35"/>
  <c r="CP16" i="35"/>
  <c r="CP33" i="35"/>
  <c r="CP46" i="35"/>
  <c r="CP6" i="35"/>
  <c r="CP31" i="35"/>
  <c r="CP41" i="35"/>
  <c r="CP44" i="35"/>
  <c r="CP68" i="35"/>
  <c r="CP14" i="35"/>
  <c r="CP62" i="35"/>
  <c r="CP58" i="35"/>
  <c r="CP56" i="35"/>
  <c r="CP53" i="35"/>
  <c r="CP34" i="35"/>
  <c r="CP27" i="35"/>
  <c r="CP21" i="35"/>
  <c r="CP17" i="35"/>
  <c r="CP61" i="35"/>
  <c r="CP71" i="35"/>
  <c r="CP40" i="35"/>
  <c r="CP51" i="35"/>
  <c r="CP23" i="35"/>
  <c r="CP74" i="35"/>
  <c r="CP29" i="35"/>
  <c r="CP63" i="35"/>
  <c r="AT41" i="35"/>
  <c r="BH41" i="35"/>
  <c r="AT52" i="35"/>
  <c r="BH52" i="35"/>
  <c r="AT25" i="35"/>
  <c r="AT36" i="35"/>
  <c r="BH36" i="35"/>
  <c r="AT35" i="35"/>
  <c r="BH35" i="35"/>
  <c r="AT19" i="35"/>
  <c r="BH23" i="35"/>
  <c r="AT7" i="35"/>
  <c r="BH7" i="35"/>
  <c r="AT22" i="35"/>
  <c r="BH17" i="35"/>
  <c r="AT59" i="35"/>
  <c r="BH59" i="35"/>
  <c r="BH74" i="35"/>
  <c r="BH19" i="35"/>
  <c r="BH58" i="35"/>
  <c r="BH25" i="35"/>
  <c r="AT60" i="35"/>
  <c r="AT58" i="35"/>
  <c r="AT20" i="35"/>
  <c r="AT43" i="35"/>
  <c r="BH60" i="35"/>
  <c r="AT72" i="35"/>
  <c r="BH20" i="35"/>
  <c r="BH43" i="35"/>
  <c r="AT9" i="35"/>
  <c r="BH72" i="35"/>
  <c r="BH42" i="35"/>
  <c r="BH9" i="35"/>
  <c r="AT44" i="35"/>
  <c r="AT42" i="35"/>
  <c r="AT27" i="35"/>
  <c r="BH44" i="35"/>
  <c r="BC44" i="35" s="1"/>
  <c r="AT56" i="35"/>
  <c r="AT61" i="35"/>
  <c r="BH27" i="35"/>
  <c r="BH66" i="35"/>
  <c r="BH56" i="35"/>
  <c r="BH26" i="35"/>
  <c r="BH61" i="35"/>
  <c r="AT66" i="35"/>
  <c r="AT28" i="35"/>
  <c r="AT26" i="35"/>
  <c r="AT11" i="35"/>
  <c r="BH28" i="35"/>
  <c r="AT40" i="35"/>
  <c r="AT45" i="35"/>
  <c r="BH11" i="35"/>
  <c r="BH50" i="35"/>
  <c r="BH5" i="35"/>
  <c r="BH40" i="35"/>
  <c r="BH10" i="35"/>
  <c r="BH45" i="35"/>
  <c r="AT50" i="35"/>
  <c r="AT12" i="35"/>
  <c r="AT5" i="35"/>
  <c r="BH62" i="35"/>
  <c r="AT10" i="35"/>
  <c r="AQ10" i="35" s="1"/>
  <c r="AT64" i="35"/>
  <c r="BH12" i="35"/>
  <c r="BH6" i="35"/>
  <c r="AT62" i="35"/>
  <c r="AT24" i="35"/>
  <c r="AT29" i="35"/>
  <c r="BH64" i="35"/>
  <c r="BH34" i="35"/>
  <c r="AT6" i="35"/>
  <c r="BH24" i="35"/>
  <c r="AT63" i="35"/>
  <c r="BH29" i="35"/>
  <c r="AT34" i="35"/>
  <c r="AT69" i="35"/>
  <c r="BH4" i="35"/>
  <c r="BC4" i="35" s="1"/>
  <c r="BH46" i="35"/>
  <c r="BH63" i="35"/>
  <c r="AT48" i="35"/>
  <c r="BH69" i="35"/>
  <c r="AT4" i="35"/>
  <c r="AQ4" i="35" s="1"/>
  <c r="AT46" i="35"/>
  <c r="AT8" i="35"/>
  <c r="AQ8" i="35" s="1"/>
  <c r="AT13" i="35"/>
  <c r="BH48" i="35"/>
  <c r="BH18" i="35"/>
  <c r="BD18" i="35" s="1"/>
  <c r="BH8" i="35"/>
  <c r="AT47" i="35"/>
  <c r="BH13" i="35"/>
  <c r="AT18" i="35"/>
  <c r="AT53" i="35"/>
  <c r="BH30" i="35"/>
  <c r="BH47" i="35"/>
  <c r="AT32" i="35"/>
  <c r="BH53" i="35"/>
  <c r="AT30" i="35"/>
  <c r="AT65" i="35"/>
  <c r="BH70" i="35"/>
  <c r="BH32" i="35"/>
  <c r="AT71" i="35"/>
  <c r="BH65" i="35"/>
  <c r="AT31" i="35"/>
  <c r="AT70" i="35"/>
  <c r="BH71" i="35"/>
  <c r="AT37" i="35"/>
  <c r="BH14" i="35"/>
  <c r="BH31" i="35"/>
  <c r="AT16" i="35"/>
  <c r="BH37" i="35"/>
  <c r="AT14" i="35"/>
  <c r="AT49" i="35"/>
  <c r="AO49" i="35" s="1"/>
  <c r="BH54" i="35"/>
  <c r="BH16" i="35"/>
  <c r="AT55" i="35"/>
  <c r="BH49" i="35"/>
  <c r="AT15" i="35"/>
  <c r="AO16" i="35" s="1"/>
  <c r="AT54" i="35"/>
  <c r="BH55" i="35"/>
  <c r="AT21" i="35"/>
  <c r="AO21" i="35" s="1"/>
  <c r="AT67" i="35"/>
  <c r="BH15" i="35"/>
  <c r="AT73" i="35"/>
  <c r="AP74" i="35" s="1"/>
  <c r="BH21" i="35"/>
  <c r="BC21" i="35" s="1"/>
  <c r="BH67" i="35"/>
  <c r="AT33" i="35"/>
  <c r="BH38" i="35"/>
  <c r="BH73" i="35"/>
  <c r="AT39" i="35"/>
  <c r="BH33" i="35"/>
  <c r="AT68" i="35"/>
  <c r="AT38" i="35"/>
  <c r="BH39" i="35"/>
  <c r="AT51" i="35"/>
  <c r="BH68" i="35"/>
  <c r="AT57" i="35"/>
  <c r="BH51" i="35"/>
  <c r="AT17" i="35"/>
  <c r="BH22" i="35"/>
  <c r="BD23" i="35" s="1"/>
  <c r="BH57" i="35"/>
  <c r="AT23" i="35"/>
  <c r="DJ13" i="35"/>
  <c r="DX13" i="35"/>
  <c r="DJ63" i="35"/>
  <c r="DJ23" i="35"/>
  <c r="DJ11" i="35"/>
  <c r="DX11" i="35"/>
  <c r="DV11" i="35"/>
  <c r="DJ27" i="35"/>
  <c r="DV27" i="35"/>
  <c r="DJ43" i="35"/>
  <c r="DV14" i="35"/>
  <c r="DX33" i="35"/>
  <c r="DX68" i="35"/>
  <c r="DJ68" i="35"/>
  <c r="DX52" i="35"/>
  <c r="DV70" i="35"/>
  <c r="DJ64" i="35"/>
  <c r="DJ52" i="35"/>
  <c r="DV33" i="35"/>
  <c r="DX63" i="35"/>
  <c r="DJ30" i="35"/>
  <c r="DV64" i="35"/>
  <c r="DX23" i="35"/>
  <c r="DV52" i="35"/>
  <c r="DJ49" i="35"/>
  <c r="DV63" i="35"/>
  <c r="DX30" i="35"/>
  <c r="DJ9" i="35"/>
  <c r="DV23" i="35"/>
  <c r="DX49" i="35"/>
  <c r="DX12" i="35"/>
  <c r="DV30" i="35"/>
  <c r="DX9" i="35"/>
  <c r="DJ39" i="35"/>
  <c r="DV49" i="35"/>
  <c r="DJ12" i="35"/>
  <c r="DJ46" i="35"/>
  <c r="DV9" i="35"/>
  <c r="DX39" i="35"/>
  <c r="DV68" i="35"/>
  <c r="DX27" i="35"/>
  <c r="DJ65" i="35"/>
  <c r="DV12" i="35"/>
  <c r="DX46" i="35"/>
  <c r="DJ25" i="35"/>
  <c r="DV39" i="35"/>
  <c r="DX65" i="35"/>
  <c r="DX28" i="35"/>
  <c r="DV46" i="35"/>
  <c r="DX25" i="35"/>
  <c r="DJ55" i="35"/>
  <c r="DV65" i="35"/>
  <c r="DJ28" i="35"/>
  <c r="DJ62" i="35"/>
  <c r="DV25" i="35"/>
  <c r="DX55" i="35"/>
  <c r="DV13" i="35"/>
  <c r="DX43" i="35"/>
  <c r="DJ10" i="35"/>
  <c r="DV28" i="35"/>
  <c r="DX62" i="35"/>
  <c r="DJ41" i="35"/>
  <c r="DV55" i="35"/>
  <c r="DJ29" i="35"/>
  <c r="DV43" i="35"/>
  <c r="DX10" i="35"/>
  <c r="DX44" i="35"/>
  <c r="DV62" i="35"/>
  <c r="DX41" i="35"/>
  <c r="DJ71" i="35"/>
  <c r="DX29" i="35"/>
  <c r="DJ59" i="35"/>
  <c r="DV10" i="35"/>
  <c r="DJ44" i="35"/>
  <c r="DJ19" i="35"/>
  <c r="DV41" i="35"/>
  <c r="DX71" i="35"/>
  <c r="DV29" i="35"/>
  <c r="DX59" i="35"/>
  <c r="DJ26" i="35"/>
  <c r="DV44" i="35"/>
  <c r="DX19" i="35"/>
  <c r="DJ57" i="35"/>
  <c r="DV71" i="35"/>
  <c r="DJ45" i="35"/>
  <c r="DV59" i="35"/>
  <c r="DX26" i="35"/>
  <c r="DX60" i="35"/>
  <c r="DV19" i="35"/>
  <c r="DX57" i="35"/>
  <c r="DX45" i="35"/>
  <c r="DX8" i="35"/>
  <c r="DV26" i="35"/>
  <c r="DJ60" i="35"/>
  <c r="DJ35" i="35"/>
  <c r="DV57" i="35"/>
  <c r="DV45" i="35"/>
  <c r="DJ8" i="35"/>
  <c r="DJ42" i="35"/>
  <c r="DV60" i="35"/>
  <c r="DX35" i="35"/>
  <c r="DJ73" i="35"/>
  <c r="DJ61" i="35"/>
  <c r="DV8" i="35"/>
  <c r="DX42" i="35"/>
  <c r="DJ5" i="35"/>
  <c r="DV35" i="35"/>
  <c r="DX73" i="35"/>
  <c r="DX61" i="35"/>
  <c r="DX24" i="35"/>
  <c r="DV42" i="35"/>
  <c r="DX5" i="35"/>
  <c r="DJ51" i="35"/>
  <c r="DV73" i="35"/>
  <c r="DV61" i="35"/>
  <c r="DJ24" i="35"/>
  <c r="DJ58" i="35"/>
  <c r="DV5" i="35"/>
  <c r="DX51" i="35"/>
  <c r="DJ18" i="35"/>
  <c r="DJ6" i="35"/>
  <c r="DV24" i="35"/>
  <c r="DX58" i="35"/>
  <c r="DJ21" i="35"/>
  <c r="DV51" i="35"/>
  <c r="DX18" i="35"/>
  <c r="DX6" i="35"/>
  <c r="DX40" i="35"/>
  <c r="DV58" i="35"/>
  <c r="DX21" i="35"/>
  <c r="DJ67" i="35"/>
  <c r="DV18" i="35"/>
  <c r="DV6" i="35"/>
  <c r="DJ40" i="35"/>
  <c r="DE41" i="35" s="1"/>
  <c r="DJ74" i="35"/>
  <c r="DV21" i="35"/>
  <c r="DX67" i="35"/>
  <c r="DJ34" i="35"/>
  <c r="DJ22" i="35"/>
  <c r="DV40" i="35"/>
  <c r="DX74" i="35"/>
  <c r="DJ37" i="35"/>
  <c r="DV67" i="35"/>
  <c r="DX34" i="35"/>
  <c r="DX22" i="35"/>
  <c r="DX56" i="35"/>
  <c r="DV74" i="35"/>
  <c r="DX37" i="35"/>
  <c r="DX16" i="35"/>
  <c r="DV34" i="35"/>
  <c r="DX4" i="35"/>
  <c r="DT4" i="35" s="1"/>
  <c r="DV22" i="35"/>
  <c r="DJ56" i="35"/>
  <c r="DJ15" i="35"/>
  <c r="DV37" i="35"/>
  <c r="DJ16" i="35"/>
  <c r="DJ50" i="35"/>
  <c r="DJ4" i="35"/>
  <c r="DJ38" i="35"/>
  <c r="DV56" i="35"/>
  <c r="DX15" i="35"/>
  <c r="DJ53" i="35"/>
  <c r="DV16" i="35"/>
  <c r="DX50" i="35"/>
  <c r="DV4" i="35"/>
  <c r="DX38" i="35"/>
  <c r="DX72" i="35"/>
  <c r="DV15" i="35"/>
  <c r="DX53" i="35"/>
  <c r="DX32" i="35"/>
  <c r="DV50" i="35"/>
  <c r="DX20" i="35"/>
  <c r="DV38" i="35"/>
  <c r="DJ72" i="35"/>
  <c r="DJ31" i="35"/>
  <c r="DV53" i="35"/>
  <c r="DJ32" i="35"/>
  <c r="DJ66" i="35"/>
  <c r="DJ20" i="35"/>
  <c r="DJ54" i="35"/>
  <c r="DV72" i="35"/>
  <c r="DX31" i="35"/>
  <c r="DJ69" i="35"/>
  <c r="DV32" i="35"/>
  <c r="DX66" i="35"/>
  <c r="DV20" i="35"/>
  <c r="DX54" i="35"/>
  <c r="DJ17" i="35"/>
  <c r="DF17" i="35" s="1"/>
  <c r="DV31" i="35"/>
  <c r="DX69" i="35"/>
  <c r="DX48" i="35"/>
  <c r="DV66" i="35"/>
  <c r="DX36" i="35"/>
  <c r="DV54" i="35"/>
  <c r="DX17" i="35"/>
  <c r="DJ47" i="35"/>
  <c r="DV69" i="35"/>
  <c r="DJ48" i="35"/>
  <c r="DJ7" i="35"/>
  <c r="DJ36" i="35"/>
  <c r="DJ70" i="35"/>
  <c r="DV17" i="35"/>
  <c r="DX47" i="35"/>
  <c r="DJ14" i="35"/>
  <c r="DV48" i="35"/>
  <c r="DX7" i="35"/>
  <c r="DV36" i="35"/>
  <c r="DX70" i="35"/>
  <c r="DJ33" i="35"/>
  <c r="DV47" i="35"/>
  <c r="DX14" i="35"/>
  <c r="DX64" i="35"/>
  <c r="DV7" i="35"/>
  <c r="CB6" i="35"/>
  <c r="CB5" i="35"/>
  <c r="CB4" i="35"/>
  <c r="BY4" i="35" s="1"/>
  <c r="U278" i="11"/>
  <c r="U350" i="11" s="1"/>
  <c r="U422" i="11" s="1"/>
  <c r="X40" i="35" s="1"/>
  <c r="L40" i="35"/>
  <c r="Z40" i="35"/>
  <c r="U296" i="11"/>
  <c r="U368" i="11" s="1"/>
  <c r="U440" i="11" s="1"/>
  <c r="X58" i="35" s="1"/>
  <c r="L58" i="35"/>
  <c r="Z58" i="35"/>
  <c r="U299" i="11"/>
  <c r="U371" i="11" s="1"/>
  <c r="U443" i="11" s="1"/>
  <c r="X61" i="35" s="1"/>
  <c r="L61" i="35"/>
  <c r="Z61" i="35"/>
  <c r="U306" i="11"/>
  <c r="U378" i="11" s="1"/>
  <c r="U450" i="11" s="1"/>
  <c r="X68" i="35" s="1"/>
  <c r="L68" i="35"/>
  <c r="Z68" i="35"/>
  <c r="U290" i="11"/>
  <c r="U362" i="11" s="1"/>
  <c r="U434" i="11" s="1"/>
  <c r="X52" i="35" s="1"/>
  <c r="L52" i="35"/>
  <c r="Z52" i="35"/>
  <c r="U258" i="11"/>
  <c r="U330" i="11" s="1"/>
  <c r="U402" i="11" s="1"/>
  <c r="X20" i="35" s="1"/>
  <c r="L20" i="35"/>
  <c r="Z20" i="35"/>
  <c r="U273" i="11"/>
  <c r="U345" i="11" s="1"/>
  <c r="U417" i="11" s="1"/>
  <c r="X35" i="35" s="1"/>
  <c r="L35" i="35"/>
  <c r="Z35" i="35"/>
  <c r="U295" i="11"/>
  <c r="U367" i="11" s="1"/>
  <c r="U439" i="11" s="1"/>
  <c r="X57" i="35" s="1"/>
  <c r="L57" i="35"/>
  <c r="Z57" i="35"/>
  <c r="U302" i="11"/>
  <c r="U374" i="11" s="1"/>
  <c r="U446" i="11" s="1"/>
  <c r="X64" i="35" s="1"/>
  <c r="L64" i="35"/>
  <c r="Z64" i="35"/>
  <c r="U305" i="11"/>
  <c r="U377" i="11" s="1"/>
  <c r="U449" i="11" s="1"/>
  <c r="X67" i="35" s="1"/>
  <c r="L67" i="35"/>
  <c r="Z67" i="35"/>
  <c r="U304" i="11"/>
  <c r="U376" i="11" s="1"/>
  <c r="U448" i="11" s="1"/>
  <c r="X66" i="35" s="1"/>
  <c r="L66" i="35"/>
  <c r="Z66" i="35"/>
  <c r="U307" i="11"/>
  <c r="U379" i="11" s="1"/>
  <c r="U451" i="11" s="1"/>
  <c r="X69" i="35" s="1"/>
  <c r="L69" i="35"/>
  <c r="Z69" i="35"/>
  <c r="U291" i="11"/>
  <c r="U363" i="11" s="1"/>
  <c r="U435" i="11" s="1"/>
  <c r="X53" i="35" s="1"/>
  <c r="L53" i="35"/>
  <c r="Z53" i="35"/>
  <c r="U247" i="11"/>
  <c r="U319" i="11" s="1"/>
  <c r="U391" i="11" s="1"/>
  <c r="X9" i="35" s="1"/>
  <c r="L9" i="35"/>
  <c r="Z9" i="35"/>
  <c r="U250" i="11"/>
  <c r="U322" i="11" s="1"/>
  <c r="U394" i="11" s="1"/>
  <c r="X12" i="35" s="1"/>
  <c r="L12" i="35"/>
  <c r="Z12" i="35"/>
  <c r="U249" i="11"/>
  <c r="U321" i="11" s="1"/>
  <c r="U393" i="11" s="1"/>
  <c r="X11" i="35" s="1"/>
  <c r="L11" i="35"/>
  <c r="Z11" i="35"/>
  <c r="U252" i="11"/>
  <c r="U324" i="11" s="1"/>
  <c r="U396" i="11" s="1"/>
  <c r="X14" i="35" s="1"/>
  <c r="L14" i="35"/>
  <c r="Z14" i="35"/>
  <c r="U259" i="11"/>
  <c r="U331" i="11" s="1"/>
  <c r="U403" i="11" s="1"/>
  <c r="X21" i="35" s="1"/>
  <c r="L21" i="35"/>
  <c r="Z21" i="35"/>
  <c r="U262" i="11"/>
  <c r="U334" i="11" s="1"/>
  <c r="U406" i="11" s="1"/>
  <c r="X24" i="35" s="1"/>
  <c r="L24" i="35"/>
  <c r="Z24" i="35"/>
  <c r="U277" i="11"/>
  <c r="U349" i="11" s="1"/>
  <c r="U421" i="11" s="1"/>
  <c r="X39" i="35" s="1"/>
  <c r="L39" i="35"/>
  <c r="Z39" i="35"/>
  <c r="U280" i="11"/>
  <c r="U352" i="11" s="1"/>
  <c r="U424" i="11" s="1"/>
  <c r="X42" i="35" s="1"/>
  <c r="L42" i="35"/>
  <c r="Z42" i="35"/>
  <c r="U287" i="11"/>
  <c r="U359" i="11" s="1"/>
  <c r="U431" i="11" s="1"/>
  <c r="X49" i="35" s="1"/>
  <c r="L49" i="35"/>
  <c r="Z49" i="35"/>
  <c r="U309" i="11"/>
  <c r="U381" i="11" s="1"/>
  <c r="U453" i="11" s="1"/>
  <c r="X71" i="35" s="1"/>
  <c r="L71" i="35"/>
  <c r="Z71" i="35"/>
  <c r="U242" i="11"/>
  <c r="U314" i="11" s="1"/>
  <c r="U386" i="11" s="1"/>
  <c r="X4" i="35" s="1"/>
  <c r="L4" i="35"/>
  <c r="Z4" i="35"/>
  <c r="U257" i="11"/>
  <c r="U329" i="11" s="1"/>
  <c r="U401" i="11" s="1"/>
  <c r="X19" i="35" s="1"/>
  <c r="L19" i="35"/>
  <c r="Z19" i="35"/>
  <c r="U276" i="11"/>
  <c r="U348" i="11" s="1"/>
  <c r="U420" i="11" s="1"/>
  <c r="X38" i="35" s="1"/>
  <c r="L38" i="35"/>
  <c r="Z38" i="35"/>
  <c r="U283" i="11"/>
  <c r="U355" i="11" s="1"/>
  <c r="U427" i="11" s="1"/>
  <c r="X45" i="35" s="1"/>
  <c r="L45" i="35"/>
  <c r="Z45" i="35"/>
  <c r="U286" i="11"/>
  <c r="U358" i="11" s="1"/>
  <c r="U430" i="11" s="1"/>
  <c r="X48" i="35" s="1"/>
  <c r="L48" i="35"/>
  <c r="Z48" i="35"/>
  <c r="U285" i="11"/>
  <c r="U357" i="11" s="1"/>
  <c r="U429" i="11" s="1"/>
  <c r="X47" i="35" s="1"/>
  <c r="L47" i="35"/>
  <c r="Z47" i="35"/>
  <c r="U288" i="11"/>
  <c r="U360" i="11" s="1"/>
  <c r="U432" i="11" s="1"/>
  <c r="X50" i="35" s="1"/>
  <c r="L50" i="35"/>
  <c r="Z50" i="35"/>
  <c r="U298" i="11"/>
  <c r="U370" i="11" s="1"/>
  <c r="U442" i="11" s="1"/>
  <c r="X60" i="35" s="1"/>
  <c r="L60" i="35"/>
  <c r="Z60" i="35"/>
  <c r="U301" i="11"/>
  <c r="U373" i="11" s="1"/>
  <c r="U445" i="11" s="1"/>
  <c r="X63" i="35" s="1"/>
  <c r="L63" i="35"/>
  <c r="Z63" i="35"/>
  <c r="U300" i="11"/>
  <c r="U372" i="11" s="1"/>
  <c r="U444" i="11" s="1"/>
  <c r="X62" i="35" s="1"/>
  <c r="L62" i="35"/>
  <c r="Z62" i="35"/>
  <c r="U303" i="11"/>
  <c r="U375" i="11" s="1"/>
  <c r="U447" i="11" s="1"/>
  <c r="X65" i="35" s="1"/>
  <c r="L65" i="35"/>
  <c r="Z65" i="35"/>
  <c r="U310" i="11"/>
  <c r="U382" i="11" s="1"/>
  <c r="U454" i="11" s="1"/>
  <c r="X72" i="35" s="1"/>
  <c r="L72" i="35"/>
  <c r="Z72" i="35"/>
  <c r="U243" i="11"/>
  <c r="U315" i="11" s="1"/>
  <c r="U387" i="11" s="1"/>
  <c r="X5" i="35" s="1"/>
  <c r="L5" i="35"/>
  <c r="Z5" i="35"/>
  <c r="U246" i="11"/>
  <c r="U318" i="11" s="1"/>
  <c r="U390" i="11" s="1"/>
  <c r="X8" i="35" s="1"/>
  <c r="L8" i="35"/>
  <c r="Z8" i="35"/>
  <c r="U261" i="11"/>
  <c r="U333" i="11" s="1"/>
  <c r="U405" i="11" s="1"/>
  <c r="X23" i="35" s="1"/>
  <c r="L23" i="35"/>
  <c r="Z23" i="35"/>
  <c r="U264" i="11"/>
  <c r="U336" i="11" s="1"/>
  <c r="U408" i="11" s="1"/>
  <c r="X26" i="35" s="1"/>
  <c r="L26" i="35"/>
  <c r="Z26" i="35"/>
  <c r="U271" i="11"/>
  <c r="U343" i="11" s="1"/>
  <c r="U415" i="11" s="1"/>
  <c r="X33" i="35" s="1"/>
  <c r="L33" i="35"/>
  <c r="Z33" i="35"/>
  <c r="U293" i="11"/>
  <c r="U365" i="11" s="1"/>
  <c r="U437" i="11" s="1"/>
  <c r="X55" i="35" s="1"/>
  <c r="L55" i="35"/>
  <c r="Z55" i="35"/>
  <c r="U308" i="11"/>
  <c r="U380" i="11" s="1"/>
  <c r="U452" i="11" s="1"/>
  <c r="X70" i="35" s="1"/>
  <c r="L70" i="35"/>
  <c r="Z70" i="35"/>
  <c r="U292" i="11"/>
  <c r="U364" i="11" s="1"/>
  <c r="U436" i="11" s="1"/>
  <c r="X54" i="35" s="1"/>
  <c r="L54" i="35"/>
  <c r="Z54" i="35"/>
  <c r="U260" i="11"/>
  <c r="U332" i="11" s="1"/>
  <c r="U404" i="11" s="1"/>
  <c r="X22" i="35" s="1"/>
  <c r="L22" i="35"/>
  <c r="Z22" i="35"/>
  <c r="U267" i="11"/>
  <c r="U339" i="11" s="1"/>
  <c r="U411" i="11" s="1"/>
  <c r="X29" i="35" s="1"/>
  <c r="L29" i="35"/>
  <c r="Z29" i="35"/>
  <c r="U270" i="11"/>
  <c r="U342" i="11" s="1"/>
  <c r="U414" i="11" s="1"/>
  <c r="X32" i="35" s="1"/>
  <c r="L32" i="35"/>
  <c r="Z32" i="35"/>
  <c r="U269" i="11"/>
  <c r="U341" i="11" s="1"/>
  <c r="U413" i="11" s="1"/>
  <c r="X31" i="35" s="1"/>
  <c r="L31" i="35"/>
  <c r="Z31" i="35"/>
  <c r="U272" i="11"/>
  <c r="U344" i="11" s="1"/>
  <c r="U416" i="11" s="1"/>
  <c r="X34" i="35" s="1"/>
  <c r="L34" i="35"/>
  <c r="Z34" i="35"/>
  <c r="U279" i="11"/>
  <c r="U351" i="11" s="1"/>
  <c r="U423" i="11" s="1"/>
  <c r="X41" i="35" s="1"/>
  <c r="L41" i="35"/>
  <c r="Z41" i="35"/>
  <c r="U282" i="11"/>
  <c r="U354" i="11" s="1"/>
  <c r="U426" i="11" s="1"/>
  <c r="X44" i="35" s="1"/>
  <c r="L44" i="35"/>
  <c r="Z44" i="35"/>
  <c r="U281" i="11"/>
  <c r="U353" i="11" s="1"/>
  <c r="U425" i="11" s="1"/>
  <c r="X43" i="35" s="1"/>
  <c r="L43" i="35"/>
  <c r="Z43" i="35"/>
  <c r="U284" i="11"/>
  <c r="U356" i="11" s="1"/>
  <c r="U428" i="11" s="1"/>
  <c r="X46" i="35" s="1"/>
  <c r="L46" i="35"/>
  <c r="Z46" i="35"/>
  <c r="U294" i="11"/>
  <c r="U366" i="11" s="1"/>
  <c r="U438" i="11" s="1"/>
  <c r="X56" i="35" s="1"/>
  <c r="L56" i="35"/>
  <c r="Z56" i="35"/>
  <c r="U297" i="11"/>
  <c r="U369" i="11" s="1"/>
  <c r="U441" i="11" s="1"/>
  <c r="X59" i="35" s="1"/>
  <c r="L59" i="35"/>
  <c r="Z59" i="35"/>
  <c r="U312" i="11"/>
  <c r="U384" i="11" s="1"/>
  <c r="U456" i="11" s="1"/>
  <c r="X74" i="35" s="1"/>
  <c r="L74" i="35"/>
  <c r="Z74" i="35"/>
  <c r="U245" i="11"/>
  <c r="U317" i="11" s="1"/>
  <c r="U389" i="11" s="1"/>
  <c r="X7" i="35" s="1"/>
  <c r="L7" i="35"/>
  <c r="Z7" i="35"/>
  <c r="U248" i="11"/>
  <c r="U320" i="11" s="1"/>
  <c r="U392" i="11" s="1"/>
  <c r="X10" i="35" s="1"/>
  <c r="L10" i="35"/>
  <c r="Z10" i="35"/>
  <c r="U255" i="11"/>
  <c r="U327" i="11" s="1"/>
  <c r="U399" i="11" s="1"/>
  <c r="X17" i="35" s="1"/>
  <c r="L17" i="35"/>
  <c r="Z17" i="35"/>
  <c r="U274" i="11"/>
  <c r="U346" i="11" s="1"/>
  <c r="U418" i="11" s="1"/>
  <c r="X36" i="35" s="1"/>
  <c r="L36" i="35"/>
  <c r="Z36" i="35"/>
  <c r="U289" i="11"/>
  <c r="U361" i="11" s="1"/>
  <c r="U433" i="11" s="1"/>
  <c r="X51" i="35" s="1"/>
  <c r="L51" i="35"/>
  <c r="Z51" i="35"/>
  <c r="U311" i="11"/>
  <c r="U383" i="11" s="1"/>
  <c r="U455" i="11" s="1"/>
  <c r="X73" i="35" s="1"/>
  <c r="L73" i="35"/>
  <c r="Z73" i="35"/>
  <c r="U244" i="11"/>
  <c r="U316" i="11" s="1"/>
  <c r="U388" i="11" s="1"/>
  <c r="X6" i="35" s="1"/>
  <c r="L6" i="35"/>
  <c r="Z6" i="35"/>
  <c r="U251" i="11"/>
  <c r="U323" i="11" s="1"/>
  <c r="U395" i="11" s="1"/>
  <c r="X13" i="35" s="1"/>
  <c r="L13" i="35"/>
  <c r="Z13" i="35"/>
  <c r="U254" i="11"/>
  <c r="U326" i="11" s="1"/>
  <c r="U398" i="11" s="1"/>
  <c r="X16" i="35" s="1"/>
  <c r="L16" i="35"/>
  <c r="Z16" i="35"/>
  <c r="U253" i="11"/>
  <c r="U325" i="11" s="1"/>
  <c r="U397" i="11" s="1"/>
  <c r="X15" i="35" s="1"/>
  <c r="L15" i="35"/>
  <c r="Z15" i="35"/>
  <c r="U256" i="11"/>
  <c r="U328" i="11" s="1"/>
  <c r="U400" i="11" s="1"/>
  <c r="X18" i="35" s="1"/>
  <c r="L18" i="35"/>
  <c r="Z18" i="35"/>
  <c r="U263" i="11"/>
  <c r="U335" i="11" s="1"/>
  <c r="U407" i="11" s="1"/>
  <c r="X25" i="35" s="1"/>
  <c r="L25" i="35"/>
  <c r="Z25" i="35"/>
  <c r="U266" i="11"/>
  <c r="U338" i="11" s="1"/>
  <c r="U410" i="11" s="1"/>
  <c r="X28" i="35" s="1"/>
  <c r="L28" i="35"/>
  <c r="Z28" i="35"/>
  <c r="U265" i="11"/>
  <c r="U337" i="11" s="1"/>
  <c r="U409" i="11" s="1"/>
  <c r="X27" i="35" s="1"/>
  <c r="L27" i="35"/>
  <c r="Z27" i="35"/>
  <c r="U268" i="11"/>
  <c r="U340" i="11" s="1"/>
  <c r="U412" i="11" s="1"/>
  <c r="X30" i="35" s="1"/>
  <c r="L30" i="35"/>
  <c r="Z30" i="35"/>
  <c r="U275" i="11"/>
  <c r="U347" i="11" s="1"/>
  <c r="U419" i="11" s="1"/>
  <c r="X37" i="35" s="1"/>
  <c r="L37" i="35"/>
  <c r="Z37" i="35"/>
  <c r="V312" i="36"/>
  <c r="V384" i="36" s="1"/>
  <c r="V456" i="36" s="1"/>
  <c r="BF74" i="35" s="1"/>
  <c r="V290" i="36"/>
  <c r="V362" i="36" s="1"/>
  <c r="V434" i="36" s="1"/>
  <c r="BF52" i="35" s="1"/>
  <c r="V284" i="36"/>
  <c r="V356" i="36" s="1"/>
  <c r="V428" i="36" s="1"/>
  <c r="BF46" i="35" s="1"/>
  <c r="V301" i="36"/>
  <c r="V373" i="36" s="1"/>
  <c r="V445" i="36" s="1"/>
  <c r="BF63" i="35" s="1"/>
  <c r="V282" i="36"/>
  <c r="V354" i="36" s="1"/>
  <c r="V426" i="36" s="1"/>
  <c r="BF44" i="35" s="1"/>
  <c r="V252" i="36"/>
  <c r="V324" i="36" s="1"/>
  <c r="V396" i="36" s="1"/>
  <c r="BF14" i="35" s="1"/>
  <c r="V247" i="36"/>
  <c r="V319" i="36" s="1"/>
  <c r="V391" i="36" s="1"/>
  <c r="BF9" i="35" s="1"/>
  <c r="V256" i="36"/>
  <c r="V328" i="36" s="1"/>
  <c r="V400" i="36" s="1"/>
  <c r="BF18" i="35" s="1"/>
  <c r="V309" i="36"/>
  <c r="V381" i="36" s="1"/>
  <c r="V453" i="36" s="1"/>
  <c r="BF71" i="35" s="1"/>
  <c r="V293" i="36"/>
  <c r="V365" i="36" s="1"/>
  <c r="V437" i="36" s="1"/>
  <c r="BF55" i="35" s="1"/>
  <c r="V292" i="36"/>
  <c r="V364" i="36" s="1"/>
  <c r="V436" i="36" s="1"/>
  <c r="BF54" i="35" s="1"/>
  <c r="V279" i="36"/>
  <c r="V351" i="36" s="1"/>
  <c r="V423" i="36" s="1"/>
  <c r="BF41" i="35" s="1"/>
  <c r="V294" i="36"/>
  <c r="V366" i="36" s="1"/>
  <c r="V438" i="36" s="1"/>
  <c r="BF56" i="35" s="1"/>
  <c r="V298" i="36"/>
  <c r="V370" i="36" s="1"/>
  <c r="V442" i="36" s="1"/>
  <c r="BF60" i="35" s="1"/>
  <c r="V259" i="36"/>
  <c r="V331" i="36" s="1"/>
  <c r="V403" i="36" s="1"/>
  <c r="BF21" i="35" s="1"/>
  <c r="V270" i="36"/>
  <c r="V342" i="36" s="1"/>
  <c r="V414" i="36" s="1"/>
  <c r="BF32" i="35" s="1"/>
  <c r="V299" i="36"/>
  <c r="V371" i="36" s="1"/>
  <c r="V443" i="36" s="1"/>
  <c r="BF61" i="35" s="1"/>
  <c r="V262" i="36"/>
  <c r="V334" i="36" s="1"/>
  <c r="V406" i="36" s="1"/>
  <c r="BF24" i="35" s="1"/>
  <c r="V267" i="37"/>
  <c r="V339" i="37" s="1"/>
  <c r="V411" i="37" s="1"/>
  <c r="CN29" i="35" s="1"/>
  <c r="CB29" i="35"/>
  <c r="V312" i="37"/>
  <c r="V384" i="37" s="1"/>
  <c r="V456" i="37" s="1"/>
  <c r="CN74" i="35" s="1"/>
  <c r="CB74" i="35"/>
  <c r="V252" i="37"/>
  <c r="V324" i="37" s="1"/>
  <c r="V396" i="37" s="1"/>
  <c r="CN14" i="35" s="1"/>
  <c r="CB14" i="35"/>
  <c r="V294" i="37"/>
  <c r="V366" i="37" s="1"/>
  <c r="V438" i="37" s="1"/>
  <c r="CN56" i="35" s="1"/>
  <c r="CB56" i="35"/>
  <c r="V265" i="37"/>
  <c r="V337" i="37" s="1"/>
  <c r="V409" i="37" s="1"/>
  <c r="CN27" i="35" s="1"/>
  <c r="CB27" i="35"/>
  <c r="V253" i="37"/>
  <c r="V325" i="37" s="1"/>
  <c r="V397" i="37" s="1"/>
  <c r="CN15" i="35" s="1"/>
  <c r="CB15" i="35"/>
  <c r="V249" i="37"/>
  <c r="V321" i="37" s="1"/>
  <c r="V393" i="37" s="1"/>
  <c r="CN11" i="35" s="1"/>
  <c r="CB11" i="35"/>
  <c r="V293" i="37"/>
  <c r="V365" i="37" s="1"/>
  <c r="V437" i="37" s="1"/>
  <c r="CN55" i="35" s="1"/>
  <c r="CB55" i="35"/>
  <c r="V278" i="37"/>
  <c r="V350" i="37" s="1"/>
  <c r="V422" i="37" s="1"/>
  <c r="CN40" i="35" s="1"/>
  <c r="CB40" i="35"/>
  <c r="V309" i="37"/>
  <c r="V381" i="37" s="1"/>
  <c r="V453" i="37" s="1"/>
  <c r="CN71" i="35" s="1"/>
  <c r="CB71" i="35"/>
  <c r="V299" i="37"/>
  <c r="V371" i="37" s="1"/>
  <c r="V443" i="37" s="1"/>
  <c r="CN61" i="35" s="1"/>
  <c r="CB61" i="35"/>
  <c r="V276" i="37"/>
  <c r="V348" i="37" s="1"/>
  <c r="V420" i="37" s="1"/>
  <c r="CN38" i="35" s="1"/>
  <c r="CB38" i="35"/>
  <c r="V280" i="37"/>
  <c r="V352" i="37" s="1"/>
  <c r="V424" i="37" s="1"/>
  <c r="CN42" i="35" s="1"/>
  <c r="CB42" i="35"/>
  <c r="V263" i="37"/>
  <c r="V335" i="37" s="1"/>
  <c r="V407" i="37" s="1"/>
  <c r="CN25" i="35" s="1"/>
  <c r="CB25" i="35"/>
  <c r="V262" i="37"/>
  <c r="V334" i="37" s="1"/>
  <c r="V406" i="37" s="1"/>
  <c r="CN24" i="35" s="1"/>
  <c r="CB24" i="35"/>
  <c r="V307" i="37"/>
  <c r="V379" i="37" s="1"/>
  <c r="V451" i="37" s="1"/>
  <c r="CN69" i="35" s="1"/>
  <c r="CB69" i="35"/>
  <c r="V285" i="37"/>
  <c r="V357" i="37" s="1"/>
  <c r="V429" i="37" s="1"/>
  <c r="CN47" i="35" s="1"/>
  <c r="CB47" i="35"/>
  <c r="V303" i="37"/>
  <c r="V375" i="37" s="1"/>
  <c r="V447" i="37" s="1"/>
  <c r="CN65" i="35" s="1"/>
  <c r="CB65" i="35"/>
  <c r="V266" i="36"/>
  <c r="V338" i="36" s="1"/>
  <c r="V410" i="36" s="1"/>
  <c r="BF28" i="35" s="1"/>
  <c r="V297" i="36"/>
  <c r="V369" i="36" s="1"/>
  <c r="V441" i="36" s="1"/>
  <c r="BF59" i="35" s="1"/>
  <c r="V291" i="36"/>
  <c r="V363" i="36" s="1"/>
  <c r="V435" i="36" s="1"/>
  <c r="BF53" i="35" s="1"/>
  <c r="V254" i="36"/>
  <c r="V326" i="36" s="1"/>
  <c r="V398" i="36" s="1"/>
  <c r="BF16" i="35" s="1"/>
  <c r="V283" i="36"/>
  <c r="V355" i="36" s="1"/>
  <c r="V427" i="36" s="1"/>
  <c r="BF45" i="35" s="1"/>
  <c r="V310" i="36"/>
  <c r="V382" i="36" s="1"/>
  <c r="V454" i="36" s="1"/>
  <c r="BF72" i="35" s="1"/>
  <c r="V261" i="36"/>
  <c r="V333" i="36" s="1"/>
  <c r="V405" i="36" s="1"/>
  <c r="BF23" i="35" s="1"/>
  <c r="V273" i="36"/>
  <c r="V345" i="36" s="1"/>
  <c r="V417" i="36" s="1"/>
  <c r="BF35" i="35" s="1"/>
  <c r="V281" i="36"/>
  <c r="V353" i="36" s="1"/>
  <c r="V425" i="36" s="1"/>
  <c r="BF43" i="35" s="1"/>
  <c r="V268" i="36"/>
  <c r="V340" i="36" s="1"/>
  <c r="V412" i="36" s="1"/>
  <c r="BF30" i="35" s="1"/>
  <c r="V251" i="36"/>
  <c r="V323" i="36" s="1"/>
  <c r="V395" i="36" s="1"/>
  <c r="BF13" i="35" s="1"/>
  <c r="V267" i="36"/>
  <c r="V339" i="36" s="1"/>
  <c r="V411" i="36" s="1"/>
  <c r="BF29" i="35" s="1"/>
  <c r="V263" i="36"/>
  <c r="V335" i="36" s="1"/>
  <c r="V407" i="36" s="1"/>
  <c r="BF25" i="35" s="1"/>
  <c r="V245" i="36"/>
  <c r="V317" i="36" s="1"/>
  <c r="V389" i="36" s="1"/>
  <c r="BF7" i="35" s="1"/>
  <c r="V276" i="36"/>
  <c r="V348" i="36" s="1"/>
  <c r="V420" i="36" s="1"/>
  <c r="BF38" i="35" s="1"/>
  <c r="V243" i="36"/>
  <c r="V315" i="36" s="1"/>
  <c r="V387" i="36" s="1"/>
  <c r="BF5" i="35" s="1"/>
  <c r="V257" i="36"/>
  <c r="V329" i="36" s="1"/>
  <c r="V401" i="36" s="1"/>
  <c r="BF19" i="35" s="1"/>
  <c r="V246" i="36"/>
  <c r="V318" i="36" s="1"/>
  <c r="V390" i="36" s="1"/>
  <c r="BF8" i="35" s="1"/>
  <c r="V302" i="37"/>
  <c r="V374" i="37" s="1"/>
  <c r="V446" i="37" s="1"/>
  <c r="CN64" i="35" s="1"/>
  <c r="CB64" i="35"/>
  <c r="V268" i="37"/>
  <c r="V340" i="37" s="1"/>
  <c r="V412" i="37" s="1"/>
  <c r="CN30" i="35" s="1"/>
  <c r="CB30" i="35"/>
  <c r="V270" i="37"/>
  <c r="V342" i="37" s="1"/>
  <c r="V414" i="37" s="1"/>
  <c r="CN32" i="35" s="1"/>
  <c r="CB32" i="35"/>
  <c r="V279" i="37"/>
  <c r="V351" i="37" s="1"/>
  <c r="V423" i="37" s="1"/>
  <c r="CN41" i="35" s="1"/>
  <c r="CB41" i="35"/>
  <c r="V273" i="37"/>
  <c r="V345" i="37" s="1"/>
  <c r="V417" i="37" s="1"/>
  <c r="CN35" i="35" s="1"/>
  <c r="CB35" i="35"/>
  <c r="V257" i="37"/>
  <c r="V329" i="37" s="1"/>
  <c r="V401" i="37" s="1"/>
  <c r="CN19" i="35" s="1"/>
  <c r="CB19" i="35"/>
  <c r="V304" i="37"/>
  <c r="V376" i="37" s="1"/>
  <c r="V448" i="37" s="1"/>
  <c r="CN66" i="35" s="1"/>
  <c r="CB66" i="35"/>
  <c r="V282" i="37"/>
  <c r="V354" i="37" s="1"/>
  <c r="V426" i="37" s="1"/>
  <c r="CN44" i="35" s="1"/>
  <c r="CB44" i="35"/>
  <c r="V244" i="37"/>
  <c r="V316" i="37" s="1"/>
  <c r="V388" i="37" s="1"/>
  <c r="CN6" i="35" s="1"/>
  <c r="V297" i="37"/>
  <c r="V369" i="37" s="1"/>
  <c r="V441" i="37" s="1"/>
  <c r="CN59" i="35" s="1"/>
  <c r="CB59" i="35"/>
  <c r="V255" i="37"/>
  <c r="V327" i="37" s="1"/>
  <c r="V399" i="37" s="1"/>
  <c r="CN17" i="35" s="1"/>
  <c r="CB17" i="35"/>
  <c r="V291" i="37"/>
  <c r="V363" i="37" s="1"/>
  <c r="V435" i="37" s="1"/>
  <c r="CN53" i="35" s="1"/>
  <c r="CB53" i="35"/>
  <c r="V283" i="37"/>
  <c r="V355" i="37" s="1"/>
  <c r="V427" i="37" s="1"/>
  <c r="CN45" i="35" s="1"/>
  <c r="CB45" i="35"/>
  <c r="V266" i="37"/>
  <c r="V338" i="37" s="1"/>
  <c r="V410" i="37" s="1"/>
  <c r="CN28" i="35" s="1"/>
  <c r="CB28" i="35"/>
  <c r="V311" i="37"/>
  <c r="V383" i="37" s="1"/>
  <c r="V455" i="37" s="1"/>
  <c r="CN73" i="35" s="1"/>
  <c r="CB73" i="35"/>
  <c r="V305" i="37"/>
  <c r="V377" i="37" s="1"/>
  <c r="V449" i="37" s="1"/>
  <c r="CN67" i="35" s="1"/>
  <c r="CB67" i="35"/>
  <c r="V243" i="37"/>
  <c r="V315" i="37" s="1"/>
  <c r="V387" i="37" s="1"/>
  <c r="CN5" i="35" s="1"/>
  <c r="V306" i="37"/>
  <c r="V378" i="37" s="1"/>
  <c r="V450" i="37" s="1"/>
  <c r="CN68" i="35" s="1"/>
  <c r="CB68" i="35"/>
  <c r="V289" i="36"/>
  <c r="V361" i="36" s="1"/>
  <c r="V433" i="36" s="1"/>
  <c r="BF51" i="35" s="1"/>
  <c r="V253" i="36"/>
  <c r="V325" i="36" s="1"/>
  <c r="V397" i="36" s="1"/>
  <c r="BF15" i="35" s="1"/>
  <c r="V304" i="36"/>
  <c r="V376" i="36" s="1"/>
  <c r="V448" i="36" s="1"/>
  <c r="BF66" i="35" s="1"/>
  <c r="V275" i="36"/>
  <c r="V347" i="36" s="1"/>
  <c r="V419" i="36" s="1"/>
  <c r="BF37" i="35" s="1"/>
  <c r="V302" i="36"/>
  <c r="V374" i="36" s="1"/>
  <c r="V446" i="36" s="1"/>
  <c r="BF64" i="35" s="1"/>
  <c r="V269" i="36"/>
  <c r="V341" i="36" s="1"/>
  <c r="V413" i="36" s="1"/>
  <c r="BF31" i="35" s="1"/>
  <c r="V248" i="36"/>
  <c r="V320" i="36" s="1"/>
  <c r="V392" i="36" s="1"/>
  <c r="BF10" i="35" s="1"/>
  <c r="V280" i="36"/>
  <c r="V352" i="36" s="1"/>
  <c r="V424" i="36" s="1"/>
  <c r="BF42" i="35" s="1"/>
  <c r="V250" i="36"/>
  <c r="V322" i="36" s="1"/>
  <c r="V394" i="36" s="1"/>
  <c r="BF12" i="35" s="1"/>
  <c r="V265" i="36"/>
  <c r="V337" i="36" s="1"/>
  <c r="V409" i="36" s="1"/>
  <c r="BF27" i="35" s="1"/>
  <c r="V277" i="36"/>
  <c r="V349" i="36" s="1"/>
  <c r="V421" i="36" s="1"/>
  <c r="BF39" i="35" s="1"/>
  <c r="V286" i="36"/>
  <c r="V358" i="36" s="1"/>
  <c r="V430" i="36" s="1"/>
  <c r="BF48" i="35" s="1"/>
  <c r="V244" i="36"/>
  <c r="V316" i="36" s="1"/>
  <c r="V388" i="36" s="1"/>
  <c r="BF6" i="35" s="1"/>
  <c r="V285" i="36"/>
  <c r="V357" i="36" s="1"/>
  <c r="V429" i="36" s="1"/>
  <c r="BF47" i="35" s="1"/>
  <c r="V300" i="36"/>
  <c r="V372" i="36" s="1"/>
  <c r="V444" i="36" s="1"/>
  <c r="BF62" i="35" s="1"/>
  <c r="V278" i="36"/>
  <c r="V350" i="36" s="1"/>
  <c r="V422" i="36" s="1"/>
  <c r="BF40" i="35" s="1"/>
  <c r="V264" i="36"/>
  <c r="V336" i="36" s="1"/>
  <c r="V408" i="36" s="1"/>
  <c r="BF26" i="35" s="1"/>
  <c r="V256" i="37"/>
  <c r="V328" i="37" s="1"/>
  <c r="V400" i="37" s="1"/>
  <c r="CN18" i="35" s="1"/>
  <c r="CB18" i="35"/>
  <c r="V271" i="37"/>
  <c r="V343" i="37" s="1"/>
  <c r="V415" i="37" s="1"/>
  <c r="CN33" i="35" s="1"/>
  <c r="CB33" i="35"/>
  <c r="V245" i="37"/>
  <c r="V317" i="37" s="1"/>
  <c r="V389" i="37" s="1"/>
  <c r="CN7" i="35" s="1"/>
  <c r="CB7" i="35"/>
  <c r="V277" i="37"/>
  <c r="V349" i="37" s="1"/>
  <c r="V421" i="37" s="1"/>
  <c r="CN39" i="35" s="1"/>
  <c r="CB39" i="35"/>
  <c r="V261" i="37"/>
  <c r="V333" i="37" s="1"/>
  <c r="V405" i="37" s="1"/>
  <c r="CN23" i="35" s="1"/>
  <c r="CB23" i="35"/>
  <c r="V251" i="37"/>
  <c r="V323" i="37" s="1"/>
  <c r="V395" i="37" s="1"/>
  <c r="CN13" i="35" s="1"/>
  <c r="CB13" i="35"/>
  <c r="V301" i="37"/>
  <c r="V373" i="37" s="1"/>
  <c r="V445" i="37" s="1"/>
  <c r="CN63" i="35" s="1"/>
  <c r="CB63" i="35"/>
  <c r="V260" i="37"/>
  <c r="V332" i="37" s="1"/>
  <c r="V404" i="37" s="1"/>
  <c r="CN22" i="35" s="1"/>
  <c r="CB22" i="35"/>
  <c r="V284" i="37"/>
  <c r="V356" i="37" s="1"/>
  <c r="V428" i="37" s="1"/>
  <c r="CN46" i="35" s="1"/>
  <c r="CB46" i="35"/>
  <c r="V274" i="37"/>
  <c r="V346" i="37" s="1"/>
  <c r="V418" i="37" s="1"/>
  <c r="CN36" i="35" s="1"/>
  <c r="CB36" i="35"/>
  <c r="V258" i="37"/>
  <c r="V330" i="37" s="1"/>
  <c r="V402" i="37" s="1"/>
  <c r="CN20" i="35" s="1"/>
  <c r="CB20" i="35"/>
  <c r="V310" i="37"/>
  <c r="V382" i="37" s="1"/>
  <c r="V454" i="37" s="1"/>
  <c r="CN72" i="35" s="1"/>
  <c r="CB72" i="35"/>
  <c r="V272" i="37"/>
  <c r="V344" i="37" s="1"/>
  <c r="V416" i="37" s="1"/>
  <c r="CN34" i="35" s="1"/>
  <c r="CB34" i="35"/>
  <c r="V250" i="37"/>
  <c r="V322" i="37" s="1"/>
  <c r="V394" i="37" s="1"/>
  <c r="CN12" i="35" s="1"/>
  <c r="CB12" i="35"/>
  <c r="V246" i="37"/>
  <c r="V318" i="37" s="1"/>
  <c r="V390" i="37" s="1"/>
  <c r="CN8" i="35" s="1"/>
  <c r="CB8" i="35"/>
  <c r="V295" i="37"/>
  <c r="V367" i="37" s="1"/>
  <c r="V439" i="37" s="1"/>
  <c r="CN57" i="35" s="1"/>
  <c r="CB57" i="35"/>
  <c r="V248" i="37"/>
  <c r="V320" i="37" s="1"/>
  <c r="V392" i="37" s="1"/>
  <c r="CN10" i="35" s="1"/>
  <c r="CB10" i="35"/>
  <c r="V269" i="37"/>
  <c r="V341" i="37" s="1"/>
  <c r="V413" i="37" s="1"/>
  <c r="CN31" i="35" s="1"/>
  <c r="CB31" i="35"/>
  <c r="V305" i="36"/>
  <c r="V377" i="36" s="1"/>
  <c r="V449" i="36" s="1"/>
  <c r="BF67" i="35" s="1"/>
  <c r="V296" i="36"/>
  <c r="V368" i="36" s="1"/>
  <c r="V440" i="36" s="1"/>
  <c r="BF58" i="35" s="1"/>
  <c r="V274" i="36"/>
  <c r="V346" i="36" s="1"/>
  <c r="V418" i="36" s="1"/>
  <c r="BF36" i="35" s="1"/>
  <c r="V311" i="36"/>
  <c r="V383" i="36" s="1"/>
  <c r="V455" i="36" s="1"/>
  <c r="BF73" i="35" s="1"/>
  <c r="V288" i="36"/>
  <c r="V360" i="36" s="1"/>
  <c r="V432" i="36" s="1"/>
  <c r="BF50" i="35" s="1"/>
  <c r="V306" i="36"/>
  <c r="V378" i="36" s="1"/>
  <c r="V450" i="36" s="1"/>
  <c r="BF68" i="35" s="1"/>
  <c r="V242" i="36"/>
  <c r="V314" i="36" s="1"/>
  <c r="V386" i="36" s="1"/>
  <c r="BF4" i="35" s="1"/>
  <c r="V307" i="36"/>
  <c r="V379" i="36" s="1"/>
  <c r="V451" i="36" s="1"/>
  <c r="BF69" i="35" s="1"/>
  <c r="V287" i="36"/>
  <c r="V359" i="36" s="1"/>
  <c r="V431" i="36" s="1"/>
  <c r="BF49" i="35" s="1"/>
  <c r="V271" i="36"/>
  <c r="V343" i="36" s="1"/>
  <c r="V415" i="36" s="1"/>
  <c r="BF33" i="35" s="1"/>
  <c r="V295" i="36"/>
  <c r="V367" i="36" s="1"/>
  <c r="V439" i="36" s="1"/>
  <c r="BF57" i="35" s="1"/>
  <c r="V272" i="36"/>
  <c r="V344" i="36" s="1"/>
  <c r="V416" i="36" s="1"/>
  <c r="BF34" i="35" s="1"/>
  <c r="V303" i="36"/>
  <c r="V375" i="36" s="1"/>
  <c r="V447" i="36" s="1"/>
  <c r="BF65" i="35" s="1"/>
  <c r="V249" i="36"/>
  <c r="V321" i="36" s="1"/>
  <c r="V393" i="36" s="1"/>
  <c r="BF11" i="35" s="1"/>
  <c r="V255" i="36"/>
  <c r="V327" i="36" s="1"/>
  <c r="V399" i="36" s="1"/>
  <c r="BF17" i="35" s="1"/>
  <c r="V260" i="36"/>
  <c r="V332" i="36" s="1"/>
  <c r="V404" i="36" s="1"/>
  <c r="BF22" i="35" s="1"/>
  <c r="V308" i="36"/>
  <c r="V380" i="36" s="1"/>
  <c r="V452" i="36" s="1"/>
  <c r="BF70" i="35" s="1"/>
  <c r="V258" i="36"/>
  <c r="V330" i="36" s="1"/>
  <c r="V402" i="36" s="1"/>
  <c r="BF20" i="35" s="1"/>
  <c r="V259" i="37"/>
  <c r="V331" i="37" s="1"/>
  <c r="V403" i="37" s="1"/>
  <c r="CN21" i="35" s="1"/>
  <c r="CB21" i="35"/>
  <c r="V296" i="37"/>
  <c r="V368" i="37" s="1"/>
  <c r="V440" i="37" s="1"/>
  <c r="CN58" i="35" s="1"/>
  <c r="CB58" i="35"/>
  <c r="V288" i="37"/>
  <c r="V360" i="37" s="1"/>
  <c r="V432" i="37" s="1"/>
  <c r="CN50" i="35" s="1"/>
  <c r="CB50" i="35"/>
  <c r="V254" i="37"/>
  <c r="V326" i="37" s="1"/>
  <c r="V398" i="37" s="1"/>
  <c r="CN16" i="35" s="1"/>
  <c r="CB16" i="35"/>
  <c r="V290" i="37"/>
  <c r="V362" i="37" s="1"/>
  <c r="V434" i="37" s="1"/>
  <c r="CN52" i="35" s="1"/>
  <c r="CB52" i="35"/>
  <c r="V286" i="37"/>
  <c r="V358" i="37" s="1"/>
  <c r="V430" i="37" s="1"/>
  <c r="CN48" i="35" s="1"/>
  <c r="CB48" i="35"/>
  <c r="V247" i="37"/>
  <c r="V319" i="37" s="1"/>
  <c r="V391" i="37" s="1"/>
  <c r="CN9" i="35" s="1"/>
  <c r="CB9" i="35"/>
  <c r="V275" i="37"/>
  <c r="V347" i="37" s="1"/>
  <c r="V419" i="37" s="1"/>
  <c r="CN37" i="35" s="1"/>
  <c r="CB37" i="35"/>
  <c r="V287" i="37"/>
  <c r="V359" i="37" s="1"/>
  <c r="V431" i="37" s="1"/>
  <c r="CN49" i="35" s="1"/>
  <c r="CB49" i="35"/>
  <c r="V298" i="37"/>
  <c r="V370" i="37" s="1"/>
  <c r="V442" i="37" s="1"/>
  <c r="CN60" i="35" s="1"/>
  <c r="CB60" i="35"/>
  <c r="V242" i="37"/>
  <c r="V314" i="37" s="1"/>
  <c r="V386" i="37" s="1"/>
  <c r="CN4" i="35" s="1"/>
  <c r="V289" i="37"/>
  <c r="V361" i="37" s="1"/>
  <c r="V433" i="37" s="1"/>
  <c r="CN51" i="35" s="1"/>
  <c r="CB51" i="35"/>
  <c r="V264" i="37"/>
  <c r="V336" i="37" s="1"/>
  <c r="V408" i="37" s="1"/>
  <c r="CN26" i="35" s="1"/>
  <c r="CB26" i="35"/>
  <c r="V308" i="37"/>
  <c r="V380" i="37" s="1"/>
  <c r="V452" i="37" s="1"/>
  <c r="CN70" i="35" s="1"/>
  <c r="CB70" i="35"/>
  <c r="V292" i="37"/>
  <c r="V364" i="37" s="1"/>
  <c r="V436" i="37" s="1"/>
  <c r="CN54" i="35" s="1"/>
  <c r="CB54" i="35"/>
  <c r="V281" i="37"/>
  <c r="V353" i="37" s="1"/>
  <c r="V425" i="37" s="1"/>
  <c r="CN43" i="35" s="1"/>
  <c r="CB43" i="35"/>
  <c r="V300" i="37"/>
  <c r="V372" i="37" s="1"/>
  <c r="V444" i="37" s="1"/>
  <c r="CN62" i="35" s="1"/>
  <c r="CB62" i="35"/>
  <c r="AT409" i="11"/>
  <c r="AP45" i="11"/>
  <c r="AW45" i="11" s="1"/>
  <c r="AW117" i="11" s="1"/>
  <c r="AW201" i="11" s="1"/>
  <c r="AO117" i="11"/>
  <c r="AM201" i="11"/>
  <c r="AM273" i="11" s="1"/>
  <c r="AM345" i="11" s="1"/>
  <c r="AM209" i="11"/>
  <c r="AM281" i="11" s="1"/>
  <c r="AM353" i="11" s="1"/>
  <c r="AM217" i="11"/>
  <c r="AM289" i="11" s="1"/>
  <c r="AM361" i="11" s="1"/>
  <c r="AH178" i="11"/>
  <c r="AH250" i="11" s="1"/>
  <c r="AH322" i="11" s="1"/>
  <c r="AH394" i="11" s="1"/>
  <c r="AM178" i="11"/>
  <c r="AM250" i="11" s="1"/>
  <c r="AM322" i="11" s="1"/>
  <c r="AU48" i="37"/>
  <c r="AU120" i="37" s="1"/>
  <c r="AU420" i="37" s="1"/>
  <c r="AQ48" i="37"/>
  <c r="AQ120" i="37" s="1"/>
  <c r="AQ420" i="37" s="1"/>
  <c r="AL48" i="37"/>
  <c r="AL120" i="37" s="1"/>
  <c r="AL204" i="37" s="1"/>
  <c r="AL276" i="37" s="1"/>
  <c r="AL348" i="37" s="1"/>
  <c r="AL420" i="37" s="1"/>
  <c r="AH48" i="37"/>
  <c r="AH120" i="37" s="1"/>
  <c r="AH204" i="37" s="1"/>
  <c r="AH276" i="37" s="1"/>
  <c r="AH348" i="37" s="1"/>
  <c r="AH420" i="37" s="1"/>
  <c r="BB48" i="37"/>
  <c r="BB120" i="37" s="1"/>
  <c r="AS48" i="37"/>
  <c r="AS120" i="37" s="1"/>
  <c r="AS420" i="37" s="1"/>
  <c r="AO48" i="37"/>
  <c r="AJ48" i="37"/>
  <c r="AJ120" i="37" s="1"/>
  <c r="AJ204" i="37" s="1"/>
  <c r="AJ276" i="37" s="1"/>
  <c r="AJ348" i="37" s="1"/>
  <c r="AJ420" i="37" s="1"/>
  <c r="BA48" i="37"/>
  <c r="BA120" i="37" s="1"/>
  <c r="AR48" i="37"/>
  <c r="AR120" i="37" s="1"/>
  <c r="AR420" i="37" s="1"/>
  <c r="AN48" i="37"/>
  <c r="AN120" i="37" s="1"/>
  <c r="AN204" i="37" s="1"/>
  <c r="AN276" i="37" s="1"/>
  <c r="AN348" i="37" s="1"/>
  <c r="AN420" i="37" s="1"/>
  <c r="AI48" i="37"/>
  <c r="AK48" i="37"/>
  <c r="AK120" i="37" s="1"/>
  <c r="AT48" i="37"/>
  <c r="AT120" i="37" s="1"/>
  <c r="BB46" i="37"/>
  <c r="BB118" i="37" s="1"/>
  <c r="BA46" i="37"/>
  <c r="BA118" i="37" s="1"/>
  <c r="AR46" i="37"/>
  <c r="AR118" i="37" s="1"/>
  <c r="AR418" i="37" s="1"/>
  <c r="AN46" i="37"/>
  <c r="AN118" i="37" s="1"/>
  <c r="AN202" i="37" s="1"/>
  <c r="AN274" i="37" s="1"/>
  <c r="AN346" i="37" s="1"/>
  <c r="AN418" i="37" s="1"/>
  <c r="AI46" i="37"/>
  <c r="AS46" i="37"/>
  <c r="AS118" i="37" s="1"/>
  <c r="AS418" i="37" s="1"/>
  <c r="AL46" i="37"/>
  <c r="AL118" i="37" s="1"/>
  <c r="AL202" i="37" s="1"/>
  <c r="AL274" i="37" s="1"/>
  <c r="AL346" i="37" s="1"/>
  <c r="AL418" i="37" s="1"/>
  <c r="AQ46" i="37"/>
  <c r="AQ118" i="37" s="1"/>
  <c r="AQ418" i="37" s="1"/>
  <c r="AK46" i="37"/>
  <c r="AK118" i="37" s="1"/>
  <c r="AU46" i="37"/>
  <c r="AU118" i="37" s="1"/>
  <c r="AU418" i="37" s="1"/>
  <c r="AJ46" i="37"/>
  <c r="AJ118" i="37" s="1"/>
  <c r="AJ202" i="37" s="1"/>
  <c r="AJ274" i="37" s="1"/>
  <c r="AJ346" i="37" s="1"/>
  <c r="AJ418" i="37" s="1"/>
  <c r="AT46" i="37"/>
  <c r="AT118" i="37" s="1"/>
  <c r="AO46" i="37"/>
  <c r="AX46" i="37" s="1"/>
  <c r="AX118" i="37" s="1"/>
  <c r="AX202" i="37" s="1"/>
  <c r="AX274" i="37" s="1"/>
  <c r="AX346" i="37" s="1"/>
  <c r="AX418" i="37" s="1"/>
  <c r="AH46" i="37"/>
  <c r="AH118" i="37" s="1"/>
  <c r="AH202" i="37" s="1"/>
  <c r="AH274" i="37" s="1"/>
  <c r="AH346" i="37" s="1"/>
  <c r="AH418" i="37" s="1"/>
  <c r="AU34" i="37"/>
  <c r="AU106" i="37" s="1"/>
  <c r="AU406" i="37" s="1"/>
  <c r="AQ34" i="37"/>
  <c r="AQ106" i="37" s="1"/>
  <c r="AQ406" i="37" s="1"/>
  <c r="AL34" i="37"/>
  <c r="AL106" i="37" s="1"/>
  <c r="AL190" i="37" s="1"/>
  <c r="AL262" i="37" s="1"/>
  <c r="AL334" i="37" s="1"/>
  <c r="AL406" i="37" s="1"/>
  <c r="AH34" i="37"/>
  <c r="AH106" i="37" s="1"/>
  <c r="AH190" i="37" s="1"/>
  <c r="AH262" i="37" s="1"/>
  <c r="AH334" i="37" s="1"/>
  <c r="AH406" i="37" s="1"/>
  <c r="AT34" i="37"/>
  <c r="AT106" i="37" s="1"/>
  <c r="AK34" i="37"/>
  <c r="AK106" i="37" s="1"/>
  <c r="BB34" i="37"/>
  <c r="BB106" i="37" s="1"/>
  <c r="AS34" i="37"/>
  <c r="AS106" i="37" s="1"/>
  <c r="AS406" i="37" s="1"/>
  <c r="AO34" i="37"/>
  <c r="AX34" i="37" s="1"/>
  <c r="AX106" i="37" s="1"/>
  <c r="AX190" i="37" s="1"/>
  <c r="AX262" i="37" s="1"/>
  <c r="AX334" i="37" s="1"/>
  <c r="AX406" i="37" s="1"/>
  <c r="AJ34" i="37"/>
  <c r="AJ106" i="37" s="1"/>
  <c r="AJ190" i="37" s="1"/>
  <c r="AJ262" i="37" s="1"/>
  <c r="AJ334" i="37" s="1"/>
  <c r="AJ406" i="37" s="1"/>
  <c r="BA34" i="37"/>
  <c r="BA106" i="37" s="1"/>
  <c r="AR34" i="37"/>
  <c r="AR106" i="37" s="1"/>
  <c r="AR406" i="37" s="1"/>
  <c r="AN34" i="37"/>
  <c r="AN106" i="37" s="1"/>
  <c r="AN190" i="37" s="1"/>
  <c r="AN262" i="37" s="1"/>
  <c r="AN334" i="37" s="1"/>
  <c r="AN406" i="37" s="1"/>
  <c r="AI34" i="37"/>
  <c r="AU26" i="37"/>
  <c r="AU98" i="37" s="1"/>
  <c r="AU398" i="37" s="1"/>
  <c r="AQ26" i="37"/>
  <c r="AQ98" i="37" s="1"/>
  <c r="AQ398" i="37" s="1"/>
  <c r="AL26" i="37"/>
  <c r="AL98" i="37" s="1"/>
  <c r="AL182" i="37" s="1"/>
  <c r="AL254" i="37" s="1"/>
  <c r="AL326" i="37" s="1"/>
  <c r="AL398" i="37" s="1"/>
  <c r="AH26" i="37"/>
  <c r="AH98" i="37" s="1"/>
  <c r="AH182" i="37" s="1"/>
  <c r="AH254" i="37" s="1"/>
  <c r="AH326" i="37" s="1"/>
  <c r="AH398" i="37" s="1"/>
  <c r="AT26" i="37"/>
  <c r="AT98" i="37" s="1"/>
  <c r="AK26" i="37"/>
  <c r="AK98" i="37" s="1"/>
  <c r="BB26" i="37"/>
  <c r="BB98" i="37" s="1"/>
  <c r="AS26" i="37"/>
  <c r="AS98" i="37" s="1"/>
  <c r="AS398" i="37" s="1"/>
  <c r="AO26" i="37"/>
  <c r="AX26" i="37" s="1"/>
  <c r="AX98" i="37" s="1"/>
  <c r="AX182" i="37" s="1"/>
  <c r="AX254" i="37" s="1"/>
  <c r="AX326" i="37" s="1"/>
  <c r="AX398" i="37" s="1"/>
  <c r="AJ26" i="37"/>
  <c r="AJ98" i="37" s="1"/>
  <c r="AJ182" i="37" s="1"/>
  <c r="AJ254" i="37" s="1"/>
  <c r="AJ326" i="37" s="1"/>
  <c r="AJ398" i="37" s="1"/>
  <c r="BA26" i="37"/>
  <c r="BA98" i="37" s="1"/>
  <c r="AR26" i="37"/>
  <c r="AR98" i="37" s="1"/>
  <c r="AR398" i="37" s="1"/>
  <c r="AN26" i="37"/>
  <c r="AN98" i="37" s="1"/>
  <c r="AN182" i="37" s="1"/>
  <c r="AN254" i="37" s="1"/>
  <c r="AN326" i="37" s="1"/>
  <c r="AN398" i="37" s="1"/>
  <c r="AI26" i="37"/>
  <c r="BA23" i="37"/>
  <c r="BA95" i="37" s="1"/>
  <c r="AR23" i="37"/>
  <c r="AR95" i="37" s="1"/>
  <c r="AR395" i="37" s="1"/>
  <c r="AN23" i="37"/>
  <c r="AN95" i="37" s="1"/>
  <c r="AN179" i="37" s="1"/>
  <c r="AN251" i="37" s="1"/>
  <c r="AN323" i="37" s="1"/>
  <c r="AN395" i="37" s="1"/>
  <c r="AI23" i="37"/>
  <c r="AU23" i="37"/>
  <c r="AU95" i="37" s="1"/>
  <c r="AU395" i="37" s="1"/>
  <c r="AQ23" i="37"/>
  <c r="AQ95" i="37" s="1"/>
  <c r="AQ395" i="37" s="1"/>
  <c r="AL23" i="37"/>
  <c r="AL95" i="37" s="1"/>
  <c r="AL179" i="37" s="1"/>
  <c r="AL251" i="37" s="1"/>
  <c r="AL323" i="37" s="1"/>
  <c r="AL395" i="37" s="1"/>
  <c r="AH23" i="37"/>
  <c r="AH95" i="37" s="1"/>
  <c r="AH179" i="37" s="1"/>
  <c r="AH251" i="37" s="1"/>
  <c r="AH323" i="37" s="1"/>
  <c r="AH395" i="37" s="1"/>
  <c r="AT23" i="37"/>
  <c r="AT95" i="37" s="1"/>
  <c r="AK23" i="37"/>
  <c r="AK95" i="37" s="1"/>
  <c r="BB23" i="37"/>
  <c r="BB95" i="37" s="1"/>
  <c r="AS23" i="37"/>
  <c r="AS95" i="37" s="1"/>
  <c r="AS395" i="37" s="1"/>
  <c r="AO23" i="37"/>
  <c r="AX23" i="37" s="1"/>
  <c r="AX95" i="37" s="1"/>
  <c r="AX179" i="37" s="1"/>
  <c r="AX251" i="37" s="1"/>
  <c r="AX323" i="37" s="1"/>
  <c r="AX395" i="37" s="1"/>
  <c r="AJ23" i="37"/>
  <c r="AJ95" i="37" s="1"/>
  <c r="AJ179" i="37" s="1"/>
  <c r="AJ251" i="37" s="1"/>
  <c r="AJ323" i="37" s="1"/>
  <c r="AJ395" i="37" s="1"/>
  <c r="AU80" i="38"/>
  <c r="AU152" i="38" s="1"/>
  <c r="AU452" i="38" s="1"/>
  <c r="AQ80" i="38"/>
  <c r="AQ152" i="38" s="1"/>
  <c r="AQ452" i="38" s="1"/>
  <c r="AL80" i="38"/>
  <c r="AL152" i="38" s="1"/>
  <c r="AL236" i="38" s="1"/>
  <c r="AL308" i="38" s="1"/>
  <c r="AL380" i="38" s="1"/>
  <c r="AL452" i="38" s="1"/>
  <c r="AH80" i="38"/>
  <c r="AH152" i="38" s="1"/>
  <c r="AH236" i="38" s="1"/>
  <c r="AH308" i="38" s="1"/>
  <c r="AH380" i="38" s="1"/>
  <c r="AH452" i="38" s="1"/>
  <c r="AT80" i="38"/>
  <c r="AT152" i="38" s="1"/>
  <c r="BB80" i="38"/>
  <c r="BB152" i="38" s="1"/>
  <c r="AS80" i="38"/>
  <c r="AS152" i="38" s="1"/>
  <c r="AS452" i="38" s="1"/>
  <c r="AO80" i="38"/>
  <c r="AJ80" i="38"/>
  <c r="AJ152" i="38" s="1"/>
  <c r="AJ236" i="38" s="1"/>
  <c r="BA80" i="38"/>
  <c r="BA152" i="38" s="1"/>
  <c r="AR80" i="38"/>
  <c r="AR152" i="38" s="1"/>
  <c r="AR452" i="38" s="1"/>
  <c r="AN80" i="38"/>
  <c r="AN152" i="38" s="1"/>
  <c r="AN236" i="38" s="1"/>
  <c r="AN308" i="38" s="1"/>
  <c r="AN380" i="38" s="1"/>
  <c r="AN452" i="38" s="1"/>
  <c r="AI80" i="38"/>
  <c r="AK80" i="38"/>
  <c r="AK152" i="38" s="1"/>
  <c r="AK236" i="38" s="1"/>
  <c r="AK308" i="38" s="1"/>
  <c r="AK380" i="38" s="1"/>
  <c r="AK452" i="38" s="1"/>
  <c r="AT22" i="38"/>
  <c r="AT94" i="38" s="1"/>
  <c r="AK22" i="38"/>
  <c r="AK94" i="38" s="1"/>
  <c r="AK178" i="38" s="1"/>
  <c r="AK250" i="38" s="1"/>
  <c r="AK322" i="38" s="1"/>
  <c r="AK394" i="38" s="1"/>
  <c r="BB22" i="38"/>
  <c r="BB94" i="38" s="1"/>
  <c r="AS22" i="38"/>
  <c r="AS94" i="38" s="1"/>
  <c r="AS394" i="38" s="1"/>
  <c r="AO22" i="38"/>
  <c r="AX22" i="38" s="1"/>
  <c r="AX94" i="38" s="1"/>
  <c r="AX178" i="38" s="1"/>
  <c r="AX250" i="38" s="1"/>
  <c r="AX322" i="38" s="1"/>
  <c r="AX394" i="38" s="1"/>
  <c r="AJ22" i="38"/>
  <c r="AJ94" i="38" s="1"/>
  <c r="AJ178" i="38" s="1"/>
  <c r="BA22" i="38"/>
  <c r="BA94" i="38" s="1"/>
  <c r="AR22" i="38"/>
  <c r="AR94" i="38" s="1"/>
  <c r="AR394" i="38" s="1"/>
  <c r="AN22" i="38"/>
  <c r="AN94" i="38" s="1"/>
  <c r="AN178" i="38" s="1"/>
  <c r="AN250" i="38" s="1"/>
  <c r="AN322" i="38" s="1"/>
  <c r="AN394" i="38" s="1"/>
  <c r="AI22" i="38"/>
  <c r="AU22" i="38"/>
  <c r="AU94" i="38" s="1"/>
  <c r="AU394" i="38" s="1"/>
  <c r="AQ22" i="38"/>
  <c r="AQ94" i="38" s="1"/>
  <c r="AQ394" i="38" s="1"/>
  <c r="AL22" i="38"/>
  <c r="AL94" i="38" s="1"/>
  <c r="AL178" i="38" s="1"/>
  <c r="AL250" i="38" s="1"/>
  <c r="AL322" i="38" s="1"/>
  <c r="AL394" i="38" s="1"/>
  <c r="AH22" i="38"/>
  <c r="AH94" i="38" s="1"/>
  <c r="AH178" i="38" s="1"/>
  <c r="AH250" i="38" s="1"/>
  <c r="AH322" i="38" s="1"/>
  <c r="AH394" i="38" s="1"/>
  <c r="BA73" i="38"/>
  <c r="BA145" i="38" s="1"/>
  <c r="AR73" i="38"/>
  <c r="AR145" i="38" s="1"/>
  <c r="AR445" i="38" s="1"/>
  <c r="AN73" i="38"/>
  <c r="AN145" i="38" s="1"/>
  <c r="AN229" i="38" s="1"/>
  <c r="AN301" i="38" s="1"/>
  <c r="AN373" i="38" s="1"/>
  <c r="AN445" i="38" s="1"/>
  <c r="AI73" i="38"/>
  <c r="BB73" i="38"/>
  <c r="BB145" i="38" s="1"/>
  <c r="AU73" i="38"/>
  <c r="AU145" i="38" s="1"/>
  <c r="AU445" i="38" s="1"/>
  <c r="AJ73" i="38"/>
  <c r="AJ145" i="38" s="1"/>
  <c r="AJ229" i="38" s="1"/>
  <c r="AT73" i="38"/>
  <c r="AT145" i="38" s="1"/>
  <c r="AO73" i="38"/>
  <c r="AX73" i="38" s="1"/>
  <c r="AX145" i="38" s="1"/>
  <c r="AX229" i="38" s="1"/>
  <c r="AX301" i="38" s="1"/>
  <c r="AX373" i="38" s="1"/>
  <c r="AX445" i="38" s="1"/>
  <c r="AH73" i="38"/>
  <c r="AH145" i="38" s="1"/>
  <c r="AH229" i="38" s="1"/>
  <c r="AH301" i="38" s="1"/>
  <c r="AH373" i="38" s="1"/>
  <c r="AH445" i="38" s="1"/>
  <c r="AS73" i="38"/>
  <c r="AS145" i="38" s="1"/>
  <c r="AS445" i="38" s="1"/>
  <c r="AL73" i="38"/>
  <c r="AL145" i="38" s="1"/>
  <c r="AL229" i="38" s="1"/>
  <c r="AL301" i="38" s="1"/>
  <c r="AL373" i="38" s="1"/>
  <c r="AL445" i="38" s="1"/>
  <c r="AQ73" i="38"/>
  <c r="AQ145" i="38" s="1"/>
  <c r="AQ445" i="38" s="1"/>
  <c r="AK73" i="38"/>
  <c r="AK145" i="38" s="1"/>
  <c r="AK229" i="38" s="1"/>
  <c r="AK301" i="38" s="1"/>
  <c r="AK373" i="38" s="1"/>
  <c r="AK445" i="38" s="1"/>
  <c r="BA64" i="38"/>
  <c r="BA136" i="38" s="1"/>
  <c r="AR64" i="38"/>
  <c r="AR136" i="38" s="1"/>
  <c r="AR436" i="38" s="1"/>
  <c r="AN64" i="38"/>
  <c r="AN136" i="38" s="1"/>
  <c r="AN220" i="38" s="1"/>
  <c r="AN292" i="38" s="1"/>
  <c r="AN364" i="38" s="1"/>
  <c r="AN436" i="38" s="1"/>
  <c r="AI64" i="38"/>
  <c r="AU64" i="38"/>
  <c r="AU136" i="38" s="1"/>
  <c r="AU436" i="38" s="1"/>
  <c r="AQ64" i="38"/>
  <c r="AQ136" i="38" s="1"/>
  <c r="AQ436" i="38" s="1"/>
  <c r="AL64" i="38"/>
  <c r="AL136" i="38" s="1"/>
  <c r="AL220" i="38" s="1"/>
  <c r="AL292" i="38" s="1"/>
  <c r="AL364" i="38" s="1"/>
  <c r="AL436" i="38" s="1"/>
  <c r="AH64" i="38"/>
  <c r="AH136" i="38" s="1"/>
  <c r="AH220" i="38" s="1"/>
  <c r="AH292" i="38" s="1"/>
  <c r="AH364" i="38" s="1"/>
  <c r="AH436" i="38" s="1"/>
  <c r="AT64" i="38"/>
  <c r="AT136" i="38" s="1"/>
  <c r="AK64" i="38"/>
  <c r="AK136" i="38" s="1"/>
  <c r="AK220" i="38" s="1"/>
  <c r="AK292" i="38" s="1"/>
  <c r="AK364" i="38" s="1"/>
  <c r="AK436" i="38" s="1"/>
  <c r="BB64" i="38"/>
  <c r="BB136" i="38" s="1"/>
  <c r="AS64" i="38"/>
  <c r="AS136" i="38" s="1"/>
  <c r="AS436" i="38" s="1"/>
  <c r="AO64" i="38"/>
  <c r="AX64" i="38" s="1"/>
  <c r="AX136" i="38" s="1"/>
  <c r="AX220" i="38" s="1"/>
  <c r="AX292" i="38" s="1"/>
  <c r="AX364" i="38" s="1"/>
  <c r="AX436" i="38" s="1"/>
  <c r="AJ64" i="38"/>
  <c r="AJ136" i="38" s="1"/>
  <c r="AJ220" i="38" s="1"/>
  <c r="BA56" i="38"/>
  <c r="BA128" i="38" s="1"/>
  <c r="AR56" i="38"/>
  <c r="AR128" i="38" s="1"/>
  <c r="AR428" i="38" s="1"/>
  <c r="AN56" i="38"/>
  <c r="AN128" i="38" s="1"/>
  <c r="AN212" i="38" s="1"/>
  <c r="AN284" i="38" s="1"/>
  <c r="AN356" i="38" s="1"/>
  <c r="AN428" i="38" s="1"/>
  <c r="AI56" i="38"/>
  <c r="AU56" i="38"/>
  <c r="AU128" i="38" s="1"/>
  <c r="AU428" i="38" s="1"/>
  <c r="AQ56" i="38"/>
  <c r="AQ128" i="38" s="1"/>
  <c r="AQ428" i="38" s="1"/>
  <c r="AL56" i="38"/>
  <c r="AL128" i="38" s="1"/>
  <c r="AL212" i="38" s="1"/>
  <c r="AL284" i="38" s="1"/>
  <c r="AL356" i="38" s="1"/>
  <c r="AL428" i="38" s="1"/>
  <c r="AH56" i="38"/>
  <c r="AH128" i="38" s="1"/>
  <c r="AH212" i="38" s="1"/>
  <c r="AH284" i="38" s="1"/>
  <c r="AH356" i="38" s="1"/>
  <c r="AH428" i="38" s="1"/>
  <c r="AT56" i="38"/>
  <c r="AT128" i="38" s="1"/>
  <c r="AK56" i="38"/>
  <c r="AK128" i="38" s="1"/>
  <c r="AK212" i="38" s="1"/>
  <c r="AK284" i="38" s="1"/>
  <c r="AK356" i="38" s="1"/>
  <c r="AK428" i="38" s="1"/>
  <c r="BB56" i="38"/>
  <c r="BB128" i="38" s="1"/>
  <c r="AS56" i="38"/>
  <c r="AS128" i="38" s="1"/>
  <c r="AS428" i="38" s="1"/>
  <c r="AO56" i="38"/>
  <c r="AX56" i="38" s="1"/>
  <c r="AX128" i="38" s="1"/>
  <c r="AX212" i="38" s="1"/>
  <c r="AX284" i="38" s="1"/>
  <c r="AX356" i="38" s="1"/>
  <c r="AX428" i="38" s="1"/>
  <c r="AJ56" i="38"/>
  <c r="AJ128" i="38" s="1"/>
  <c r="AJ212" i="38" s="1"/>
  <c r="BA48" i="38"/>
  <c r="BA120" i="38" s="1"/>
  <c r="AR48" i="38"/>
  <c r="AR120" i="38" s="1"/>
  <c r="AR420" i="38" s="1"/>
  <c r="AN48" i="38"/>
  <c r="AN120" i="38" s="1"/>
  <c r="AN204" i="38" s="1"/>
  <c r="AN276" i="38" s="1"/>
  <c r="AN348" i="38" s="1"/>
  <c r="AN420" i="38" s="1"/>
  <c r="AI48" i="38"/>
  <c r="AU48" i="38"/>
  <c r="AU120" i="38" s="1"/>
  <c r="AU420" i="38" s="1"/>
  <c r="AQ48" i="38"/>
  <c r="AQ120" i="38" s="1"/>
  <c r="AQ420" i="38" s="1"/>
  <c r="AL48" i="38"/>
  <c r="AL120" i="38" s="1"/>
  <c r="AL204" i="38" s="1"/>
  <c r="AL276" i="38" s="1"/>
  <c r="AL348" i="38" s="1"/>
  <c r="AL420" i="38" s="1"/>
  <c r="AH48" i="38"/>
  <c r="AH120" i="38" s="1"/>
  <c r="AH204" i="38" s="1"/>
  <c r="AH276" i="38" s="1"/>
  <c r="AH348" i="38" s="1"/>
  <c r="AH420" i="38" s="1"/>
  <c r="AT48" i="38"/>
  <c r="AT120" i="38" s="1"/>
  <c r="AK48" i="38"/>
  <c r="AK120" i="38" s="1"/>
  <c r="AK204" i="38" s="1"/>
  <c r="AK276" i="38" s="1"/>
  <c r="AK348" i="38" s="1"/>
  <c r="AK420" i="38" s="1"/>
  <c r="BB48" i="38"/>
  <c r="BB120" i="38" s="1"/>
  <c r="AS48" i="38"/>
  <c r="AS120" i="38" s="1"/>
  <c r="AS420" i="38" s="1"/>
  <c r="AO48" i="38"/>
  <c r="AX48" i="38" s="1"/>
  <c r="AX120" i="38" s="1"/>
  <c r="AX204" i="38" s="1"/>
  <c r="AX276" i="38" s="1"/>
  <c r="AX348" i="38" s="1"/>
  <c r="AX420" i="38" s="1"/>
  <c r="AJ48" i="38"/>
  <c r="AJ120" i="38" s="1"/>
  <c r="AJ204" i="38" s="1"/>
  <c r="BA40" i="38"/>
  <c r="BA112" i="38" s="1"/>
  <c r="AR40" i="38"/>
  <c r="AR112" i="38" s="1"/>
  <c r="AR412" i="38" s="1"/>
  <c r="AN40" i="38"/>
  <c r="AN112" i="38" s="1"/>
  <c r="AN196" i="38" s="1"/>
  <c r="AN268" i="38" s="1"/>
  <c r="AN340" i="38" s="1"/>
  <c r="AN412" i="38" s="1"/>
  <c r="AI40" i="38"/>
  <c r="AU40" i="38"/>
  <c r="AU112" i="38" s="1"/>
  <c r="AU412" i="38" s="1"/>
  <c r="AQ40" i="38"/>
  <c r="AQ112" i="38" s="1"/>
  <c r="AQ412" i="38" s="1"/>
  <c r="AL40" i="38"/>
  <c r="AL112" i="38" s="1"/>
  <c r="AL196" i="38" s="1"/>
  <c r="AL268" i="38" s="1"/>
  <c r="AL340" i="38" s="1"/>
  <c r="AL412" i="38" s="1"/>
  <c r="AH40" i="38"/>
  <c r="AH112" i="38" s="1"/>
  <c r="AH196" i="38" s="1"/>
  <c r="AH268" i="38" s="1"/>
  <c r="AH340" i="38" s="1"/>
  <c r="AH412" i="38" s="1"/>
  <c r="AT40" i="38"/>
  <c r="AT112" i="38" s="1"/>
  <c r="AK40" i="38"/>
  <c r="AK112" i="38" s="1"/>
  <c r="AK196" i="38" s="1"/>
  <c r="AK268" i="38" s="1"/>
  <c r="AK340" i="38" s="1"/>
  <c r="AK412" i="38" s="1"/>
  <c r="BB40" i="38"/>
  <c r="BB112" i="38" s="1"/>
  <c r="AS40" i="38"/>
  <c r="AS112" i="38" s="1"/>
  <c r="AS412" i="38" s="1"/>
  <c r="AO40" i="38"/>
  <c r="AX40" i="38" s="1"/>
  <c r="AX112" i="38" s="1"/>
  <c r="AX196" i="38" s="1"/>
  <c r="AX268" i="38" s="1"/>
  <c r="AX340" i="38" s="1"/>
  <c r="AX412" i="38" s="1"/>
  <c r="AJ40" i="38"/>
  <c r="AJ112" i="38" s="1"/>
  <c r="AJ196" i="38" s="1"/>
  <c r="BA32" i="38"/>
  <c r="BA104" i="38" s="1"/>
  <c r="AR32" i="38"/>
  <c r="AR104" i="38" s="1"/>
  <c r="AR404" i="38" s="1"/>
  <c r="AN32" i="38"/>
  <c r="AN104" i="38" s="1"/>
  <c r="AN188" i="38" s="1"/>
  <c r="AN260" i="38" s="1"/>
  <c r="AN332" i="38" s="1"/>
  <c r="AN404" i="38" s="1"/>
  <c r="AI32" i="38"/>
  <c r="AU32" i="38"/>
  <c r="AU104" i="38" s="1"/>
  <c r="AU404" i="38" s="1"/>
  <c r="AQ32" i="38"/>
  <c r="AQ104" i="38" s="1"/>
  <c r="AQ404" i="38" s="1"/>
  <c r="AL32" i="38"/>
  <c r="AL104" i="38" s="1"/>
  <c r="AL188" i="38" s="1"/>
  <c r="AL260" i="38" s="1"/>
  <c r="AL332" i="38" s="1"/>
  <c r="AL404" i="38" s="1"/>
  <c r="AH32" i="38"/>
  <c r="AH104" i="38" s="1"/>
  <c r="AH188" i="38" s="1"/>
  <c r="AH260" i="38" s="1"/>
  <c r="AH332" i="38" s="1"/>
  <c r="AH404" i="38" s="1"/>
  <c r="AT32" i="38"/>
  <c r="AT104" i="38" s="1"/>
  <c r="AK32" i="38"/>
  <c r="AK104" i="38" s="1"/>
  <c r="AK188" i="38" s="1"/>
  <c r="AK260" i="38" s="1"/>
  <c r="AK332" i="38" s="1"/>
  <c r="AK404" i="38" s="1"/>
  <c r="BB32" i="38"/>
  <c r="BB104" i="38" s="1"/>
  <c r="AS32" i="38"/>
  <c r="AS104" i="38" s="1"/>
  <c r="AS404" i="38" s="1"/>
  <c r="AO32" i="38"/>
  <c r="AX32" i="38" s="1"/>
  <c r="AX104" i="38" s="1"/>
  <c r="AX188" i="38" s="1"/>
  <c r="AX260" i="38" s="1"/>
  <c r="AX332" i="38" s="1"/>
  <c r="AX404" i="38" s="1"/>
  <c r="AJ32" i="38"/>
  <c r="AJ104" i="38" s="1"/>
  <c r="AJ188" i="38" s="1"/>
  <c r="BA24" i="38"/>
  <c r="BA96" i="38" s="1"/>
  <c r="AR24" i="38"/>
  <c r="AR96" i="38" s="1"/>
  <c r="AR396" i="38" s="1"/>
  <c r="AN24" i="38"/>
  <c r="AN96" i="38" s="1"/>
  <c r="AN180" i="38" s="1"/>
  <c r="AN252" i="38" s="1"/>
  <c r="AN324" i="38" s="1"/>
  <c r="AN396" i="38" s="1"/>
  <c r="AI24" i="38"/>
  <c r="AU24" i="38"/>
  <c r="AU96" i="38" s="1"/>
  <c r="AU396" i="38" s="1"/>
  <c r="AQ24" i="38"/>
  <c r="AQ96" i="38" s="1"/>
  <c r="AQ396" i="38" s="1"/>
  <c r="AL24" i="38"/>
  <c r="AL96" i="38" s="1"/>
  <c r="AL180" i="38" s="1"/>
  <c r="AL252" i="38" s="1"/>
  <c r="AL324" i="38" s="1"/>
  <c r="AL396" i="38" s="1"/>
  <c r="AH24" i="38"/>
  <c r="AH96" i="38" s="1"/>
  <c r="AH180" i="38" s="1"/>
  <c r="AH252" i="38" s="1"/>
  <c r="AH324" i="38" s="1"/>
  <c r="AH396" i="38" s="1"/>
  <c r="AT24" i="38"/>
  <c r="AT96" i="38" s="1"/>
  <c r="AK24" i="38"/>
  <c r="AK96" i="38" s="1"/>
  <c r="AK180" i="38" s="1"/>
  <c r="AK252" i="38" s="1"/>
  <c r="AK324" i="38" s="1"/>
  <c r="AK396" i="38" s="1"/>
  <c r="BB24" i="38"/>
  <c r="BB96" i="38" s="1"/>
  <c r="AS24" i="38"/>
  <c r="AS96" i="38" s="1"/>
  <c r="AS396" i="38" s="1"/>
  <c r="AO24" i="38"/>
  <c r="AX24" i="38" s="1"/>
  <c r="AX96" i="38" s="1"/>
  <c r="AX180" i="38" s="1"/>
  <c r="AX252" i="38" s="1"/>
  <c r="AX324" i="38" s="1"/>
  <c r="AX396" i="38" s="1"/>
  <c r="AJ24" i="38"/>
  <c r="AJ96" i="38" s="1"/>
  <c r="AJ180" i="38" s="1"/>
  <c r="AU84" i="36"/>
  <c r="AU156" i="36" s="1"/>
  <c r="AU456" i="36" s="1"/>
  <c r="AQ84" i="36"/>
  <c r="AQ156" i="36" s="1"/>
  <c r="AQ456" i="36" s="1"/>
  <c r="AL84" i="36"/>
  <c r="AL156" i="36" s="1"/>
  <c r="AL240" i="36" s="1"/>
  <c r="AL312" i="36" s="1"/>
  <c r="AL384" i="36" s="1"/>
  <c r="AL456" i="36" s="1"/>
  <c r="AH84" i="36"/>
  <c r="AH156" i="36" s="1"/>
  <c r="AH240" i="36" s="1"/>
  <c r="AH312" i="36" s="1"/>
  <c r="AH384" i="36" s="1"/>
  <c r="AH456" i="36" s="1"/>
  <c r="AT84" i="36"/>
  <c r="AT156" i="36" s="1"/>
  <c r="AT456" i="36" s="1"/>
  <c r="AK84" i="36"/>
  <c r="AK156" i="36" s="1"/>
  <c r="AK240" i="36" s="1"/>
  <c r="BB84" i="36"/>
  <c r="BB156" i="36" s="1"/>
  <c r="AS84" i="36"/>
  <c r="AS156" i="36" s="1"/>
  <c r="AS456" i="36" s="1"/>
  <c r="AO84" i="36"/>
  <c r="AX84" i="36" s="1"/>
  <c r="AX156" i="36" s="1"/>
  <c r="AJ84" i="36"/>
  <c r="AJ156" i="36" s="1"/>
  <c r="AJ240" i="36" s="1"/>
  <c r="AJ312" i="36" s="1"/>
  <c r="AJ384" i="36" s="1"/>
  <c r="AJ456" i="36" s="1"/>
  <c r="BA84" i="36"/>
  <c r="BA156" i="36" s="1"/>
  <c r="AR84" i="36"/>
  <c r="AR156" i="36" s="1"/>
  <c r="AR456" i="36" s="1"/>
  <c r="AN84" i="36"/>
  <c r="AN156" i="36" s="1"/>
  <c r="AN240" i="36" s="1"/>
  <c r="AN312" i="36" s="1"/>
  <c r="AN384" i="36" s="1"/>
  <c r="AN456" i="36" s="1"/>
  <c r="AI84" i="36"/>
  <c r="AU76" i="36"/>
  <c r="AU148" i="36" s="1"/>
  <c r="AU448" i="36" s="1"/>
  <c r="AQ76" i="36"/>
  <c r="AQ148" i="36" s="1"/>
  <c r="AQ448" i="36" s="1"/>
  <c r="AL76" i="36"/>
  <c r="AL148" i="36" s="1"/>
  <c r="AL232" i="36" s="1"/>
  <c r="AL304" i="36" s="1"/>
  <c r="AL376" i="36" s="1"/>
  <c r="AL448" i="36" s="1"/>
  <c r="AH76" i="36"/>
  <c r="AH148" i="36" s="1"/>
  <c r="AH232" i="36" s="1"/>
  <c r="AH304" i="36" s="1"/>
  <c r="AH376" i="36" s="1"/>
  <c r="AH448" i="36" s="1"/>
  <c r="AT76" i="36"/>
  <c r="AT148" i="36" s="1"/>
  <c r="AT448" i="36" s="1"/>
  <c r="AK76" i="36"/>
  <c r="AK148" i="36" s="1"/>
  <c r="AK232" i="36" s="1"/>
  <c r="BB76" i="36"/>
  <c r="BB148" i="36" s="1"/>
  <c r="AS76" i="36"/>
  <c r="AS148" i="36" s="1"/>
  <c r="AS448" i="36" s="1"/>
  <c r="AO76" i="36"/>
  <c r="AX76" i="36" s="1"/>
  <c r="AX148" i="36" s="1"/>
  <c r="AJ76" i="36"/>
  <c r="AJ148" i="36" s="1"/>
  <c r="AJ232" i="36" s="1"/>
  <c r="AJ304" i="36" s="1"/>
  <c r="AJ376" i="36" s="1"/>
  <c r="AJ448" i="36" s="1"/>
  <c r="BA76" i="36"/>
  <c r="BA148" i="36" s="1"/>
  <c r="AR76" i="36"/>
  <c r="AR148" i="36" s="1"/>
  <c r="AR448" i="36" s="1"/>
  <c r="AN76" i="36"/>
  <c r="AN148" i="36" s="1"/>
  <c r="AN232" i="36" s="1"/>
  <c r="AN304" i="36" s="1"/>
  <c r="AN376" i="36" s="1"/>
  <c r="AN448" i="36" s="1"/>
  <c r="AI76" i="36"/>
  <c r="AU68" i="36"/>
  <c r="AU140" i="36" s="1"/>
  <c r="AU440" i="36" s="1"/>
  <c r="AQ68" i="36"/>
  <c r="AQ140" i="36" s="1"/>
  <c r="AQ440" i="36" s="1"/>
  <c r="AL68" i="36"/>
  <c r="AL140" i="36" s="1"/>
  <c r="AL224" i="36" s="1"/>
  <c r="AL296" i="36" s="1"/>
  <c r="AL368" i="36" s="1"/>
  <c r="AL440" i="36" s="1"/>
  <c r="AH68" i="36"/>
  <c r="AH140" i="36" s="1"/>
  <c r="AH224" i="36" s="1"/>
  <c r="AH296" i="36" s="1"/>
  <c r="AH368" i="36" s="1"/>
  <c r="AH440" i="36" s="1"/>
  <c r="AT68" i="36"/>
  <c r="AT140" i="36" s="1"/>
  <c r="AT440" i="36" s="1"/>
  <c r="AK68" i="36"/>
  <c r="AK140" i="36" s="1"/>
  <c r="AK224" i="36" s="1"/>
  <c r="BB68" i="36"/>
  <c r="BB140" i="36" s="1"/>
  <c r="AS68" i="36"/>
  <c r="AS140" i="36" s="1"/>
  <c r="AS440" i="36" s="1"/>
  <c r="AO68" i="36"/>
  <c r="AX68" i="36" s="1"/>
  <c r="AX140" i="36" s="1"/>
  <c r="AJ68" i="36"/>
  <c r="AJ140" i="36" s="1"/>
  <c r="AJ224" i="36" s="1"/>
  <c r="AJ296" i="36" s="1"/>
  <c r="AJ368" i="36" s="1"/>
  <c r="AJ440" i="36" s="1"/>
  <c r="BA68" i="36"/>
  <c r="BA140" i="36" s="1"/>
  <c r="AR68" i="36"/>
  <c r="AR140" i="36" s="1"/>
  <c r="AR440" i="36" s="1"/>
  <c r="AN68" i="36"/>
  <c r="AN140" i="36" s="1"/>
  <c r="AN224" i="36" s="1"/>
  <c r="AN296" i="36" s="1"/>
  <c r="AN368" i="36" s="1"/>
  <c r="AN440" i="36" s="1"/>
  <c r="AI68" i="36"/>
  <c r="BA19" i="36"/>
  <c r="BA91" i="36" s="1"/>
  <c r="AR19" i="36"/>
  <c r="AR91" i="36" s="1"/>
  <c r="AR391" i="36" s="1"/>
  <c r="AN19" i="36"/>
  <c r="AN91" i="36" s="1"/>
  <c r="AN175" i="36" s="1"/>
  <c r="AN247" i="36" s="1"/>
  <c r="AN319" i="36" s="1"/>
  <c r="AN391" i="36" s="1"/>
  <c r="AI19" i="36"/>
  <c r="AU19" i="36"/>
  <c r="AU91" i="36" s="1"/>
  <c r="AU391" i="36" s="1"/>
  <c r="AQ19" i="36"/>
  <c r="AQ91" i="36" s="1"/>
  <c r="AQ391" i="36" s="1"/>
  <c r="AL19" i="36"/>
  <c r="AL91" i="36" s="1"/>
  <c r="AL175" i="36" s="1"/>
  <c r="AL247" i="36" s="1"/>
  <c r="AL319" i="36" s="1"/>
  <c r="AL391" i="36" s="1"/>
  <c r="AH19" i="36"/>
  <c r="AH91" i="36" s="1"/>
  <c r="AH175" i="36" s="1"/>
  <c r="AH247" i="36" s="1"/>
  <c r="AH319" i="36" s="1"/>
  <c r="AH391" i="36" s="1"/>
  <c r="AT19" i="36"/>
  <c r="AT91" i="36" s="1"/>
  <c r="AT391" i="36" s="1"/>
  <c r="AK19" i="36"/>
  <c r="AK91" i="36" s="1"/>
  <c r="AK175" i="36" s="1"/>
  <c r="BB19" i="36"/>
  <c r="BB91" i="36" s="1"/>
  <c r="AS19" i="36"/>
  <c r="AS91" i="36" s="1"/>
  <c r="AS391" i="36" s="1"/>
  <c r="AO19" i="36"/>
  <c r="AX19" i="36" s="1"/>
  <c r="AX91" i="36" s="1"/>
  <c r="AJ19" i="36"/>
  <c r="AJ91" i="36" s="1"/>
  <c r="AJ175" i="36" s="1"/>
  <c r="AJ247" i="36" s="1"/>
  <c r="AJ319" i="36" s="1"/>
  <c r="AJ391" i="36" s="1"/>
  <c r="AP69" i="11"/>
  <c r="AW69" i="11" s="1"/>
  <c r="AW141" i="11" s="1"/>
  <c r="AW225" i="11" s="1"/>
  <c r="AO141" i="11"/>
  <c r="AT441" i="11"/>
  <c r="AP77" i="11"/>
  <c r="AW77" i="11" s="1"/>
  <c r="AW149" i="11" s="1"/>
  <c r="AW233" i="11" s="1"/>
  <c r="AO149" i="11"/>
  <c r="AT449" i="11"/>
  <c r="AM182" i="11"/>
  <c r="AM254" i="11" s="1"/>
  <c r="AM326" i="11" s="1"/>
  <c r="AH182" i="11"/>
  <c r="AH254" i="11" s="1"/>
  <c r="AH326" i="11" s="1"/>
  <c r="AH398" i="11" s="1"/>
  <c r="AM190" i="11"/>
  <c r="AM262" i="11" s="1"/>
  <c r="AM334" i="11" s="1"/>
  <c r="AM198" i="11"/>
  <c r="AM270" i="11" s="1"/>
  <c r="AM342" i="11" s="1"/>
  <c r="AM206" i="11"/>
  <c r="AM278" i="11" s="1"/>
  <c r="AM350" i="11" s="1"/>
  <c r="AM214" i="11"/>
  <c r="AM286" i="11" s="1"/>
  <c r="AM358" i="11" s="1"/>
  <c r="AM222" i="11"/>
  <c r="AM294" i="11" s="1"/>
  <c r="AM366" i="11" s="1"/>
  <c r="AM238" i="11"/>
  <c r="AM310" i="11" s="1"/>
  <c r="AM382" i="11" s="1"/>
  <c r="AH171" i="11"/>
  <c r="AH243" i="11" s="1"/>
  <c r="AH315" i="11" s="1"/>
  <c r="AH387" i="11" s="1"/>
  <c r="AM171" i="11"/>
  <c r="AM243" i="11" s="1"/>
  <c r="AM315" i="11" s="1"/>
  <c r="AH175" i="11"/>
  <c r="AH247" i="11" s="1"/>
  <c r="AH319" i="11" s="1"/>
  <c r="AH391" i="11" s="1"/>
  <c r="AM175" i="11"/>
  <c r="AM247" i="11" s="1"/>
  <c r="AM319" i="11" s="1"/>
  <c r="AM184" i="11"/>
  <c r="AM256" i="11" s="1"/>
  <c r="AM328" i="11" s="1"/>
  <c r="AH184" i="11"/>
  <c r="AH256" i="11" s="1"/>
  <c r="AH328" i="11" s="1"/>
  <c r="AH400" i="11" s="1"/>
  <c r="AM200" i="11"/>
  <c r="AM272" i="11" s="1"/>
  <c r="AM344" i="11" s="1"/>
  <c r="AH179" i="11"/>
  <c r="AH251" i="11" s="1"/>
  <c r="AH323" i="11" s="1"/>
  <c r="AH395" i="11" s="1"/>
  <c r="AM179" i="11"/>
  <c r="AM251" i="11" s="1"/>
  <c r="AM323" i="11" s="1"/>
  <c r="AM181" i="11"/>
  <c r="AM253" i="11" s="1"/>
  <c r="AM325" i="11" s="1"/>
  <c r="AH181" i="11"/>
  <c r="AH253" i="11" s="1"/>
  <c r="AH325" i="11" s="1"/>
  <c r="AH397" i="11" s="1"/>
  <c r="AM189" i="11"/>
  <c r="AM261" i="11" s="1"/>
  <c r="AM333" i="11" s="1"/>
  <c r="AM197" i="11"/>
  <c r="AM269" i="11" s="1"/>
  <c r="AM341" i="11" s="1"/>
  <c r="AM205" i="11"/>
  <c r="AM277" i="11" s="1"/>
  <c r="AM349" i="11" s="1"/>
  <c r="AM213" i="11"/>
  <c r="AM285" i="11" s="1"/>
  <c r="AM357" i="11" s="1"/>
  <c r="AM221" i="11"/>
  <c r="AM293" i="11" s="1"/>
  <c r="AM365" i="11" s="1"/>
  <c r="BA41" i="37"/>
  <c r="BA113" i="37" s="1"/>
  <c r="AR41" i="37"/>
  <c r="AR113" i="37" s="1"/>
  <c r="AR413" i="37" s="1"/>
  <c r="AN41" i="37"/>
  <c r="AN113" i="37" s="1"/>
  <c r="AN197" i="37" s="1"/>
  <c r="AN269" i="37" s="1"/>
  <c r="AN341" i="37" s="1"/>
  <c r="AN413" i="37" s="1"/>
  <c r="AI41" i="37"/>
  <c r="AQ41" i="37"/>
  <c r="AQ113" i="37" s="1"/>
  <c r="AQ413" i="37" s="1"/>
  <c r="AK41" i="37"/>
  <c r="AK113" i="37" s="1"/>
  <c r="BB41" i="37"/>
  <c r="BB113" i="37" s="1"/>
  <c r="AU41" i="37"/>
  <c r="AU113" i="37" s="1"/>
  <c r="AU413" i="37" s="1"/>
  <c r="AJ41" i="37"/>
  <c r="AJ113" i="37" s="1"/>
  <c r="AJ197" i="37" s="1"/>
  <c r="AJ269" i="37" s="1"/>
  <c r="AJ341" i="37" s="1"/>
  <c r="AJ413" i="37" s="1"/>
  <c r="AT41" i="37"/>
  <c r="AT113" i="37" s="1"/>
  <c r="AO41" i="37"/>
  <c r="AX41" i="37" s="1"/>
  <c r="AX113" i="37" s="1"/>
  <c r="AX197" i="37" s="1"/>
  <c r="AX269" i="37" s="1"/>
  <c r="AX341" i="37" s="1"/>
  <c r="AX413" i="37" s="1"/>
  <c r="AH41" i="37"/>
  <c r="AH113" i="37" s="1"/>
  <c r="AH197" i="37" s="1"/>
  <c r="AH269" i="37" s="1"/>
  <c r="AH341" i="37" s="1"/>
  <c r="AH413" i="37" s="1"/>
  <c r="AS41" i="37"/>
  <c r="AS113" i="37" s="1"/>
  <c r="AS413" i="37" s="1"/>
  <c r="AL41" i="37"/>
  <c r="AL113" i="37" s="1"/>
  <c r="AL197" i="37" s="1"/>
  <c r="AL269" i="37" s="1"/>
  <c r="AL341" i="37" s="1"/>
  <c r="AL413" i="37" s="1"/>
  <c r="AT21" i="37"/>
  <c r="AT93" i="37" s="1"/>
  <c r="AK21" i="37"/>
  <c r="AK93" i="37" s="1"/>
  <c r="BB21" i="37"/>
  <c r="BB93" i="37" s="1"/>
  <c r="AS21" i="37"/>
  <c r="AS93" i="37" s="1"/>
  <c r="AS393" i="37" s="1"/>
  <c r="AO21" i="37"/>
  <c r="AX21" i="37" s="1"/>
  <c r="AX93" i="37" s="1"/>
  <c r="AX177" i="37" s="1"/>
  <c r="AX249" i="37" s="1"/>
  <c r="AX321" i="37" s="1"/>
  <c r="AX393" i="37" s="1"/>
  <c r="AJ21" i="37"/>
  <c r="AJ93" i="37" s="1"/>
  <c r="AJ177" i="37" s="1"/>
  <c r="AJ249" i="37" s="1"/>
  <c r="AJ321" i="37" s="1"/>
  <c r="AJ393" i="37" s="1"/>
  <c r="BA21" i="37"/>
  <c r="BA93" i="37" s="1"/>
  <c r="AR21" i="37"/>
  <c r="AR93" i="37" s="1"/>
  <c r="AR393" i="37" s="1"/>
  <c r="AN21" i="37"/>
  <c r="AN93" i="37" s="1"/>
  <c r="AN177" i="37" s="1"/>
  <c r="AN249" i="37" s="1"/>
  <c r="AN321" i="37" s="1"/>
  <c r="AN393" i="37" s="1"/>
  <c r="AI21" i="37"/>
  <c r="AU21" i="37"/>
  <c r="AU93" i="37" s="1"/>
  <c r="AU393" i="37" s="1"/>
  <c r="AQ21" i="37"/>
  <c r="AQ93" i="37" s="1"/>
  <c r="AQ393" i="37" s="1"/>
  <c r="AL21" i="37"/>
  <c r="AL93" i="37" s="1"/>
  <c r="AL177" i="37" s="1"/>
  <c r="AL249" i="37" s="1"/>
  <c r="AL321" i="37" s="1"/>
  <c r="AL393" i="37" s="1"/>
  <c r="AH21" i="37"/>
  <c r="AH93" i="37" s="1"/>
  <c r="AH177" i="37" s="1"/>
  <c r="AH249" i="37" s="1"/>
  <c r="AH321" i="37" s="1"/>
  <c r="AH393" i="37" s="1"/>
  <c r="AU31" i="37"/>
  <c r="AU103" i="37" s="1"/>
  <c r="AU403" i="37" s="1"/>
  <c r="AQ31" i="37"/>
  <c r="AQ103" i="37" s="1"/>
  <c r="AQ403" i="37" s="1"/>
  <c r="AL31" i="37"/>
  <c r="AL103" i="37" s="1"/>
  <c r="AL187" i="37" s="1"/>
  <c r="AL259" i="37" s="1"/>
  <c r="AL331" i="37" s="1"/>
  <c r="AL403" i="37" s="1"/>
  <c r="AH31" i="37"/>
  <c r="AH103" i="37" s="1"/>
  <c r="AH187" i="37" s="1"/>
  <c r="AH259" i="37" s="1"/>
  <c r="AH331" i="37" s="1"/>
  <c r="AH403" i="37" s="1"/>
  <c r="AT31" i="37"/>
  <c r="AT103" i="37" s="1"/>
  <c r="AK31" i="37"/>
  <c r="AK103" i="37" s="1"/>
  <c r="BB31" i="37"/>
  <c r="BB103" i="37" s="1"/>
  <c r="AS31" i="37"/>
  <c r="AS103" i="37" s="1"/>
  <c r="AS403" i="37" s="1"/>
  <c r="AO31" i="37"/>
  <c r="AX31" i="37" s="1"/>
  <c r="AX103" i="37" s="1"/>
  <c r="AX187" i="37" s="1"/>
  <c r="AX259" i="37" s="1"/>
  <c r="AX331" i="37" s="1"/>
  <c r="AX403" i="37" s="1"/>
  <c r="AJ31" i="37"/>
  <c r="AJ103" i="37" s="1"/>
  <c r="AJ187" i="37" s="1"/>
  <c r="AJ259" i="37" s="1"/>
  <c r="AJ331" i="37" s="1"/>
  <c r="AJ403" i="37" s="1"/>
  <c r="BA31" i="37"/>
  <c r="BA103" i="37" s="1"/>
  <c r="AR31" i="37"/>
  <c r="AR103" i="37" s="1"/>
  <c r="AR403" i="37" s="1"/>
  <c r="AN31" i="37"/>
  <c r="AN103" i="37" s="1"/>
  <c r="AN187" i="37" s="1"/>
  <c r="AN259" i="37" s="1"/>
  <c r="AN331" i="37" s="1"/>
  <c r="AN403" i="37" s="1"/>
  <c r="AI31" i="37"/>
  <c r="AU20" i="37"/>
  <c r="AU92" i="37" s="1"/>
  <c r="AU392" i="37" s="1"/>
  <c r="AQ20" i="37"/>
  <c r="AQ92" i="37" s="1"/>
  <c r="AQ392" i="37" s="1"/>
  <c r="AL20" i="37"/>
  <c r="AL92" i="37" s="1"/>
  <c r="AL176" i="37" s="1"/>
  <c r="AL248" i="37" s="1"/>
  <c r="AL320" i="37" s="1"/>
  <c r="AL392" i="37" s="1"/>
  <c r="AH20" i="37"/>
  <c r="AH92" i="37" s="1"/>
  <c r="AH176" i="37" s="1"/>
  <c r="AH248" i="37" s="1"/>
  <c r="AH320" i="37" s="1"/>
  <c r="AH392" i="37" s="1"/>
  <c r="AT20" i="37"/>
  <c r="AT92" i="37" s="1"/>
  <c r="AK20" i="37"/>
  <c r="AK92" i="37" s="1"/>
  <c r="BB20" i="37"/>
  <c r="BB92" i="37" s="1"/>
  <c r="AS20" i="37"/>
  <c r="AS92" i="37" s="1"/>
  <c r="AS392" i="37" s="1"/>
  <c r="AO20" i="37"/>
  <c r="AX20" i="37" s="1"/>
  <c r="AX92" i="37" s="1"/>
  <c r="AX176" i="37" s="1"/>
  <c r="AX248" i="37" s="1"/>
  <c r="AX320" i="37" s="1"/>
  <c r="AX392" i="37" s="1"/>
  <c r="AJ20" i="37"/>
  <c r="AJ92" i="37" s="1"/>
  <c r="AJ176" i="37" s="1"/>
  <c r="AJ248" i="37" s="1"/>
  <c r="AJ320" i="37" s="1"/>
  <c r="AJ392" i="37" s="1"/>
  <c r="BA20" i="37"/>
  <c r="BA92" i="37" s="1"/>
  <c r="AR20" i="37"/>
  <c r="AR92" i="37" s="1"/>
  <c r="AR392" i="37" s="1"/>
  <c r="AN20" i="37"/>
  <c r="AN92" i="37" s="1"/>
  <c r="AN176" i="37" s="1"/>
  <c r="AN248" i="37" s="1"/>
  <c r="AN320" i="37" s="1"/>
  <c r="AN392" i="37" s="1"/>
  <c r="AI20" i="37"/>
  <c r="AI102" i="11"/>
  <c r="AI186" i="11" s="1"/>
  <c r="AI258" i="11" s="1"/>
  <c r="AI330" i="11" s="1"/>
  <c r="AI402" i="11" s="1"/>
  <c r="AV30" i="11"/>
  <c r="AV102" i="11" s="1"/>
  <c r="AV186" i="11" s="1"/>
  <c r="AV258" i="11" s="1"/>
  <c r="AV330" i="11" s="1"/>
  <c r="AV402" i="11" s="1"/>
  <c r="AI110" i="11"/>
  <c r="AI194" i="11" s="1"/>
  <c r="AI266" i="11" s="1"/>
  <c r="AI338" i="11" s="1"/>
  <c r="AI410" i="11" s="1"/>
  <c r="AV38" i="11"/>
  <c r="AV110" i="11" s="1"/>
  <c r="AV194" i="11" s="1"/>
  <c r="AV266" i="11" s="1"/>
  <c r="AV338" i="11" s="1"/>
  <c r="AV410" i="11" s="1"/>
  <c r="AI118" i="11"/>
  <c r="AI202" i="11" s="1"/>
  <c r="AI274" i="11" s="1"/>
  <c r="AI346" i="11" s="1"/>
  <c r="AI418" i="11" s="1"/>
  <c r="AV46" i="11"/>
  <c r="AV118" i="11" s="1"/>
  <c r="AV202" i="11" s="1"/>
  <c r="AV274" i="11" s="1"/>
  <c r="AV346" i="11" s="1"/>
  <c r="AV418" i="11" s="1"/>
  <c r="AI126" i="11"/>
  <c r="AI210" i="11" s="1"/>
  <c r="AI282" i="11" s="1"/>
  <c r="AI354" i="11" s="1"/>
  <c r="AI426" i="11" s="1"/>
  <c r="AV54" i="11"/>
  <c r="AV126" i="11" s="1"/>
  <c r="AV210" i="11" s="1"/>
  <c r="AV282" i="11" s="1"/>
  <c r="AV354" i="11" s="1"/>
  <c r="AV426" i="11" s="1"/>
  <c r="AI134" i="11"/>
  <c r="AI218" i="11" s="1"/>
  <c r="AI290" i="11" s="1"/>
  <c r="AI362" i="11" s="1"/>
  <c r="AI434" i="11" s="1"/>
  <c r="AV62" i="11"/>
  <c r="AV134" i="11" s="1"/>
  <c r="AV218" i="11" s="1"/>
  <c r="AV290" i="11" s="1"/>
  <c r="AV362" i="11" s="1"/>
  <c r="AV434" i="11" s="1"/>
  <c r="AI142" i="11"/>
  <c r="AI226" i="11" s="1"/>
  <c r="AI298" i="11" s="1"/>
  <c r="AI370" i="11" s="1"/>
  <c r="AI442" i="11" s="1"/>
  <c r="AV70" i="11"/>
  <c r="AV142" i="11" s="1"/>
  <c r="AV226" i="11" s="1"/>
  <c r="AV298" i="11" s="1"/>
  <c r="AV370" i="11" s="1"/>
  <c r="AV442" i="11" s="1"/>
  <c r="AI150" i="11"/>
  <c r="AI234" i="11" s="1"/>
  <c r="AI306" i="11" s="1"/>
  <c r="AI378" i="11" s="1"/>
  <c r="AI450" i="11" s="1"/>
  <c r="AV78" i="11"/>
  <c r="AV150" i="11" s="1"/>
  <c r="AV234" i="11" s="1"/>
  <c r="AV306" i="11" s="1"/>
  <c r="AV378" i="11" s="1"/>
  <c r="AV450" i="11" s="1"/>
  <c r="BA74" i="38"/>
  <c r="BA146" i="38" s="1"/>
  <c r="AR74" i="38"/>
  <c r="AR146" i="38" s="1"/>
  <c r="AR446" i="38" s="1"/>
  <c r="AN74" i="38"/>
  <c r="AN146" i="38" s="1"/>
  <c r="AN230" i="38" s="1"/>
  <c r="AN302" i="38" s="1"/>
  <c r="AN374" i="38" s="1"/>
  <c r="AN446" i="38" s="1"/>
  <c r="AI74" i="38"/>
  <c r="AQ74" i="38"/>
  <c r="AQ146" i="38" s="1"/>
  <c r="AQ446" i="38" s="1"/>
  <c r="AK74" i="38"/>
  <c r="AK146" i="38" s="1"/>
  <c r="AK230" i="38" s="1"/>
  <c r="AK302" i="38" s="1"/>
  <c r="AK374" i="38" s="1"/>
  <c r="AK446" i="38" s="1"/>
  <c r="BB74" i="38"/>
  <c r="BB146" i="38" s="1"/>
  <c r="AU74" i="38"/>
  <c r="AU146" i="38" s="1"/>
  <c r="AU446" i="38" s="1"/>
  <c r="AJ74" i="38"/>
  <c r="AJ146" i="38" s="1"/>
  <c r="AJ230" i="38" s="1"/>
  <c r="AT74" i="38"/>
  <c r="AT146" i="38" s="1"/>
  <c r="AO74" i="38"/>
  <c r="AX74" i="38" s="1"/>
  <c r="AX146" i="38" s="1"/>
  <c r="AX230" i="38" s="1"/>
  <c r="AX302" i="38" s="1"/>
  <c r="AX374" i="38" s="1"/>
  <c r="AX446" i="38" s="1"/>
  <c r="AH74" i="38"/>
  <c r="AH146" i="38" s="1"/>
  <c r="AH230" i="38" s="1"/>
  <c r="AH302" i="38" s="1"/>
  <c r="AH374" i="38" s="1"/>
  <c r="AH446" i="38" s="1"/>
  <c r="AS74" i="38"/>
  <c r="AS146" i="38" s="1"/>
  <c r="AS446" i="38" s="1"/>
  <c r="AL74" i="38"/>
  <c r="AL146" i="38" s="1"/>
  <c r="AL230" i="38" s="1"/>
  <c r="AL302" i="38" s="1"/>
  <c r="AL374" i="38" s="1"/>
  <c r="AL446" i="38" s="1"/>
  <c r="BA76" i="38"/>
  <c r="BA148" i="38" s="1"/>
  <c r="AR76" i="38"/>
  <c r="AR148" i="38" s="1"/>
  <c r="AR448" i="38" s="1"/>
  <c r="AN76" i="38"/>
  <c r="AN148" i="38" s="1"/>
  <c r="AN232" i="38" s="1"/>
  <c r="AN304" i="38" s="1"/>
  <c r="AN376" i="38" s="1"/>
  <c r="AN448" i="38" s="1"/>
  <c r="AI76" i="38"/>
  <c r="AT76" i="38"/>
  <c r="AT148" i="38" s="1"/>
  <c r="AO76" i="38"/>
  <c r="AX76" i="38" s="1"/>
  <c r="AX148" i="38" s="1"/>
  <c r="AX232" i="38" s="1"/>
  <c r="AX304" i="38" s="1"/>
  <c r="AX376" i="38" s="1"/>
  <c r="AX448" i="38" s="1"/>
  <c r="AH76" i="38"/>
  <c r="AH148" i="38" s="1"/>
  <c r="AH232" i="38" s="1"/>
  <c r="AH304" i="38" s="1"/>
  <c r="AH376" i="38" s="1"/>
  <c r="AH448" i="38" s="1"/>
  <c r="AS76" i="38"/>
  <c r="AS148" i="38" s="1"/>
  <c r="AS448" i="38" s="1"/>
  <c r="AL76" i="38"/>
  <c r="AL148" i="38" s="1"/>
  <c r="AL232" i="38" s="1"/>
  <c r="AL304" i="38" s="1"/>
  <c r="AL376" i="38" s="1"/>
  <c r="AL448" i="38" s="1"/>
  <c r="AQ76" i="38"/>
  <c r="AQ148" i="38" s="1"/>
  <c r="AQ448" i="38" s="1"/>
  <c r="AK76" i="38"/>
  <c r="AK148" i="38" s="1"/>
  <c r="AK232" i="38" s="1"/>
  <c r="AK304" i="38" s="1"/>
  <c r="AK376" i="38" s="1"/>
  <c r="AK448" i="38" s="1"/>
  <c r="BB76" i="38"/>
  <c r="BB148" i="38" s="1"/>
  <c r="AU76" i="38"/>
  <c r="AU148" i="38" s="1"/>
  <c r="AU448" i="38" s="1"/>
  <c r="AJ76" i="38"/>
  <c r="AJ148" i="38" s="1"/>
  <c r="AJ232" i="38" s="1"/>
  <c r="BA69" i="38"/>
  <c r="BA141" i="38" s="1"/>
  <c r="AR69" i="38"/>
  <c r="AR141" i="38" s="1"/>
  <c r="AR441" i="38" s="1"/>
  <c r="AN69" i="38"/>
  <c r="AN141" i="38" s="1"/>
  <c r="AN225" i="38" s="1"/>
  <c r="AN297" i="38" s="1"/>
  <c r="AN369" i="38" s="1"/>
  <c r="AN441" i="38" s="1"/>
  <c r="AI69" i="38"/>
  <c r="AU69" i="38"/>
  <c r="AU141" i="38" s="1"/>
  <c r="AU441" i="38" s="1"/>
  <c r="AQ69" i="38"/>
  <c r="AQ141" i="38" s="1"/>
  <c r="AQ441" i="38" s="1"/>
  <c r="AL69" i="38"/>
  <c r="AL141" i="38" s="1"/>
  <c r="AL225" i="38" s="1"/>
  <c r="AL297" i="38" s="1"/>
  <c r="AL369" i="38" s="1"/>
  <c r="AL441" i="38" s="1"/>
  <c r="AH69" i="38"/>
  <c r="AH141" i="38" s="1"/>
  <c r="AH225" i="38" s="1"/>
  <c r="AH297" i="38" s="1"/>
  <c r="AH369" i="38" s="1"/>
  <c r="AH441" i="38" s="1"/>
  <c r="AT69" i="38"/>
  <c r="AT141" i="38" s="1"/>
  <c r="AK69" i="38"/>
  <c r="AK141" i="38" s="1"/>
  <c r="AK225" i="38" s="1"/>
  <c r="AK297" i="38" s="1"/>
  <c r="AK369" i="38" s="1"/>
  <c r="AK441" i="38" s="1"/>
  <c r="BB69" i="38"/>
  <c r="BB141" i="38" s="1"/>
  <c r="AS69" i="38"/>
  <c r="AS141" i="38" s="1"/>
  <c r="AS441" i="38" s="1"/>
  <c r="AO69" i="38"/>
  <c r="AJ69" i="38"/>
  <c r="AJ141" i="38" s="1"/>
  <c r="AJ225" i="38" s="1"/>
  <c r="BA61" i="38"/>
  <c r="BA133" i="38" s="1"/>
  <c r="AR61" i="38"/>
  <c r="AR133" i="38" s="1"/>
  <c r="AR433" i="38" s="1"/>
  <c r="AN61" i="38"/>
  <c r="AN133" i="38" s="1"/>
  <c r="AN217" i="38" s="1"/>
  <c r="AN289" i="38" s="1"/>
  <c r="AN361" i="38" s="1"/>
  <c r="AN433" i="38" s="1"/>
  <c r="AI61" i="38"/>
  <c r="AU61" i="38"/>
  <c r="AU133" i="38" s="1"/>
  <c r="AU433" i="38" s="1"/>
  <c r="AQ61" i="38"/>
  <c r="AQ133" i="38" s="1"/>
  <c r="AQ433" i="38" s="1"/>
  <c r="AL61" i="38"/>
  <c r="AL133" i="38" s="1"/>
  <c r="AL217" i="38" s="1"/>
  <c r="AL289" i="38" s="1"/>
  <c r="AL361" i="38" s="1"/>
  <c r="AL433" i="38" s="1"/>
  <c r="AH61" i="38"/>
  <c r="AH133" i="38" s="1"/>
  <c r="AH217" i="38" s="1"/>
  <c r="AH289" i="38" s="1"/>
  <c r="AH361" i="38" s="1"/>
  <c r="AH433" i="38" s="1"/>
  <c r="AT61" i="38"/>
  <c r="AT133" i="38" s="1"/>
  <c r="AK61" i="38"/>
  <c r="AK133" i="38" s="1"/>
  <c r="AK217" i="38" s="1"/>
  <c r="AK289" i="38" s="1"/>
  <c r="AK361" i="38" s="1"/>
  <c r="AK433" i="38" s="1"/>
  <c r="BB61" i="38"/>
  <c r="BB133" i="38" s="1"/>
  <c r="AS61" i="38"/>
  <c r="AS133" i="38" s="1"/>
  <c r="AS433" i="38" s="1"/>
  <c r="AO61" i="38"/>
  <c r="AJ61" i="38"/>
  <c r="AJ133" i="38" s="1"/>
  <c r="AJ217" i="38" s="1"/>
  <c r="BA53" i="38"/>
  <c r="BA125" i="38" s="1"/>
  <c r="AR53" i="38"/>
  <c r="AR125" i="38" s="1"/>
  <c r="AR425" i="38" s="1"/>
  <c r="AN53" i="38"/>
  <c r="AN125" i="38" s="1"/>
  <c r="AN209" i="38" s="1"/>
  <c r="AN281" i="38" s="1"/>
  <c r="AN353" i="38" s="1"/>
  <c r="AN425" i="38" s="1"/>
  <c r="AI53" i="38"/>
  <c r="AU53" i="38"/>
  <c r="AU125" i="38" s="1"/>
  <c r="AU425" i="38" s="1"/>
  <c r="AQ53" i="38"/>
  <c r="AQ125" i="38" s="1"/>
  <c r="AQ425" i="38" s="1"/>
  <c r="AL53" i="38"/>
  <c r="AL125" i="38" s="1"/>
  <c r="AL209" i="38" s="1"/>
  <c r="AL281" i="38" s="1"/>
  <c r="AL353" i="38" s="1"/>
  <c r="AL425" i="38" s="1"/>
  <c r="AH53" i="38"/>
  <c r="AH125" i="38" s="1"/>
  <c r="AH209" i="38" s="1"/>
  <c r="AH281" i="38" s="1"/>
  <c r="AH353" i="38" s="1"/>
  <c r="AH425" i="38" s="1"/>
  <c r="AT53" i="38"/>
  <c r="AT125" i="38" s="1"/>
  <c r="AK53" i="38"/>
  <c r="AK125" i="38" s="1"/>
  <c r="AK209" i="38" s="1"/>
  <c r="AK281" i="38" s="1"/>
  <c r="AK353" i="38" s="1"/>
  <c r="AK425" i="38" s="1"/>
  <c r="BB53" i="38"/>
  <c r="BB125" i="38" s="1"/>
  <c r="AS53" i="38"/>
  <c r="AS125" i="38" s="1"/>
  <c r="AS425" i="38" s="1"/>
  <c r="AO53" i="38"/>
  <c r="AJ53" i="38"/>
  <c r="AJ125" i="38" s="1"/>
  <c r="AJ209" i="38" s="1"/>
  <c r="BA45" i="38"/>
  <c r="BA117" i="38" s="1"/>
  <c r="AR45" i="38"/>
  <c r="AR117" i="38" s="1"/>
  <c r="AR417" i="38" s="1"/>
  <c r="AN45" i="38"/>
  <c r="AN117" i="38" s="1"/>
  <c r="AN201" i="38" s="1"/>
  <c r="AN273" i="38" s="1"/>
  <c r="AN345" i="38" s="1"/>
  <c r="AN417" i="38" s="1"/>
  <c r="AI45" i="38"/>
  <c r="AU45" i="38"/>
  <c r="AU117" i="38" s="1"/>
  <c r="AU417" i="38" s="1"/>
  <c r="AQ45" i="38"/>
  <c r="AQ117" i="38" s="1"/>
  <c r="AQ417" i="38" s="1"/>
  <c r="AL45" i="38"/>
  <c r="AL117" i="38" s="1"/>
  <c r="AL201" i="38" s="1"/>
  <c r="AL273" i="38" s="1"/>
  <c r="AL345" i="38" s="1"/>
  <c r="AL417" i="38" s="1"/>
  <c r="AH45" i="38"/>
  <c r="AH117" i="38" s="1"/>
  <c r="AH201" i="38" s="1"/>
  <c r="AH273" i="38" s="1"/>
  <c r="AH345" i="38" s="1"/>
  <c r="AH417" i="38" s="1"/>
  <c r="AT45" i="38"/>
  <c r="AT117" i="38" s="1"/>
  <c r="AK45" i="38"/>
  <c r="AK117" i="38" s="1"/>
  <c r="AK201" i="38" s="1"/>
  <c r="AK273" i="38" s="1"/>
  <c r="AK345" i="38" s="1"/>
  <c r="AK417" i="38" s="1"/>
  <c r="BB45" i="38"/>
  <c r="BB117" i="38" s="1"/>
  <c r="AS45" i="38"/>
  <c r="AS117" i="38" s="1"/>
  <c r="AS417" i="38" s="1"/>
  <c r="AO45" i="38"/>
  <c r="AJ45" i="38"/>
  <c r="AJ117" i="38" s="1"/>
  <c r="AJ201" i="38" s="1"/>
  <c r="BA37" i="38"/>
  <c r="BA109" i="38" s="1"/>
  <c r="AR37" i="38"/>
  <c r="AR109" i="38" s="1"/>
  <c r="AR409" i="38" s="1"/>
  <c r="AN37" i="38"/>
  <c r="AN109" i="38" s="1"/>
  <c r="AN193" i="38" s="1"/>
  <c r="AN265" i="38" s="1"/>
  <c r="AN337" i="38" s="1"/>
  <c r="AN409" i="38" s="1"/>
  <c r="AI37" i="38"/>
  <c r="AU37" i="38"/>
  <c r="AU109" i="38" s="1"/>
  <c r="AU409" i="38" s="1"/>
  <c r="AQ37" i="38"/>
  <c r="AQ109" i="38" s="1"/>
  <c r="AQ409" i="38" s="1"/>
  <c r="AL37" i="38"/>
  <c r="AL109" i="38" s="1"/>
  <c r="AL193" i="38" s="1"/>
  <c r="AL265" i="38" s="1"/>
  <c r="AL337" i="38" s="1"/>
  <c r="AL409" i="38" s="1"/>
  <c r="AH37" i="38"/>
  <c r="AH109" i="38" s="1"/>
  <c r="AH193" i="38" s="1"/>
  <c r="AH265" i="38" s="1"/>
  <c r="AH337" i="38" s="1"/>
  <c r="AH409" i="38" s="1"/>
  <c r="AT37" i="38"/>
  <c r="AT109" i="38" s="1"/>
  <c r="AK37" i="38"/>
  <c r="AK109" i="38" s="1"/>
  <c r="AK193" i="38" s="1"/>
  <c r="AK265" i="38" s="1"/>
  <c r="AK337" i="38" s="1"/>
  <c r="AK409" i="38" s="1"/>
  <c r="BB37" i="38"/>
  <c r="BB109" i="38" s="1"/>
  <c r="AS37" i="38"/>
  <c r="AS109" i="38" s="1"/>
  <c r="AS409" i="38" s="1"/>
  <c r="AO37" i="38"/>
  <c r="AJ37" i="38"/>
  <c r="AJ109" i="38" s="1"/>
  <c r="AJ193" i="38" s="1"/>
  <c r="BA29" i="38"/>
  <c r="BA101" i="38" s="1"/>
  <c r="AR29" i="38"/>
  <c r="AR101" i="38" s="1"/>
  <c r="AR401" i="38" s="1"/>
  <c r="AN29" i="38"/>
  <c r="AN101" i="38" s="1"/>
  <c r="AN185" i="38" s="1"/>
  <c r="AN257" i="38" s="1"/>
  <c r="AN329" i="38" s="1"/>
  <c r="AN401" i="38" s="1"/>
  <c r="AI29" i="38"/>
  <c r="AU29" i="38"/>
  <c r="AU101" i="38" s="1"/>
  <c r="AU401" i="38" s="1"/>
  <c r="AQ29" i="38"/>
  <c r="AQ101" i="38" s="1"/>
  <c r="AQ401" i="38" s="1"/>
  <c r="AL29" i="38"/>
  <c r="AL101" i="38" s="1"/>
  <c r="AL185" i="38" s="1"/>
  <c r="AL257" i="38" s="1"/>
  <c r="AL329" i="38" s="1"/>
  <c r="AL401" i="38" s="1"/>
  <c r="AH29" i="38"/>
  <c r="AH101" i="38" s="1"/>
  <c r="AH185" i="38" s="1"/>
  <c r="AH257" i="38" s="1"/>
  <c r="AH329" i="38" s="1"/>
  <c r="AH401" i="38" s="1"/>
  <c r="AT29" i="38"/>
  <c r="AT101" i="38" s="1"/>
  <c r="AK29" i="38"/>
  <c r="AK101" i="38" s="1"/>
  <c r="AK185" i="38" s="1"/>
  <c r="AK257" i="38" s="1"/>
  <c r="AK329" i="38" s="1"/>
  <c r="AK401" i="38" s="1"/>
  <c r="BB29" i="38"/>
  <c r="BB101" i="38" s="1"/>
  <c r="AS29" i="38"/>
  <c r="AS101" i="38" s="1"/>
  <c r="AS401" i="38" s="1"/>
  <c r="AO29" i="38"/>
  <c r="AJ29" i="38"/>
  <c r="AJ101" i="38" s="1"/>
  <c r="AJ185" i="38" s="1"/>
  <c r="BB22" i="36"/>
  <c r="BB94" i="36" s="1"/>
  <c r="AS22" i="36"/>
  <c r="AS94" i="36" s="1"/>
  <c r="AS394" i="36" s="1"/>
  <c r="AO22" i="36"/>
  <c r="AJ22" i="36"/>
  <c r="AJ94" i="36" s="1"/>
  <c r="AJ178" i="36" s="1"/>
  <c r="AJ250" i="36" s="1"/>
  <c r="AJ322" i="36" s="1"/>
  <c r="AJ394" i="36" s="1"/>
  <c r="BA22" i="36"/>
  <c r="BA94" i="36" s="1"/>
  <c r="AR22" i="36"/>
  <c r="AR94" i="36" s="1"/>
  <c r="AR394" i="36" s="1"/>
  <c r="AN22" i="36"/>
  <c r="AN94" i="36" s="1"/>
  <c r="AN178" i="36" s="1"/>
  <c r="AN250" i="36" s="1"/>
  <c r="AN322" i="36" s="1"/>
  <c r="AN394" i="36" s="1"/>
  <c r="AI22" i="36"/>
  <c r="AU22" i="36"/>
  <c r="AU94" i="36" s="1"/>
  <c r="AU394" i="36" s="1"/>
  <c r="AQ22" i="36"/>
  <c r="AQ94" i="36" s="1"/>
  <c r="AQ394" i="36" s="1"/>
  <c r="AL22" i="36"/>
  <c r="AL94" i="36" s="1"/>
  <c r="AL178" i="36" s="1"/>
  <c r="AL250" i="36" s="1"/>
  <c r="AL322" i="36" s="1"/>
  <c r="AL394" i="36" s="1"/>
  <c r="AH22" i="36"/>
  <c r="AH94" i="36" s="1"/>
  <c r="AH178" i="36" s="1"/>
  <c r="AH250" i="36" s="1"/>
  <c r="AH322" i="36" s="1"/>
  <c r="AH394" i="36" s="1"/>
  <c r="AT22" i="36"/>
  <c r="AT94" i="36" s="1"/>
  <c r="AT394" i="36" s="1"/>
  <c r="AK22" i="36"/>
  <c r="AK94" i="36" s="1"/>
  <c r="AK178" i="36" s="1"/>
  <c r="AU81" i="36"/>
  <c r="AU153" i="36" s="1"/>
  <c r="AU453" i="36" s="1"/>
  <c r="AQ81" i="36"/>
  <c r="AQ153" i="36" s="1"/>
  <c r="AQ453" i="36" s="1"/>
  <c r="AL81" i="36"/>
  <c r="AL153" i="36" s="1"/>
  <c r="AL237" i="36" s="1"/>
  <c r="AL309" i="36" s="1"/>
  <c r="AL381" i="36" s="1"/>
  <c r="AL453" i="36" s="1"/>
  <c r="AH81" i="36"/>
  <c r="AH153" i="36" s="1"/>
  <c r="AH237" i="36" s="1"/>
  <c r="AH309" i="36" s="1"/>
  <c r="AH381" i="36" s="1"/>
  <c r="AH453" i="36" s="1"/>
  <c r="AT81" i="36"/>
  <c r="AT153" i="36" s="1"/>
  <c r="AT453" i="36" s="1"/>
  <c r="AK81" i="36"/>
  <c r="AK153" i="36" s="1"/>
  <c r="AK237" i="36" s="1"/>
  <c r="BB81" i="36"/>
  <c r="BB153" i="36" s="1"/>
  <c r="AS81" i="36"/>
  <c r="AS153" i="36" s="1"/>
  <c r="AS453" i="36" s="1"/>
  <c r="AO81" i="36"/>
  <c r="AJ81" i="36"/>
  <c r="AJ153" i="36" s="1"/>
  <c r="AJ237" i="36" s="1"/>
  <c r="AJ309" i="36" s="1"/>
  <c r="AJ381" i="36" s="1"/>
  <c r="AJ453" i="36" s="1"/>
  <c r="BA81" i="36"/>
  <c r="BA153" i="36" s="1"/>
  <c r="AR81" i="36"/>
  <c r="AR153" i="36" s="1"/>
  <c r="AR453" i="36" s="1"/>
  <c r="AN81" i="36"/>
  <c r="AN153" i="36" s="1"/>
  <c r="AN237" i="36" s="1"/>
  <c r="AN309" i="36" s="1"/>
  <c r="AN381" i="36" s="1"/>
  <c r="AN453" i="36" s="1"/>
  <c r="AI81" i="36"/>
  <c r="AU73" i="36"/>
  <c r="AU145" i="36" s="1"/>
  <c r="AU445" i="36" s="1"/>
  <c r="AQ73" i="36"/>
  <c r="AQ145" i="36" s="1"/>
  <c r="AQ445" i="36" s="1"/>
  <c r="AL73" i="36"/>
  <c r="AL145" i="36" s="1"/>
  <c r="AL229" i="36" s="1"/>
  <c r="AL301" i="36" s="1"/>
  <c r="AL373" i="36" s="1"/>
  <c r="AL445" i="36" s="1"/>
  <c r="AH73" i="36"/>
  <c r="AH145" i="36" s="1"/>
  <c r="AH229" i="36" s="1"/>
  <c r="AH301" i="36" s="1"/>
  <c r="AH373" i="36" s="1"/>
  <c r="AH445" i="36" s="1"/>
  <c r="AT73" i="36"/>
  <c r="AT145" i="36" s="1"/>
  <c r="AT445" i="36" s="1"/>
  <c r="AK73" i="36"/>
  <c r="AK145" i="36" s="1"/>
  <c r="AK229" i="36" s="1"/>
  <c r="BB73" i="36"/>
  <c r="BB145" i="36" s="1"/>
  <c r="AS73" i="36"/>
  <c r="AS145" i="36" s="1"/>
  <c r="AS445" i="36" s="1"/>
  <c r="AO73" i="36"/>
  <c r="AJ73" i="36"/>
  <c r="AJ145" i="36" s="1"/>
  <c r="AJ229" i="36" s="1"/>
  <c r="AJ301" i="36" s="1"/>
  <c r="AJ373" i="36" s="1"/>
  <c r="AJ445" i="36" s="1"/>
  <c r="BA73" i="36"/>
  <c r="BA145" i="36" s="1"/>
  <c r="AR73" i="36"/>
  <c r="AR145" i="36" s="1"/>
  <c r="AR445" i="36" s="1"/>
  <c r="AN73" i="36"/>
  <c r="AN145" i="36" s="1"/>
  <c r="AN229" i="36" s="1"/>
  <c r="AN301" i="36" s="1"/>
  <c r="AN373" i="36" s="1"/>
  <c r="AN445" i="36" s="1"/>
  <c r="AI73" i="36"/>
  <c r="AU65" i="36"/>
  <c r="AU137" i="36" s="1"/>
  <c r="AU437" i="36" s="1"/>
  <c r="AQ65" i="36"/>
  <c r="AQ137" i="36" s="1"/>
  <c r="AQ437" i="36" s="1"/>
  <c r="AL65" i="36"/>
  <c r="AL137" i="36" s="1"/>
  <c r="AL221" i="36" s="1"/>
  <c r="AL293" i="36" s="1"/>
  <c r="AL365" i="36" s="1"/>
  <c r="AL437" i="36" s="1"/>
  <c r="AH65" i="36"/>
  <c r="AH137" i="36" s="1"/>
  <c r="AH221" i="36" s="1"/>
  <c r="AH293" i="36" s="1"/>
  <c r="AH365" i="36" s="1"/>
  <c r="AH437" i="36" s="1"/>
  <c r="AT65" i="36"/>
  <c r="AT137" i="36" s="1"/>
  <c r="AT437" i="36" s="1"/>
  <c r="AK65" i="36"/>
  <c r="AK137" i="36" s="1"/>
  <c r="AK221" i="36" s="1"/>
  <c r="BB65" i="36"/>
  <c r="BB137" i="36" s="1"/>
  <c r="AS65" i="36"/>
  <c r="AS137" i="36" s="1"/>
  <c r="AS437" i="36" s="1"/>
  <c r="AO65" i="36"/>
  <c r="AJ65" i="36"/>
  <c r="AJ137" i="36" s="1"/>
  <c r="AJ221" i="36" s="1"/>
  <c r="AJ293" i="36" s="1"/>
  <c r="AJ365" i="36" s="1"/>
  <c r="AJ437" i="36" s="1"/>
  <c r="BA65" i="36"/>
  <c r="BA137" i="36" s="1"/>
  <c r="AR65" i="36"/>
  <c r="AR137" i="36" s="1"/>
  <c r="AR437" i="36" s="1"/>
  <c r="AN65" i="36"/>
  <c r="AN137" i="36" s="1"/>
  <c r="AN221" i="36" s="1"/>
  <c r="AN293" i="36" s="1"/>
  <c r="AN365" i="36" s="1"/>
  <c r="AN437" i="36" s="1"/>
  <c r="AI65" i="36"/>
  <c r="AV14" i="11"/>
  <c r="AV86" i="11" s="1"/>
  <c r="AV170" i="11" s="1"/>
  <c r="AV242" i="11" s="1"/>
  <c r="AV314" i="11" s="1"/>
  <c r="AV386" i="11" s="1"/>
  <c r="AI86" i="11"/>
  <c r="AI170" i="11" s="1"/>
  <c r="AI242" i="11" s="1"/>
  <c r="AI314" i="11" s="1"/>
  <c r="AI386" i="11" s="1"/>
  <c r="AI140" i="11"/>
  <c r="AI224" i="11" s="1"/>
  <c r="AI296" i="11" s="1"/>
  <c r="AI368" i="11" s="1"/>
  <c r="AI440" i="11" s="1"/>
  <c r="AV68" i="11"/>
  <c r="AV140" i="11" s="1"/>
  <c r="AV224" i="11" s="1"/>
  <c r="AV296" i="11" s="1"/>
  <c r="AV368" i="11" s="1"/>
  <c r="AV440" i="11" s="1"/>
  <c r="AI148" i="11"/>
  <c r="AI232" i="11" s="1"/>
  <c r="AI304" i="11" s="1"/>
  <c r="AI376" i="11" s="1"/>
  <c r="AI448" i="11" s="1"/>
  <c r="AV76" i="11"/>
  <c r="AV148" i="11" s="1"/>
  <c r="AV232" i="11" s="1"/>
  <c r="AV304" i="11" s="1"/>
  <c r="AV376" i="11" s="1"/>
  <c r="AV448" i="11" s="1"/>
  <c r="AI156" i="11"/>
  <c r="AI240" i="11" s="1"/>
  <c r="AI312" i="11" s="1"/>
  <c r="AI384" i="11" s="1"/>
  <c r="AI456" i="11" s="1"/>
  <c r="AV84" i="11"/>
  <c r="AV156" i="11" s="1"/>
  <c r="AV240" i="11" s="1"/>
  <c r="AV312" i="11" s="1"/>
  <c r="AV384" i="11" s="1"/>
  <c r="AV456" i="11" s="1"/>
  <c r="AV18" i="11"/>
  <c r="AV90" i="11" s="1"/>
  <c r="AV174" i="11" s="1"/>
  <c r="AV246" i="11" s="1"/>
  <c r="AV318" i="11" s="1"/>
  <c r="AV390" i="11" s="1"/>
  <c r="AI90" i="11"/>
  <c r="AI174" i="11" s="1"/>
  <c r="AI246" i="11" s="1"/>
  <c r="AI318" i="11" s="1"/>
  <c r="AI390" i="11" s="1"/>
  <c r="AI96" i="11"/>
  <c r="AI180" i="11" s="1"/>
  <c r="AI252" i="11" s="1"/>
  <c r="AI324" i="11" s="1"/>
  <c r="AI396" i="11" s="1"/>
  <c r="AV24" i="11"/>
  <c r="AV96" i="11" s="1"/>
  <c r="AV180" i="11" s="1"/>
  <c r="AV252" i="11" s="1"/>
  <c r="AV324" i="11" s="1"/>
  <c r="AV396" i="11" s="1"/>
  <c r="AI104" i="11"/>
  <c r="AI188" i="11" s="1"/>
  <c r="AI260" i="11" s="1"/>
  <c r="AI332" i="11" s="1"/>
  <c r="AI404" i="11" s="1"/>
  <c r="AV32" i="11"/>
  <c r="AV104" i="11" s="1"/>
  <c r="AV188" i="11" s="1"/>
  <c r="AV260" i="11" s="1"/>
  <c r="AV332" i="11" s="1"/>
  <c r="AV404" i="11" s="1"/>
  <c r="AI120" i="11"/>
  <c r="AI204" i="11" s="1"/>
  <c r="AI276" i="11" s="1"/>
  <c r="AI348" i="11" s="1"/>
  <c r="AI420" i="11" s="1"/>
  <c r="AV48" i="11"/>
  <c r="AV120" i="11" s="1"/>
  <c r="AV204" i="11" s="1"/>
  <c r="AV276" i="11" s="1"/>
  <c r="AV348" i="11" s="1"/>
  <c r="AV420" i="11" s="1"/>
  <c r="AI128" i="11"/>
  <c r="AI212" i="11" s="1"/>
  <c r="AI284" i="11" s="1"/>
  <c r="AI356" i="11" s="1"/>
  <c r="AI428" i="11" s="1"/>
  <c r="AV56" i="11"/>
  <c r="AV128" i="11" s="1"/>
  <c r="AV212" i="11" s="1"/>
  <c r="AV284" i="11" s="1"/>
  <c r="AV356" i="11" s="1"/>
  <c r="AV428" i="11" s="1"/>
  <c r="AI136" i="11"/>
  <c r="AI220" i="11" s="1"/>
  <c r="AI292" i="11" s="1"/>
  <c r="AI364" i="11" s="1"/>
  <c r="AI436" i="11" s="1"/>
  <c r="AV64" i="11"/>
  <c r="AV136" i="11" s="1"/>
  <c r="AV220" i="11" s="1"/>
  <c r="AV292" i="11" s="1"/>
  <c r="AV364" i="11" s="1"/>
  <c r="AV436" i="11" s="1"/>
  <c r="AI144" i="11"/>
  <c r="AI228" i="11" s="1"/>
  <c r="AI300" i="11" s="1"/>
  <c r="AI372" i="11" s="1"/>
  <c r="AI444" i="11" s="1"/>
  <c r="AV72" i="11"/>
  <c r="AV144" i="11" s="1"/>
  <c r="AV228" i="11" s="1"/>
  <c r="AV300" i="11" s="1"/>
  <c r="AV372" i="11" s="1"/>
  <c r="AV444" i="11" s="1"/>
  <c r="AI152" i="11"/>
  <c r="AI236" i="11" s="1"/>
  <c r="AI308" i="11" s="1"/>
  <c r="AI380" i="11" s="1"/>
  <c r="AI452" i="11" s="1"/>
  <c r="AV80" i="11"/>
  <c r="AV152" i="11" s="1"/>
  <c r="AV236" i="11" s="1"/>
  <c r="AV308" i="11" s="1"/>
  <c r="AV380" i="11" s="1"/>
  <c r="AV452" i="11" s="1"/>
  <c r="AM185" i="11"/>
  <c r="AM257" i="11" s="1"/>
  <c r="AM329" i="11" s="1"/>
  <c r="AH185" i="11"/>
  <c r="AH257" i="11" s="1"/>
  <c r="AH329" i="11" s="1"/>
  <c r="AH401" i="11" s="1"/>
  <c r="AM193" i="11"/>
  <c r="AM265" i="11" s="1"/>
  <c r="AM337" i="11" s="1"/>
  <c r="AI101" i="11"/>
  <c r="AI185" i="11" s="1"/>
  <c r="AI257" i="11" s="1"/>
  <c r="AI329" i="11" s="1"/>
  <c r="AI401" i="11" s="1"/>
  <c r="AV29" i="11"/>
  <c r="AV101" i="11" s="1"/>
  <c r="AV185" i="11" s="1"/>
  <c r="AV257" i="11" s="1"/>
  <c r="AV329" i="11" s="1"/>
  <c r="AV401" i="11" s="1"/>
  <c r="AI109" i="11"/>
  <c r="AI193" i="11" s="1"/>
  <c r="AI265" i="11" s="1"/>
  <c r="AI337" i="11" s="1"/>
  <c r="AI409" i="11" s="1"/>
  <c r="AV37" i="11"/>
  <c r="AV109" i="11" s="1"/>
  <c r="AV193" i="11" s="1"/>
  <c r="AV265" i="11" s="1"/>
  <c r="AV337" i="11" s="1"/>
  <c r="AV409" i="11" s="1"/>
  <c r="AI117" i="11"/>
  <c r="AI201" i="11" s="1"/>
  <c r="AI273" i="11" s="1"/>
  <c r="AI345" i="11" s="1"/>
  <c r="AI417" i="11" s="1"/>
  <c r="AV45" i="11"/>
  <c r="AV117" i="11" s="1"/>
  <c r="AV201" i="11" s="1"/>
  <c r="AV273" i="11" s="1"/>
  <c r="AV345" i="11" s="1"/>
  <c r="AV417" i="11" s="1"/>
  <c r="AI125" i="11"/>
  <c r="AI209" i="11" s="1"/>
  <c r="AI281" i="11" s="1"/>
  <c r="AI353" i="11" s="1"/>
  <c r="AI425" i="11" s="1"/>
  <c r="AV53" i="11"/>
  <c r="AV125" i="11" s="1"/>
  <c r="AV209" i="11" s="1"/>
  <c r="AV281" i="11" s="1"/>
  <c r="AV353" i="11" s="1"/>
  <c r="AV425" i="11" s="1"/>
  <c r="AI133" i="11"/>
  <c r="AI217" i="11" s="1"/>
  <c r="AI289" i="11" s="1"/>
  <c r="AI361" i="11" s="1"/>
  <c r="AI433" i="11" s="1"/>
  <c r="AV61" i="11"/>
  <c r="AV133" i="11" s="1"/>
  <c r="AV217" i="11" s="1"/>
  <c r="AV289" i="11" s="1"/>
  <c r="AV361" i="11" s="1"/>
  <c r="AV433" i="11" s="1"/>
  <c r="AH173" i="11"/>
  <c r="AH245" i="11" s="1"/>
  <c r="AH317" i="11" s="1"/>
  <c r="AH389" i="11" s="1"/>
  <c r="AM173" i="11"/>
  <c r="AM245" i="11" s="1"/>
  <c r="AM317" i="11" s="1"/>
  <c r="AV22" i="11"/>
  <c r="AV94" i="11" s="1"/>
  <c r="AV178" i="11" s="1"/>
  <c r="AV250" i="11" s="1"/>
  <c r="AV322" i="11" s="1"/>
  <c r="AV394" i="11" s="1"/>
  <c r="AI94" i="11"/>
  <c r="AI178" i="11" s="1"/>
  <c r="AI250" i="11" s="1"/>
  <c r="AI322" i="11" s="1"/>
  <c r="AI394" i="11" s="1"/>
  <c r="AU80" i="37"/>
  <c r="AU152" i="37" s="1"/>
  <c r="AU452" i="37" s="1"/>
  <c r="AQ80" i="37"/>
  <c r="AQ152" i="37" s="1"/>
  <c r="AQ452" i="37" s="1"/>
  <c r="AL80" i="37"/>
  <c r="AL152" i="37" s="1"/>
  <c r="AL236" i="37" s="1"/>
  <c r="AL308" i="37" s="1"/>
  <c r="AL380" i="37" s="1"/>
  <c r="AL452" i="37" s="1"/>
  <c r="AH80" i="37"/>
  <c r="AH152" i="37" s="1"/>
  <c r="AH236" i="37" s="1"/>
  <c r="AH308" i="37" s="1"/>
  <c r="AH380" i="37" s="1"/>
  <c r="AH452" i="37" s="1"/>
  <c r="AT80" i="37"/>
  <c r="AT152" i="37" s="1"/>
  <c r="AK80" i="37"/>
  <c r="AK152" i="37" s="1"/>
  <c r="BB80" i="37"/>
  <c r="BB152" i="37" s="1"/>
  <c r="AS80" i="37"/>
  <c r="AS152" i="37" s="1"/>
  <c r="AS452" i="37" s="1"/>
  <c r="AO80" i="37"/>
  <c r="AJ80" i="37"/>
  <c r="AJ152" i="37" s="1"/>
  <c r="AJ236" i="37" s="1"/>
  <c r="AJ308" i="37" s="1"/>
  <c r="AJ380" i="37" s="1"/>
  <c r="AJ452" i="37" s="1"/>
  <c r="BA80" i="37"/>
  <c r="BA152" i="37" s="1"/>
  <c r="AR80" i="37"/>
  <c r="AR152" i="37" s="1"/>
  <c r="AR452" i="37" s="1"/>
  <c r="AN80" i="37"/>
  <c r="AN152" i="37" s="1"/>
  <c r="AN236" i="37" s="1"/>
  <c r="AN308" i="37" s="1"/>
  <c r="AN380" i="37" s="1"/>
  <c r="AN452" i="37" s="1"/>
  <c r="AI80" i="37"/>
  <c r="AU72" i="37"/>
  <c r="AU144" i="37" s="1"/>
  <c r="AU444" i="37" s="1"/>
  <c r="AQ72" i="37"/>
  <c r="AQ144" i="37" s="1"/>
  <c r="AQ444" i="37" s="1"/>
  <c r="AL72" i="37"/>
  <c r="AL144" i="37" s="1"/>
  <c r="AL228" i="37" s="1"/>
  <c r="AL300" i="37" s="1"/>
  <c r="AL372" i="37" s="1"/>
  <c r="AL444" i="37" s="1"/>
  <c r="AH72" i="37"/>
  <c r="AH144" i="37" s="1"/>
  <c r="AH228" i="37" s="1"/>
  <c r="AH300" i="37" s="1"/>
  <c r="AH372" i="37" s="1"/>
  <c r="AH444" i="37" s="1"/>
  <c r="AT72" i="37"/>
  <c r="AT144" i="37" s="1"/>
  <c r="AK72" i="37"/>
  <c r="AK144" i="37" s="1"/>
  <c r="BB72" i="37"/>
  <c r="BB144" i="37" s="1"/>
  <c r="AS72" i="37"/>
  <c r="AS144" i="37" s="1"/>
  <c r="AS444" i="37" s="1"/>
  <c r="AO72" i="37"/>
  <c r="AJ72" i="37"/>
  <c r="AJ144" i="37" s="1"/>
  <c r="AJ228" i="37" s="1"/>
  <c r="AJ300" i="37" s="1"/>
  <c r="AJ372" i="37" s="1"/>
  <c r="AJ444" i="37" s="1"/>
  <c r="BA72" i="37"/>
  <c r="BA144" i="37" s="1"/>
  <c r="AR72" i="37"/>
  <c r="AR144" i="37" s="1"/>
  <c r="AR444" i="37" s="1"/>
  <c r="AN72" i="37"/>
  <c r="AN144" i="37" s="1"/>
  <c r="AN228" i="37" s="1"/>
  <c r="AN300" i="37" s="1"/>
  <c r="AN372" i="37" s="1"/>
  <c r="AN444" i="37" s="1"/>
  <c r="AI72" i="37"/>
  <c r="AU64" i="37"/>
  <c r="AU136" i="37" s="1"/>
  <c r="AU436" i="37" s="1"/>
  <c r="AQ64" i="37"/>
  <c r="AQ136" i="37" s="1"/>
  <c r="AQ436" i="37" s="1"/>
  <c r="AL64" i="37"/>
  <c r="AL136" i="37" s="1"/>
  <c r="AL220" i="37" s="1"/>
  <c r="AL292" i="37" s="1"/>
  <c r="AL364" i="37" s="1"/>
  <c r="AL436" i="37" s="1"/>
  <c r="AH64" i="37"/>
  <c r="AH136" i="37" s="1"/>
  <c r="AH220" i="37" s="1"/>
  <c r="AH292" i="37" s="1"/>
  <c r="AH364" i="37" s="1"/>
  <c r="AH436" i="37" s="1"/>
  <c r="AT64" i="37"/>
  <c r="AT136" i="37" s="1"/>
  <c r="AK64" i="37"/>
  <c r="AK136" i="37" s="1"/>
  <c r="BB64" i="37"/>
  <c r="BB136" i="37" s="1"/>
  <c r="AS64" i="37"/>
  <c r="AS136" i="37" s="1"/>
  <c r="AS436" i="37" s="1"/>
  <c r="AO64" i="37"/>
  <c r="AJ64" i="37"/>
  <c r="AJ136" i="37" s="1"/>
  <c r="AJ220" i="37" s="1"/>
  <c r="AJ292" i="37" s="1"/>
  <c r="AJ364" i="37" s="1"/>
  <c r="AJ436" i="37" s="1"/>
  <c r="BA64" i="37"/>
  <c r="BA136" i="37" s="1"/>
  <c r="AR64" i="37"/>
  <c r="AR136" i="37" s="1"/>
  <c r="AR436" i="37" s="1"/>
  <c r="AN64" i="37"/>
  <c r="AN136" i="37" s="1"/>
  <c r="AN220" i="37" s="1"/>
  <c r="AN292" i="37" s="1"/>
  <c r="AN364" i="37" s="1"/>
  <c r="AN436" i="37" s="1"/>
  <c r="AI64" i="37"/>
  <c r="AU56" i="37"/>
  <c r="AU128" i="37" s="1"/>
  <c r="AU428" i="37" s="1"/>
  <c r="AQ56" i="37"/>
  <c r="AQ128" i="37" s="1"/>
  <c r="AQ428" i="37" s="1"/>
  <c r="AL56" i="37"/>
  <c r="AL128" i="37" s="1"/>
  <c r="AL212" i="37" s="1"/>
  <c r="AL284" i="37" s="1"/>
  <c r="AL356" i="37" s="1"/>
  <c r="AL428" i="37" s="1"/>
  <c r="AH56" i="37"/>
  <c r="AH128" i="37" s="1"/>
  <c r="AH212" i="37" s="1"/>
  <c r="AH284" i="37" s="1"/>
  <c r="AH356" i="37" s="1"/>
  <c r="AH428" i="37" s="1"/>
  <c r="AT56" i="37"/>
  <c r="AT128" i="37" s="1"/>
  <c r="AK56" i="37"/>
  <c r="AK128" i="37" s="1"/>
  <c r="BB56" i="37"/>
  <c r="BB128" i="37" s="1"/>
  <c r="AS56" i="37"/>
  <c r="AS128" i="37" s="1"/>
  <c r="AS428" i="37" s="1"/>
  <c r="AO56" i="37"/>
  <c r="AJ56" i="37"/>
  <c r="AJ128" i="37" s="1"/>
  <c r="AJ212" i="37" s="1"/>
  <c r="AJ284" i="37" s="1"/>
  <c r="AJ356" i="37" s="1"/>
  <c r="AJ428" i="37" s="1"/>
  <c r="BA56" i="37"/>
  <c r="BA128" i="37" s="1"/>
  <c r="AR56" i="37"/>
  <c r="AR128" i="37" s="1"/>
  <c r="AR428" i="37" s="1"/>
  <c r="AN56" i="37"/>
  <c r="AN128" i="37" s="1"/>
  <c r="AN212" i="37" s="1"/>
  <c r="AN284" i="37" s="1"/>
  <c r="AN356" i="37" s="1"/>
  <c r="AN428" i="37" s="1"/>
  <c r="AI56" i="37"/>
  <c r="AM172" i="11"/>
  <c r="AM244" i="11" s="1"/>
  <c r="AM316" i="11" s="1"/>
  <c r="AH172" i="11"/>
  <c r="AH244" i="11" s="1"/>
  <c r="AH316" i="11" s="1"/>
  <c r="AH388" i="11" s="1"/>
  <c r="AM230" i="11"/>
  <c r="AM302" i="11" s="1"/>
  <c r="AM374" i="11" s="1"/>
  <c r="AU60" i="36"/>
  <c r="AU132" i="36" s="1"/>
  <c r="AU432" i="36" s="1"/>
  <c r="AQ60" i="36"/>
  <c r="AQ132" i="36" s="1"/>
  <c r="AQ432" i="36" s="1"/>
  <c r="AL60" i="36"/>
  <c r="AL132" i="36" s="1"/>
  <c r="AL216" i="36" s="1"/>
  <c r="AL288" i="36" s="1"/>
  <c r="AL360" i="36" s="1"/>
  <c r="AL432" i="36" s="1"/>
  <c r="AH60" i="36"/>
  <c r="AH132" i="36" s="1"/>
  <c r="AH216" i="36" s="1"/>
  <c r="AH288" i="36" s="1"/>
  <c r="AH360" i="36" s="1"/>
  <c r="AH432" i="36" s="1"/>
  <c r="AT60" i="36"/>
  <c r="AT132" i="36" s="1"/>
  <c r="AT432" i="36" s="1"/>
  <c r="AK60" i="36"/>
  <c r="AK132" i="36" s="1"/>
  <c r="AK216" i="36" s="1"/>
  <c r="BB60" i="36"/>
  <c r="BB132" i="36" s="1"/>
  <c r="AS60" i="36"/>
  <c r="AS132" i="36" s="1"/>
  <c r="AS432" i="36" s="1"/>
  <c r="AO60" i="36"/>
  <c r="AX60" i="36" s="1"/>
  <c r="AX132" i="36" s="1"/>
  <c r="AJ60" i="36"/>
  <c r="AJ132" i="36" s="1"/>
  <c r="AJ216" i="36" s="1"/>
  <c r="AJ288" i="36" s="1"/>
  <c r="AJ360" i="36" s="1"/>
  <c r="AJ432" i="36" s="1"/>
  <c r="BA60" i="36"/>
  <c r="BA132" i="36" s="1"/>
  <c r="AR60" i="36"/>
  <c r="AR132" i="36" s="1"/>
  <c r="AR432" i="36" s="1"/>
  <c r="AN60" i="36"/>
  <c r="AN132" i="36" s="1"/>
  <c r="AN216" i="36" s="1"/>
  <c r="AN288" i="36" s="1"/>
  <c r="AN360" i="36" s="1"/>
  <c r="AN432" i="36" s="1"/>
  <c r="AI60" i="36"/>
  <c r="AU52" i="36"/>
  <c r="AU124" i="36" s="1"/>
  <c r="AU424" i="36" s="1"/>
  <c r="AQ52" i="36"/>
  <c r="AQ124" i="36" s="1"/>
  <c r="AQ424" i="36" s="1"/>
  <c r="AL52" i="36"/>
  <c r="AL124" i="36" s="1"/>
  <c r="AL208" i="36" s="1"/>
  <c r="AL280" i="36" s="1"/>
  <c r="AL352" i="36" s="1"/>
  <c r="AL424" i="36" s="1"/>
  <c r="AH52" i="36"/>
  <c r="AH124" i="36" s="1"/>
  <c r="AH208" i="36" s="1"/>
  <c r="AH280" i="36" s="1"/>
  <c r="AH352" i="36" s="1"/>
  <c r="AH424" i="36" s="1"/>
  <c r="AT52" i="36"/>
  <c r="AT124" i="36" s="1"/>
  <c r="AT424" i="36" s="1"/>
  <c r="AK52" i="36"/>
  <c r="AK124" i="36" s="1"/>
  <c r="AK208" i="36" s="1"/>
  <c r="BB52" i="36"/>
  <c r="BB124" i="36" s="1"/>
  <c r="AS52" i="36"/>
  <c r="AS124" i="36" s="1"/>
  <c r="AS424" i="36" s="1"/>
  <c r="AO52" i="36"/>
  <c r="AX52" i="36" s="1"/>
  <c r="AX124" i="36" s="1"/>
  <c r="AJ52" i="36"/>
  <c r="AJ124" i="36" s="1"/>
  <c r="AJ208" i="36" s="1"/>
  <c r="AJ280" i="36" s="1"/>
  <c r="AJ352" i="36" s="1"/>
  <c r="AJ424" i="36" s="1"/>
  <c r="BA52" i="36"/>
  <c r="BA124" i="36" s="1"/>
  <c r="AR52" i="36"/>
  <c r="AR124" i="36" s="1"/>
  <c r="AR424" i="36" s="1"/>
  <c r="AN52" i="36"/>
  <c r="AN124" i="36" s="1"/>
  <c r="AN208" i="36" s="1"/>
  <c r="AN280" i="36" s="1"/>
  <c r="AN352" i="36" s="1"/>
  <c r="AN424" i="36" s="1"/>
  <c r="AI52" i="36"/>
  <c r="AU44" i="36"/>
  <c r="AU116" i="36" s="1"/>
  <c r="AU416" i="36" s="1"/>
  <c r="AQ44" i="36"/>
  <c r="AQ116" i="36" s="1"/>
  <c r="AQ416" i="36" s="1"/>
  <c r="AL44" i="36"/>
  <c r="AL116" i="36" s="1"/>
  <c r="AL200" i="36" s="1"/>
  <c r="AL272" i="36" s="1"/>
  <c r="AL344" i="36" s="1"/>
  <c r="AL416" i="36" s="1"/>
  <c r="AH44" i="36"/>
  <c r="AH116" i="36" s="1"/>
  <c r="AH200" i="36" s="1"/>
  <c r="AH272" i="36" s="1"/>
  <c r="AH344" i="36" s="1"/>
  <c r="AH416" i="36" s="1"/>
  <c r="AT44" i="36"/>
  <c r="AT116" i="36" s="1"/>
  <c r="AT416" i="36" s="1"/>
  <c r="AK44" i="36"/>
  <c r="AK116" i="36" s="1"/>
  <c r="AK200" i="36" s="1"/>
  <c r="BB44" i="36"/>
  <c r="BB116" i="36" s="1"/>
  <c r="AS44" i="36"/>
  <c r="AS116" i="36" s="1"/>
  <c r="AS416" i="36" s="1"/>
  <c r="AO44" i="36"/>
  <c r="AX44" i="36" s="1"/>
  <c r="AX116" i="36" s="1"/>
  <c r="AJ44" i="36"/>
  <c r="AJ116" i="36" s="1"/>
  <c r="AJ200" i="36" s="1"/>
  <c r="AJ272" i="36" s="1"/>
  <c r="AJ344" i="36" s="1"/>
  <c r="AJ416" i="36" s="1"/>
  <c r="BA44" i="36"/>
  <c r="BA116" i="36" s="1"/>
  <c r="AR44" i="36"/>
  <c r="AR116" i="36" s="1"/>
  <c r="AR416" i="36" s="1"/>
  <c r="AN44" i="36"/>
  <c r="AN116" i="36" s="1"/>
  <c r="AN200" i="36" s="1"/>
  <c r="AN272" i="36" s="1"/>
  <c r="AN344" i="36" s="1"/>
  <c r="AN416" i="36" s="1"/>
  <c r="AI44" i="36"/>
  <c r="AU36" i="36"/>
  <c r="AU108" i="36" s="1"/>
  <c r="AU408" i="36" s="1"/>
  <c r="AQ36" i="36"/>
  <c r="AQ108" i="36" s="1"/>
  <c r="AQ408" i="36" s="1"/>
  <c r="AL36" i="36"/>
  <c r="AL108" i="36" s="1"/>
  <c r="AL192" i="36" s="1"/>
  <c r="AL264" i="36" s="1"/>
  <c r="AL336" i="36" s="1"/>
  <c r="AL408" i="36" s="1"/>
  <c r="AH36" i="36"/>
  <c r="AH108" i="36" s="1"/>
  <c r="AH192" i="36" s="1"/>
  <c r="AH264" i="36" s="1"/>
  <c r="AH336" i="36" s="1"/>
  <c r="AH408" i="36" s="1"/>
  <c r="AT36" i="36"/>
  <c r="AT108" i="36" s="1"/>
  <c r="AT408" i="36" s="1"/>
  <c r="AK36" i="36"/>
  <c r="AK108" i="36" s="1"/>
  <c r="AK192" i="36" s="1"/>
  <c r="BB36" i="36"/>
  <c r="BB108" i="36" s="1"/>
  <c r="AS36" i="36"/>
  <c r="AS108" i="36" s="1"/>
  <c r="AS408" i="36" s="1"/>
  <c r="AO36" i="36"/>
  <c r="AX36" i="36" s="1"/>
  <c r="AX108" i="36" s="1"/>
  <c r="AJ36" i="36"/>
  <c r="AJ108" i="36" s="1"/>
  <c r="AJ192" i="36" s="1"/>
  <c r="AJ264" i="36" s="1"/>
  <c r="AJ336" i="36" s="1"/>
  <c r="AJ408" i="36" s="1"/>
  <c r="BA36" i="36"/>
  <c r="BA108" i="36" s="1"/>
  <c r="AR36" i="36"/>
  <c r="AR108" i="36" s="1"/>
  <c r="AR408" i="36" s="1"/>
  <c r="AN36" i="36"/>
  <c r="AN108" i="36" s="1"/>
  <c r="AN192" i="36" s="1"/>
  <c r="AN264" i="36" s="1"/>
  <c r="AN336" i="36" s="1"/>
  <c r="AN408" i="36" s="1"/>
  <c r="AI36" i="36"/>
  <c r="AU28" i="36"/>
  <c r="AU100" i="36" s="1"/>
  <c r="AU400" i="36" s="1"/>
  <c r="AQ28" i="36"/>
  <c r="AQ100" i="36" s="1"/>
  <c r="AQ400" i="36" s="1"/>
  <c r="AL28" i="36"/>
  <c r="AL100" i="36" s="1"/>
  <c r="AL184" i="36" s="1"/>
  <c r="AL256" i="36" s="1"/>
  <c r="AL328" i="36" s="1"/>
  <c r="AL400" i="36" s="1"/>
  <c r="AH28" i="36"/>
  <c r="AH100" i="36" s="1"/>
  <c r="AH184" i="36" s="1"/>
  <c r="AH256" i="36" s="1"/>
  <c r="AH328" i="36" s="1"/>
  <c r="AH400" i="36" s="1"/>
  <c r="AT28" i="36"/>
  <c r="AT100" i="36" s="1"/>
  <c r="AT400" i="36" s="1"/>
  <c r="AK28" i="36"/>
  <c r="AK100" i="36" s="1"/>
  <c r="AK184" i="36" s="1"/>
  <c r="BB28" i="36"/>
  <c r="BB100" i="36" s="1"/>
  <c r="AS28" i="36"/>
  <c r="AS100" i="36" s="1"/>
  <c r="AS400" i="36" s="1"/>
  <c r="AO28" i="36"/>
  <c r="AX28" i="36" s="1"/>
  <c r="AX100" i="36" s="1"/>
  <c r="AJ28" i="36"/>
  <c r="AJ100" i="36" s="1"/>
  <c r="AJ184" i="36" s="1"/>
  <c r="AJ256" i="36" s="1"/>
  <c r="AJ328" i="36" s="1"/>
  <c r="AJ400" i="36" s="1"/>
  <c r="BA28" i="36"/>
  <c r="BA100" i="36" s="1"/>
  <c r="AR28" i="36"/>
  <c r="AR100" i="36" s="1"/>
  <c r="AR400" i="36" s="1"/>
  <c r="AN28" i="36"/>
  <c r="AN100" i="36" s="1"/>
  <c r="AN184" i="36" s="1"/>
  <c r="AN256" i="36" s="1"/>
  <c r="AN328" i="36" s="1"/>
  <c r="AN400" i="36" s="1"/>
  <c r="AI28" i="36"/>
  <c r="AM176" i="11"/>
  <c r="AM248" i="11" s="1"/>
  <c r="AM320" i="11" s="1"/>
  <c r="AH176" i="11"/>
  <c r="AH248" i="11" s="1"/>
  <c r="AH320" i="11" s="1"/>
  <c r="AH392" i="11" s="1"/>
  <c r="AM183" i="11"/>
  <c r="AM255" i="11" s="1"/>
  <c r="AM327" i="11" s="1"/>
  <c r="AH183" i="11"/>
  <c r="AH255" i="11" s="1"/>
  <c r="AH327" i="11" s="1"/>
  <c r="AH399" i="11" s="1"/>
  <c r="AM191" i="11"/>
  <c r="AM263" i="11" s="1"/>
  <c r="AM335" i="11" s="1"/>
  <c r="AM199" i="11"/>
  <c r="AM271" i="11" s="1"/>
  <c r="AM343" i="11" s="1"/>
  <c r="AM207" i="11"/>
  <c r="AM279" i="11" s="1"/>
  <c r="AM351" i="11" s="1"/>
  <c r="AM215" i="11"/>
  <c r="AM287" i="11" s="1"/>
  <c r="AM359" i="11" s="1"/>
  <c r="AM223" i="11"/>
  <c r="AM295" i="11" s="1"/>
  <c r="AM367" i="11" s="1"/>
  <c r="AM231" i="11"/>
  <c r="AM303" i="11" s="1"/>
  <c r="AM375" i="11" s="1"/>
  <c r="AM239" i="11"/>
  <c r="AM311" i="11" s="1"/>
  <c r="AM383" i="11" s="1"/>
  <c r="AM196" i="11"/>
  <c r="AM268" i="11" s="1"/>
  <c r="AM340" i="11" s="1"/>
  <c r="AM192" i="11"/>
  <c r="AM264" i="11" s="1"/>
  <c r="AM336" i="11" s="1"/>
  <c r="AM208" i="11"/>
  <c r="AM280" i="11" s="1"/>
  <c r="AM352" i="11" s="1"/>
  <c r="AM216" i="11"/>
  <c r="AM288" i="11" s="1"/>
  <c r="AM360" i="11" s="1"/>
  <c r="AX69" i="11"/>
  <c r="AX141" i="11" s="1"/>
  <c r="AX225" i="11" s="1"/>
  <c r="AX297" i="11" s="1"/>
  <c r="AX369" i="11" s="1"/>
  <c r="AX441" i="11" s="1"/>
  <c r="AX77" i="11"/>
  <c r="AX149" i="11" s="1"/>
  <c r="AX233" i="11" s="1"/>
  <c r="AX305" i="11" s="1"/>
  <c r="AX377" i="11" s="1"/>
  <c r="AX449" i="11" s="1"/>
  <c r="AU83" i="37"/>
  <c r="AU155" i="37" s="1"/>
  <c r="AU455" i="37" s="1"/>
  <c r="AQ83" i="37"/>
  <c r="AQ155" i="37" s="1"/>
  <c r="AQ455" i="37" s="1"/>
  <c r="AL83" i="37"/>
  <c r="AL155" i="37" s="1"/>
  <c r="AL239" i="37" s="1"/>
  <c r="AL311" i="37" s="1"/>
  <c r="AL383" i="37" s="1"/>
  <c r="AL455" i="37" s="1"/>
  <c r="AH83" i="37"/>
  <c r="AH155" i="37" s="1"/>
  <c r="AH239" i="37" s="1"/>
  <c r="AH311" i="37" s="1"/>
  <c r="AH383" i="37" s="1"/>
  <c r="AH455" i="37" s="1"/>
  <c r="AT83" i="37"/>
  <c r="AT155" i="37" s="1"/>
  <c r="AK83" i="37"/>
  <c r="AK155" i="37" s="1"/>
  <c r="BB83" i="37"/>
  <c r="BB155" i="37" s="1"/>
  <c r="AS83" i="37"/>
  <c r="AS155" i="37" s="1"/>
  <c r="AS455" i="37" s="1"/>
  <c r="AO83" i="37"/>
  <c r="AX83" i="37" s="1"/>
  <c r="AX155" i="37" s="1"/>
  <c r="AX239" i="37" s="1"/>
  <c r="AX311" i="37" s="1"/>
  <c r="AX383" i="37" s="1"/>
  <c r="AX455" i="37" s="1"/>
  <c r="AJ83" i="37"/>
  <c r="AJ155" i="37" s="1"/>
  <c r="AJ239" i="37" s="1"/>
  <c r="AJ311" i="37" s="1"/>
  <c r="AJ383" i="37" s="1"/>
  <c r="AJ455" i="37" s="1"/>
  <c r="BA83" i="37"/>
  <c r="BA155" i="37" s="1"/>
  <c r="AR83" i="37"/>
  <c r="AR155" i="37" s="1"/>
  <c r="AR455" i="37" s="1"/>
  <c r="AN83" i="37"/>
  <c r="AN155" i="37" s="1"/>
  <c r="AN239" i="37" s="1"/>
  <c r="AN311" i="37" s="1"/>
  <c r="AN383" i="37" s="1"/>
  <c r="AN455" i="37" s="1"/>
  <c r="AI83" i="37"/>
  <c r="AU75" i="37"/>
  <c r="AU147" i="37" s="1"/>
  <c r="AU447" i="37" s="1"/>
  <c r="AQ75" i="37"/>
  <c r="AQ147" i="37" s="1"/>
  <c r="AQ447" i="37" s="1"/>
  <c r="AL75" i="37"/>
  <c r="AL147" i="37" s="1"/>
  <c r="AL231" i="37" s="1"/>
  <c r="AL303" i="37" s="1"/>
  <c r="AL375" i="37" s="1"/>
  <c r="AL447" i="37" s="1"/>
  <c r="AH75" i="37"/>
  <c r="AH147" i="37" s="1"/>
  <c r="AH231" i="37" s="1"/>
  <c r="AH303" i="37" s="1"/>
  <c r="AH375" i="37" s="1"/>
  <c r="AH447" i="37" s="1"/>
  <c r="AT75" i="37"/>
  <c r="AT147" i="37" s="1"/>
  <c r="AK75" i="37"/>
  <c r="AK147" i="37" s="1"/>
  <c r="BB75" i="37"/>
  <c r="BB147" i="37" s="1"/>
  <c r="AS75" i="37"/>
  <c r="AS147" i="37" s="1"/>
  <c r="AS447" i="37" s="1"/>
  <c r="AO75" i="37"/>
  <c r="AX75" i="37" s="1"/>
  <c r="AX147" i="37" s="1"/>
  <c r="AX231" i="37" s="1"/>
  <c r="AX303" i="37" s="1"/>
  <c r="AX375" i="37" s="1"/>
  <c r="AX447" i="37" s="1"/>
  <c r="AJ75" i="37"/>
  <c r="AJ147" i="37" s="1"/>
  <c r="AJ231" i="37" s="1"/>
  <c r="AJ303" i="37" s="1"/>
  <c r="AJ375" i="37" s="1"/>
  <c r="AJ447" i="37" s="1"/>
  <c r="BA75" i="37"/>
  <c r="BA147" i="37" s="1"/>
  <c r="AR75" i="37"/>
  <c r="AR147" i="37" s="1"/>
  <c r="AR447" i="37" s="1"/>
  <c r="AN75" i="37"/>
  <c r="AN147" i="37" s="1"/>
  <c r="AN231" i="37" s="1"/>
  <c r="AN303" i="37" s="1"/>
  <c r="AN375" i="37" s="1"/>
  <c r="AN447" i="37" s="1"/>
  <c r="AI75" i="37"/>
  <c r="AU67" i="37"/>
  <c r="AU139" i="37" s="1"/>
  <c r="AU439" i="37" s="1"/>
  <c r="AQ67" i="37"/>
  <c r="AQ139" i="37" s="1"/>
  <c r="AQ439" i="37" s="1"/>
  <c r="AL67" i="37"/>
  <c r="AL139" i="37" s="1"/>
  <c r="AL223" i="37" s="1"/>
  <c r="AL295" i="37" s="1"/>
  <c r="AL367" i="37" s="1"/>
  <c r="AL439" i="37" s="1"/>
  <c r="AH67" i="37"/>
  <c r="AH139" i="37" s="1"/>
  <c r="AH223" i="37" s="1"/>
  <c r="AH295" i="37" s="1"/>
  <c r="AH367" i="37" s="1"/>
  <c r="AH439" i="37" s="1"/>
  <c r="AT67" i="37"/>
  <c r="AT139" i="37" s="1"/>
  <c r="AK67" i="37"/>
  <c r="AK139" i="37" s="1"/>
  <c r="BB67" i="37"/>
  <c r="BB139" i="37" s="1"/>
  <c r="AS67" i="37"/>
  <c r="AS139" i="37" s="1"/>
  <c r="AS439" i="37" s="1"/>
  <c r="AO67" i="37"/>
  <c r="AX67" i="37" s="1"/>
  <c r="AX139" i="37" s="1"/>
  <c r="AX223" i="37" s="1"/>
  <c r="AX295" i="37" s="1"/>
  <c r="AX367" i="37" s="1"/>
  <c r="AX439" i="37" s="1"/>
  <c r="AJ67" i="37"/>
  <c r="AJ139" i="37" s="1"/>
  <c r="AJ223" i="37" s="1"/>
  <c r="AJ295" i="37" s="1"/>
  <c r="AJ367" i="37" s="1"/>
  <c r="AJ439" i="37" s="1"/>
  <c r="BA67" i="37"/>
  <c r="BA139" i="37" s="1"/>
  <c r="AR67" i="37"/>
  <c r="AR139" i="37" s="1"/>
  <c r="AR439" i="37" s="1"/>
  <c r="AN67" i="37"/>
  <c r="AN139" i="37" s="1"/>
  <c r="AN223" i="37" s="1"/>
  <c r="AN295" i="37" s="1"/>
  <c r="AN367" i="37" s="1"/>
  <c r="AN439" i="37" s="1"/>
  <c r="AI67" i="37"/>
  <c r="AU59" i="37"/>
  <c r="AU131" i="37" s="1"/>
  <c r="AU431" i="37" s="1"/>
  <c r="AQ59" i="37"/>
  <c r="AQ131" i="37" s="1"/>
  <c r="AQ431" i="37" s="1"/>
  <c r="AL59" i="37"/>
  <c r="AL131" i="37" s="1"/>
  <c r="AL215" i="37" s="1"/>
  <c r="AL287" i="37" s="1"/>
  <c r="AL359" i="37" s="1"/>
  <c r="AL431" i="37" s="1"/>
  <c r="AH59" i="37"/>
  <c r="AH131" i="37" s="1"/>
  <c r="AH215" i="37" s="1"/>
  <c r="AH287" i="37" s="1"/>
  <c r="AH359" i="37" s="1"/>
  <c r="AH431" i="37" s="1"/>
  <c r="AT59" i="37"/>
  <c r="AT131" i="37" s="1"/>
  <c r="AK59" i="37"/>
  <c r="AK131" i="37" s="1"/>
  <c r="BB59" i="37"/>
  <c r="BB131" i="37" s="1"/>
  <c r="AS59" i="37"/>
  <c r="AS131" i="37" s="1"/>
  <c r="AS431" i="37" s="1"/>
  <c r="AO59" i="37"/>
  <c r="AX59" i="37" s="1"/>
  <c r="AX131" i="37" s="1"/>
  <c r="AX215" i="37" s="1"/>
  <c r="AX287" i="37" s="1"/>
  <c r="AX359" i="37" s="1"/>
  <c r="AX431" i="37" s="1"/>
  <c r="AJ59" i="37"/>
  <c r="AJ131" i="37" s="1"/>
  <c r="AJ215" i="37" s="1"/>
  <c r="AJ287" i="37" s="1"/>
  <c r="AJ359" i="37" s="1"/>
  <c r="AJ431" i="37" s="1"/>
  <c r="BA59" i="37"/>
  <c r="BA131" i="37" s="1"/>
  <c r="AR59" i="37"/>
  <c r="AR131" i="37" s="1"/>
  <c r="AR431" i="37" s="1"/>
  <c r="AN59" i="37"/>
  <c r="AN131" i="37" s="1"/>
  <c r="AN215" i="37" s="1"/>
  <c r="AN287" i="37" s="1"/>
  <c r="AN359" i="37" s="1"/>
  <c r="AN431" i="37" s="1"/>
  <c r="AI59" i="37"/>
  <c r="AU51" i="37"/>
  <c r="AU123" i="37" s="1"/>
  <c r="AU423" i="37" s="1"/>
  <c r="AQ51" i="37"/>
  <c r="AQ123" i="37" s="1"/>
  <c r="AQ423" i="37" s="1"/>
  <c r="AL51" i="37"/>
  <c r="AL123" i="37" s="1"/>
  <c r="AL207" i="37" s="1"/>
  <c r="AL279" i="37" s="1"/>
  <c r="AL351" i="37" s="1"/>
  <c r="AL423" i="37" s="1"/>
  <c r="AH51" i="37"/>
  <c r="AH123" i="37" s="1"/>
  <c r="AH207" i="37" s="1"/>
  <c r="AH279" i="37" s="1"/>
  <c r="AH351" i="37" s="1"/>
  <c r="AH423" i="37" s="1"/>
  <c r="AT51" i="37"/>
  <c r="AT123" i="37" s="1"/>
  <c r="AK51" i="37"/>
  <c r="AK123" i="37" s="1"/>
  <c r="BB51" i="37"/>
  <c r="BB123" i="37" s="1"/>
  <c r="AS51" i="37"/>
  <c r="AS123" i="37" s="1"/>
  <c r="AS423" i="37" s="1"/>
  <c r="AO51" i="37"/>
  <c r="AX51" i="37" s="1"/>
  <c r="AX123" i="37" s="1"/>
  <c r="AX207" i="37" s="1"/>
  <c r="AX279" i="37" s="1"/>
  <c r="AX351" i="37" s="1"/>
  <c r="AX423" i="37" s="1"/>
  <c r="AJ51" i="37"/>
  <c r="AJ123" i="37" s="1"/>
  <c r="AJ207" i="37" s="1"/>
  <c r="AJ279" i="37" s="1"/>
  <c r="AJ351" i="37" s="1"/>
  <c r="AJ423" i="37" s="1"/>
  <c r="BA51" i="37"/>
  <c r="BA123" i="37" s="1"/>
  <c r="AR51" i="37"/>
  <c r="AR123" i="37" s="1"/>
  <c r="AR423" i="37" s="1"/>
  <c r="AN51" i="37"/>
  <c r="AN123" i="37" s="1"/>
  <c r="AN207" i="37" s="1"/>
  <c r="AN279" i="37" s="1"/>
  <c r="AN351" i="37" s="1"/>
  <c r="AN423" i="37" s="1"/>
  <c r="AI51" i="37"/>
  <c r="BB22" i="37"/>
  <c r="BB94" i="37" s="1"/>
  <c r="AS22" i="37"/>
  <c r="AS94" i="37" s="1"/>
  <c r="AS394" i="37" s="1"/>
  <c r="AO22" i="37"/>
  <c r="AX22" i="37" s="1"/>
  <c r="AX94" i="37" s="1"/>
  <c r="AX178" i="37" s="1"/>
  <c r="AX250" i="37" s="1"/>
  <c r="AX322" i="37" s="1"/>
  <c r="AX394" i="37" s="1"/>
  <c r="AJ22" i="37"/>
  <c r="AJ94" i="37" s="1"/>
  <c r="AJ178" i="37" s="1"/>
  <c r="AJ250" i="37" s="1"/>
  <c r="AJ322" i="37" s="1"/>
  <c r="AJ394" i="37" s="1"/>
  <c r="BA22" i="37"/>
  <c r="BA94" i="37" s="1"/>
  <c r="AR22" i="37"/>
  <c r="AR94" i="37" s="1"/>
  <c r="AR394" i="37" s="1"/>
  <c r="AN22" i="37"/>
  <c r="AN94" i="37" s="1"/>
  <c r="AN178" i="37" s="1"/>
  <c r="AN250" i="37" s="1"/>
  <c r="AN322" i="37" s="1"/>
  <c r="AN394" i="37" s="1"/>
  <c r="AI22" i="37"/>
  <c r="AU22" i="37"/>
  <c r="AU94" i="37" s="1"/>
  <c r="AU394" i="37" s="1"/>
  <c r="AQ22" i="37"/>
  <c r="AQ94" i="37" s="1"/>
  <c r="AQ394" i="37" s="1"/>
  <c r="AL22" i="37"/>
  <c r="AL94" i="37" s="1"/>
  <c r="AL178" i="37" s="1"/>
  <c r="AL250" i="37" s="1"/>
  <c r="AL322" i="37" s="1"/>
  <c r="AL394" i="37" s="1"/>
  <c r="AH22" i="37"/>
  <c r="AH94" i="37" s="1"/>
  <c r="AH178" i="37" s="1"/>
  <c r="AH250" i="37" s="1"/>
  <c r="AH322" i="37" s="1"/>
  <c r="AH394" i="37" s="1"/>
  <c r="AT22" i="37"/>
  <c r="AT94" i="37" s="1"/>
  <c r="AK22" i="37"/>
  <c r="AK94" i="37" s="1"/>
  <c r="BA43" i="37"/>
  <c r="BA115" i="37" s="1"/>
  <c r="AR43" i="37"/>
  <c r="AR115" i="37" s="1"/>
  <c r="AR415" i="37" s="1"/>
  <c r="AN43" i="37"/>
  <c r="AN115" i="37" s="1"/>
  <c r="AN199" i="37" s="1"/>
  <c r="AN271" i="37" s="1"/>
  <c r="AN343" i="37" s="1"/>
  <c r="AN415" i="37" s="1"/>
  <c r="AI43" i="37"/>
  <c r="AT43" i="37"/>
  <c r="AT115" i="37" s="1"/>
  <c r="AO43" i="37"/>
  <c r="AX43" i="37" s="1"/>
  <c r="AX115" i="37" s="1"/>
  <c r="AX199" i="37" s="1"/>
  <c r="AX271" i="37" s="1"/>
  <c r="AX343" i="37" s="1"/>
  <c r="AX415" i="37" s="1"/>
  <c r="AH43" i="37"/>
  <c r="AH115" i="37" s="1"/>
  <c r="AH199" i="37" s="1"/>
  <c r="AH271" i="37" s="1"/>
  <c r="AH343" i="37" s="1"/>
  <c r="AH415" i="37" s="1"/>
  <c r="AS43" i="37"/>
  <c r="AS115" i="37" s="1"/>
  <c r="AS415" i="37" s="1"/>
  <c r="AL43" i="37"/>
  <c r="AL115" i="37" s="1"/>
  <c r="AL199" i="37" s="1"/>
  <c r="AL271" i="37" s="1"/>
  <c r="AL343" i="37" s="1"/>
  <c r="AL415" i="37" s="1"/>
  <c r="AQ43" i="37"/>
  <c r="AQ115" i="37" s="1"/>
  <c r="AQ415" i="37" s="1"/>
  <c r="AK43" i="37"/>
  <c r="AK115" i="37" s="1"/>
  <c r="BB43" i="37"/>
  <c r="BB115" i="37" s="1"/>
  <c r="AU43" i="37"/>
  <c r="AU115" i="37" s="1"/>
  <c r="AU415" i="37" s="1"/>
  <c r="AJ43" i="37"/>
  <c r="AJ115" i="37" s="1"/>
  <c r="AJ199" i="37" s="1"/>
  <c r="AJ271" i="37" s="1"/>
  <c r="AJ343" i="37" s="1"/>
  <c r="AJ415" i="37" s="1"/>
  <c r="AU29" i="37"/>
  <c r="AU101" i="37" s="1"/>
  <c r="AU401" i="37" s="1"/>
  <c r="AQ29" i="37"/>
  <c r="AQ101" i="37" s="1"/>
  <c r="AQ401" i="37" s="1"/>
  <c r="AL29" i="37"/>
  <c r="AL101" i="37" s="1"/>
  <c r="AL185" i="37" s="1"/>
  <c r="AL257" i="37" s="1"/>
  <c r="AL329" i="37" s="1"/>
  <c r="AL401" i="37" s="1"/>
  <c r="AH29" i="37"/>
  <c r="AH101" i="37" s="1"/>
  <c r="AH185" i="37" s="1"/>
  <c r="AH257" i="37" s="1"/>
  <c r="AH329" i="37" s="1"/>
  <c r="AH401" i="37" s="1"/>
  <c r="AT29" i="37"/>
  <c r="AT101" i="37" s="1"/>
  <c r="AK29" i="37"/>
  <c r="AK101" i="37" s="1"/>
  <c r="BB29" i="37"/>
  <c r="BB101" i="37" s="1"/>
  <c r="AS29" i="37"/>
  <c r="AS101" i="37" s="1"/>
  <c r="AS401" i="37" s="1"/>
  <c r="AO29" i="37"/>
  <c r="AX29" i="37" s="1"/>
  <c r="AX101" i="37" s="1"/>
  <c r="AX185" i="37" s="1"/>
  <c r="AX257" i="37" s="1"/>
  <c r="AX329" i="37" s="1"/>
  <c r="AX401" i="37" s="1"/>
  <c r="AJ29" i="37"/>
  <c r="AJ101" i="37" s="1"/>
  <c r="AJ185" i="37" s="1"/>
  <c r="AJ257" i="37" s="1"/>
  <c r="AJ329" i="37" s="1"/>
  <c r="AJ401" i="37" s="1"/>
  <c r="BA29" i="37"/>
  <c r="BA101" i="37" s="1"/>
  <c r="AR29" i="37"/>
  <c r="AR101" i="37" s="1"/>
  <c r="AR401" i="37" s="1"/>
  <c r="AN29" i="37"/>
  <c r="AN101" i="37" s="1"/>
  <c r="AN185" i="37" s="1"/>
  <c r="AN257" i="37" s="1"/>
  <c r="AN329" i="37" s="1"/>
  <c r="AN401" i="37" s="1"/>
  <c r="AI29" i="37"/>
  <c r="BA44" i="37"/>
  <c r="BA116" i="37" s="1"/>
  <c r="AR44" i="37"/>
  <c r="AR116" i="37" s="1"/>
  <c r="AR416" i="37" s="1"/>
  <c r="AN44" i="37"/>
  <c r="AN116" i="37" s="1"/>
  <c r="AN200" i="37" s="1"/>
  <c r="AN272" i="37" s="1"/>
  <c r="AN344" i="37" s="1"/>
  <c r="AN416" i="37" s="1"/>
  <c r="AI44" i="37"/>
  <c r="BB44" i="37"/>
  <c r="BB116" i="37" s="1"/>
  <c r="AU44" i="37"/>
  <c r="AU116" i="37" s="1"/>
  <c r="AU416" i="37" s="1"/>
  <c r="AJ44" i="37"/>
  <c r="AJ116" i="37" s="1"/>
  <c r="AJ200" i="37" s="1"/>
  <c r="AJ272" i="37" s="1"/>
  <c r="AJ344" i="37" s="1"/>
  <c r="AJ416" i="37" s="1"/>
  <c r="AT44" i="37"/>
  <c r="AT116" i="37" s="1"/>
  <c r="AO44" i="37"/>
  <c r="AX44" i="37" s="1"/>
  <c r="AX116" i="37" s="1"/>
  <c r="AX200" i="37" s="1"/>
  <c r="AX272" i="37" s="1"/>
  <c r="AX344" i="37" s="1"/>
  <c r="AX416" i="37" s="1"/>
  <c r="AH44" i="37"/>
  <c r="AH116" i="37" s="1"/>
  <c r="AH200" i="37" s="1"/>
  <c r="AH272" i="37" s="1"/>
  <c r="AH344" i="37" s="1"/>
  <c r="AH416" i="37" s="1"/>
  <c r="AS44" i="37"/>
  <c r="AS116" i="37" s="1"/>
  <c r="AS416" i="37" s="1"/>
  <c r="AL44" i="37"/>
  <c r="AL116" i="37" s="1"/>
  <c r="AL200" i="37" s="1"/>
  <c r="AL272" i="37" s="1"/>
  <c r="AL344" i="37" s="1"/>
  <c r="AL416" i="37" s="1"/>
  <c r="AQ44" i="37"/>
  <c r="AQ116" i="37" s="1"/>
  <c r="AQ416" i="37" s="1"/>
  <c r="AK44" i="37"/>
  <c r="AK116" i="37" s="1"/>
  <c r="AI98" i="11"/>
  <c r="AI182" i="11" s="1"/>
  <c r="AI254" i="11" s="1"/>
  <c r="AI326" i="11" s="1"/>
  <c r="AI398" i="11" s="1"/>
  <c r="AV26" i="11"/>
  <c r="AV98" i="11" s="1"/>
  <c r="AV182" i="11" s="1"/>
  <c r="AV254" i="11" s="1"/>
  <c r="AV326" i="11" s="1"/>
  <c r="AV398" i="11" s="1"/>
  <c r="AI106" i="11"/>
  <c r="AI190" i="11" s="1"/>
  <c r="AI262" i="11" s="1"/>
  <c r="AI334" i="11" s="1"/>
  <c r="AI406" i="11" s="1"/>
  <c r="AV34" i="11"/>
  <c r="AV106" i="11" s="1"/>
  <c r="AV190" i="11" s="1"/>
  <c r="AV262" i="11" s="1"/>
  <c r="AV334" i="11" s="1"/>
  <c r="AV406" i="11" s="1"/>
  <c r="AI114" i="11"/>
  <c r="AI198" i="11" s="1"/>
  <c r="AI270" i="11" s="1"/>
  <c r="AI342" i="11" s="1"/>
  <c r="AI414" i="11" s="1"/>
  <c r="AV42" i="11"/>
  <c r="AV114" i="11" s="1"/>
  <c r="AV198" i="11" s="1"/>
  <c r="AV270" i="11" s="1"/>
  <c r="AV342" i="11" s="1"/>
  <c r="AV414" i="11" s="1"/>
  <c r="AI122" i="11"/>
  <c r="AI206" i="11" s="1"/>
  <c r="AI278" i="11" s="1"/>
  <c r="AI350" i="11" s="1"/>
  <c r="AI422" i="11" s="1"/>
  <c r="AV50" i="11"/>
  <c r="AV122" i="11" s="1"/>
  <c r="AV206" i="11" s="1"/>
  <c r="AV278" i="11" s="1"/>
  <c r="AV350" i="11" s="1"/>
  <c r="AV422" i="11" s="1"/>
  <c r="AI130" i="11"/>
  <c r="AI214" i="11" s="1"/>
  <c r="AI286" i="11" s="1"/>
  <c r="AI358" i="11" s="1"/>
  <c r="AI430" i="11" s="1"/>
  <c r="AV58" i="11"/>
  <c r="AV130" i="11" s="1"/>
  <c r="AV214" i="11" s="1"/>
  <c r="AV286" i="11" s="1"/>
  <c r="AV358" i="11" s="1"/>
  <c r="AV430" i="11" s="1"/>
  <c r="AI138" i="11"/>
  <c r="AI222" i="11" s="1"/>
  <c r="AI294" i="11" s="1"/>
  <c r="AI366" i="11" s="1"/>
  <c r="AI438" i="11" s="1"/>
  <c r="AV66" i="11"/>
  <c r="AV138" i="11" s="1"/>
  <c r="AV222" i="11" s="1"/>
  <c r="AV294" i="11" s="1"/>
  <c r="AV366" i="11" s="1"/>
  <c r="AV438" i="11" s="1"/>
  <c r="AI154" i="11"/>
  <c r="AI238" i="11" s="1"/>
  <c r="AI310" i="11" s="1"/>
  <c r="AI382" i="11" s="1"/>
  <c r="AI454" i="11" s="1"/>
  <c r="AV82" i="11"/>
  <c r="AV154" i="11" s="1"/>
  <c r="AV238" i="11" s="1"/>
  <c r="AV310" i="11" s="1"/>
  <c r="AV382" i="11" s="1"/>
  <c r="AV454" i="11" s="1"/>
  <c r="AH177" i="11"/>
  <c r="AH249" i="11" s="1"/>
  <c r="AH321" i="11" s="1"/>
  <c r="AH393" i="11" s="1"/>
  <c r="AM177" i="11"/>
  <c r="AM249" i="11" s="1"/>
  <c r="AM321" i="11" s="1"/>
  <c r="AU83" i="38"/>
  <c r="AU155" i="38" s="1"/>
  <c r="AU455" i="38" s="1"/>
  <c r="AQ83" i="38"/>
  <c r="AQ155" i="38" s="1"/>
  <c r="AQ455" i="38" s="1"/>
  <c r="AL83" i="38"/>
  <c r="AL155" i="38" s="1"/>
  <c r="AL239" i="38" s="1"/>
  <c r="AL311" i="38" s="1"/>
  <c r="AL383" i="38" s="1"/>
  <c r="AL455" i="38" s="1"/>
  <c r="AH83" i="38"/>
  <c r="AH155" i="38" s="1"/>
  <c r="AH239" i="38" s="1"/>
  <c r="AH311" i="38" s="1"/>
  <c r="AH383" i="38" s="1"/>
  <c r="AH455" i="38" s="1"/>
  <c r="AT83" i="38"/>
  <c r="AT155" i="38" s="1"/>
  <c r="AK83" i="38"/>
  <c r="AK155" i="38" s="1"/>
  <c r="AK239" i="38" s="1"/>
  <c r="AK311" i="38" s="1"/>
  <c r="AK383" i="38" s="1"/>
  <c r="AK455" i="38" s="1"/>
  <c r="BB83" i="38"/>
  <c r="BB155" i="38" s="1"/>
  <c r="AS83" i="38"/>
  <c r="AS155" i="38" s="1"/>
  <c r="AS455" i="38" s="1"/>
  <c r="AO83" i="38"/>
  <c r="AX83" i="38" s="1"/>
  <c r="AX155" i="38" s="1"/>
  <c r="AX239" i="38" s="1"/>
  <c r="AX311" i="38" s="1"/>
  <c r="AX383" i="38" s="1"/>
  <c r="AX455" i="38" s="1"/>
  <c r="AJ83" i="38"/>
  <c r="AJ155" i="38" s="1"/>
  <c r="AJ239" i="38" s="1"/>
  <c r="BA83" i="38"/>
  <c r="BA155" i="38" s="1"/>
  <c r="AR83" i="38"/>
  <c r="AR155" i="38" s="1"/>
  <c r="AR455" i="38" s="1"/>
  <c r="AN83" i="38"/>
  <c r="AN155" i="38" s="1"/>
  <c r="AN239" i="38" s="1"/>
  <c r="AN311" i="38" s="1"/>
  <c r="AN383" i="38" s="1"/>
  <c r="AN455" i="38" s="1"/>
  <c r="AI83" i="38"/>
  <c r="BB19" i="38"/>
  <c r="BB91" i="38" s="1"/>
  <c r="AS19" i="38"/>
  <c r="AS91" i="38" s="1"/>
  <c r="AS391" i="38" s="1"/>
  <c r="AO19" i="38"/>
  <c r="AX19" i="38" s="1"/>
  <c r="AX91" i="38" s="1"/>
  <c r="AX175" i="38" s="1"/>
  <c r="AX247" i="38" s="1"/>
  <c r="AX319" i="38" s="1"/>
  <c r="AX391" i="38" s="1"/>
  <c r="AJ19" i="38"/>
  <c r="AJ91" i="38" s="1"/>
  <c r="AJ175" i="38" s="1"/>
  <c r="BA19" i="38"/>
  <c r="BA91" i="38" s="1"/>
  <c r="AR19" i="38"/>
  <c r="AR91" i="38" s="1"/>
  <c r="AR391" i="38" s="1"/>
  <c r="AN19" i="38"/>
  <c r="AN91" i="38" s="1"/>
  <c r="AN175" i="38" s="1"/>
  <c r="AN247" i="38" s="1"/>
  <c r="AN319" i="38" s="1"/>
  <c r="AN391" i="38" s="1"/>
  <c r="AI19" i="38"/>
  <c r="AU19" i="38"/>
  <c r="AU91" i="38" s="1"/>
  <c r="AU391" i="38" s="1"/>
  <c r="AQ19" i="38"/>
  <c r="AQ91" i="38" s="1"/>
  <c r="AQ391" i="38" s="1"/>
  <c r="AL19" i="38"/>
  <c r="AL91" i="38" s="1"/>
  <c r="AL175" i="38" s="1"/>
  <c r="AL247" i="38" s="1"/>
  <c r="AL319" i="38" s="1"/>
  <c r="AL391" i="38" s="1"/>
  <c r="AH19" i="38"/>
  <c r="AH91" i="38" s="1"/>
  <c r="AH175" i="38" s="1"/>
  <c r="AH247" i="38" s="1"/>
  <c r="AH319" i="38" s="1"/>
  <c r="AH391" i="38" s="1"/>
  <c r="AT19" i="38"/>
  <c r="AT91" i="38" s="1"/>
  <c r="AK19" i="38"/>
  <c r="AK91" i="38" s="1"/>
  <c r="AK175" i="38" s="1"/>
  <c r="AK247" i="38" s="1"/>
  <c r="AK319" i="38" s="1"/>
  <c r="AK391" i="38" s="1"/>
  <c r="AU21" i="38"/>
  <c r="AU93" i="38" s="1"/>
  <c r="AU393" i="38" s="1"/>
  <c r="AQ21" i="38"/>
  <c r="AQ93" i="38" s="1"/>
  <c r="AQ393" i="38" s="1"/>
  <c r="AL21" i="38"/>
  <c r="AL93" i="38" s="1"/>
  <c r="AL177" i="38" s="1"/>
  <c r="AL249" i="38" s="1"/>
  <c r="AL321" i="38" s="1"/>
  <c r="AL393" i="38" s="1"/>
  <c r="AH21" i="38"/>
  <c r="AH93" i="38" s="1"/>
  <c r="AH177" i="38" s="1"/>
  <c r="AH249" i="38" s="1"/>
  <c r="AH321" i="38" s="1"/>
  <c r="AH393" i="38" s="1"/>
  <c r="AT21" i="38"/>
  <c r="AT93" i="38" s="1"/>
  <c r="AK21" i="38"/>
  <c r="AK93" i="38" s="1"/>
  <c r="AK177" i="38" s="1"/>
  <c r="AK249" i="38" s="1"/>
  <c r="AK321" i="38" s="1"/>
  <c r="AK393" i="38" s="1"/>
  <c r="BB21" i="38"/>
  <c r="BB93" i="38" s="1"/>
  <c r="AS21" i="38"/>
  <c r="AS93" i="38" s="1"/>
  <c r="AS393" i="38" s="1"/>
  <c r="AO21" i="38"/>
  <c r="AX21" i="38" s="1"/>
  <c r="AX93" i="38" s="1"/>
  <c r="AX177" i="38" s="1"/>
  <c r="AX249" i="38" s="1"/>
  <c r="AX321" i="38" s="1"/>
  <c r="AX393" i="38" s="1"/>
  <c r="AJ21" i="38"/>
  <c r="AJ93" i="38" s="1"/>
  <c r="AJ177" i="38" s="1"/>
  <c r="BA21" i="38"/>
  <c r="BA93" i="38" s="1"/>
  <c r="AR21" i="38"/>
  <c r="AR93" i="38" s="1"/>
  <c r="AR393" i="38" s="1"/>
  <c r="AN21" i="38"/>
  <c r="AN93" i="38" s="1"/>
  <c r="AN177" i="38" s="1"/>
  <c r="AN249" i="38" s="1"/>
  <c r="AN321" i="38" s="1"/>
  <c r="AN393" i="38" s="1"/>
  <c r="AI21" i="38"/>
  <c r="BA67" i="38"/>
  <c r="BA139" i="38" s="1"/>
  <c r="AR67" i="38"/>
  <c r="AR139" i="38" s="1"/>
  <c r="AR439" i="38" s="1"/>
  <c r="AN67" i="38"/>
  <c r="AN139" i="38" s="1"/>
  <c r="AN223" i="38" s="1"/>
  <c r="AN295" i="38" s="1"/>
  <c r="AN367" i="38" s="1"/>
  <c r="AN439" i="38" s="1"/>
  <c r="AI67" i="38"/>
  <c r="AU67" i="38"/>
  <c r="AU139" i="38" s="1"/>
  <c r="AU439" i="38" s="1"/>
  <c r="AQ67" i="38"/>
  <c r="AQ139" i="38" s="1"/>
  <c r="AQ439" i="38" s="1"/>
  <c r="AL67" i="38"/>
  <c r="AL139" i="38" s="1"/>
  <c r="AL223" i="38" s="1"/>
  <c r="AL295" i="38" s="1"/>
  <c r="AL367" i="38" s="1"/>
  <c r="AL439" i="38" s="1"/>
  <c r="AH67" i="38"/>
  <c r="AH139" i="38" s="1"/>
  <c r="AH223" i="38" s="1"/>
  <c r="AH295" i="38" s="1"/>
  <c r="AH367" i="38" s="1"/>
  <c r="AH439" i="38" s="1"/>
  <c r="AT67" i="38"/>
  <c r="AT139" i="38" s="1"/>
  <c r="AK67" i="38"/>
  <c r="AK139" i="38" s="1"/>
  <c r="AK223" i="38" s="1"/>
  <c r="AK295" i="38" s="1"/>
  <c r="AK367" i="38" s="1"/>
  <c r="AK439" i="38" s="1"/>
  <c r="BB67" i="38"/>
  <c r="BB139" i="38" s="1"/>
  <c r="AS67" i="38"/>
  <c r="AS139" i="38" s="1"/>
  <c r="AS439" i="38" s="1"/>
  <c r="AO67" i="38"/>
  <c r="AX67" i="38" s="1"/>
  <c r="AX139" i="38" s="1"/>
  <c r="AX223" i="38" s="1"/>
  <c r="AX295" i="38" s="1"/>
  <c r="AX367" i="38" s="1"/>
  <c r="AX439" i="38" s="1"/>
  <c r="AJ67" i="38"/>
  <c r="AJ139" i="38" s="1"/>
  <c r="AJ223" i="38" s="1"/>
  <c r="BA59" i="38"/>
  <c r="BA131" i="38" s="1"/>
  <c r="AR59" i="38"/>
  <c r="AR131" i="38" s="1"/>
  <c r="AR431" i="38" s="1"/>
  <c r="AN59" i="38"/>
  <c r="AN131" i="38" s="1"/>
  <c r="AN215" i="38" s="1"/>
  <c r="AN287" i="38" s="1"/>
  <c r="AN359" i="38" s="1"/>
  <c r="AN431" i="38" s="1"/>
  <c r="AI59" i="38"/>
  <c r="AU59" i="38"/>
  <c r="AU131" i="38" s="1"/>
  <c r="AU431" i="38" s="1"/>
  <c r="AQ59" i="38"/>
  <c r="AQ131" i="38" s="1"/>
  <c r="AQ431" i="38" s="1"/>
  <c r="AL59" i="38"/>
  <c r="AL131" i="38" s="1"/>
  <c r="AL215" i="38" s="1"/>
  <c r="AL287" i="38" s="1"/>
  <c r="AL359" i="38" s="1"/>
  <c r="AL431" i="38" s="1"/>
  <c r="AH59" i="38"/>
  <c r="AH131" i="38" s="1"/>
  <c r="AH215" i="38" s="1"/>
  <c r="AH287" i="38" s="1"/>
  <c r="AH359" i="38" s="1"/>
  <c r="AH431" i="38" s="1"/>
  <c r="AT59" i="38"/>
  <c r="AT131" i="38" s="1"/>
  <c r="AK59" i="38"/>
  <c r="AK131" i="38" s="1"/>
  <c r="AK215" i="38" s="1"/>
  <c r="AK287" i="38" s="1"/>
  <c r="AK359" i="38" s="1"/>
  <c r="AK431" i="38" s="1"/>
  <c r="BB59" i="38"/>
  <c r="BB131" i="38" s="1"/>
  <c r="AS59" i="38"/>
  <c r="AS131" i="38" s="1"/>
  <c r="AS431" i="38" s="1"/>
  <c r="AO59" i="38"/>
  <c r="AX59" i="38" s="1"/>
  <c r="AX131" i="38" s="1"/>
  <c r="AX215" i="38" s="1"/>
  <c r="AX287" i="38" s="1"/>
  <c r="AX359" i="38" s="1"/>
  <c r="AX431" i="38" s="1"/>
  <c r="AJ59" i="38"/>
  <c r="AJ131" i="38" s="1"/>
  <c r="AJ215" i="38" s="1"/>
  <c r="BA51" i="38"/>
  <c r="BA123" i="38" s="1"/>
  <c r="AR51" i="38"/>
  <c r="AR123" i="38" s="1"/>
  <c r="AR423" i="38" s="1"/>
  <c r="AN51" i="38"/>
  <c r="AN123" i="38" s="1"/>
  <c r="AN207" i="38" s="1"/>
  <c r="AN279" i="38" s="1"/>
  <c r="AN351" i="38" s="1"/>
  <c r="AN423" i="38" s="1"/>
  <c r="AI51" i="38"/>
  <c r="AU51" i="38"/>
  <c r="AU123" i="38" s="1"/>
  <c r="AU423" i="38" s="1"/>
  <c r="AQ51" i="38"/>
  <c r="AQ123" i="38" s="1"/>
  <c r="AQ423" i="38" s="1"/>
  <c r="AL51" i="38"/>
  <c r="AL123" i="38" s="1"/>
  <c r="AL207" i="38" s="1"/>
  <c r="AL279" i="38" s="1"/>
  <c r="AL351" i="38" s="1"/>
  <c r="AL423" i="38" s="1"/>
  <c r="AH51" i="38"/>
  <c r="AH123" i="38" s="1"/>
  <c r="AH207" i="38" s="1"/>
  <c r="AH279" i="38" s="1"/>
  <c r="AH351" i="38" s="1"/>
  <c r="AH423" i="38" s="1"/>
  <c r="AT51" i="38"/>
  <c r="AT123" i="38" s="1"/>
  <c r="AK51" i="38"/>
  <c r="AK123" i="38" s="1"/>
  <c r="AK207" i="38" s="1"/>
  <c r="AK279" i="38" s="1"/>
  <c r="AK351" i="38" s="1"/>
  <c r="AK423" i="38" s="1"/>
  <c r="BB51" i="38"/>
  <c r="BB123" i="38" s="1"/>
  <c r="AS51" i="38"/>
  <c r="AS123" i="38" s="1"/>
  <c r="AS423" i="38" s="1"/>
  <c r="AO51" i="38"/>
  <c r="AX51" i="38" s="1"/>
  <c r="AX123" i="38" s="1"/>
  <c r="AX207" i="38" s="1"/>
  <c r="AX279" i="38" s="1"/>
  <c r="AX351" i="38" s="1"/>
  <c r="AX423" i="38" s="1"/>
  <c r="AJ51" i="38"/>
  <c r="AJ123" i="38" s="1"/>
  <c r="AJ207" i="38" s="1"/>
  <c r="BA43" i="38"/>
  <c r="BA115" i="38" s="1"/>
  <c r="AR43" i="38"/>
  <c r="AR115" i="38" s="1"/>
  <c r="AR415" i="38" s="1"/>
  <c r="AN43" i="38"/>
  <c r="AN115" i="38" s="1"/>
  <c r="AN199" i="38" s="1"/>
  <c r="AN271" i="38" s="1"/>
  <c r="AN343" i="38" s="1"/>
  <c r="AN415" i="38" s="1"/>
  <c r="AI43" i="38"/>
  <c r="AU43" i="38"/>
  <c r="AU115" i="38" s="1"/>
  <c r="AU415" i="38" s="1"/>
  <c r="AQ43" i="38"/>
  <c r="AQ115" i="38" s="1"/>
  <c r="AQ415" i="38" s="1"/>
  <c r="AL43" i="38"/>
  <c r="AL115" i="38" s="1"/>
  <c r="AL199" i="38" s="1"/>
  <c r="AL271" i="38" s="1"/>
  <c r="AL343" i="38" s="1"/>
  <c r="AL415" i="38" s="1"/>
  <c r="AH43" i="38"/>
  <c r="AH115" i="38" s="1"/>
  <c r="AH199" i="38" s="1"/>
  <c r="AH271" i="38" s="1"/>
  <c r="AH343" i="38" s="1"/>
  <c r="AH415" i="38" s="1"/>
  <c r="AT43" i="38"/>
  <c r="AT115" i="38" s="1"/>
  <c r="AK43" i="38"/>
  <c r="AK115" i="38" s="1"/>
  <c r="AK199" i="38" s="1"/>
  <c r="AK271" i="38" s="1"/>
  <c r="AK343" i="38" s="1"/>
  <c r="AK415" i="38" s="1"/>
  <c r="BB43" i="38"/>
  <c r="BB115" i="38" s="1"/>
  <c r="AS43" i="38"/>
  <c r="AS115" i="38" s="1"/>
  <c r="AS415" i="38" s="1"/>
  <c r="AO43" i="38"/>
  <c r="AX43" i="38" s="1"/>
  <c r="AX115" i="38" s="1"/>
  <c r="AX199" i="38" s="1"/>
  <c r="AX271" i="38" s="1"/>
  <c r="AX343" i="38" s="1"/>
  <c r="AX415" i="38" s="1"/>
  <c r="AJ43" i="38"/>
  <c r="AJ115" i="38" s="1"/>
  <c r="AJ199" i="38" s="1"/>
  <c r="BA35" i="38"/>
  <c r="BA107" i="38" s="1"/>
  <c r="AR35" i="38"/>
  <c r="AR107" i="38" s="1"/>
  <c r="AR407" i="38" s="1"/>
  <c r="AN35" i="38"/>
  <c r="AN107" i="38" s="1"/>
  <c r="AN191" i="38" s="1"/>
  <c r="AN263" i="38" s="1"/>
  <c r="AN335" i="38" s="1"/>
  <c r="AN407" i="38" s="1"/>
  <c r="AI35" i="38"/>
  <c r="AU35" i="38"/>
  <c r="AU107" i="38" s="1"/>
  <c r="AU407" i="38" s="1"/>
  <c r="AQ35" i="38"/>
  <c r="AQ107" i="38" s="1"/>
  <c r="AQ407" i="38" s="1"/>
  <c r="AL35" i="38"/>
  <c r="AL107" i="38" s="1"/>
  <c r="AL191" i="38" s="1"/>
  <c r="AL263" i="38" s="1"/>
  <c r="AL335" i="38" s="1"/>
  <c r="AL407" i="38" s="1"/>
  <c r="AH35" i="38"/>
  <c r="AH107" i="38" s="1"/>
  <c r="AH191" i="38" s="1"/>
  <c r="AH263" i="38" s="1"/>
  <c r="AH335" i="38" s="1"/>
  <c r="AH407" i="38" s="1"/>
  <c r="AT35" i="38"/>
  <c r="AT107" i="38" s="1"/>
  <c r="AK35" i="38"/>
  <c r="AK107" i="38" s="1"/>
  <c r="AK191" i="38" s="1"/>
  <c r="AK263" i="38" s="1"/>
  <c r="AK335" i="38" s="1"/>
  <c r="AK407" i="38" s="1"/>
  <c r="BB35" i="38"/>
  <c r="BB107" i="38" s="1"/>
  <c r="AS35" i="38"/>
  <c r="AS107" i="38" s="1"/>
  <c r="AS407" i="38" s="1"/>
  <c r="AO35" i="38"/>
  <c r="AX35" i="38" s="1"/>
  <c r="AX107" i="38" s="1"/>
  <c r="AX191" i="38" s="1"/>
  <c r="AX263" i="38" s="1"/>
  <c r="AX335" i="38" s="1"/>
  <c r="AX407" i="38" s="1"/>
  <c r="AJ35" i="38"/>
  <c r="AJ107" i="38" s="1"/>
  <c r="AJ191" i="38" s="1"/>
  <c r="BA27" i="38"/>
  <c r="BA99" i="38" s="1"/>
  <c r="AR27" i="38"/>
  <c r="AR99" i="38" s="1"/>
  <c r="AR399" i="38" s="1"/>
  <c r="AN27" i="38"/>
  <c r="AN99" i="38" s="1"/>
  <c r="AN183" i="38" s="1"/>
  <c r="AN255" i="38" s="1"/>
  <c r="AN327" i="38" s="1"/>
  <c r="AN399" i="38" s="1"/>
  <c r="AI27" i="38"/>
  <c r="AU27" i="38"/>
  <c r="AU99" i="38" s="1"/>
  <c r="AU399" i="38" s="1"/>
  <c r="AQ27" i="38"/>
  <c r="AQ99" i="38" s="1"/>
  <c r="AQ399" i="38" s="1"/>
  <c r="AL27" i="38"/>
  <c r="AL99" i="38" s="1"/>
  <c r="AL183" i="38" s="1"/>
  <c r="AL255" i="38" s="1"/>
  <c r="AL327" i="38" s="1"/>
  <c r="AL399" i="38" s="1"/>
  <c r="AH27" i="38"/>
  <c r="AH99" i="38" s="1"/>
  <c r="AH183" i="38" s="1"/>
  <c r="AH255" i="38" s="1"/>
  <c r="AH327" i="38" s="1"/>
  <c r="AH399" i="38" s="1"/>
  <c r="AT27" i="38"/>
  <c r="AT99" i="38" s="1"/>
  <c r="AK27" i="38"/>
  <c r="AK99" i="38" s="1"/>
  <c r="AK183" i="38" s="1"/>
  <c r="AK255" i="38" s="1"/>
  <c r="AK327" i="38" s="1"/>
  <c r="AK399" i="38" s="1"/>
  <c r="BB27" i="38"/>
  <c r="BB99" i="38" s="1"/>
  <c r="AS27" i="38"/>
  <c r="AS99" i="38" s="1"/>
  <c r="AS399" i="38" s="1"/>
  <c r="AO27" i="38"/>
  <c r="AX27" i="38" s="1"/>
  <c r="AX99" i="38" s="1"/>
  <c r="AX183" i="38" s="1"/>
  <c r="AX255" i="38" s="1"/>
  <c r="AX327" i="38" s="1"/>
  <c r="AX399" i="38" s="1"/>
  <c r="AJ27" i="38"/>
  <c r="AJ99" i="38" s="1"/>
  <c r="AJ183" i="38" s="1"/>
  <c r="BB14" i="36"/>
  <c r="BB86" i="36" s="1"/>
  <c r="AS14" i="36"/>
  <c r="AS86" i="36" s="1"/>
  <c r="AS386" i="36" s="1"/>
  <c r="AO14" i="36"/>
  <c r="AX14" i="36" s="1"/>
  <c r="AX86" i="36" s="1"/>
  <c r="AJ14" i="36"/>
  <c r="AJ86" i="36" s="1"/>
  <c r="AJ170" i="36" s="1"/>
  <c r="AJ242" i="36" s="1"/>
  <c r="AJ314" i="36" s="1"/>
  <c r="AJ386" i="36" s="1"/>
  <c r="BA14" i="36"/>
  <c r="BA86" i="36" s="1"/>
  <c r="AR14" i="36"/>
  <c r="AR86" i="36" s="1"/>
  <c r="AR386" i="36" s="1"/>
  <c r="AN14" i="36"/>
  <c r="AN86" i="36" s="1"/>
  <c r="AN170" i="36" s="1"/>
  <c r="AN242" i="36" s="1"/>
  <c r="AN314" i="36" s="1"/>
  <c r="AN386" i="36" s="1"/>
  <c r="AI14" i="36"/>
  <c r="AU14" i="36"/>
  <c r="AU86" i="36" s="1"/>
  <c r="AU386" i="36" s="1"/>
  <c r="AQ14" i="36"/>
  <c r="AQ86" i="36" s="1"/>
  <c r="AQ386" i="36" s="1"/>
  <c r="AL14" i="36"/>
  <c r="AL86" i="36" s="1"/>
  <c r="AL170" i="36" s="1"/>
  <c r="AL242" i="36" s="1"/>
  <c r="AL314" i="36" s="1"/>
  <c r="AL386" i="36" s="1"/>
  <c r="AH14" i="36"/>
  <c r="AH86" i="36" s="1"/>
  <c r="AH170" i="36" s="1"/>
  <c r="AH242" i="36" s="1"/>
  <c r="AH314" i="36" s="1"/>
  <c r="AH386" i="36" s="1"/>
  <c r="AT14" i="36"/>
  <c r="AT86" i="36" s="1"/>
  <c r="AT386" i="36" s="1"/>
  <c r="AK14" i="36"/>
  <c r="AK86" i="36" s="1"/>
  <c r="AK170" i="36" s="1"/>
  <c r="AU79" i="36"/>
  <c r="AU151" i="36" s="1"/>
  <c r="AU451" i="36" s="1"/>
  <c r="AQ79" i="36"/>
  <c r="AQ151" i="36" s="1"/>
  <c r="AQ451" i="36" s="1"/>
  <c r="AL79" i="36"/>
  <c r="AL151" i="36" s="1"/>
  <c r="AL235" i="36" s="1"/>
  <c r="AL307" i="36" s="1"/>
  <c r="AL379" i="36" s="1"/>
  <c r="AL451" i="36" s="1"/>
  <c r="AH79" i="36"/>
  <c r="AH151" i="36" s="1"/>
  <c r="AH235" i="36" s="1"/>
  <c r="AH307" i="36" s="1"/>
  <c r="AH379" i="36" s="1"/>
  <c r="AH451" i="36" s="1"/>
  <c r="AT79" i="36"/>
  <c r="AT151" i="36" s="1"/>
  <c r="AT451" i="36" s="1"/>
  <c r="AK79" i="36"/>
  <c r="AK151" i="36" s="1"/>
  <c r="AK235" i="36" s="1"/>
  <c r="BB79" i="36"/>
  <c r="BB151" i="36" s="1"/>
  <c r="AS79" i="36"/>
  <c r="AS151" i="36" s="1"/>
  <c r="AS451" i="36" s="1"/>
  <c r="AO79" i="36"/>
  <c r="AX79" i="36" s="1"/>
  <c r="AX151" i="36" s="1"/>
  <c r="AJ79" i="36"/>
  <c r="AJ151" i="36" s="1"/>
  <c r="AJ235" i="36" s="1"/>
  <c r="AJ307" i="36" s="1"/>
  <c r="AJ379" i="36" s="1"/>
  <c r="AJ451" i="36" s="1"/>
  <c r="BA79" i="36"/>
  <c r="BA151" i="36" s="1"/>
  <c r="AR79" i="36"/>
  <c r="AR151" i="36" s="1"/>
  <c r="AR451" i="36" s="1"/>
  <c r="AN79" i="36"/>
  <c r="AN151" i="36" s="1"/>
  <c r="AN235" i="36" s="1"/>
  <c r="AN307" i="36" s="1"/>
  <c r="AN379" i="36" s="1"/>
  <c r="AN451" i="36" s="1"/>
  <c r="AI79" i="36"/>
  <c r="AU71" i="36"/>
  <c r="AU143" i="36" s="1"/>
  <c r="AU443" i="36" s="1"/>
  <c r="AQ71" i="36"/>
  <c r="AQ143" i="36" s="1"/>
  <c r="AQ443" i="36" s="1"/>
  <c r="AL71" i="36"/>
  <c r="AL143" i="36" s="1"/>
  <c r="AL227" i="36" s="1"/>
  <c r="AL299" i="36" s="1"/>
  <c r="AL371" i="36" s="1"/>
  <c r="AL443" i="36" s="1"/>
  <c r="AH71" i="36"/>
  <c r="AH143" i="36" s="1"/>
  <c r="AH227" i="36" s="1"/>
  <c r="AH299" i="36" s="1"/>
  <c r="AH371" i="36" s="1"/>
  <c r="AH443" i="36" s="1"/>
  <c r="AT71" i="36"/>
  <c r="AT143" i="36" s="1"/>
  <c r="AT443" i="36" s="1"/>
  <c r="AK71" i="36"/>
  <c r="AK143" i="36" s="1"/>
  <c r="AK227" i="36" s="1"/>
  <c r="BB71" i="36"/>
  <c r="BB143" i="36" s="1"/>
  <c r="AS71" i="36"/>
  <c r="AS143" i="36" s="1"/>
  <c r="AS443" i="36" s="1"/>
  <c r="AO71" i="36"/>
  <c r="AX71" i="36" s="1"/>
  <c r="AX143" i="36" s="1"/>
  <c r="AJ71" i="36"/>
  <c r="AJ143" i="36" s="1"/>
  <c r="AJ227" i="36" s="1"/>
  <c r="AJ299" i="36" s="1"/>
  <c r="AJ371" i="36" s="1"/>
  <c r="AJ443" i="36" s="1"/>
  <c r="BA71" i="36"/>
  <c r="BA143" i="36" s="1"/>
  <c r="AR71" i="36"/>
  <c r="AR143" i="36" s="1"/>
  <c r="AR443" i="36" s="1"/>
  <c r="AN71" i="36"/>
  <c r="AN143" i="36" s="1"/>
  <c r="AN227" i="36" s="1"/>
  <c r="AN299" i="36" s="1"/>
  <c r="AN371" i="36" s="1"/>
  <c r="AN443" i="36" s="1"/>
  <c r="AI71" i="36"/>
  <c r="AU63" i="36"/>
  <c r="AU135" i="36" s="1"/>
  <c r="AU435" i="36" s="1"/>
  <c r="AQ63" i="36"/>
  <c r="AQ135" i="36" s="1"/>
  <c r="AQ435" i="36" s="1"/>
  <c r="AL63" i="36"/>
  <c r="AL135" i="36" s="1"/>
  <c r="AL219" i="36" s="1"/>
  <c r="AL291" i="36" s="1"/>
  <c r="AL363" i="36" s="1"/>
  <c r="AL435" i="36" s="1"/>
  <c r="AH63" i="36"/>
  <c r="AH135" i="36" s="1"/>
  <c r="AH219" i="36" s="1"/>
  <c r="AH291" i="36" s="1"/>
  <c r="AH363" i="36" s="1"/>
  <c r="AH435" i="36" s="1"/>
  <c r="AT63" i="36"/>
  <c r="AT135" i="36" s="1"/>
  <c r="AT435" i="36" s="1"/>
  <c r="AK63" i="36"/>
  <c r="AK135" i="36" s="1"/>
  <c r="AK219" i="36" s="1"/>
  <c r="BB63" i="36"/>
  <c r="BB135" i="36" s="1"/>
  <c r="AS63" i="36"/>
  <c r="AS135" i="36" s="1"/>
  <c r="AS435" i="36" s="1"/>
  <c r="AO63" i="36"/>
  <c r="AX63" i="36" s="1"/>
  <c r="AX135" i="36" s="1"/>
  <c r="AJ63" i="36"/>
  <c r="AJ135" i="36" s="1"/>
  <c r="AJ219" i="36" s="1"/>
  <c r="AJ291" i="36" s="1"/>
  <c r="AJ363" i="36" s="1"/>
  <c r="AJ435" i="36" s="1"/>
  <c r="BA63" i="36"/>
  <c r="BA135" i="36" s="1"/>
  <c r="AR63" i="36"/>
  <c r="AR135" i="36" s="1"/>
  <c r="AR435" i="36" s="1"/>
  <c r="AN63" i="36"/>
  <c r="AN135" i="36" s="1"/>
  <c r="AN219" i="36" s="1"/>
  <c r="AN291" i="36" s="1"/>
  <c r="AN363" i="36" s="1"/>
  <c r="AN435" i="36" s="1"/>
  <c r="AI63" i="36"/>
  <c r="AU55" i="36"/>
  <c r="AU127" i="36" s="1"/>
  <c r="AU427" i="36" s="1"/>
  <c r="AQ55" i="36"/>
  <c r="AQ127" i="36" s="1"/>
  <c r="AQ427" i="36" s="1"/>
  <c r="AL55" i="36"/>
  <c r="AL127" i="36" s="1"/>
  <c r="AL211" i="36" s="1"/>
  <c r="AL283" i="36" s="1"/>
  <c r="AL355" i="36" s="1"/>
  <c r="AL427" i="36" s="1"/>
  <c r="AH55" i="36"/>
  <c r="AH127" i="36" s="1"/>
  <c r="AH211" i="36" s="1"/>
  <c r="AH283" i="36" s="1"/>
  <c r="AH355" i="36" s="1"/>
  <c r="AH427" i="36" s="1"/>
  <c r="AT55" i="36"/>
  <c r="AT127" i="36" s="1"/>
  <c r="AT427" i="36" s="1"/>
  <c r="AK55" i="36"/>
  <c r="AK127" i="36" s="1"/>
  <c r="AK211" i="36" s="1"/>
  <c r="BB55" i="36"/>
  <c r="BB127" i="36" s="1"/>
  <c r="AS55" i="36"/>
  <c r="AS127" i="36" s="1"/>
  <c r="AS427" i="36" s="1"/>
  <c r="AO55" i="36"/>
  <c r="AX55" i="36" s="1"/>
  <c r="AX127" i="36" s="1"/>
  <c r="AJ55" i="36"/>
  <c r="AJ127" i="36" s="1"/>
  <c r="AJ211" i="36" s="1"/>
  <c r="AJ283" i="36" s="1"/>
  <c r="AJ355" i="36" s="1"/>
  <c r="AJ427" i="36" s="1"/>
  <c r="BA55" i="36"/>
  <c r="BA127" i="36" s="1"/>
  <c r="AR55" i="36"/>
  <c r="AR127" i="36" s="1"/>
  <c r="AR427" i="36" s="1"/>
  <c r="AN55" i="36"/>
  <c r="AN127" i="36" s="1"/>
  <c r="AN211" i="36" s="1"/>
  <c r="AN283" i="36" s="1"/>
  <c r="AN355" i="36" s="1"/>
  <c r="AN427" i="36" s="1"/>
  <c r="AI55" i="36"/>
  <c r="AU47" i="36"/>
  <c r="AU119" i="36" s="1"/>
  <c r="AU419" i="36" s="1"/>
  <c r="AQ47" i="36"/>
  <c r="AQ119" i="36" s="1"/>
  <c r="AQ419" i="36" s="1"/>
  <c r="AL47" i="36"/>
  <c r="AL119" i="36" s="1"/>
  <c r="AL203" i="36" s="1"/>
  <c r="AL275" i="36" s="1"/>
  <c r="AL347" i="36" s="1"/>
  <c r="AL419" i="36" s="1"/>
  <c r="AH47" i="36"/>
  <c r="AH119" i="36" s="1"/>
  <c r="AH203" i="36" s="1"/>
  <c r="AH275" i="36" s="1"/>
  <c r="AH347" i="36" s="1"/>
  <c r="AH419" i="36" s="1"/>
  <c r="AT47" i="36"/>
  <c r="AT119" i="36" s="1"/>
  <c r="AT419" i="36" s="1"/>
  <c r="AK47" i="36"/>
  <c r="AK119" i="36" s="1"/>
  <c r="AK203" i="36" s="1"/>
  <c r="BB47" i="36"/>
  <c r="BB119" i="36" s="1"/>
  <c r="AS47" i="36"/>
  <c r="AS119" i="36" s="1"/>
  <c r="AS419" i="36" s="1"/>
  <c r="AO47" i="36"/>
  <c r="AX47" i="36" s="1"/>
  <c r="AX119" i="36" s="1"/>
  <c r="AJ47" i="36"/>
  <c r="AJ119" i="36" s="1"/>
  <c r="AJ203" i="36" s="1"/>
  <c r="AJ275" i="36" s="1"/>
  <c r="AJ347" i="36" s="1"/>
  <c r="AJ419" i="36" s="1"/>
  <c r="BA47" i="36"/>
  <c r="BA119" i="36" s="1"/>
  <c r="AR47" i="36"/>
  <c r="AR119" i="36" s="1"/>
  <c r="AR419" i="36" s="1"/>
  <c r="AN47" i="36"/>
  <c r="AN119" i="36" s="1"/>
  <c r="AN203" i="36" s="1"/>
  <c r="AN275" i="36" s="1"/>
  <c r="AN347" i="36" s="1"/>
  <c r="AN419" i="36" s="1"/>
  <c r="AI47" i="36"/>
  <c r="AU39" i="36"/>
  <c r="AU111" i="36" s="1"/>
  <c r="AU411" i="36" s="1"/>
  <c r="AQ39" i="36"/>
  <c r="AQ111" i="36" s="1"/>
  <c r="AQ411" i="36" s="1"/>
  <c r="AL39" i="36"/>
  <c r="AL111" i="36" s="1"/>
  <c r="AL195" i="36" s="1"/>
  <c r="AL267" i="36" s="1"/>
  <c r="AL339" i="36" s="1"/>
  <c r="AL411" i="36" s="1"/>
  <c r="AH39" i="36"/>
  <c r="AH111" i="36" s="1"/>
  <c r="AH195" i="36" s="1"/>
  <c r="AH267" i="36" s="1"/>
  <c r="AH339" i="36" s="1"/>
  <c r="AH411" i="36" s="1"/>
  <c r="AT39" i="36"/>
  <c r="AT111" i="36" s="1"/>
  <c r="AT411" i="36" s="1"/>
  <c r="AK39" i="36"/>
  <c r="AK111" i="36" s="1"/>
  <c r="AK195" i="36" s="1"/>
  <c r="BB39" i="36"/>
  <c r="BB111" i="36" s="1"/>
  <c r="AS39" i="36"/>
  <c r="AS111" i="36" s="1"/>
  <c r="AS411" i="36" s="1"/>
  <c r="AO39" i="36"/>
  <c r="AX39" i="36" s="1"/>
  <c r="AX111" i="36" s="1"/>
  <c r="AJ39" i="36"/>
  <c r="AJ111" i="36" s="1"/>
  <c r="AJ195" i="36" s="1"/>
  <c r="AJ267" i="36" s="1"/>
  <c r="AJ339" i="36" s="1"/>
  <c r="AJ411" i="36" s="1"/>
  <c r="BA39" i="36"/>
  <c r="BA111" i="36" s="1"/>
  <c r="AR39" i="36"/>
  <c r="AR111" i="36" s="1"/>
  <c r="AR411" i="36" s="1"/>
  <c r="AN39" i="36"/>
  <c r="AN111" i="36" s="1"/>
  <c r="AN195" i="36" s="1"/>
  <c r="AN267" i="36" s="1"/>
  <c r="AN339" i="36" s="1"/>
  <c r="AN411" i="36" s="1"/>
  <c r="AI39" i="36"/>
  <c r="AU31" i="36"/>
  <c r="AU103" i="36" s="1"/>
  <c r="AU403" i="36" s="1"/>
  <c r="AQ31" i="36"/>
  <c r="AQ103" i="36" s="1"/>
  <c r="AQ403" i="36" s="1"/>
  <c r="AL31" i="36"/>
  <c r="AL103" i="36" s="1"/>
  <c r="AL187" i="36" s="1"/>
  <c r="AL259" i="36" s="1"/>
  <c r="AL331" i="36" s="1"/>
  <c r="AL403" i="36" s="1"/>
  <c r="AH31" i="36"/>
  <c r="AH103" i="36" s="1"/>
  <c r="AH187" i="36" s="1"/>
  <c r="AH259" i="36" s="1"/>
  <c r="AH331" i="36" s="1"/>
  <c r="AH403" i="36" s="1"/>
  <c r="AT31" i="36"/>
  <c r="AT103" i="36" s="1"/>
  <c r="AT403" i="36" s="1"/>
  <c r="AK31" i="36"/>
  <c r="AK103" i="36" s="1"/>
  <c r="AK187" i="36" s="1"/>
  <c r="BB31" i="36"/>
  <c r="BB103" i="36" s="1"/>
  <c r="AS31" i="36"/>
  <c r="AS103" i="36" s="1"/>
  <c r="AS403" i="36" s="1"/>
  <c r="AO31" i="36"/>
  <c r="AX31" i="36" s="1"/>
  <c r="AX103" i="36" s="1"/>
  <c r="AJ31" i="36"/>
  <c r="AJ103" i="36" s="1"/>
  <c r="AJ187" i="36" s="1"/>
  <c r="AJ259" i="36" s="1"/>
  <c r="AJ331" i="36" s="1"/>
  <c r="AJ403" i="36" s="1"/>
  <c r="BA31" i="36"/>
  <c r="BA103" i="36" s="1"/>
  <c r="AR31" i="36"/>
  <c r="AR103" i="36" s="1"/>
  <c r="AR403" i="36" s="1"/>
  <c r="AN31" i="36"/>
  <c r="AN103" i="36" s="1"/>
  <c r="AN187" i="36" s="1"/>
  <c r="AN259" i="36" s="1"/>
  <c r="AN331" i="36" s="1"/>
  <c r="AN403" i="36" s="1"/>
  <c r="AI31" i="36"/>
  <c r="AV15" i="11"/>
  <c r="AV87" i="11" s="1"/>
  <c r="AV171" i="11" s="1"/>
  <c r="AV243" i="11" s="1"/>
  <c r="AV315" i="11" s="1"/>
  <c r="AV387" i="11" s="1"/>
  <c r="AI87" i="11"/>
  <c r="AI171" i="11" s="1"/>
  <c r="AI243" i="11" s="1"/>
  <c r="AI315" i="11" s="1"/>
  <c r="AI387" i="11" s="1"/>
  <c r="AV19" i="11"/>
  <c r="AV91" i="11" s="1"/>
  <c r="AV175" i="11" s="1"/>
  <c r="AV247" i="11" s="1"/>
  <c r="AV319" i="11" s="1"/>
  <c r="AV391" i="11" s="1"/>
  <c r="AI91" i="11"/>
  <c r="AI175" i="11" s="1"/>
  <c r="AI247" i="11" s="1"/>
  <c r="AI319" i="11" s="1"/>
  <c r="AI391" i="11" s="1"/>
  <c r="AI100" i="11"/>
  <c r="AI184" i="11" s="1"/>
  <c r="AI256" i="11" s="1"/>
  <c r="AI328" i="11" s="1"/>
  <c r="AI400" i="11" s="1"/>
  <c r="AV28" i="11"/>
  <c r="AV100" i="11" s="1"/>
  <c r="AV184" i="11" s="1"/>
  <c r="AV256" i="11" s="1"/>
  <c r="AV328" i="11" s="1"/>
  <c r="AV400" i="11" s="1"/>
  <c r="AI116" i="11"/>
  <c r="AI200" i="11" s="1"/>
  <c r="AI272" i="11" s="1"/>
  <c r="AI344" i="11" s="1"/>
  <c r="AI416" i="11" s="1"/>
  <c r="AV44" i="11"/>
  <c r="AV116" i="11" s="1"/>
  <c r="AV200" i="11" s="1"/>
  <c r="AV272" i="11" s="1"/>
  <c r="AV344" i="11" s="1"/>
  <c r="AV416" i="11" s="1"/>
  <c r="AV23" i="11"/>
  <c r="AV95" i="11" s="1"/>
  <c r="AV179" i="11" s="1"/>
  <c r="AV251" i="11" s="1"/>
  <c r="AV323" i="11" s="1"/>
  <c r="AV395" i="11" s="1"/>
  <c r="AI95" i="11"/>
  <c r="AI179" i="11" s="1"/>
  <c r="AI251" i="11" s="1"/>
  <c r="AI323" i="11" s="1"/>
  <c r="AI395" i="11" s="1"/>
  <c r="AI97" i="11"/>
  <c r="AI181" i="11" s="1"/>
  <c r="AI253" i="11" s="1"/>
  <c r="AI325" i="11" s="1"/>
  <c r="AI397" i="11" s="1"/>
  <c r="AV25" i="11"/>
  <c r="AV97" i="11" s="1"/>
  <c r="AV181" i="11" s="1"/>
  <c r="AV253" i="11" s="1"/>
  <c r="AV325" i="11" s="1"/>
  <c r="AV397" i="11" s="1"/>
  <c r="AI105" i="11"/>
  <c r="AI189" i="11" s="1"/>
  <c r="AI261" i="11" s="1"/>
  <c r="AI333" i="11" s="1"/>
  <c r="AI405" i="11" s="1"/>
  <c r="AV33" i="11"/>
  <c r="AV105" i="11" s="1"/>
  <c r="AV189" i="11" s="1"/>
  <c r="AV261" i="11" s="1"/>
  <c r="AV333" i="11" s="1"/>
  <c r="AV405" i="11" s="1"/>
  <c r="AI113" i="11"/>
  <c r="AI197" i="11" s="1"/>
  <c r="AI269" i="11" s="1"/>
  <c r="AI341" i="11" s="1"/>
  <c r="AI413" i="11" s="1"/>
  <c r="AV41" i="11"/>
  <c r="AV113" i="11" s="1"/>
  <c r="AV197" i="11" s="1"/>
  <c r="AV269" i="11" s="1"/>
  <c r="AV341" i="11" s="1"/>
  <c r="AV413" i="11" s="1"/>
  <c r="AI121" i="11"/>
  <c r="AI205" i="11" s="1"/>
  <c r="AI277" i="11" s="1"/>
  <c r="AI349" i="11" s="1"/>
  <c r="AI421" i="11" s="1"/>
  <c r="AV49" i="11"/>
  <c r="AV121" i="11" s="1"/>
  <c r="AV205" i="11" s="1"/>
  <c r="AV277" i="11" s="1"/>
  <c r="AV349" i="11" s="1"/>
  <c r="AV421" i="11" s="1"/>
  <c r="AI129" i="11"/>
  <c r="AI213" i="11" s="1"/>
  <c r="AI285" i="11" s="1"/>
  <c r="AI357" i="11" s="1"/>
  <c r="AI429" i="11" s="1"/>
  <c r="AV57" i="11"/>
  <c r="AV129" i="11" s="1"/>
  <c r="AV213" i="11" s="1"/>
  <c r="AV285" i="11" s="1"/>
  <c r="AV357" i="11" s="1"/>
  <c r="AV429" i="11" s="1"/>
  <c r="AI137" i="11"/>
  <c r="AI221" i="11" s="1"/>
  <c r="AI293" i="11" s="1"/>
  <c r="AI365" i="11" s="1"/>
  <c r="AI437" i="11" s="1"/>
  <c r="AV65" i="11"/>
  <c r="AV137" i="11" s="1"/>
  <c r="AV221" i="11" s="1"/>
  <c r="AV293" i="11" s="1"/>
  <c r="AV365" i="11" s="1"/>
  <c r="AV437" i="11" s="1"/>
  <c r="AU82" i="37"/>
  <c r="AU154" i="37" s="1"/>
  <c r="AU454" i="37" s="1"/>
  <c r="AQ82" i="37"/>
  <c r="AQ154" i="37" s="1"/>
  <c r="AQ454" i="37" s="1"/>
  <c r="AL82" i="37"/>
  <c r="AL154" i="37" s="1"/>
  <c r="AL238" i="37" s="1"/>
  <c r="AL310" i="37" s="1"/>
  <c r="AL382" i="37" s="1"/>
  <c r="AL454" i="37" s="1"/>
  <c r="AH82" i="37"/>
  <c r="AH154" i="37" s="1"/>
  <c r="AH238" i="37" s="1"/>
  <c r="AH310" i="37" s="1"/>
  <c r="AH382" i="37" s="1"/>
  <c r="AH454" i="37" s="1"/>
  <c r="AT82" i="37"/>
  <c r="AT154" i="37" s="1"/>
  <c r="AK82" i="37"/>
  <c r="AK154" i="37" s="1"/>
  <c r="BB82" i="37"/>
  <c r="BB154" i="37" s="1"/>
  <c r="AS82" i="37"/>
  <c r="AS154" i="37" s="1"/>
  <c r="AS454" i="37" s="1"/>
  <c r="AO82" i="37"/>
  <c r="AJ82" i="37"/>
  <c r="AJ154" i="37" s="1"/>
  <c r="AJ238" i="37" s="1"/>
  <c r="AJ310" i="37" s="1"/>
  <c r="AJ382" i="37" s="1"/>
  <c r="AJ454" i="37" s="1"/>
  <c r="BA82" i="37"/>
  <c r="BA154" i="37" s="1"/>
  <c r="AR82" i="37"/>
  <c r="AR154" i="37" s="1"/>
  <c r="AR454" i="37" s="1"/>
  <c r="AN82" i="37"/>
  <c r="AN154" i="37" s="1"/>
  <c r="AN238" i="37" s="1"/>
  <c r="AN310" i="37" s="1"/>
  <c r="AN382" i="37" s="1"/>
  <c r="AN454" i="37" s="1"/>
  <c r="AI82" i="37"/>
  <c r="AU74" i="37"/>
  <c r="AU146" i="37" s="1"/>
  <c r="AU446" i="37" s="1"/>
  <c r="AQ74" i="37"/>
  <c r="AQ146" i="37" s="1"/>
  <c r="AQ446" i="37" s="1"/>
  <c r="AL74" i="37"/>
  <c r="AL146" i="37" s="1"/>
  <c r="AL230" i="37" s="1"/>
  <c r="AL302" i="37" s="1"/>
  <c r="AL374" i="37" s="1"/>
  <c r="AL446" i="37" s="1"/>
  <c r="AH74" i="37"/>
  <c r="AH146" i="37" s="1"/>
  <c r="AH230" i="37" s="1"/>
  <c r="AH302" i="37" s="1"/>
  <c r="AH374" i="37" s="1"/>
  <c r="AH446" i="37" s="1"/>
  <c r="AT74" i="37"/>
  <c r="AT146" i="37" s="1"/>
  <c r="AK74" i="37"/>
  <c r="AK146" i="37" s="1"/>
  <c r="BB74" i="37"/>
  <c r="BB146" i="37" s="1"/>
  <c r="AS74" i="37"/>
  <c r="AS146" i="37" s="1"/>
  <c r="AS446" i="37" s="1"/>
  <c r="AO74" i="37"/>
  <c r="AJ74" i="37"/>
  <c r="AJ146" i="37" s="1"/>
  <c r="AJ230" i="37" s="1"/>
  <c r="AJ302" i="37" s="1"/>
  <c r="AJ374" i="37" s="1"/>
  <c r="AJ446" i="37" s="1"/>
  <c r="BA74" i="37"/>
  <c r="BA146" i="37" s="1"/>
  <c r="AR74" i="37"/>
  <c r="AR146" i="37" s="1"/>
  <c r="AR446" i="37" s="1"/>
  <c r="AN74" i="37"/>
  <c r="AN146" i="37" s="1"/>
  <c r="AN230" i="37" s="1"/>
  <c r="AN302" i="37" s="1"/>
  <c r="AN374" i="37" s="1"/>
  <c r="AN446" i="37" s="1"/>
  <c r="AI74" i="37"/>
  <c r="AU66" i="37"/>
  <c r="AU138" i="37" s="1"/>
  <c r="AU438" i="37" s="1"/>
  <c r="AQ66" i="37"/>
  <c r="AQ138" i="37" s="1"/>
  <c r="AQ438" i="37" s="1"/>
  <c r="AL66" i="37"/>
  <c r="AL138" i="37" s="1"/>
  <c r="AL222" i="37" s="1"/>
  <c r="AL294" i="37" s="1"/>
  <c r="AL366" i="37" s="1"/>
  <c r="AL438" i="37" s="1"/>
  <c r="AH66" i="37"/>
  <c r="AH138" i="37" s="1"/>
  <c r="AH222" i="37" s="1"/>
  <c r="AH294" i="37" s="1"/>
  <c r="AH366" i="37" s="1"/>
  <c r="AH438" i="37" s="1"/>
  <c r="AT66" i="37"/>
  <c r="AT138" i="37" s="1"/>
  <c r="AK66" i="37"/>
  <c r="AK138" i="37" s="1"/>
  <c r="BB66" i="37"/>
  <c r="BB138" i="37" s="1"/>
  <c r="AS66" i="37"/>
  <c r="AS138" i="37" s="1"/>
  <c r="AS438" i="37" s="1"/>
  <c r="AO66" i="37"/>
  <c r="AJ66" i="37"/>
  <c r="AJ138" i="37" s="1"/>
  <c r="AJ222" i="37" s="1"/>
  <c r="AJ294" i="37" s="1"/>
  <c r="AJ366" i="37" s="1"/>
  <c r="AJ438" i="37" s="1"/>
  <c r="BA66" i="37"/>
  <c r="BA138" i="37" s="1"/>
  <c r="AR66" i="37"/>
  <c r="AR138" i="37" s="1"/>
  <c r="AR438" i="37" s="1"/>
  <c r="AN66" i="37"/>
  <c r="AN138" i="37" s="1"/>
  <c r="AN222" i="37" s="1"/>
  <c r="AN294" i="37" s="1"/>
  <c r="AN366" i="37" s="1"/>
  <c r="AN438" i="37" s="1"/>
  <c r="AI66" i="37"/>
  <c r="AU58" i="37"/>
  <c r="AU130" i="37" s="1"/>
  <c r="AU430" i="37" s="1"/>
  <c r="AQ58" i="37"/>
  <c r="AQ130" i="37" s="1"/>
  <c r="AQ430" i="37" s="1"/>
  <c r="AL58" i="37"/>
  <c r="AL130" i="37" s="1"/>
  <c r="AL214" i="37" s="1"/>
  <c r="AL286" i="37" s="1"/>
  <c r="AL358" i="37" s="1"/>
  <c r="AL430" i="37" s="1"/>
  <c r="AH58" i="37"/>
  <c r="AH130" i="37" s="1"/>
  <c r="AH214" i="37" s="1"/>
  <c r="AH286" i="37" s="1"/>
  <c r="AH358" i="37" s="1"/>
  <c r="AH430" i="37" s="1"/>
  <c r="AT58" i="37"/>
  <c r="AT130" i="37" s="1"/>
  <c r="AK58" i="37"/>
  <c r="AK130" i="37" s="1"/>
  <c r="BB58" i="37"/>
  <c r="BB130" i="37" s="1"/>
  <c r="AS58" i="37"/>
  <c r="AS130" i="37" s="1"/>
  <c r="AS430" i="37" s="1"/>
  <c r="AO58" i="37"/>
  <c r="AJ58" i="37"/>
  <c r="AJ130" i="37" s="1"/>
  <c r="AJ214" i="37" s="1"/>
  <c r="AJ286" i="37" s="1"/>
  <c r="AJ358" i="37" s="1"/>
  <c r="AJ430" i="37" s="1"/>
  <c r="BA58" i="37"/>
  <c r="BA130" i="37" s="1"/>
  <c r="AR58" i="37"/>
  <c r="AR130" i="37" s="1"/>
  <c r="AR430" i="37" s="1"/>
  <c r="AN58" i="37"/>
  <c r="AN130" i="37" s="1"/>
  <c r="AN214" i="37" s="1"/>
  <c r="AN286" i="37" s="1"/>
  <c r="AN358" i="37" s="1"/>
  <c r="AN430" i="37" s="1"/>
  <c r="AI58" i="37"/>
  <c r="AU50" i="37"/>
  <c r="AU122" i="37" s="1"/>
  <c r="AU422" i="37" s="1"/>
  <c r="AQ50" i="37"/>
  <c r="AQ122" i="37" s="1"/>
  <c r="AQ422" i="37" s="1"/>
  <c r="AL50" i="37"/>
  <c r="AL122" i="37" s="1"/>
  <c r="AL206" i="37" s="1"/>
  <c r="AL278" i="37" s="1"/>
  <c r="AL350" i="37" s="1"/>
  <c r="AL422" i="37" s="1"/>
  <c r="AH50" i="37"/>
  <c r="AH122" i="37" s="1"/>
  <c r="AH206" i="37" s="1"/>
  <c r="AH278" i="37" s="1"/>
  <c r="AH350" i="37" s="1"/>
  <c r="AH422" i="37" s="1"/>
  <c r="AT50" i="37"/>
  <c r="AT122" i="37" s="1"/>
  <c r="BB50" i="37"/>
  <c r="BB122" i="37" s="1"/>
  <c r="AS50" i="37"/>
  <c r="AS122" i="37" s="1"/>
  <c r="AS422" i="37" s="1"/>
  <c r="AO50" i="37"/>
  <c r="AJ50" i="37"/>
  <c r="AJ122" i="37" s="1"/>
  <c r="AJ206" i="37" s="1"/>
  <c r="AJ278" i="37" s="1"/>
  <c r="AJ350" i="37" s="1"/>
  <c r="AJ422" i="37" s="1"/>
  <c r="BA50" i="37"/>
  <c r="BA122" i="37" s="1"/>
  <c r="AR50" i="37"/>
  <c r="AR122" i="37" s="1"/>
  <c r="AR422" i="37" s="1"/>
  <c r="AN50" i="37"/>
  <c r="AN122" i="37" s="1"/>
  <c r="AN206" i="37" s="1"/>
  <c r="AN278" i="37" s="1"/>
  <c r="AN350" i="37" s="1"/>
  <c r="AN422" i="37" s="1"/>
  <c r="AI50" i="37"/>
  <c r="AK50" i="37"/>
  <c r="AK122" i="37" s="1"/>
  <c r="BB18" i="37"/>
  <c r="BB90" i="37" s="1"/>
  <c r="AS18" i="37"/>
  <c r="AS90" i="37" s="1"/>
  <c r="AS390" i="37" s="1"/>
  <c r="AO18" i="37"/>
  <c r="AJ18" i="37"/>
  <c r="AJ90" i="37" s="1"/>
  <c r="AJ174" i="37" s="1"/>
  <c r="AJ246" i="37" s="1"/>
  <c r="AJ318" i="37" s="1"/>
  <c r="AJ390" i="37" s="1"/>
  <c r="BA18" i="37"/>
  <c r="BA90" i="37" s="1"/>
  <c r="AR18" i="37"/>
  <c r="AR90" i="37" s="1"/>
  <c r="AR390" i="37" s="1"/>
  <c r="AN18" i="37"/>
  <c r="AN90" i="37" s="1"/>
  <c r="AN174" i="37" s="1"/>
  <c r="AN246" i="37" s="1"/>
  <c r="AN318" i="37" s="1"/>
  <c r="AN390" i="37" s="1"/>
  <c r="AI18" i="37"/>
  <c r="AU18" i="37"/>
  <c r="AU90" i="37" s="1"/>
  <c r="AU390" i="37" s="1"/>
  <c r="AQ18" i="37"/>
  <c r="AQ90" i="37" s="1"/>
  <c r="AQ390" i="37" s="1"/>
  <c r="AL18" i="37"/>
  <c r="AL90" i="37" s="1"/>
  <c r="AL174" i="37" s="1"/>
  <c r="AL246" i="37" s="1"/>
  <c r="AL318" i="37" s="1"/>
  <c r="AL390" i="37" s="1"/>
  <c r="AH18" i="37"/>
  <c r="AH90" i="37" s="1"/>
  <c r="AH174" i="37" s="1"/>
  <c r="AH246" i="37" s="1"/>
  <c r="AH318" i="37" s="1"/>
  <c r="AH390" i="37" s="1"/>
  <c r="AT18" i="37"/>
  <c r="AT90" i="37" s="1"/>
  <c r="AK18" i="37"/>
  <c r="AK90" i="37" s="1"/>
  <c r="BA39" i="37"/>
  <c r="BA111" i="37" s="1"/>
  <c r="AR39" i="37"/>
  <c r="AR111" i="37" s="1"/>
  <c r="AR411" i="37" s="1"/>
  <c r="AN39" i="37"/>
  <c r="AN111" i="37" s="1"/>
  <c r="AN195" i="37" s="1"/>
  <c r="AN267" i="37" s="1"/>
  <c r="AN339" i="37" s="1"/>
  <c r="AN411" i="37" s="1"/>
  <c r="AI39" i="37"/>
  <c r="AT39" i="37"/>
  <c r="AT111" i="37" s="1"/>
  <c r="AO39" i="37"/>
  <c r="AX39" i="37" s="1"/>
  <c r="AX111" i="37" s="1"/>
  <c r="AX195" i="37" s="1"/>
  <c r="AX267" i="37" s="1"/>
  <c r="AX339" i="37" s="1"/>
  <c r="AX411" i="37" s="1"/>
  <c r="AH39" i="37"/>
  <c r="AH111" i="37" s="1"/>
  <c r="AH195" i="37" s="1"/>
  <c r="AH267" i="37" s="1"/>
  <c r="AH339" i="37" s="1"/>
  <c r="AH411" i="37" s="1"/>
  <c r="AS39" i="37"/>
  <c r="AS111" i="37" s="1"/>
  <c r="AS411" i="37" s="1"/>
  <c r="AL39" i="37"/>
  <c r="AL111" i="37" s="1"/>
  <c r="AL195" i="37" s="1"/>
  <c r="AL267" i="37" s="1"/>
  <c r="AL339" i="37" s="1"/>
  <c r="AL411" i="37" s="1"/>
  <c r="AQ39" i="37"/>
  <c r="AQ111" i="37" s="1"/>
  <c r="AQ411" i="37" s="1"/>
  <c r="AK39" i="37"/>
  <c r="AK111" i="37" s="1"/>
  <c r="BB39" i="37"/>
  <c r="BB111" i="37" s="1"/>
  <c r="AU39" i="37"/>
  <c r="AU111" i="37" s="1"/>
  <c r="AU411" i="37" s="1"/>
  <c r="AJ39" i="37"/>
  <c r="AJ111" i="37" s="1"/>
  <c r="AJ195" i="37" s="1"/>
  <c r="AJ267" i="37" s="1"/>
  <c r="AJ339" i="37" s="1"/>
  <c r="AJ411" i="37" s="1"/>
  <c r="AU28" i="37"/>
  <c r="AU100" i="37" s="1"/>
  <c r="AU400" i="37" s="1"/>
  <c r="AQ28" i="37"/>
  <c r="AQ100" i="37" s="1"/>
  <c r="AQ400" i="37" s="1"/>
  <c r="AL28" i="37"/>
  <c r="AL100" i="37" s="1"/>
  <c r="AL184" i="37" s="1"/>
  <c r="AL256" i="37" s="1"/>
  <c r="AL328" i="37" s="1"/>
  <c r="AL400" i="37" s="1"/>
  <c r="AH28" i="37"/>
  <c r="AH100" i="37" s="1"/>
  <c r="AH184" i="37" s="1"/>
  <c r="AH256" i="37" s="1"/>
  <c r="AH328" i="37" s="1"/>
  <c r="AH400" i="37" s="1"/>
  <c r="AT28" i="37"/>
  <c r="AT100" i="37" s="1"/>
  <c r="AK28" i="37"/>
  <c r="AK100" i="37" s="1"/>
  <c r="BB28" i="37"/>
  <c r="BB100" i="37" s="1"/>
  <c r="AS28" i="37"/>
  <c r="AS100" i="37" s="1"/>
  <c r="AS400" i="37" s="1"/>
  <c r="AO28" i="37"/>
  <c r="AJ28" i="37"/>
  <c r="AJ100" i="37" s="1"/>
  <c r="AJ184" i="37" s="1"/>
  <c r="AJ256" i="37" s="1"/>
  <c r="AJ328" i="37" s="1"/>
  <c r="AJ400" i="37" s="1"/>
  <c r="BA28" i="37"/>
  <c r="BA100" i="37" s="1"/>
  <c r="AR28" i="37"/>
  <c r="AR100" i="37" s="1"/>
  <c r="AR400" i="37" s="1"/>
  <c r="AN28" i="37"/>
  <c r="AN100" i="37" s="1"/>
  <c r="AN184" i="37" s="1"/>
  <c r="AN256" i="37" s="1"/>
  <c r="AN328" i="37" s="1"/>
  <c r="AN400" i="37" s="1"/>
  <c r="AI28" i="37"/>
  <c r="BA40" i="37"/>
  <c r="BA112" i="37" s="1"/>
  <c r="AR40" i="37"/>
  <c r="AR112" i="37" s="1"/>
  <c r="AR412" i="37" s="1"/>
  <c r="AN40" i="37"/>
  <c r="AN112" i="37" s="1"/>
  <c r="AN196" i="37" s="1"/>
  <c r="AN268" i="37" s="1"/>
  <c r="AN340" i="37" s="1"/>
  <c r="AN412" i="37" s="1"/>
  <c r="AI40" i="37"/>
  <c r="BB40" i="37"/>
  <c r="BB112" i="37" s="1"/>
  <c r="AU40" i="37"/>
  <c r="AU112" i="37" s="1"/>
  <c r="AU412" i="37" s="1"/>
  <c r="AJ40" i="37"/>
  <c r="AJ112" i="37" s="1"/>
  <c r="AJ196" i="37" s="1"/>
  <c r="AJ268" i="37" s="1"/>
  <c r="AJ340" i="37" s="1"/>
  <c r="AJ412" i="37" s="1"/>
  <c r="AT40" i="37"/>
  <c r="AT112" i="37" s="1"/>
  <c r="AO40" i="37"/>
  <c r="AX40" i="37" s="1"/>
  <c r="AX112" i="37" s="1"/>
  <c r="AX196" i="37" s="1"/>
  <c r="AX268" i="37" s="1"/>
  <c r="AX340" i="37" s="1"/>
  <c r="AX412" i="37" s="1"/>
  <c r="AH40" i="37"/>
  <c r="AH112" i="37" s="1"/>
  <c r="AH196" i="37" s="1"/>
  <c r="AH268" i="37" s="1"/>
  <c r="AH340" i="37" s="1"/>
  <c r="AH412" i="37" s="1"/>
  <c r="AS40" i="37"/>
  <c r="AS112" i="37" s="1"/>
  <c r="AS412" i="37" s="1"/>
  <c r="AL40" i="37"/>
  <c r="AL112" i="37" s="1"/>
  <c r="AL196" i="37" s="1"/>
  <c r="AL268" i="37" s="1"/>
  <c r="AL340" i="37" s="1"/>
  <c r="AL412" i="37" s="1"/>
  <c r="AQ40" i="37"/>
  <c r="AQ112" i="37" s="1"/>
  <c r="AQ412" i="37" s="1"/>
  <c r="AK40" i="37"/>
  <c r="AK112" i="37" s="1"/>
  <c r="AU82" i="38"/>
  <c r="AU154" i="38" s="1"/>
  <c r="AU454" i="38" s="1"/>
  <c r="AQ82" i="38"/>
  <c r="AQ154" i="38" s="1"/>
  <c r="AQ454" i="38" s="1"/>
  <c r="AL82" i="38"/>
  <c r="AL154" i="38" s="1"/>
  <c r="AL238" i="38" s="1"/>
  <c r="AL310" i="38" s="1"/>
  <c r="AL382" i="38" s="1"/>
  <c r="AL454" i="38" s="1"/>
  <c r="AH82" i="38"/>
  <c r="AH154" i="38" s="1"/>
  <c r="AH238" i="38" s="1"/>
  <c r="AH310" i="38" s="1"/>
  <c r="AH382" i="38" s="1"/>
  <c r="AH454" i="38" s="1"/>
  <c r="AT82" i="38"/>
  <c r="AT154" i="38" s="1"/>
  <c r="AK82" i="38"/>
  <c r="AK154" i="38" s="1"/>
  <c r="AK238" i="38" s="1"/>
  <c r="AK310" i="38" s="1"/>
  <c r="AK382" i="38" s="1"/>
  <c r="AK454" i="38" s="1"/>
  <c r="BB82" i="38"/>
  <c r="BB154" i="38" s="1"/>
  <c r="AS82" i="38"/>
  <c r="AS154" i="38" s="1"/>
  <c r="AS454" i="38" s="1"/>
  <c r="AO82" i="38"/>
  <c r="AJ82" i="38"/>
  <c r="AJ154" i="38" s="1"/>
  <c r="AJ238" i="38" s="1"/>
  <c r="BA82" i="38"/>
  <c r="BA154" i="38" s="1"/>
  <c r="AR82" i="38"/>
  <c r="AR154" i="38" s="1"/>
  <c r="AR454" i="38" s="1"/>
  <c r="AN82" i="38"/>
  <c r="AN154" i="38" s="1"/>
  <c r="AN238" i="38" s="1"/>
  <c r="AN310" i="38" s="1"/>
  <c r="AN382" i="38" s="1"/>
  <c r="AN454" i="38" s="1"/>
  <c r="AI82" i="38"/>
  <c r="BB15" i="38"/>
  <c r="BB87" i="38" s="1"/>
  <c r="AS15" i="38"/>
  <c r="AS87" i="38" s="1"/>
  <c r="AS387" i="38" s="1"/>
  <c r="AO15" i="38"/>
  <c r="AJ15" i="38"/>
  <c r="AJ87" i="38" s="1"/>
  <c r="AJ171" i="38" s="1"/>
  <c r="BA15" i="38"/>
  <c r="BA87" i="38" s="1"/>
  <c r="AR15" i="38"/>
  <c r="AR87" i="38" s="1"/>
  <c r="AR387" i="38" s="1"/>
  <c r="AN15" i="38"/>
  <c r="AN87" i="38" s="1"/>
  <c r="AN171" i="38" s="1"/>
  <c r="AN243" i="38" s="1"/>
  <c r="AN315" i="38" s="1"/>
  <c r="AN387" i="38" s="1"/>
  <c r="AI15" i="38"/>
  <c r="AU15" i="38"/>
  <c r="AU87" i="38" s="1"/>
  <c r="AU387" i="38" s="1"/>
  <c r="AQ15" i="38"/>
  <c r="AQ87" i="38" s="1"/>
  <c r="AQ387" i="38" s="1"/>
  <c r="AL15" i="38"/>
  <c r="AL87" i="38" s="1"/>
  <c r="AL171" i="38" s="1"/>
  <c r="AL243" i="38" s="1"/>
  <c r="AL315" i="38" s="1"/>
  <c r="AL387" i="38" s="1"/>
  <c r="AH15" i="38"/>
  <c r="AH87" i="38" s="1"/>
  <c r="AH171" i="38" s="1"/>
  <c r="AH243" i="38" s="1"/>
  <c r="AH315" i="38" s="1"/>
  <c r="AH387" i="38" s="1"/>
  <c r="AT15" i="38"/>
  <c r="AT87" i="38" s="1"/>
  <c r="AK15" i="38"/>
  <c r="AK87" i="38" s="1"/>
  <c r="AK171" i="38" s="1"/>
  <c r="AK243" i="38" s="1"/>
  <c r="AK315" i="38" s="1"/>
  <c r="AK387" i="38" s="1"/>
  <c r="AU17" i="38"/>
  <c r="AU89" i="38" s="1"/>
  <c r="AU389" i="38" s="1"/>
  <c r="AQ17" i="38"/>
  <c r="AQ89" i="38" s="1"/>
  <c r="AQ389" i="38" s="1"/>
  <c r="AL17" i="38"/>
  <c r="AL89" i="38" s="1"/>
  <c r="AL173" i="38" s="1"/>
  <c r="AL245" i="38" s="1"/>
  <c r="AL317" i="38" s="1"/>
  <c r="AL389" i="38" s="1"/>
  <c r="AH17" i="38"/>
  <c r="AH89" i="38" s="1"/>
  <c r="AH173" i="38" s="1"/>
  <c r="AH245" i="38" s="1"/>
  <c r="AH317" i="38" s="1"/>
  <c r="AH389" i="38" s="1"/>
  <c r="AT17" i="38"/>
  <c r="AT89" i="38" s="1"/>
  <c r="AK17" i="38"/>
  <c r="AK89" i="38" s="1"/>
  <c r="AK173" i="38" s="1"/>
  <c r="AK245" i="38" s="1"/>
  <c r="AK317" i="38" s="1"/>
  <c r="AK389" i="38" s="1"/>
  <c r="BB17" i="38"/>
  <c r="BB89" i="38" s="1"/>
  <c r="AS17" i="38"/>
  <c r="AS89" i="38" s="1"/>
  <c r="AS389" i="38" s="1"/>
  <c r="AO17" i="38"/>
  <c r="AJ17" i="38"/>
  <c r="AJ89" i="38" s="1"/>
  <c r="AJ173" i="38" s="1"/>
  <c r="BA17" i="38"/>
  <c r="BA89" i="38" s="1"/>
  <c r="AR17" i="38"/>
  <c r="AR89" i="38" s="1"/>
  <c r="AR389" i="38" s="1"/>
  <c r="AN17" i="38"/>
  <c r="AN89" i="38" s="1"/>
  <c r="AN173" i="38" s="1"/>
  <c r="AN245" i="38" s="1"/>
  <c r="AN317" i="38" s="1"/>
  <c r="AN389" i="38" s="1"/>
  <c r="AI17" i="38"/>
  <c r="BA66" i="38"/>
  <c r="BA138" i="38" s="1"/>
  <c r="AR66" i="38"/>
  <c r="AR138" i="38" s="1"/>
  <c r="AR438" i="38" s="1"/>
  <c r="AN66" i="38"/>
  <c r="AN138" i="38" s="1"/>
  <c r="AN222" i="38" s="1"/>
  <c r="AN294" i="38" s="1"/>
  <c r="AN366" i="38" s="1"/>
  <c r="AN438" i="38" s="1"/>
  <c r="AI66" i="38"/>
  <c r="AU66" i="38"/>
  <c r="AU138" i="38" s="1"/>
  <c r="AU438" i="38" s="1"/>
  <c r="AQ66" i="38"/>
  <c r="AQ138" i="38" s="1"/>
  <c r="AQ438" i="38" s="1"/>
  <c r="AL66" i="38"/>
  <c r="AL138" i="38" s="1"/>
  <c r="AL222" i="38" s="1"/>
  <c r="AL294" i="38" s="1"/>
  <c r="AL366" i="38" s="1"/>
  <c r="AL438" i="38" s="1"/>
  <c r="AH66" i="38"/>
  <c r="AH138" i="38" s="1"/>
  <c r="AH222" i="38" s="1"/>
  <c r="AH294" i="38" s="1"/>
  <c r="AH366" i="38" s="1"/>
  <c r="AH438" i="38" s="1"/>
  <c r="AT66" i="38"/>
  <c r="AT138" i="38" s="1"/>
  <c r="AK66" i="38"/>
  <c r="AK138" i="38" s="1"/>
  <c r="AK222" i="38" s="1"/>
  <c r="AK294" i="38" s="1"/>
  <c r="AK366" i="38" s="1"/>
  <c r="AK438" i="38" s="1"/>
  <c r="BB66" i="38"/>
  <c r="BB138" i="38" s="1"/>
  <c r="AS66" i="38"/>
  <c r="AS138" i="38" s="1"/>
  <c r="AS438" i="38" s="1"/>
  <c r="AO66" i="38"/>
  <c r="AJ66" i="38"/>
  <c r="AJ138" i="38" s="1"/>
  <c r="AJ222" i="38" s="1"/>
  <c r="BA58" i="38"/>
  <c r="BA130" i="38" s="1"/>
  <c r="AR58" i="38"/>
  <c r="AR130" i="38" s="1"/>
  <c r="AR430" i="38" s="1"/>
  <c r="AN58" i="38"/>
  <c r="AN130" i="38" s="1"/>
  <c r="AN214" i="38" s="1"/>
  <c r="AN286" i="38" s="1"/>
  <c r="AN358" i="38" s="1"/>
  <c r="AN430" i="38" s="1"/>
  <c r="AI58" i="38"/>
  <c r="AU58" i="38"/>
  <c r="AU130" i="38" s="1"/>
  <c r="AU430" i="38" s="1"/>
  <c r="AQ58" i="38"/>
  <c r="AQ130" i="38" s="1"/>
  <c r="AQ430" i="38" s="1"/>
  <c r="AL58" i="38"/>
  <c r="AL130" i="38" s="1"/>
  <c r="AL214" i="38" s="1"/>
  <c r="AL286" i="38" s="1"/>
  <c r="AL358" i="38" s="1"/>
  <c r="AL430" i="38" s="1"/>
  <c r="AH58" i="38"/>
  <c r="AH130" i="38" s="1"/>
  <c r="AH214" i="38" s="1"/>
  <c r="AH286" i="38" s="1"/>
  <c r="AH358" i="38" s="1"/>
  <c r="AH430" i="38" s="1"/>
  <c r="AT58" i="38"/>
  <c r="AT130" i="38" s="1"/>
  <c r="AK58" i="38"/>
  <c r="AK130" i="38" s="1"/>
  <c r="AK214" i="38" s="1"/>
  <c r="AK286" i="38" s="1"/>
  <c r="AK358" i="38" s="1"/>
  <c r="AK430" i="38" s="1"/>
  <c r="BB58" i="38"/>
  <c r="BB130" i="38" s="1"/>
  <c r="AS58" i="38"/>
  <c r="AS130" i="38" s="1"/>
  <c r="AS430" i="38" s="1"/>
  <c r="AO58" i="38"/>
  <c r="AJ58" i="38"/>
  <c r="AJ130" i="38" s="1"/>
  <c r="AJ214" i="38" s="1"/>
  <c r="BA50" i="38"/>
  <c r="BA122" i="38" s="1"/>
  <c r="AR50" i="38"/>
  <c r="AR122" i="38" s="1"/>
  <c r="AR422" i="38" s="1"/>
  <c r="AN50" i="38"/>
  <c r="AN122" i="38" s="1"/>
  <c r="AN206" i="38" s="1"/>
  <c r="AN278" i="38" s="1"/>
  <c r="AN350" i="38" s="1"/>
  <c r="AN422" i="38" s="1"/>
  <c r="AI50" i="38"/>
  <c r="AU50" i="38"/>
  <c r="AU122" i="38" s="1"/>
  <c r="AU422" i="38" s="1"/>
  <c r="AQ50" i="38"/>
  <c r="AQ122" i="38" s="1"/>
  <c r="AQ422" i="38" s="1"/>
  <c r="AL50" i="38"/>
  <c r="AL122" i="38" s="1"/>
  <c r="AL206" i="38" s="1"/>
  <c r="AL278" i="38" s="1"/>
  <c r="AL350" i="38" s="1"/>
  <c r="AL422" i="38" s="1"/>
  <c r="AH50" i="38"/>
  <c r="AH122" i="38" s="1"/>
  <c r="AH206" i="38" s="1"/>
  <c r="AH278" i="38" s="1"/>
  <c r="AH350" i="38" s="1"/>
  <c r="AH422" i="38" s="1"/>
  <c r="AT50" i="38"/>
  <c r="AT122" i="38" s="1"/>
  <c r="AK50" i="38"/>
  <c r="AK122" i="38" s="1"/>
  <c r="AK206" i="38" s="1"/>
  <c r="AK278" i="38" s="1"/>
  <c r="AK350" i="38" s="1"/>
  <c r="AK422" i="38" s="1"/>
  <c r="BB50" i="38"/>
  <c r="BB122" i="38" s="1"/>
  <c r="AS50" i="38"/>
  <c r="AS122" i="38" s="1"/>
  <c r="AS422" i="38" s="1"/>
  <c r="AO50" i="38"/>
  <c r="AJ50" i="38"/>
  <c r="AJ122" i="38" s="1"/>
  <c r="AJ206" i="38" s="1"/>
  <c r="BA42" i="38"/>
  <c r="BA114" i="38" s="1"/>
  <c r="AR42" i="38"/>
  <c r="AR114" i="38" s="1"/>
  <c r="AR414" i="38" s="1"/>
  <c r="AN42" i="38"/>
  <c r="AN114" i="38" s="1"/>
  <c r="AN198" i="38" s="1"/>
  <c r="AN270" i="38" s="1"/>
  <c r="AN342" i="38" s="1"/>
  <c r="AN414" i="38" s="1"/>
  <c r="AI42" i="38"/>
  <c r="AU42" i="38"/>
  <c r="AU114" i="38" s="1"/>
  <c r="AU414" i="38" s="1"/>
  <c r="AQ42" i="38"/>
  <c r="AQ114" i="38" s="1"/>
  <c r="AQ414" i="38" s="1"/>
  <c r="AL42" i="38"/>
  <c r="AL114" i="38" s="1"/>
  <c r="AL198" i="38" s="1"/>
  <c r="AL270" i="38" s="1"/>
  <c r="AL342" i="38" s="1"/>
  <c r="AL414" i="38" s="1"/>
  <c r="AH42" i="38"/>
  <c r="AH114" i="38" s="1"/>
  <c r="AH198" i="38" s="1"/>
  <c r="AH270" i="38" s="1"/>
  <c r="AH342" i="38" s="1"/>
  <c r="AH414" i="38" s="1"/>
  <c r="AT42" i="38"/>
  <c r="AT114" i="38" s="1"/>
  <c r="AK42" i="38"/>
  <c r="AK114" i="38" s="1"/>
  <c r="AK198" i="38" s="1"/>
  <c r="AK270" i="38" s="1"/>
  <c r="AK342" i="38" s="1"/>
  <c r="AK414" i="38" s="1"/>
  <c r="BB42" i="38"/>
  <c r="BB114" i="38" s="1"/>
  <c r="AS42" i="38"/>
  <c r="AS114" i="38" s="1"/>
  <c r="AS414" i="38" s="1"/>
  <c r="AO42" i="38"/>
  <c r="AJ42" i="38"/>
  <c r="AJ114" i="38" s="1"/>
  <c r="AJ198" i="38" s="1"/>
  <c r="BA34" i="38"/>
  <c r="BA106" i="38" s="1"/>
  <c r="AR34" i="38"/>
  <c r="AR106" i="38" s="1"/>
  <c r="AR406" i="38" s="1"/>
  <c r="AN34" i="38"/>
  <c r="AN106" i="38" s="1"/>
  <c r="AN190" i="38" s="1"/>
  <c r="AN262" i="38" s="1"/>
  <c r="AN334" i="38" s="1"/>
  <c r="AN406" i="38" s="1"/>
  <c r="AI34" i="38"/>
  <c r="AU34" i="38"/>
  <c r="AU106" i="38" s="1"/>
  <c r="AU406" i="38" s="1"/>
  <c r="AQ34" i="38"/>
  <c r="AQ106" i="38" s="1"/>
  <c r="AQ406" i="38" s="1"/>
  <c r="AL34" i="38"/>
  <c r="AL106" i="38" s="1"/>
  <c r="AL190" i="38" s="1"/>
  <c r="AL262" i="38" s="1"/>
  <c r="AL334" i="38" s="1"/>
  <c r="AL406" i="38" s="1"/>
  <c r="AH34" i="38"/>
  <c r="AH106" i="38" s="1"/>
  <c r="AH190" i="38" s="1"/>
  <c r="AH262" i="38" s="1"/>
  <c r="AH334" i="38" s="1"/>
  <c r="AH406" i="38" s="1"/>
  <c r="AT34" i="38"/>
  <c r="AT106" i="38" s="1"/>
  <c r="AK34" i="38"/>
  <c r="AK106" i="38" s="1"/>
  <c r="AK190" i="38" s="1"/>
  <c r="AK262" i="38" s="1"/>
  <c r="AK334" i="38" s="1"/>
  <c r="AK406" i="38" s="1"/>
  <c r="BB34" i="38"/>
  <c r="BB106" i="38" s="1"/>
  <c r="AS34" i="38"/>
  <c r="AS106" i="38" s="1"/>
  <c r="AS406" i="38" s="1"/>
  <c r="AO34" i="38"/>
  <c r="AJ34" i="38"/>
  <c r="AJ106" i="38" s="1"/>
  <c r="AJ190" i="38" s="1"/>
  <c r="BA26" i="38"/>
  <c r="BA98" i="38" s="1"/>
  <c r="AR26" i="38"/>
  <c r="AR98" i="38" s="1"/>
  <c r="AR398" i="38" s="1"/>
  <c r="AN26" i="38"/>
  <c r="AN98" i="38" s="1"/>
  <c r="AN182" i="38" s="1"/>
  <c r="AN254" i="38" s="1"/>
  <c r="AN326" i="38" s="1"/>
  <c r="AN398" i="38" s="1"/>
  <c r="AI26" i="38"/>
  <c r="AU26" i="38"/>
  <c r="AU98" i="38" s="1"/>
  <c r="AU398" i="38" s="1"/>
  <c r="AQ26" i="38"/>
  <c r="AQ98" i="38" s="1"/>
  <c r="AQ398" i="38" s="1"/>
  <c r="AL26" i="38"/>
  <c r="AL98" i="38" s="1"/>
  <c r="AL182" i="38" s="1"/>
  <c r="AL254" i="38" s="1"/>
  <c r="AL326" i="38" s="1"/>
  <c r="AL398" i="38" s="1"/>
  <c r="AH26" i="38"/>
  <c r="AH98" i="38" s="1"/>
  <c r="AH182" i="38" s="1"/>
  <c r="AH254" i="38" s="1"/>
  <c r="AH326" i="38" s="1"/>
  <c r="AH398" i="38" s="1"/>
  <c r="AT26" i="38"/>
  <c r="AT98" i="38" s="1"/>
  <c r="AK26" i="38"/>
  <c r="AK98" i="38" s="1"/>
  <c r="AK182" i="38" s="1"/>
  <c r="AK254" i="38" s="1"/>
  <c r="AK326" i="38" s="1"/>
  <c r="AK398" i="38" s="1"/>
  <c r="BB26" i="38"/>
  <c r="BB98" i="38" s="1"/>
  <c r="AS26" i="38"/>
  <c r="AS98" i="38" s="1"/>
  <c r="AS398" i="38" s="1"/>
  <c r="AO26" i="38"/>
  <c r="AJ26" i="38"/>
  <c r="AJ98" i="38" s="1"/>
  <c r="AJ182" i="38" s="1"/>
  <c r="AU78" i="36"/>
  <c r="AU150" i="36" s="1"/>
  <c r="AU450" i="36" s="1"/>
  <c r="AQ78" i="36"/>
  <c r="AQ150" i="36" s="1"/>
  <c r="AQ450" i="36" s="1"/>
  <c r="AL78" i="36"/>
  <c r="AL150" i="36" s="1"/>
  <c r="AL234" i="36" s="1"/>
  <c r="AL306" i="36" s="1"/>
  <c r="AL378" i="36" s="1"/>
  <c r="AL450" i="36" s="1"/>
  <c r="AH78" i="36"/>
  <c r="AH150" i="36" s="1"/>
  <c r="AH234" i="36" s="1"/>
  <c r="AH306" i="36" s="1"/>
  <c r="AH378" i="36" s="1"/>
  <c r="AH450" i="36" s="1"/>
  <c r="AT78" i="36"/>
  <c r="AT150" i="36" s="1"/>
  <c r="AT450" i="36" s="1"/>
  <c r="AK78" i="36"/>
  <c r="AK150" i="36" s="1"/>
  <c r="AK234" i="36" s="1"/>
  <c r="BB78" i="36"/>
  <c r="BB150" i="36" s="1"/>
  <c r="AS78" i="36"/>
  <c r="AS150" i="36" s="1"/>
  <c r="AS450" i="36" s="1"/>
  <c r="AO78" i="36"/>
  <c r="AJ78" i="36"/>
  <c r="AJ150" i="36" s="1"/>
  <c r="AJ234" i="36" s="1"/>
  <c r="AJ306" i="36" s="1"/>
  <c r="AJ378" i="36" s="1"/>
  <c r="AJ450" i="36" s="1"/>
  <c r="BA78" i="36"/>
  <c r="BA150" i="36" s="1"/>
  <c r="AR78" i="36"/>
  <c r="AR150" i="36" s="1"/>
  <c r="AR450" i="36" s="1"/>
  <c r="AN78" i="36"/>
  <c r="AN150" i="36" s="1"/>
  <c r="AN234" i="36" s="1"/>
  <c r="AN306" i="36" s="1"/>
  <c r="AN378" i="36" s="1"/>
  <c r="AN450" i="36" s="1"/>
  <c r="AI78" i="36"/>
  <c r="AU70" i="36"/>
  <c r="AU142" i="36" s="1"/>
  <c r="AU442" i="36" s="1"/>
  <c r="AQ70" i="36"/>
  <c r="AQ142" i="36" s="1"/>
  <c r="AQ442" i="36" s="1"/>
  <c r="AL70" i="36"/>
  <c r="AL142" i="36" s="1"/>
  <c r="AL226" i="36" s="1"/>
  <c r="AL298" i="36" s="1"/>
  <c r="AL370" i="36" s="1"/>
  <c r="AL442" i="36" s="1"/>
  <c r="AH70" i="36"/>
  <c r="AH142" i="36" s="1"/>
  <c r="AH226" i="36" s="1"/>
  <c r="AH298" i="36" s="1"/>
  <c r="AH370" i="36" s="1"/>
  <c r="AH442" i="36" s="1"/>
  <c r="AT70" i="36"/>
  <c r="AT142" i="36" s="1"/>
  <c r="AT442" i="36" s="1"/>
  <c r="AK70" i="36"/>
  <c r="AK142" i="36" s="1"/>
  <c r="AK226" i="36" s="1"/>
  <c r="BB70" i="36"/>
  <c r="BB142" i="36" s="1"/>
  <c r="AS70" i="36"/>
  <c r="AS142" i="36" s="1"/>
  <c r="AS442" i="36" s="1"/>
  <c r="AO70" i="36"/>
  <c r="AJ70" i="36"/>
  <c r="AJ142" i="36" s="1"/>
  <c r="AJ226" i="36" s="1"/>
  <c r="AJ298" i="36" s="1"/>
  <c r="AJ370" i="36" s="1"/>
  <c r="AJ442" i="36" s="1"/>
  <c r="BA70" i="36"/>
  <c r="BA142" i="36" s="1"/>
  <c r="AR70" i="36"/>
  <c r="AR142" i="36" s="1"/>
  <c r="AR442" i="36" s="1"/>
  <c r="AN70" i="36"/>
  <c r="AN142" i="36" s="1"/>
  <c r="AN226" i="36" s="1"/>
  <c r="AN298" i="36" s="1"/>
  <c r="AN370" i="36" s="1"/>
  <c r="AN442" i="36" s="1"/>
  <c r="AI70" i="36"/>
  <c r="AU62" i="36"/>
  <c r="AU134" i="36" s="1"/>
  <c r="AU434" i="36" s="1"/>
  <c r="AQ62" i="36"/>
  <c r="AQ134" i="36" s="1"/>
  <c r="AQ434" i="36" s="1"/>
  <c r="AL62" i="36"/>
  <c r="AL134" i="36" s="1"/>
  <c r="AL218" i="36" s="1"/>
  <c r="AL290" i="36" s="1"/>
  <c r="AL362" i="36" s="1"/>
  <c r="AL434" i="36" s="1"/>
  <c r="AH62" i="36"/>
  <c r="AH134" i="36" s="1"/>
  <c r="AH218" i="36" s="1"/>
  <c r="AH290" i="36" s="1"/>
  <c r="AH362" i="36" s="1"/>
  <c r="AH434" i="36" s="1"/>
  <c r="AT62" i="36"/>
  <c r="AT134" i="36" s="1"/>
  <c r="AT434" i="36" s="1"/>
  <c r="AK62" i="36"/>
  <c r="AK134" i="36" s="1"/>
  <c r="AK218" i="36" s="1"/>
  <c r="BB62" i="36"/>
  <c r="BB134" i="36" s="1"/>
  <c r="AS62" i="36"/>
  <c r="AS134" i="36" s="1"/>
  <c r="AS434" i="36" s="1"/>
  <c r="AO62" i="36"/>
  <c r="AJ62" i="36"/>
  <c r="AJ134" i="36" s="1"/>
  <c r="AJ218" i="36" s="1"/>
  <c r="AJ290" i="36" s="1"/>
  <c r="AJ362" i="36" s="1"/>
  <c r="AJ434" i="36" s="1"/>
  <c r="BA62" i="36"/>
  <c r="BA134" i="36" s="1"/>
  <c r="AR62" i="36"/>
  <c r="AR134" i="36" s="1"/>
  <c r="AR434" i="36" s="1"/>
  <c r="AN62" i="36"/>
  <c r="AN134" i="36" s="1"/>
  <c r="AN218" i="36" s="1"/>
  <c r="AN290" i="36" s="1"/>
  <c r="AN362" i="36" s="1"/>
  <c r="AN434" i="36" s="1"/>
  <c r="AI62" i="36"/>
  <c r="AU54" i="36"/>
  <c r="AU126" i="36" s="1"/>
  <c r="AU426" i="36" s="1"/>
  <c r="AQ54" i="36"/>
  <c r="AQ126" i="36" s="1"/>
  <c r="AQ426" i="36" s="1"/>
  <c r="AL54" i="36"/>
  <c r="AL126" i="36" s="1"/>
  <c r="AL210" i="36" s="1"/>
  <c r="AL282" i="36" s="1"/>
  <c r="AL354" i="36" s="1"/>
  <c r="AL426" i="36" s="1"/>
  <c r="AH54" i="36"/>
  <c r="AH126" i="36" s="1"/>
  <c r="AH210" i="36" s="1"/>
  <c r="AH282" i="36" s="1"/>
  <c r="AH354" i="36" s="1"/>
  <c r="AH426" i="36" s="1"/>
  <c r="AT54" i="36"/>
  <c r="AT126" i="36" s="1"/>
  <c r="AT426" i="36" s="1"/>
  <c r="AK54" i="36"/>
  <c r="AK126" i="36" s="1"/>
  <c r="AK210" i="36" s="1"/>
  <c r="BB54" i="36"/>
  <c r="BB126" i="36" s="1"/>
  <c r="AS54" i="36"/>
  <c r="AS126" i="36" s="1"/>
  <c r="AS426" i="36" s="1"/>
  <c r="AO54" i="36"/>
  <c r="AJ54" i="36"/>
  <c r="AJ126" i="36" s="1"/>
  <c r="AJ210" i="36" s="1"/>
  <c r="AJ282" i="36" s="1"/>
  <c r="AJ354" i="36" s="1"/>
  <c r="AJ426" i="36" s="1"/>
  <c r="BA54" i="36"/>
  <c r="BA126" i="36" s="1"/>
  <c r="AR54" i="36"/>
  <c r="AR126" i="36" s="1"/>
  <c r="AR426" i="36" s="1"/>
  <c r="AN54" i="36"/>
  <c r="AN126" i="36" s="1"/>
  <c r="AN210" i="36" s="1"/>
  <c r="AN282" i="36" s="1"/>
  <c r="AN354" i="36" s="1"/>
  <c r="AN426" i="36" s="1"/>
  <c r="AI54" i="36"/>
  <c r="AU46" i="36"/>
  <c r="AU118" i="36" s="1"/>
  <c r="AU418" i="36" s="1"/>
  <c r="AQ46" i="36"/>
  <c r="AQ118" i="36" s="1"/>
  <c r="AQ418" i="36" s="1"/>
  <c r="AL46" i="36"/>
  <c r="AL118" i="36" s="1"/>
  <c r="AL202" i="36" s="1"/>
  <c r="AL274" i="36" s="1"/>
  <c r="AL346" i="36" s="1"/>
  <c r="AL418" i="36" s="1"/>
  <c r="AH46" i="36"/>
  <c r="AH118" i="36" s="1"/>
  <c r="AH202" i="36" s="1"/>
  <c r="AH274" i="36" s="1"/>
  <c r="AH346" i="36" s="1"/>
  <c r="AH418" i="36" s="1"/>
  <c r="AT46" i="36"/>
  <c r="AT118" i="36" s="1"/>
  <c r="AT418" i="36" s="1"/>
  <c r="AK46" i="36"/>
  <c r="AK118" i="36" s="1"/>
  <c r="AK202" i="36" s="1"/>
  <c r="BB46" i="36"/>
  <c r="BB118" i="36" s="1"/>
  <c r="AS46" i="36"/>
  <c r="AS118" i="36" s="1"/>
  <c r="AS418" i="36" s="1"/>
  <c r="AO46" i="36"/>
  <c r="AJ46" i="36"/>
  <c r="AJ118" i="36" s="1"/>
  <c r="AJ202" i="36" s="1"/>
  <c r="AJ274" i="36" s="1"/>
  <c r="AJ346" i="36" s="1"/>
  <c r="AJ418" i="36" s="1"/>
  <c r="BA46" i="36"/>
  <c r="BA118" i="36" s="1"/>
  <c r="AR46" i="36"/>
  <c r="AR118" i="36" s="1"/>
  <c r="AR418" i="36" s="1"/>
  <c r="AN46" i="36"/>
  <c r="AN118" i="36" s="1"/>
  <c r="AN202" i="36" s="1"/>
  <c r="AN274" i="36" s="1"/>
  <c r="AN346" i="36" s="1"/>
  <c r="AN418" i="36" s="1"/>
  <c r="AI46" i="36"/>
  <c r="AU38" i="36"/>
  <c r="AU110" i="36" s="1"/>
  <c r="AU410" i="36" s="1"/>
  <c r="AQ38" i="36"/>
  <c r="AQ110" i="36" s="1"/>
  <c r="AQ410" i="36" s="1"/>
  <c r="AL38" i="36"/>
  <c r="AL110" i="36" s="1"/>
  <c r="AL194" i="36" s="1"/>
  <c r="AL266" i="36" s="1"/>
  <c r="AL338" i="36" s="1"/>
  <c r="AL410" i="36" s="1"/>
  <c r="AH38" i="36"/>
  <c r="AH110" i="36" s="1"/>
  <c r="AH194" i="36" s="1"/>
  <c r="AH266" i="36" s="1"/>
  <c r="AH338" i="36" s="1"/>
  <c r="AH410" i="36" s="1"/>
  <c r="AT38" i="36"/>
  <c r="AT110" i="36" s="1"/>
  <c r="AT410" i="36" s="1"/>
  <c r="AK38" i="36"/>
  <c r="AK110" i="36" s="1"/>
  <c r="AK194" i="36" s="1"/>
  <c r="BB38" i="36"/>
  <c r="BB110" i="36" s="1"/>
  <c r="AS38" i="36"/>
  <c r="AS110" i="36" s="1"/>
  <c r="AS410" i="36" s="1"/>
  <c r="AO38" i="36"/>
  <c r="AJ38" i="36"/>
  <c r="AJ110" i="36" s="1"/>
  <c r="AJ194" i="36" s="1"/>
  <c r="AJ266" i="36" s="1"/>
  <c r="AJ338" i="36" s="1"/>
  <c r="AJ410" i="36" s="1"/>
  <c r="BA38" i="36"/>
  <c r="BA110" i="36" s="1"/>
  <c r="AR38" i="36"/>
  <c r="AR110" i="36" s="1"/>
  <c r="AR410" i="36" s="1"/>
  <c r="AN38" i="36"/>
  <c r="AN110" i="36" s="1"/>
  <c r="AN194" i="36" s="1"/>
  <c r="AN266" i="36" s="1"/>
  <c r="AN338" i="36" s="1"/>
  <c r="AN410" i="36" s="1"/>
  <c r="AI38" i="36"/>
  <c r="AU30" i="36"/>
  <c r="AU102" i="36" s="1"/>
  <c r="AU402" i="36" s="1"/>
  <c r="AQ30" i="36"/>
  <c r="AQ102" i="36" s="1"/>
  <c r="AQ402" i="36" s="1"/>
  <c r="AL30" i="36"/>
  <c r="AL102" i="36" s="1"/>
  <c r="AL186" i="36" s="1"/>
  <c r="AL258" i="36" s="1"/>
  <c r="AL330" i="36" s="1"/>
  <c r="AL402" i="36" s="1"/>
  <c r="AH30" i="36"/>
  <c r="AH102" i="36" s="1"/>
  <c r="AH186" i="36" s="1"/>
  <c r="AH258" i="36" s="1"/>
  <c r="AH330" i="36" s="1"/>
  <c r="AH402" i="36" s="1"/>
  <c r="AT30" i="36"/>
  <c r="AT102" i="36" s="1"/>
  <c r="AT402" i="36" s="1"/>
  <c r="AK30" i="36"/>
  <c r="AK102" i="36" s="1"/>
  <c r="AK186" i="36" s="1"/>
  <c r="BB30" i="36"/>
  <c r="BB102" i="36" s="1"/>
  <c r="AS30" i="36"/>
  <c r="AS102" i="36" s="1"/>
  <c r="AS402" i="36" s="1"/>
  <c r="AO30" i="36"/>
  <c r="AJ30" i="36"/>
  <c r="AJ102" i="36" s="1"/>
  <c r="AJ186" i="36" s="1"/>
  <c r="AJ258" i="36" s="1"/>
  <c r="AJ330" i="36" s="1"/>
  <c r="AJ402" i="36" s="1"/>
  <c r="BA30" i="36"/>
  <c r="BA102" i="36" s="1"/>
  <c r="AR30" i="36"/>
  <c r="AR102" i="36" s="1"/>
  <c r="AR402" i="36" s="1"/>
  <c r="AN30" i="36"/>
  <c r="AN102" i="36" s="1"/>
  <c r="AN186" i="36" s="1"/>
  <c r="AN258" i="36" s="1"/>
  <c r="AN330" i="36" s="1"/>
  <c r="AN402" i="36" s="1"/>
  <c r="AI30" i="36"/>
  <c r="AM187" i="11"/>
  <c r="AM259" i="11" s="1"/>
  <c r="AM331" i="11" s="1"/>
  <c r="AM195" i="11"/>
  <c r="AM267" i="11" s="1"/>
  <c r="AM339" i="11" s="1"/>
  <c r="AM203" i="11"/>
  <c r="AM275" i="11" s="1"/>
  <c r="AM347" i="11" s="1"/>
  <c r="AM211" i="11"/>
  <c r="AM283" i="11" s="1"/>
  <c r="AM355" i="11" s="1"/>
  <c r="AM219" i="11"/>
  <c r="AM291" i="11" s="1"/>
  <c r="AM363" i="11" s="1"/>
  <c r="AM227" i="11"/>
  <c r="AM299" i="11" s="1"/>
  <c r="AM371" i="11" s="1"/>
  <c r="AM235" i="11"/>
  <c r="AM307" i="11" s="1"/>
  <c r="AM379" i="11" s="1"/>
  <c r="AM229" i="11"/>
  <c r="AM301" i="11" s="1"/>
  <c r="AM373" i="11" s="1"/>
  <c r="AM237" i="11"/>
  <c r="AM309" i="11" s="1"/>
  <c r="AM381" i="11" s="1"/>
  <c r="AU77" i="37"/>
  <c r="AU149" i="37" s="1"/>
  <c r="AU449" i="37" s="1"/>
  <c r="AQ77" i="37"/>
  <c r="AQ149" i="37" s="1"/>
  <c r="AQ449" i="37" s="1"/>
  <c r="AL77" i="37"/>
  <c r="AL149" i="37" s="1"/>
  <c r="AL233" i="37" s="1"/>
  <c r="AL305" i="37" s="1"/>
  <c r="AL377" i="37" s="1"/>
  <c r="AL449" i="37" s="1"/>
  <c r="AH77" i="37"/>
  <c r="AH149" i="37" s="1"/>
  <c r="AH233" i="37" s="1"/>
  <c r="AH305" i="37" s="1"/>
  <c r="AH377" i="37" s="1"/>
  <c r="AH449" i="37" s="1"/>
  <c r="AT77" i="37"/>
  <c r="AT149" i="37" s="1"/>
  <c r="AK77" i="37"/>
  <c r="AK149" i="37" s="1"/>
  <c r="BB77" i="37"/>
  <c r="BB149" i="37" s="1"/>
  <c r="AS77" i="37"/>
  <c r="AS149" i="37" s="1"/>
  <c r="AS449" i="37" s="1"/>
  <c r="AO77" i="37"/>
  <c r="AX77" i="37" s="1"/>
  <c r="AX149" i="37" s="1"/>
  <c r="AX233" i="37" s="1"/>
  <c r="AX305" i="37" s="1"/>
  <c r="AX377" i="37" s="1"/>
  <c r="AX449" i="37" s="1"/>
  <c r="AJ77" i="37"/>
  <c r="AJ149" i="37" s="1"/>
  <c r="AJ233" i="37" s="1"/>
  <c r="AJ305" i="37" s="1"/>
  <c r="AJ377" i="37" s="1"/>
  <c r="AJ449" i="37" s="1"/>
  <c r="BA77" i="37"/>
  <c r="BA149" i="37" s="1"/>
  <c r="AR77" i="37"/>
  <c r="AR149" i="37" s="1"/>
  <c r="AR449" i="37" s="1"/>
  <c r="AN77" i="37"/>
  <c r="AN149" i="37" s="1"/>
  <c r="AN233" i="37" s="1"/>
  <c r="AN305" i="37" s="1"/>
  <c r="AN377" i="37" s="1"/>
  <c r="AN449" i="37" s="1"/>
  <c r="AI77" i="37"/>
  <c r="AU69" i="37"/>
  <c r="AU141" i="37" s="1"/>
  <c r="AU441" i="37" s="1"/>
  <c r="AQ69" i="37"/>
  <c r="AQ141" i="37" s="1"/>
  <c r="AQ441" i="37" s="1"/>
  <c r="AL69" i="37"/>
  <c r="AL141" i="37" s="1"/>
  <c r="AL225" i="37" s="1"/>
  <c r="AL297" i="37" s="1"/>
  <c r="AL369" i="37" s="1"/>
  <c r="AL441" i="37" s="1"/>
  <c r="AH69" i="37"/>
  <c r="AH141" i="37" s="1"/>
  <c r="AH225" i="37" s="1"/>
  <c r="AH297" i="37" s="1"/>
  <c r="AH369" i="37" s="1"/>
  <c r="AH441" i="37" s="1"/>
  <c r="AT69" i="37"/>
  <c r="AT141" i="37" s="1"/>
  <c r="AK69" i="37"/>
  <c r="AK141" i="37" s="1"/>
  <c r="BB69" i="37"/>
  <c r="BB141" i="37" s="1"/>
  <c r="AS69" i="37"/>
  <c r="AS141" i="37" s="1"/>
  <c r="AS441" i="37" s="1"/>
  <c r="AO69" i="37"/>
  <c r="AX69" i="37" s="1"/>
  <c r="AX141" i="37" s="1"/>
  <c r="AX225" i="37" s="1"/>
  <c r="AX297" i="37" s="1"/>
  <c r="AX369" i="37" s="1"/>
  <c r="AX441" i="37" s="1"/>
  <c r="AJ69" i="37"/>
  <c r="AJ141" i="37" s="1"/>
  <c r="AJ225" i="37" s="1"/>
  <c r="AJ297" i="37" s="1"/>
  <c r="AJ369" i="37" s="1"/>
  <c r="AJ441" i="37" s="1"/>
  <c r="BA69" i="37"/>
  <c r="BA141" i="37" s="1"/>
  <c r="AR69" i="37"/>
  <c r="AR141" i="37" s="1"/>
  <c r="AR441" i="37" s="1"/>
  <c r="AN69" i="37"/>
  <c r="AN141" i="37" s="1"/>
  <c r="AN225" i="37" s="1"/>
  <c r="AN297" i="37" s="1"/>
  <c r="AN369" i="37" s="1"/>
  <c r="AN441" i="37" s="1"/>
  <c r="AI69" i="37"/>
  <c r="AU61" i="37"/>
  <c r="AU133" i="37" s="1"/>
  <c r="AU433" i="37" s="1"/>
  <c r="AQ61" i="37"/>
  <c r="AQ133" i="37" s="1"/>
  <c r="AQ433" i="37" s="1"/>
  <c r="AL61" i="37"/>
  <c r="AL133" i="37" s="1"/>
  <c r="AL217" i="37" s="1"/>
  <c r="AL289" i="37" s="1"/>
  <c r="AL361" i="37" s="1"/>
  <c r="AL433" i="37" s="1"/>
  <c r="AH61" i="37"/>
  <c r="AH133" i="37" s="1"/>
  <c r="AH217" i="37" s="1"/>
  <c r="AH289" i="37" s="1"/>
  <c r="AH361" i="37" s="1"/>
  <c r="AH433" i="37" s="1"/>
  <c r="AT61" i="37"/>
  <c r="AT133" i="37" s="1"/>
  <c r="AK61" i="37"/>
  <c r="AK133" i="37" s="1"/>
  <c r="BB61" i="37"/>
  <c r="BB133" i="37" s="1"/>
  <c r="AS61" i="37"/>
  <c r="AS133" i="37" s="1"/>
  <c r="AS433" i="37" s="1"/>
  <c r="AO61" i="37"/>
  <c r="AX61" i="37" s="1"/>
  <c r="AX133" i="37" s="1"/>
  <c r="AX217" i="37" s="1"/>
  <c r="AX289" i="37" s="1"/>
  <c r="AX361" i="37" s="1"/>
  <c r="AX433" i="37" s="1"/>
  <c r="AJ61" i="37"/>
  <c r="AJ133" i="37" s="1"/>
  <c r="AJ217" i="37" s="1"/>
  <c r="AJ289" i="37" s="1"/>
  <c r="AJ361" i="37" s="1"/>
  <c r="AJ433" i="37" s="1"/>
  <c r="BA61" i="37"/>
  <c r="BA133" i="37" s="1"/>
  <c r="AR61" i="37"/>
  <c r="AR133" i="37" s="1"/>
  <c r="AR433" i="37" s="1"/>
  <c r="AN61" i="37"/>
  <c r="AN133" i="37" s="1"/>
  <c r="AN217" i="37" s="1"/>
  <c r="AN289" i="37" s="1"/>
  <c r="AN361" i="37" s="1"/>
  <c r="AN433" i="37" s="1"/>
  <c r="AI61" i="37"/>
  <c r="AU53" i="37"/>
  <c r="AU125" i="37" s="1"/>
  <c r="AU425" i="37" s="1"/>
  <c r="AQ53" i="37"/>
  <c r="AQ125" i="37" s="1"/>
  <c r="AQ425" i="37" s="1"/>
  <c r="AL53" i="37"/>
  <c r="AL125" i="37" s="1"/>
  <c r="AL209" i="37" s="1"/>
  <c r="AL281" i="37" s="1"/>
  <c r="AL353" i="37" s="1"/>
  <c r="AL425" i="37" s="1"/>
  <c r="AH53" i="37"/>
  <c r="AH125" i="37" s="1"/>
  <c r="AH209" i="37" s="1"/>
  <c r="AH281" i="37" s="1"/>
  <c r="AH353" i="37" s="1"/>
  <c r="AH425" i="37" s="1"/>
  <c r="AT53" i="37"/>
  <c r="AT125" i="37" s="1"/>
  <c r="AK53" i="37"/>
  <c r="AK125" i="37" s="1"/>
  <c r="BB53" i="37"/>
  <c r="BB125" i="37" s="1"/>
  <c r="AS53" i="37"/>
  <c r="AS125" i="37" s="1"/>
  <c r="AS425" i="37" s="1"/>
  <c r="AO53" i="37"/>
  <c r="AX53" i="37" s="1"/>
  <c r="AX125" i="37" s="1"/>
  <c r="AX209" i="37" s="1"/>
  <c r="AX281" i="37" s="1"/>
  <c r="AX353" i="37" s="1"/>
  <c r="AX425" i="37" s="1"/>
  <c r="AJ53" i="37"/>
  <c r="AJ125" i="37" s="1"/>
  <c r="AJ209" i="37" s="1"/>
  <c r="AJ281" i="37" s="1"/>
  <c r="AJ353" i="37" s="1"/>
  <c r="AJ425" i="37" s="1"/>
  <c r="BA53" i="37"/>
  <c r="BA125" i="37" s="1"/>
  <c r="AR53" i="37"/>
  <c r="AR125" i="37" s="1"/>
  <c r="AR425" i="37" s="1"/>
  <c r="AN53" i="37"/>
  <c r="AN125" i="37" s="1"/>
  <c r="AN209" i="37" s="1"/>
  <c r="AN281" i="37" s="1"/>
  <c r="AN353" i="37" s="1"/>
  <c r="AN425" i="37" s="1"/>
  <c r="AI53" i="37"/>
  <c r="AO102" i="11"/>
  <c r="AP30" i="11"/>
  <c r="AT402" i="11"/>
  <c r="AO110" i="11"/>
  <c r="AP38" i="11"/>
  <c r="AT410" i="11"/>
  <c r="AO118" i="11"/>
  <c r="AP46" i="11"/>
  <c r="AT418" i="11"/>
  <c r="AO126" i="11"/>
  <c r="AP54" i="11"/>
  <c r="AW54" i="11" s="1"/>
  <c r="AW126" i="11" s="1"/>
  <c r="AW210" i="11" s="1"/>
  <c r="AT426" i="11"/>
  <c r="AO134" i="11"/>
  <c r="AP62" i="11"/>
  <c r="AT434" i="11"/>
  <c r="AO142" i="11"/>
  <c r="AP70" i="11"/>
  <c r="AT442" i="11"/>
  <c r="AO150" i="11"/>
  <c r="AP78" i="11"/>
  <c r="AT450" i="11"/>
  <c r="AU57" i="36"/>
  <c r="AU129" i="36" s="1"/>
  <c r="AU429" i="36" s="1"/>
  <c r="AQ57" i="36"/>
  <c r="AQ129" i="36" s="1"/>
  <c r="AQ429" i="36" s="1"/>
  <c r="AL57" i="36"/>
  <c r="AL129" i="36" s="1"/>
  <c r="AL213" i="36" s="1"/>
  <c r="AL285" i="36" s="1"/>
  <c r="AL357" i="36" s="1"/>
  <c r="AL429" i="36" s="1"/>
  <c r="AH57" i="36"/>
  <c r="AH129" i="36" s="1"/>
  <c r="AH213" i="36" s="1"/>
  <c r="AH285" i="36" s="1"/>
  <c r="AH357" i="36" s="1"/>
  <c r="AH429" i="36" s="1"/>
  <c r="AT57" i="36"/>
  <c r="AT129" i="36" s="1"/>
  <c r="AT429" i="36" s="1"/>
  <c r="AK57" i="36"/>
  <c r="AK129" i="36" s="1"/>
  <c r="AK213" i="36" s="1"/>
  <c r="BB57" i="36"/>
  <c r="BB129" i="36" s="1"/>
  <c r="AS57" i="36"/>
  <c r="AS129" i="36" s="1"/>
  <c r="AS429" i="36" s="1"/>
  <c r="AO57" i="36"/>
  <c r="AX57" i="36" s="1"/>
  <c r="AX129" i="36" s="1"/>
  <c r="AJ57" i="36"/>
  <c r="AJ129" i="36" s="1"/>
  <c r="AJ213" i="36" s="1"/>
  <c r="AJ285" i="36" s="1"/>
  <c r="AJ357" i="36" s="1"/>
  <c r="AJ429" i="36" s="1"/>
  <c r="BA57" i="36"/>
  <c r="BA129" i="36" s="1"/>
  <c r="AR57" i="36"/>
  <c r="AR129" i="36" s="1"/>
  <c r="AR429" i="36" s="1"/>
  <c r="AN57" i="36"/>
  <c r="AN129" i="36" s="1"/>
  <c r="AN213" i="36" s="1"/>
  <c r="AN285" i="36" s="1"/>
  <c r="AN357" i="36" s="1"/>
  <c r="AN429" i="36" s="1"/>
  <c r="AI57" i="36"/>
  <c r="AU49" i="36"/>
  <c r="AU121" i="36" s="1"/>
  <c r="AU421" i="36" s="1"/>
  <c r="AQ49" i="36"/>
  <c r="AQ121" i="36" s="1"/>
  <c r="AQ421" i="36" s="1"/>
  <c r="AL49" i="36"/>
  <c r="AL121" i="36" s="1"/>
  <c r="AL205" i="36" s="1"/>
  <c r="AL277" i="36" s="1"/>
  <c r="AL349" i="36" s="1"/>
  <c r="AL421" i="36" s="1"/>
  <c r="AH49" i="36"/>
  <c r="AH121" i="36" s="1"/>
  <c r="AH205" i="36" s="1"/>
  <c r="AH277" i="36" s="1"/>
  <c r="AH349" i="36" s="1"/>
  <c r="AH421" i="36" s="1"/>
  <c r="AT49" i="36"/>
  <c r="AT121" i="36" s="1"/>
  <c r="AT421" i="36" s="1"/>
  <c r="AK49" i="36"/>
  <c r="AK121" i="36" s="1"/>
  <c r="AK205" i="36" s="1"/>
  <c r="BB49" i="36"/>
  <c r="BB121" i="36" s="1"/>
  <c r="AS49" i="36"/>
  <c r="AS121" i="36" s="1"/>
  <c r="AS421" i="36" s="1"/>
  <c r="AO49" i="36"/>
  <c r="AX49" i="36" s="1"/>
  <c r="AX121" i="36" s="1"/>
  <c r="AJ49" i="36"/>
  <c r="AJ121" i="36" s="1"/>
  <c r="AJ205" i="36" s="1"/>
  <c r="AJ277" i="36" s="1"/>
  <c r="AJ349" i="36" s="1"/>
  <c r="AJ421" i="36" s="1"/>
  <c r="BA49" i="36"/>
  <c r="BA121" i="36" s="1"/>
  <c r="AR49" i="36"/>
  <c r="AR121" i="36" s="1"/>
  <c r="AR421" i="36" s="1"/>
  <c r="AN49" i="36"/>
  <c r="AN121" i="36" s="1"/>
  <c r="AN205" i="36" s="1"/>
  <c r="AN277" i="36" s="1"/>
  <c r="AN349" i="36" s="1"/>
  <c r="AN421" i="36" s="1"/>
  <c r="AI49" i="36"/>
  <c r="AU41" i="36"/>
  <c r="AU113" i="36" s="1"/>
  <c r="AU413" i="36" s="1"/>
  <c r="AQ41" i="36"/>
  <c r="AQ113" i="36" s="1"/>
  <c r="AQ413" i="36" s="1"/>
  <c r="AL41" i="36"/>
  <c r="AL113" i="36" s="1"/>
  <c r="AL197" i="36" s="1"/>
  <c r="AL269" i="36" s="1"/>
  <c r="AL341" i="36" s="1"/>
  <c r="AL413" i="36" s="1"/>
  <c r="AH41" i="36"/>
  <c r="AH113" i="36" s="1"/>
  <c r="AH197" i="36" s="1"/>
  <c r="AH269" i="36" s="1"/>
  <c r="AH341" i="36" s="1"/>
  <c r="AH413" i="36" s="1"/>
  <c r="AT41" i="36"/>
  <c r="AT113" i="36" s="1"/>
  <c r="AT413" i="36" s="1"/>
  <c r="AK41" i="36"/>
  <c r="AK113" i="36" s="1"/>
  <c r="AK197" i="36" s="1"/>
  <c r="BB41" i="36"/>
  <c r="BB113" i="36" s="1"/>
  <c r="AS41" i="36"/>
  <c r="AS113" i="36" s="1"/>
  <c r="AS413" i="36" s="1"/>
  <c r="AO41" i="36"/>
  <c r="AX41" i="36" s="1"/>
  <c r="AX113" i="36" s="1"/>
  <c r="AJ41" i="36"/>
  <c r="AJ113" i="36" s="1"/>
  <c r="AJ197" i="36" s="1"/>
  <c r="AJ269" i="36" s="1"/>
  <c r="AJ341" i="36" s="1"/>
  <c r="AJ413" i="36" s="1"/>
  <c r="BA41" i="36"/>
  <c r="BA113" i="36" s="1"/>
  <c r="AR41" i="36"/>
  <c r="AR113" i="36" s="1"/>
  <c r="AR413" i="36" s="1"/>
  <c r="AN41" i="36"/>
  <c r="AN113" i="36" s="1"/>
  <c r="AN197" i="36" s="1"/>
  <c r="AN269" i="36" s="1"/>
  <c r="AN341" i="36" s="1"/>
  <c r="AN413" i="36" s="1"/>
  <c r="AI41" i="36"/>
  <c r="AU33" i="36"/>
  <c r="AU105" i="36" s="1"/>
  <c r="AU405" i="36" s="1"/>
  <c r="AQ33" i="36"/>
  <c r="AQ105" i="36" s="1"/>
  <c r="AQ405" i="36" s="1"/>
  <c r="AL33" i="36"/>
  <c r="AL105" i="36" s="1"/>
  <c r="AL189" i="36" s="1"/>
  <c r="AL261" i="36" s="1"/>
  <c r="AL333" i="36" s="1"/>
  <c r="AL405" i="36" s="1"/>
  <c r="AH33" i="36"/>
  <c r="AH105" i="36" s="1"/>
  <c r="AH189" i="36" s="1"/>
  <c r="AH261" i="36" s="1"/>
  <c r="AH333" i="36" s="1"/>
  <c r="AH405" i="36" s="1"/>
  <c r="AT33" i="36"/>
  <c r="AT105" i="36" s="1"/>
  <c r="AT405" i="36" s="1"/>
  <c r="AK33" i="36"/>
  <c r="AK105" i="36" s="1"/>
  <c r="AK189" i="36" s="1"/>
  <c r="BB33" i="36"/>
  <c r="BB105" i="36" s="1"/>
  <c r="AS33" i="36"/>
  <c r="AS105" i="36" s="1"/>
  <c r="AS405" i="36" s="1"/>
  <c r="AO33" i="36"/>
  <c r="AX33" i="36" s="1"/>
  <c r="AX105" i="36" s="1"/>
  <c r="AJ33" i="36"/>
  <c r="AJ105" i="36" s="1"/>
  <c r="AJ189" i="36" s="1"/>
  <c r="AJ261" i="36" s="1"/>
  <c r="AJ333" i="36" s="1"/>
  <c r="AJ405" i="36" s="1"/>
  <c r="BA33" i="36"/>
  <c r="BA105" i="36" s="1"/>
  <c r="AR33" i="36"/>
  <c r="AR105" i="36" s="1"/>
  <c r="AR405" i="36" s="1"/>
  <c r="AN33" i="36"/>
  <c r="AN105" i="36" s="1"/>
  <c r="AN189" i="36" s="1"/>
  <c r="AN261" i="36" s="1"/>
  <c r="AN333" i="36" s="1"/>
  <c r="AN405" i="36" s="1"/>
  <c r="AI33" i="36"/>
  <c r="AU25" i="36"/>
  <c r="AU97" i="36" s="1"/>
  <c r="AU397" i="36" s="1"/>
  <c r="AQ25" i="36"/>
  <c r="AQ97" i="36" s="1"/>
  <c r="AQ397" i="36" s="1"/>
  <c r="AL25" i="36"/>
  <c r="AL97" i="36" s="1"/>
  <c r="AL181" i="36" s="1"/>
  <c r="AL253" i="36" s="1"/>
  <c r="AL325" i="36" s="1"/>
  <c r="AL397" i="36" s="1"/>
  <c r="AH25" i="36"/>
  <c r="AH97" i="36" s="1"/>
  <c r="AH181" i="36" s="1"/>
  <c r="AH253" i="36" s="1"/>
  <c r="AH325" i="36" s="1"/>
  <c r="AH397" i="36" s="1"/>
  <c r="AT25" i="36"/>
  <c r="AT97" i="36" s="1"/>
  <c r="AT397" i="36" s="1"/>
  <c r="AK25" i="36"/>
  <c r="AK97" i="36" s="1"/>
  <c r="AK181" i="36" s="1"/>
  <c r="BB25" i="36"/>
  <c r="BB97" i="36" s="1"/>
  <c r="AS25" i="36"/>
  <c r="AS97" i="36" s="1"/>
  <c r="AS397" i="36" s="1"/>
  <c r="AO25" i="36"/>
  <c r="AX25" i="36" s="1"/>
  <c r="AX97" i="36" s="1"/>
  <c r="AJ25" i="36"/>
  <c r="AJ97" i="36" s="1"/>
  <c r="AJ181" i="36" s="1"/>
  <c r="AJ253" i="36" s="1"/>
  <c r="AJ325" i="36" s="1"/>
  <c r="AJ397" i="36" s="1"/>
  <c r="BA25" i="36"/>
  <c r="BA97" i="36" s="1"/>
  <c r="AR25" i="36"/>
  <c r="AR97" i="36" s="1"/>
  <c r="AR397" i="36" s="1"/>
  <c r="AN25" i="36"/>
  <c r="AN97" i="36" s="1"/>
  <c r="AN181" i="36" s="1"/>
  <c r="AN253" i="36" s="1"/>
  <c r="AN325" i="36" s="1"/>
  <c r="AN397" i="36" s="1"/>
  <c r="AI25" i="36"/>
  <c r="AT386" i="11"/>
  <c r="AO86" i="11"/>
  <c r="AP14" i="11"/>
  <c r="AW14" i="11" s="1"/>
  <c r="AW86" i="11" s="1"/>
  <c r="AW170" i="11" s="1"/>
  <c r="AP68" i="11"/>
  <c r="AW68" i="11" s="1"/>
  <c r="AW140" i="11" s="1"/>
  <c r="AW224" i="11" s="1"/>
  <c r="AO140" i="11"/>
  <c r="AT440" i="11"/>
  <c r="AP76" i="11"/>
  <c r="AW76" i="11" s="1"/>
  <c r="AW148" i="11" s="1"/>
  <c r="AW232" i="11" s="1"/>
  <c r="AO148" i="11"/>
  <c r="AT448" i="11"/>
  <c r="AP84" i="11"/>
  <c r="AO156" i="11"/>
  <c r="AT456" i="11"/>
  <c r="AT390" i="11"/>
  <c r="AO90" i="11"/>
  <c r="AP18" i="11"/>
  <c r="AW18" i="11" s="1"/>
  <c r="AW90" i="11" s="1"/>
  <c r="AW174" i="11" s="1"/>
  <c r="AP24" i="11"/>
  <c r="AW24" i="11" s="1"/>
  <c r="AW96" i="11" s="1"/>
  <c r="AW180" i="11" s="1"/>
  <c r="AO96" i="11"/>
  <c r="AT396" i="11"/>
  <c r="AP32" i="11"/>
  <c r="AW32" i="11" s="1"/>
  <c r="AW104" i="11" s="1"/>
  <c r="AW188" i="11" s="1"/>
  <c r="AO104" i="11"/>
  <c r="AT404" i="11"/>
  <c r="AP48" i="11"/>
  <c r="AO120" i="11"/>
  <c r="AT420" i="11"/>
  <c r="AP56" i="11"/>
  <c r="AO128" i="11"/>
  <c r="AT428" i="11"/>
  <c r="AP64" i="11"/>
  <c r="AW64" i="11" s="1"/>
  <c r="AW136" i="11" s="1"/>
  <c r="AW220" i="11" s="1"/>
  <c r="AO136" i="11"/>
  <c r="AT436" i="11"/>
  <c r="AP72" i="11"/>
  <c r="AW72" i="11" s="1"/>
  <c r="AW144" i="11" s="1"/>
  <c r="AW228" i="11" s="1"/>
  <c r="AO144" i="11"/>
  <c r="AT444" i="11"/>
  <c r="AP80" i="11"/>
  <c r="AO152" i="11"/>
  <c r="AT452" i="11"/>
  <c r="AT401" i="11"/>
  <c r="AP37" i="11"/>
  <c r="AO109" i="11"/>
  <c r="AT425" i="11"/>
  <c r="AP61" i="11"/>
  <c r="AO133" i="11"/>
  <c r="AU16" i="37"/>
  <c r="AU88" i="37" s="1"/>
  <c r="AU388" i="37" s="1"/>
  <c r="AQ16" i="37"/>
  <c r="AQ88" i="37" s="1"/>
  <c r="AQ388" i="37" s="1"/>
  <c r="AL16" i="37"/>
  <c r="AL88" i="37" s="1"/>
  <c r="AL172" i="37" s="1"/>
  <c r="AL244" i="37" s="1"/>
  <c r="AL316" i="37" s="1"/>
  <c r="AL388" i="37" s="1"/>
  <c r="AH16" i="37"/>
  <c r="AH88" i="37" s="1"/>
  <c r="AH172" i="37" s="1"/>
  <c r="AH244" i="37" s="1"/>
  <c r="AH316" i="37" s="1"/>
  <c r="AH388" i="37" s="1"/>
  <c r="AT16" i="37"/>
  <c r="AT88" i="37" s="1"/>
  <c r="AK16" i="37"/>
  <c r="AK88" i="37" s="1"/>
  <c r="BB16" i="37"/>
  <c r="BB88" i="37" s="1"/>
  <c r="AS16" i="37"/>
  <c r="AS88" i="37" s="1"/>
  <c r="AS388" i="37" s="1"/>
  <c r="AO16" i="37"/>
  <c r="AX16" i="37" s="1"/>
  <c r="AX88" i="37" s="1"/>
  <c r="AX172" i="37" s="1"/>
  <c r="AX244" i="37" s="1"/>
  <c r="AX316" i="37" s="1"/>
  <c r="AX388" i="37" s="1"/>
  <c r="AJ16" i="37"/>
  <c r="AJ88" i="37" s="1"/>
  <c r="AJ172" i="37" s="1"/>
  <c r="AJ244" i="37" s="1"/>
  <c r="AJ316" i="37" s="1"/>
  <c r="AJ388" i="37" s="1"/>
  <c r="BA16" i="37"/>
  <c r="BA88" i="37" s="1"/>
  <c r="AR16" i="37"/>
  <c r="AR88" i="37" s="1"/>
  <c r="AR388" i="37" s="1"/>
  <c r="AN16" i="37"/>
  <c r="AN88" i="37" s="1"/>
  <c r="AN172" i="37" s="1"/>
  <c r="AN244" i="37" s="1"/>
  <c r="AN316" i="37" s="1"/>
  <c r="AN388" i="37" s="1"/>
  <c r="AI16" i="37"/>
  <c r="AI146" i="11"/>
  <c r="AI230" i="11" s="1"/>
  <c r="AI302" i="11" s="1"/>
  <c r="AI374" i="11" s="1"/>
  <c r="AI446" i="11" s="1"/>
  <c r="AV74" i="11"/>
  <c r="AV146" i="11" s="1"/>
  <c r="AV230" i="11" s="1"/>
  <c r="AV302" i="11" s="1"/>
  <c r="AV374" i="11" s="1"/>
  <c r="AV446" i="11" s="1"/>
  <c r="AU84" i="38"/>
  <c r="AU156" i="38" s="1"/>
  <c r="AU456" i="38" s="1"/>
  <c r="AQ84" i="38"/>
  <c r="AQ156" i="38" s="1"/>
  <c r="AQ456" i="38" s="1"/>
  <c r="AL84" i="38"/>
  <c r="AL156" i="38" s="1"/>
  <c r="AL240" i="38" s="1"/>
  <c r="AL312" i="38" s="1"/>
  <c r="AL384" i="38" s="1"/>
  <c r="AL456" i="38" s="1"/>
  <c r="AH84" i="38"/>
  <c r="AH156" i="38" s="1"/>
  <c r="AH240" i="38" s="1"/>
  <c r="AH312" i="38" s="1"/>
  <c r="AH384" i="38" s="1"/>
  <c r="AH456" i="38" s="1"/>
  <c r="AT84" i="38"/>
  <c r="AT156" i="38" s="1"/>
  <c r="AK84" i="38"/>
  <c r="AK156" i="38" s="1"/>
  <c r="AK240" i="38" s="1"/>
  <c r="AK312" i="38" s="1"/>
  <c r="AK384" i="38" s="1"/>
  <c r="AK456" i="38" s="1"/>
  <c r="BB84" i="38"/>
  <c r="BB156" i="38" s="1"/>
  <c r="AS84" i="38"/>
  <c r="AS156" i="38" s="1"/>
  <c r="AS456" i="38" s="1"/>
  <c r="AO84" i="38"/>
  <c r="AJ84" i="38"/>
  <c r="AJ156" i="38" s="1"/>
  <c r="AJ240" i="38" s="1"/>
  <c r="BA84" i="38"/>
  <c r="BA156" i="38" s="1"/>
  <c r="AR84" i="38"/>
  <c r="AR156" i="38" s="1"/>
  <c r="AR456" i="38" s="1"/>
  <c r="AN84" i="38"/>
  <c r="AN156" i="38" s="1"/>
  <c r="AN240" i="38" s="1"/>
  <c r="AN312" i="38" s="1"/>
  <c r="AN384" i="38" s="1"/>
  <c r="AN456" i="38" s="1"/>
  <c r="AI84" i="38"/>
  <c r="BB23" i="38"/>
  <c r="BB95" i="38" s="1"/>
  <c r="AS23" i="38"/>
  <c r="AS95" i="38" s="1"/>
  <c r="AS395" i="38" s="1"/>
  <c r="AO23" i="38"/>
  <c r="AJ23" i="38"/>
  <c r="AJ95" i="38" s="1"/>
  <c r="AJ179" i="38" s="1"/>
  <c r="BA23" i="38"/>
  <c r="BA95" i="38" s="1"/>
  <c r="AR23" i="38"/>
  <c r="AR95" i="38" s="1"/>
  <c r="AR395" i="38" s="1"/>
  <c r="AN23" i="38"/>
  <c r="AN95" i="38" s="1"/>
  <c r="AN179" i="38" s="1"/>
  <c r="AN251" i="38" s="1"/>
  <c r="AN323" i="38" s="1"/>
  <c r="AN395" i="38" s="1"/>
  <c r="AI23" i="38"/>
  <c r="AU23" i="38"/>
  <c r="AU95" i="38" s="1"/>
  <c r="AU395" i="38" s="1"/>
  <c r="AQ23" i="38"/>
  <c r="AQ95" i="38" s="1"/>
  <c r="AQ395" i="38" s="1"/>
  <c r="AL23" i="38"/>
  <c r="AL95" i="38" s="1"/>
  <c r="AL179" i="38" s="1"/>
  <c r="AL251" i="38" s="1"/>
  <c r="AL323" i="38" s="1"/>
  <c r="AL395" i="38" s="1"/>
  <c r="AH23" i="38"/>
  <c r="AH95" i="38" s="1"/>
  <c r="AH179" i="38" s="1"/>
  <c r="AH251" i="38" s="1"/>
  <c r="AH323" i="38" s="1"/>
  <c r="AH395" i="38" s="1"/>
  <c r="AT23" i="38"/>
  <c r="AT95" i="38" s="1"/>
  <c r="AK23" i="38"/>
  <c r="AK95" i="38" s="1"/>
  <c r="AK179" i="38" s="1"/>
  <c r="AK251" i="38" s="1"/>
  <c r="AK323" i="38" s="1"/>
  <c r="AK395" i="38" s="1"/>
  <c r="BA72" i="38"/>
  <c r="BA144" i="38" s="1"/>
  <c r="AR72" i="38"/>
  <c r="AR144" i="38" s="1"/>
  <c r="AR444" i="38" s="1"/>
  <c r="AN72" i="38"/>
  <c r="AN144" i="38" s="1"/>
  <c r="AN228" i="38" s="1"/>
  <c r="AN300" i="38" s="1"/>
  <c r="AN372" i="38" s="1"/>
  <c r="AN444" i="38" s="1"/>
  <c r="AI72" i="38"/>
  <c r="AT72" i="38"/>
  <c r="AT144" i="38" s="1"/>
  <c r="AO72" i="38"/>
  <c r="AH72" i="38"/>
  <c r="AH144" i="38" s="1"/>
  <c r="AH228" i="38" s="1"/>
  <c r="AH300" i="38" s="1"/>
  <c r="AH372" i="38" s="1"/>
  <c r="AH444" i="38" s="1"/>
  <c r="AS72" i="38"/>
  <c r="AS144" i="38" s="1"/>
  <c r="AS444" i="38" s="1"/>
  <c r="AL72" i="38"/>
  <c r="AL144" i="38" s="1"/>
  <c r="AL228" i="38" s="1"/>
  <c r="AL300" i="38" s="1"/>
  <c r="AL372" i="38" s="1"/>
  <c r="AL444" i="38" s="1"/>
  <c r="AQ72" i="38"/>
  <c r="AQ144" i="38" s="1"/>
  <c r="AQ444" i="38" s="1"/>
  <c r="AK72" i="38"/>
  <c r="AK144" i="38" s="1"/>
  <c r="AK228" i="38" s="1"/>
  <c r="AK300" i="38" s="1"/>
  <c r="AK372" i="38" s="1"/>
  <c r="AK444" i="38" s="1"/>
  <c r="BB72" i="38"/>
  <c r="BB144" i="38" s="1"/>
  <c r="AU72" i="38"/>
  <c r="AU144" i="38" s="1"/>
  <c r="AU444" i="38" s="1"/>
  <c r="AJ72" i="38"/>
  <c r="AJ144" i="38" s="1"/>
  <c r="AJ228" i="38" s="1"/>
  <c r="BA68" i="38"/>
  <c r="BA140" i="38" s="1"/>
  <c r="AR68" i="38"/>
  <c r="AR140" i="38" s="1"/>
  <c r="AR440" i="38" s="1"/>
  <c r="AN68" i="38"/>
  <c r="AN140" i="38" s="1"/>
  <c r="AN224" i="38" s="1"/>
  <c r="AN296" i="38" s="1"/>
  <c r="AN368" i="38" s="1"/>
  <c r="AN440" i="38" s="1"/>
  <c r="AI68" i="38"/>
  <c r="AU68" i="38"/>
  <c r="AU140" i="38" s="1"/>
  <c r="AU440" i="38" s="1"/>
  <c r="AQ68" i="38"/>
  <c r="AQ140" i="38" s="1"/>
  <c r="AQ440" i="38" s="1"/>
  <c r="AL68" i="38"/>
  <c r="AL140" i="38" s="1"/>
  <c r="AL224" i="38" s="1"/>
  <c r="AL296" i="38" s="1"/>
  <c r="AL368" i="38" s="1"/>
  <c r="AL440" i="38" s="1"/>
  <c r="AH68" i="38"/>
  <c r="AH140" i="38" s="1"/>
  <c r="AH224" i="38" s="1"/>
  <c r="AH296" i="38" s="1"/>
  <c r="AH368" i="38" s="1"/>
  <c r="AH440" i="38" s="1"/>
  <c r="AT68" i="38"/>
  <c r="AT140" i="38" s="1"/>
  <c r="AK68" i="38"/>
  <c r="AK140" i="38" s="1"/>
  <c r="AK224" i="38" s="1"/>
  <c r="AK296" i="38" s="1"/>
  <c r="AK368" i="38" s="1"/>
  <c r="AK440" i="38" s="1"/>
  <c r="BB68" i="38"/>
  <c r="BB140" i="38" s="1"/>
  <c r="AS68" i="38"/>
  <c r="AS140" i="38" s="1"/>
  <c r="AS440" i="38" s="1"/>
  <c r="AO68" i="38"/>
  <c r="AJ68" i="38"/>
  <c r="AJ140" i="38" s="1"/>
  <c r="AJ224" i="38" s="1"/>
  <c r="AU80" i="36"/>
  <c r="AU152" i="36" s="1"/>
  <c r="AU452" i="36" s="1"/>
  <c r="AQ80" i="36"/>
  <c r="AQ152" i="36" s="1"/>
  <c r="AQ452" i="36" s="1"/>
  <c r="AL80" i="36"/>
  <c r="AL152" i="36" s="1"/>
  <c r="AL236" i="36" s="1"/>
  <c r="AL308" i="36" s="1"/>
  <c r="AL380" i="36" s="1"/>
  <c r="AL452" i="36" s="1"/>
  <c r="AH80" i="36"/>
  <c r="AH152" i="36" s="1"/>
  <c r="AH236" i="36" s="1"/>
  <c r="AH308" i="36" s="1"/>
  <c r="AH380" i="36" s="1"/>
  <c r="AH452" i="36" s="1"/>
  <c r="AT80" i="36"/>
  <c r="AT152" i="36" s="1"/>
  <c r="AT452" i="36" s="1"/>
  <c r="AK80" i="36"/>
  <c r="AK152" i="36" s="1"/>
  <c r="AK236" i="36" s="1"/>
  <c r="BB80" i="36"/>
  <c r="BB152" i="36" s="1"/>
  <c r="AS80" i="36"/>
  <c r="AS152" i="36" s="1"/>
  <c r="AS452" i="36" s="1"/>
  <c r="AO80" i="36"/>
  <c r="AJ80" i="36"/>
  <c r="AJ152" i="36" s="1"/>
  <c r="AJ236" i="36" s="1"/>
  <c r="AJ308" i="36" s="1"/>
  <c r="AJ380" i="36" s="1"/>
  <c r="AJ452" i="36" s="1"/>
  <c r="BA80" i="36"/>
  <c r="BA152" i="36" s="1"/>
  <c r="AR80" i="36"/>
  <c r="AR152" i="36" s="1"/>
  <c r="AR452" i="36" s="1"/>
  <c r="AN80" i="36"/>
  <c r="AN152" i="36" s="1"/>
  <c r="AN236" i="36" s="1"/>
  <c r="AN308" i="36" s="1"/>
  <c r="AN380" i="36" s="1"/>
  <c r="AN452" i="36" s="1"/>
  <c r="AI80" i="36"/>
  <c r="AI99" i="11"/>
  <c r="AI183" i="11" s="1"/>
  <c r="AI255" i="11" s="1"/>
  <c r="AI327" i="11" s="1"/>
  <c r="AI399" i="11" s="1"/>
  <c r="AV27" i="11"/>
  <c r="AV99" i="11" s="1"/>
  <c r="AV183" i="11" s="1"/>
  <c r="AV255" i="11" s="1"/>
  <c r="AV327" i="11" s="1"/>
  <c r="AV399" i="11" s="1"/>
  <c r="AI107" i="11"/>
  <c r="AI191" i="11" s="1"/>
  <c r="AI263" i="11" s="1"/>
  <c r="AI335" i="11" s="1"/>
  <c r="AI407" i="11" s="1"/>
  <c r="AV35" i="11"/>
  <c r="AV107" i="11" s="1"/>
  <c r="AV191" i="11" s="1"/>
  <c r="AV263" i="11" s="1"/>
  <c r="AV335" i="11" s="1"/>
  <c r="AV407" i="11" s="1"/>
  <c r="AI115" i="11"/>
  <c r="AI199" i="11" s="1"/>
  <c r="AI271" i="11" s="1"/>
  <c r="AI343" i="11" s="1"/>
  <c r="AI415" i="11" s="1"/>
  <c r="AV43" i="11"/>
  <c r="AV115" i="11" s="1"/>
  <c r="AV199" i="11" s="1"/>
  <c r="AV271" i="11" s="1"/>
  <c r="AV343" i="11" s="1"/>
  <c r="AV415" i="11" s="1"/>
  <c r="AI123" i="11"/>
  <c r="AI207" i="11" s="1"/>
  <c r="AI279" i="11" s="1"/>
  <c r="AI351" i="11" s="1"/>
  <c r="AI423" i="11" s="1"/>
  <c r="AV51" i="11"/>
  <c r="AV123" i="11" s="1"/>
  <c r="AV207" i="11" s="1"/>
  <c r="AV279" i="11" s="1"/>
  <c r="AV351" i="11" s="1"/>
  <c r="AV423" i="11" s="1"/>
  <c r="AI131" i="11"/>
  <c r="AI215" i="11" s="1"/>
  <c r="AI287" i="11" s="1"/>
  <c r="AI359" i="11" s="1"/>
  <c r="AI431" i="11" s="1"/>
  <c r="AV59" i="11"/>
  <c r="AV131" i="11" s="1"/>
  <c r="AV215" i="11" s="1"/>
  <c r="AV287" i="11" s="1"/>
  <c r="AV359" i="11" s="1"/>
  <c r="AV431" i="11" s="1"/>
  <c r="AI139" i="11"/>
  <c r="AI223" i="11" s="1"/>
  <c r="AI295" i="11" s="1"/>
  <c r="AI367" i="11" s="1"/>
  <c r="AI439" i="11" s="1"/>
  <c r="AV67" i="11"/>
  <c r="AV139" i="11" s="1"/>
  <c r="AV223" i="11" s="1"/>
  <c r="AV295" i="11" s="1"/>
  <c r="AV367" i="11" s="1"/>
  <c r="AV439" i="11" s="1"/>
  <c r="AI147" i="11"/>
  <c r="AI231" i="11" s="1"/>
  <c r="AI303" i="11" s="1"/>
  <c r="AI375" i="11" s="1"/>
  <c r="AI447" i="11" s="1"/>
  <c r="AV75" i="11"/>
  <c r="AV147" i="11" s="1"/>
  <c r="AV231" i="11" s="1"/>
  <c r="AV303" i="11" s="1"/>
  <c r="AV375" i="11" s="1"/>
  <c r="AV447" i="11" s="1"/>
  <c r="AI155" i="11"/>
  <c r="AI239" i="11" s="1"/>
  <c r="AI311" i="11" s="1"/>
  <c r="AI383" i="11" s="1"/>
  <c r="AI455" i="11" s="1"/>
  <c r="AV83" i="11"/>
  <c r="AV155" i="11" s="1"/>
  <c r="AV239" i="11" s="1"/>
  <c r="AV311" i="11" s="1"/>
  <c r="AV383" i="11" s="1"/>
  <c r="AV455" i="11" s="1"/>
  <c r="AI112" i="11"/>
  <c r="AI196" i="11" s="1"/>
  <c r="AI268" i="11" s="1"/>
  <c r="AI340" i="11" s="1"/>
  <c r="AI412" i="11" s="1"/>
  <c r="AV40" i="11"/>
  <c r="AV112" i="11" s="1"/>
  <c r="AV196" i="11" s="1"/>
  <c r="AV268" i="11" s="1"/>
  <c r="AV340" i="11" s="1"/>
  <c r="AV412" i="11" s="1"/>
  <c r="AI108" i="11"/>
  <c r="AI192" i="11" s="1"/>
  <c r="AI264" i="11" s="1"/>
  <c r="AI336" i="11" s="1"/>
  <c r="AI408" i="11" s="1"/>
  <c r="AV36" i="11"/>
  <c r="AV108" i="11" s="1"/>
  <c r="AV192" i="11" s="1"/>
  <c r="AV264" i="11" s="1"/>
  <c r="AV336" i="11" s="1"/>
  <c r="AV408" i="11" s="1"/>
  <c r="AI124" i="11"/>
  <c r="AI208" i="11" s="1"/>
  <c r="AI280" i="11" s="1"/>
  <c r="AI352" i="11" s="1"/>
  <c r="AI424" i="11" s="1"/>
  <c r="AV52" i="11"/>
  <c r="AV124" i="11" s="1"/>
  <c r="AV208" i="11" s="1"/>
  <c r="AV280" i="11" s="1"/>
  <c r="AV352" i="11" s="1"/>
  <c r="AV424" i="11" s="1"/>
  <c r="AI132" i="11"/>
  <c r="AI216" i="11" s="1"/>
  <c r="AI288" i="11" s="1"/>
  <c r="AI360" i="11" s="1"/>
  <c r="AI432" i="11" s="1"/>
  <c r="AV60" i="11"/>
  <c r="AV132" i="11" s="1"/>
  <c r="AV216" i="11" s="1"/>
  <c r="AV288" i="11" s="1"/>
  <c r="AV360" i="11" s="1"/>
  <c r="AV432" i="11" s="1"/>
  <c r="AM225" i="11"/>
  <c r="AM297" i="11" s="1"/>
  <c r="AM369" i="11" s="1"/>
  <c r="AM233" i="11"/>
  <c r="AM305" i="11" s="1"/>
  <c r="AM377" i="11" s="1"/>
  <c r="AO98" i="11"/>
  <c r="AP26" i="11"/>
  <c r="AT398" i="11"/>
  <c r="AO106" i="11"/>
  <c r="AP34" i="11"/>
  <c r="AT406" i="11"/>
  <c r="AO114" i="11"/>
  <c r="AP42" i="11"/>
  <c r="AW42" i="11" s="1"/>
  <c r="AW114" i="11" s="1"/>
  <c r="AW198" i="11" s="1"/>
  <c r="AT414" i="11"/>
  <c r="AO122" i="11"/>
  <c r="AP50" i="11"/>
  <c r="AW50" i="11" s="1"/>
  <c r="AW122" i="11" s="1"/>
  <c r="AW206" i="11" s="1"/>
  <c r="AT422" i="11"/>
  <c r="AO130" i="11"/>
  <c r="AP58" i="11"/>
  <c r="AT430" i="11"/>
  <c r="AO138" i="11"/>
  <c r="AP66" i="11"/>
  <c r="AT438" i="11"/>
  <c r="AO154" i="11"/>
  <c r="AP82" i="11"/>
  <c r="AW82" i="11" s="1"/>
  <c r="AW154" i="11" s="1"/>
  <c r="AW238" i="11" s="1"/>
  <c r="AT454" i="11"/>
  <c r="AI93" i="11"/>
  <c r="AI177" i="11" s="1"/>
  <c r="AI249" i="11" s="1"/>
  <c r="AI321" i="11" s="1"/>
  <c r="AI393" i="11" s="1"/>
  <c r="AV21" i="11"/>
  <c r="AV93" i="11" s="1"/>
  <c r="AV177" i="11" s="1"/>
  <c r="AV249" i="11" s="1"/>
  <c r="AV321" i="11" s="1"/>
  <c r="AV393" i="11" s="1"/>
  <c r="AU20" i="36"/>
  <c r="AU92" i="36" s="1"/>
  <c r="AU392" i="36" s="1"/>
  <c r="AQ20" i="36"/>
  <c r="AQ92" i="36" s="1"/>
  <c r="AQ392" i="36" s="1"/>
  <c r="AL20" i="36"/>
  <c r="AL92" i="36" s="1"/>
  <c r="AL176" i="36" s="1"/>
  <c r="AL248" i="36" s="1"/>
  <c r="AL320" i="36" s="1"/>
  <c r="AL392" i="36" s="1"/>
  <c r="AH20" i="36"/>
  <c r="AH92" i="36" s="1"/>
  <c r="AH176" i="36" s="1"/>
  <c r="AH248" i="36" s="1"/>
  <c r="AH320" i="36" s="1"/>
  <c r="AH392" i="36" s="1"/>
  <c r="AT20" i="36"/>
  <c r="AT92" i="36" s="1"/>
  <c r="AT392" i="36" s="1"/>
  <c r="AK20" i="36"/>
  <c r="AK92" i="36" s="1"/>
  <c r="AK176" i="36" s="1"/>
  <c r="BB20" i="36"/>
  <c r="BB92" i="36" s="1"/>
  <c r="AS20" i="36"/>
  <c r="AS92" i="36" s="1"/>
  <c r="AS392" i="36" s="1"/>
  <c r="AO20" i="36"/>
  <c r="AJ20" i="36"/>
  <c r="AJ92" i="36" s="1"/>
  <c r="AJ176" i="36" s="1"/>
  <c r="AJ248" i="36" s="1"/>
  <c r="AJ320" i="36" s="1"/>
  <c r="AJ392" i="36" s="1"/>
  <c r="BA20" i="36"/>
  <c r="BA92" i="36" s="1"/>
  <c r="AR20" i="36"/>
  <c r="AR92" i="36" s="1"/>
  <c r="AR392" i="36" s="1"/>
  <c r="AN20" i="36"/>
  <c r="AN92" i="36" s="1"/>
  <c r="AN176" i="36" s="1"/>
  <c r="AN248" i="36" s="1"/>
  <c r="AN320" i="36" s="1"/>
  <c r="AN392" i="36" s="1"/>
  <c r="AI20" i="36"/>
  <c r="AO87" i="11"/>
  <c r="AP15" i="11"/>
  <c r="AT387" i="11"/>
  <c r="AO91" i="11"/>
  <c r="AP19" i="11"/>
  <c r="AW19" i="11" s="1"/>
  <c r="AW91" i="11" s="1"/>
  <c r="AW175" i="11" s="1"/>
  <c r="AT391" i="11"/>
  <c r="AP28" i="11"/>
  <c r="AO100" i="11"/>
  <c r="AT400" i="11"/>
  <c r="AP44" i="11"/>
  <c r="AO116" i="11"/>
  <c r="AT416" i="11"/>
  <c r="AO95" i="11"/>
  <c r="AP23" i="11"/>
  <c r="AT395" i="11"/>
  <c r="AP25" i="11"/>
  <c r="AO97" i="11"/>
  <c r="AT397" i="11"/>
  <c r="AP33" i="11"/>
  <c r="AO105" i="11"/>
  <c r="AT405" i="11"/>
  <c r="AP41" i="11"/>
  <c r="AO113" i="11"/>
  <c r="AT413" i="11"/>
  <c r="AP49" i="11"/>
  <c r="AO121" i="11"/>
  <c r="AT421" i="11"/>
  <c r="AP57" i="11"/>
  <c r="AO129" i="11"/>
  <c r="AT429" i="11"/>
  <c r="AP65" i="11"/>
  <c r="AO137" i="11"/>
  <c r="AT437" i="11"/>
  <c r="AT21" i="36"/>
  <c r="AT93" i="36" s="1"/>
  <c r="AT393" i="36" s="1"/>
  <c r="AK21" i="36"/>
  <c r="AK93" i="36" s="1"/>
  <c r="AK177" i="36" s="1"/>
  <c r="BB21" i="36"/>
  <c r="BB93" i="36" s="1"/>
  <c r="AS21" i="36"/>
  <c r="AS93" i="36" s="1"/>
  <c r="AS393" i="36" s="1"/>
  <c r="AO21" i="36"/>
  <c r="AX21" i="36" s="1"/>
  <c r="AX93" i="36" s="1"/>
  <c r="AJ21" i="36"/>
  <c r="AJ93" i="36" s="1"/>
  <c r="AJ177" i="36" s="1"/>
  <c r="AJ249" i="36" s="1"/>
  <c r="AJ321" i="36" s="1"/>
  <c r="AJ393" i="36" s="1"/>
  <c r="BA21" i="36"/>
  <c r="BA93" i="36" s="1"/>
  <c r="AR21" i="36"/>
  <c r="AR93" i="36" s="1"/>
  <c r="AR393" i="36" s="1"/>
  <c r="AN21" i="36"/>
  <c r="AN93" i="36" s="1"/>
  <c r="AN177" i="36" s="1"/>
  <c r="AN249" i="36" s="1"/>
  <c r="AN321" i="36" s="1"/>
  <c r="AN393" i="36" s="1"/>
  <c r="AI21" i="36"/>
  <c r="AU21" i="36"/>
  <c r="AU93" i="36" s="1"/>
  <c r="AU393" i="36" s="1"/>
  <c r="AQ21" i="36"/>
  <c r="AQ93" i="36" s="1"/>
  <c r="AQ393" i="36" s="1"/>
  <c r="AL21" i="36"/>
  <c r="AL93" i="36" s="1"/>
  <c r="AL177" i="36" s="1"/>
  <c r="AL249" i="36" s="1"/>
  <c r="AL321" i="36" s="1"/>
  <c r="AL393" i="36" s="1"/>
  <c r="AH21" i="36"/>
  <c r="AH93" i="36" s="1"/>
  <c r="AH177" i="36" s="1"/>
  <c r="AH249" i="36" s="1"/>
  <c r="AH321" i="36" s="1"/>
  <c r="AH393" i="36" s="1"/>
  <c r="AU16" i="36"/>
  <c r="AU88" i="36" s="1"/>
  <c r="AU388" i="36" s="1"/>
  <c r="AQ16" i="36"/>
  <c r="AQ88" i="36" s="1"/>
  <c r="AQ388" i="36" s="1"/>
  <c r="AL16" i="36"/>
  <c r="AL88" i="36" s="1"/>
  <c r="AL172" i="36" s="1"/>
  <c r="AL244" i="36" s="1"/>
  <c r="AL316" i="36" s="1"/>
  <c r="AL388" i="36" s="1"/>
  <c r="AH16" i="36"/>
  <c r="AH88" i="36" s="1"/>
  <c r="AH172" i="36" s="1"/>
  <c r="AH244" i="36" s="1"/>
  <c r="AH316" i="36" s="1"/>
  <c r="AH388" i="36" s="1"/>
  <c r="AT16" i="36"/>
  <c r="AT88" i="36" s="1"/>
  <c r="AT388" i="36" s="1"/>
  <c r="AK16" i="36"/>
  <c r="AK88" i="36" s="1"/>
  <c r="AK172" i="36" s="1"/>
  <c r="BB16" i="36"/>
  <c r="BB88" i="36" s="1"/>
  <c r="AS16" i="36"/>
  <c r="AS88" i="36" s="1"/>
  <c r="AS388" i="36" s="1"/>
  <c r="AO16" i="36"/>
  <c r="AJ16" i="36"/>
  <c r="AJ88" i="36" s="1"/>
  <c r="AJ172" i="36" s="1"/>
  <c r="AJ244" i="36" s="1"/>
  <c r="AJ316" i="36" s="1"/>
  <c r="AJ388" i="36" s="1"/>
  <c r="BA16" i="36"/>
  <c r="BA88" i="36" s="1"/>
  <c r="AR16" i="36"/>
  <c r="AR88" i="36" s="1"/>
  <c r="AR388" i="36" s="1"/>
  <c r="AN16" i="36"/>
  <c r="AN88" i="36" s="1"/>
  <c r="AN172" i="36" s="1"/>
  <c r="AN244" i="36" s="1"/>
  <c r="AN316" i="36" s="1"/>
  <c r="AN388" i="36" s="1"/>
  <c r="AI16" i="36"/>
  <c r="AI103" i="11"/>
  <c r="AI187" i="11" s="1"/>
  <c r="AI259" i="11" s="1"/>
  <c r="AI331" i="11" s="1"/>
  <c r="AI403" i="11" s="1"/>
  <c r="AV31" i="11"/>
  <c r="AV103" i="11" s="1"/>
  <c r="AV187" i="11" s="1"/>
  <c r="AV259" i="11" s="1"/>
  <c r="AV331" i="11" s="1"/>
  <c r="AV403" i="11" s="1"/>
  <c r="AI111" i="11"/>
  <c r="AI195" i="11" s="1"/>
  <c r="AI267" i="11" s="1"/>
  <c r="AI339" i="11" s="1"/>
  <c r="AI411" i="11" s="1"/>
  <c r="AV39" i="11"/>
  <c r="AV111" i="11" s="1"/>
  <c r="AV195" i="11" s="1"/>
  <c r="AV267" i="11" s="1"/>
  <c r="AV339" i="11" s="1"/>
  <c r="AV411" i="11" s="1"/>
  <c r="AI119" i="11"/>
  <c r="AI203" i="11" s="1"/>
  <c r="AI275" i="11" s="1"/>
  <c r="AI347" i="11" s="1"/>
  <c r="AI419" i="11" s="1"/>
  <c r="AV47" i="11"/>
  <c r="AV119" i="11" s="1"/>
  <c r="AV203" i="11" s="1"/>
  <c r="AV275" i="11" s="1"/>
  <c r="AV347" i="11" s="1"/>
  <c r="AV419" i="11" s="1"/>
  <c r="AI127" i="11"/>
  <c r="AI211" i="11" s="1"/>
  <c r="AI283" i="11" s="1"/>
  <c r="AI355" i="11" s="1"/>
  <c r="AI427" i="11" s="1"/>
  <c r="AV55" i="11"/>
  <c r="AV127" i="11" s="1"/>
  <c r="AV211" i="11" s="1"/>
  <c r="AV283" i="11" s="1"/>
  <c r="AV355" i="11" s="1"/>
  <c r="AV427" i="11" s="1"/>
  <c r="AI135" i="11"/>
  <c r="AI219" i="11" s="1"/>
  <c r="AI291" i="11" s="1"/>
  <c r="AI363" i="11" s="1"/>
  <c r="AI435" i="11" s="1"/>
  <c r="AV63" i="11"/>
  <c r="AV135" i="11" s="1"/>
  <c r="AV219" i="11" s="1"/>
  <c r="AV291" i="11" s="1"/>
  <c r="AV363" i="11" s="1"/>
  <c r="AV435" i="11" s="1"/>
  <c r="AI143" i="11"/>
  <c r="AI227" i="11" s="1"/>
  <c r="AI299" i="11" s="1"/>
  <c r="AI371" i="11" s="1"/>
  <c r="AI443" i="11" s="1"/>
  <c r="AV71" i="11"/>
  <c r="AV143" i="11" s="1"/>
  <c r="AV227" i="11" s="1"/>
  <c r="AV299" i="11" s="1"/>
  <c r="AV371" i="11" s="1"/>
  <c r="AV443" i="11" s="1"/>
  <c r="AI151" i="11"/>
  <c r="AI235" i="11" s="1"/>
  <c r="AI307" i="11" s="1"/>
  <c r="AI379" i="11" s="1"/>
  <c r="AI451" i="11" s="1"/>
  <c r="AV79" i="11"/>
  <c r="AV151" i="11" s="1"/>
  <c r="AV235" i="11" s="1"/>
  <c r="AV307" i="11" s="1"/>
  <c r="AV379" i="11" s="1"/>
  <c r="AV451" i="11" s="1"/>
  <c r="AI145" i="11"/>
  <c r="AI229" i="11" s="1"/>
  <c r="AI301" i="11" s="1"/>
  <c r="AI373" i="11" s="1"/>
  <c r="AI445" i="11" s="1"/>
  <c r="AV73" i="11"/>
  <c r="AV145" i="11" s="1"/>
  <c r="AV229" i="11" s="1"/>
  <c r="AV301" i="11" s="1"/>
  <c r="AV373" i="11" s="1"/>
  <c r="AV445" i="11" s="1"/>
  <c r="AI153" i="11"/>
  <c r="AI237" i="11" s="1"/>
  <c r="AI309" i="11" s="1"/>
  <c r="AI381" i="11" s="1"/>
  <c r="AI453" i="11" s="1"/>
  <c r="AV81" i="11"/>
  <c r="AV153" i="11" s="1"/>
  <c r="AV237" i="11" s="1"/>
  <c r="AV309" i="11" s="1"/>
  <c r="AV381" i="11" s="1"/>
  <c r="AV453" i="11" s="1"/>
  <c r="AU49" i="37"/>
  <c r="AU121" i="37" s="1"/>
  <c r="AU421" i="37" s="1"/>
  <c r="AQ49" i="37"/>
  <c r="AQ121" i="37" s="1"/>
  <c r="AQ421" i="37" s="1"/>
  <c r="AL49" i="37"/>
  <c r="AL121" i="37" s="1"/>
  <c r="AL205" i="37" s="1"/>
  <c r="AL277" i="37" s="1"/>
  <c r="AL349" i="37" s="1"/>
  <c r="AL421" i="37" s="1"/>
  <c r="AH49" i="37"/>
  <c r="AH121" i="37" s="1"/>
  <c r="AH205" i="37" s="1"/>
  <c r="AH277" i="37" s="1"/>
  <c r="AH349" i="37" s="1"/>
  <c r="AH421" i="37" s="1"/>
  <c r="BB49" i="37"/>
  <c r="BB121" i="37" s="1"/>
  <c r="AS49" i="37"/>
  <c r="AS121" i="37" s="1"/>
  <c r="AS421" i="37" s="1"/>
  <c r="AO49" i="37"/>
  <c r="AJ49" i="37"/>
  <c r="AJ121" i="37" s="1"/>
  <c r="AJ205" i="37" s="1"/>
  <c r="AJ277" i="37" s="1"/>
  <c r="AJ349" i="37" s="1"/>
  <c r="AJ421" i="37" s="1"/>
  <c r="BA49" i="37"/>
  <c r="BA121" i="37" s="1"/>
  <c r="AR49" i="37"/>
  <c r="AR121" i="37" s="1"/>
  <c r="AR421" i="37" s="1"/>
  <c r="AN49" i="37"/>
  <c r="AN121" i="37" s="1"/>
  <c r="AN205" i="37" s="1"/>
  <c r="AN277" i="37" s="1"/>
  <c r="AN349" i="37" s="1"/>
  <c r="AN421" i="37" s="1"/>
  <c r="AI49" i="37"/>
  <c r="AK49" i="37"/>
  <c r="AK121" i="37" s="1"/>
  <c r="AT49" i="37"/>
  <c r="AT121" i="37" s="1"/>
  <c r="BB14" i="37"/>
  <c r="BB86" i="37" s="1"/>
  <c r="AS14" i="37"/>
  <c r="AS86" i="37" s="1"/>
  <c r="AS386" i="37" s="1"/>
  <c r="AO14" i="37"/>
  <c r="AX14" i="37" s="1"/>
  <c r="AX86" i="37" s="1"/>
  <c r="AX170" i="37" s="1"/>
  <c r="AX242" i="37" s="1"/>
  <c r="AX314" i="37" s="1"/>
  <c r="AX386" i="37" s="1"/>
  <c r="AJ14" i="37"/>
  <c r="AJ86" i="37" s="1"/>
  <c r="AJ170" i="37" s="1"/>
  <c r="AJ242" i="37" s="1"/>
  <c r="AJ314" i="37" s="1"/>
  <c r="AJ386" i="37" s="1"/>
  <c r="BA14" i="37"/>
  <c r="BA86" i="37" s="1"/>
  <c r="AR14" i="37"/>
  <c r="AR86" i="37" s="1"/>
  <c r="AR386" i="37" s="1"/>
  <c r="AN14" i="37"/>
  <c r="AN86" i="37" s="1"/>
  <c r="AN170" i="37" s="1"/>
  <c r="AN242" i="37" s="1"/>
  <c r="AN314" i="37" s="1"/>
  <c r="AN386" i="37" s="1"/>
  <c r="AI14" i="37"/>
  <c r="AU14" i="37"/>
  <c r="AU86" i="37" s="1"/>
  <c r="AU386" i="37" s="1"/>
  <c r="AQ14" i="37"/>
  <c r="AQ86" i="37" s="1"/>
  <c r="AQ386" i="37" s="1"/>
  <c r="AL14" i="37"/>
  <c r="AL86" i="37" s="1"/>
  <c r="AL170" i="37" s="1"/>
  <c r="AL242" i="37" s="1"/>
  <c r="AL314" i="37" s="1"/>
  <c r="AL386" i="37" s="1"/>
  <c r="AH14" i="37"/>
  <c r="AH86" i="37" s="1"/>
  <c r="AH170" i="37" s="1"/>
  <c r="AH242" i="37" s="1"/>
  <c r="AH314" i="37" s="1"/>
  <c r="AH386" i="37" s="1"/>
  <c r="AT14" i="37"/>
  <c r="AT86" i="37" s="1"/>
  <c r="AK14" i="37"/>
  <c r="AK86" i="37" s="1"/>
  <c r="BA35" i="37"/>
  <c r="BA107" i="37" s="1"/>
  <c r="AR35" i="37"/>
  <c r="AR107" i="37" s="1"/>
  <c r="AR407" i="37" s="1"/>
  <c r="AN35" i="37"/>
  <c r="AN107" i="37" s="1"/>
  <c r="AN191" i="37" s="1"/>
  <c r="AN263" i="37" s="1"/>
  <c r="AN335" i="37" s="1"/>
  <c r="AN407" i="37" s="1"/>
  <c r="AI35" i="37"/>
  <c r="AT35" i="37"/>
  <c r="AT107" i="37" s="1"/>
  <c r="AO35" i="37"/>
  <c r="AX35" i="37" s="1"/>
  <c r="AX107" i="37" s="1"/>
  <c r="AX191" i="37" s="1"/>
  <c r="AX263" i="37" s="1"/>
  <c r="AX335" i="37" s="1"/>
  <c r="AX407" i="37" s="1"/>
  <c r="AH35" i="37"/>
  <c r="AH107" i="37" s="1"/>
  <c r="AH191" i="37" s="1"/>
  <c r="AH263" i="37" s="1"/>
  <c r="AH335" i="37" s="1"/>
  <c r="AH407" i="37" s="1"/>
  <c r="AS35" i="37"/>
  <c r="AS107" i="37" s="1"/>
  <c r="AS407" i="37" s="1"/>
  <c r="AL35" i="37"/>
  <c r="AL107" i="37" s="1"/>
  <c r="AL191" i="37" s="1"/>
  <c r="AL263" i="37" s="1"/>
  <c r="AL335" i="37" s="1"/>
  <c r="AL407" i="37" s="1"/>
  <c r="AQ35" i="37"/>
  <c r="AQ107" i="37" s="1"/>
  <c r="AQ407" i="37" s="1"/>
  <c r="AK35" i="37"/>
  <c r="AK107" i="37" s="1"/>
  <c r="BB35" i="37"/>
  <c r="BB107" i="37" s="1"/>
  <c r="AU35" i="37"/>
  <c r="AU107" i="37" s="1"/>
  <c r="AU407" i="37" s="1"/>
  <c r="AJ35" i="37"/>
  <c r="AJ107" i="37" s="1"/>
  <c r="AJ191" i="37" s="1"/>
  <c r="AJ263" i="37" s="1"/>
  <c r="AJ335" i="37" s="1"/>
  <c r="AJ407" i="37" s="1"/>
  <c r="AU27" i="37"/>
  <c r="AU99" i="37" s="1"/>
  <c r="AU399" i="37" s="1"/>
  <c r="AQ27" i="37"/>
  <c r="AQ99" i="37" s="1"/>
  <c r="AQ399" i="37" s="1"/>
  <c r="AL27" i="37"/>
  <c r="AL99" i="37" s="1"/>
  <c r="AL183" i="37" s="1"/>
  <c r="AL255" i="37" s="1"/>
  <c r="AL327" i="37" s="1"/>
  <c r="AL399" i="37" s="1"/>
  <c r="AH27" i="37"/>
  <c r="AH99" i="37" s="1"/>
  <c r="AH183" i="37" s="1"/>
  <c r="AH255" i="37" s="1"/>
  <c r="AH327" i="37" s="1"/>
  <c r="AH399" i="37" s="1"/>
  <c r="AT27" i="37"/>
  <c r="AT99" i="37" s="1"/>
  <c r="AK27" i="37"/>
  <c r="AK99" i="37" s="1"/>
  <c r="BB27" i="37"/>
  <c r="BB99" i="37" s="1"/>
  <c r="AS27" i="37"/>
  <c r="AS99" i="37" s="1"/>
  <c r="AS399" i="37" s="1"/>
  <c r="AO27" i="37"/>
  <c r="AX27" i="37" s="1"/>
  <c r="AX99" i="37" s="1"/>
  <c r="AX183" i="37" s="1"/>
  <c r="AX255" i="37" s="1"/>
  <c r="AX327" i="37" s="1"/>
  <c r="AX399" i="37" s="1"/>
  <c r="AJ27" i="37"/>
  <c r="AJ99" i="37" s="1"/>
  <c r="AJ183" i="37" s="1"/>
  <c r="AJ255" i="37" s="1"/>
  <c r="AJ327" i="37" s="1"/>
  <c r="AJ399" i="37" s="1"/>
  <c r="BA27" i="37"/>
  <c r="BA99" i="37" s="1"/>
  <c r="AR27" i="37"/>
  <c r="AR99" i="37" s="1"/>
  <c r="AR399" i="37" s="1"/>
  <c r="AN27" i="37"/>
  <c r="AN99" i="37" s="1"/>
  <c r="AN183" i="37" s="1"/>
  <c r="AN255" i="37" s="1"/>
  <c r="AN327" i="37" s="1"/>
  <c r="AN399" i="37" s="1"/>
  <c r="AI27" i="37"/>
  <c r="BA36" i="37"/>
  <c r="BA108" i="37" s="1"/>
  <c r="AR36" i="37"/>
  <c r="AR108" i="37" s="1"/>
  <c r="AR408" i="37" s="1"/>
  <c r="AN36" i="37"/>
  <c r="AN108" i="37" s="1"/>
  <c r="AN192" i="37" s="1"/>
  <c r="AN264" i="37" s="1"/>
  <c r="AN336" i="37" s="1"/>
  <c r="AN408" i="37" s="1"/>
  <c r="AI36" i="37"/>
  <c r="BB36" i="37"/>
  <c r="BB108" i="37" s="1"/>
  <c r="AU36" i="37"/>
  <c r="AU108" i="37" s="1"/>
  <c r="AU408" i="37" s="1"/>
  <c r="AJ36" i="37"/>
  <c r="AJ108" i="37" s="1"/>
  <c r="AJ192" i="37" s="1"/>
  <c r="AJ264" i="37" s="1"/>
  <c r="AJ336" i="37" s="1"/>
  <c r="AJ408" i="37" s="1"/>
  <c r="AT36" i="37"/>
  <c r="AT108" i="37" s="1"/>
  <c r="AO36" i="37"/>
  <c r="AX36" i="37" s="1"/>
  <c r="AX108" i="37" s="1"/>
  <c r="AX192" i="37" s="1"/>
  <c r="AX264" i="37" s="1"/>
  <c r="AX336" i="37" s="1"/>
  <c r="AX408" i="37" s="1"/>
  <c r="AH36" i="37"/>
  <c r="AH108" i="37" s="1"/>
  <c r="AH192" i="37" s="1"/>
  <c r="AH264" i="37" s="1"/>
  <c r="AH336" i="37" s="1"/>
  <c r="AH408" i="37" s="1"/>
  <c r="AS36" i="37"/>
  <c r="AS108" i="37" s="1"/>
  <c r="AS408" i="37" s="1"/>
  <c r="AL36" i="37"/>
  <c r="AL108" i="37" s="1"/>
  <c r="AL192" i="37" s="1"/>
  <c r="AL264" i="37" s="1"/>
  <c r="AL336" i="37" s="1"/>
  <c r="AL408" i="37" s="1"/>
  <c r="AQ36" i="37"/>
  <c r="AQ108" i="37" s="1"/>
  <c r="AQ408" i="37" s="1"/>
  <c r="AK36" i="37"/>
  <c r="AK108" i="37" s="1"/>
  <c r="AU81" i="38"/>
  <c r="AU153" i="38" s="1"/>
  <c r="AU453" i="38" s="1"/>
  <c r="AQ81" i="38"/>
  <c r="AQ153" i="38" s="1"/>
  <c r="AQ453" i="38" s="1"/>
  <c r="AL81" i="38"/>
  <c r="AL153" i="38" s="1"/>
  <c r="AL237" i="38" s="1"/>
  <c r="AL309" i="38" s="1"/>
  <c r="AL381" i="38" s="1"/>
  <c r="AL453" i="38" s="1"/>
  <c r="AH81" i="38"/>
  <c r="AH153" i="38" s="1"/>
  <c r="AH237" i="38" s="1"/>
  <c r="AH309" i="38" s="1"/>
  <c r="AH381" i="38" s="1"/>
  <c r="AH453" i="38" s="1"/>
  <c r="AT81" i="38"/>
  <c r="AT153" i="38" s="1"/>
  <c r="AK81" i="38"/>
  <c r="AK153" i="38" s="1"/>
  <c r="AK237" i="38" s="1"/>
  <c r="AK309" i="38" s="1"/>
  <c r="AK381" i="38" s="1"/>
  <c r="AK453" i="38" s="1"/>
  <c r="BB81" i="38"/>
  <c r="BB153" i="38" s="1"/>
  <c r="AS81" i="38"/>
  <c r="AS153" i="38" s="1"/>
  <c r="AS453" i="38" s="1"/>
  <c r="AO81" i="38"/>
  <c r="AX81" i="38" s="1"/>
  <c r="AX153" i="38" s="1"/>
  <c r="AX237" i="38" s="1"/>
  <c r="AX309" i="38" s="1"/>
  <c r="AX381" i="38" s="1"/>
  <c r="AX453" i="38" s="1"/>
  <c r="AJ81" i="38"/>
  <c r="AJ153" i="38" s="1"/>
  <c r="AJ237" i="38" s="1"/>
  <c r="BA81" i="38"/>
  <c r="BA153" i="38" s="1"/>
  <c r="AR81" i="38"/>
  <c r="AR153" i="38" s="1"/>
  <c r="AR453" i="38" s="1"/>
  <c r="AN81" i="38"/>
  <c r="AN153" i="38" s="1"/>
  <c r="AN237" i="38" s="1"/>
  <c r="AN309" i="38" s="1"/>
  <c r="AN381" i="38" s="1"/>
  <c r="AN453" i="38" s="1"/>
  <c r="AI81" i="38"/>
  <c r="BA75" i="38"/>
  <c r="BA147" i="38" s="1"/>
  <c r="AR75" i="38"/>
  <c r="AR147" i="38" s="1"/>
  <c r="AR447" i="38" s="1"/>
  <c r="AN75" i="38"/>
  <c r="AN147" i="38" s="1"/>
  <c r="AN231" i="38" s="1"/>
  <c r="AN303" i="38" s="1"/>
  <c r="AN375" i="38" s="1"/>
  <c r="AN447" i="38" s="1"/>
  <c r="AI75" i="38"/>
  <c r="AS75" i="38"/>
  <c r="AS147" i="38" s="1"/>
  <c r="AS447" i="38" s="1"/>
  <c r="AL75" i="38"/>
  <c r="AL147" i="38" s="1"/>
  <c r="AL231" i="38" s="1"/>
  <c r="AL303" i="38" s="1"/>
  <c r="AL375" i="38" s="1"/>
  <c r="AL447" i="38" s="1"/>
  <c r="AQ75" i="38"/>
  <c r="AQ147" i="38" s="1"/>
  <c r="AQ447" i="38" s="1"/>
  <c r="AK75" i="38"/>
  <c r="AK147" i="38" s="1"/>
  <c r="AK231" i="38" s="1"/>
  <c r="AK303" i="38" s="1"/>
  <c r="AK375" i="38" s="1"/>
  <c r="AK447" i="38" s="1"/>
  <c r="BB75" i="38"/>
  <c r="BB147" i="38" s="1"/>
  <c r="AU75" i="38"/>
  <c r="AU147" i="38" s="1"/>
  <c r="AU447" i="38" s="1"/>
  <c r="AJ75" i="38"/>
  <c r="AJ147" i="38" s="1"/>
  <c r="AJ231" i="38" s="1"/>
  <c r="AT75" i="38"/>
  <c r="AT147" i="38" s="1"/>
  <c r="AO75" i="38"/>
  <c r="AX75" i="38" s="1"/>
  <c r="AX147" i="38" s="1"/>
  <c r="AX231" i="38" s="1"/>
  <c r="AX303" i="38" s="1"/>
  <c r="AX375" i="38" s="1"/>
  <c r="AX447" i="38" s="1"/>
  <c r="AH75" i="38"/>
  <c r="AH147" i="38" s="1"/>
  <c r="AH231" i="38" s="1"/>
  <c r="AH303" i="38" s="1"/>
  <c r="AH375" i="38" s="1"/>
  <c r="AH447" i="38" s="1"/>
  <c r="BB77" i="38"/>
  <c r="BB149" i="38" s="1"/>
  <c r="AS77" i="38"/>
  <c r="AS149" i="38" s="1"/>
  <c r="AS449" i="38" s="1"/>
  <c r="AO77" i="38"/>
  <c r="AX77" i="38" s="1"/>
  <c r="AX149" i="38" s="1"/>
  <c r="AX233" i="38" s="1"/>
  <c r="AX305" i="38" s="1"/>
  <c r="AX377" i="38" s="1"/>
  <c r="AX449" i="38" s="1"/>
  <c r="BA77" i="38"/>
  <c r="BA149" i="38" s="1"/>
  <c r="AR77" i="38"/>
  <c r="AR149" i="38" s="1"/>
  <c r="AR449" i="38" s="1"/>
  <c r="AN77" i="38"/>
  <c r="AN149" i="38" s="1"/>
  <c r="AN233" i="38" s="1"/>
  <c r="AN305" i="38" s="1"/>
  <c r="AN377" i="38" s="1"/>
  <c r="AN449" i="38" s="1"/>
  <c r="AI77" i="38"/>
  <c r="AQ77" i="38"/>
  <c r="AQ149" i="38" s="1"/>
  <c r="AQ449" i="38" s="1"/>
  <c r="AJ77" i="38"/>
  <c r="AJ149" i="38" s="1"/>
  <c r="AJ233" i="38" s="1"/>
  <c r="AH77" i="38"/>
  <c r="AH149" i="38" s="1"/>
  <c r="AH233" i="38" s="1"/>
  <c r="AH305" i="38" s="1"/>
  <c r="AH377" i="38" s="1"/>
  <c r="AH449" i="38" s="1"/>
  <c r="AU77" i="38"/>
  <c r="AU149" i="38" s="1"/>
  <c r="AU449" i="38" s="1"/>
  <c r="AL77" i="38"/>
  <c r="AL149" i="38" s="1"/>
  <c r="AL233" i="38" s="1"/>
  <c r="AL305" i="38" s="1"/>
  <c r="AL377" i="38" s="1"/>
  <c r="AL449" i="38" s="1"/>
  <c r="AT77" i="38"/>
  <c r="AT149" i="38" s="1"/>
  <c r="AK77" i="38"/>
  <c r="AK149" i="38" s="1"/>
  <c r="AK233" i="38" s="1"/>
  <c r="AK305" i="38" s="1"/>
  <c r="AK377" i="38" s="1"/>
  <c r="AK449" i="38" s="1"/>
  <c r="BA65" i="38"/>
  <c r="BA137" i="38" s="1"/>
  <c r="AR65" i="38"/>
  <c r="AR137" i="38" s="1"/>
  <c r="AR437" i="38" s="1"/>
  <c r="AN65" i="38"/>
  <c r="AN137" i="38" s="1"/>
  <c r="AN221" i="38" s="1"/>
  <c r="AN293" i="38" s="1"/>
  <c r="AN365" i="38" s="1"/>
  <c r="AN437" i="38" s="1"/>
  <c r="AI65" i="38"/>
  <c r="AU65" i="38"/>
  <c r="AU137" i="38" s="1"/>
  <c r="AU437" i="38" s="1"/>
  <c r="AQ65" i="38"/>
  <c r="AQ137" i="38" s="1"/>
  <c r="AQ437" i="38" s="1"/>
  <c r="AL65" i="38"/>
  <c r="AL137" i="38" s="1"/>
  <c r="AL221" i="38" s="1"/>
  <c r="AL293" i="38" s="1"/>
  <c r="AL365" i="38" s="1"/>
  <c r="AL437" i="38" s="1"/>
  <c r="AH65" i="38"/>
  <c r="AH137" i="38" s="1"/>
  <c r="AH221" i="38" s="1"/>
  <c r="AH293" i="38" s="1"/>
  <c r="AH365" i="38" s="1"/>
  <c r="AH437" i="38" s="1"/>
  <c r="AT65" i="38"/>
  <c r="AT137" i="38" s="1"/>
  <c r="AK65" i="38"/>
  <c r="AK137" i="38" s="1"/>
  <c r="AK221" i="38" s="1"/>
  <c r="AK293" i="38" s="1"/>
  <c r="AK365" i="38" s="1"/>
  <c r="AK437" i="38" s="1"/>
  <c r="BB65" i="38"/>
  <c r="BB137" i="38" s="1"/>
  <c r="AS65" i="38"/>
  <c r="AS137" i="38" s="1"/>
  <c r="AS437" i="38" s="1"/>
  <c r="AO65" i="38"/>
  <c r="AX65" i="38" s="1"/>
  <c r="AX137" i="38" s="1"/>
  <c r="AX221" i="38" s="1"/>
  <c r="AX293" i="38" s="1"/>
  <c r="AX365" i="38" s="1"/>
  <c r="AX437" i="38" s="1"/>
  <c r="AJ65" i="38"/>
  <c r="AJ137" i="38" s="1"/>
  <c r="AJ221" i="38" s="1"/>
  <c r="BA57" i="38"/>
  <c r="BA129" i="38" s="1"/>
  <c r="AR57" i="38"/>
  <c r="AR129" i="38" s="1"/>
  <c r="AR429" i="38" s="1"/>
  <c r="AN57" i="38"/>
  <c r="AN129" i="38" s="1"/>
  <c r="AN213" i="38" s="1"/>
  <c r="AN285" i="38" s="1"/>
  <c r="AN357" i="38" s="1"/>
  <c r="AN429" i="38" s="1"/>
  <c r="AI57" i="38"/>
  <c r="AU57" i="38"/>
  <c r="AU129" i="38" s="1"/>
  <c r="AU429" i="38" s="1"/>
  <c r="AQ57" i="38"/>
  <c r="AQ129" i="38" s="1"/>
  <c r="AQ429" i="38" s="1"/>
  <c r="AL57" i="38"/>
  <c r="AL129" i="38" s="1"/>
  <c r="AL213" i="38" s="1"/>
  <c r="AL285" i="38" s="1"/>
  <c r="AL357" i="38" s="1"/>
  <c r="AL429" i="38" s="1"/>
  <c r="AH57" i="38"/>
  <c r="AH129" i="38" s="1"/>
  <c r="AH213" i="38" s="1"/>
  <c r="AH285" i="38" s="1"/>
  <c r="AH357" i="38" s="1"/>
  <c r="AH429" i="38" s="1"/>
  <c r="AT57" i="38"/>
  <c r="AT129" i="38" s="1"/>
  <c r="AK57" i="38"/>
  <c r="AK129" i="38" s="1"/>
  <c r="AK213" i="38" s="1"/>
  <c r="AK285" i="38" s="1"/>
  <c r="AK357" i="38" s="1"/>
  <c r="AK429" i="38" s="1"/>
  <c r="BB57" i="38"/>
  <c r="BB129" i="38" s="1"/>
  <c r="AS57" i="38"/>
  <c r="AS129" i="38" s="1"/>
  <c r="AS429" i="38" s="1"/>
  <c r="AO57" i="38"/>
  <c r="AX57" i="38" s="1"/>
  <c r="AX129" i="38" s="1"/>
  <c r="AX213" i="38" s="1"/>
  <c r="AX285" i="38" s="1"/>
  <c r="AX357" i="38" s="1"/>
  <c r="AX429" i="38" s="1"/>
  <c r="AJ57" i="38"/>
  <c r="AJ129" i="38" s="1"/>
  <c r="AJ213" i="38" s="1"/>
  <c r="BA49" i="38"/>
  <c r="BA121" i="38" s="1"/>
  <c r="AR49" i="38"/>
  <c r="AR121" i="38" s="1"/>
  <c r="AR421" i="38" s="1"/>
  <c r="AN49" i="38"/>
  <c r="AN121" i="38" s="1"/>
  <c r="AN205" i="38" s="1"/>
  <c r="AN277" i="38" s="1"/>
  <c r="AN349" i="38" s="1"/>
  <c r="AN421" i="38" s="1"/>
  <c r="AI49" i="38"/>
  <c r="AU49" i="38"/>
  <c r="AU121" i="38" s="1"/>
  <c r="AU421" i="38" s="1"/>
  <c r="AQ49" i="38"/>
  <c r="AQ121" i="38" s="1"/>
  <c r="AQ421" i="38" s="1"/>
  <c r="AL49" i="38"/>
  <c r="AL121" i="38" s="1"/>
  <c r="AL205" i="38" s="1"/>
  <c r="AL277" i="38" s="1"/>
  <c r="AL349" i="38" s="1"/>
  <c r="AL421" i="38" s="1"/>
  <c r="AH49" i="38"/>
  <c r="AH121" i="38" s="1"/>
  <c r="AH205" i="38" s="1"/>
  <c r="AH277" i="38" s="1"/>
  <c r="AH349" i="38" s="1"/>
  <c r="AH421" i="38" s="1"/>
  <c r="AT49" i="38"/>
  <c r="AT121" i="38" s="1"/>
  <c r="AK49" i="38"/>
  <c r="AK121" i="38" s="1"/>
  <c r="AK205" i="38" s="1"/>
  <c r="AK277" i="38" s="1"/>
  <c r="AK349" i="38" s="1"/>
  <c r="AK421" i="38" s="1"/>
  <c r="BB49" i="38"/>
  <c r="BB121" i="38" s="1"/>
  <c r="AS49" i="38"/>
  <c r="AS121" i="38" s="1"/>
  <c r="AS421" i="38" s="1"/>
  <c r="AO49" i="38"/>
  <c r="AX49" i="38" s="1"/>
  <c r="AX121" i="38" s="1"/>
  <c r="AX205" i="38" s="1"/>
  <c r="AX277" i="38" s="1"/>
  <c r="AX349" i="38" s="1"/>
  <c r="AX421" i="38" s="1"/>
  <c r="AJ49" i="38"/>
  <c r="AJ121" i="38" s="1"/>
  <c r="AJ205" i="38" s="1"/>
  <c r="BA41" i="38"/>
  <c r="BA113" i="38" s="1"/>
  <c r="AR41" i="38"/>
  <c r="AR113" i="38" s="1"/>
  <c r="AR413" i="38" s="1"/>
  <c r="AN41" i="38"/>
  <c r="AN113" i="38" s="1"/>
  <c r="AN197" i="38" s="1"/>
  <c r="AN269" i="38" s="1"/>
  <c r="AN341" i="38" s="1"/>
  <c r="AN413" i="38" s="1"/>
  <c r="AI41" i="38"/>
  <c r="AU41" i="38"/>
  <c r="AU113" i="38" s="1"/>
  <c r="AU413" i="38" s="1"/>
  <c r="AQ41" i="38"/>
  <c r="AQ113" i="38" s="1"/>
  <c r="AQ413" i="38" s="1"/>
  <c r="AL41" i="38"/>
  <c r="AL113" i="38" s="1"/>
  <c r="AL197" i="38" s="1"/>
  <c r="AL269" i="38" s="1"/>
  <c r="AL341" i="38" s="1"/>
  <c r="AL413" i="38" s="1"/>
  <c r="AH41" i="38"/>
  <c r="AH113" i="38" s="1"/>
  <c r="AH197" i="38" s="1"/>
  <c r="AH269" i="38" s="1"/>
  <c r="AH341" i="38" s="1"/>
  <c r="AH413" i="38" s="1"/>
  <c r="AT41" i="38"/>
  <c r="AT113" i="38" s="1"/>
  <c r="AK41" i="38"/>
  <c r="AK113" i="38" s="1"/>
  <c r="AK197" i="38" s="1"/>
  <c r="AK269" i="38" s="1"/>
  <c r="AK341" i="38" s="1"/>
  <c r="AK413" i="38" s="1"/>
  <c r="BB41" i="38"/>
  <c r="BB113" i="38" s="1"/>
  <c r="AS41" i="38"/>
  <c r="AS113" i="38" s="1"/>
  <c r="AS413" i="38" s="1"/>
  <c r="AO41" i="38"/>
  <c r="AX41" i="38" s="1"/>
  <c r="AX113" i="38" s="1"/>
  <c r="AX197" i="38" s="1"/>
  <c r="AX269" i="38" s="1"/>
  <c r="AX341" i="38" s="1"/>
  <c r="AX413" i="38" s="1"/>
  <c r="AJ41" i="38"/>
  <c r="AJ113" i="38" s="1"/>
  <c r="AJ197" i="38" s="1"/>
  <c r="BA33" i="38"/>
  <c r="BA105" i="38" s="1"/>
  <c r="AR33" i="38"/>
  <c r="AR105" i="38" s="1"/>
  <c r="AR405" i="38" s="1"/>
  <c r="AN33" i="38"/>
  <c r="AN105" i="38" s="1"/>
  <c r="AN189" i="38" s="1"/>
  <c r="AN261" i="38" s="1"/>
  <c r="AN333" i="38" s="1"/>
  <c r="AN405" i="38" s="1"/>
  <c r="AI33" i="38"/>
  <c r="AU33" i="38"/>
  <c r="AU105" i="38" s="1"/>
  <c r="AU405" i="38" s="1"/>
  <c r="AQ33" i="38"/>
  <c r="AQ105" i="38" s="1"/>
  <c r="AQ405" i="38" s="1"/>
  <c r="AL33" i="38"/>
  <c r="AL105" i="38" s="1"/>
  <c r="AL189" i="38" s="1"/>
  <c r="AL261" i="38" s="1"/>
  <c r="AL333" i="38" s="1"/>
  <c r="AL405" i="38" s="1"/>
  <c r="AH33" i="38"/>
  <c r="AH105" i="38" s="1"/>
  <c r="AH189" i="38" s="1"/>
  <c r="AH261" i="38" s="1"/>
  <c r="AH333" i="38" s="1"/>
  <c r="AH405" i="38" s="1"/>
  <c r="AT33" i="38"/>
  <c r="AT105" i="38" s="1"/>
  <c r="AK33" i="38"/>
  <c r="AK105" i="38" s="1"/>
  <c r="AK189" i="38" s="1"/>
  <c r="AK261" i="38" s="1"/>
  <c r="AK333" i="38" s="1"/>
  <c r="AK405" i="38" s="1"/>
  <c r="BB33" i="38"/>
  <c r="BB105" i="38" s="1"/>
  <c r="AS33" i="38"/>
  <c r="AS105" i="38" s="1"/>
  <c r="AS405" i="38" s="1"/>
  <c r="AO33" i="38"/>
  <c r="AX33" i="38" s="1"/>
  <c r="AX105" i="38" s="1"/>
  <c r="AX189" i="38" s="1"/>
  <c r="AX261" i="38" s="1"/>
  <c r="AX333" i="38" s="1"/>
  <c r="AX405" i="38" s="1"/>
  <c r="AJ33" i="38"/>
  <c r="AJ105" i="38" s="1"/>
  <c r="AJ189" i="38" s="1"/>
  <c r="BA25" i="38"/>
  <c r="BA97" i="38" s="1"/>
  <c r="AR25" i="38"/>
  <c r="AR97" i="38" s="1"/>
  <c r="AR397" i="38" s="1"/>
  <c r="AN25" i="38"/>
  <c r="AN97" i="38" s="1"/>
  <c r="AN181" i="38" s="1"/>
  <c r="AN253" i="38" s="1"/>
  <c r="AN325" i="38" s="1"/>
  <c r="AN397" i="38" s="1"/>
  <c r="AI25" i="38"/>
  <c r="AU25" i="38"/>
  <c r="AU97" i="38" s="1"/>
  <c r="AU397" i="38" s="1"/>
  <c r="AQ25" i="38"/>
  <c r="AQ97" i="38" s="1"/>
  <c r="AQ397" i="38" s="1"/>
  <c r="AL25" i="38"/>
  <c r="AL97" i="38" s="1"/>
  <c r="AL181" i="38" s="1"/>
  <c r="AL253" i="38" s="1"/>
  <c r="AL325" i="38" s="1"/>
  <c r="AL397" i="38" s="1"/>
  <c r="AH25" i="38"/>
  <c r="AH97" i="38" s="1"/>
  <c r="AH181" i="38" s="1"/>
  <c r="AH253" i="38" s="1"/>
  <c r="AH325" i="38" s="1"/>
  <c r="AH397" i="38" s="1"/>
  <c r="AT25" i="38"/>
  <c r="AT97" i="38" s="1"/>
  <c r="AK25" i="38"/>
  <c r="AK97" i="38" s="1"/>
  <c r="AK181" i="38" s="1"/>
  <c r="AK253" i="38" s="1"/>
  <c r="AK325" i="38" s="1"/>
  <c r="AK397" i="38" s="1"/>
  <c r="BB25" i="38"/>
  <c r="BB97" i="38" s="1"/>
  <c r="AS25" i="38"/>
  <c r="AS97" i="38" s="1"/>
  <c r="AS397" i="38" s="1"/>
  <c r="AO25" i="38"/>
  <c r="AX25" i="38" s="1"/>
  <c r="AX97" i="38" s="1"/>
  <c r="AX181" i="38" s="1"/>
  <c r="AX253" i="38" s="1"/>
  <c r="AX325" i="38" s="1"/>
  <c r="AX397" i="38" s="1"/>
  <c r="AJ25" i="38"/>
  <c r="AJ97" i="38" s="1"/>
  <c r="AJ181" i="38" s="1"/>
  <c r="AU77" i="36"/>
  <c r="AU149" i="36" s="1"/>
  <c r="AU449" i="36" s="1"/>
  <c r="AQ77" i="36"/>
  <c r="AQ149" i="36" s="1"/>
  <c r="AQ449" i="36" s="1"/>
  <c r="AL77" i="36"/>
  <c r="AL149" i="36" s="1"/>
  <c r="AL233" i="36" s="1"/>
  <c r="AL305" i="36" s="1"/>
  <c r="AL377" i="36" s="1"/>
  <c r="AL449" i="36" s="1"/>
  <c r="AH77" i="36"/>
  <c r="AH149" i="36" s="1"/>
  <c r="AH233" i="36" s="1"/>
  <c r="AH305" i="36" s="1"/>
  <c r="AH377" i="36" s="1"/>
  <c r="AH449" i="36" s="1"/>
  <c r="AT77" i="36"/>
  <c r="AT149" i="36" s="1"/>
  <c r="AT449" i="36" s="1"/>
  <c r="AK77" i="36"/>
  <c r="AK149" i="36" s="1"/>
  <c r="AK233" i="36" s="1"/>
  <c r="BB77" i="36"/>
  <c r="BB149" i="36" s="1"/>
  <c r="AS77" i="36"/>
  <c r="AS149" i="36" s="1"/>
  <c r="AS449" i="36" s="1"/>
  <c r="AO77" i="36"/>
  <c r="AX77" i="36" s="1"/>
  <c r="AX149" i="36" s="1"/>
  <c r="AJ77" i="36"/>
  <c r="AJ149" i="36" s="1"/>
  <c r="AJ233" i="36" s="1"/>
  <c r="AJ305" i="36" s="1"/>
  <c r="AJ377" i="36" s="1"/>
  <c r="AJ449" i="36" s="1"/>
  <c r="BA77" i="36"/>
  <c r="BA149" i="36" s="1"/>
  <c r="AR77" i="36"/>
  <c r="AR149" i="36" s="1"/>
  <c r="AR449" i="36" s="1"/>
  <c r="AN77" i="36"/>
  <c r="AN149" i="36" s="1"/>
  <c r="AN233" i="36" s="1"/>
  <c r="AN305" i="36" s="1"/>
  <c r="AN377" i="36" s="1"/>
  <c r="AN449" i="36" s="1"/>
  <c r="AI77" i="36"/>
  <c r="AU69" i="36"/>
  <c r="AU141" i="36" s="1"/>
  <c r="AU441" i="36" s="1"/>
  <c r="AQ69" i="36"/>
  <c r="AQ141" i="36" s="1"/>
  <c r="AQ441" i="36" s="1"/>
  <c r="AL69" i="36"/>
  <c r="AL141" i="36" s="1"/>
  <c r="AL225" i="36" s="1"/>
  <c r="AL297" i="36" s="1"/>
  <c r="AL369" i="36" s="1"/>
  <c r="AL441" i="36" s="1"/>
  <c r="AH69" i="36"/>
  <c r="AH141" i="36" s="1"/>
  <c r="AH225" i="36" s="1"/>
  <c r="AH297" i="36" s="1"/>
  <c r="AH369" i="36" s="1"/>
  <c r="AH441" i="36" s="1"/>
  <c r="AT69" i="36"/>
  <c r="AT141" i="36" s="1"/>
  <c r="AT441" i="36" s="1"/>
  <c r="AK69" i="36"/>
  <c r="AK141" i="36" s="1"/>
  <c r="AK225" i="36" s="1"/>
  <c r="BB69" i="36"/>
  <c r="BB141" i="36" s="1"/>
  <c r="AS69" i="36"/>
  <c r="AS141" i="36" s="1"/>
  <c r="AS441" i="36" s="1"/>
  <c r="AO69" i="36"/>
  <c r="AX69" i="36" s="1"/>
  <c r="AX141" i="36" s="1"/>
  <c r="AJ69" i="36"/>
  <c r="AJ141" i="36" s="1"/>
  <c r="AJ225" i="36" s="1"/>
  <c r="AJ297" i="36" s="1"/>
  <c r="AJ369" i="36" s="1"/>
  <c r="AJ441" i="36" s="1"/>
  <c r="BA69" i="36"/>
  <c r="BA141" i="36" s="1"/>
  <c r="AR69" i="36"/>
  <c r="AR141" i="36" s="1"/>
  <c r="AR441" i="36" s="1"/>
  <c r="AN69" i="36"/>
  <c r="AN141" i="36" s="1"/>
  <c r="AN225" i="36" s="1"/>
  <c r="AN297" i="36" s="1"/>
  <c r="AN369" i="36" s="1"/>
  <c r="AN441" i="36" s="1"/>
  <c r="AI69" i="36"/>
  <c r="BA23" i="36"/>
  <c r="BA95" i="36" s="1"/>
  <c r="AR23" i="36"/>
  <c r="AR95" i="36" s="1"/>
  <c r="AR395" i="36" s="1"/>
  <c r="AN23" i="36"/>
  <c r="AN95" i="36" s="1"/>
  <c r="AN179" i="36" s="1"/>
  <c r="AN251" i="36" s="1"/>
  <c r="AN323" i="36" s="1"/>
  <c r="AN395" i="36" s="1"/>
  <c r="AI23" i="36"/>
  <c r="AU23" i="36"/>
  <c r="AU95" i="36" s="1"/>
  <c r="AU395" i="36" s="1"/>
  <c r="AQ23" i="36"/>
  <c r="AQ95" i="36" s="1"/>
  <c r="AQ395" i="36" s="1"/>
  <c r="AL23" i="36"/>
  <c r="AL95" i="36" s="1"/>
  <c r="AL179" i="36" s="1"/>
  <c r="AL251" i="36" s="1"/>
  <c r="AL323" i="36" s="1"/>
  <c r="AL395" i="36" s="1"/>
  <c r="AH23" i="36"/>
  <c r="AH95" i="36" s="1"/>
  <c r="AH179" i="36" s="1"/>
  <c r="AH251" i="36" s="1"/>
  <c r="AH323" i="36" s="1"/>
  <c r="AH395" i="36" s="1"/>
  <c r="AT23" i="36"/>
  <c r="AT95" i="36" s="1"/>
  <c r="AT395" i="36" s="1"/>
  <c r="AK23" i="36"/>
  <c r="AK95" i="36" s="1"/>
  <c r="AK179" i="36" s="1"/>
  <c r="BB23" i="36"/>
  <c r="BB95" i="36" s="1"/>
  <c r="AS23" i="36"/>
  <c r="AS95" i="36" s="1"/>
  <c r="AS395" i="36" s="1"/>
  <c r="AO23" i="36"/>
  <c r="AX23" i="36" s="1"/>
  <c r="AX95" i="36" s="1"/>
  <c r="AJ23" i="36"/>
  <c r="AJ95" i="36" s="1"/>
  <c r="AJ179" i="36" s="1"/>
  <c r="AJ251" i="36" s="1"/>
  <c r="AJ323" i="36" s="1"/>
  <c r="AJ395" i="36" s="1"/>
  <c r="AP29" i="11"/>
  <c r="AO101" i="11"/>
  <c r="AT417" i="11"/>
  <c r="AP53" i="11"/>
  <c r="AW53" i="11" s="1"/>
  <c r="AW125" i="11" s="1"/>
  <c r="AW209" i="11" s="1"/>
  <c r="AO125" i="11"/>
  <c r="AT433" i="11"/>
  <c r="AI89" i="11"/>
  <c r="AI173" i="11" s="1"/>
  <c r="AI245" i="11" s="1"/>
  <c r="AI317" i="11" s="1"/>
  <c r="AI389" i="11" s="1"/>
  <c r="AV17" i="11"/>
  <c r="AV89" i="11" s="1"/>
  <c r="AV173" i="11" s="1"/>
  <c r="AV245" i="11" s="1"/>
  <c r="AV317" i="11" s="1"/>
  <c r="AV389" i="11" s="1"/>
  <c r="AT394" i="11"/>
  <c r="AO94" i="11"/>
  <c r="AP22" i="11"/>
  <c r="BA37" i="37"/>
  <c r="BA109" i="37" s="1"/>
  <c r="AR37" i="37"/>
  <c r="AR109" i="37" s="1"/>
  <c r="AR409" i="37" s="1"/>
  <c r="AN37" i="37"/>
  <c r="AN109" i="37" s="1"/>
  <c r="AN193" i="37" s="1"/>
  <c r="AN265" i="37" s="1"/>
  <c r="AN337" i="37" s="1"/>
  <c r="AN409" i="37" s="1"/>
  <c r="AI37" i="37"/>
  <c r="AQ37" i="37"/>
  <c r="AQ109" i="37" s="1"/>
  <c r="AQ409" i="37" s="1"/>
  <c r="AK37" i="37"/>
  <c r="AK109" i="37" s="1"/>
  <c r="BB37" i="37"/>
  <c r="BB109" i="37" s="1"/>
  <c r="AU37" i="37"/>
  <c r="AU109" i="37" s="1"/>
  <c r="AU409" i="37" s="1"/>
  <c r="AJ37" i="37"/>
  <c r="AJ109" i="37" s="1"/>
  <c r="AJ193" i="37" s="1"/>
  <c r="AJ265" i="37" s="1"/>
  <c r="AJ337" i="37" s="1"/>
  <c r="AJ409" i="37" s="1"/>
  <c r="AT37" i="37"/>
  <c r="AT109" i="37" s="1"/>
  <c r="AO37" i="37"/>
  <c r="AX37" i="37" s="1"/>
  <c r="AX109" i="37" s="1"/>
  <c r="AX193" i="37" s="1"/>
  <c r="AX265" i="37" s="1"/>
  <c r="AX337" i="37" s="1"/>
  <c r="AX409" i="37" s="1"/>
  <c r="AH37" i="37"/>
  <c r="AH109" i="37" s="1"/>
  <c r="AH193" i="37" s="1"/>
  <c r="AH265" i="37" s="1"/>
  <c r="AH337" i="37" s="1"/>
  <c r="AH409" i="37" s="1"/>
  <c r="AS37" i="37"/>
  <c r="AS109" i="37" s="1"/>
  <c r="AS409" i="37" s="1"/>
  <c r="AL37" i="37"/>
  <c r="AL109" i="37" s="1"/>
  <c r="AL193" i="37" s="1"/>
  <c r="AL265" i="37" s="1"/>
  <c r="AL337" i="37" s="1"/>
  <c r="AL409" i="37" s="1"/>
  <c r="AT17" i="37"/>
  <c r="AT89" i="37" s="1"/>
  <c r="AK17" i="37"/>
  <c r="AK89" i="37" s="1"/>
  <c r="BB17" i="37"/>
  <c r="BB89" i="37" s="1"/>
  <c r="AS17" i="37"/>
  <c r="AS89" i="37" s="1"/>
  <c r="AS389" i="37" s="1"/>
  <c r="AO17" i="37"/>
  <c r="AX17" i="37" s="1"/>
  <c r="AX89" i="37" s="1"/>
  <c r="AX173" i="37" s="1"/>
  <c r="AX245" i="37" s="1"/>
  <c r="AX317" i="37" s="1"/>
  <c r="AX389" i="37" s="1"/>
  <c r="AJ17" i="37"/>
  <c r="AJ89" i="37" s="1"/>
  <c r="AJ173" i="37" s="1"/>
  <c r="AJ245" i="37" s="1"/>
  <c r="AJ317" i="37" s="1"/>
  <c r="AJ389" i="37" s="1"/>
  <c r="BA17" i="37"/>
  <c r="BA89" i="37" s="1"/>
  <c r="AR17" i="37"/>
  <c r="AR89" i="37" s="1"/>
  <c r="AR389" i="37" s="1"/>
  <c r="AN17" i="37"/>
  <c r="AN89" i="37" s="1"/>
  <c r="AN173" i="37" s="1"/>
  <c r="AN245" i="37" s="1"/>
  <c r="AN317" i="37" s="1"/>
  <c r="AN389" i="37" s="1"/>
  <c r="AI17" i="37"/>
  <c r="AU17" i="37"/>
  <c r="AU89" i="37" s="1"/>
  <c r="AU389" i="37" s="1"/>
  <c r="AQ17" i="37"/>
  <c r="AQ89" i="37" s="1"/>
  <c r="AQ389" i="37" s="1"/>
  <c r="AL17" i="37"/>
  <c r="AL89" i="37" s="1"/>
  <c r="AL173" i="37" s="1"/>
  <c r="AL245" i="37" s="1"/>
  <c r="AL317" i="37" s="1"/>
  <c r="AL389" i="37" s="1"/>
  <c r="AH17" i="37"/>
  <c r="AH89" i="37" s="1"/>
  <c r="AH173" i="37" s="1"/>
  <c r="AH245" i="37" s="1"/>
  <c r="AH317" i="37" s="1"/>
  <c r="AH389" i="37" s="1"/>
  <c r="AU30" i="37"/>
  <c r="AU102" i="37" s="1"/>
  <c r="AU402" i="37" s="1"/>
  <c r="AQ30" i="37"/>
  <c r="AQ102" i="37" s="1"/>
  <c r="AQ402" i="37" s="1"/>
  <c r="AL30" i="37"/>
  <c r="AL102" i="37" s="1"/>
  <c r="AL186" i="37" s="1"/>
  <c r="AL258" i="37" s="1"/>
  <c r="AL330" i="37" s="1"/>
  <c r="AL402" i="37" s="1"/>
  <c r="AH30" i="37"/>
  <c r="AH102" i="37" s="1"/>
  <c r="AH186" i="37" s="1"/>
  <c r="AH258" i="37" s="1"/>
  <c r="AH330" i="37" s="1"/>
  <c r="AH402" i="37" s="1"/>
  <c r="AT30" i="37"/>
  <c r="AT102" i="37" s="1"/>
  <c r="AK30" i="37"/>
  <c r="AK102" i="37" s="1"/>
  <c r="BB30" i="37"/>
  <c r="BB102" i="37" s="1"/>
  <c r="AS30" i="37"/>
  <c r="AS102" i="37" s="1"/>
  <c r="AS402" i="37" s="1"/>
  <c r="AO30" i="37"/>
  <c r="AX30" i="37" s="1"/>
  <c r="AX102" i="37" s="1"/>
  <c r="AX186" i="37" s="1"/>
  <c r="AX258" i="37" s="1"/>
  <c r="AX330" i="37" s="1"/>
  <c r="AX402" i="37" s="1"/>
  <c r="AJ30" i="37"/>
  <c r="AJ102" i="37" s="1"/>
  <c r="AJ186" i="37" s="1"/>
  <c r="AJ258" i="37" s="1"/>
  <c r="AJ330" i="37" s="1"/>
  <c r="AJ402" i="37" s="1"/>
  <c r="BA30" i="37"/>
  <c r="BA102" i="37" s="1"/>
  <c r="AR30" i="37"/>
  <c r="AR102" i="37" s="1"/>
  <c r="AR402" i="37" s="1"/>
  <c r="AN30" i="37"/>
  <c r="AN102" i="37" s="1"/>
  <c r="AN186" i="37" s="1"/>
  <c r="AN258" i="37" s="1"/>
  <c r="AN330" i="37" s="1"/>
  <c r="AN402" i="37" s="1"/>
  <c r="AI30" i="37"/>
  <c r="AI88" i="11"/>
  <c r="AI172" i="11" s="1"/>
  <c r="AI244" i="11" s="1"/>
  <c r="AI316" i="11" s="1"/>
  <c r="AI388" i="11" s="1"/>
  <c r="AV16" i="11"/>
  <c r="AV88" i="11" s="1"/>
  <c r="AV172" i="11" s="1"/>
  <c r="AV244" i="11" s="1"/>
  <c r="AV316" i="11" s="1"/>
  <c r="AV388" i="11" s="1"/>
  <c r="BA60" i="38"/>
  <c r="BA132" i="38" s="1"/>
  <c r="AR60" i="38"/>
  <c r="AR132" i="38" s="1"/>
  <c r="AR432" i="38" s="1"/>
  <c r="AN60" i="38"/>
  <c r="AN132" i="38" s="1"/>
  <c r="AN216" i="38" s="1"/>
  <c r="AN288" i="38" s="1"/>
  <c r="AN360" i="38" s="1"/>
  <c r="AN432" i="38" s="1"/>
  <c r="AI60" i="38"/>
  <c r="AU60" i="38"/>
  <c r="AU132" i="38" s="1"/>
  <c r="AU432" i="38" s="1"/>
  <c r="AQ60" i="38"/>
  <c r="AQ132" i="38" s="1"/>
  <c r="AQ432" i="38" s="1"/>
  <c r="AL60" i="38"/>
  <c r="AL132" i="38" s="1"/>
  <c r="AL216" i="38" s="1"/>
  <c r="AL288" i="38" s="1"/>
  <c r="AL360" i="38" s="1"/>
  <c r="AL432" i="38" s="1"/>
  <c r="AH60" i="38"/>
  <c r="AH132" i="38" s="1"/>
  <c r="AH216" i="38" s="1"/>
  <c r="AH288" i="38" s="1"/>
  <c r="AH360" i="38" s="1"/>
  <c r="AH432" i="38" s="1"/>
  <c r="AT60" i="38"/>
  <c r="AT132" i="38" s="1"/>
  <c r="AK60" i="38"/>
  <c r="AK132" i="38" s="1"/>
  <c r="AK216" i="38" s="1"/>
  <c r="AK288" i="38" s="1"/>
  <c r="AK360" i="38" s="1"/>
  <c r="AK432" i="38" s="1"/>
  <c r="BB60" i="38"/>
  <c r="BB132" i="38" s="1"/>
  <c r="AS60" i="38"/>
  <c r="AS132" i="38" s="1"/>
  <c r="AS432" i="38" s="1"/>
  <c r="AO60" i="38"/>
  <c r="AX60" i="38" s="1"/>
  <c r="AX132" i="38" s="1"/>
  <c r="AX216" i="38" s="1"/>
  <c r="AX288" i="38" s="1"/>
  <c r="AX360" i="38" s="1"/>
  <c r="AX432" i="38" s="1"/>
  <c r="AJ60" i="38"/>
  <c r="AJ132" i="38" s="1"/>
  <c r="AJ216" i="38" s="1"/>
  <c r="BA52" i="38"/>
  <c r="BA124" i="38" s="1"/>
  <c r="AR52" i="38"/>
  <c r="AR124" i="38" s="1"/>
  <c r="AR424" i="38" s="1"/>
  <c r="AN52" i="38"/>
  <c r="AN124" i="38" s="1"/>
  <c r="AN208" i="38" s="1"/>
  <c r="AN280" i="38" s="1"/>
  <c r="AN352" i="38" s="1"/>
  <c r="AN424" i="38" s="1"/>
  <c r="AI52" i="38"/>
  <c r="AU52" i="38"/>
  <c r="AU124" i="38" s="1"/>
  <c r="AU424" i="38" s="1"/>
  <c r="AQ52" i="38"/>
  <c r="AQ124" i="38" s="1"/>
  <c r="AQ424" i="38" s="1"/>
  <c r="AL52" i="38"/>
  <c r="AL124" i="38" s="1"/>
  <c r="AL208" i="38" s="1"/>
  <c r="AL280" i="38" s="1"/>
  <c r="AL352" i="38" s="1"/>
  <c r="AL424" i="38" s="1"/>
  <c r="AH52" i="38"/>
  <c r="AH124" i="38" s="1"/>
  <c r="AH208" i="38" s="1"/>
  <c r="AH280" i="38" s="1"/>
  <c r="AH352" i="38" s="1"/>
  <c r="AH424" i="38" s="1"/>
  <c r="AT52" i="38"/>
  <c r="AT124" i="38" s="1"/>
  <c r="AK52" i="38"/>
  <c r="AK124" i="38" s="1"/>
  <c r="AK208" i="38" s="1"/>
  <c r="AK280" i="38" s="1"/>
  <c r="AK352" i="38" s="1"/>
  <c r="AK424" i="38" s="1"/>
  <c r="BB52" i="38"/>
  <c r="BB124" i="38" s="1"/>
  <c r="AS52" i="38"/>
  <c r="AS124" i="38" s="1"/>
  <c r="AS424" i="38" s="1"/>
  <c r="AO52" i="38"/>
  <c r="AX52" i="38" s="1"/>
  <c r="AX124" i="38" s="1"/>
  <c r="AX208" i="38" s="1"/>
  <c r="AX280" i="38" s="1"/>
  <c r="AX352" i="38" s="1"/>
  <c r="AX424" i="38" s="1"/>
  <c r="AJ52" i="38"/>
  <c r="AJ124" i="38" s="1"/>
  <c r="AJ208" i="38" s="1"/>
  <c r="BA44" i="38"/>
  <c r="BA116" i="38" s="1"/>
  <c r="AR44" i="38"/>
  <c r="AR116" i="38" s="1"/>
  <c r="AR416" i="38" s="1"/>
  <c r="AN44" i="38"/>
  <c r="AN116" i="38" s="1"/>
  <c r="AN200" i="38" s="1"/>
  <c r="AN272" i="38" s="1"/>
  <c r="AN344" i="38" s="1"/>
  <c r="AN416" i="38" s="1"/>
  <c r="AI44" i="38"/>
  <c r="AU44" i="38"/>
  <c r="AU116" i="38" s="1"/>
  <c r="AU416" i="38" s="1"/>
  <c r="AQ44" i="38"/>
  <c r="AQ116" i="38" s="1"/>
  <c r="AQ416" i="38" s="1"/>
  <c r="AL44" i="38"/>
  <c r="AL116" i="38" s="1"/>
  <c r="AL200" i="38" s="1"/>
  <c r="AL272" i="38" s="1"/>
  <c r="AL344" i="38" s="1"/>
  <c r="AL416" i="38" s="1"/>
  <c r="AH44" i="38"/>
  <c r="AH116" i="38" s="1"/>
  <c r="AH200" i="38" s="1"/>
  <c r="AH272" i="38" s="1"/>
  <c r="AH344" i="38" s="1"/>
  <c r="AH416" i="38" s="1"/>
  <c r="AT44" i="38"/>
  <c r="AT116" i="38" s="1"/>
  <c r="AK44" i="38"/>
  <c r="AK116" i="38" s="1"/>
  <c r="AK200" i="38" s="1"/>
  <c r="AK272" i="38" s="1"/>
  <c r="AK344" i="38" s="1"/>
  <c r="AK416" i="38" s="1"/>
  <c r="BB44" i="38"/>
  <c r="BB116" i="38" s="1"/>
  <c r="AS44" i="38"/>
  <c r="AS116" i="38" s="1"/>
  <c r="AS416" i="38" s="1"/>
  <c r="AO44" i="38"/>
  <c r="AX44" i="38" s="1"/>
  <c r="AX116" i="38" s="1"/>
  <c r="AX200" i="38" s="1"/>
  <c r="AX272" i="38" s="1"/>
  <c r="AX344" i="38" s="1"/>
  <c r="AX416" i="38" s="1"/>
  <c r="AJ44" i="38"/>
  <c r="AJ116" i="38" s="1"/>
  <c r="AJ200" i="38" s="1"/>
  <c r="BA36" i="38"/>
  <c r="BA108" i="38" s="1"/>
  <c r="AR36" i="38"/>
  <c r="AR108" i="38" s="1"/>
  <c r="AR408" i="38" s="1"/>
  <c r="AN36" i="38"/>
  <c r="AN108" i="38" s="1"/>
  <c r="AN192" i="38" s="1"/>
  <c r="AN264" i="38" s="1"/>
  <c r="AN336" i="38" s="1"/>
  <c r="AN408" i="38" s="1"/>
  <c r="AI36" i="38"/>
  <c r="AU36" i="38"/>
  <c r="AU108" i="38" s="1"/>
  <c r="AU408" i="38" s="1"/>
  <c r="AQ36" i="38"/>
  <c r="AQ108" i="38" s="1"/>
  <c r="AQ408" i="38" s="1"/>
  <c r="AL36" i="38"/>
  <c r="AL108" i="38" s="1"/>
  <c r="AL192" i="38" s="1"/>
  <c r="AL264" i="38" s="1"/>
  <c r="AL336" i="38" s="1"/>
  <c r="AL408" i="38" s="1"/>
  <c r="AH36" i="38"/>
  <c r="AH108" i="38" s="1"/>
  <c r="AH192" i="38" s="1"/>
  <c r="AH264" i="38" s="1"/>
  <c r="AH336" i="38" s="1"/>
  <c r="AH408" i="38" s="1"/>
  <c r="AT36" i="38"/>
  <c r="AT108" i="38" s="1"/>
  <c r="AK36" i="38"/>
  <c r="AK108" i="38" s="1"/>
  <c r="AK192" i="38" s="1"/>
  <c r="AK264" i="38" s="1"/>
  <c r="AK336" i="38" s="1"/>
  <c r="AK408" i="38" s="1"/>
  <c r="BB36" i="38"/>
  <c r="BB108" i="38" s="1"/>
  <c r="AS36" i="38"/>
  <c r="AS108" i="38" s="1"/>
  <c r="AS408" i="38" s="1"/>
  <c r="AO36" i="38"/>
  <c r="AX36" i="38" s="1"/>
  <c r="AX108" i="38" s="1"/>
  <c r="AX192" i="38" s="1"/>
  <c r="AX264" i="38" s="1"/>
  <c r="AX336" i="38" s="1"/>
  <c r="AX408" i="38" s="1"/>
  <c r="AJ36" i="38"/>
  <c r="AJ108" i="38" s="1"/>
  <c r="AJ192" i="38" s="1"/>
  <c r="BA28" i="38"/>
  <c r="BA100" i="38" s="1"/>
  <c r="AR28" i="38"/>
  <c r="AR100" i="38" s="1"/>
  <c r="AR400" i="38" s="1"/>
  <c r="AN28" i="38"/>
  <c r="AN100" i="38" s="1"/>
  <c r="AN184" i="38" s="1"/>
  <c r="AN256" i="38" s="1"/>
  <c r="AN328" i="38" s="1"/>
  <c r="AN400" i="38" s="1"/>
  <c r="AI28" i="38"/>
  <c r="AU28" i="38"/>
  <c r="AU100" i="38" s="1"/>
  <c r="AU400" i="38" s="1"/>
  <c r="AQ28" i="38"/>
  <c r="AQ100" i="38" s="1"/>
  <c r="AQ400" i="38" s="1"/>
  <c r="AL28" i="38"/>
  <c r="AL100" i="38" s="1"/>
  <c r="AL184" i="38" s="1"/>
  <c r="AL256" i="38" s="1"/>
  <c r="AL328" i="38" s="1"/>
  <c r="AL400" i="38" s="1"/>
  <c r="AH28" i="38"/>
  <c r="AH100" i="38" s="1"/>
  <c r="AH184" i="38" s="1"/>
  <c r="AH256" i="38" s="1"/>
  <c r="AH328" i="38" s="1"/>
  <c r="AH400" i="38" s="1"/>
  <c r="AT28" i="38"/>
  <c r="AT100" i="38" s="1"/>
  <c r="AK28" i="38"/>
  <c r="AK100" i="38" s="1"/>
  <c r="AK184" i="38" s="1"/>
  <c r="AK256" i="38" s="1"/>
  <c r="AK328" i="38" s="1"/>
  <c r="AK400" i="38" s="1"/>
  <c r="BB28" i="38"/>
  <c r="BB100" i="38" s="1"/>
  <c r="AS28" i="38"/>
  <c r="AS100" i="38" s="1"/>
  <c r="AS400" i="38" s="1"/>
  <c r="AO28" i="38"/>
  <c r="AX28" i="38" s="1"/>
  <c r="AX100" i="38" s="1"/>
  <c r="AX184" i="38" s="1"/>
  <c r="AX256" i="38" s="1"/>
  <c r="AX328" i="38" s="1"/>
  <c r="AX400" i="38" s="1"/>
  <c r="AJ28" i="38"/>
  <c r="AJ100" i="38" s="1"/>
  <c r="AJ184" i="38" s="1"/>
  <c r="BB18" i="36"/>
  <c r="BB90" i="36" s="1"/>
  <c r="AS18" i="36"/>
  <c r="AS90" i="36" s="1"/>
  <c r="AS390" i="36" s="1"/>
  <c r="AO18" i="36"/>
  <c r="AX18" i="36" s="1"/>
  <c r="AX90" i="36" s="1"/>
  <c r="AJ18" i="36"/>
  <c r="AJ90" i="36" s="1"/>
  <c r="AJ174" i="36" s="1"/>
  <c r="AJ246" i="36" s="1"/>
  <c r="AJ318" i="36" s="1"/>
  <c r="AJ390" i="36" s="1"/>
  <c r="BA18" i="36"/>
  <c r="BA90" i="36" s="1"/>
  <c r="AR18" i="36"/>
  <c r="AR90" i="36" s="1"/>
  <c r="AR390" i="36" s="1"/>
  <c r="AN18" i="36"/>
  <c r="AN90" i="36" s="1"/>
  <c r="AN174" i="36" s="1"/>
  <c r="AN246" i="36" s="1"/>
  <c r="AN318" i="36" s="1"/>
  <c r="AN390" i="36" s="1"/>
  <c r="AI18" i="36"/>
  <c r="AU18" i="36"/>
  <c r="AU90" i="36" s="1"/>
  <c r="AU390" i="36" s="1"/>
  <c r="AQ18" i="36"/>
  <c r="AQ90" i="36" s="1"/>
  <c r="AQ390" i="36" s="1"/>
  <c r="AL18" i="36"/>
  <c r="AL90" i="36" s="1"/>
  <c r="AL174" i="36" s="1"/>
  <c r="AL246" i="36" s="1"/>
  <c r="AL318" i="36" s="1"/>
  <c r="AL390" i="36" s="1"/>
  <c r="AH18" i="36"/>
  <c r="AH90" i="36" s="1"/>
  <c r="AH174" i="36" s="1"/>
  <c r="AH246" i="36" s="1"/>
  <c r="AH318" i="36" s="1"/>
  <c r="AH390" i="36" s="1"/>
  <c r="AT18" i="36"/>
  <c r="AT90" i="36" s="1"/>
  <c r="AT390" i="36" s="1"/>
  <c r="AK18" i="36"/>
  <c r="AK90" i="36" s="1"/>
  <c r="AK174" i="36" s="1"/>
  <c r="AU72" i="36"/>
  <c r="AU144" i="36" s="1"/>
  <c r="AU444" i="36" s="1"/>
  <c r="AQ72" i="36"/>
  <c r="AQ144" i="36" s="1"/>
  <c r="AQ444" i="36" s="1"/>
  <c r="AL72" i="36"/>
  <c r="AL144" i="36" s="1"/>
  <c r="AL228" i="36" s="1"/>
  <c r="AL300" i="36" s="1"/>
  <c r="AL372" i="36" s="1"/>
  <c r="AL444" i="36" s="1"/>
  <c r="AH72" i="36"/>
  <c r="AH144" i="36" s="1"/>
  <c r="AH228" i="36" s="1"/>
  <c r="AH300" i="36" s="1"/>
  <c r="AH372" i="36" s="1"/>
  <c r="AH444" i="36" s="1"/>
  <c r="AT72" i="36"/>
  <c r="AT144" i="36" s="1"/>
  <c r="AT444" i="36" s="1"/>
  <c r="AK72" i="36"/>
  <c r="AK144" i="36" s="1"/>
  <c r="AK228" i="36" s="1"/>
  <c r="BB72" i="36"/>
  <c r="BB144" i="36" s="1"/>
  <c r="AS72" i="36"/>
  <c r="AS144" i="36" s="1"/>
  <c r="AS444" i="36" s="1"/>
  <c r="AO72" i="36"/>
  <c r="AX72" i="36" s="1"/>
  <c r="AX144" i="36" s="1"/>
  <c r="AJ72" i="36"/>
  <c r="AJ144" i="36" s="1"/>
  <c r="AJ228" i="36" s="1"/>
  <c r="AJ300" i="36" s="1"/>
  <c r="AJ372" i="36" s="1"/>
  <c r="AJ444" i="36" s="1"/>
  <c r="BA72" i="36"/>
  <c r="BA144" i="36" s="1"/>
  <c r="AR72" i="36"/>
  <c r="AR144" i="36" s="1"/>
  <c r="AR444" i="36" s="1"/>
  <c r="AN72" i="36"/>
  <c r="AN144" i="36" s="1"/>
  <c r="AN228" i="36" s="1"/>
  <c r="AN300" i="36" s="1"/>
  <c r="AN372" i="36" s="1"/>
  <c r="AN444" i="36" s="1"/>
  <c r="AI72" i="36"/>
  <c r="AU64" i="36"/>
  <c r="AU136" i="36" s="1"/>
  <c r="AU436" i="36" s="1"/>
  <c r="AQ64" i="36"/>
  <c r="AQ136" i="36" s="1"/>
  <c r="AQ436" i="36" s="1"/>
  <c r="AL64" i="36"/>
  <c r="AL136" i="36" s="1"/>
  <c r="AL220" i="36" s="1"/>
  <c r="AL292" i="36" s="1"/>
  <c r="AL364" i="36" s="1"/>
  <c r="AL436" i="36" s="1"/>
  <c r="AH64" i="36"/>
  <c r="AH136" i="36" s="1"/>
  <c r="AH220" i="36" s="1"/>
  <c r="AH292" i="36" s="1"/>
  <c r="AH364" i="36" s="1"/>
  <c r="AH436" i="36" s="1"/>
  <c r="AT64" i="36"/>
  <c r="AT136" i="36" s="1"/>
  <c r="AT436" i="36" s="1"/>
  <c r="AK64" i="36"/>
  <c r="AK136" i="36" s="1"/>
  <c r="AK220" i="36" s="1"/>
  <c r="BB64" i="36"/>
  <c r="BB136" i="36" s="1"/>
  <c r="AS64" i="36"/>
  <c r="AS136" i="36" s="1"/>
  <c r="AS436" i="36" s="1"/>
  <c r="AO64" i="36"/>
  <c r="AX64" i="36" s="1"/>
  <c r="AX136" i="36" s="1"/>
  <c r="AJ64" i="36"/>
  <c r="AJ136" i="36" s="1"/>
  <c r="AJ220" i="36" s="1"/>
  <c r="AJ292" i="36" s="1"/>
  <c r="AJ364" i="36" s="1"/>
  <c r="AJ436" i="36" s="1"/>
  <c r="BA64" i="36"/>
  <c r="BA136" i="36" s="1"/>
  <c r="AR64" i="36"/>
  <c r="AR136" i="36" s="1"/>
  <c r="AR436" i="36" s="1"/>
  <c r="AN64" i="36"/>
  <c r="AN136" i="36" s="1"/>
  <c r="AN220" i="36" s="1"/>
  <c r="AN292" i="36" s="1"/>
  <c r="AN364" i="36" s="1"/>
  <c r="AN436" i="36" s="1"/>
  <c r="AI64" i="36"/>
  <c r="AI92" i="11"/>
  <c r="AI176" i="11" s="1"/>
  <c r="AI248" i="11" s="1"/>
  <c r="AI320" i="11" s="1"/>
  <c r="AI392" i="11" s="1"/>
  <c r="AV20" i="11"/>
  <c r="AV92" i="11" s="1"/>
  <c r="AV176" i="11" s="1"/>
  <c r="AV248" i="11" s="1"/>
  <c r="AV320" i="11" s="1"/>
  <c r="AV392" i="11" s="1"/>
  <c r="AX29" i="11"/>
  <c r="AX101" i="11" s="1"/>
  <c r="AX185" i="11" s="1"/>
  <c r="AX257" i="11" s="1"/>
  <c r="AX329" i="11" s="1"/>
  <c r="AX401" i="11" s="1"/>
  <c r="AX37" i="11"/>
  <c r="AX109" i="11" s="1"/>
  <c r="AX193" i="11" s="1"/>
  <c r="AX265" i="11" s="1"/>
  <c r="AX337" i="11" s="1"/>
  <c r="AX409" i="11" s="1"/>
  <c r="AX45" i="11"/>
  <c r="AX117" i="11" s="1"/>
  <c r="AX201" i="11" s="1"/>
  <c r="AX273" i="11" s="1"/>
  <c r="AX345" i="11" s="1"/>
  <c r="AX417" i="11" s="1"/>
  <c r="AX53" i="11"/>
  <c r="AX125" i="11" s="1"/>
  <c r="AX209" i="11" s="1"/>
  <c r="AX281" i="11" s="1"/>
  <c r="AX353" i="11" s="1"/>
  <c r="AX425" i="11" s="1"/>
  <c r="AX61" i="11"/>
  <c r="AX133" i="11" s="1"/>
  <c r="AX217" i="11" s="1"/>
  <c r="AX289" i="11" s="1"/>
  <c r="AX361" i="11" s="1"/>
  <c r="AX433" i="11" s="1"/>
  <c r="AP17" i="11"/>
  <c r="AW17" i="11" s="1"/>
  <c r="AW89" i="11" s="1"/>
  <c r="AW173" i="11" s="1"/>
  <c r="AO89" i="11"/>
  <c r="AT389" i="11"/>
  <c r="AX22" i="11"/>
  <c r="AX94" i="11" s="1"/>
  <c r="AX178" i="11" s="1"/>
  <c r="AX250" i="11" s="1"/>
  <c r="AX322" i="11" s="1"/>
  <c r="AX394" i="11" s="1"/>
  <c r="AU84" i="37"/>
  <c r="AU156" i="37" s="1"/>
  <c r="AU456" i="37" s="1"/>
  <c r="AQ84" i="37"/>
  <c r="AQ156" i="37" s="1"/>
  <c r="AQ456" i="37" s="1"/>
  <c r="AL84" i="37"/>
  <c r="AL156" i="37" s="1"/>
  <c r="AL240" i="37" s="1"/>
  <c r="AL312" i="37" s="1"/>
  <c r="AL384" i="37" s="1"/>
  <c r="AL456" i="37" s="1"/>
  <c r="AH84" i="37"/>
  <c r="AH156" i="37" s="1"/>
  <c r="AH240" i="37" s="1"/>
  <c r="AH312" i="37" s="1"/>
  <c r="AH384" i="37" s="1"/>
  <c r="AH456" i="37" s="1"/>
  <c r="AT84" i="37"/>
  <c r="AT156" i="37" s="1"/>
  <c r="AK84" i="37"/>
  <c r="AK156" i="37" s="1"/>
  <c r="BB84" i="37"/>
  <c r="BB156" i="37" s="1"/>
  <c r="AS84" i="37"/>
  <c r="AS156" i="37" s="1"/>
  <c r="AS456" i="37" s="1"/>
  <c r="AO84" i="37"/>
  <c r="AX84" i="37" s="1"/>
  <c r="AX156" i="37" s="1"/>
  <c r="AX240" i="37" s="1"/>
  <c r="AX312" i="37" s="1"/>
  <c r="AX384" i="37" s="1"/>
  <c r="AX456" i="37" s="1"/>
  <c r="AJ84" i="37"/>
  <c r="AJ156" i="37" s="1"/>
  <c r="AJ240" i="37" s="1"/>
  <c r="AJ312" i="37" s="1"/>
  <c r="AJ384" i="37" s="1"/>
  <c r="AJ456" i="37" s="1"/>
  <c r="BA84" i="37"/>
  <c r="BA156" i="37" s="1"/>
  <c r="AR84" i="37"/>
  <c r="AR156" i="37" s="1"/>
  <c r="AR456" i="37" s="1"/>
  <c r="AN84" i="37"/>
  <c r="AN156" i="37" s="1"/>
  <c r="AN240" i="37" s="1"/>
  <c r="AN312" i="37" s="1"/>
  <c r="AN384" i="37" s="1"/>
  <c r="AN456" i="37" s="1"/>
  <c r="AI84" i="37"/>
  <c r="AU76" i="37"/>
  <c r="AU148" i="37" s="1"/>
  <c r="AU448" i="37" s="1"/>
  <c r="AQ76" i="37"/>
  <c r="AQ148" i="37" s="1"/>
  <c r="AQ448" i="37" s="1"/>
  <c r="AL76" i="37"/>
  <c r="AL148" i="37" s="1"/>
  <c r="AL232" i="37" s="1"/>
  <c r="AL304" i="37" s="1"/>
  <c r="AL376" i="37" s="1"/>
  <c r="AL448" i="37" s="1"/>
  <c r="AH76" i="37"/>
  <c r="AH148" i="37" s="1"/>
  <c r="AH232" i="37" s="1"/>
  <c r="AH304" i="37" s="1"/>
  <c r="AH376" i="37" s="1"/>
  <c r="AH448" i="37" s="1"/>
  <c r="AT76" i="37"/>
  <c r="AT148" i="37" s="1"/>
  <c r="AK76" i="37"/>
  <c r="AK148" i="37" s="1"/>
  <c r="BB76" i="37"/>
  <c r="BB148" i="37" s="1"/>
  <c r="AS76" i="37"/>
  <c r="AS148" i="37" s="1"/>
  <c r="AS448" i="37" s="1"/>
  <c r="AO76" i="37"/>
  <c r="AX76" i="37" s="1"/>
  <c r="AX148" i="37" s="1"/>
  <c r="AX232" i="37" s="1"/>
  <c r="AX304" i="37" s="1"/>
  <c r="AX376" i="37" s="1"/>
  <c r="AX448" i="37" s="1"/>
  <c r="AJ76" i="37"/>
  <c r="AJ148" i="37" s="1"/>
  <c r="AJ232" i="37" s="1"/>
  <c r="AJ304" i="37" s="1"/>
  <c r="AJ376" i="37" s="1"/>
  <c r="AJ448" i="37" s="1"/>
  <c r="BA76" i="37"/>
  <c r="BA148" i="37" s="1"/>
  <c r="AR76" i="37"/>
  <c r="AR148" i="37" s="1"/>
  <c r="AR448" i="37" s="1"/>
  <c r="AN76" i="37"/>
  <c r="AN148" i="37" s="1"/>
  <c r="AN232" i="37" s="1"/>
  <c r="AN304" i="37" s="1"/>
  <c r="AN376" i="37" s="1"/>
  <c r="AN448" i="37" s="1"/>
  <c r="AI76" i="37"/>
  <c r="AU68" i="37"/>
  <c r="AU140" i="37" s="1"/>
  <c r="AU440" i="37" s="1"/>
  <c r="AQ68" i="37"/>
  <c r="AQ140" i="37" s="1"/>
  <c r="AQ440" i="37" s="1"/>
  <c r="AL68" i="37"/>
  <c r="AL140" i="37" s="1"/>
  <c r="AL224" i="37" s="1"/>
  <c r="AL296" i="37" s="1"/>
  <c r="AL368" i="37" s="1"/>
  <c r="AL440" i="37" s="1"/>
  <c r="AH68" i="37"/>
  <c r="AH140" i="37" s="1"/>
  <c r="AH224" i="37" s="1"/>
  <c r="AH296" i="37" s="1"/>
  <c r="AH368" i="37" s="1"/>
  <c r="AH440" i="37" s="1"/>
  <c r="AT68" i="37"/>
  <c r="AT140" i="37" s="1"/>
  <c r="AK68" i="37"/>
  <c r="AK140" i="37" s="1"/>
  <c r="BB68" i="37"/>
  <c r="BB140" i="37" s="1"/>
  <c r="AS68" i="37"/>
  <c r="AS140" i="37" s="1"/>
  <c r="AS440" i="37" s="1"/>
  <c r="AO68" i="37"/>
  <c r="AX68" i="37" s="1"/>
  <c r="AX140" i="37" s="1"/>
  <c r="AX224" i="37" s="1"/>
  <c r="AX296" i="37" s="1"/>
  <c r="AX368" i="37" s="1"/>
  <c r="AX440" i="37" s="1"/>
  <c r="AJ68" i="37"/>
  <c r="AJ140" i="37" s="1"/>
  <c r="AJ224" i="37" s="1"/>
  <c r="AJ296" i="37" s="1"/>
  <c r="AJ368" i="37" s="1"/>
  <c r="AJ440" i="37" s="1"/>
  <c r="BA68" i="37"/>
  <c r="BA140" i="37" s="1"/>
  <c r="AR68" i="37"/>
  <c r="AR140" i="37" s="1"/>
  <c r="AR440" i="37" s="1"/>
  <c r="AN68" i="37"/>
  <c r="AN140" i="37" s="1"/>
  <c r="AN224" i="37" s="1"/>
  <c r="AN296" i="37" s="1"/>
  <c r="AN368" i="37" s="1"/>
  <c r="AN440" i="37" s="1"/>
  <c r="AI68" i="37"/>
  <c r="AU60" i="37"/>
  <c r="AU132" i="37" s="1"/>
  <c r="AU432" i="37" s="1"/>
  <c r="AQ60" i="37"/>
  <c r="AQ132" i="37" s="1"/>
  <c r="AQ432" i="37" s="1"/>
  <c r="AL60" i="37"/>
  <c r="AL132" i="37" s="1"/>
  <c r="AL216" i="37" s="1"/>
  <c r="AL288" i="37" s="1"/>
  <c r="AL360" i="37" s="1"/>
  <c r="AL432" i="37" s="1"/>
  <c r="AH60" i="37"/>
  <c r="AH132" i="37" s="1"/>
  <c r="AH216" i="37" s="1"/>
  <c r="AH288" i="37" s="1"/>
  <c r="AH360" i="37" s="1"/>
  <c r="AH432" i="37" s="1"/>
  <c r="AT60" i="37"/>
  <c r="AT132" i="37" s="1"/>
  <c r="AK60" i="37"/>
  <c r="AK132" i="37" s="1"/>
  <c r="BB60" i="37"/>
  <c r="BB132" i="37" s="1"/>
  <c r="AS60" i="37"/>
  <c r="AS132" i="37" s="1"/>
  <c r="AS432" i="37" s="1"/>
  <c r="AO60" i="37"/>
  <c r="AX60" i="37" s="1"/>
  <c r="AX132" i="37" s="1"/>
  <c r="AX216" i="37" s="1"/>
  <c r="AX288" i="37" s="1"/>
  <c r="AX360" i="37" s="1"/>
  <c r="AX432" i="37" s="1"/>
  <c r="AJ60" i="37"/>
  <c r="AJ132" i="37" s="1"/>
  <c r="AJ216" i="37" s="1"/>
  <c r="AJ288" i="37" s="1"/>
  <c r="AJ360" i="37" s="1"/>
  <c r="AJ432" i="37" s="1"/>
  <c r="BA60" i="37"/>
  <c r="BA132" i="37" s="1"/>
  <c r="AR60" i="37"/>
  <c r="AR132" i="37" s="1"/>
  <c r="AR432" i="37" s="1"/>
  <c r="AN60" i="37"/>
  <c r="AN132" i="37" s="1"/>
  <c r="AN216" i="37" s="1"/>
  <c r="AN288" i="37" s="1"/>
  <c r="AN360" i="37" s="1"/>
  <c r="AN432" i="37" s="1"/>
  <c r="AI60" i="37"/>
  <c r="AU52" i="37"/>
  <c r="AU124" i="37" s="1"/>
  <c r="AU424" i="37" s="1"/>
  <c r="AQ52" i="37"/>
  <c r="AQ124" i="37" s="1"/>
  <c r="AQ424" i="37" s="1"/>
  <c r="AL52" i="37"/>
  <c r="AL124" i="37" s="1"/>
  <c r="AL208" i="37" s="1"/>
  <c r="AL280" i="37" s="1"/>
  <c r="AL352" i="37" s="1"/>
  <c r="AL424" i="37" s="1"/>
  <c r="AH52" i="37"/>
  <c r="AH124" i="37" s="1"/>
  <c r="AH208" i="37" s="1"/>
  <c r="AH280" i="37" s="1"/>
  <c r="AH352" i="37" s="1"/>
  <c r="AH424" i="37" s="1"/>
  <c r="AT52" i="37"/>
  <c r="AT124" i="37" s="1"/>
  <c r="AK52" i="37"/>
  <c r="AK124" i="37" s="1"/>
  <c r="BB52" i="37"/>
  <c r="BB124" i="37" s="1"/>
  <c r="AS52" i="37"/>
  <c r="AS124" i="37" s="1"/>
  <c r="AS424" i="37" s="1"/>
  <c r="AO52" i="37"/>
  <c r="AX52" i="37" s="1"/>
  <c r="AX124" i="37" s="1"/>
  <c r="AX208" i="37" s="1"/>
  <c r="AX280" i="37" s="1"/>
  <c r="AX352" i="37" s="1"/>
  <c r="AX424" i="37" s="1"/>
  <c r="AJ52" i="37"/>
  <c r="AJ124" i="37" s="1"/>
  <c r="AJ208" i="37" s="1"/>
  <c r="AJ280" i="37" s="1"/>
  <c r="AJ352" i="37" s="1"/>
  <c r="AJ424" i="37" s="1"/>
  <c r="BA52" i="37"/>
  <c r="BA124" i="37" s="1"/>
  <c r="AR52" i="37"/>
  <c r="AR124" i="37" s="1"/>
  <c r="AR424" i="37" s="1"/>
  <c r="AN52" i="37"/>
  <c r="AN124" i="37" s="1"/>
  <c r="AN208" i="37" s="1"/>
  <c r="AN280" i="37" s="1"/>
  <c r="AN352" i="37" s="1"/>
  <c r="AN424" i="37" s="1"/>
  <c r="AI52" i="37"/>
  <c r="AP16" i="11"/>
  <c r="AW16" i="11" s="1"/>
  <c r="AW88" i="11" s="1"/>
  <c r="AW172" i="11" s="1"/>
  <c r="AO88" i="11"/>
  <c r="AT388" i="11"/>
  <c r="AO146" i="11"/>
  <c r="AP74" i="11"/>
  <c r="AT446" i="11"/>
  <c r="AU56" i="36"/>
  <c r="AU128" i="36" s="1"/>
  <c r="AU428" i="36" s="1"/>
  <c r="AQ56" i="36"/>
  <c r="AQ128" i="36" s="1"/>
  <c r="AQ428" i="36" s="1"/>
  <c r="AL56" i="36"/>
  <c r="AL128" i="36" s="1"/>
  <c r="AL212" i="36" s="1"/>
  <c r="AL284" i="36" s="1"/>
  <c r="AL356" i="36" s="1"/>
  <c r="AL428" i="36" s="1"/>
  <c r="AH56" i="36"/>
  <c r="AH128" i="36" s="1"/>
  <c r="AH212" i="36" s="1"/>
  <c r="AH284" i="36" s="1"/>
  <c r="AH356" i="36" s="1"/>
  <c r="AH428" i="36" s="1"/>
  <c r="AT56" i="36"/>
  <c r="AT128" i="36" s="1"/>
  <c r="AT428" i="36" s="1"/>
  <c r="AK56" i="36"/>
  <c r="AK128" i="36" s="1"/>
  <c r="AK212" i="36" s="1"/>
  <c r="BB56" i="36"/>
  <c r="BB128" i="36" s="1"/>
  <c r="AS56" i="36"/>
  <c r="AS128" i="36" s="1"/>
  <c r="AS428" i="36" s="1"/>
  <c r="AO56" i="36"/>
  <c r="AX56" i="36" s="1"/>
  <c r="AX128" i="36" s="1"/>
  <c r="AJ56" i="36"/>
  <c r="AJ128" i="36" s="1"/>
  <c r="AJ212" i="36" s="1"/>
  <c r="AJ284" i="36" s="1"/>
  <c r="AJ356" i="36" s="1"/>
  <c r="AJ428" i="36" s="1"/>
  <c r="BA56" i="36"/>
  <c r="BA128" i="36" s="1"/>
  <c r="AR56" i="36"/>
  <c r="AR128" i="36" s="1"/>
  <c r="AR428" i="36" s="1"/>
  <c r="AN56" i="36"/>
  <c r="AN128" i="36" s="1"/>
  <c r="AN212" i="36" s="1"/>
  <c r="AN284" i="36" s="1"/>
  <c r="AN356" i="36" s="1"/>
  <c r="AN428" i="36" s="1"/>
  <c r="AI56" i="36"/>
  <c r="AU48" i="36"/>
  <c r="AU120" i="36" s="1"/>
  <c r="AU420" i="36" s="1"/>
  <c r="AQ48" i="36"/>
  <c r="AQ120" i="36" s="1"/>
  <c r="AQ420" i="36" s="1"/>
  <c r="AL48" i="36"/>
  <c r="AL120" i="36" s="1"/>
  <c r="AL204" i="36" s="1"/>
  <c r="AL276" i="36" s="1"/>
  <c r="AL348" i="36" s="1"/>
  <c r="AL420" i="36" s="1"/>
  <c r="AH48" i="36"/>
  <c r="AH120" i="36" s="1"/>
  <c r="AH204" i="36" s="1"/>
  <c r="AH276" i="36" s="1"/>
  <c r="AH348" i="36" s="1"/>
  <c r="AH420" i="36" s="1"/>
  <c r="AT48" i="36"/>
  <c r="AT120" i="36" s="1"/>
  <c r="AT420" i="36" s="1"/>
  <c r="AK48" i="36"/>
  <c r="AK120" i="36" s="1"/>
  <c r="AK204" i="36" s="1"/>
  <c r="BB48" i="36"/>
  <c r="BB120" i="36" s="1"/>
  <c r="AS48" i="36"/>
  <c r="AS120" i="36" s="1"/>
  <c r="AS420" i="36" s="1"/>
  <c r="AO48" i="36"/>
  <c r="AX48" i="36" s="1"/>
  <c r="AX120" i="36" s="1"/>
  <c r="AJ48" i="36"/>
  <c r="AJ120" i="36" s="1"/>
  <c r="AJ204" i="36" s="1"/>
  <c r="AJ276" i="36" s="1"/>
  <c r="AJ348" i="36" s="1"/>
  <c r="AJ420" i="36" s="1"/>
  <c r="BA48" i="36"/>
  <c r="BA120" i="36" s="1"/>
  <c r="AR48" i="36"/>
  <c r="AR120" i="36" s="1"/>
  <c r="AR420" i="36" s="1"/>
  <c r="AN48" i="36"/>
  <c r="AN120" i="36" s="1"/>
  <c r="AN204" i="36" s="1"/>
  <c r="AN276" i="36" s="1"/>
  <c r="AN348" i="36" s="1"/>
  <c r="AN420" i="36" s="1"/>
  <c r="AI48" i="36"/>
  <c r="AU40" i="36"/>
  <c r="AU112" i="36" s="1"/>
  <c r="AU412" i="36" s="1"/>
  <c r="AQ40" i="36"/>
  <c r="AQ112" i="36" s="1"/>
  <c r="AQ412" i="36" s="1"/>
  <c r="AL40" i="36"/>
  <c r="AL112" i="36" s="1"/>
  <c r="AL196" i="36" s="1"/>
  <c r="AL268" i="36" s="1"/>
  <c r="AL340" i="36" s="1"/>
  <c r="AL412" i="36" s="1"/>
  <c r="AH40" i="36"/>
  <c r="AH112" i="36" s="1"/>
  <c r="AH196" i="36" s="1"/>
  <c r="AH268" i="36" s="1"/>
  <c r="AH340" i="36" s="1"/>
  <c r="AH412" i="36" s="1"/>
  <c r="AT40" i="36"/>
  <c r="AT112" i="36" s="1"/>
  <c r="AT412" i="36" s="1"/>
  <c r="AK40" i="36"/>
  <c r="AK112" i="36" s="1"/>
  <c r="AK196" i="36" s="1"/>
  <c r="BB40" i="36"/>
  <c r="BB112" i="36" s="1"/>
  <c r="AS40" i="36"/>
  <c r="AS112" i="36" s="1"/>
  <c r="AS412" i="36" s="1"/>
  <c r="AO40" i="36"/>
  <c r="AX40" i="36" s="1"/>
  <c r="AX112" i="36" s="1"/>
  <c r="AJ40" i="36"/>
  <c r="AJ112" i="36" s="1"/>
  <c r="AJ196" i="36" s="1"/>
  <c r="AJ268" i="36" s="1"/>
  <c r="AJ340" i="36" s="1"/>
  <c r="AJ412" i="36" s="1"/>
  <c r="BA40" i="36"/>
  <c r="BA112" i="36" s="1"/>
  <c r="AR40" i="36"/>
  <c r="AR112" i="36" s="1"/>
  <c r="AR412" i="36" s="1"/>
  <c r="AN40" i="36"/>
  <c r="AN112" i="36" s="1"/>
  <c r="AN196" i="36" s="1"/>
  <c r="AN268" i="36" s="1"/>
  <c r="AN340" i="36" s="1"/>
  <c r="AN412" i="36" s="1"/>
  <c r="AI40" i="36"/>
  <c r="AU32" i="36"/>
  <c r="AU104" i="36" s="1"/>
  <c r="AU404" i="36" s="1"/>
  <c r="AQ32" i="36"/>
  <c r="AQ104" i="36" s="1"/>
  <c r="AQ404" i="36" s="1"/>
  <c r="AL32" i="36"/>
  <c r="AL104" i="36" s="1"/>
  <c r="AL188" i="36" s="1"/>
  <c r="AL260" i="36" s="1"/>
  <c r="AL332" i="36" s="1"/>
  <c r="AL404" i="36" s="1"/>
  <c r="AH32" i="36"/>
  <c r="AH104" i="36" s="1"/>
  <c r="AH188" i="36" s="1"/>
  <c r="AH260" i="36" s="1"/>
  <c r="AH332" i="36" s="1"/>
  <c r="AH404" i="36" s="1"/>
  <c r="AT32" i="36"/>
  <c r="AT104" i="36" s="1"/>
  <c r="AT404" i="36" s="1"/>
  <c r="AK32" i="36"/>
  <c r="AK104" i="36" s="1"/>
  <c r="AK188" i="36" s="1"/>
  <c r="BB32" i="36"/>
  <c r="BB104" i="36" s="1"/>
  <c r="AS32" i="36"/>
  <c r="AS104" i="36" s="1"/>
  <c r="AS404" i="36" s="1"/>
  <c r="AO32" i="36"/>
  <c r="AX32" i="36" s="1"/>
  <c r="AX104" i="36" s="1"/>
  <c r="AJ32" i="36"/>
  <c r="AJ104" i="36" s="1"/>
  <c r="AJ188" i="36" s="1"/>
  <c r="AJ260" i="36" s="1"/>
  <c r="AJ332" i="36" s="1"/>
  <c r="AJ404" i="36" s="1"/>
  <c r="BA32" i="36"/>
  <c r="BA104" i="36" s="1"/>
  <c r="AR32" i="36"/>
  <c r="AR104" i="36" s="1"/>
  <c r="AR404" i="36" s="1"/>
  <c r="AN32" i="36"/>
  <c r="AN104" i="36" s="1"/>
  <c r="AN188" i="36" s="1"/>
  <c r="AN260" i="36" s="1"/>
  <c r="AN332" i="36" s="1"/>
  <c r="AN404" i="36" s="1"/>
  <c r="AI32" i="36"/>
  <c r="AU24" i="36"/>
  <c r="AU96" i="36" s="1"/>
  <c r="AU396" i="36" s="1"/>
  <c r="AQ24" i="36"/>
  <c r="AQ96" i="36" s="1"/>
  <c r="AQ396" i="36" s="1"/>
  <c r="AL24" i="36"/>
  <c r="AL96" i="36" s="1"/>
  <c r="AL180" i="36" s="1"/>
  <c r="AL252" i="36" s="1"/>
  <c r="AL324" i="36" s="1"/>
  <c r="AL396" i="36" s="1"/>
  <c r="AH24" i="36"/>
  <c r="AH96" i="36" s="1"/>
  <c r="AH180" i="36" s="1"/>
  <c r="AH252" i="36" s="1"/>
  <c r="AH324" i="36" s="1"/>
  <c r="AH396" i="36" s="1"/>
  <c r="AT24" i="36"/>
  <c r="AT96" i="36" s="1"/>
  <c r="AT396" i="36" s="1"/>
  <c r="AK24" i="36"/>
  <c r="AK96" i="36" s="1"/>
  <c r="AK180" i="36" s="1"/>
  <c r="BB24" i="36"/>
  <c r="BB96" i="36" s="1"/>
  <c r="AS24" i="36"/>
  <c r="AS96" i="36" s="1"/>
  <c r="AS396" i="36" s="1"/>
  <c r="AO24" i="36"/>
  <c r="AX24" i="36" s="1"/>
  <c r="AX96" i="36" s="1"/>
  <c r="AJ24" i="36"/>
  <c r="AJ96" i="36" s="1"/>
  <c r="AJ180" i="36" s="1"/>
  <c r="AJ252" i="36" s="1"/>
  <c r="AJ324" i="36" s="1"/>
  <c r="AJ396" i="36" s="1"/>
  <c r="BA24" i="36"/>
  <c r="BA96" i="36" s="1"/>
  <c r="AR24" i="36"/>
  <c r="AR96" i="36" s="1"/>
  <c r="AR396" i="36" s="1"/>
  <c r="AN24" i="36"/>
  <c r="AN96" i="36" s="1"/>
  <c r="AN180" i="36" s="1"/>
  <c r="AN252" i="36" s="1"/>
  <c r="AN324" i="36" s="1"/>
  <c r="AN396" i="36" s="1"/>
  <c r="AI24" i="36"/>
  <c r="AP20" i="11"/>
  <c r="AO92" i="11"/>
  <c r="AT392" i="11"/>
  <c r="AO99" i="11"/>
  <c r="AP27" i="11"/>
  <c r="AT399" i="11"/>
  <c r="AO107" i="11"/>
  <c r="AP35" i="11"/>
  <c r="AT407" i="11"/>
  <c r="AO115" i="11"/>
  <c r="AP43" i="11"/>
  <c r="AW43" i="11" s="1"/>
  <c r="AW115" i="11" s="1"/>
  <c r="AW199" i="11" s="1"/>
  <c r="AT415" i="11"/>
  <c r="AO123" i="11"/>
  <c r="AP51" i="11"/>
  <c r="AT423" i="11"/>
  <c r="AO131" i="11"/>
  <c r="AP59" i="11"/>
  <c r="AT431" i="11"/>
  <c r="AO139" i="11"/>
  <c r="AP67" i="11"/>
  <c r="AT439" i="11"/>
  <c r="AO147" i="11"/>
  <c r="AP75" i="11"/>
  <c r="AW75" i="11" s="1"/>
  <c r="AW147" i="11" s="1"/>
  <c r="AW231" i="11" s="1"/>
  <c r="AT447" i="11"/>
  <c r="AO155" i="11"/>
  <c r="AP83" i="11"/>
  <c r="AT455" i="11"/>
  <c r="AP40" i="11"/>
  <c r="AO112" i="11"/>
  <c r="AT412" i="11"/>
  <c r="AP36" i="11"/>
  <c r="AO108" i="11"/>
  <c r="AT408" i="11"/>
  <c r="AP52" i="11"/>
  <c r="AW52" i="11" s="1"/>
  <c r="AW124" i="11" s="1"/>
  <c r="AW208" i="11" s="1"/>
  <c r="AO124" i="11"/>
  <c r="AT424" i="11"/>
  <c r="AP60" i="11"/>
  <c r="AW60" i="11" s="1"/>
  <c r="AW132" i="11" s="1"/>
  <c r="AW216" i="11" s="1"/>
  <c r="AO132" i="11"/>
  <c r="AT432" i="11"/>
  <c r="AI141" i="11"/>
  <c r="AI225" i="11" s="1"/>
  <c r="AI297" i="11" s="1"/>
  <c r="AI369" i="11" s="1"/>
  <c r="AI441" i="11" s="1"/>
  <c r="AV69" i="11"/>
  <c r="AV141" i="11" s="1"/>
  <c r="AV225" i="11" s="1"/>
  <c r="AV297" i="11" s="1"/>
  <c r="AV369" i="11" s="1"/>
  <c r="AV441" i="11" s="1"/>
  <c r="AI149" i="11"/>
  <c r="AI233" i="11" s="1"/>
  <c r="AI305" i="11" s="1"/>
  <c r="AI377" i="11" s="1"/>
  <c r="AI449" i="11" s="1"/>
  <c r="AV77" i="11"/>
  <c r="AV149" i="11" s="1"/>
  <c r="AV233" i="11" s="1"/>
  <c r="AV305" i="11" s="1"/>
  <c r="AV377" i="11" s="1"/>
  <c r="AV449" i="11" s="1"/>
  <c r="AU79" i="37"/>
  <c r="AU151" i="37" s="1"/>
  <c r="AU451" i="37" s="1"/>
  <c r="AQ79" i="37"/>
  <c r="AQ151" i="37" s="1"/>
  <c r="AQ451" i="37" s="1"/>
  <c r="AL79" i="37"/>
  <c r="AL151" i="37" s="1"/>
  <c r="AL235" i="37" s="1"/>
  <c r="AL307" i="37" s="1"/>
  <c r="AL379" i="37" s="1"/>
  <c r="AL451" i="37" s="1"/>
  <c r="AH79" i="37"/>
  <c r="AH151" i="37" s="1"/>
  <c r="AH235" i="37" s="1"/>
  <c r="AH307" i="37" s="1"/>
  <c r="AH379" i="37" s="1"/>
  <c r="AH451" i="37" s="1"/>
  <c r="AT79" i="37"/>
  <c r="AT151" i="37" s="1"/>
  <c r="AK79" i="37"/>
  <c r="AK151" i="37" s="1"/>
  <c r="BB79" i="37"/>
  <c r="BB151" i="37" s="1"/>
  <c r="AS79" i="37"/>
  <c r="AS151" i="37" s="1"/>
  <c r="AS451" i="37" s="1"/>
  <c r="AO79" i="37"/>
  <c r="AJ79" i="37"/>
  <c r="AJ151" i="37" s="1"/>
  <c r="AJ235" i="37" s="1"/>
  <c r="AJ307" i="37" s="1"/>
  <c r="AJ379" i="37" s="1"/>
  <c r="AJ451" i="37" s="1"/>
  <c r="BA79" i="37"/>
  <c r="BA151" i="37" s="1"/>
  <c r="AR79" i="37"/>
  <c r="AR151" i="37" s="1"/>
  <c r="AR451" i="37" s="1"/>
  <c r="AN79" i="37"/>
  <c r="AN151" i="37" s="1"/>
  <c r="AN235" i="37" s="1"/>
  <c r="AN307" i="37" s="1"/>
  <c r="AN379" i="37" s="1"/>
  <c r="AN451" i="37" s="1"/>
  <c r="AI79" i="37"/>
  <c r="AU71" i="37"/>
  <c r="AU143" i="37" s="1"/>
  <c r="AU443" i="37" s="1"/>
  <c r="AQ71" i="37"/>
  <c r="AQ143" i="37" s="1"/>
  <c r="AQ443" i="37" s="1"/>
  <c r="AL71" i="37"/>
  <c r="AL143" i="37" s="1"/>
  <c r="AL227" i="37" s="1"/>
  <c r="AL299" i="37" s="1"/>
  <c r="AL371" i="37" s="1"/>
  <c r="AL443" i="37" s="1"/>
  <c r="AH71" i="37"/>
  <c r="AH143" i="37" s="1"/>
  <c r="AH227" i="37" s="1"/>
  <c r="AH299" i="37" s="1"/>
  <c r="AH371" i="37" s="1"/>
  <c r="AH443" i="37" s="1"/>
  <c r="AT71" i="37"/>
  <c r="AT143" i="37" s="1"/>
  <c r="AK71" i="37"/>
  <c r="AK143" i="37" s="1"/>
  <c r="BB71" i="37"/>
  <c r="BB143" i="37" s="1"/>
  <c r="AS71" i="37"/>
  <c r="AS143" i="37" s="1"/>
  <c r="AS443" i="37" s="1"/>
  <c r="AO71" i="37"/>
  <c r="AJ71" i="37"/>
  <c r="AJ143" i="37" s="1"/>
  <c r="AJ227" i="37" s="1"/>
  <c r="AJ299" i="37" s="1"/>
  <c r="AJ371" i="37" s="1"/>
  <c r="AJ443" i="37" s="1"/>
  <c r="BA71" i="37"/>
  <c r="BA143" i="37" s="1"/>
  <c r="AR71" i="37"/>
  <c r="AR143" i="37" s="1"/>
  <c r="AR443" i="37" s="1"/>
  <c r="AN71" i="37"/>
  <c r="AN143" i="37" s="1"/>
  <c r="AN227" i="37" s="1"/>
  <c r="AN299" i="37" s="1"/>
  <c r="AN371" i="37" s="1"/>
  <c r="AN443" i="37" s="1"/>
  <c r="AI71" i="37"/>
  <c r="AU63" i="37"/>
  <c r="AU135" i="37" s="1"/>
  <c r="AU435" i="37" s="1"/>
  <c r="AQ63" i="37"/>
  <c r="AQ135" i="37" s="1"/>
  <c r="AQ435" i="37" s="1"/>
  <c r="AL63" i="37"/>
  <c r="AL135" i="37" s="1"/>
  <c r="AL219" i="37" s="1"/>
  <c r="AL291" i="37" s="1"/>
  <c r="AL363" i="37" s="1"/>
  <c r="AL435" i="37" s="1"/>
  <c r="AH63" i="37"/>
  <c r="AH135" i="37" s="1"/>
  <c r="AH219" i="37" s="1"/>
  <c r="AH291" i="37" s="1"/>
  <c r="AH363" i="37" s="1"/>
  <c r="AH435" i="37" s="1"/>
  <c r="AT63" i="37"/>
  <c r="AT135" i="37" s="1"/>
  <c r="AK63" i="37"/>
  <c r="AK135" i="37" s="1"/>
  <c r="BB63" i="37"/>
  <c r="BB135" i="37" s="1"/>
  <c r="AS63" i="37"/>
  <c r="AS135" i="37" s="1"/>
  <c r="AS435" i="37" s="1"/>
  <c r="AO63" i="37"/>
  <c r="AJ63" i="37"/>
  <c r="AJ135" i="37" s="1"/>
  <c r="AJ219" i="37" s="1"/>
  <c r="AJ291" i="37" s="1"/>
  <c r="AJ363" i="37" s="1"/>
  <c r="AJ435" i="37" s="1"/>
  <c r="BA63" i="37"/>
  <c r="BA135" i="37" s="1"/>
  <c r="AR63" i="37"/>
  <c r="AR135" i="37" s="1"/>
  <c r="AR435" i="37" s="1"/>
  <c r="AN63" i="37"/>
  <c r="AN135" i="37" s="1"/>
  <c r="AN219" i="37" s="1"/>
  <c r="AN291" i="37" s="1"/>
  <c r="AN363" i="37" s="1"/>
  <c r="AN435" i="37" s="1"/>
  <c r="AI63" i="37"/>
  <c r="AU55" i="37"/>
  <c r="AU127" i="37" s="1"/>
  <c r="AU427" i="37" s="1"/>
  <c r="AQ55" i="37"/>
  <c r="AQ127" i="37" s="1"/>
  <c r="AQ427" i="37" s="1"/>
  <c r="AL55" i="37"/>
  <c r="AL127" i="37" s="1"/>
  <c r="AL211" i="37" s="1"/>
  <c r="AL283" i="37" s="1"/>
  <c r="AL355" i="37" s="1"/>
  <c r="AL427" i="37" s="1"/>
  <c r="AH55" i="37"/>
  <c r="AH127" i="37" s="1"/>
  <c r="AH211" i="37" s="1"/>
  <c r="AH283" i="37" s="1"/>
  <c r="AH355" i="37" s="1"/>
  <c r="AH427" i="37" s="1"/>
  <c r="AT55" i="37"/>
  <c r="AT127" i="37" s="1"/>
  <c r="AK55" i="37"/>
  <c r="AK127" i="37" s="1"/>
  <c r="BB55" i="37"/>
  <c r="BB127" i="37" s="1"/>
  <c r="AS55" i="37"/>
  <c r="AS127" i="37" s="1"/>
  <c r="AS427" i="37" s="1"/>
  <c r="AO55" i="37"/>
  <c r="AJ55" i="37"/>
  <c r="AJ127" i="37" s="1"/>
  <c r="AJ211" i="37" s="1"/>
  <c r="AJ283" i="37" s="1"/>
  <c r="AJ355" i="37" s="1"/>
  <c r="AJ427" i="37" s="1"/>
  <c r="BA55" i="37"/>
  <c r="BA127" i="37" s="1"/>
  <c r="AR55" i="37"/>
  <c r="AR127" i="37" s="1"/>
  <c r="AR427" i="37" s="1"/>
  <c r="AN55" i="37"/>
  <c r="AN127" i="37" s="1"/>
  <c r="AN211" i="37" s="1"/>
  <c r="AN283" i="37" s="1"/>
  <c r="AN355" i="37" s="1"/>
  <c r="AN427" i="37" s="1"/>
  <c r="AI55" i="37"/>
  <c r="BB47" i="37"/>
  <c r="BB119" i="37" s="1"/>
  <c r="AS47" i="37"/>
  <c r="AS119" i="37" s="1"/>
  <c r="AS419" i="37" s="1"/>
  <c r="AO47" i="37"/>
  <c r="AX47" i="37" s="1"/>
  <c r="AX119" i="37" s="1"/>
  <c r="AX203" i="37" s="1"/>
  <c r="AX275" i="37" s="1"/>
  <c r="AX347" i="37" s="1"/>
  <c r="AX419" i="37" s="1"/>
  <c r="AJ47" i="37"/>
  <c r="AJ119" i="37" s="1"/>
  <c r="AJ203" i="37" s="1"/>
  <c r="AJ275" i="37" s="1"/>
  <c r="AJ347" i="37" s="1"/>
  <c r="AJ419" i="37" s="1"/>
  <c r="BA47" i="37"/>
  <c r="BA119" i="37" s="1"/>
  <c r="AR47" i="37"/>
  <c r="AR119" i="37" s="1"/>
  <c r="AR419" i="37" s="1"/>
  <c r="AN47" i="37"/>
  <c r="AN119" i="37" s="1"/>
  <c r="AN203" i="37" s="1"/>
  <c r="AN275" i="37" s="1"/>
  <c r="AN347" i="37" s="1"/>
  <c r="AN419" i="37" s="1"/>
  <c r="AI47" i="37"/>
  <c r="AU47" i="37"/>
  <c r="AU119" i="37" s="1"/>
  <c r="AU419" i="37" s="1"/>
  <c r="AL47" i="37"/>
  <c r="AL119" i="37" s="1"/>
  <c r="AL203" i="37" s="1"/>
  <c r="AL275" i="37" s="1"/>
  <c r="AL347" i="37" s="1"/>
  <c r="AL419" i="37" s="1"/>
  <c r="AT47" i="37"/>
  <c r="AT119" i="37" s="1"/>
  <c r="AK47" i="37"/>
  <c r="AK119" i="37" s="1"/>
  <c r="AQ47" i="37"/>
  <c r="AQ119" i="37" s="1"/>
  <c r="AQ419" i="37" s="1"/>
  <c r="AH47" i="37"/>
  <c r="AH119" i="37" s="1"/>
  <c r="AH203" i="37" s="1"/>
  <c r="AH275" i="37" s="1"/>
  <c r="AH347" i="37" s="1"/>
  <c r="AH419" i="37" s="1"/>
  <c r="BA42" i="37"/>
  <c r="BA114" i="37" s="1"/>
  <c r="AR42" i="37"/>
  <c r="AR114" i="37" s="1"/>
  <c r="AR414" i="37" s="1"/>
  <c r="AN42" i="37"/>
  <c r="AN114" i="37" s="1"/>
  <c r="AN198" i="37" s="1"/>
  <c r="AN270" i="37" s="1"/>
  <c r="AN342" i="37" s="1"/>
  <c r="AN414" i="37" s="1"/>
  <c r="AI42" i="37"/>
  <c r="AS42" i="37"/>
  <c r="AS114" i="37" s="1"/>
  <c r="AS414" i="37" s="1"/>
  <c r="AL42" i="37"/>
  <c r="AL114" i="37" s="1"/>
  <c r="AL198" i="37" s="1"/>
  <c r="AL270" i="37" s="1"/>
  <c r="AL342" i="37" s="1"/>
  <c r="AL414" i="37" s="1"/>
  <c r="AQ42" i="37"/>
  <c r="AQ114" i="37" s="1"/>
  <c r="AQ414" i="37" s="1"/>
  <c r="AK42" i="37"/>
  <c r="AK114" i="37" s="1"/>
  <c r="BB42" i="37"/>
  <c r="BB114" i="37" s="1"/>
  <c r="AU42" i="37"/>
  <c r="AU114" i="37" s="1"/>
  <c r="AU414" i="37" s="1"/>
  <c r="AJ42" i="37"/>
  <c r="AJ114" i="37" s="1"/>
  <c r="AJ198" i="37" s="1"/>
  <c r="AJ270" i="37" s="1"/>
  <c r="AJ342" i="37" s="1"/>
  <c r="AJ414" i="37" s="1"/>
  <c r="AT42" i="37"/>
  <c r="AT114" i="37" s="1"/>
  <c r="AO42" i="37"/>
  <c r="AX42" i="37" s="1"/>
  <c r="AX114" i="37" s="1"/>
  <c r="AX198" i="37" s="1"/>
  <c r="AX270" i="37" s="1"/>
  <c r="AX342" i="37" s="1"/>
  <c r="AX414" i="37" s="1"/>
  <c r="AH42" i="37"/>
  <c r="AH114" i="37" s="1"/>
  <c r="AH198" i="37" s="1"/>
  <c r="AH270" i="37" s="1"/>
  <c r="AH342" i="37" s="1"/>
  <c r="AH414" i="37" s="1"/>
  <c r="AU33" i="37"/>
  <c r="AU105" i="37" s="1"/>
  <c r="AU405" i="37" s="1"/>
  <c r="AQ33" i="37"/>
  <c r="AQ105" i="37" s="1"/>
  <c r="AQ405" i="37" s="1"/>
  <c r="AL33" i="37"/>
  <c r="AL105" i="37" s="1"/>
  <c r="AL189" i="37" s="1"/>
  <c r="AL261" i="37" s="1"/>
  <c r="AL333" i="37" s="1"/>
  <c r="AL405" i="37" s="1"/>
  <c r="AH33" i="37"/>
  <c r="AH105" i="37" s="1"/>
  <c r="AH189" i="37" s="1"/>
  <c r="AH261" i="37" s="1"/>
  <c r="AH333" i="37" s="1"/>
  <c r="AH405" i="37" s="1"/>
  <c r="AT33" i="37"/>
  <c r="AT105" i="37" s="1"/>
  <c r="AK33" i="37"/>
  <c r="AK105" i="37" s="1"/>
  <c r="BB33" i="37"/>
  <c r="BB105" i="37" s="1"/>
  <c r="AS33" i="37"/>
  <c r="AS105" i="37" s="1"/>
  <c r="AS405" i="37" s="1"/>
  <c r="AO33" i="37"/>
  <c r="AJ33" i="37"/>
  <c r="AJ105" i="37" s="1"/>
  <c r="AJ189" i="37" s="1"/>
  <c r="AJ261" i="37" s="1"/>
  <c r="AJ333" i="37" s="1"/>
  <c r="AJ405" i="37" s="1"/>
  <c r="BA33" i="37"/>
  <c r="BA105" i="37" s="1"/>
  <c r="AR33" i="37"/>
  <c r="AR105" i="37" s="1"/>
  <c r="AR405" i="37" s="1"/>
  <c r="AN33" i="37"/>
  <c r="AN105" i="37" s="1"/>
  <c r="AN189" i="37" s="1"/>
  <c r="AN261" i="37" s="1"/>
  <c r="AN333" i="37" s="1"/>
  <c r="AN405" i="37" s="1"/>
  <c r="AI33" i="37"/>
  <c r="AU25" i="37"/>
  <c r="AU97" i="37" s="1"/>
  <c r="AU397" i="37" s="1"/>
  <c r="AQ25" i="37"/>
  <c r="AQ97" i="37" s="1"/>
  <c r="AQ397" i="37" s="1"/>
  <c r="AL25" i="37"/>
  <c r="AL97" i="37" s="1"/>
  <c r="AL181" i="37" s="1"/>
  <c r="AL253" i="37" s="1"/>
  <c r="AL325" i="37" s="1"/>
  <c r="AL397" i="37" s="1"/>
  <c r="AH25" i="37"/>
  <c r="AH97" i="37" s="1"/>
  <c r="AH181" i="37" s="1"/>
  <c r="AH253" i="37" s="1"/>
  <c r="AH325" i="37" s="1"/>
  <c r="AH397" i="37" s="1"/>
  <c r="AT25" i="37"/>
  <c r="AT97" i="37" s="1"/>
  <c r="AK25" i="37"/>
  <c r="AK97" i="37" s="1"/>
  <c r="BB25" i="37"/>
  <c r="BB97" i="37" s="1"/>
  <c r="AS25" i="37"/>
  <c r="AS97" i="37" s="1"/>
  <c r="AS397" i="37" s="1"/>
  <c r="AO25" i="37"/>
  <c r="AJ25" i="37"/>
  <c r="AJ97" i="37" s="1"/>
  <c r="AJ181" i="37" s="1"/>
  <c r="AJ253" i="37" s="1"/>
  <c r="AJ325" i="37" s="1"/>
  <c r="AJ397" i="37" s="1"/>
  <c r="BA25" i="37"/>
  <c r="BA97" i="37" s="1"/>
  <c r="AR25" i="37"/>
  <c r="AR97" i="37" s="1"/>
  <c r="AR397" i="37" s="1"/>
  <c r="AN25" i="37"/>
  <c r="AN97" i="37" s="1"/>
  <c r="AN181" i="37" s="1"/>
  <c r="AN253" i="37" s="1"/>
  <c r="AN325" i="37" s="1"/>
  <c r="AN397" i="37" s="1"/>
  <c r="AI25" i="37"/>
  <c r="BA19" i="37"/>
  <c r="BA91" i="37" s="1"/>
  <c r="AR19" i="37"/>
  <c r="AR91" i="37" s="1"/>
  <c r="AR391" i="37" s="1"/>
  <c r="AN19" i="37"/>
  <c r="AN91" i="37" s="1"/>
  <c r="AN175" i="37" s="1"/>
  <c r="AN247" i="37" s="1"/>
  <c r="AN319" i="37" s="1"/>
  <c r="AN391" i="37" s="1"/>
  <c r="AI19" i="37"/>
  <c r="AU19" i="37"/>
  <c r="AU91" i="37" s="1"/>
  <c r="AU391" i="37" s="1"/>
  <c r="AQ19" i="37"/>
  <c r="AQ91" i="37" s="1"/>
  <c r="AQ391" i="37" s="1"/>
  <c r="AL19" i="37"/>
  <c r="AL91" i="37" s="1"/>
  <c r="AL175" i="37" s="1"/>
  <c r="AL247" i="37" s="1"/>
  <c r="AL319" i="37" s="1"/>
  <c r="AL391" i="37" s="1"/>
  <c r="AH19" i="37"/>
  <c r="AH91" i="37" s="1"/>
  <c r="AH175" i="37" s="1"/>
  <c r="AH247" i="37" s="1"/>
  <c r="AH319" i="37" s="1"/>
  <c r="AH391" i="37" s="1"/>
  <c r="AT19" i="37"/>
  <c r="AT91" i="37" s="1"/>
  <c r="AK19" i="37"/>
  <c r="AK91" i="37" s="1"/>
  <c r="BB19" i="37"/>
  <c r="BB91" i="37" s="1"/>
  <c r="AS19" i="37"/>
  <c r="AS91" i="37" s="1"/>
  <c r="AS391" i="37" s="1"/>
  <c r="AO19" i="37"/>
  <c r="AJ19" i="37"/>
  <c r="AJ91" i="37" s="1"/>
  <c r="AJ175" i="37" s="1"/>
  <c r="AJ247" i="37" s="1"/>
  <c r="AJ319" i="37" s="1"/>
  <c r="AJ391" i="37" s="1"/>
  <c r="AX26" i="11"/>
  <c r="AX98" i="11" s="1"/>
  <c r="AX182" i="11" s="1"/>
  <c r="AX254" i="11" s="1"/>
  <c r="AX326" i="11" s="1"/>
  <c r="AX398" i="11" s="1"/>
  <c r="AX34" i="11"/>
  <c r="AX106" i="11" s="1"/>
  <c r="AX190" i="11" s="1"/>
  <c r="AX262" i="11" s="1"/>
  <c r="AX334" i="11" s="1"/>
  <c r="AX406" i="11" s="1"/>
  <c r="AX42" i="11"/>
  <c r="AX114" i="11" s="1"/>
  <c r="AX198" i="11" s="1"/>
  <c r="AX270" i="11" s="1"/>
  <c r="AX342" i="11" s="1"/>
  <c r="AX414" i="11" s="1"/>
  <c r="AX50" i="11"/>
  <c r="AX122" i="11" s="1"/>
  <c r="AX206" i="11" s="1"/>
  <c r="AX278" i="11" s="1"/>
  <c r="AX350" i="11" s="1"/>
  <c r="AX422" i="11" s="1"/>
  <c r="AX58" i="11"/>
  <c r="AX130" i="11" s="1"/>
  <c r="AX214" i="11" s="1"/>
  <c r="AX286" i="11" s="1"/>
  <c r="AX358" i="11" s="1"/>
  <c r="AX430" i="11" s="1"/>
  <c r="AX66" i="11"/>
  <c r="AX138" i="11" s="1"/>
  <c r="AX222" i="11" s="1"/>
  <c r="AX294" i="11" s="1"/>
  <c r="AX366" i="11" s="1"/>
  <c r="AX438" i="11" s="1"/>
  <c r="AX82" i="11"/>
  <c r="AX154" i="11" s="1"/>
  <c r="AX238" i="11" s="1"/>
  <c r="AX310" i="11" s="1"/>
  <c r="AX382" i="11" s="1"/>
  <c r="AX454" i="11" s="1"/>
  <c r="AP21" i="11"/>
  <c r="AO93" i="11"/>
  <c r="AT393" i="11"/>
  <c r="AU79" i="38"/>
  <c r="AU151" i="38" s="1"/>
  <c r="AU451" i="38" s="1"/>
  <c r="AQ79" i="38"/>
  <c r="AQ151" i="38" s="1"/>
  <c r="AQ451" i="38" s="1"/>
  <c r="BB79" i="38"/>
  <c r="BB151" i="38" s="1"/>
  <c r="AS79" i="38"/>
  <c r="AS151" i="38" s="1"/>
  <c r="AS451" i="38" s="1"/>
  <c r="AO79" i="38"/>
  <c r="AX79" i="38" s="1"/>
  <c r="AX151" i="38" s="1"/>
  <c r="AX235" i="38" s="1"/>
  <c r="AX307" i="38" s="1"/>
  <c r="AX379" i="38" s="1"/>
  <c r="AX451" i="38" s="1"/>
  <c r="AJ79" i="38"/>
  <c r="AJ151" i="38" s="1"/>
  <c r="AJ235" i="38" s="1"/>
  <c r="BA79" i="38"/>
  <c r="BA151" i="38" s="1"/>
  <c r="AR79" i="38"/>
  <c r="AR151" i="38" s="1"/>
  <c r="AR451" i="38" s="1"/>
  <c r="AN79" i="38"/>
  <c r="AN151" i="38" s="1"/>
  <c r="AN235" i="38" s="1"/>
  <c r="AN307" i="38" s="1"/>
  <c r="AN379" i="38" s="1"/>
  <c r="AN451" i="38" s="1"/>
  <c r="AI79" i="38"/>
  <c r="AL79" i="38"/>
  <c r="AL151" i="38" s="1"/>
  <c r="AL235" i="38" s="1"/>
  <c r="AL307" i="38" s="1"/>
  <c r="AL379" i="38" s="1"/>
  <c r="AL451" i="38" s="1"/>
  <c r="AK79" i="38"/>
  <c r="AK151" i="38" s="1"/>
  <c r="AK235" i="38" s="1"/>
  <c r="AK307" i="38" s="1"/>
  <c r="AK379" i="38" s="1"/>
  <c r="AK451" i="38" s="1"/>
  <c r="AT79" i="38"/>
  <c r="AT151" i="38" s="1"/>
  <c r="AH79" i="38"/>
  <c r="AH151" i="38" s="1"/>
  <c r="AH235" i="38" s="1"/>
  <c r="AH307" i="38" s="1"/>
  <c r="AH379" i="38" s="1"/>
  <c r="AH451" i="38" s="1"/>
  <c r="AT18" i="38"/>
  <c r="AT90" i="38" s="1"/>
  <c r="AK18" i="38"/>
  <c r="AK90" i="38" s="1"/>
  <c r="AK174" i="38" s="1"/>
  <c r="AK246" i="38" s="1"/>
  <c r="AK318" i="38" s="1"/>
  <c r="AK390" i="38" s="1"/>
  <c r="BB18" i="38"/>
  <c r="BB90" i="38" s="1"/>
  <c r="AS18" i="38"/>
  <c r="AS90" i="38" s="1"/>
  <c r="AS390" i="38" s="1"/>
  <c r="AO18" i="38"/>
  <c r="AX18" i="38" s="1"/>
  <c r="AX90" i="38" s="1"/>
  <c r="AX174" i="38" s="1"/>
  <c r="AX246" i="38" s="1"/>
  <c r="AX318" i="38" s="1"/>
  <c r="AX390" i="38" s="1"/>
  <c r="AJ18" i="38"/>
  <c r="AJ90" i="38" s="1"/>
  <c r="AJ174" i="38" s="1"/>
  <c r="BA18" i="38"/>
  <c r="BA90" i="38" s="1"/>
  <c r="AR18" i="38"/>
  <c r="AR90" i="38" s="1"/>
  <c r="AR390" i="38" s="1"/>
  <c r="AN18" i="38"/>
  <c r="AN90" i="38" s="1"/>
  <c r="AN174" i="38" s="1"/>
  <c r="AN246" i="38" s="1"/>
  <c r="AN318" i="38" s="1"/>
  <c r="AN390" i="38" s="1"/>
  <c r="AI18" i="38"/>
  <c r="AU18" i="38"/>
  <c r="AU90" i="38" s="1"/>
  <c r="AU390" i="38" s="1"/>
  <c r="AQ18" i="38"/>
  <c r="AQ90" i="38" s="1"/>
  <c r="AQ390" i="38" s="1"/>
  <c r="AL18" i="38"/>
  <c r="AL90" i="38" s="1"/>
  <c r="AL174" i="38" s="1"/>
  <c r="AL246" i="38" s="1"/>
  <c r="AL318" i="38" s="1"/>
  <c r="AL390" i="38" s="1"/>
  <c r="AH18" i="38"/>
  <c r="AH90" i="38" s="1"/>
  <c r="AH174" i="38" s="1"/>
  <c r="AH246" i="38" s="1"/>
  <c r="AH318" i="38" s="1"/>
  <c r="AH390" i="38" s="1"/>
  <c r="BA71" i="38"/>
  <c r="BA143" i="38" s="1"/>
  <c r="AR71" i="38"/>
  <c r="AR143" i="38" s="1"/>
  <c r="AR443" i="38" s="1"/>
  <c r="AS71" i="38"/>
  <c r="AS143" i="38" s="1"/>
  <c r="AS443" i="38" s="1"/>
  <c r="AN71" i="38"/>
  <c r="AN143" i="38" s="1"/>
  <c r="AN227" i="38" s="1"/>
  <c r="AN299" i="38" s="1"/>
  <c r="AN371" i="38" s="1"/>
  <c r="AN443" i="38" s="1"/>
  <c r="AI71" i="38"/>
  <c r="AQ71" i="38"/>
  <c r="AQ143" i="38" s="1"/>
  <c r="AQ443" i="38" s="1"/>
  <c r="AL71" i="38"/>
  <c r="AL143" i="38" s="1"/>
  <c r="AL227" i="38" s="1"/>
  <c r="AL299" i="38" s="1"/>
  <c r="AL371" i="38" s="1"/>
  <c r="AL443" i="38" s="1"/>
  <c r="AH71" i="38"/>
  <c r="AH143" i="38" s="1"/>
  <c r="AH227" i="38" s="1"/>
  <c r="AH299" i="38" s="1"/>
  <c r="AH371" i="38" s="1"/>
  <c r="AH443" i="38" s="1"/>
  <c r="BB71" i="38"/>
  <c r="BB143" i="38" s="1"/>
  <c r="AU71" i="38"/>
  <c r="AU143" i="38" s="1"/>
  <c r="AU443" i="38" s="1"/>
  <c r="AK71" i="38"/>
  <c r="AK143" i="38" s="1"/>
  <c r="AK227" i="38" s="1"/>
  <c r="AK299" i="38" s="1"/>
  <c r="AK371" i="38" s="1"/>
  <c r="AK443" i="38" s="1"/>
  <c r="AT71" i="38"/>
  <c r="AT143" i="38" s="1"/>
  <c r="AO71" i="38"/>
  <c r="AJ71" i="38"/>
  <c r="AJ143" i="38" s="1"/>
  <c r="AJ227" i="38" s="1"/>
  <c r="BA63" i="38"/>
  <c r="BA135" i="38" s="1"/>
  <c r="AR63" i="38"/>
  <c r="AR135" i="38" s="1"/>
  <c r="AR435" i="38" s="1"/>
  <c r="AN63" i="38"/>
  <c r="AN135" i="38" s="1"/>
  <c r="AN219" i="38" s="1"/>
  <c r="AN291" i="38" s="1"/>
  <c r="AN363" i="38" s="1"/>
  <c r="AN435" i="38" s="1"/>
  <c r="AI63" i="38"/>
  <c r="AU63" i="38"/>
  <c r="AU135" i="38" s="1"/>
  <c r="AU435" i="38" s="1"/>
  <c r="AQ63" i="38"/>
  <c r="AQ135" i="38" s="1"/>
  <c r="AQ435" i="38" s="1"/>
  <c r="AL63" i="38"/>
  <c r="AL135" i="38" s="1"/>
  <c r="AL219" i="38" s="1"/>
  <c r="AL291" i="38" s="1"/>
  <c r="AL363" i="38" s="1"/>
  <c r="AL435" i="38" s="1"/>
  <c r="AH63" i="38"/>
  <c r="AH135" i="38" s="1"/>
  <c r="AH219" i="38" s="1"/>
  <c r="AH291" i="38" s="1"/>
  <c r="AH363" i="38" s="1"/>
  <c r="AH435" i="38" s="1"/>
  <c r="AT63" i="38"/>
  <c r="AT135" i="38" s="1"/>
  <c r="AK63" i="38"/>
  <c r="AK135" i="38" s="1"/>
  <c r="AK219" i="38" s="1"/>
  <c r="AK291" i="38" s="1"/>
  <c r="AK363" i="38" s="1"/>
  <c r="AK435" i="38" s="1"/>
  <c r="BB63" i="38"/>
  <c r="BB135" i="38" s="1"/>
  <c r="AS63" i="38"/>
  <c r="AS135" i="38" s="1"/>
  <c r="AS435" i="38" s="1"/>
  <c r="AO63" i="38"/>
  <c r="AX63" i="38" s="1"/>
  <c r="AX135" i="38" s="1"/>
  <c r="AX219" i="38" s="1"/>
  <c r="AX291" i="38" s="1"/>
  <c r="AX363" i="38" s="1"/>
  <c r="AX435" i="38" s="1"/>
  <c r="AJ63" i="38"/>
  <c r="AJ135" i="38" s="1"/>
  <c r="AJ219" i="38" s="1"/>
  <c r="BA55" i="38"/>
  <c r="BA127" i="38" s="1"/>
  <c r="AR55" i="38"/>
  <c r="AR127" i="38" s="1"/>
  <c r="AR427" i="38" s="1"/>
  <c r="AN55" i="38"/>
  <c r="AN127" i="38" s="1"/>
  <c r="AN211" i="38" s="1"/>
  <c r="AN283" i="38" s="1"/>
  <c r="AN355" i="38" s="1"/>
  <c r="AN427" i="38" s="1"/>
  <c r="AI55" i="38"/>
  <c r="AU55" i="38"/>
  <c r="AU127" i="38" s="1"/>
  <c r="AU427" i="38" s="1"/>
  <c r="AQ55" i="38"/>
  <c r="AQ127" i="38" s="1"/>
  <c r="AQ427" i="38" s="1"/>
  <c r="AL55" i="38"/>
  <c r="AL127" i="38" s="1"/>
  <c r="AL211" i="38" s="1"/>
  <c r="AL283" i="38" s="1"/>
  <c r="AL355" i="38" s="1"/>
  <c r="AL427" i="38" s="1"/>
  <c r="AH55" i="38"/>
  <c r="AH127" i="38" s="1"/>
  <c r="AH211" i="38" s="1"/>
  <c r="AH283" i="38" s="1"/>
  <c r="AH355" i="38" s="1"/>
  <c r="AH427" i="38" s="1"/>
  <c r="AT55" i="38"/>
  <c r="AT127" i="38" s="1"/>
  <c r="AK55" i="38"/>
  <c r="AK127" i="38" s="1"/>
  <c r="AK211" i="38" s="1"/>
  <c r="AK283" i="38" s="1"/>
  <c r="AK355" i="38" s="1"/>
  <c r="AK427" i="38" s="1"/>
  <c r="BB55" i="38"/>
  <c r="BB127" i="38" s="1"/>
  <c r="AS55" i="38"/>
  <c r="AS127" i="38" s="1"/>
  <c r="AS427" i="38" s="1"/>
  <c r="AO55" i="38"/>
  <c r="AX55" i="38" s="1"/>
  <c r="AX127" i="38" s="1"/>
  <c r="AX211" i="38" s="1"/>
  <c r="AX283" i="38" s="1"/>
  <c r="AX355" i="38" s="1"/>
  <c r="AX427" i="38" s="1"/>
  <c r="AJ55" i="38"/>
  <c r="AJ127" i="38" s="1"/>
  <c r="AJ211" i="38" s="1"/>
  <c r="BA47" i="38"/>
  <c r="BA119" i="38" s="1"/>
  <c r="AR47" i="38"/>
  <c r="AR119" i="38" s="1"/>
  <c r="AR419" i="38" s="1"/>
  <c r="AN47" i="38"/>
  <c r="AN119" i="38" s="1"/>
  <c r="AN203" i="38" s="1"/>
  <c r="AN275" i="38" s="1"/>
  <c r="AN347" i="38" s="1"/>
  <c r="AN419" i="38" s="1"/>
  <c r="AI47" i="38"/>
  <c r="AU47" i="38"/>
  <c r="AU119" i="38" s="1"/>
  <c r="AU419" i="38" s="1"/>
  <c r="AQ47" i="38"/>
  <c r="AQ119" i="38" s="1"/>
  <c r="AQ419" i="38" s="1"/>
  <c r="AL47" i="38"/>
  <c r="AL119" i="38" s="1"/>
  <c r="AL203" i="38" s="1"/>
  <c r="AL275" i="38" s="1"/>
  <c r="AL347" i="38" s="1"/>
  <c r="AL419" i="38" s="1"/>
  <c r="AH47" i="38"/>
  <c r="AH119" i="38" s="1"/>
  <c r="AH203" i="38" s="1"/>
  <c r="AH275" i="38" s="1"/>
  <c r="AH347" i="38" s="1"/>
  <c r="AH419" i="38" s="1"/>
  <c r="AT47" i="38"/>
  <c r="AT119" i="38" s="1"/>
  <c r="AK47" i="38"/>
  <c r="AK119" i="38" s="1"/>
  <c r="AK203" i="38" s="1"/>
  <c r="AK275" i="38" s="1"/>
  <c r="AK347" i="38" s="1"/>
  <c r="AK419" i="38" s="1"/>
  <c r="BB47" i="38"/>
  <c r="BB119" i="38" s="1"/>
  <c r="AS47" i="38"/>
  <c r="AS119" i="38" s="1"/>
  <c r="AS419" i="38" s="1"/>
  <c r="AO47" i="38"/>
  <c r="AX47" i="38" s="1"/>
  <c r="AX119" i="38" s="1"/>
  <c r="AX203" i="38" s="1"/>
  <c r="AX275" i="38" s="1"/>
  <c r="AX347" i="38" s="1"/>
  <c r="AX419" i="38" s="1"/>
  <c r="AJ47" i="38"/>
  <c r="AJ119" i="38" s="1"/>
  <c r="AJ203" i="38" s="1"/>
  <c r="BA39" i="38"/>
  <c r="BA111" i="38" s="1"/>
  <c r="AR39" i="38"/>
  <c r="AR111" i="38" s="1"/>
  <c r="AR411" i="38" s="1"/>
  <c r="AN39" i="38"/>
  <c r="AN111" i="38" s="1"/>
  <c r="AN195" i="38" s="1"/>
  <c r="AN267" i="38" s="1"/>
  <c r="AN339" i="38" s="1"/>
  <c r="AN411" i="38" s="1"/>
  <c r="AI39" i="38"/>
  <c r="AU39" i="38"/>
  <c r="AU111" i="38" s="1"/>
  <c r="AU411" i="38" s="1"/>
  <c r="AQ39" i="38"/>
  <c r="AQ111" i="38" s="1"/>
  <c r="AQ411" i="38" s="1"/>
  <c r="AL39" i="38"/>
  <c r="AL111" i="38" s="1"/>
  <c r="AL195" i="38" s="1"/>
  <c r="AL267" i="38" s="1"/>
  <c r="AL339" i="38" s="1"/>
  <c r="AL411" i="38" s="1"/>
  <c r="AH39" i="38"/>
  <c r="AH111" i="38" s="1"/>
  <c r="AH195" i="38" s="1"/>
  <c r="AH267" i="38" s="1"/>
  <c r="AH339" i="38" s="1"/>
  <c r="AH411" i="38" s="1"/>
  <c r="AT39" i="38"/>
  <c r="AT111" i="38" s="1"/>
  <c r="AK39" i="38"/>
  <c r="AK111" i="38" s="1"/>
  <c r="AK195" i="38" s="1"/>
  <c r="AK267" i="38" s="1"/>
  <c r="AK339" i="38" s="1"/>
  <c r="AK411" i="38" s="1"/>
  <c r="BB39" i="38"/>
  <c r="BB111" i="38" s="1"/>
  <c r="AS39" i="38"/>
  <c r="AS111" i="38" s="1"/>
  <c r="AS411" i="38" s="1"/>
  <c r="AO39" i="38"/>
  <c r="AX39" i="38" s="1"/>
  <c r="AX111" i="38" s="1"/>
  <c r="AX195" i="38" s="1"/>
  <c r="AX267" i="38" s="1"/>
  <c r="AX339" i="38" s="1"/>
  <c r="AX411" i="38" s="1"/>
  <c r="AJ39" i="38"/>
  <c r="AJ111" i="38" s="1"/>
  <c r="AJ195" i="38" s="1"/>
  <c r="BA31" i="38"/>
  <c r="BA103" i="38" s="1"/>
  <c r="AR31" i="38"/>
  <c r="AR103" i="38" s="1"/>
  <c r="AR403" i="38" s="1"/>
  <c r="AN31" i="38"/>
  <c r="AN103" i="38" s="1"/>
  <c r="AN187" i="38" s="1"/>
  <c r="AN259" i="38" s="1"/>
  <c r="AN331" i="38" s="1"/>
  <c r="AN403" i="38" s="1"/>
  <c r="AI31" i="38"/>
  <c r="AU31" i="38"/>
  <c r="AU103" i="38" s="1"/>
  <c r="AU403" i="38" s="1"/>
  <c r="AQ31" i="38"/>
  <c r="AQ103" i="38" s="1"/>
  <c r="AQ403" i="38" s="1"/>
  <c r="AL31" i="38"/>
  <c r="AL103" i="38" s="1"/>
  <c r="AL187" i="38" s="1"/>
  <c r="AL259" i="38" s="1"/>
  <c r="AL331" i="38" s="1"/>
  <c r="AL403" i="38" s="1"/>
  <c r="AH31" i="38"/>
  <c r="AH103" i="38" s="1"/>
  <c r="AH187" i="38" s="1"/>
  <c r="AH259" i="38" s="1"/>
  <c r="AH331" i="38" s="1"/>
  <c r="AH403" i="38" s="1"/>
  <c r="AT31" i="38"/>
  <c r="AT103" i="38" s="1"/>
  <c r="AK31" i="38"/>
  <c r="AK103" i="38" s="1"/>
  <c r="AK187" i="38" s="1"/>
  <c r="AK259" i="38" s="1"/>
  <c r="AK331" i="38" s="1"/>
  <c r="AK403" i="38" s="1"/>
  <c r="BB31" i="38"/>
  <c r="BB103" i="38" s="1"/>
  <c r="AS31" i="38"/>
  <c r="AS103" i="38" s="1"/>
  <c r="AS403" i="38" s="1"/>
  <c r="AO31" i="38"/>
  <c r="AX31" i="38" s="1"/>
  <c r="AX103" i="38" s="1"/>
  <c r="AX187" i="38" s="1"/>
  <c r="AX259" i="38" s="1"/>
  <c r="AX331" i="38" s="1"/>
  <c r="AX403" i="38" s="1"/>
  <c r="AJ31" i="38"/>
  <c r="AJ103" i="38" s="1"/>
  <c r="AJ187" i="38" s="1"/>
  <c r="BA20" i="38"/>
  <c r="BA92" i="38" s="1"/>
  <c r="AR20" i="38"/>
  <c r="AR92" i="38" s="1"/>
  <c r="AR392" i="38" s="1"/>
  <c r="AN20" i="38"/>
  <c r="AN92" i="38" s="1"/>
  <c r="AN176" i="38" s="1"/>
  <c r="AN248" i="38" s="1"/>
  <c r="AN320" i="38" s="1"/>
  <c r="AN392" i="38" s="1"/>
  <c r="AI20" i="38"/>
  <c r="AU20" i="38"/>
  <c r="AU92" i="38" s="1"/>
  <c r="AU392" i="38" s="1"/>
  <c r="AQ20" i="38"/>
  <c r="AQ92" i="38" s="1"/>
  <c r="AQ392" i="38" s="1"/>
  <c r="AL20" i="38"/>
  <c r="AL92" i="38" s="1"/>
  <c r="AL176" i="38" s="1"/>
  <c r="AL248" i="38" s="1"/>
  <c r="AL320" i="38" s="1"/>
  <c r="AL392" i="38" s="1"/>
  <c r="AH20" i="38"/>
  <c r="AH92" i="38" s="1"/>
  <c r="AH176" i="38" s="1"/>
  <c r="AH248" i="38" s="1"/>
  <c r="AH320" i="38" s="1"/>
  <c r="AH392" i="38" s="1"/>
  <c r="AT20" i="38"/>
  <c r="AT92" i="38" s="1"/>
  <c r="AK20" i="38"/>
  <c r="AK92" i="38" s="1"/>
  <c r="AK176" i="38" s="1"/>
  <c r="AK248" i="38" s="1"/>
  <c r="AK320" i="38" s="1"/>
  <c r="AK392" i="38" s="1"/>
  <c r="BB20" i="38"/>
  <c r="BB92" i="38" s="1"/>
  <c r="AS20" i="38"/>
  <c r="AS92" i="38" s="1"/>
  <c r="AS392" i="38" s="1"/>
  <c r="AO20" i="38"/>
  <c r="AX20" i="38" s="1"/>
  <c r="AX92" i="38" s="1"/>
  <c r="AX176" i="38" s="1"/>
  <c r="AX248" i="38" s="1"/>
  <c r="AX320" i="38" s="1"/>
  <c r="AX392" i="38" s="1"/>
  <c r="AJ20" i="38"/>
  <c r="AJ92" i="38" s="1"/>
  <c r="AJ176" i="38" s="1"/>
  <c r="AU83" i="36"/>
  <c r="AU155" i="36" s="1"/>
  <c r="AU455" i="36" s="1"/>
  <c r="AQ83" i="36"/>
  <c r="AQ155" i="36" s="1"/>
  <c r="AQ455" i="36" s="1"/>
  <c r="AL83" i="36"/>
  <c r="AL155" i="36" s="1"/>
  <c r="AL239" i="36" s="1"/>
  <c r="AL311" i="36" s="1"/>
  <c r="AL383" i="36" s="1"/>
  <c r="AL455" i="36" s="1"/>
  <c r="AH83" i="36"/>
  <c r="AH155" i="36" s="1"/>
  <c r="AH239" i="36" s="1"/>
  <c r="AH311" i="36" s="1"/>
  <c r="AH383" i="36" s="1"/>
  <c r="AH455" i="36" s="1"/>
  <c r="AT83" i="36"/>
  <c r="AT155" i="36" s="1"/>
  <c r="AT455" i="36" s="1"/>
  <c r="AK83" i="36"/>
  <c r="AK155" i="36" s="1"/>
  <c r="AK239" i="36" s="1"/>
  <c r="BB83" i="36"/>
  <c r="BB155" i="36" s="1"/>
  <c r="AS83" i="36"/>
  <c r="AS155" i="36" s="1"/>
  <c r="AS455" i="36" s="1"/>
  <c r="AO83" i="36"/>
  <c r="AX83" i="36" s="1"/>
  <c r="AX155" i="36" s="1"/>
  <c r="AJ83" i="36"/>
  <c r="AJ155" i="36" s="1"/>
  <c r="AJ239" i="36" s="1"/>
  <c r="AJ311" i="36" s="1"/>
  <c r="AJ383" i="36" s="1"/>
  <c r="AJ455" i="36" s="1"/>
  <c r="BA83" i="36"/>
  <c r="BA155" i="36" s="1"/>
  <c r="AR83" i="36"/>
  <c r="AR155" i="36" s="1"/>
  <c r="AR455" i="36" s="1"/>
  <c r="AN83" i="36"/>
  <c r="AN155" i="36" s="1"/>
  <c r="AN239" i="36" s="1"/>
  <c r="AN311" i="36" s="1"/>
  <c r="AN383" i="36" s="1"/>
  <c r="AN455" i="36" s="1"/>
  <c r="AI83" i="36"/>
  <c r="AU75" i="36"/>
  <c r="AU147" i="36" s="1"/>
  <c r="AU447" i="36" s="1"/>
  <c r="AQ75" i="36"/>
  <c r="AQ147" i="36" s="1"/>
  <c r="AQ447" i="36" s="1"/>
  <c r="AL75" i="36"/>
  <c r="AL147" i="36" s="1"/>
  <c r="AL231" i="36" s="1"/>
  <c r="AL303" i="36" s="1"/>
  <c r="AL375" i="36" s="1"/>
  <c r="AL447" i="36" s="1"/>
  <c r="AH75" i="36"/>
  <c r="AH147" i="36" s="1"/>
  <c r="AH231" i="36" s="1"/>
  <c r="AH303" i="36" s="1"/>
  <c r="AH375" i="36" s="1"/>
  <c r="AH447" i="36" s="1"/>
  <c r="AT75" i="36"/>
  <c r="AT147" i="36" s="1"/>
  <c r="AT447" i="36" s="1"/>
  <c r="AK75" i="36"/>
  <c r="AK147" i="36" s="1"/>
  <c r="AK231" i="36" s="1"/>
  <c r="BB75" i="36"/>
  <c r="BB147" i="36" s="1"/>
  <c r="AS75" i="36"/>
  <c r="AS147" i="36" s="1"/>
  <c r="AS447" i="36" s="1"/>
  <c r="AO75" i="36"/>
  <c r="AX75" i="36" s="1"/>
  <c r="AX147" i="36" s="1"/>
  <c r="AJ75" i="36"/>
  <c r="AJ147" i="36" s="1"/>
  <c r="AJ231" i="36" s="1"/>
  <c r="AJ303" i="36" s="1"/>
  <c r="AJ375" i="36" s="1"/>
  <c r="AJ447" i="36" s="1"/>
  <c r="BA75" i="36"/>
  <c r="BA147" i="36" s="1"/>
  <c r="AR75" i="36"/>
  <c r="AR147" i="36" s="1"/>
  <c r="AR447" i="36" s="1"/>
  <c r="AN75" i="36"/>
  <c r="AN147" i="36" s="1"/>
  <c r="AN231" i="36" s="1"/>
  <c r="AN303" i="36" s="1"/>
  <c r="AN375" i="36" s="1"/>
  <c r="AN447" i="36" s="1"/>
  <c r="AI75" i="36"/>
  <c r="AU67" i="36"/>
  <c r="AU139" i="36" s="1"/>
  <c r="AU439" i="36" s="1"/>
  <c r="AQ67" i="36"/>
  <c r="AQ139" i="36" s="1"/>
  <c r="AQ439" i="36" s="1"/>
  <c r="AL67" i="36"/>
  <c r="AL139" i="36" s="1"/>
  <c r="AL223" i="36" s="1"/>
  <c r="AL295" i="36" s="1"/>
  <c r="AL367" i="36" s="1"/>
  <c r="AL439" i="36" s="1"/>
  <c r="AH67" i="36"/>
  <c r="AH139" i="36" s="1"/>
  <c r="AH223" i="36" s="1"/>
  <c r="AH295" i="36" s="1"/>
  <c r="AH367" i="36" s="1"/>
  <c r="AH439" i="36" s="1"/>
  <c r="AT67" i="36"/>
  <c r="AT139" i="36" s="1"/>
  <c r="AT439" i="36" s="1"/>
  <c r="AK67" i="36"/>
  <c r="AK139" i="36" s="1"/>
  <c r="AK223" i="36" s="1"/>
  <c r="BB67" i="36"/>
  <c r="BB139" i="36" s="1"/>
  <c r="AS67" i="36"/>
  <c r="AS139" i="36" s="1"/>
  <c r="AS439" i="36" s="1"/>
  <c r="AO67" i="36"/>
  <c r="AX67" i="36" s="1"/>
  <c r="AX139" i="36" s="1"/>
  <c r="AJ67" i="36"/>
  <c r="AJ139" i="36" s="1"/>
  <c r="AJ223" i="36" s="1"/>
  <c r="AJ295" i="36" s="1"/>
  <c r="AJ367" i="36" s="1"/>
  <c r="AJ439" i="36" s="1"/>
  <c r="BA67" i="36"/>
  <c r="BA139" i="36" s="1"/>
  <c r="AR67" i="36"/>
  <c r="AR139" i="36" s="1"/>
  <c r="AR439" i="36" s="1"/>
  <c r="AN67" i="36"/>
  <c r="AN139" i="36" s="1"/>
  <c r="AN223" i="36" s="1"/>
  <c r="AN295" i="36" s="1"/>
  <c r="AN367" i="36" s="1"/>
  <c r="AN439" i="36" s="1"/>
  <c r="AI67" i="36"/>
  <c r="AU59" i="36"/>
  <c r="AU131" i="36" s="1"/>
  <c r="AU431" i="36" s="1"/>
  <c r="AQ59" i="36"/>
  <c r="AQ131" i="36" s="1"/>
  <c r="AQ431" i="36" s="1"/>
  <c r="AL59" i="36"/>
  <c r="AL131" i="36" s="1"/>
  <c r="AL215" i="36" s="1"/>
  <c r="AL287" i="36" s="1"/>
  <c r="AL359" i="36" s="1"/>
  <c r="AL431" i="36" s="1"/>
  <c r="AH59" i="36"/>
  <c r="AH131" i="36" s="1"/>
  <c r="AH215" i="36" s="1"/>
  <c r="AH287" i="36" s="1"/>
  <c r="AH359" i="36" s="1"/>
  <c r="AH431" i="36" s="1"/>
  <c r="AT59" i="36"/>
  <c r="AT131" i="36" s="1"/>
  <c r="AT431" i="36" s="1"/>
  <c r="AK59" i="36"/>
  <c r="AK131" i="36" s="1"/>
  <c r="AK215" i="36" s="1"/>
  <c r="BB59" i="36"/>
  <c r="BB131" i="36" s="1"/>
  <c r="AS59" i="36"/>
  <c r="AS131" i="36" s="1"/>
  <c r="AS431" i="36" s="1"/>
  <c r="AO59" i="36"/>
  <c r="AX59" i="36" s="1"/>
  <c r="AX131" i="36" s="1"/>
  <c r="AJ59" i="36"/>
  <c r="AJ131" i="36" s="1"/>
  <c r="AJ215" i="36" s="1"/>
  <c r="AJ287" i="36" s="1"/>
  <c r="AJ359" i="36" s="1"/>
  <c r="AJ431" i="36" s="1"/>
  <c r="BA59" i="36"/>
  <c r="BA131" i="36" s="1"/>
  <c r="AR59" i="36"/>
  <c r="AR131" i="36" s="1"/>
  <c r="AR431" i="36" s="1"/>
  <c r="AN59" i="36"/>
  <c r="AN131" i="36" s="1"/>
  <c r="AN215" i="36" s="1"/>
  <c r="AN287" i="36" s="1"/>
  <c r="AN359" i="36" s="1"/>
  <c r="AN431" i="36" s="1"/>
  <c r="AI59" i="36"/>
  <c r="AU51" i="36"/>
  <c r="AU123" i="36" s="1"/>
  <c r="AU423" i="36" s="1"/>
  <c r="AQ51" i="36"/>
  <c r="AQ123" i="36" s="1"/>
  <c r="AQ423" i="36" s="1"/>
  <c r="AL51" i="36"/>
  <c r="AL123" i="36" s="1"/>
  <c r="AL207" i="36" s="1"/>
  <c r="AL279" i="36" s="1"/>
  <c r="AL351" i="36" s="1"/>
  <c r="AL423" i="36" s="1"/>
  <c r="AH51" i="36"/>
  <c r="AH123" i="36" s="1"/>
  <c r="AH207" i="36" s="1"/>
  <c r="AH279" i="36" s="1"/>
  <c r="AH351" i="36" s="1"/>
  <c r="AH423" i="36" s="1"/>
  <c r="AT51" i="36"/>
  <c r="AT123" i="36" s="1"/>
  <c r="AT423" i="36" s="1"/>
  <c r="AK51" i="36"/>
  <c r="AK123" i="36" s="1"/>
  <c r="AK207" i="36" s="1"/>
  <c r="BB51" i="36"/>
  <c r="BB123" i="36" s="1"/>
  <c r="AS51" i="36"/>
  <c r="AS123" i="36" s="1"/>
  <c r="AS423" i="36" s="1"/>
  <c r="AO51" i="36"/>
  <c r="AX51" i="36" s="1"/>
  <c r="AX123" i="36" s="1"/>
  <c r="AJ51" i="36"/>
  <c r="AJ123" i="36" s="1"/>
  <c r="AJ207" i="36" s="1"/>
  <c r="AJ279" i="36" s="1"/>
  <c r="AJ351" i="36" s="1"/>
  <c r="AJ423" i="36" s="1"/>
  <c r="BA51" i="36"/>
  <c r="BA123" i="36" s="1"/>
  <c r="AR51" i="36"/>
  <c r="AR123" i="36" s="1"/>
  <c r="AR423" i="36" s="1"/>
  <c r="AN51" i="36"/>
  <c r="AN123" i="36" s="1"/>
  <c r="AN207" i="36" s="1"/>
  <c r="AN279" i="36" s="1"/>
  <c r="AN351" i="36" s="1"/>
  <c r="AN423" i="36" s="1"/>
  <c r="AI51" i="36"/>
  <c r="AU43" i="36"/>
  <c r="AU115" i="36" s="1"/>
  <c r="AU415" i="36" s="1"/>
  <c r="AQ43" i="36"/>
  <c r="AQ115" i="36" s="1"/>
  <c r="AQ415" i="36" s="1"/>
  <c r="AL43" i="36"/>
  <c r="AL115" i="36" s="1"/>
  <c r="AL199" i="36" s="1"/>
  <c r="AL271" i="36" s="1"/>
  <c r="AL343" i="36" s="1"/>
  <c r="AL415" i="36" s="1"/>
  <c r="AH43" i="36"/>
  <c r="AH115" i="36" s="1"/>
  <c r="AH199" i="36" s="1"/>
  <c r="AH271" i="36" s="1"/>
  <c r="AH343" i="36" s="1"/>
  <c r="AH415" i="36" s="1"/>
  <c r="AT43" i="36"/>
  <c r="AT115" i="36" s="1"/>
  <c r="AT415" i="36" s="1"/>
  <c r="AK43" i="36"/>
  <c r="AK115" i="36" s="1"/>
  <c r="AK199" i="36" s="1"/>
  <c r="BB43" i="36"/>
  <c r="BB115" i="36" s="1"/>
  <c r="AS43" i="36"/>
  <c r="AS115" i="36" s="1"/>
  <c r="AS415" i="36" s="1"/>
  <c r="AO43" i="36"/>
  <c r="AX43" i="36" s="1"/>
  <c r="AX115" i="36" s="1"/>
  <c r="AJ43" i="36"/>
  <c r="AJ115" i="36" s="1"/>
  <c r="AJ199" i="36" s="1"/>
  <c r="AJ271" i="36" s="1"/>
  <c r="AJ343" i="36" s="1"/>
  <c r="AJ415" i="36" s="1"/>
  <c r="BA43" i="36"/>
  <c r="BA115" i="36" s="1"/>
  <c r="AR43" i="36"/>
  <c r="AR115" i="36" s="1"/>
  <c r="AR415" i="36" s="1"/>
  <c r="AN43" i="36"/>
  <c r="AN115" i="36" s="1"/>
  <c r="AN199" i="36" s="1"/>
  <c r="AN271" i="36" s="1"/>
  <c r="AN343" i="36" s="1"/>
  <c r="AN415" i="36" s="1"/>
  <c r="AI43" i="36"/>
  <c r="AU35" i="36"/>
  <c r="AU107" i="36" s="1"/>
  <c r="AU407" i="36" s="1"/>
  <c r="AQ35" i="36"/>
  <c r="AQ107" i="36" s="1"/>
  <c r="AQ407" i="36" s="1"/>
  <c r="AL35" i="36"/>
  <c r="AL107" i="36" s="1"/>
  <c r="AL191" i="36" s="1"/>
  <c r="AL263" i="36" s="1"/>
  <c r="AL335" i="36" s="1"/>
  <c r="AL407" i="36" s="1"/>
  <c r="AH35" i="36"/>
  <c r="AH107" i="36" s="1"/>
  <c r="AH191" i="36" s="1"/>
  <c r="AH263" i="36" s="1"/>
  <c r="AH335" i="36" s="1"/>
  <c r="AH407" i="36" s="1"/>
  <c r="AT35" i="36"/>
  <c r="AT107" i="36" s="1"/>
  <c r="AT407" i="36" s="1"/>
  <c r="AK35" i="36"/>
  <c r="AK107" i="36" s="1"/>
  <c r="AK191" i="36" s="1"/>
  <c r="BB35" i="36"/>
  <c r="BB107" i="36" s="1"/>
  <c r="AS35" i="36"/>
  <c r="AS107" i="36" s="1"/>
  <c r="AS407" i="36" s="1"/>
  <c r="AO35" i="36"/>
  <c r="AX35" i="36" s="1"/>
  <c r="AX107" i="36" s="1"/>
  <c r="AJ35" i="36"/>
  <c r="AJ107" i="36" s="1"/>
  <c r="AJ191" i="36" s="1"/>
  <c r="AJ263" i="36" s="1"/>
  <c r="AJ335" i="36" s="1"/>
  <c r="AJ407" i="36" s="1"/>
  <c r="BA35" i="36"/>
  <c r="BA107" i="36" s="1"/>
  <c r="AR35" i="36"/>
  <c r="AR107" i="36" s="1"/>
  <c r="AR407" i="36" s="1"/>
  <c r="AN35" i="36"/>
  <c r="AN107" i="36" s="1"/>
  <c r="AN191" i="36" s="1"/>
  <c r="AN263" i="36" s="1"/>
  <c r="AN335" i="36" s="1"/>
  <c r="AN407" i="36" s="1"/>
  <c r="AI35" i="36"/>
  <c r="AU27" i="36"/>
  <c r="AU99" i="36" s="1"/>
  <c r="AU399" i="36" s="1"/>
  <c r="AQ27" i="36"/>
  <c r="AQ99" i="36" s="1"/>
  <c r="AQ399" i="36" s="1"/>
  <c r="AL27" i="36"/>
  <c r="AL99" i="36" s="1"/>
  <c r="AL183" i="36" s="1"/>
  <c r="AL255" i="36" s="1"/>
  <c r="AL327" i="36" s="1"/>
  <c r="AL399" i="36" s="1"/>
  <c r="AH27" i="36"/>
  <c r="AH99" i="36" s="1"/>
  <c r="AH183" i="36" s="1"/>
  <c r="AH255" i="36" s="1"/>
  <c r="AH327" i="36" s="1"/>
  <c r="AH399" i="36" s="1"/>
  <c r="AT27" i="36"/>
  <c r="AT99" i="36" s="1"/>
  <c r="AT399" i="36" s="1"/>
  <c r="AK27" i="36"/>
  <c r="AK99" i="36" s="1"/>
  <c r="AK183" i="36" s="1"/>
  <c r="BB27" i="36"/>
  <c r="BB99" i="36" s="1"/>
  <c r="AS27" i="36"/>
  <c r="AS99" i="36" s="1"/>
  <c r="AS399" i="36" s="1"/>
  <c r="AO27" i="36"/>
  <c r="AX27" i="36" s="1"/>
  <c r="AX99" i="36" s="1"/>
  <c r="AJ27" i="36"/>
  <c r="AJ99" i="36" s="1"/>
  <c r="AJ183" i="36" s="1"/>
  <c r="AJ255" i="36" s="1"/>
  <c r="AJ327" i="36" s="1"/>
  <c r="AJ399" i="36" s="1"/>
  <c r="BA27" i="36"/>
  <c r="BA99" i="36" s="1"/>
  <c r="AR27" i="36"/>
  <c r="AR99" i="36" s="1"/>
  <c r="AR399" i="36" s="1"/>
  <c r="AN27" i="36"/>
  <c r="AN99" i="36" s="1"/>
  <c r="AN183" i="36" s="1"/>
  <c r="AN255" i="36" s="1"/>
  <c r="AN327" i="36" s="1"/>
  <c r="AN399" i="36" s="1"/>
  <c r="AI27" i="36"/>
  <c r="BA15" i="36"/>
  <c r="BA87" i="36" s="1"/>
  <c r="AR15" i="36"/>
  <c r="AR87" i="36" s="1"/>
  <c r="AR387" i="36" s="1"/>
  <c r="AN15" i="36"/>
  <c r="AN87" i="36" s="1"/>
  <c r="AN171" i="36" s="1"/>
  <c r="AN243" i="36" s="1"/>
  <c r="AN315" i="36" s="1"/>
  <c r="AN387" i="36" s="1"/>
  <c r="AI15" i="36"/>
  <c r="AU15" i="36"/>
  <c r="AU87" i="36" s="1"/>
  <c r="AU387" i="36" s="1"/>
  <c r="AQ15" i="36"/>
  <c r="AQ87" i="36" s="1"/>
  <c r="AQ387" i="36" s="1"/>
  <c r="AL15" i="36"/>
  <c r="AL87" i="36" s="1"/>
  <c r="AL171" i="36" s="1"/>
  <c r="AL243" i="36" s="1"/>
  <c r="AL315" i="36" s="1"/>
  <c r="AL387" i="36" s="1"/>
  <c r="AH15" i="36"/>
  <c r="AH87" i="36" s="1"/>
  <c r="AH171" i="36" s="1"/>
  <c r="AH243" i="36" s="1"/>
  <c r="AH315" i="36" s="1"/>
  <c r="AH387" i="36" s="1"/>
  <c r="AT15" i="36"/>
  <c r="AT87" i="36" s="1"/>
  <c r="AT387" i="36" s="1"/>
  <c r="AK15" i="36"/>
  <c r="AK87" i="36" s="1"/>
  <c r="AK171" i="36" s="1"/>
  <c r="BB15" i="36"/>
  <c r="BB87" i="36" s="1"/>
  <c r="AS15" i="36"/>
  <c r="AS87" i="36" s="1"/>
  <c r="AS387" i="36" s="1"/>
  <c r="AO15" i="36"/>
  <c r="AX15" i="36" s="1"/>
  <c r="AX87" i="36" s="1"/>
  <c r="AJ15" i="36"/>
  <c r="AJ87" i="36" s="1"/>
  <c r="AJ171" i="36" s="1"/>
  <c r="AJ243" i="36" s="1"/>
  <c r="AJ315" i="36" s="1"/>
  <c r="AJ387" i="36" s="1"/>
  <c r="AX15" i="11"/>
  <c r="AX87" i="11" s="1"/>
  <c r="AX171" i="11" s="1"/>
  <c r="AX243" i="11" s="1"/>
  <c r="AX315" i="11" s="1"/>
  <c r="AX387" i="11" s="1"/>
  <c r="AX19" i="11"/>
  <c r="AX91" i="11" s="1"/>
  <c r="AX175" i="11" s="1"/>
  <c r="AX247" i="11" s="1"/>
  <c r="AX319" i="11" s="1"/>
  <c r="AX391" i="11" s="1"/>
  <c r="AX28" i="11"/>
  <c r="AX100" i="11" s="1"/>
  <c r="AX184" i="11" s="1"/>
  <c r="AX256" i="11" s="1"/>
  <c r="AX328" i="11" s="1"/>
  <c r="AX400" i="11" s="1"/>
  <c r="AX44" i="11"/>
  <c r="AX116" i="11" s="1"/>
  <c r="AX200" i="11" s="1"/>
  <c r="AX272" i="11" s="1"/>
  <c r="AX344" i="11" s="1"/>
  <c r="AX416" i="11" s="1"/>
  <c r="AX23" i="11"/>
  <c r="AX95" i="11" s="1"/>
  <c r="AX179" i="11" s="1"/>
  <c r="AX251" i="11" s="1"/>
  <c r="AX323" i="11" s="1"/>
  <c r="AX395" i="11" s="1"/>
  <c r="AX25" i="11"/>
  <c r="AX97" i="11" s="1"/>
  <c r="AX181" i="11" s="1"/>
  <c r="AX253" i="11" s="1"/>
  <c r="AX325" i="11" s="1"/>
  <c r="AX397" i="11" s="1"/>
  <c r="AX33" i="11"/>
  <c r="AX105" i="11" s="1"/>
  <c r="AX189" i="11" s="1"/>
  <c r="AX261" i="11" s="1"/>
  <c r="AX333" i="11" s="1"/>
  <c r="AX405" i="11" s="1"/>
  <c r="AX41" i="11"/>
  <c r="AX113" i="11" s="1"/>
  <c r="AX197" i="11" s="1"/>
  <c r="AX269" i="11" s="1"/>
  <c r="AX341" i="11" s="1"/>
  <c r="AX413" i="11" s="1"/>
  <c r="AX49" i="11"/>
  <c r="AX121" i="11" s="1"/>
  <c r="AX205" i="11" s="1"/>
  <c r="AX277" i="11" s="1"/>
  <c r="AX349" i="11" s="1"/>
  <c r="AX421" i="11" s="1"/>
  <c r="AX57" i="11"/>
  <c r="AX129" i="11" s="1"/>
  <c r="AX213" i="11" s="1"/>
  <c r="AX285" i="11" s="1"/>
  <c r="AX357" i="11" s="1"/>
  <c r="AX429" i="11" s="1"/>
  <c r="AX65" i="11"/>
  <c r="AX137" i="11" s="1"/>
  <c r="AX221" i="11" s="1"/>
  <c r="AX293" i="11" s="1"/>
  <c r="AX365" i="11" s="1"/>
  <c r="AX437" i="11" s="1"/>
  <c r="AU78" i="37"/>
  <c r="AU150" i="37" s="1"/>
  <c r="AU450" i="37" s="1"/>
  <c r="AQ78" i="37"/>
  <c r="AQ150" i="37" s="1"/>
  <c r="AQ450" i="37" s="1"/>
  <c r="AL78" i="37"/>
  <c r="AL150" i="37" s="1"/>
  <c r="AL234" i="37" s="1"/>
  <c r="AL306" i="37" s="1"/>
  <c r="AL378" i="37" s="1"/>
  <c r="AL450" i="37" s="1"/>
  <c r="AH78" i="37"/>
  <c r="AH150" i="37" s="1"/>
  <c r="AH234" i="37" s="1"/>
  <c r="AH306" i="37" s="1"/>
  <c r="AH378" i="37" s="1"/>
  <c r="AH450" i="37" s="1"/>
  <c r="AT78" i="37"/>
  <c r="AT150" i="37" s="1"/>
  <c r="AK78" i="37"/>
  <c r="AK150" i="37" s="1"/>
  <c r="BB78" i="37"/>
  <c r="BB150" i="37" s="1"/>
  <c r="AS78" i="37"/>
  <c r="AS150" i="37" s="1"/>
  <c r="AS450" i="37" s="1"/>
  <c r="AO78" i="37"/>
  <c r="AX78" i="37" s="1"/>
  <c r="AX150" i="37" s="1"/>
  <c r="AX234" i="37" s="1"/>
  <c r="AX306" i="37" s="1"/>
  <c r="AX378" i="37" s="1"/>
  <c r="AX450" i="37" s="1"/>
  <c r="AJ78" i="37"/>
  <c r="AJ150" i="37" s="1"/>
  <c r="AJ234" i="37" s="1"/>
  <c r="AJ306" i="37" s="1"/>
  <c r="AJ378" i="37" s="1"/>
  <c r="AJ450" i="37" s="1"/>
  <c r="BA78" i="37"/>
  <c r="BA150" i="37" s="1"/>
  <c r="AR78" i="37"/>
  <c r="AR150" i="37" s="1"/>
  <c r="AR450" i="37" s="1"/>
  <c r="AN78" i="37"/>
  <c r="AN150" i="37" s="1"/>
  <c r="AN234" i="37" s="1"/>
  <c r="AN306" i="37" s="1"/>
  <c r="AN378" i="37" s="1"/>
  <c r="AN450" i="37" s="1"/>
  <c r="AI78" i="37"/>
  <c r="AU70" i="37"/>
  <c r="AU142" i="37" s="1"/>
  <c r="AU442" i="37" s="1"/>
  <c r="AQ70" i="37"/>
  <c r="AQ142" i="37" s="1"/>
  <c r="AQ442" i="37" s="1"/>
  <c r="AL70" i="37"/>
  <c r="AL142" i="37" s="1"/>
  <c r="AL226" i="37" s="1"/>
  <c r="AL298" i="37" s="1"/>
  <c r="AL370" i="37" s="1"/>
  <c r="AL442" i="37" s="1"/>
  <c r="AH70" i="37"/>
  <c r="AH142" i="37" s="1"/>
  <c r="AH226" i="37" s="1"/>
  <c r="AH298" i="37" s="1"/>
  <c r="AH370" i="37" s="1"/>
  <c r="AH442" i="37" s="1"/>
  <c r="AT70" i="37"/>
  <c r="AT142" i="37" s="1"/>
  <c r="AK70" i="37"/>
  <c r="AK142" i="37" s="1"/>
  <c r="BB70" i="37"/>
  <c r="BB142" i="37" s="1"/>
  <c r="AS70" i="37"/>
  <c r="AS142" i="37" s="1"/>
  <c r="AS442" i="37" s="1"/>
  <c r="AO70" i="37"/>
  <c r="AX70" i="37" s="1"/>
  <c r="AX142" i="37" s="1"/>
  <c r="AX226" i="37" s="1"/>
  <c r="AX298" i="37" s="1"/>
  <c r="AX370" i="37" s="1"/>
  <c r="AX442" i="37" s="1"/>
  <c r="AJ70" i="37"/>
  <c r="AJ142" i="37" s="1"/>
  <c r="AJ226" i="37" s="1"/>
  <c r="AJ298" i="37" s="1"/>
  <c r="AJ370" i="37" s="1"/>
  <c r="AJ442" i="37" s="1"/>
  <c r="BA70" i="37"/>
  <c r="BA142" i="37" s="1"/>
  <c r="AR70" i="37"/>
  <c r="AR142" i="37" s="1"/>
  <c r="AR442" i="37" s="1"/>
  <c r="AN70" i="37"/>
  <c r="AN142" i="37" s="1"/>
  <c r="AN226" i="37" s="1"/>
  <c r="AN298" i="37" s="1"/>
  <c r="AN370" i="37" s="1"/>
  <c r="AN442" i="37" s="1"/>
  <c r="AI70" i="37"/>
  <c r="AU62" i="37"/>
  <c r="AU134" i="37" s="1"/>
  <c r="AU434" i="37" s="1"/>
  <c r="AQ62" i="37"/>
  <c r="AQ134" i="37" s="1"/>
  <c r="AQ434" i="37" s="1"/>
  <c r="AL62" i="37"/>
  <c r="AL134" i="37" s="1"/>
  <c r="AL218" i="37" s="1"/>
  <c r="AL290" i="37" s="1"/>
  <c r="AL362" i="37" s="1"/>
  <c r="AL434" i="37" s="1"/>
  <c r="AH62" i="37"/>
  <c r="AH134" i="37" s="1"/>
  <c r="AH218" i="37" s="1"/>
  <c r="AH290" i="37" s="1"/>
  <c r="AH362" i="37" s="1"/>
  <c r="AH434" i="37" s="1"/>
  <c r="AT62" i="37"/>
  <c r="AT134" i="37" s="1"/>
  <c r="AK62" i="37"/>
  <c r="AK134" i="37" s="1"/>
  <c r="BB62" i="37"/>
  <c r="BB134" i="37" s="1"/>
  <c r="AS62" i="37"/>
  <c r="AS134" i="37" s="1"/>
  <c r="AS434" i="37" s="1"/>
  <c r="AO62" i="37"/>
  <c r="AX62" i="37" s="1"/>
  <c r="AX134" i="37" s="1"/>
  <c r="AX218" i="37" s="1"/>
  <c r="AX290" i="37" s="1"/>
  <c r="AX362" i="37" s="1"/>
  <c r="AX434" i="37" s="1"/>
  <c r="AJ62" i="37"/>
  <c r="AJ134" i="37" s="1"/>
  <c r="AJ218" i="37" s="1"/>
  <c r="AJ290" i="37" s="1"/>
  <c r="AJ362" i="37" s="1"/>
  <c r="AJ434" i="37" s="1"/>
  <c r="BA62" i="37"/>
  <c r="BA134" i="37" s="1"/>
  <c r="AR62" i="37"/>
  <c r="AR134" i="37" s="1"/>
  <c r="AR434" i="37" s="1"/>
  <c r="AN62" i="37"/>
  <c r="AN134" i="37" s="1"/>
  <c r="AN218" i="37" s="1"/>
  <c r="AN290" i="37" s="1"/>
  <c r="AN362" i="37" s="1"/>
  <c r="AN434" i="37" s="1"/>
  <c r="AI62" i="37"/>
  <c r="AU54" i="37"/>
  <c r="AU126" i="37" s="1"/>
  <c r="AU426" i="37" s="1"/>
  <c r="AQ54" i="37"/>
  <c r="AQ126" i="37" s="1"/>
  <c r="AQ426" i="37" s="1"/>
  <c r="AL54" i="37"/>
  <c r="AL126" i="37" s="1"/>
  <c r="AL210" i="37" s="1"/>
  <c r="AL282" i="37" s="1"/>
  <c r="AL354" i="37" s="1"/>
  <c r="AL426" i="37" s="1"/>
  <c r="AH54" i="37"/>
  <c r="AH126" i="37" s="1"/>
  <c r="AH210" i="37" s="1"/>
  <c r="AH282" i="37" s="1"/>
  <c r="AH354" i="37" s="1"/>
  <c r="AH426" i="37" s="1"/>
  <c r="AT54" i="37"/>
  <c r="AT126" i="37" s="1"/>
  <c r="AK54" i="37"/>
  <c r="AK126" i="37" s="1"/>
  <c r="BB54" i="37"/>
  <c r="BB126" i="37" s="1"/>
  <c r="AS54" i="37"/>
  <c r="AS126" i="37" s="1"/>
  <c r="AS426" i="37" s="1"/>
  <c r="AO54" i="37"/>
  <c r="AX54" i="37" s="1"/>
  <c r="AX126" i="37" s="1"/>
  <c r="AX210" i="37" s="1"/>
  <c r="AX282" i="37" s="1"/>
  <c r="AX354" i="37" s="1"/>
  <c r="AX426" i="37" s="1"/>
  <c r="AJ54" i="37"/>
  <c r="AJ126" i="37" s="1"/>
  <c r="AJ210" i="37" s="1"/>
  <c r="AJ282" i="37" s="1"/>
  <c r="AJ354" i="37" s="1"/>
  <c r="AJ426" i="37" s="1"/>
  <c r="BA54" i="37"/>
  <c r="BA126" i="37" s="1"/>
  <c r="AR54" i="37"/>
  <c r="AR126" i="37" s="1"/>
  <c r="AR426" i="37" s="1"/>
  <c r="AN54" i="37"/>
  <c r="AN126" i="37" s="1"/>
  <c r="AN210" i="37" s="1"/>
  <c r="AN282" i="37" s="1"/>
  <c r="AN354" i="37" s="1"/>
  <c r="AN426" i="37" s="1"/>
  <c r="AI54" i="37"/>
  <c r="BA45" i="37"/>
  <c r="BA117" i="37" s="1"/>
  <c r="AR45" i="37"/>
  <c r="AR117" i="37" s="1"/>
  <c r="AR417" i="37" s="1"/>
  <c r="AN45" i="37"/>
  <c r="AN117" i="37" s="1"/>
  <c r="AN201" i="37" s="1"/>
  <c r="AN273" i="37" s="1"/>
  <c r="AN345" i="37" s="1"/>
  <c r="AN417" i="37" s="1"/>
  <c r="AI45" i="37"/>
  <c r="AQ45" i="37"/>
  <c r="AQ117" i="37" s="1"/>
  <c r="AQ417" i="37" s="1"/>
  <c r="AK45" i="37"/>
  <c r="AK117" i="37" s="1"/>
  <c r="BB45" i="37"/>
  <c r="BB117" i="37" s="1"/>
  <c r="AU45" i="37"/>
  <c r="AU117" i="37" s="1"/>
  <c r="AU417" i="37" s="1"/>
  <c r="AJ45" i="37"/>
  <c r="AJ117" i="37" s="1"/>
  <c r="AJ201" i="37" s="1"/>
  <c r="AJ273" i="37" s="1"/>
  <c r="AJ345" i="37" s="1"/>
  <c r="AJ417" i="37" s="1"/>
  <c r="AT45" i="37"/>
  <c r="AT117" i="37" s="1"/>
  <c r="AO45" i="37"/>
  <c r="AX45" i="37" s="1"/>
  <c r="AX117" i="37" s="1"/>
  <c r="AX201" i="37" s="1"/>
  <c r="AX273" i="37" s="1"/>
  <c r="AX345" i="37" s="1"/>
  <c r="AX417" i="37" s="1"/>
  <c r="AH45" i="37"/>
  <c r="AH117" i="37" s="1"/>
  <c r="AH201" i="37" s="1"/>
  <c r="AH273" i="37" s="1"/>
  <c r="AH345" i="37" s="1"/>
  <c r="AH417" i="37" s="1"/>
  <c r="AS45" i="37"/>
  <c r="AS117" i="37" s="1"/>
  <c r="AS417" i="37" s="1"/>
  <c r="AL45" i="37"/>
  <c r="AL117" i="37" s="1"/>
  <c r="AL201" i="37" s="1"/>
  <c r="AL273" i="37" s="1"/>
  <c r="AL345" i="37" s="1"/>
  <c r="AL417" i="37" s="1"/>
  <c r="BA38" i="37"/>
  <c r="BA110" i="37" s="1"/>
  <c r="AR38" i="37"/>
  <c r="AR110" i="37" s="1"/>
  <c r="AR410" i="37" s="1"/>
  <c r="AN38" i="37"/>
  <c r="AN110" i="37" s="1"/>
  <c r="AN194" i="37" s="1"/>
  <c r="AN266" i="37" s="1"/>
  <c r="AN338" i="37" s="1"/>
  <c r="AN410" i="37" s="1"/>
  <c r="AI38" i="37"/>
  <c r="AS38" i="37"/>
  <c r="AS110" i="37" s="1"/>
  <c r="AS410" i="37" s="1"/>
  <c r="AL38" i="37"/>
  <c r="AL110" i="37" s="1"/>
  <c r="AL194" i="37" s="1"/>
  <c r="AL266" i="37" s="1"/>
  <c r="AL338" i="37" s="1"/>
  <c r="AL410" i="37" s="1"/>
  <c r="AQ38" i="37"/>
  <c r="AQ110" i="37" s="1"/>
  <c r="AQ410" i="37" s="1"/>
  <c r="AK38" i="37"/>
  <c r="AK110" i="37" s="1"/>
  <c r="BB38" i="37"/>
  <c r="BB110" i="37" s="1"/>
  <c r="AU38" i="37"/>
  <c r="AU110" i="37" s="1"/>
  <c r="AU410" i="37" s="1"/>
  <c r="AJ38" i="37"/>
  <c r="AJ110" i="37" s="1"/>
  <c r="AJ194" i="37" s="1"/>
  <c r="AJ266" i="37" s="1"/>
  <c r="AJ338" i="37" s="1"/>
  <c r="AJ410" i="37" s="1"/>
  <c r="AT38" i="37"/>
  <c r="AT110" i="37" s="1"/>
  <c r="AO38" i="37"/>
  <c r="AX38" i="37" s="1"/>
  <c r="AX110" i="37" s="1"/>
  <c r="AX194" i="37" s="1"/>
  <c r="AX266" i="37" s="1"/>
  <c r="AX338" i="37" s="1"/>
  <c r="AX410" i="37" s="1"/>
  <c r="AH38" i="37"/>
  <c r="AH110" i="37" s="1"/>
  <c r="AH194" i="37" s="1"/>
  <c r="AH266" i="37" s="1"/>
  <c r="AH338" i="37" s="1"/>
  <c r="AH410" i="37" s="1"/>
  <c r="AU32" i="37"/>
  <c r="AU104" i="37" s="1"/>
  <c r="AU404" i="37" s="1"/>
  <c r="AQ32" i="37"/>
  <c r="AQ104" i="37" s="1"/>
  <c r="AQ404" i="37" s="1"/>
  <c r="AL32" i="37"/>
  <c r="AL104" i="37" s="1"/>
  <c r="AL188" i="37" s="1"/>
  <c r="AL260" i="37" s="1"/>
  <c r="AL332" i="37" s="1"/>
  <c r="AL404" i="37" s="1"/>
  <c r="AH32" i="37"/>
  <c r="AH104" i="37" s="1"/>
  <c r="AH188" i="37" s="1"/>
  <c r="AH260" i="37" s="1"/>
  <c r="AH332" i="37" s="1"/>
  <c r="AH404" i="37" s="1"/>
  <c r="AT32" i="37"/>
  <c r="AT104" i="37" s="1"/>
  <c r="AK32" i="37"/>
  <c r="AK104" i="37" s="1"/>
  <c r="BB32" i="37"/>
  <c r="BB104" i="37" s="1"/>
  <c r="AS32" i="37"/>
  <c r="AS104" i="37" s="1"/>
  <c r="AS404" i="37" s="1"/>
  <c r="AO32" i="37"/>
  <c r="AX32" i="37" s="1"/>
  <c r="AX104" i="37" s="1"/>
  <c r="AX188" i="37" s="1"/>
  <c r="AX260" i="37" s="1"/>
  <c r="AX332" i="37" s="1"/>
  <c r="AX404" i="37" s="1"/>
  <c r="AJ32" i="37"/>
  <c r="AJ104" i="37" s="1"/>
  <c r="AJ188" i="37" s="1"/>
  <c r="AJ260" i="37" s="1"/>
  <c r="AJ332" i="37" s="1"/>
  <c r="AJ404" i="37" s="1"/>
  <c r="BA32" i="37"/>
  <c r="BA104" i="37" s="1"/>
  <c r="AR32" i="37"/>
  <c r="AR104" i="37" s="1"/>
  <c r="AR404" i="37" s="1"/>
  <c r="AN32" i="37"/>
  <c r="AN104" i="37" s="1"/>
  <c r="AN188" i="37" s="1"/>
  <c r="AN260" i="37" s="1"/>
  <c r="AN332" i="37" s="1"/>
  <c r="AN404" i="37" s="1"/>
  <c r="AI32" i="37"/>
  <c r="AU24" i="37"/>
  <c r="AU96" i="37" s="1"/>
  <c r="AU396" i="37" s="1"/>
  <c r="AQ24" i="37"/>
  <c r="AQ96" i="37" s="1"/>
  <c r="AQ396" i="37" s="1"/>
  <c r="AL24" i="37"/>
  <c r="AL96" i="37" s="1"/>
  <c r="AL180" i="37" s="1"/>
  <c r="AL252" i="37" s="1"/>
  <c r="AL324" i="37" s="1"/>
  <c r="AL396" i="37" s="1"/>
  <c r="AH24" i="37"/>
  <c r="AH96" i="37" s="1"/>
  <c r="AH180" i="37" s="1"/>
  <c r="AH252" i="37" s="1"/>
  <c r="AH324" i="37" s="1"/>
  <c r="AH396" i="37" s="1"/>
  <c r="AT24" i="37"/>
  <c r="AT96" i="37" s="1"/>
  <c r="AK24" i="37"/>
  <c r="AK96" i="37" s="1"/>
  <c r="BB24" i="37"/>
  <c r="BB96" i="37" s="1"/>
  <c r="AS24" i="37"/>
  <c r="AS96" i="37" s="1"/>
  <c r="AS396" i="37" s="1"/>
  <c r="AO24" i="37"/>
  <c r="AX24" i="37" s="1"/>
  <c r="AX96" i="37" s="1"/>
  <c r="AX180" i="37" s="1"/>
  <c r="AX252" i="37" s="1"/>
  <c r="AX324" i="37" s="1"/>
  <c r="AX396" i="37" s="1"/>
  <c r="AJ24" i="37"/>
  <c r="AJ96" i="37" s="1"/>
  <c r="AJ180" i="37" s="1"/>
  <c r="AJ252" i="37" s="1"/>
  <c r="AJ324" i="37" s="1"/>
  <c r="AJ396" i="37" s="1"/>
  <c r="BA24" i="37"/>
  <c r="BA96" i="37" s="1"/>
  <c r="AR24" i="37"/>
  <c r="AR96" i="37" s="1"/>
  <c r="AR396" i="37" s="1"/>
  <c r="AN24" i="37"/>
  <c r="AN96" i="37" s="1"/>
  <c r="AN180" i="37" s="1"/>
  <c r="AN252" i="37" s="1"/>
  <c r="AN324" i="37" s="1"/>
  <c r="AN396" i="37" s="1"/>
  <c r="AI24" i="37"/>
  <c r="BA15" i="37"/>
  <c r="BA87" i="37" s="1"/>
  <c r="AR15" i="37"/>
  <c r="AR87" i="37" s="1"/>
  <c r="AR387" i="37" s="1"/>
  <c r="AN15" i="37"/>
  <c r="AN87" i="37" s="1"/>
  <c r="AN171" i="37" s="1"/>
  <c r="AN243" i="37" s="1"/>
  <c r="AN315" i="37" s="1"/>
  <c r="AN387" i="37" s="1"/>
  <c r="AI15" i="37"/>
  <c r="AU15" i="37"/>
  <c r="AU87" i="37" s="1"/>
  <c r="AU387" i="37" s="1"/>
  <c r="AQ15" i="37"/>
  <c r="AQ87" i="37" s="1"/>
  <c r="AQ387" i="37" s="1"/>
  <c r="AL15" i="37"/>
  <c r="AL87" i="37" s="1"/>
  <c r="AL171" i="37" s="1"/>
  <c r="AL243" i="37" s="1"/>
  <c r="AL315" i="37" s="1"/>
  <c r="AL387" i="37" s="1"/>
  <c r="AH15" i="37"/>
  <c r="AH87" i="37" s="1"/>
  <c r="AH171" i="37" s="1"/>
  <c r="AH243" i="37" s="1"/>
  <c r="AH315" i="37" s="1"/>
  <c r="AH387" i="37" s="1"/>
  <c r="AT15" i="37"/>
  <c r="AT87" i="37" s="1"/>
  <c r="AK15" i="37"/>
  <c r="AK87" i="37" s="1"/>
  <c r="BB15" i="37"/>
  <c r="BB87" i="37" s="1"/>
  <c r="AS15" i="37"/>
  <c r="AS87" i="37" s="1"/>
  <c r="AS387" i="37" s="1"/>
  <c r="AO15" i="37"/>
  <c r="AX15" i="37" s="1"/>
  <c r="AX87" i="37" s="1"/>
  <c r="AX171" i="37" s="1"/>
  <c r="AX243" i="37" s="1"/>
  <c r="AX315" i="37" s="1"/>
  <c r="AX387" i="37" s="1"/>
  <c r="AJ15" i="37"/>
  <c r="AJ87" i="37" s="1"/>
  <c r="AJ171" i="37" s="1"/>
  <c r="AJ243" i="37" s="1"/>
  <c r="AJ315" i="37" s="1"/>
  <c r="AJ387" i="37" s="1"/>
  <c r="BB78" i="38"/>
  <c r="BB150" i="38" s="1"/>
  <c r="AS78" i="38"/>
  <c r="AS150" i="38" s="1"/>
  <c r="AS450" i="38" s="1"/>
  <c r="AO78" i="38"/>
  <c r="AX78" i="38" s="1"/>
  <c r="AX150" i="38" s="1"/>
  <c r="AX234" i="38" s="1"/>
  <c r="AX306" i="38" s="1"/>
  <c r="AX378" i="38" s="1"/>
  <c r="AX450" i="38" s="1"/>
  <c r="AJ78" i="38"/>
  <c r="AJ150" i="38" s="1"/>
  <c r="AJ234" i="38" s="1"/>
  <c r="BA78" i="38"/>
  <c r="BA150" i="38" s="1"/>
  <c r="AR78" i="38"/>
  <c r="AR150" i="38" s="1"/>
  <c r="AR450" i="38" s="1"/>
  <c r="AN78" i="38"/>
  <c r="AN150" i="38" s="1"/>
  <c r="AN234" i="38" s="1"/>
  <c r="AN306" i="38" s="1"/>
  <c r="AN378" i="38" s="1"/>
  <c r="AN450" i="38" s="1"/>
  <c r="AI78" i="38"/>
  <c r="AU78" i="38"/>
  <c r="AU150" i="38" s="1"/>
  <c r="AU450" i="38" s="1"/>
  <c r="AL78" i="38"/>
  <c r="AL150" i="38" s="1"/>
  <c r="AL234" i="38" s="1"/>
  <c r="AL306" i="38" s="1"/>
  <c r="AL378" i="38" s="1"/>
  <c r="AL450" i="38" s="1"/>
  <c r="AT78" i="38"/>
  <c r="AT150" i="38" s="1"/>
  <c r="AK78" i="38"/>
  <c r="AK150" i="38" s="1"/>
  <c r="AK234" i="38" s="1"/>
  <c r="AK306" i="38" s="1"/>
  <c r="AK378" i="38" s="1"/>
  <c r="AK450" i="38" s="1"/>
  <c r="AQ78" i="38"/>
  <c r="AQ150" i="38" s="1"/>
  <c r="AQ450" i="38" s="1"/>
  <c r="AH78" i="38"/>
  <c r="AH150" i="38" s="1"/>
  <c r="AH234" i="38" s="1"/>
  <c r="AH306" i="38" s="1"/>
  <c r="AH378" i="38" s="1"/>
  <c r="AH450" i="38" s="1"/>
  <c r="AT14" i="38"/>
  <c r="AT86" i="38" s="1"/>
  <c r="AK14" i="38"/>
  <c r="AK86" i="38" s="1"/>
  <c r="AK170" i="38" s="1"/>
  <c r="AK242" i="38" s="1"/>
  <c r="AK314" i="38" s="1"/>
  <c r="AK386" i="38" s="1"/>
  <c r="BB14" i="38"/>
  <c r="BB86" i="38" s="1"/>
  <c r="AS14" i="38"/>
  <c r="AS86" i="38" s="1"/>
  <c r="AS386" i="38" s="1"/>
  <c r="AO14" i="38"/>
  <c r="AX14" i="38" s="1"/>
  <c r="AX86" i="38" s="1"/>
  <c r="AX170" i="38" s="1"/>
  <c r="AX242" i="38" s="1"/>
  <c r="AX314" i="38" s="1"/>
  <c r="AX386" i="38" s="1"/>
  <c r="AJ14" i="38"/>
  <c r="AJ86" i="38" s="1"/>
  <c r="AJ170" i="38" s="1"/>
  <c r="BA14" i="38"/>
  <c r="BA86" i="38" s="1"/>
  <c r="AR14" i="38"/>
  <c r="AR86" i="38" s="1"/>
  <c r="AR386" i="38" s="1"/>
  <c r="AN14" i="38"/>
  <c r="AN86" i="38" s="1"/>
  <c r="AN170" i="38" s="1"/>
  <c r="AN242" i="38" s="1"/>
  <c r="AN314" i="38" s="1"/>
  <c r="AN386" i="38" s="1"/>
  <c r="AI14" i="38"/>
  <c r="AU14" i="38"/>
  <c r="AU86" i="38" s="1"/>
  <c r="AU386" i="38" s="1"/>
  <c r="AQ14" i="38"/>
  <c r="AQ86" i="38" s="1"/>
  <c r="AQ386" i="38" s="1"/>
  <c r="AL14" i="38"/>
  <c r="AL86" i="38" s="1"/>
  <c r="AL170" i="38" s="1"/>
  <c r="AL242" i="38" s="1"/>
  <c r="AL314" i="38" s="1"/>
  <c r="AL386" i="38" s="1"/>
  <c r="AH14" i="38"/>
  <c r="AH86" i="38" s="1"/>
  <c r="AH170" i="38" s="1"/>
  <c r="AH242" i="38" s="1"/>
  <c r="AH314" i="38" s="1"/>
  <c r="AH386" i="38" s="1"/>
  <c r="BA70" i="38"/>
  <c r="BA142" i="38" s="1"/>
  <c r="AR70" i="38"/>
  <c r="AR142" i="38" s="1"/>
  <c r="AR442" i="38" s="1"/>
  <c r="AN70" i="38"/>
  <c r="AN142" i="38" s="1"/>
  <c r="AN226" i="38" s="1"/>
  <c r="AN298" i="38" s="1"/>
  <c r="AN370" i="38" s="1"/>
  <c r="AN442" i="38" s="1"/>
  <c r="AI70" i="38"/>
  <c r="AU70" i="38"/>
  <c r="AU142" i="38" s="1"/>
  <c r="AU442" i="38" s="1"/>
  <c r="AQ70" i="38"/>
  <c r="AQ142" i="38" s="1"/>
  <c r="AQ442" i="38" s="1"/>
  <c r="AL70" i="38"/>
  <c r="AL142" i="38" s="1"/>
  <c r="AL226" i="38" s="1"/>
  <c r="AL298" i="38" s="1"/>
  <c r="AL370" i="38" s="1"/>
  <c r="AL442" i="38" s="1"/>
  <c r="AH70" i="38"/>
  <c r="AH142" i="38" s="1"/>
  <c r="AH226" i="38" s="1"/>
  <c r="AH298" i="38" s="1"/>
  <c r="AH370" i="38" s="1"/>
  <c r="AH442" i="38" s="1"/>
  <c r="AT70" i="38"/>
  <c r="AT142" i="38" s="1"/>
  <c r="AK70" i="38"/>
  <c r="AK142" i="38" s="1"/>
  <c r="AK226" i="38" s="1"/>
  <c r="AK298" i="38" s="1"/>
  <c r="AK370" i="38" s="1"/>
  <c r="AK442" i="38" s="1"/>
  <c r="BB70" i="38"/>
  <c r="BB142" i="38" s="1"/>
  <c r="AS70" i="38"/>
  <c r="AS142" i="38" s="1"/>
  <c r="AS442" i="38" s="1"/>
  <c r="AO70" i="38"/>
  <c r="AX70" i="38" s="1"/>
  <c r="AX142" i="38" s="1"/>
  <c r="AX226" i="38" s="1"/>
  <c r="AX298" i="38" s="1"/>
  <c r="AX370" i="38" s="1"/>
  <c r="AX442" i="38" s="1"/>
  <c r="AJ70" i="38"/>
  <c r="AJ142" i="38" s="1"/>
  <c r="AJ226" i="38" s="1"/>
  <c r="BA62" i="38"/>
  <c r="BA134" i="38" s="1"/>
  <c r="AR62" i="38"/>
  <c r="AR134" i="38" s="1"/>
  <c r="AR434" i="38" s="1"/>
  <c r="AN62" i="38"/>
  <c r="AN134" i="38" s="1"/>
  <c r="AN218" i="38" s="1"/>
  <c r="AN290" i="38" s="1"/>
  <c r="AN362" i="38" s="1"/>
  <c r="AN434" i="38" s="1"/>
  <c r="AI62" i="38"/>
  <c r="AU62" i="38"/>
  <c r="AU134" i="38" s="1"/>
  <c r="AU434" i="38" s="1"/>
  <c r="AQ62" i="38"/>
  <c r="AQ134" i="38" s="1"/>
  <c r="AQ434" i="38" s="1"/>
  <c r="AL62" i="38"/>
  <c r="AL134" i="38" s="1"/>
  <c r="AL218" i="38" s="1"/>
  <c r="AL290" i="38" s="1"/>
  <c r="AL362" i="38" s="1"/>
  <c r="AL434" i="38" s="1"/>
  <c r="AH62" i="38"/>
  <c r="AH134" i="38" s="1"/>
  <c r="AH218" i="38" s="1"/>
  <c r="AH290" i="38" s="1"/>
  <c r="AH362" i="38" s="1"/>
  <c r="AH434" i="38" s="1"/>
  <c r="AT62" i="38"/>
  <c r="AT134" i="38" s="1"/>
  <c r="AK62" i="38"/>
  <c r="AK134" i="38" s="1"/>
  <c r="AK218" i="38" s="1"/>
  <c r="AK290" i="38" s="1"/>
  <c r="AK362" i="38" s="1"/>
  <c r="AK434" i="38" s="1"/>
  <c r="BB62" i="38"/>
  <c r="BB134" i="38" s="1"/>
  <c r="AS62" i="38"/>
  <c r="AS134" i="38" s="1"/>
  <c r="AS434" i="38" s="1"/>
  <c r="AO62" i="38"/>
  <c r="AX62" i="38" s="1"/>
  <c r="AX134" i="38" s="1"/>
  <c r="AX218" i="38" s="1"/>
  <c r="AX290" i="38" s="1"/>
  <c r="AX362" i="38" s="1"/>
  <c r="AX434" i="38" s="1"/>
  <c r="AJ62" i="38"/>
  <c r="AJ134" i="38" s="1"/>
  <c r="AJ218" i="38" s="1"/>
  <c r="BA54" i="38"/>
  <c r="BA126" i="38" s="1"/>
  <c r="AR54" i="38"/>
  <c r="AR126" i="38" s="1"/>
  <c r="AR426" i="38" s="1"/>
  <c r="AN54" i="38"/>
  <c r="AN126" i="38" s="1"/>
  <c r="AN210" i="38" s="1"/>
  <c r="AN282" i="38" s="1"/>
  <c r="AN354" i="38" s="1"/>
  <c r="AN426" i="38" s="1"/>
  <c r="AI54" i="38"/>
  <c r="AU54" i="38"/>
  <c r="AU126" i="38" s="1"/>
  <c r="AU426" i="38" s="1"/>
  <c r="AQ54" i="38"/>
  <c r="AQ126" i="38" s="1"/>
  <c r="AQ426" i="38" s="1"/>
  <c r="AL54" i="38"/>
  <c r="AL126" i="38" s="1"/>
  <c r="AL210" i="38" s="1"/>
  <c r="AL282" i="38" s="1"/>
  <c r="AL354" i="38" s="1"/>
  <c r="AL426" i="38" s="1"/>
  <c r="AH54" i="38"/>
  <c r="AH126" i="38" s="1"/>
  <c r="AH210" i="38" s="1"/>
  <c r="AH282" i="38" s="1"/>
  <c r="AH354" i="38" s="1"/>
  <c r="AH426" i="38" s="1"/>
  <c r="AT54" i="38"/>
  <c r="AT126" i="38" s="1"/>
  <c r="AK54" i="38"/>
  <c r="AK126" i="38" s="1"/>
  <c r="AK210" i="38" s="1"/>
  <c r="AK282" i="38" s="1"/>
  <c r="AK354" i="38" s="1"/>
  <c r="AK426" i="38" s="1"/>
  <c r="BB54" i="38"/>
  <c r="BB126" i="38" s="1"/>
  <c r="AS54" i="38"/>
  <c r="AS126" i="38" s="1"/>
  <c r="AS426" i="38" s="1"/>
  <c r="AO54" i="38"/>
  <c r="AX54" i="38" s="1"/>
  <c r="AX126" i="38" s="1"/>
  <c r="AX210" i="38" s="1"/>
  <c r="AX282" i="38" s="1"/>
  <c r="AX354" i="38" s="1"/>
  <c r="AX426" i="38" s="1"/>
  <c r="AJ54" i="38"/>
  <c r="AJ126" i="38" s="1"/>
  <c r="AJ210" i="38" s="1"/>
  <c r="BA46" i="38"/>
  <c r="BA118" i="38" s="1"/>
  <c r="AR46" i="38"/>
  <c r="AR118" i="38" s="1"/>
  <c r="AR418" i="38" s="1"/>
  <c r="AN46" i="38"/>
  <c r="AN118" i="38" s="1"/>
  <c r="AN202" i="38" s="1"/>
  <c r="AN274" i="38" s="1"/>
  <c r="AN346" i="38" s="1"/>
  <c r="AN418" i="38" s="1"/>
  <c r="AI46" i="38"/>
  <c r="AU46" i="38"/>
  <c r="AU118" i="38" s="1"/>
  <c r="AU418" i="38" s="1"/>
  <c r="AQ46" i="38"/>
  <c r="AQ118" i="38" s="1"/>
  <c r="AQ418" i="38" s="1"/>
  <c r="AL46" i="38"/>
  <c r="AL118" i="38" s="1"/>
  <c r="AL202" i="38" s="1"/>
  <c r="AL274" i="38" s="1"/>
  <c r="AL346" i="38" s="1"/>
  <c r="AL418" i="38" s="1"/>
  <c r="AH46" i="38"/>
  <c r="AH118" i="38" s="1"/>
  <c r="AH202" i="38" s="1"/>
  <c r="AH274" i="38" s="1"/>
  <c r="AH346" i="38" s="1"/>
  <c r="AH418" i="38" s="1"/>
  <c r="AT46" i="38"/>
  <c r="AT118" i="38" s="1"/>
  <c r="AK46" i="38"/>
  <c r="AK118" i="38" s="1"/>
  <c r="AK202" i="38" s="1"/>
  <c r="AK274" i="38" s="1"/>
  <c r="AK346" i="38" s="1"/>
  <c r="AK418" i="38" s="1"/>
  <c r="BB46" i="38"/>
  <c r="BB118" i="38" s="1"/>
  <c r="AS46" i="38"/>
  <c r="AS118" i="38" s="1"/>
  <c r="AS418" i="38" s="1"/>
  <c r="AO46" i="38"/>
  <c r="AX46" i="38" s="1"/>
  <c r="AX118" i="38" s="1"/>
  <c r="AX202" i="38" s="1"/>
  <c r="AX274" i="38" s="1"/>
  <c r="AX346" i="38" s="1"/>
  <c r="AX418" i="38" s="1"/>
  <c r="AJ46" i="38"/>
  <c r="AJ118" i="38" s="1"/>
  <c r="AJ202" i="38" s="1"/>
  <c r="BA38" i="38"/>
  <c r="BA110" i="38" s="1"/>
  <c r="AR38" i="38"/>
  <c r="AR110" i="38" s="1"/>
  <c r="AR410" i="38" s="1"/>
  <c r="AN38" i="38"/>
  <c r="AN110" i="38" s="1"/>
  <c r="AN194" i="38" s="1"/>
  <c r="AN266" i="38" s="1"/>
  <c r="AN338" i="38" s="1"/>
  <c r="AN410" i="38" s="1"/>
  <c r="AI38" i="38"/>
  <c r="AU38" i="38"/>
  <c r="AU110" i="38" s="1"/>
  <c r="AU410" i="38" s="1"/>
  <c r="AQ38" i="38"/>
  <c r="AQ110" i="38" s="1"/>
  <c r="AQ410" i="38" s="1"/>
  <c r="AL38" i="38"/>
  <c r="AL110" i="38" s="1"/>
  <c r="AL194" i="38" s="1"/>
  <c r="AL266" i="38" s="1"/>
  <c r="AL338" i="38" s="1"/>
  <c r="AL410" i="38" s="1"/>
  <c r="AH38" i="38"/>
  <c r="AH110" i="38" s="1"/>
  <c r="AH194" i="38" s="1"/>
  <c r="AH266" i="38" s="1"/>
  <c r="AH338" i="38" s="1"/>
  <c r="AH410" i="38" s="1"/>
  <c r="AT38" i="38"/>
  <c r="AT110" i="38" s="1"/>
  <c r="AK38" i="38"/>
  <c r="AK110" i="38" s="1"/>
  <c r="AK194" i="38" s="1"/>
  <c r="AK266" i="38" s="1"/>
  <c r="AK338" i="38" s="1"/>
  <c r="AK410" i="38" s="1"/>
  <c r="BB38" i="38"/>
  <c r="BB110" i="38" s="1"/>
  <c r="AS38" i="38"/>
  <c r="AS110" i="38" s="1"/>
  <c r="AS410" i="38" s="1"/>
  <c r="AO38" i="38"/>
  <c r="AX38" i="38" s="1"/>
  <c r="AX110" i="38" s="1"/>
  <c r="AX194" i="38" s="1"/>
  <c r="AX266" i="38" s="1"/>
  <c r="AX338" i="38" s="1"/>
  <c r="AX410" i="38" s="1"/>
  <c r="AJ38" i="38"/>
  <c r="AJ110" i="38" s="1"/>
  <c r="AJ194" i="38" s="1"/>
  <c r="BA30" i="38"/>
  <c r="BA102" i="38" s="1"/>
  <c r="AR30" i="38"/>
  <c r="AR102" i="38" s="1"/>
  <c r="AR402" i="38" s="1"/>
  <c r="AN30" i="38"/>
  <c r="AN102" i="38" s="1"/>
  <c r="AN186" i="38" s="1"/>
  <c r="AN258" i="38" s="1"/>
  <c r="AN330" i="38" s="1"/>
  <c r="AN402" i="38" s="1"/>
  <c r="AI30" i="38"/>
  <c r="AU30" i="38"/>
  <c r="AU102" i="38" s="1"/>
  <c r="AU402" i="38" s="1"/>
  <c r="AQ30" i="38"/>
  <c r="AQ102" i="38" s="1"/>
  <c r="AQ402" i="38" s="1"/>
  <c r="AL30" i="38"/>
  <c r="AL102" i="38" s="1"/>
  <c r="AL186" i="38" s="1"/>
  <c r="AL258" i="38" s="1"/>
  <c r="AL330" i="38" s="1"/>
  <c r="AL402" i="38" s="1"/>
  <c r="AH30" i="38"/>
  <c r="AH102" i="38" s="1"/>
  <c r="AH186" i="38" s="1"/>
  <c r="AH258" i="38" s="1"/>
  <c r="AH330" i="38" s="1"/>
  <c r="AH402" i="38" s="1"/>
  <c r="AT30" i="38"/>
  <c r="AT102" i="38" s="1"/>
  <c r="AK30" i="38"/>
  <c r="AK102" i="38" s="1"/>
  <c r="AK186" i="38" s="1"/>
  <c r="AK258" i="38" s="1"/>
  <c r="AK330" i="38" s="1"/>
  <c r="AK402" i="38" s="1"/>
  <c r="BB30" i="38"/>
  <c r="BB102" i="38" s="1"/>
  <c r="AS30" i="38"/>
  <c r="AS102" i="38" s="1"/>
  <c r="AS402" i="38" s="1"/>
  <c r="AO30" i="38"/>
  <c r="AX30" i="38" s="1"/>
  <c r="AX102" i="38" s="1"/>
  <c r="AX186" i="38" s="1"/>
  <c r="AX258" i="38" s="1"/>
  <c r="AX330" i="38" s="1"/>
  <c r="AX402" i="38" s="1"/>
  <c r="AJ30" i="38"/>
  <c r="AJ102" i="38" s="1"/>
  <c r="AJ186" i="38" s="1"/>
  <c r="BA16" i="38"/>
  <c r="BA88" i="38" s="1"/>
  <c r="AR16" i="38"/>
  <c r="AR88" i="38" s="1"/>
  <c r="AR388" i="38" s="1"/>
  <c r="AN16" i="38"/>
  <c r="AN88" i="38" s="1"/>
  <c r="AN172" i="38" s="1"/>
  <c r="AN244" i="38" s="1"/>
  <c r="AN316" i="38" s="1"/>
  <c r="AN388" i="38" s="1"/>
  <c r="AI16" i="38"/>
  <c r="AU16" i="38"/>
  <c r="AU88" i="38" s="1"/>
  <c r="AU388" i="38" s="1"/>
  <c r="AQ16" i="38"/>
  <c r="AQ88" i="38" s="1"/>
  <c r="AQ388" i="38" s="1"/>
  <c r="AL16" i="38"/>
  <c r="AL88" i="38" s="1"/>
  <c r="AL172" i="38" s="1"/>
  <c r="AL244" i="38" s="1"/>
  <c r="AL316" i="38" s="1"/>
  <c r="AL388" i="38" s="1"/>
  <c r="AH16" i="38"/>
  <c r="AH88" i="38" s="1"/>
  <c r="AH172" i="38" s="1"/>
  <c r="AH244" i="38" s="1"/>
  <c r="AH316" i="38" s="1"/>
  <c r="AH388" i="38" s="1"/>
  <c r="AT16" i="38"/>
  <c r="AT88" i="38" s="1"/>
  <c r="AK16" i="38"/>
  <c r="AK88" i="38" s="1"/>
  <c r="AK172" i="38" s="1"/>
  <c r="AK244" i="38" s="1"/>
  <c r="AK316" i="38" s="1"/>
  <c r="AK388" i="38" s="1"/>
  <c r="BB16" i="38"/>
  <c r="BB88" i="38" s="1"/>
  <c r="AS16" i="38"/>
  <c r="AS88" i="38" s="1"/>
  <c r="AS388" i="38" s="1"/>
  <c r="AO16" i="38"/>
  <c r="AX16" i="38" s="1"/>
  <c r="AX88" i="38" s="1"/>
  <c r="AX172" i="38" s="1"/>
  <c r="AX244" i="38" s="1"/>
  <c r="AX316" i="38" s="1"/>
  <c r="AX388" i="38" s="1"/>
  <c r="AJ16" i="38"/>
  <c r="AJ88" i="38" s="1"/>
  <c r="AJ172" i="38" s="1"/>
  <c r="AU82" i="36"/>
  <c r="AU154" i="36" s="1"/>
  <c r="AU454" i="36" s="1"/>
  <c r="AQ82" i="36"/>
  <c r="AQ154" i="36" s="1"/>
  <c r="AQ454" i="36" s="1"/>
  <c r="AL82" i="36"/>
  <c r="AL154" i="36" s="1"/>
  <c r="AL238" i="36" s="1"/>
  <c r="AL310" i="36" s="1"/>
  <c r="AL382" i="36" s="1"/>
  <c r="AL454" i="36" s="1"/>
  <c r="AH82" i="36"/>
  <c r="AH154" i="36" s="1"/>
  <c r="AH238" i="36" s="1"/>
  <c r="AH310" i="36" s="1"/>
  <c r="AH382" i="36" s="1"/>
  <c r="AH454" i="36" s="1"/>
  <c r="AT82" i="36"/>
  <c r="AT154" i="36" s="1"/>
  <c r="AT454" i="36" s="1"/>
  <c r="AK82" i="36"/>
  <c r="AK154" i="36" s="1"/>
  <c r="AK238" i="36" s="1"/>
  <c r="BB82" i="36"/>
  <c r="BB154" i="36" s="1"/>
  <c r="AS82" i="36"/>
  <c r="AS154" i="36" s="1"/>
  <c r="AS454" i="36" s="1"/>
  <c r="AO82" i="36"/>
  <c r="AX82" i="36" s="1"/>
  <c r="AX154" i="36" s="1"/>
  <c r="AJ82" i="36"/>
  <c r="AJ154" i="36" s="1"/>
  <c r="AJ238" i="36" s="1"/>
  <c r="AJ310" i="36" s="1"/>
  <c r="AJ382" i="36" s="1"/>
  <c r="AJ454" i="36" s="1"/>
  <c r="BA82" i="36"/>
  <c r="BA154" i="36" s="1"/>
  <c r="AR82" i="36"/>
  <c r="AR154" i="36" s="1"/>
  <c r="AR454" i="36" s="1"/>
  <c r="AN82" i="36"/>
  <c r="AN154" i="36" s="1"/>
  <c r="AN238" i="36" s="1"/>
  <c r="AN310" i="36" s="1"/>
  <c r="AN382" i="36" s="1"/>
  <c r="AN454" i="36" s="1"/>
  <c r="AI82" i="36"/>
  <c r="AU74" i="36"/>
  <c r="AU146" i="36" s="1"/>
  <c r="AU446" i="36" s="1"/>
  <c r="AQ74" i="36"/>
  <c r="AQ146" i="36" s="1"/>
  <c r="AQ446" i="36" s="1"/>
  <c r="AL74" i="36"/>
  <c r="AL146" i="36" s="1"/>
  <c r="AL230" i="36" s="1"/>
  <c r="AL302" i="36" s="1"/>
  <c r="AL374" i="36" s="1"/>
  <c r="AL446" i="36" s="1"/>
  <c r="AH74" i="36"/>
  <c r="AH146" i="36" s="1"/>
  <c r="AH230" i="36" s="1"/>
  <c r="AH302" i="36" s="1"/>
  <c r="AH374" i="36" s="1"/>
  <c r="AH446" i="36" s="1"/>
  <c r="AT74" i="36"/>
  <c r="AT146" i="36" s="1"/>
  <c r="AT446" i="36" s="1"/>
  <c r="AK74" i="36"/>
  <c r="AK146" i="36" s="1"/>
  <c r="AK230" i="36" s="1"/>
  <c r="BB74" i="36"/>
  <c r="BB146" i="36" s="1"/>
  <c r="AS74" i="36"/>
  <c r="AS146" i="36" s="1"/>
  <c r="AS446" i="36" s="1"/>
  <c r="AO74" i="36"/>
  <c r="AX74" i="36" s="1"/>
  <c r="AX146" i="36" s="1"/>
  <c r="AJ74" i="36"/>
  <c r="AJ146" i="36" s="1"/>
  <c r="AJ230" i="36" s="1"/>
  <c r="AJ302" i="36" s="1"/>
  <c r="AJ374" i="36" s="1"/>
  <c r="AJ446" i="36" s="1"/>
  <c r="BA74" i="36"/>
  <c r="BA146" i="36" s="1"/>
  <c r="AR74" i="36"/>
  <c r="AR146" i="36" s="1"/>
  <c r="AR446" i="36" s="1"/>
  <c r="AN74" i="36"/>
  <c r="AN146" i="36" s="1"/>
  <c r="AN230" i="36" s="1"/>
  <c r="AN302" i="36" s="1"/>
  <c r="AN374" i="36" s="1"/>
  <c r="AN446" i="36" s="1"/>
  <c r="AI74" i="36"/>
  <c r="AU66" i="36"/>
  <c r="AU138" i="36" s="1"/>
  <c r="AU438" i="36" s="1"/>
  <c r="AQ66" i="36"/>
  <c r="AQ138" i="36" s="1"/>
  <c r="AQ438" i="36" s="1"/>
  <c r="AL66" i="36"/>
  <c r="AL138" i="36" s="1"/>
  <c r="AL222" i="36" s="1"/>
  <c r="AL294" i="36" s="1"/>
  <c r="AL366" i="36" s="1"/>
  <c r="AL438" i="36" s="1"/>
  <c r="AH66" i="36"/>
  <c r="AH138" i="36" s="1"/>
  <c r="AH222" i="36" s="1"/>
  <c r="AH294" i="36" s="1"/>
  <c r="AH366" i="36" s="1"/>
  <c r="AH438" i="36" s="1"/>
  <c r="AT66" i="36"/>
  <c r="AT138" i="36" s="1"/>
  <c r="AT438" i="36" s="1"/>
  <c r="AK66" i="36"/>
  <c r="AK138" i="36" s="1"/>
  <c r="AK222" i="36" s="1"/>
  <c r="BB66" i="36"/>
  <c r="BB138" i="36" s="1"/>
  <c r="AS66" i="36"/>
  <c r="AS138" i="36" s="1"/>
  <c r="AS438" i="36" s="1"/>
  <c r="AO66" i="36"/>
  <c r="AX66" i="36" s="1"/>
  <c r="AX138" i="36" s="1"/>
  <c r="AJ66" i="36"/>
  <c r="AJ138" i="36" s="1"/>
  <c r="AJ222" i="36" s="1"/>
  <c r="AJ294" i="36" s="1"/>
  <c r="AJ366" i="36" s="1"/>
  <c r="AJ438" i="36" s="1"/>
  <c r="BA66" i="36"/>
  <c r="BA138" i="36" s="1"/>
  <c r="AR66" i="36"/>
  <c r="AR138" i="36" s="1"/>
  <c r="AR438" i="36" s="1"/>
  <c r="AN66" i="36"/>
  <c r="AN138" i="36" s="1"/>
  <c r="AN222" i="36" s="1"/>
  <c r="AN294" i="36" s="1"/>
  <c r="AN366" i="36" s="1"/>
  <c r="AN438" i="36" s="1"/>
  <c r="AI66" i="36"/>
  <c r="AU58" i="36"/>
  <c r="AU130" i="36" s="1"/>
  <c r="AU430" i="36" s="1"/>
  <c r="AQ58" i="36"/>
  <c r="AQ130" i="36" s="1"/>
  <c r="AQ430" i="36" s="1"/>
  <c r="AL58" i="36"/>
  <c r="AL130" i="36" s="1"/>
  <c r="AL214" i="36" s="1"/>
  <c r="AL286" i="36" s="1"/>
  <c r="AL358" i="36" s="1"/>
  <c r="AL430" i="36" s="1"/>
  <c r="AH58" i="36"/>
  <c r="AH130" i="36" s="1"/>
  <c r="AH214" i="36" s="1"/>
  <c r="AH286" i="36" s="1"/>
  <c r="AH358" i="36" s="1"/>
  <c r="AH430" i="36" s="1"/>
  <c r="AT58" i="36"/>
  <c r="AT130" i="36" s="1"/>
  <c r="AT430" i="36" s="1"/>
  <c r="AK58" i="36"/>
  <c r="AK130" i="36" s="1"/>
  <c r="AK214" i="36" s="1"/>
  <c r="BB58" i="36"/>
  <c r="BB130" i="36" s="1"/>
  <c r="AS58" i="36"/>
  <c r="AS130" i="36" s="1"/>
  <c r="AS430" i="36" s="1"/>
  <c r="AO58" i="36"/>
  <c r="AX58" i="36" s="1"/>
  <c r="AX130" i="36" s="1"/>
  <c r="AJ58" i="36"/>
  <c r="AJ130" i="36" s="1"/>
  <c r="AJ214" i="36" s="1"/>
  <c r="AJ286" i="36" s="1"/>
  <c r="AJ358" i="36" s="1"/>
  <c r="AJ430" i="36" s="1"/>
  <c r="BA58" i="36"/>
  <c r="BA130" i="36" s="1"/>
  <c r="AR58" i="36"/>
  <c r="AR130" i="36" s="1"/>
  <c r="AR430" i="36" s="1"/>
  <c r="AN58" i="36"/>
  <c r="AN130" i="36" s="1"/>
  <c r="AN214" i="36" s="1"/>
  <c r="AN286" i="36" s="1"/>
  <c r="AN358" i="36" s="1"/>
  <c r="AN430" i="36" s="1"/>
  <c r="AI58" i="36"/>
  <c r="AU50" i="36"/>
  <c r="AU122" i="36" s="1"/>
  <c r="AU422" i="36" s="1"/>
  <c r="AQ50" i="36"/>
  <c r="AQ122" i="36" s="1"/>
  <c r="AQ422" i="36" s="1"/>
  <c r="AL50" i="36"/>
  <c r="AL122" i="36" s="1"/>
  <c r="AL206" i="36" s="1"/>
  <c r="AL278" i="36" s="1"/>
  <c r="AL350" i="36" s="1"/>
  <c r="AL422" i="36" s="1"/>
  <c r="AH50" i="36"/>
  <c r="AH122" i="36" s="1"/>
  <c r="AH206" i="36" s="1"/>
  <c r="AH278" i="36" s="1"/>
  <c r="AH350" i="36" s="1"/>
  <c r="AH422" i="36" s="1"/>
  <c r="AT50" i="36"/>
  <c r="AT122" i="36" s="1"/>
  <c r="AT422" i="36" s="1"/>
  <c r="AK50" i="36"/>
  <c r="AK122" i="36" s="1"/>
  <c r="AK206" i="36" s="1"/>
  <c r="BB50" i="36"/>
  <c r="BB122" i="36" s="1"/>
  <c r="AS50" i="36"/>
  <c r="AS122" i="36" s="1"/>
  <c r="AS422" i="36" s="1"/>
  <c r="AO50" i="36"/>
  <c r="AX50" i="36" s="1"/>
  <c r="AX122" i="36" s="1"/>
  <c r="AJ50" i="36"/>
  <c r="AJ122" i="36" s="1"/>
  <c r="AJ206" i="36" s="1"/>
  <c r="AJ278" i="36" s="1"/>
  <c r="AJ350" i="36" s="1"/>
  <c r="AJ422" i="36" s="1"/>
  <c r="BA50" i="36"/>
  <c r="BA122" i="36" s="1"/>
  <c r="AR50" i="36"/>
  <c r="AR122" i="36" s="1"/>
  <c r="AR422" i="36" s="1"/>
  <c r="AN50" i="36"/>
  <c r="AN122" i="36" s="1"/>
  <c r="AN206" i="36" s="1"/>
  <c r="AN278" i="36" s="1"/>
  <c r="AN350" i="36" s="1"/>
  <c r="AN422" i="36" s="1"/>
  <c r="AI50" i="36"/>
  <c r="AU42" i="36"/>
  <c r="AU114" i="36" s="1"/>
  <c r="AU414" i="36" s="1"/>
  <c r="AQ42" i="36"/>
  <c r="AQ114" i="36" s="1"/>
  <c r="AQ414" i="36" s="1"/>
  <c r="AL42" i="36"/>
  <c r="AL114" i="36" s="1"/>
  <c r="AL198" i="36" s="1"/>
  <c r="AL270" i="36" s="1"/>
  <c r="AL342" i="36" s="1"/>
  <c r="AL414" i="36" s="1"/>
  <c r="AH42" i="36"/>
  <c r="AH114" i="36" s="1"/>
  <c r="AH198" i="36" s="1"/>
  <c r="AH270" i="36" s="1"/>
  <c r="AH342" i="36" s="1"/>
  <c r="AH414" i="36" s="1"/>
  <c r="AT42" i="36"/>
  <c r="AT114" i="36" s="1"/>
  <c r="AT414" i="36" s="1"/>
  <c r="AK42" i="36"/>
  <c r="AK114" i="36" s="1"/>
  <c r="AK198" i="36" s="1"/>
  <c r="BB42" i="36"/>
  <c r="BB114" i="36" s="1"/>
  <c r="AS42" i="36"/>
  <c r="AS114" i="36" s="1"/>
  <c r="AS414" i="36" s="1"/>
  <c r="AO42" i="36"/>
  <c r="AX42" i="36" s="1"/>
  <c r="AX114" i="36" s="1"/>
  <c r="AJ42" i="36"/>
  <c r="AJ114" i="36" s="1"/>
  <c r="AJ198" i="36" s="1"/>
  <c r="AJ270" i="36" s="1"/>
  <c r="AJ342" i="36" s="1"/>
  <c r="AJ414" i="36" s="1"/>
  <c r="BA42" i="36"/>
  <c r="BA114" i="36" s="1"/>
  <c r="AR42" i="36"/>
  <c r="AR114" i="36" s="1"/>
  <c r="AR414" i="36" s="1"/>
  <c r="AN42" i="36"/>
  <c r="AN114" i="36" s="1"/>
  <c r="AN198" i="36" s="1"/>
  <c r="AN270" i="36" s="1"/>
  <c r="AN342" i="36" s="1"/>
  <c r="AN414" i="36" s="1"/>
  <c r="AI42" i="36"/>
  <c r="AU34" i="36"/>
  <c r="AU106" i="36" s="1"/>
  <c r="AU406" i="36" s="1"/>
  <c r="AQ34" i="36"/>
  <c r="AQ106" i="36" s="1"/>
  <c r="AQ406" i="36" s="1"/>
  <c r="AL34" i="36"/>
  <c r="AL106" i="36" s="1"/>
  <c r="AL190" i="36" s="1"/>
  <c r="AL262" i="36" s="1"/>
  <c r="AL334" i="36" s="1"/>
  <c r="AL406" i="36" s="1"/>
  <c r="AH34" i="36"/>
  <c r="AH106" i="36" s="1"/>
  <c r="AH190" i="36" s="1"/>
  <c r="AH262" i="36" s="1"/>
  <c r="AH334" i="36" s="1"/>
  <c r="AH406" i="36" s="1"/>
  <c r="AT34" i="36"/>
  <c r="AT106" i="36" s="1"/>
  <c r="AT406" i="36" s="1"/>
  <c r="AK34" i="36"/>
  <c r="AK106" i="36" s="1"/>
  <c r="AK190" i="36" s="1"/>
  <c r="BB34" i="36"/>
  <c r="BB106" i="36" s="1"/>
  <c r="AS34" i="36"/>
  <c r="AS106" i="36" s="1"/>
  <c r="AS406" i="36" s="1"/>
  <c r="AO34" i="36"/>
  <c r="AX34" i="36" s="1"/>
  <c r="AX106" i="36" s="1"/>
  <c r="AJ34" i="36"/>
  <c r="AJ106" i="36" s="1"/>
  <c r="AJ190" i="36" s="1"/>
  <c r="AJ262" i="36" s="1"/>
  <c r="AJ334" i="36" s="1"/>
  <c r="AJ406" i="36" s="1"/>
  <c r="BA34" i="36"/>
  <c r="BA106" i="36" s="1"/>
  <c r="AR34" i="36"/>
  <c r="AR106" i="36" s="1"/>
  <c r="AR406" i="36" s="1"/>
  <c r="AN34" i="36"/>
  <c r="AN106" i="36" s="1"/>
  <c r="AN190" i="36" s="1"/>
  <c r="AN262" i="36" s="1"/>
  <c r="AN334" i="36" s="1"/>
  <c r="AN406" i="36" s="1"/>
  <c r="AI34" i="36"/>
  <c r="AU26" i="36"/>
  <c r="AU98" i="36" s="1"/>
  <c r="AU398" i="36" s="1"/>
  <c r="AQ26" i="36"/>
  <c r="AQ98" i="36" s="1"/>
  <c r="AQ398" i="36" s="1"/>
  <c r="AL26" i="36"/>
  <c r="AL98" i="36" s="1"/>
  <c r="AL182" i="36" s="1"/>
  <c r="AL254" i="36" s="1"/>
  <c r="AL326" i="36" s="1"/>
  <c r="AL398" i="36" s="1"/>
  <c r="AH26" i="36"/>
  <c r="AH98" i="36" s="1"/>
  <c r="AH182" i="36" s="1"/>
  <c r="AH254" i="36" s="1"/>
  <c r="AH326" i="36" s="1"/>
  <c r="AH398" i="36" s="1"/>
  <c r="AT26" i="36"/>
  <c r="AT98" i="36" s="1"/>
  <c r="AT398" i="36" s="1"/>
  <c r="AK26" i="36"/>
  <c r="AK98" i="36" s="1"/>
  <c r="AK182" i="36" s="1"/>
  <c r="BB26" i="36"/>
  <c r="BB98" i="36" s="1"/>
  <c r="AS26" i="36"/>
  <c r="AS98" i="36" s="1"/>
  <c r="AS398" i="36" s="1"/>
  <c r="AO26" i="36"/>
  <c r="AX26" i="36" s="1"/>
  <c r="AX98" i="36" s="1"/>
  <c r="AJ26" i="36"/>
  <c r="AJ98" i="36" s="1"/>
  <c r="AJ182" i="36" s="1"/>
  <c r="AJ254" i="36" s="1"/>
  <c r="AJ326" i="36" s="1"/>
  <c r="AJ398" i="36" s="1"/>
  <c r="BA26" i="36"/>
  <c r="BA98" i="36" s="1"/>
  <c r="AR26" i="36"/>
  <c r="AR98" i="36" s="1"/>
  <c r="AR398" i="36" s="1"/>
  <c r="AN26" i="36"/>
  <c r="AN98" i="36" s="1"/>
  <c r="AN182" i="36" s="1"/>
  <c r="AN254" i="36" s="1"/>
  <c r="AN326" i="36" s="1"/>
  <c r="AN398" i="36" s="1"/>
  <c r="AI26" i="36"/>
  <c r="AO103" i="11"/>
  <c r="AP31" i="11"/>
  <c r="AT403" i="11"/>
  <c r="AO111" i="11"/>
  <c r="AP39" i="11"/>
  <c r="AW39" i="11" s="1"/>
  <c r="AW111" i="11" s="1"/>
  <c r="AW195" i="11" s="1"/>
  <c r="AT411" i="11"/>
  <c r="AO119" i="11"/>
  <c r="AP47" i="11"/>
  <c r="AT419" i="11"/>
  <c r="AO127" i="11"/>
  <c r="AP55" i="11"/>
  <c r="AT427" i="11"/>
  <c r="AO135" i="11"/>
  <c r="AP63" i="11"/>
  <c r="AT435" i="11"/>
  <c r="AO143" i="11"/>
  <c r="AP71" i="11"/>
  <c r="AW71" i="11" s="1"/>
  <c r="AW143" i="11" s="1"/>
  <c r="AW227" i="11" s="1"/>
  <c r="AT443" i="11"/>
  <c r="AO151" i="11"/>
  <c r="AP79" i="11"/>
  <c r="AT451" i="11"/>
  <c r="AP73" i="11"/>
  <c r="AO145" i="11"/>
  <c r="AT445" i="11"/>
  <c r="AP81" i="11"/>
  <c r="AO153" i="11"/>
  <c r="AT453" i="11"/>
  <c r="AU81" i="37"/>
  <c r="AU153" i="37" s="1"/>
  <c r="AU453" i="37" s="1"/>
  <c r="AQ81" i="37"/>
  <c r="AQ153" i="37" s="1"/>
  <c r="AQ453" i="37" s="1"/>
  <c r="AL81" i="37"/>
  <c r="AL153" i="37" s="1"/>
  <c r="AL237" i="37" s="1"/>
  <c r="AL309" i="37" s="1"/>
  <c r="AL381" i="37" s="1"/>
  <c r="AL453" i="37" s="1"/>
  <c r="AH81" i="37"/>
  <c r="AH153" i="37" s="1"/>
  <c r="AH237" i="37" s="1"/>
  <c r="AH309" i="37" s="1"/>
  <c r="AH381" i="37" s="1"/>
  <c r="AH453" i="37" s="1"/>
  <c r="AT81" i="37"/>
  <c r="AT153" i="37" s="1"/>
  <c r="AK81" i="37"/>
  <c r="AK153" i="37" s="1"/>
  <c r="BB81" i="37"/>
  <c r="BB153" i="37" s="1"/>
  <c r="AS81" i="37"/>
  <c r="AS153" i="37" s="1"/>
  <c r="AS453" i="37" s="1"/>
  <c r="AO81" i="37"/>
  <c r="AX81" i="37" s="1"/>
  <c r="AX153" i="37" s="1"/>
  <c r="AX237" i="37" s="1"/>
  <c r="AX309" i="37" s="1"/>
  <c r="AX381" i="37" s="1"/>
  <c r="AX453" i="37" s="1"/>
  <c r="AJ81" i="37"/>
  <c r="AJ153" i="37" s="1"/>
  <c r="AJ237" i="37" s="1"/>
  <c r="AJ309" i="37" s="1"/>
  <c r="AJ381" i="37" s="1"/>
  <c r="AJ453" i="37" s="1"/>
  <c r="BA81" i="37"/>
  <c r="BA153" i="37" s="1"/>
  <c r="AR81" i="37"/>
  <c r="AR153" i="37" s="1"/>
  <c r="AR453" i="37" s="1"/>
  <c r="AN81" i="37"/>
  <c r="AN153" i="37" s="1"/>
  <c r="AN237" i="37" s="1"/>
  <c r="AN309" i="37" s="1"/>
  <c r="AN381" i="37" s="1"/>
  <c r="AN453" i="37" s="1"/>
  <c r="AI81" i="37"/>
  <c r="AU73" i="37"/>
  <c r="AU145" i="37" s="1"/>
  <c r="AU445" i="37" s="1"/>
  <c r="AQ73" i="37"/>
  <c r="AQ145" i="37" s="1"/>
  <c r="AQ445" i="37" s="1"/>
  <c r="AL73" i="37"/>
  <c r="AL145" i="37" s="1"/>
  <c r="AL229" i="37" s="1"/>
  <c r="AL301" i="37" s="1"/>
  <c r="AL373" i="37" s="1"/>
  <c r="AL445" i="37" s="1"/>
  <c r="AH73" i="37"/>
  <c r="AH145" i="37" s="1"/>
  <c r="AH229" i="37" s="1"/>
  <c r="AH301" i="37" s="1"/>
  <c r="AH373" i="37" s="1"/>
  <c r="AH445" i="37" s="1"/>
  <c r="AT73" i="37"/>
  <c r="AT145" i="37" s="1"/>
  <c r="AK73" i="37"/>
  <c r="AK145" i="37" s="1"/>
  <c r="BB73" i="37"/>
  <c r="BB145" i="37" s="1"/>
  <c r="AS73" i="37"/>
  <c r="AS145" i="37" s="1"/>
  <c r="AS445" i="37" s="1"/>
  <c r="AO73" i="37"/>
  <c r="AX73" i="37" s="1"/>
  <c r="AX145" i="37" s="1"/>
  <c r="AX229" i="37" s="1"/>
  <c r="AX301" i="37" s="1"/>
  <c r="AX373" i="37" s="1"/>
  <c r="AX445" i="37" s="1"/>
  <c r="AJ73" i="37"/>
  <c r="AJ145" i="37" s="1"/>
  <c r="AJ229" i="37" s="1"/>
  <c r="AJ301" i="37" s="1"/>
  <c r="AJ373" i="37" s="1"/>
  <c r="AJ445" i="37" s="1"/>
  <c r="BA73" i="37"/>
  <c r="BA145" i="37" s="1"/>
  <c r="AR73" i="37"/>
  <c r="AR145" i="37" s="1"/>
  <c r="AR445" i="37" s="1"/>
  <c r="AN73" i="37"/>
  <c r="AN145" i="37" s="1"/>
  <c r="AN229" i="37" s="1"/>
  <c r="AN301" i="37" s="1"/>
  <c r="AN373" i="37" s="1"/>
  <c r="AN445" i="37" s="1"/>
  <c r="AI73" i="37"/>
  <c r="AU65" i="37"/>
  <c r="AU137" i="37" s="1"/>
  <c r="AU437" i="37" s="1"/>
  <c r="AQ65" i="37"/>
  <c r="AQ137" i="37" s="1"/>
  <c r="AQ437" i="37" s="1"/>
  <c r="AL65" i="37"/>
  <c r="AL137" i="37" s="1"/>
  <c r="AL221" i="37" s="1"/>
  <c r="AL293" i="37" s="1"/>
  <c r="AL365" i="37" s="1"/>
  <c r="AL437" i="37" s="1"/>
  <c r="AH65" i="37"/>
  <c r="AH137" i="37" s="1"/>
  <c r="AH221" i="37" s="1"/>
  <c r="AH293" i="37" s="1"/>
  <c r="AH365" i="37" s="1"/>
  <c r="AH437" i="37" s="1"/>
  <c r="AT65" i="37"/>
  <c r="AT137" i="37" s="1"/>
  <c r="AK65" i="37"/>
  <c r="AK137" i="37" s="1"/>
  <c r="BB65" i="37"/>
  <c r="BB137" i="37" s="1"/>
  <c r="AS65" i="37"/>
  <c r="AS137" i="37" s="1"/>
  <c r="AS437" i="37" s="1"/>
  <c r="AO65" i="37"/>
  <c r="AX65" i="37" s="1"/>
  <c r="AX137" i="37" s="1"/>
  <c r="AX221" i="37" s="1"/>
  <c r="AX293" i="37" s="1"/>
  <c r="AX365" i="37" s="1"/>
  <c r="AX437" i="37" s="1"/>
  <c r="AJ65" i="37"/>
  <c r="AJ137" i="37" s="1"/>
  <c r="AJ221" i="37" s="1"/>
  <c r="AJ293" i="37" s="1"/>
  <c r="AJ365" i="37" s="1"/>
  <c r="AJ437" i="37" s="1"/>
  <c r="BA65" i="37"/>
  <c r="BA137" i="37" s="1"/>
  <c r="AR65" i="37"/>
  <c r="AR137" i="37" s="1"/>
  <c r="AR437" i="37" s="1"/>
  <c r="AN65" i="37"/>
  <c r="AN137" i="37" s="1"/>
  <c r="AN221" i="37" s="1"/>
  <c r="AN293" i="37" s="1"/>
  <c r="AN365" i="37" s="1"/>
  <c r="AN437" i="37" s="1"/>
  <c r="AI65" i="37"/>
  <c r="AU57" i="37"/>
  <c r="AU129" i="37" s="1"/>
  <c r="AU429" i="37" s="1"/>
  <c r="AQ57" i="37"/>
  <c r="AQ129" i="37" s="1"/>
  <c r="AQ429" i="37" s="1"/>
  <c r="AL57" i="37"/>
  <c r="AL129" i="37" s="1"/>
  <c r="AL213" i="37" s="1"/>
  <c r="AL285" i="37" s="1"/>
  <c r="AL357" i="37" s="1"/>
  <c r="AL429" i="37" s="1"/>
  <c r="AH57" i="37"/>
  <c r="AH129" i="37" s="1"/>
  <c r="AH213" i="37" s="1"/>
  <c r="AH285" i="37" s="1"/>
  <c r="AH357" i="37" s="1"/>
  <c r="AH429" i="37" s="1"/>
  <c r="AT57" i="37"/>
  <c r="AT129" i="37" s="1"/>
  <c r="AK57" i="37"/>
  <c r="AK129" i="37" s="1"/>
  <c r="BB57" i="37"/>
  <c r="BB129" i="37" s="1"/>
  <c r="AS57" i="37"/>
  <c r="AS129" i="37" s="1"/>
  <c r="AS429" i="37" s="1"/>
  <c r="AO57" i="37"/>
  <c r="AX57" i="37" s="1"/>
  <c r="AX129" i="37" s="1"/>
  <c r="AX213" i="37" s="1"/>
  <c r="AX285" i="37" s="1"/>
  <c r="AX357" i="37" s="1"/>
  <c r="AX429" i="37" s="1"/>
  <c r="AJ57" i="37"/>
  <c r="AJ129" i="37" s="1"/>
  <c r="AJ213" i="37" s="1"/>
  <c r="AJ285" i="37" s="1"/>
  <c r="AJ357" i="37" s="1"/>
  <c r="AJ429" i="37" s="1"/>
  <c r="BA57" i="37"/>
  <c r="BA129" i="37" s="1"/>
  <c r="AR57" i="37"/>
  <c r="AR129" i="37" s="1"/>
  <c r="AR429" i="37" s="1"/>
  <c r="AN57" i="37"/>
  <c r="AN129" i="37" s="1"/>
  <c r="AN213" i="37" s="1"/>
  <c r="AN285" i="37" s="1"/>
  <c r="AN357" i="37" s="1"/>
  <c r="AN429" i="37" s="1"/>
  <c r="AI57" i="37"/>
  <c r="AM186" i="11"/>
  <c r="AM258" i="11" s="1"/>
  <c r="AM330" i="11" s="1"/>
  <c r="AM194" i="11"/>
  <c r="AM266" i="11" s="1"/>
  <c r="AM338" i="11" s="1"/>
  <c r="AM202" i="11"/>
  <c r="AM274" i="11" s="1"/>
  <c r="AM346" i="11" s="1"/>
  <c r="AM210" i="11"/>
  <c r="AM282" i="11" s="1"/>
  <c r="AM354" i="11" s="1"/>
  <c r="AM218" i="11"/>
  <c r="AM290" i="11" s="1"/>
  <c r="AM362" i="11" s="1"/>
  <c r="AM226" i="11"/>
  <c r="AM298" i="11" s="1"/>
  <c r="AM370" i="11" s="1"/>
  <c r="AM234" i="11"/>
  <c r="AM306" i="11" s="1"/>
  <c r="AM378" i="11" s="1"/>
  <c r="AT17" i="36"/>
  <c r="AT89" i="36" s="1"/>
  <c r="AT389" i="36" s="1"/>
  <c r="AK17" i="36"/>
  <c r="AK89" i="36" s="1"/>
  <c r="AK173" i="36" s="1"/>
  <c r="BB17" i="36"/>
  <c r="BB89" i="36" s="1"/>
  <c r="AS17" i="36"/>
  <c r="AS89" i="36" s="1"/>
  <c r="AS389" i="36" s="1"/>
  <c r="AO17" i="36"/>
  <c r="AX17" i="36" s="1"/>
  <c r="AX89" i="36" s="1"/>
  <c r="AJ17" i="36"/>
  <c r="AJ89" i="36" s="1"/>
  <c r="AJ173" i="36" s="1"/>
  <c r="AJ245" i="36" s="1"/>
  <c r="AJ317" i="36" s="1"/>
  <c r="AJ389" i="36" s="1"/>
  <c r="BA17" i="36"/>
  <c r="BA89" i="36" s="1"/>
  <c r="AR17" i="36"/>
  <c r="AR89" i="36" s="1"/>
  <c r="AR389" i="36" s="1"/>
  <c r="AN17" i="36"/>
  <c r="AN89" i="36" s="1"/>
  <c r="AN173" i="36" s="1"/>
  <c r="AN245" i="36" s="1"/>
  <c r="AN317" i="36" s="1"/>
  <c r="AN389" i="36" s="1"/>
  <c r="AI17" i="36"/>
  <c r="AU17" i="36"/>
  <c r="AU89" i="36" s="1"/>
  <c r="AU389" i="36" s="1"/>
  <c r="AQ17" i="36"/>
  <c r="AQ89" i="36" s="1"/>
  <c r="AQ389" i="36" s="1"/>
  <c r="AL17" i="36"/>
  <c r="AL89" i="36" s="1"/>
  <c r="AL173" i="36" s="1"/>
  <c r="AL245" i="36" s="1"/>
  <c r="AL317" i="36" s="1"/>
  <c r="AL389" i="36" s="1"/>
  <c r="AH17" i="36"/>
  <c r="AH89" i="36" s="1"/>
  <c r="AH173" i="36" s="1"/>
  <c r="AH245" i="36" s="1"/>
  <c r="AH317" i="36" s="1"/>
  <c r="AH389" i="36" s="1"/>
  <c r="AU61" i="36"/>
  <c r="AU133" i="36" s="1"/>
  <c r="AU433" i="36" s="1"/>
  <c r="AQ61" i="36"/>
  <c r="AQ133" i="36" s="1"/>
  <c r="AQ433" i="36" s="1"/>
  <c r="AL61" i="36"/>
  <c r="AL133" i="36" s="1"/>
  <c r="AL217" i="36" s="1"/>
  <c r="AL289" i="36" s="1"/>
  <c r="AL361" i="36" s="1"/>
  <c r="AL433" i="36" s="1"/>
  <c r="AH61" i="36"/>
  <c r="AH133" i="36" s="1"/>
  <c r="AH217" i="36" s="1"/>
  <c r="AH289" i="36" s="1"/>
  <c r="AH361" i="36" s="1"/>
  <c r="AH433" i="36" s="1"/>
  <c r="AT61" i="36"/>
  <c r="AT133" i="36" s="1"/>
  <c r="AT433" i="36" s="1"/>
  <c r="AK61" i="36"/>
  <c r="AK133" i="36" s="1"/>
  <c r="AK217" i="36" s="1"/>
  <c r="BB61" i="36"/>
  <c r="BB133" i="36" s="1"/>
  <c r="AS61" i="36"/>
  <c r="AS133" i="36" s="1"/>
  <c r="AS433" i="36" s="1"/>
  <c r="AO61" i="36"/>
  <c r="AJ61" i="36"/>
  <c r="AJ133" i="36" s="1"/>
  <c r="AJ217" i="36" s="1"/>
  <c r="AJ289" i="36" s="1"/>
  <c r="AJ361" i="36" s="1"/>
  <c r="AJ433" i="36" s="1"/>
  <c r="BA61" i="36"/>
  <c r="BA133" i="36" s="1"/>
  <c r="AR61" i="36"/>
  <c r="AR133" i="36" s="1"/>
  <c r="AR433" i="36" s="1"/>
  <c r="AN61" i="36"/>
  <c r="AN133" i="36" s="1"/>
  <c r="AN217" i="36" s="1"/>
  <c r="AN289" i="36" s="1"/>
  <c r="AN361" i="36" s="1"/>
  <c r="AN433" i="36" s="1"/>
  <c r="AI61" i="36"/>
  <c r="AU53" i="36"/>
  <c r="AU125" i="36" s="1"/>
  <c r="AU425" i="36" s="1"/>
  <c r="AQ53" i="36"/>
  <c r="AQ125" i="36" s="1"/>
  <c r="AQ425" i="36" s="1"/>
  <c r="AL53" i="36"/>
  <c r="AL125" i="36" s="1"/>
  <c r="AL209" i="36" s="1"/>
  <c r="AL281" i="36" s="1"/>
  <c r="AL353" i="36" s="1"/>
  <c r="AL425" i="36" s="1"/>
  <c r="AH53" i="36"/>
  <c r="AH125" i="36" s="1"/>
  <c r="AH209" i="36" s="1"/>
  <c r="AH281" i="36" s="1"/>
  <c r="AH353" i="36" s="1"/>
  <c r="AH425" i="36" s="1"/>
  <c r="AT53" i="36"/>
  <c r="AT125" i="36" s="1"/>
  <c r="AT425" i="36" s="1"/>
  <c r="AK53" i="36"/>
  <c r="AK125" i="36" s="1"/>
  <c r="AK209" i="36" s="1"/>
  <c r="BB53" i="36"/>
  <c r="BB125" i="36" s="1"/>
  <c r="AS53" i="36"/>
  <c r="AS125" i="36" s="1"/>
  <c r="AS425" i="36" s="1"/>
  <c r="AO53" i="36"/>
  <c r="AJ53" i="36"/>
  <c r="AJ125" i="36" s="1"/>
  <c r="AJ209" i="36" s="1"/>
  <c r="AJ281" i="36" s="1"/>
  <c r="AJ353" i="36" s="1"/>
  <c r="AJ425" i="36" s="1"/>
  <c r="BA53" i="36"/>
  <c r="BA125" i="36" s="1"/>
  <c r="AR53" i="36"/>
  <c r="AR125" i="36" s="1"/>
  <c r="AR425" i="36" s="1"/>
  <c r="AN53" i="36"/>
  <c r="AN125" i="36" s="1"/>
  <c r="AN209" i="36" s="1"/>
  <c r="AN281" i="36" s="1"/>
  <c r="AN353" i="36" s="1"/>
  <c r="AN425" i="36" s="1"/>
  <c r="AI53" i="36"/>
  <c r="AU45" i="36"/>
  <c r="AU117" i="36" s="1"/>
  <c r="AU417" i="36" s="1"/>
  <c r="AQ45" i="36"/>
  <c r="AQ117" i="36" s="1"/>
  <c r="AQ417" i="36" s="1"/>
  <c r="AL45" i="36"/>
  <c r="AL117" i="36" s="1"/>
  <c r="AL201" i="36" s="1"/>
  <c r="AL273" i="36" s="1"/>
  <c r="AL345" i="36" s="1"/>
  <c r="AL417" i="36" s="1"/>
  <c r="AH45" i="36"/>
  <c r="AH117" i="36" s="1"/>
  <c r="AH201" i="36" s="1"/>
  <c r="AH273" i="36" s="1"/>
  <c r="AH345" i="36" s="1"/>
  <c r="AH417" i="36" s="1"/>
  <c r="AT45" i="36"/>
  <c r="AT117" i="36" s="1"/>
  <c r="AT417" i="36" s="1"/>
  <c r="AK45" i="36"/>
  <c r="AK117" i="36" s="1"/>
  <c r="AK201" i="36" s="1"/>
  <c r="BB45" i="36"/>
  <c r="BB117" i="36" s="1"/>
  <c r="AS45" i="36"/>
  <c r="AS117" i="36" s="1"/>
  <c r="AS417" i="36" s="1"/>
  <c r="AO45" i="36"/>
  <c r="AJ45" i="36"/>
  <c r="AJ117" i="36" s="1"/>
  <c r="AJ201" i="36" s="1"/>
  <c r="AJ273" i="36" s="1"/>
  <c r="AJ345" i="36" s="1"/>
  <c r="AJ417" i="36" s="1"/>
  <c r="BA45" i="36"/>
  <c r="BA117" i="36" s="1"/>
  <c r="AR45" i="36"/>
  <c r="AR117" i="36" s="1"/>
  <c r="AR417" i="36" s="1"/>
  <c r="AN45" i="36"/>
  <c r="AN117" i="36" s="1"/>
  <c r="AN201" i="36" s="1"/>
  <c r="AN273" i="36" s="1"/>
  <c r="AN345" i="36" s="1"/>
  <c r="AN417" i="36" s="1"/>
  <c r="AI45" i="36"/>
  <c r="AU37" i="36"/>
  <c r="AU109" i="36" s="1"/>
  <c r="AU409" i="36" s="1"/>
  <c r="AQ37" i="36"/>
  <c r="AQ109" i="36" s="1"/>
  <c r="AQ409" i="36" s="1"/>
  <c r="AL37" i="36"/>
  <c r="AL109" i="36" s="1"/>
  <c r="AL193" i="36" s="1"/>
  <c r="AL265" i="36" s="1"/>
  <c r="AL337" i="36" s="1"/>
  <c r="AL409" i="36" s="1"/>
  <c r="AH37" i="36"/>
  <c r="AH109" i="36" s="1"/>
  <c r="AH193" i="36" s="1"/>
  <c r="AH265" i="36" s="1"/>
  <c r="AH337" i="36" s="1"/>
  <c r="AH409" i="36" s="1"/>
  <c r="AT37" i="36"/>
  <c r="AT109" i="36" s="1"/>
  <c r="AT409" i="36" s="1"/>
  <c r="AK37" i="36"/>
  <c r="AK109" i="36" s="1"/>
  <c r="AK193" i="36" s="1"/>
  <c r="BB37" i="36"/>
  <c r="BB109" i="36" s="1"/>
  <c r="AS37" i="36"/>
  <c r="AS109" i="36" s="1"/>
  <c r="AS409" i="36" s="1"/>
  <c r="AO37" i="36"/>
  <c r="AJ37" i="36"/>
  <c r="AJ109" i="36" s="1"/>
  <c r="AJ193" i="36" s="1"/>
  <c r="AJ265" i="36" s="1"/>
  <c r="AJ337" i="36" s="1"/>
  <c r="AJ409" i="36" s="1"/>
  <c r="BA37" i="36"/>
  <c r="BA109" i="36" s="1"/>
  <c r="AR37" i="36"/>
  <c r="AR109" i="36" s="1"/>
  <c r="AR409" i="36" s="1"/>
  <c r="AN37" i="36"/>
  <c r="AN109" i="36" s="1"/>
  <c r="AN193" i="36" s="1"/>
  <c r="AN265" i="36" s="1"/>
  <c r="AN337" i="36" s="1"/>
  <c r="AN409" i="36" s="1"/>
  <c r="AI37" i="36"/>
  <c r="AU29" i="36"/>
  <c r="AU101" i="36" s="1"/>
  <c r="AU401" i="36" s="1"/>
  <c r="AQ29" i="36"/>
  <c r="AQ101" i="36" s="1"/>
  <c r="AQ401" i="36" s="1"/>
  <c r="AL29" i="36"/>
  <c r="AL101" i="36" s="1"/>
  <c r="AL185" i="36" s="1"/>
  <c r="AL257" i="36" s="1"/>
  <c r="AL329" i="36" s="1"/>
  <c r="AL401" i="36" s="1"/>
  <c r="AH29" i="36"/>
  <c r="AH101" i="36" s="1"/>
  <c r="AH185" i="36" s="1"/>
  <c r="AH257" i="36" s="1"/>
  <c r="AH329" i="36" s="1"/>
  <c r="AH401" i="36" s="1"/>
  <c r="AT29" i="36"/>
  <c r="AT101" i="36" s="1"/>
  <c r="AT401" i="36" s="1"/>
  <c r="AK29" i="36"/>
  <c r="AK101" i="36" s="1"/>
  <c r="AK185" i="36" s="1"/>
  <c r="BB29" i="36"/>
  <c r="BB101" i="36" s="1"/>
  <c r="AS29" i="36"/>
  <c r="AS101" i="36" s="1"/>
  <c r="AS401" i="36" s="1"/>
  <c r="AO29" i="36"/>
  <c r="AJ29" i="36"/>
  <c r="AJ101" i="36" s="1"/>
  <c r="AJ185" i="36" s="1"/>
  <c r="AJ257" i="36" s="1"/>
  <c r="AJ329" i="36" s="1"/>
  <c r="AJ401" i="36" s="1"/>
  <c r="BA29" i="36"/>
  <c r="BA101" i="36" s="1"/>
  <c r="AR29" i="36"/>
  <c r="AR101" i="36" s="1"/>
  <c r="AR401" i="36" s="1"/>
  <c r="AN29" i="36"/>
  <c r="AN101" i="36" s="1"/>
  <c r="AN185" i="36" s="1"/>
  <c r="AN257" i="36" s="1"/>
  <c r="AN329" i="36" s="1"/>
  <c r="AN401" i="36" s="1"/>
  <c r="AI29" i="36"/>
  <c r="AH170" i="11"/>
  <c r="AH242" i="11" s="1"/>
  <c r="AH314" i="11" s="1"/>
  <c r="AH386" i="11" s="1"/>
  <c r="AM170" i="11"/>
  <c r="AM242" i="11" s="1"/>
  <c r="AM314" i="11" s="1"/>
  <c r="AM224" i="11"/>
  <c r="AM296" i="11" s="1"/>
  <c r="AM368" i="11" s="1"/>
  <c r="AM232" i="11"/>
  <c r="AM304" i="11" s="1"/>
  <c r="AM376" i="11" s="1"/>
  <c r="AM240" i="11"/>
  <c r="AM312" i="11" s="1"/>
  <c r="AM384" i="11" s="1"/>
  <c r="AH174" i="11"/>
  <c r="AH246" i="11" s="1"/>
  <c r="AH318" i="11" s="1"/>
  <c r="AH390" i="11" s="1"/>
  <c r="AM174" i="11"/>
  <c r="AM246" i="11" s="1"/>
  <c r="AM318" i="11" s="1"/>
  <c r="AM180" i="11"/>
  <c r="AM252" i="11" s="1"/>
  <c r="AM324" i="11" s="1"/>
  <c r="AH180" i="11"/>
  <c r="AH252" i="11" s="1"/>
  <c r="AH324" i="11" s="1"/>
  <c r="AH396" i="11" s="1"/>
  <c r="AM188" i="11"/>
  <c r="AM260" i="11" s="1"/>
  <c r="AM332" i="11" s="1"/>
  <c r="AM204" i="11"/>
  <c r="AM276" i="11" s="1"/>
  <c r="AM348" i="11" s="1"/>
  <c r="AM212" i="11"/>
  <c r="AM284" i="11" s="1"/>
  <c r="AM356" i="11" s="1"/>
  <c r="AM220" i="11"/>
  <c r="AM292" i="11" s="1"/>
  <c r="AM364" i="11" s="1"/>
  <c r="AM228" i="11"/>
  <c r="AM300" i="11" s="1"/>
  <c r="AM372" i="11" s="1"/>
  <c r="AM236" i="11"/>
  <c r="AM308" i="11" s="1"/>
  <c r="AM380" i="11" s="1"/>
  <c r="AQ46" i="35" l="1"/>
  <c r="BD62" i="35"/>
  <c r="BC32" i="35"/>
  <c r="BE44" i="35"/>
  <c r="DS4" i="35"/>
  <c r="BE31" i="35"/>
  <c r="DU4" i="35"/>
  <c r="BE61" i="35"/>
  <c r="BD57" i="35"/>
  <c r="DS7" i="35"/>
  <c r="AO69" i="35"/>
  <c r="AQ19" i="35"/>
  <c r="DF26" i="35"/>
  <c r="BC30" i="35"/>
  <c r="BE62" i="35"/>
  <c r="DU49" i="35"/>
  <c r="DG69" i="35"/>
  <c r="BC31" i="35"/>
  <c r="BE32" i="35"/>
  <c r="BE14" i="35"/>
  <c r="BD21" i="35"/>
  <c r="BC57" i="35"/>
  <c r="AP29" i="35"/>
  <c r="BC62" i="35"/>
  <c r="AQ29" i="35"/>
  <c r="AO23" i="35"/>
  <c r="BD44" i="35"/>
  <c r="DG26" i="35"/>
  <c r="AP10" i="35"/>
  <c r="DS49" i="35"/>
  <c r="DF69" i="35"/>
  <c r="BD22" i="35"/>
  <c r="BE23" i="35"/>
  <c r="BC23" i="35"/>
  <c r="BC26" i="35"/>
  <c r="BE20" i="35"/>
  <c r="DT61" i="35"/>
  <c r="BC65" i="35"/>
  <c r="BE8" i="35"/>
  <c r="BD33" i="35"/>
  <c r="AQ69" i="35"/>
  <c r="AO25" i="35"/>
  <c r="AP69" i="35"/>
  <c r="AQ25" i="35"/>
  <c r="AP25" i="35"/>
  <c r="BC20" i="35"/>
  <c r="BD20" i="35"/>
  <c r="AP23" i="35"/>
  <c r="BE26" i="35"/>
  <c r="BD26" i="35"/>
  <c r="AP66" i="35"/>
  <c r="DT59" i="35"/>
  <c r="DS66" i="35"/>
  <c r="DT7" i="35"/>
  <c r="BD42" i="35"/>
  <c r="AQ34" i="35"/>
  <c r="AP24" i="35"/>
  <c r="AO18" i="35"/>
  <c r="DG62" i="35"/>
  <c r="DE50" i="35"/>
  <c r="DU66" i="35"/>
  <c r="BC15" i="35"/>
  <c r="AQ38" i="35"/>
  <c r="AO38" i="35"/>
  <c r="BD16" i="35"/>
  <c r="AQ66" i="35"/>
  <c r="DU31" i="35"/>
  <c r="AQ20" i="35"/>
  <c r="BD15" i="35"/>
  <c r="BE42" i="35"/>
  <c r="AO54" i="35"/>
  <c r="BD31" i="35"/>
  <c r="DS31" i="35"/>
  <c r="BD32" i="35"/>
  <c r="DS59" i="35"/>
  <c r="AQ18" i="35"/>
  <c r="BE21" i="35"/>
  <c r="BC22" i="35"/>
  <c r="AQ54" i="35"/>
  <c r="AO24" i="35"/>
  <c r="AQ24" i="35"/>
  <c r="BE22" i="35"/>
  <c r="AP67" i="35"/>
  <c r="DF28" i="35"/>
  <c r="BD58" i="35"/>
  <c r="DG73" i="35"/>
  <c r="DS12" i="35"/>
  <c r="AO45" i="35"/>
  <c r="DU41" i="35"/>
  <c r="DE46" i="35"/>
  <c r="BD49" i="35"/>
  <c r="BD11" i="35"/>
  <c r="AQ55" i="35"/>
  <c r="DS39" i="35"/>
  <c r="DT12" i="35"/>
  <c r="BC11" i="35"/>
  <c r="BE50" i="35"/>
  <c r="DU12" i="35"/>
  <c r="AP46" i="35"/>
  <c r="DF62" i="35"/>
  <c r="BD50" i="35"/>
  <c r="BC50" i="35"/>
  <c r="AP71" i="35"/>
  <c r="BD34" i="35"/>
  <c r="BE7" i="35"/>
  <c r="BE58" i="35"/>
  <c r="BD53" i="35"/>
  <c r="BC58" i="35"/>
  <c r="BE47" i="35"/>
  <c r="AO46" i="35"/>
  <c r="DT40" i="35"/>
  <c r="DS40" i="35"/>
  <c r="DU40" i="35"/>
  <c r="DU45" i="35"/>
  <c r="DF73" i="35"/>
  <c r="DE24" i="35"/>
  <c r="DU39" i="35"/>
  <c r="DG41" i="35"/>
  <c r="DF41" i="35"/>
  <c r="DE62" i="35"/>
  <c r="DU62" i="35"/>
  <c r="BC45" i="35"/>
  <c r="BE43" i="35"/>
  <c r="DE58" i="35"/>
  <c r="AP20" i="35"/>
  <c r="AQ35" i="35"/>
  <c r="DT66" i="35"/>
  <c r="DT53" i="35"/>
  <c r="AO35" i="35"/>
  <c r="DS45" i="35"/>
  <c r="DT45" i="35"/>
  <c r="AQ71" i="35"/>
  <c r="DF58" i="35"/>
  <c r="DT17" i="35"/>
  <c r="DU42" i="35"/>
  <c r="AP38" i="35"/>
  <c r="BC61" i="35"/>
  <c r="BD65" i="35"/>
  <c r="DE28" i="35"/>
  <c r="DE26" i="35"/>
  <c r="AQ17" i="35"/>
  <c r="BE15" i="35"/>
  <c r="AO66" i="35"/>
  <c r="BC14" i="35"/>
  <c r="BD30" i="35"/>
  <c r="AP45" i="35"/>
  <c r="DS62" i="35"/>
  <c r="DF46" i="35"/>
  <c r="BC16" i="35"/>
  <c r="AQ51" i="35"/>
  <c r="BE57" i="35"/>
  <c r="AO19" i="35"/>
  <c r="DS61" i="35"/>
  <c r="AP18" i="35"/>
  <c r="DS17" i="35"/>
  <c r="DU55" i="35"/>
  <c r="DE19" i="35"/>
  <c r="BC8" i="35"/>
  <c r="BD43" i="35"/>
  <c r="BE33" i="35"/>
  <c r="BD14" i="35"/>
  <c r="DT62" i="35"/>
  <c r="DU61" i="35"/>
  <c r="AQ45" i="35"/>
  <c r="AP19" i="35"/>
  <c r="DT19" i="35"/>
  <c r="DU11" i="35"/>
  <c r="DU25" i="35"/>
  <c r="BC68" i="35"/>
  <c r="BD39" i="35"/>
  <c r="BE64" i="35"/>
  <c r="AP65" i="35"/>
  <c r="AQ26" i="35"/>
  <c r="AQ62" i="35"/>
  <c r="BC33" i="35"/>
  <c r="DT36" i="35"/>
  <c r="DT16" i="35"/>
  <c r="DS42" i="35"/>
  <c r="BE16" i="35"/>
  <c r="BD61" i="35"/>
  <c r="BE30" i="35"/>
  <c r="DG28" i="35"/>
  <c r="DG46" i="35"/>
  <c r="DE31" i="35"/>
  <c r="AQ70" i="35"/>
  <c r="BE53" i="35"/>
  <c r="BD63" i="35"/>
  <c r="DT23" i="35"/>
  <c r="AQ27" i="35"/>
  <c r="BD19" i="35"/>
  <c r="DS10" i="35"/>
  <c r="AP26" i="35"/>
  <c r="BC18" i="35"/>
  <c r="DT58" i="35"/>
  <c r="DE42" i="35"/>
  <c r="DF63" i="35"/>
  <c r="BD24" i="35"/>
  <c r="BE27" i="35"/>
  <c r="DF71" i="35"/>
  <c r="AO52" i="35"/>
  <c r="AP34" i="35"/>
  <c r="BE37" i="35"/>
  <c r="DT49" i="35"/>
  <c r="DE69" i="35"/>
  <c r="DG74" i="35"/>
  <c r="DU36" i="35"/>
  <c r="DU65" i="35"/>
  <c r="DF47" i="35"/>
  <c r="DT18" i="35"/>
  <c r="DG37" i="35"/>
  <c r="AP63" i="35"/>
  <c r="BD13" i="35"/>
  <c r="AO20" i="35"/>
  <c r="DS19" i="35"/>
  <c r="DT25" i="35"/>
  <c r="DG65" i="35"/>
  <c r="BE56" i="35"/>
  <c r="AO65" i="35"/>
  <c r="AO61" i="35"/>
  <c r="BE29" i="35"/>
  <c r="AP44" i="35"/>
  <c r="DT31" i="35"/>
  <c r="DE55" i="35"/>
  <c r="BC52" i="35"/>
  <c r="BE59" i="35"/>
  <c r="DE39" i="35"/>
  <c r="DS13" i="35"/>
  <c r="AO32" i="35"/>
  <c r="AQ7" i="35"/>
  <c r="BC40" i="35"/>
  <c r="BC17" i="35"/>
  <c r="BC37" i="35"/>
  <c r="DF32" i="35"/>
  <c r="DE57" i="35"/>
  <c r="DU27" i="35"/>
  <c r="DG50" i="35"/>
  <c r="AP54" i="35"/>
  <c r="BE48" i="35"/>
  <c r="BC34" i="35"/>
  <c r="AQ28" i="35"/>
  <c r="AO56" i="35"/>
  <c r="AO60" i="35"/>
  <c r="AQ23" i="35"/>
  <c r="AO37" i="35"/>
  <c r="BD48" i="35"/>
  <c r="BC56" i="35"/>
  <c r="BD68" i="35"/>
  <c r="BE40" i="35"/>
  <c r="BE39" i="35"/>
  <c r="BD47" i="35"/>
  <c r="BC19" i="35"/>
  <c r="BD37" i="35"/>
  <c r="BD64" i="35"/>
  <c r="BD17" i="35"/>
  <c r="DF39" i="35"/>
  <c r="DU19" i="35"/>
  <c r="DT13" i="35"/>
  <c r="DT28" i="35"/>
  <c r="DT27" i="35"/>
  <c r="AP51" i="35"/>
  <c r="AP55" i="35"/>
  <c r="AP27" i="35"/>
  <c r="AO26" i="35"/>
  <c r="AP28" i="35"/>
  <c r="AO10" i="35"/>
  <c r="DF14" i="35"/>
  <c r="DS20" i="35"/>
  <c r="DF16" i="35"/>
  <c r="DU9" i="35"/>
  <c r="DE9" i="35"/>
  <c r="BC55" i="35"/>
  <c r="BE72" i="35"/>
  <c r="AQ31" i="35"/>
  <c r="BC69" i="35"/>
  <c r="BE66" i="35"/>
  <c r="BE18" i="35"/>
  <c r="BC48" i="35"/>
  <c r="BD56" i="35"/>
  <c r="BE63" i="35"/>
  <c r="BD40" i="35"/>
  <c r="BC47" i="35"/>
  <c r="BE19" i="35"/>
  <c r="BC64" i="35"/>
  <c r="BE17" i="35"/>
  <c r="DS25" i="35"/>
  <c r="DS28" i="35"/>
  <c r="DT10" i="35"/>
  <c r="AO57" i="35"/>
  <c r="AO51" i="35"/>
  <c r="AO55" i="35"/>
  <c r="AO27" i="35"/>
  <c r="AP11" i="35"/>
  <c r="AO62" i="35"/>
  <c r="AO28" i="35"/>
  <c r="DF67" i="35"/>
  <c r="DU58" i="35"/>
  <c r="DG57" i="35"/>
  <c r="DS44" i="35"/>
  <c r="DF56" i="35"/>
  <c r="AP57" i="35"/>
  <c r="BD73" i="35"/>
  <c r="AQ11" i="35"/>
  <c r="AQ60" i="35"/>
  <c r="AO36" i="35"/>
  <c r="BD38" i="35"/>
  <c r="BC63" i="35"/>
  <c r="DT11" i="35"/>
  <c r="DU10" i="35"/>
  <c r="AQ65" i="35"/>
  <c r="AP62" i="35"/>
  <c r="DF52" i="35"/>
  <c r="DT43" i="35"/>
  <c r="BE65" i="35"/>
  <c r="BC38" i="35"/>
  <c r="BC49" i="35"/>
  <c r="BE34" i="35"/>
  <c r="DF50" i="35"/>
  <c r="DU16" i="35"/>
  <c r="DS11" i="35"/>
  <c r="DS36" i="35"/>
  <c r="AP7" i="35"/>
  <c r="AO29" i="35"/>
  <c r="AQ37" i="35"/>
  <c r="BE41" i="35"/>
  <c r="BE38" i="35"/>
  <c r="BE49" i="35"/>
  <c r="DS16" i="35"/>
  <c r="AO7" i="35"/>
  <c r="AQ61" i="35"/>
  <c r="AQ56" i="35"/>
  <c r="AQ32" i="35"/>
  <c r="AQ52" i="35"/>
  <c r="AP37" i="35"/>
  <c r="DE8" i="35"/>
  <c r="BC41" i="35"/>
  <c r="BE68" i="35"/>
  <c r="BC39" i="35"/>
  <c r="DG39" i="35"/>
  <c r="DU13" i="35"/>
  <c r="DS27" i="35"/>
  <c r="AP61" i="35"/>
  <c r="AP56" i="35"/>
  <c r="AP60" i="35"/>
  <c r="AP32" i="35"/>
  <c r="AP52" i="35"/>
  <c r="DE40" i="35"/>
  <c r="BD41" i="35"/>
  <c r="DU28" i="35"/>
  <c r="DG10" i="35"/>
  <c r="BD10" i="35"/>
  <c r="DG61" i="35"/>
  <c r="BC9" i="35"/>
  <c r="BD36" i="35"/>
  <c r="BC72" i="35"/>
  <c r="AQ43" i="35"/>
  <c r="BD12" i="35"/>
  <c r="BE13" i="35"/>
  <c r="BC25" i="35"/>
  <c r="BE11" i="35"/>
  <c r="BC24" i="35"/>
  <c r="BC42" i="35"/>
  <c r="DF57" i="35"/>
  <c r="DE56" i="35"/>
  <c r="DU59" i="35"/>
  <c r="DS58" i="35"/>
  <c r="DF18" i="35"/>
  <c r="DE64" i="35"/>
  <c r="DE68" i="35"/>
  <c r="AO71" i="35"/>
  <c r="AO11" i="35"/>
  <c r="AP70" i="35"/>
  <c r="BC12" i="35"/>
  <c r="BC13" i="35"/>
  <c r="BD25" i="35"/>
  <c r="BE24" i="35"/>
  <c r="DG56" i="35"/>
  <c r="DG43" i="35"/>
  <c r="DT30" i="35"/>
  <c r="DG64" i="35"/>
  <c r="DE63" i="35"/>
  <c r="DG68" i="35"/>
  <c r="AO50" i="35"/>
  <c r="AO70" i="35"/>
  <c r="BE12" i="35"/>
  <c r="BD69" i="35"/>
  <c r="BD27" i="35"/>
  <c r="BC74" i="35"/>
  <c r="BE25" i="35"/>
  <c r="DF43" i="35"/>
  <c r="DS30" i="35"/>
  <c r="DG42" i="35"/>
  <c r="DT44" i="35"/>
  <c r="DE11" i="35"/>
  <c r="DF64" i="35"/>
  <c r="DG63" i="35"/>
  <c r="DF68" i="35"/>
  <c r="AQ50" i="35"/>
  <c r="AQ49" i="35"/>
  <c r="BC27" i="35"/>
  <c r="BE74" i="35"/>
  <c r="BD46" i="35"/>
  <c r="BE73" i="35"/>
  <c r="DS55" i="35"/>
  <c r="DG16" i="35"/>
  <c r="DE43" i="35"/>
  <c r="DU30" i="35"/>
  <c r="DF42" i="35"/>
  <c r="DU44" i="35"/>
  <c r="DG11" i="35"/>
  <c r="AP50" i="35"/>
  <c r="AP49" i="35"/>
  <c r="AQ36" i="35"/>
  <c r="BC43" i="35"/>
  <c r="BD74" i="35"/>
  <c r="BC53" i="35"/>
  <c r="BC73" i="35"/>
  <c r="BD8" i="35"/>
  <c r="DT55" i="35"/>
  <c r="DE67" i="35"/>
  <c r="DU18" i="35"/>
  <c r="DG9" i="35"/>
  <c r="DU17" i="35"/>
  <c r="DF11" i="35"/>
  <c r="AQ57" i="35"/>
  <c r="AP36" i="35"/>
  <c r="DS18" i="35"/>
  <c r="DE47" i="35"/>
  <c r="AP35" i="35"/>
  <c r="DS51" i="35"/>
  <c r="DT37" i="35"/>
  <c r="DS74" i="35"/>
  <c r="DT9" i="35"/>
  <c r="DS46" i="35"/>
  <c r="DF13" i="35"/>
  <c r="DU63" i="35"/>
  <c r="AQ39" i="35"/>
  <c r="AP48" i="35"/>
  <c r="AQ63" i="35"/>
  <c r="BC28" i="35"/>
  <c r="BE67" i="35"/>
  <c r="BE9" i="35"/>
  <c r="AQ44" i="35"/>
  <c r="BC59" i="35"/>
  <c r="BD35" i="35"/>
  <c r="AP42" i="35"/>
  <c r="DF35" i="35"/>
  <c r="DF65" i="35"/>
  <c r="DT71" i="35"/>
  <c r="DG30" i="35"/>
  <c r="AP14" i="35"/>
  <c r="DT72" i="35"/>
  <c r="AO9" i="35"/>
  <c r="DG49" i="35"/>
  <c r="BD29" i="35"/>
  <c r="BE51" i="35"/>
  <c r="BE69" i="35"/>
  <c r="BD66" i="35"/>
  <c r="BC10" i="35"/>
  <c r="BC46" i="35"/>
  <c r="BD59" i="35"/>
  <c r="BE36" i="35"/>
  <c r="BD72" i="35"/>
  <c r="DS9" i="35"/>
  <c r="DE54" i="35"/>
  <c r="DF9" i="35"/>
  <c r="DU37" i="35"/>
  <c r="DF10" i="35"/>
  <c r="AQ41" i="35"/>
  <c r="AO63" i="35"/>
  <c r="AQ40" i="35"/>
  <c r="AO44" i="35"/>
  <c r="DT47" i="35"/>
  <c r="DG23" i="35"/>
  <c r="DF19" i="35"/>
  <c r="BC7" i="35"/>
  <c r="BD51" i="35"/>
  <c r="BC60" i="35"/>
  <c r="BC66" i="35"/>
  <c r="BE10" i="35"/>
  <c r="BC70" i="35"/>
  <c r="BC36" i="35"/>
  <c r="BC67" i="35"/>
  <c r="DG54" i="35"/>
  <c r="DF55" i="35"/>
  <c r="DS37" i="35"/>
  <c r="DF25" i="35"/>
  <c r="DG24" i="35"/>
  <c r="DE12" i="35"/>
  <c r="DE10" i="35"/>
  <c r="AP41" i="35"/>
  <c r="AP40" i="35"/>
  <c r="AP39" i="35"/>
  <c r="DT32" i="35"/>
  <c r="DF5" i="35"/>
  <c r="DE45" i="35"/>
  <c r="AQ59" i="35"/>
  <c r="BD7" i="35"/>
  <c r="BC51" i="35"/>
  <c r="BD60" i="35"/>
  <c r="BE70" i="35"/>
  <c r="BD67" i="35"/>
  <c r="DT64" i="35"/>
  <c r="DF54" i="35"/>
  <c r="DG55" i="35"/>
  <c r="DG13" i="35"/>
  <c r="DG25" i="35"/>
  <c r="DT63" i="35"/>
  <c r="DF24" i="35"/>
  <c r="DU50" i="35"/>
  <c r="DF12" i="35"/>
  <c r="AO30" i="35"/>
  <c r="AO41" i="35"/>
  <c r="AO42" i="35"/>
  <c r="AO40" i="35"/>
  <c r="AO39" i="35"/>
  <c r="DT67" i="35"/>
  <c r="BD54" i="35"/>
  <c r="BE60" i="35"/>
  <c r="BE35" i="35"/>
  <c r="BD70" i="35"/>
  <c r="DS73" i="35"/>
  <c r="DS64" i="35"/>
  <c r="DE13" i="35"/>
  <c r="DE25" i="35"/>
  <c r="DS63" i="35"/>
  <c r="DT50" i="35"/>
  <c r="DG12" i="35"/>
  <c r="AQ30" i="35"/>
  <c r="AQ42" i="35"/>
  <c r="AP47" i="35"/>
  <c r="DG59" i="35"/>
  <c r="BC71" i="35"/>
  <c r="BE54" i="35"/>
  <c r="BE55" i="35"/>
  <c r="BC35" i="35"/>
  <c r="BE52" i="35"/>
  <c r="BE28" i="35"/>
  <c r="BE45" i="35"/>
  <c r="DU64" i="35"/>
  <c r="DT65" i="35"/>
  <c r="DU51" i="35"/>
  <c r="DS50" i="35"/>
  <c r="AO48" i="35"/>
  <c r="AP30" i="35"/>
  <c r="AO47" i="35"/>
  <c r="AP31" i="35"/>
  <c r="DS29" i="35"/>
  <c r="BE71" i="35"/>
  <c r="BC54" i="35"/>
  <c r="BD55" i="35"/>
  <c r="BD52" i="35"/>
  <c r="BD28" i="35"/>
  <c r="BD9" i="35"/>
  <c r="BD45" i="35"/>
  <c r="DE16" i="35"/>
  <c r="DS65" i="35"/>
  <c r="DG18" i="35"/>
  <c r="DT51" i="35"/>
  <c r="DG47" i="35"/>
  <c r="AP43" i="35"/>
  <c r="AQ47" i="35"/>
  <c r="AO31" i="35"/>
  <c r="DU38" i="35"/>
  <c r="BD71" i="35"/>
  <c r="BC29" i="35"/>
  <c r="BE46" i="35"/>
  <c r="DE18" i="35"/>
  <c r="AO43" i="35"/>
  <c r="DU73" i="35"/>
  <c r="DE59" i="35"/>
  <c r="DU29" i="35"/>
  <c r="DT29" i="35"/>
  <c r="DE61" i="35"/>
  <c r="DF61" i="35"/>
  <c r="DE65" i="35"/>
  <c r="DG44" i="35"/>
  <c r="DF44" i="35"/>
  <c r="DE44" i="35"/>
  <c r="DU46" i="35"/>
  <c r="DG19" i="35"/>
  <c r="DT42" i="35"/>
  <c r="DT46" i="35"/>
  <c r="DE60" i="35"/>
  <c r="DF60" i="35"/>
  <c r="DT73" i="35"/>
  <c r="DG48" i="35"/>
  <c r="DF48" i="35"/>
  <c r="DE48" i="35"/>
  <c r="DT38" i="35"/>
  <c r="DS38" i="35"/>
  <c r="DF49" i="35"/>
  <c r="DE49" i="35"/>
  <c r="DG60" i="35"/>
  <c r="AO33" i="35"/>
  <c r="DF59" i="35"/>
  <c r="AO58" i="35"/>
  <c r="AQ58" i="35"/>
  <c r="AP58" i="35"/>
  <c r="DF8" i="35"/>
  <c r="AO14" i="35"/>
  <c r="AQ14" i="35"/>
  <c r="AP15" i="35"/>
  <c r="AO15" i="35"/>
  <c r="AQ15" i="35"/>
  <c r="AQ68" i="35"/>
  <c r="AO68" i="35"/>
  <c r="AP16" i="35"/>
  <c r="AP68" i="35"/>
  <c r="AQ48" i="35"/>
  <c r="AP59" i="35"/>
  <c r="AO59" i="35"/>
  <c r="DS21" i="35"/>
  <c r="DT68" i="35"/>
  <c r="DT21" i="35"/>
  <c r="DU21" i="35"/>
  <c r="DU74" i="35"/>
  <c r="DU68" i="35"/>
  <c r="DS68" i="35"/>
  <c r="DU20" i="35"/>
  <c r="DT8" i="35"/>
  <c r="DG36" i="35"/>
  <c r="DE36" i="35"/>
  <c r="DF36" i="35"/>
  <c r="DS47" i="35"/>
  <c r="DS72" i="35"/>
  <c r="DU72" i="35"/>
  <c r="AO67" i="35"/>
  <c r="DT20" i="35"/>
  <c r="DU47" i="35"/>
  <c r="DS67" i="35"/>
  <c r="DS53" i="35"/>
  <c r="DU53" i="35"/>
  <c r="DU67" i="35"/>
  <c r="DT39" i="35"/>
  <c r="DE71" i="35"/>
  <c r="AP8" i="35"/>
  <c r="DG71" i="35"/>
  <c r="AO8" i="35"/>
  <c r="DF7" i="35"/>
  <c r="AQ67" i="35"/>
  <c r="DE7" i="35"/>
  <c r="DG7" i="35"/>
  <c r="DG22" i="35"/>
  <c r="DE22" i="35"/>
  <c r="DG8" i="35"/>
  <c r="DF22" i="35"/>
  <c r="DT74" i="35"/>
  <c r="DE74" i="35"/>
  <c r="AQ9" i="35"/>
  <c r="DG15" i="35"/>
  <c r="DE14" i="35"/>
  <c r="DF74" i="35"/>
  <c r="AP9" i="35"/>
  <c r="DE15" i="35"/>
  <c r="DG14" i="35"/>
  <c r="DF15" i="35"/>
  <c r="DS32" i="35"/>
  <c r="DU32" i="35"/>
  <c r="DE70" i="35"/>
  <c r="DF23" i="35"/>
  <c r="DG70" i="35"/>
  <c r="DE23" i="35"/>
  <c r="DF70" i="35"/>
  <c r="DS43" i="35"/>
  <c r="DU43" i="35"/>
  <c r="DG58" i="35"/>
  <c r="DF66" i="35"/>
  <c r="DT26" i="35"/>
  <c r="DG53" i="35"/>
  <c r="DF34" i="35"/>
  <c r="DS34" i="35"/>
  <c r="DT6" i="35"/>
  <c r="DF27" i="35"/>
  <c r="DT60" i="35"/>
  <c r="DS52" i="35"/>
  <c r="DF72" i="35"/>
  <c r="DU52" i="35"/>
  <c r="DT52" i="35"/>
  <c r="DS6" i="35"/>
  <c r="DU6" i="35"/>
  <c r="DE53" i="35"/>
  <c r="DG67" i="35"/>
  <c r="DS60" i="35"/>
  <c r="DU60" i="35"/>
  <c r="DE52" i="35"/>
  <c r="DF53" i="35"/>
  <c r="AO74" i="35"/>
  <c r="AQ74" i="35"/>
  <c r="DE21" i="35"/>
  <c r="DU5" i="35"/>
  <c r="AO53" i="35"/>
  <c r="DF37" i="35"/>
  <c r="DU24" i="35"/>
  <c r="DG6" i="35"/>
  <c r="DF45" i="35"/>
  <c r="BE4" i="35"/>
  <c r="BD4" i="35"/>
  <c r="DS15" i="35"/>
  <c r="DT57" i="35"/>
  <c r="DS26" i="35"/>
  <c r="AP64" i="35"/>
  <c r="DF51" i="35"/>
  <c r="AQ6" i="35"/>
  <c r="AO12" i="35"/>
  <c r="DG35" i="35"/>
  <c r="DS54" i="35"/>
  <c r="BC6" i="35"/>
  <c r="AQ16" i="35"/>
  <c r="DF40" i="35"/>
  <c r="DU7" i="35"/>
  <c r="DE35" i="35"/>
  <c r="DE73" i="35"/>
  <c r="DU26" i="35"/>
  <c r="DE37" i="35"/>
  <c r="DF6" i="35"/>
  <c r="DE72" i="35"/>
  <c r="DG72" i="35"/>
  <c r="DG45" i="35"/>
  <c r="DS8" i="35"/>
  <c r="DU8" i="35"/>
  <c r="DF31" i="35"/>
  <c r="DF20" i="35"/>
  <c r="DU35" i="35"/>
  <c r="DG33" i="35"/>
  <c r="DG20" i="35"/>
  <c r="DS35" i="35"/>
  <c r="DE20" i="35"/>
  <c r="DT35" i="35"/>
  <c r="DS14" i="35"/>
  <c r="DU14" i="35"/>
  <c r="DT14" i="35"/>
  <c r="DU71" i="35"/>
  <c r="DS71" i="35"/>
  <c r="DT56" i="35"/>
  <c r="DS56" i="35"/>
  <c r="DU56" i="35"/>
  <c r="DU70" i="35"/>
  <c r="DE66" i="35"/>
  <c r="DS70" i="35"/>
  <c r="DG66" i="35"/>
  <c r="DF21" i="35"/>
  <c r="DT70" i="35"/>
  <c r="DG21" i="35"/>
  <c r="DU23" i="35"/>
  <c r="DS23" i="35"/>
  <c r="DU34" i="35"/>
  <c r="DG51" i="35"/>
  <c r="DE27" i="35"/>
  <c r="DE32" i="35"/>
  <c r="DG27" i="35"/>
  <c r="DG32" i="35"/>
  <c r="DE33" i="35"/>
  <c r="DG31" i="35"/>
  <c r="DU22" i="35"/>
  <c r="DF33" i="35"/>
  <c r="DT22" i="35"/>
  <c r="DS22" i="35"/>
  <c r="DG52" i="35"/>
  <c r="DT34" i="35"/>
  <c r="DS57" i="35"/>
  <c r="DU57" i="35"/>
  <c r="DE51" i="35"/>
  <c r="DS5" i="35"/>
  <c r="DT5" i="35"/>
  <c r="DU33" i="35"/>
  <c r="DT24" i="35"/>
  <c r="DS24" i="35"/>
  <c r="AO34" i="35"/>
  <c r="AO64" i="35"/>
  <c r="AQ64" i="35"/>
  <c r="AQ53" i="35"/>
  <c r="AQ33" i="35"/>
  <c r="AP53" i="35"/>
  <c r="AP33" i="35"/>
  <c r="AQ73" i="35"/>
  <c r="DG34" i="35"/>
  <c r="DE34" i="35"/>
  <c r="AP5" i="35"/>
  <c r="DT15" i="35"/>
  <c r="DS48" i="35"/>
  <c r="DG38" i="35"/>
  <c r="DU15" i="35"/>
  <c r="DS69" i="35"/>
  <c r="AO17" i="35"/>
  <c r="AP6" i="35"/>
  <c r="AO6" i="35"/>
  <c r="DT41" i="35"/>
  <c r="DG5" i="35"/>
  <c r="DT33" i="35"/>
  <c r="DS33" i="35"/>
  <c r="DG40" i="35"/>
  <c r="DE6" i="35"/>
  <c r="DU54" i="35"/>
  <c r="DT54" i="35"/>
  <c r="AP4" i="35"/>
  <c r="AQ13" i="35"/>
  <c r="AP13" i="35"/>
  <c r="AO4" i="35"/>
  <c r="AO13" i="35"/>
  <c r="AO22" i="35"/>
  <c r="BD5" i="35"/>
  <c r="AQ22" i="35"/>
  <c r="AP22" i="35"/>
  <c r="AQ21" i="35"/>
  <c r="AP21" i="35"/>
  <c r="AQ12" i="35"/>
  <c r="AP12" i="35"/>
  <c r="AO72" i="35"/>
  <c r="BD6" i="35"/>
  <c r="AP73" i="35"/>
  <c r="AQ72" i="35"/>
  <c r="BE6" i="35"/>
  <c r="AO73" i="35"/>
  <c r="AP72" i="35"/>
  <c r="AQ5" i="35"/>
  <c r="AO5" i="35"/>
  <c r="AP17" i="35"/>
  <c r="BE5" i="35"/>
  <c r="BC5" i="35"/>
  <c r="DT48" i="35"/>
  <c r="DU48" i="35"/>
  <c r="DE29" i="35"/>
  <c r="DF38" i="35"/>
  <c r="DF29" i="35"/>
  <c r="DE38" i="35"/>
  <c r="DG29" i="35"/>
  <c r="DF30" i="35"/>
  <c r="DE30" i="35"/>
  <c r="DG4" i="35"/>
  <c r="DF4" i="35"/>
  <c r="DE4" i="35"/>
  <c r="DU69" i="35"/>
  <c r="DT69" i="35"/>
  <c r="DE17" i="35"/>
  <c r="DS41" i="35"/>
  <c r="DG17" i="35"/>
  <c r="DE5" i="35"/>
  <c r="CK5" i="35"/>
  <c r="CM6" i="35"/>
  <c r="CL5" i="35"/>
  <c r="CL6" i="35"/>
  <c r="CL4" i="35"/>
  <c r="CM5" i="35"/>
  <c r="CM4" i="35"/>
  <c r="CK6" i="35"/>
  <c r="BW4" i="35"/>
  <c r="BX5" i="35"/>
  <c r="BY6" i="35"/>
  <c r="BW6" i="35"/>
  <c r="BX4" i="35"/>
  <c r="BY5" i="35"/>
  <c r="BX6" i="35"/>
  <c r="BW5" i="35"/>
  <c r="V31" i="35"/>
  <c r="W30" i="35"/>
  <c r="V30" i="35"/>
  <c r="U30" i="35"/>
  <c r="H27" i="35"/>
  <c r="G27" i="35"/>
  <c r="I27" i="35"/>
  <c r="V18" i="35"/>
  <c r="W18" i="35"/>
  <c r="U18" i="35"/>
  <c r="G15" i="35"/>
  <c r="H15" i="35"/>
  <c r="I15" i="35"/>
  <c r="U7" i="35"/>
  <c r="U6" i="35"/>
  <c r="W6" i="35"/>
  <c r="V6" i="35"/>
  <c r="G73" i="35"/>
  <c r="I73" i="35"/>
  <c r="H73" i="35"/>
  <c r="V17" i="35"/>
  <c r="W17" i="35"/>
  <c r="U17" i="35"/>
  <c r="H10" i="35"/>
  <c r="I10" i="35"/>
  <c r="G10" i="35"/>
  <c r="U59" i="35"/>
  <c r="V59" i="35"/>
  <c r="W59" i="35"/>
  <c r="H56" i="35"/>
  <c r="G56" i="35"/>
  <c r="I56" i="35"/>
  <c r="V44" i="35"/>
  <c r="W44" i="35"/>
  <c r="U44" i="35"/>
  <c r="H41" i="35"/>
  <c r="G41" i="35"/>
  <c r="I41" i="35"/>
  <c r="V32" i="35"/>
  <c r="W32" i="35"/>
  <c r="U32" i="35"/>
  <c r="G29" i="35"/>
  <c r="H29" i="35"/>
  <c r="I29" i="35"/>
  <c r="V70" i="35"/>
  <c r="U70" i="35"/>
  <c r="W70" i="35"/>
  <c r="H55" i="35"/>
  <c r="I55" i="35"/>
  <c r="G55" i="35"/>
  <c r="U23" i="35"/>
  <c r="W23" i="35"/>
  <c r="V23" i="35"/>
  <c r="H8" i="35"/>
  <c r="I8" i="35"/>
  <c r="G8" i="35"/>
  <c r="U5" i="35"/>
  <c r="V5" i="35"/>
  <c r="W5" i="35"/>
  <c r="G72" i="35"/>
  <c r="H72" i="35"/>
  <c r="I72" i="35"/>
  <c r="U63" i="35"/>
  <c r="W63" i="35"/>
  <c r="V63" i="35"/>
  <c r="H60" i="35"/>
  <c r="I60" i="35"/>
  <c r="G60" i="35"/>
  <c r="V48" i="35"/>
  <c r="W48" i="35"/>
  <c r="U48" i="35"/>
  <c r="H45" i="35"/>
  <c r="I45" i="35"/>
  <c r="G45" i="35"/>
  <c r="V4" i="35"/>
  <c r="U4" i="35"/>
  <c r="W4" i="35"/>
  <c r="G71" i="35"/>
  <c r="H71" i="35"/>
  <c r="I71" i="35"/>
  <c r="V39" i="35"/>
  <c r="W39" i="35"/>
  <c r="U39" i="35"/>
  <c r="I24" i="35"/>
  <c r="G24" i="35"/>
  <c r="H24" i="35"/>
  <c r="U11" i="35"/>
  <c r="V11" i="35"/>
  <c r="W11" i="35"/>
  <c r="I12" i="35"/>
  <c r="H12" i="35"/>
  <c r="G12" i="35"/>
  <c r="V69" i="35"/>
  <c r="U69" i="35"/>
  <c r="W69" i="35"/>
  <c r="I66" i="35"/>
  <c r="H66" i="35"/>
  <c r="G66" i="35"/>
  <c r="V57" i="35"/>
  <c r="W57" i="35"/>
  <c r="U57" i="35"/>
  <c r="G35" i="35"/>
  <c r="H35" i="35"/>
  <c r="I35" i="35"/>
  <c r="W68" i="35"/>
  <c r="V68" i="35"/>
  <c r="U68" i="35"/>
  <c r="G61" i="35"/>
  <c r="I61" i="35"/>
  <c r="H61" i="35"/>
  <c r="W37" i="35"/>
  <c r="V37" i="35"/>
  <c r="U37" i="35"/>
  <c r="G30" i="35"/>
  <c r="I30" i="35"/>
  <c r="H30" i="35"/>
  <c r="W25" i="35"/>
  <c r="U25" i="35"/>
  <c r="V25" i="35"/>
  <c r="H18" i="35"/>
  <c r="G18" i="35"/>
  <c r="I18" i="35"/>
  <c r="W13" i="35"/>
  <c r="U13" i="35"/>
  <c r="I6" i="35"/>
  <c r="H6" i="35"/>
  <c r="G6" i="35"/>
  <c r="V36" i="35"/>
  <c r="W36" i="35"/>
  <c r="U36" i="35"/>
  <c r="G17" i="35"/>
  <c r="I17" i="35"/>
  <c r="H17" i="35"/>
  <c r="U74" i="35"/>
  <c r="W74" i="35"/>
  <c r="V74" i="35"/>
  <c r="I59" i="35"/>
  <c r="G59" i="35"/>
  <c r="H59" i="35"/>
  <c r="W43" i="35"/>
  <c r="V43" i="35"/>
  <c r="U43" i="35"/>
  <c r="H44" i="35"/>
  <c r="G44" i="35"/>
  <c r="I44" i="35"/>
  <c r="U31" i="35"/>
  <c r="W31" i="35"/>
  <c r="I32" i="35"/>
  <c r="G32" i="35"/>
  <c r="H32" i="35"/>
  <c r="U54" i="35"/>
  <c r="V54" i="35"/>
  <c r="W54" i="35"/>
  <c r="G70" i="35"/>
  <c r="H70" i="35"/>
  <c r="I70" i="35"/>
  <c r="V26" i="35"/>
  <c r="W26" i="35"/>
  <c r="U26" i="35"/>
  <c r="I23" i="35"/>
  <c r="G23" i="35"/>
  <c r="H23" i="35"/>
  <c r="H5" i="35"/>
  <c r="I5" i="35"/>
  <c r="G5" i="35"/>
  <c r="U62" i="35"/>
  <c r="V62" i="35"/>
  <c r="W62" i="35"/>
  <c r="G63" i="35"/>
  <c r="I63" i="35"/>
  <c r="H63" i="35"/>
  <c r="W47" i="35"/>
  <c r="U47" i="35"/>
  <c r="G48" i="35"/>
  <c r="I48" i="35"/>
  <c r="H48" i="35"/>
  <c r="W19" i="35"/>
  <c r="U19" i="35"/>
  <c r="V19" i="35"/>
  <c r="H4" i="35"/>
  <c r="G4" i="35"/>
  <c r="I4" i="35"/>
  <c r="W42" i="35"/>
  <c r="V42" i="35"/>
  <c r="U42" i="35"/>
  <c r="G39" i="35"/>
  <c r="H39" i="35"/>
  <c r="I39" i="35"/>
  <c r="V14" i="35"/>
  <c r="W14" i="35"/>
  <c r="U14" i="35"/>
  <c r="I11" i="35"/>
  <c r="G11" i="35"/>
  <c r="H11" i="35"/>
  <c r="W53" i="35"/>
  <c r="V53" i="35"/>
  <c r="U53" i="35"/>
  <c r="G69" i="35"/>
  <c r="I69" i="35"/>
  <c r="H69" i="35"/>
  <c r="U64" i="35"/>
  <c r="W64" i="35"/>
  <c r="V64" i="35"/>
  <c r="I57" i="35"/>
  <c r="H57" i="35"/>
  <c r="G57" i="35"/>
  <c r="V52" i="35"/>
  <c r="U52" i="35"/>
  <c r="G68" i="35"/>
  <c r="H68" i="35"/>
  <c r="I68" i="35"/>
  <c r="W40" i="35"/>
  <c r="V40" i="35"/>
  <c r="U40" i="35"/>
  <c r="H37" i="35"/>
  <c r="G37" i="35"/>
  <c r="I37" i="35"/>
  <c r="V28" i="35"/>
  <c r="W28" i="35"/>
  <c r="U28" i="35"/>
  <c r="I25" i="35"/>
  <c r="G25" i="35"/>
  <c r="H25" i="35"/>
  <c r="W16" i="35"/>
  <c r="V16" i="35"/>
  <c r="I13" i="35"/>
  <c r="G13" i="35"/>
  <c r="H13" i="35"/>
  <c r="W52" i="35"/>
  <c r="U51" i="35"/>
  <c r="W51" i="35"/>
  <c r="V51" i="35"/>
  <c r="G36" i="35"/>
  <c r="I36" i="35"/>
  <c r="H36" i="35"/>
  <c r="W7" i="35"/>
  <c r="V7" i="35"/>
  <c r="G74" i="35"/>
  <c r="H74" i="35"/>
  <c r="I74" i="35"/>
  <c r="V47" i="35"/>
  <c r="V46" i="35"/>
  <c r="W46" i="35"/>
  <c r="U46" i="35"/>
  <c r="I43" i="35"/>
  <c r="H43" i="35"/>
  <c r="G43" i="35"/>
  <c r="V34" i="35"/>
  <c r="U34" i="35"/>
  <c r="W34" i="35"/>
  <c r="G31" i="35"/>
  <c r="I31" i="35"/>
  <c r="H31" i="35"/>
  <c r="W22" i="35"/>
  <c r="V22" i="35"/>
  <c r="U22" i="35"/>
  <c r="H54" i="35"/>
  <c r="I54" i="35"/>
  <c r="G54" i="35"/>
  <c r="U33" i="35"/>
  <c r="V33" i="35"/>
  <c r="W33" i="35"/>
  <c r="G26" i="35"/>
  <c r="H26" i="35"/>
  <c r="I26" i="35"/>
  <c r="W65" i="35"/>
  <c r="U65" i="35"/>
  <c r="V65" i="35"/>
  <c r="G62" i="35"/>
  <c r="I62" i="35"/>
  <c r="H62" i="35"/>
  <c r="W50" i="35"/>
  <c r="U50" i="35"/>
  <c r="V50" i="35"/>
  <c r="H47" i="35"/>
  <c r="G47" i="35"/>
  <c r="I47" i="35"/>
  <c r="W38" i="35"/>
  <c r="U38" i="35"/>
  <c r="V38" i="35"/>
  <c r="G19" i="35"/>
  <c r="I19" i="35"/>
  <c r="H19" i="35"/>
  <c r="W49" i="35"/>
  <c r="V49" i="35"/>
  <c r="U49" i="35"/>
  <c r="I42" i="35"/>
  <c r="H42" i="35"/>
  <c r="G42" i="35"/>
  <c r="V21" i="35"/>
  <c r="W21" i="35"/>
  <c r="I14" i="35"/>
  <c r="H14" i="35"/>
  <c r="G14" i="35"/>
  <c r="W9" i="35"/>
  <c r="U9" i="35"/>
  <c r="V9" i="35"/>
  <c r="G53" i="35"/>
  <c r="H53" i="35"/>
  <c r="I53" i="35"/>
  <c r="U67" i="35"/>
  <c r="W67" i="35"/>
  <c r="V67" i="35"/>
  <c r="H64" i="35"/>
  <c r="I64" i="35"/>
  <c r="G64" i="35"/>
  <c r="U21" i="35"/>
  <c r="U20" i="35"/>
  <c r="W20" i="35"/>
  <c r="V20" i="35"/>
  <c r="G52" i="35"/>
  <c r="I52" i="35"/>
  <c r="H52" i="35"/>
  <c r="U58" i="35"/>
  <c r="V58" i="35"/>
  <c r="W58" i="35"/>
  <c r="I40" i="35"/>
  <c r="G40" i="35"/>
  <c r="H40" i="35"/>
  <c r="U27" i="35"/>
  <c r="W27" i="35"/>
  <c r="V27" i="35"/>
  <c r="H28" i="35"/>
  <c r="I28" i="35"/>
  <c r="G28" i="35"/>
  <c r="U16" i="35"/>
  <c r="W15" i="35"/>
  <c r="U15" i="35"/>
  <c r="V15" i="35"/>
  <c r="H16" i="35"/>
  <c r="G16" i="35"/>
  <c r="I16" i="35"/>
  <c r="U73" i="35"/>
  <c r="V73" i="35"/>
  <c r="W73" i="35"/>
  <c r="G51" i="35"/>
  <c r="H51" i="35"/>
  <c r="I51" i="35"/>
  <c r="W10" i="35"/>
  <c r="V10" i="35"/>
  <c r="U10" i="35"/>
  <c r="H7" i="35"/>
  <c r="I7" i="35"/>
  <c r="G7" i="35"/>
  <c r="U56" i="35"/>
  <c r="V56" i="35"/>
  <c r="W56" i="35"/>
  <c r="I46" i="35"/>
  <c r="G46" i="35"/>
  <c r="H46" i="35"/>
  <c r="V41" i="35"/>
  <c r="W41" i="35"/>
  <c r="U41" i="35"/>
  <c r="H34" i="35"/>
  <c r="I34" i="35"/>
  <c r="G34" i="35"/>
  <c r="V29" i="35"/>
  <c r="W29" i="35"/>
  <c r="U29" i="35"/>
  <c r="H22" i="35"/>
  <c r="G22" i="35"/>
  <c r="I22" i="35"/>
  <c r="V55" i="35"/>
  <c r="U55" i="35"/>
  <c r="W55" i="35"/>
  <c r="G33" i="35"/>
  <c r="I33" i="35"/>
  <c r="H33" i="35"/>
  <c r="W8" i="35"/>
  <c r="U8" i="35"/>
  <c r="V8" i="35"/>
  <c r="U72" i="35"/>
  <c r="W72" i="35"/>
  <c r="V72" i="35"/>
  <c r="G65" i="35"/>
  <c r="I65" i="35"/>
  <c r="H65" i="35"/>
  <c r="W60" i="35"/>
  <c r="V60" i="35"/>
  <c r="U60" i="35"/>
  <c r="I50" i="35"/>
  <c r="H50" i="35"/>
  <c r="G50" i="35"/>
  <c r="U45" i="35"/>
  <c r="V45" i="35"/>
  <c r="W45" i="35"/>
  <c r="H38" i="35"/>
  <c r="G38" i="35"/>
  <c r="I38" i="35"/>
  <c r="U71" i="35"/>
  <c r="W71" i="35"/>
  <c r="V71" i="35"/>
  <c r="G49" i="35"/>
  <c r="I49" i="35"/>
  <c r="H49" i="35"/>
  <c r="V24" i="35"/>
  <c r="U24" i="35"/>
  <c r="W24" i="35"/>
  <c r="I21" i="35"/>
  <c r="H21" i="35"/>
  <c r="G21" i="35"/>
  <c r="V13" i="35"/>
  <c r="V12" i="35"/>
  <c r="U12" i="35"/>
  <c r="W12" i="35"/>
  <c r="H9" i="35"/>
  <c r="G9" i="35"/>
  <c r="I9" i="35"/>
  <c r="U66" i="35"/>
  <c r="W66" i="35"/>
  <c r="V66" i="35"/>
  <c r="H67" i="35"/>
  <c r="G67" i="35"/>
  <c r="I67" i="35"/>
  <c r="V35" i="35"/>
  <c r="W35" i="35"/>
  <c r="U35" i="35"/>
  <c r="H20" i="35"/>
  <c r="I20" i="35"/>
  <c r="G20" i="35"/>
  <c r="V61" i="35"/>
  <c r="U61" i="35"/>
  <c r="W61" i="35"/>
  <c r="G58" i="35"/>
  <c r="I58" i="35"/>
  <c r="H58" i="35"/>
  <c r="AJ244" i="38"/>
  <c r="AJ316" i="38" s="1"/>
  <c r="AJ388" i="38" s="1"/>
  <c r="AJ266" i="38"/>
  <c r="AJ338" i="38" s="1"/>
  <c r="AJ410" i="38" s="1"/>
  <c r="AJ282" i="38"/>
  <c r="AJ354" i="38" s="1"/>
  <c r="AJ426" i="38" s="1"/>
  <c r="AJ298" i="38"/>
  <c r="AJ370" i="38" s="1"/>
  <c r="AJ442" i="38" s="1"/>
  <c r="AJ305" i="38"/>
  <c r="AJ377" i="38" s="1"/>
  <c r="AJ449" i="38" s="1"/>
  <c r="AJ303" i="38"/>
  <c r="AJ375" i="38" s="1"/>
  <c r="AJ447" i="38" s="1"/>
  <c r="AJ254" i="38"/>
  <c r="AJ326" i="38" s="1"/>
  <c r="AJ398" i="38" s="1"/>
  <c r="AJ270" i="38"/>
  <c r="AJ342" i="38" s="1"/>
  <c r="AJ414" i="38" s="1"/>
  <c r="AJ286" i="38"/>
  <c r="AJ358" i="38" s="1"/>
  <c r="AJ430" i="38" s="1"/>
  <c r="AJ245" i="38"/>
  <c r="AJ317" i="38" s="1"/>
  <c r="AJ389" i="38" s="1"/>
  <c r="AJ243" i="38"/>
  <c r="AJ315" i="38" s="1"/>
  <c r="AJ387" i="38" s="1"/>
  <c r="AJ310" i="38"/>
  <c r="AJ382" i="38" s="1"/>
  <c r="AJ454" i="38" s="1"/>
  <c r="AJ263" i="38"/>
  <c r="AJ335" i="38" s="1"/>
  <c r="AJ407" i="38" s="1"/>
  <c r="AJ279" i="38"/>
  <c r="AJ351" i="38" s="1"/>
  <c r="AJ423" i="38" s="1"/>
  <c r="AJ295" i="38"/>
  <c r="AJ367" i="38" s="1"/>
  <c r="AJ439" i="38" s="1"/>
  <c r="AJ265" i="38"/>
  <c r="AJ337" i="38" s="1"/>
  <c r="AJ409" i="38" s="1"/>
  <c r="AJ281" i="38"/>
  <c r="AJ353" i="38" s="1"/>
  <c r="AJ425" i="38" s="1"/>
  <c r="AJ297" i="38"/>
  <c r="AJ369" i="38" s="1"/>
  <c r="AJ441" i="38" s="1"/>
  <c r="AJ260" i="38"/>
  <c r="AJ332" i="38" s="1"/>
  <c r="AJ404" i="38" s="1"/>
  <c r="AJ276" i="38"/>
  <c r="AJ348" i="38" s="1"/>
  <c r="AJ420" i="38" s="1"/>
  <c r="AJ292" i="38"/>
  <c r="AJ364" i="38" s="1"/>
  <c r="AJ436" i="38" s="1"/>
  <c r="AJ250" i="38"/>
  <c r="AJ322" i="38" s="1"/>
  <c r="AJ394" i="38" s="1"/>
  <c r="AJ248" i="38"/>
  <c r="AJ320" i="38" s="1"/>
  <c r="AJ392" i="38" s="1"/>
  <c r="AJ267" i="38"/>
  <c r="AJ339" i="38" s="1"/>
  <c r="AJ411" i="38" s="1"/>
  <c r="AJ283" i="38"/>
  <c r="AJ355" i="38" s="1"/>
  <c r="AJ427" i="38" s="1"/>
  <c r="AJ299" i="38"/>
  <c r="AJ371" i="38" s="1"/>
  <c r="AJ443" i="38" s="1"/>
  <c r="AJ307" i="38"/>
  <c r="AJ379" i="38" s="1"/>
  <c r="AJ451" i="38" s="1"/>
  <c r="AJ264" i="38"/>
  <c r="AJ336" i="38" s="1"/>
  <c r="AJ408" i="38" s="1"/>
  <c r="AJ280" i="38"/>
  <c r="AJ352" i="38" s="1"/>
  <c r="AJ424" i="38" s="1"/>
  <c r="AJ261" i="38"/>
  <c r="AJ333" i="38" s="1"/>
  <c r="AJ405" i="38" s="1"/>
  <c r="AJ277" i="38"/>
  <c r="AJ349" i="38" s="1"/>
  <c r="AJ421" i="38" s="1"/>
  <c r="AJ293" i="38"/>
  <c r="AJ365" i="38" s="1"/>
  <c r="AJ437" i="38" s="1"/>
  <c r="AJ300" i="38"/>
  <c r="AJ372" i="38" s="1"/>
  <c r="AJ444" i="38" s="1"/>
  <c r="AJ251" i="38"/>
  <c r="AJ323" i="38" s="1"/>
  <c r="AJ395" i="38" s="1"/>
  <c r="AJ312" i="38"/>
  <c r="AJ384" i="38" s="1"/>
  <c r="AJ456" i="38" s="1"/>
  <c r="AJ302" i="38"/>
  <c r="AJ374" i="38" s="1"/>
  <c r="AJ446" i="38" s="1"/>
  <c r="AJ301" i="38"/>
  <c r="AJ373" i="38" s="1"/>
  <c r="AJ445" i="38" s="1"/>
  <c r="AJ258" i="38"/>
  <c r="AJ330" i="38" s="1"/>
  <c r="AJ402" i="38" s="1"/>
  <c r="AJ274" i="38"/>
  <c r="AJ346" i="38" s="1"/>
  <c r="AJ418" i="38" s="1"/>
  <c r="AJ290" i="38"/>
  <c r="AJ362" i="38" s="1"/>
  <c r="AJ434" i="38" s="1"/>
  <c r="AJ242" i="38"/>
  <c r="AJ314" i="38" s="1"/>
  <c r="AJ386" i="38" s="1"/>
  <c r="AJ306" i="38"/>
  <c r="AJ378" i="38" s="1"/>
  <c r="AJ450" i="38" s="1"/>
  <c r="AJ262" i="38"/>
  <c r="AJ334" i="38" s="1"/>
  <c r="AJ406" i="38" s="1"/>
  <c r="AJ278" i="38"/>
  <c r="AJ350" i="38" s="1"/>
  <c r="AJ422" i="38" s="1"/>
  <c r="AJ294" i="38"/>
  <c r="AJ366" i="38" s="1"/>
  <c r="AJ438" i="38" s="1"/>
  <c r="AJ255" i="38"/>
  <c r="AJ327" i="38" s="1"/>
  <c r="AJ399" i="38" s="1"/>
  <c r="AJ271" i="38"/>
  <c r="AJ343" i="38" s="1"/>
  <c r="AJ415" i="38" s="1"/>
  <c r="AJ287" i="38"/>
  <c r="AJ359" i="38" s="1"/>
  <c r="AJ431" i="38" s="1"/>
  <c r="AJ249" i="38"/>
  <c r="AJ321" i="38" s="1"/>
  <c r="AJ393" i="38" s="1"/>
  <c r="AJ247" i="38"/>
  <c r="AJ319" i="38" s="1"/>
  <c r="AJ391" i="38" s="1"/>
  <c r="AJ311" i="38"/>
  <c r="AJ383" i="38" s="1"/>
  <c r="AJ455" i="38" s="1"/>
  <c r="AJ257" i="38"/>
  <c r="AJ329" i="38" s="1"/>
  <c r="AJ401" i="38" s="1"/>
  <c r="AJ273" i="38"/>
  <c r="AJ345" i="38" s="1"/>
  <c r="AJ417" i="38" s="1"/>
  <c r="AJ289" i="38"/>
  <c r="AJ361" i="38" s="1"/>
  <c r="AJ433" i="38" s="1"/>
  <c r="AJ304" i="38"/>
  <c r="AJ376" i="38" s="1"/>
  <c r="AJ448" i="38" s="1"/>
  <c r="AJ252" i="38"/>
  <c r="AJ324" i="38" s="1"/>
  <c r="AJ396" i="38" s="1"/>
  <c r="AJ268" i="38"/>
  <c r="AJ340" i="38" s="1"/>
  <c r="AJ412" i="38" s="1"/>
  <c r="AJ284" i="38"/>
  <c r="AJ356" i="38" s="1"/>
  <c r="AJ428" i="38" s="1"/>
  <c r="AJ259" i="38"/>
  <c r="AJ331" i="38" s="1"/>
  <c r="AJ403" i="38" s="1"/>
  <c r="AJ275" i="38"/>
  <c r="AJ347" i="38" s="1"/>
  <c r="AJ419" i="38" s="1"/>
  <c r="AJ291" i="38"/>
  <c r="AJ363" i="38" s="1"/>
  <c r="AJ435" i="38" s="1"/>
  <c r="AJ246" i="38"/>
  <c r="AJ318" i="38" s="1"/>
  <c r="AJ390" i="38" s="1"/>
  <c r="AJ256" i="38"/>
  <c r="AJ328" i="38" s="1"/>
  <c r="AJ400" i="38" s="1"/>
  <c r="AJ272" i="38"/>
  <c r="AJ344" i="38" s="1"/>
  <c r="AJ416" i="38" s="1"/>
  <c r="AJ288" i="38"/>
  <c r="AJ360" i="38" s="1"/>
  <c r="AJ432" i="38" s="1"/>
  <c r="AJ253" i="38"/>
  <c r="AJ325" i="38" s="1"/>
  <c r="AJ397" i="38" s="1"/>
  <c r="AJ269" i="38"/>
  <c r="AJ341" i="38" s="1"/>
  <c r="AJ413" i="38" s="1"/>
  <c r="AJ285" i="38"/>
  <c r="AJ357" i="38" s="1"/>
  <c r="AJ429" i="38" s="1"/>
  <c r="AJ309" i="38"/>
  <c r="AJ381" i="38" s="1"/>
  <c r="AJ453" i="38" s="1"/>
  <c r="AJ296" i="38"/>
  <c r="AJ368" i="38" s="1"/>
  <c r="AJ440" i="38" s="1"/>
  <c r="AJ308" i="38"/>
  <c r="AJ380" i="38" s="1"/>
  <c r="AJ452" i="38" s="1"/>
  <c r="BW73" i="35"/>
  <c r="BX73" i="35"/>
  <c r="BY73" i="35"/>
  <c r="BW45" i="35"/>
  <c r="BX45" i="35"/>
  <c r="BY45" i="35"/>
  <c r="BW17" i="35"/>
  <c r="BY17" i="35"/>
  <c r="BX17" i="35"/>
  <c r="BW66" i="35"/>
  <c r="BX66" i="35"/>
  <c r="BY66" i="35"/>
  <c r="BX35" i="35"/>
  <c r="BW35" i="35"/>
  <c r="BY35" i="35"/>
  <c r="BY32" i="35"/>
  <c r="BX32" i="35"/>
  <c r="BW32" i="35"/>
  <c r="BX64" i="35"/>
  <c r="BW64" i="35"/>
  <c r="BY64" i="35"/>
  <c r="CL8" i="35"/>
  <c r="CK8" i="35"/>
  <c r="CM8" i="35"/>
  <c r="CK7" i="35"/>
  <c r="CL7" i="35"/>
  <c r="CM7" i="35"/>
  <c r="CM29" i="35"/>
  <c r="CL29" i="35"/>
  <c r="CK29" i="35"/>
  <c r="CL30" i="35"/>
  <c r="CK30" i="35"/>
  <c r="CM30" i="35"/>
  <c r="CM35" i="35"/>
  <c r="CL35" i="35"/>
  <c r="CK35" i="35"/>
  <c r="CK72" i="35"/>
  <c r="CL72" i="35"/>
  <c r="CM72" i="35"/>
  <c r="CM16" i="35"/>
  <c r="CL16" i="35"/>
  <c r="CK16" i="35"/>
  <c r="CM59" i="35"/>
  <c r="CK59" i="35"/>
  <c r="CL59" i="35"/>
  <c r="BW65" i="35"/>
  <c r="BX65" i="35"/>
  <c r="BY65" i="35"/>
  <c r="BW69" i="35"/>
  <c r="BX69" i="35"/>
  <c r="BY69" i="35"/>
  <c r="BY25" i="35"/>
  <c r="BX25" i="35"/>
  <c r="BW25" i="35"/>
  <c r="BX38" i="35"/>
  <c r="BW38" i="35"/>
  <c r="BY38" i="35"/>
  <c r="BW71" i="35"/>
  <c r="BX71" i="35"/>
  <c r="BY71" i="35"/>
  <c r="BY55" i="35"/>
  <c r="BW55" i="35"/>
  <c r="BX55" i="35"/>
  <c r="BY15" i="35"/>
  <c r="BW15" i="35"/>
  <c r="BX15" i="35"/>
  <c r="BY56" i="35"/>
  <c r="BX56" i="35"/>
  <c r="BW56" i="35"/>
  <c r="BX74" i="35"/>
  <c r="BY74" i="35"/>
  <c r="BW74" i="35"/>
  <c r="BW62" i="35"/>
  <c r="BY62" i="35"/>
  <c r="BX62" i="35"/>
  <c r="BW54" i="35"/>
  <c r="BX54" i="35"/>
  <c r="BY54" i="35"/>
  <c r="BW26" i="35"/>
  <c r="BY26" i="35"/>
  <c r="BX26" i="35"/>
  <c r="BW49" i="35"/>
  <c r="BY49" i="35"/>
  <c r="BX49" i="35"/>
  <c r="BY9" i="35"/>
  <c r="BW9" i="35"/>
  <c r="BX9" i="35"/>
  <c r="BX52" i="35"/>
  <c r="BY52" i="35"/>
  <c r="BW52" i="35"/>
  <c r="BY50" i="35"/>
  <c r="BX50" i="35"/>
  <c r="BW50" i="35"/>
  <c r="BW21" i="35"/>
  <c r="BX21" i="35"/>
  <c r="BY21" i="35"/>
  <c r="CK20" i="35"/>
  <c r="CL20" i="35"/>
  <c r="CM20" i="35"/>
  <c r="CK22" i="35"/>
  <c r="CL22" i="35"/>
  <c r="CM22" i="35"/>
  <c r="CL11" i="35"/>
  <c r="CM11" i="35"/>
  <c r="CK11" i="35"/>
  <c r="CL34" i="35"/>
  <c r="CK34" i="35"/>
  <c r="CM34" i="35"/>
  <c r="CK33" i="35"/>
  <c r="CM33" i="35"/>
  <c r="CL33" i="35"/>
  <c r="CL69" i="35"/>
  <c r="CM69" i="35"/>
  <c r="CK69" i="35"/>
  <c r="CL68" i="35"/>
  <c r="CK68" i="35"/>
  <c r="CM68" i="35"/>
  <c r="CL73" i="35"/>
  <c r="CM73" i="35"/>
  <c r="CK73" i="35"/>
  <c r="CM58" i="35"/>
  <c r="CL58" i="35"/>
  <c r="CK58" i="35"/>
  <c r="BY10" i="35"/>
  <c r="BW10" i="35"/>
  <c r="BX10" i="35"/>
  <c r="BX8" i="35"/>
  <c r="BW8" i="35"/>
  <c r="BY8" i="35"/>
  <c r="BY34" i="35"/>
  <c r="BX34" i="35"/>
  <c r="BW34" i="35"/>
  <c r="BX20" i="35"/>
  <c r="BY20" i="35"/>
  <c r="BW20" i="35"/>
  <c r="BY46" i="35"/>
  <c r="BW46" i="35"/>
  <c r="BX46" i="35"/>
  <c r="BX63" i="35"/>
  <c r="BW63" i="35"/>
  <c r="BY63" i="35"/>
  <c r="BY23" i="35"/>
  <c r="BX23" i="35"/>
  <c r="BW23" i="35"/>
  <c r="BW7" i="35"/>
  <c r="BX7" i="35"/>
  <c r="BY7" i="35"/>
  <c r="BY18" i="35"/>
  <c r="BX18" i="35"/>
  <c r="BW18" i="35"/>
  <c r="CK26" i="35"/>
  <c r="CM26" i="35"/>
  <c r="CL26" i="35"/>
  <c r="CL62" i="35"/>
  <c r="CM62" i="35"/>
  <c r="CK62" i="35"/>
  <c r="CK39" i="35"/>
  <c r="CL39" i="35"/>
  <c r="CM39" i="35"/>
  <c r="CL12" i="35"/>
  <c r="CM12" i="35"/>
  <c r="CK12" i="35"/>
  <c r="CM10" i="35"/>
  <c r="CL10" i="35"/>
  <c r="CK10" i="35"/>
  <c r="CK64" i="35"/>
  <c r="CM64" i="35"/>
  <c r="CL64" i="35"/>
  <c r="CL66" i="35"/>
  <c r="CM66" i="35"/>
  <c r="CK66" i="35"/>
  <c r="CK51" i="35"/>
  <c r="CM51" i="35"/>
  <c r="CL51" i="35"/>
  <c r="CL61" i="35"/>
  <c r="CK61" i="35"/>
  <c r="CM61" i="35"/>
  <c r="CL21" i="35"/>
  <c r="CK21" i="35"/>
  <c r="CM21" i="35"/>
  <c r="CK56" i="35"/>
  <c r="CM56" i="35"/>
  <c r="CL56" i="35"/>
  <c r="CK54" i="35"/>
  <c r="CL54" i="35"/>
  <c r="CM54" i="35"/>
  <c r="CK71" i="35"/>
  <c r="CL71" i="35"/>
  <c r="CM71" i="35"/>
  <c r="CM9" i="35"/>
  <c r="CK9" i="35"/>
  <c r="CL9" i="35"/>
  <c r="CK44" i="35"/>
  <c r="CL44" i="35"/>
  <c r="CM44" i="35"/>
  <c r="CM46" i="35"/>
  <c r="CK46" i="35"/>
  <c r="CL46" i="35"/>
  <c r="CK74" i="35"/>
  <c r="CM74" i="35"/>
  <c r="CL74" i="35"/>
  <c r="BX68" i="35"/>
  <c r="BW68" i="35"/>
  <c r="BY68" i="35"/>
  <c r="BY67" i="35"/>
  <c r="BW67" i="35"/>
  <c r="BX67" i="35"/>
  <c r="BX28" i="35"/>
  <c r="BW28" i="35"/>
  <c r="BY28" i="35"/>
  <c r="BY53" i="35"/>
  <c r="BX53" i="35"/>
  <c r="BW53" i="35"/>
  <c r="BX59" i="35"/>
  <c r="BW59" i="35"/>
  <c r="BY59" i="35"/>
  <c r="BY44" i="35"/>
  <c r="BW44" i="35"/>
  <c r="BX44" i="35"/>
  <c r="BW19" i="35"/>
  <c r="BY19" i="35"/>
  <c r="BX19" i="35"/>
  <c r="BW41" i="35"/>
  <c r="BX41" i="35"/>
  <c r="BY41" i="35"/>
  <c r="BW30" i="35"/>
  <c r="BX30" i="35"/>
  <c r="BY30" i="35"/>
  <c r="CM19" i="35"/>
  <c r="CK19" i="35"/>
  <c r="CL19" i="35"/>
  <c r="CL38" i="35"/>
  <c r="CK38" i="35"/>
  <c r="CM38" i="35"/>
  <c r="CL25" i="35"/>
  <c r="CK25" i="35"/>
  <c r="CM25" i="35"/>
  <c r="CL13" i="35"/>
  <c r="CK13" i="35"/>
  <c r="CM13" i="35"/>
  <c r="CL43" i="35"/>
  <c r="CK43" i="35"/>
  <c r="CM43" i="35"/>
  <c r="CL23" i="35"/>
  <c r="CM23" i="35"/>
  <c r="CK23" i="35"/>
  <c r="CK45" i="35"/>
  <c r="CL45" i="35"/>
  <c r="CM45" i="35"/>
  <c r="CL53" i="35"/>
  <c r="CM53" i="35"/>
  <c r="CK53" i="35"/>
  <c r="CL28" i="35"/>
  <c r="CM28" i="35"/>
  <c r="CK28" i="35"/>
  <c r="BW47" i="35"/>
  <c r="BY47" i="35"/>
  <c r="BX47" i="35"/>
  <c r="BY24" i="35"/>
  <c r="BX24" i="35"/>
  <c r="BW24" i="35"/>
  <c r="BX42" i="35"/>
  <c r="BW42" i="35"/>
  <c r="BY42" i="35"/>
  <c r="BY61" i="35"/>
  <c r="BX61" i="35"/>
  <c r="BW61" i="35"/>
  <c r="BX40" i="35"/>
  <c r="BY40" i="35"/>
  <c r="BW40" i="35"/>
  <c r="BW11" i="35"/>
  <c r="BX11" i="35"/>
  <c r="BY11" i="35"/>
  <c r="BW27" i="35"/>
  <c r="BY27" i="35"/>
  <c r="BX27" i="35"/>
  <c r="BY14" i="35"/>
  <c r="BW14" i="35"/>
  <c r="BX14" i="35"/>
  <c r="BY29" i="35"/>
  <c r="BW29" i="35"/>
  <c r="BX29" i="35"/>
  <c r="BW43" i="35"/>
  <c r="BY43" i="35"/>
  <c r="BX43" i="35"/>
  <c r="BX70" i="35"/>
  <c r="BY70" i="35"/>
  <c r="BW70" i="35"/>
  <c r="BX51" i="35"/>
  <c r="BW51" i="35"/>
  <c r="BY51" i="35"/>
  <c r="BW60" i="35"/>
  <c r="BY60" i="35"/>
  <c r="BX60" i="35"/>
  <c r="BY37" i="35"/>
  <c r="BX37" i="35"/>
  <c r="BW37" i="35"/>
  <c r="BY48" i="35"/>
  <c r="BX48" i="35"/>
  <c r="BW48" i="35"/>
  <c r="BW16" i="35"/>
  <c r="BX16" i="35"/>
  <c r="BY16" i="35"/>
  <c r="BW58" i="35"/>
  <c r="BX58" i="35"/>
  <c r="BY58" i="35"/>
  <c r="CM70" i="35"/>
  <c r="CK70" i="35"/>
  <c r="CL70" i="35"/>
  <c r="CL17" i="35"/>
  <c r="CK17" i="35"/>
  <c r="CM17" i="35"/>
  <c r="CL65" i="35"/>
  <c r="CM65" i="35"/>
  <c r="CK65" i="35"/>
  <c r="CM57" i="35"/>
  <c r="CK57" i="35"/>
  <c r="CL57" i="35"/>
  <c r="CM49" i="35"/>
  <c r="CK49" i="35"/>
  <c r="CL49" i="35"/>
  <c r="CM50" i="35"/>
  <c r="CK50" i="35"/>
  <c r="CL50" i="35"/>
  <c r="CK36" i="35"/>
  <c r="CL36" i="35"/>
  <c r="CM36" i="35"/>
  <c r="CK67" i="35"/>
  <c r="CL67" i="35"/>
  <c r="CM67" i="35"/>
  <c r="BY31" i="35"/>
  <c r="BX31" i="35"/>
  <c r="BW31" i="35"/>
  <c r="BY57" i="35"/>
  <c r="BX57" i="35"/>
  <c r="BW57" i="35"/>
  <c r="BX12" i="35"/>
  <c r="BY12" i="35"/>
  <c r="BW12" i="35"/>
  <c r="BW72" i="35"/>
  <c r="BY72" i="35"/>
  <c r="BX72" i="35"/>
  <c r="BW36" i="35"/>
  <c r="BY36" i="35"/>
  <c r="BX36" i="35"/>
  <c r="BX22" i="35"/>
  <c r="BY22" i="35"/>
  <c r="BW22" i="35"/>
  <c r="BW13" i="35"/>
  <c r="BX13" i="35"/>
  <c r="BY13" i="35"/>
  <c r="BW39" i="35"/>
  <c r="BY39" i="35"/>
  <c r="BX39" i="35"/>
  <c r="BW33" i="35"/>
  <c r="BX33" i="35"/>
  <c r="BY33" i="35"/>
  <c r="CL40" i="35"/>
  <c r="CM40" i="35"/>
  <c r="CK40" i="35"/>
  <c r="CL47" i="35"/>
  <c r="CM47" i="35"/>
  <c r="CK47" i="35"/>
  <c r="CM48" i="35"/>
  <c r="CK48" i="35"/>
  <c r="CL48" i="35"/>
  <c r="CM27" i="35"/>
  <c r="CL27" i="35"/>
  <c r="CK27" i="35"/>
  <c r="CL42" i="35"/>
  <c r="CM42" i="35"/>
  <c r="CK42" i="35"/>
  <c r="CK31" i="35"/>
  <c r="CM31" i="35"/>
  <c r="CL31" i="35"/>
  <c r="CK37" i="35"/>
  <c r="CM37" i="35"/>
  <c r="CL37" i="35"/>
  <c r="CM15" i="35"/>
  <c r="CK15" i="35"/>
  <c r="CL15" i="35"/>
  <c r="CM24" i="35"/>
  <c r="CL24" i="35"/>
  <c r="CK24" i="35"/>
  <c r="CM32" i="35"/>
  <c r="CL32" i="35"/>
  <c r="CK32" i="35"/>
  <c r="CK60" i="35"/>
  <c r="CM60" i="35"/>
  <c r="CL60" i="35"/>
  <c r="CK41" i="35"/>
  <c r="CM41" i="35"/>
  <c r="CL41" i="35"/>
  <c r="CL55" i="35"/>
  <c r="CK55" i="35"/>
  <c r="CM55" i="35"/>
  <c r="CK18" i="35"/>
  <c r="CL18" i="35"/>
  <c r="CM18" i="35"/>
  <c r="CK14" i="35"/>
  <c r="CL14" i="35"/>
  <c r="CM14" i="35"/>
  <c r="CM63" i="35"/>
  <c r="CK63" i="35"/>
  <c r="CL63" i="35"/>
  <c r="CL52" i="35"/>
  <c r="CK52" i="35"/>
  <c r="CM52" i="35"/>
  <c r="AM113" i="11"/>
  <c r="AM413" i="11" s="1"/>
  <c r="AM128" i="11"/>
  <c r="AM428" i="11" s="1"/>
  <c r="AM146" i="11"/>
  <c r="AM446" i="11" s="1"/>
  <c r="AM88" i="11"/>
  <c r="AM388" i="11" s="1"/>
  <c r="AX182" i="36"/>
  <c r="AX198" i="36"/>
  <c r="AX214" i="36"/>
  <c r="AX230" i="36"/>
  <c r="AT388" i="38"/>
  <c r="AT410" i="38"/>
  <c r="AT426" i="38"/>
  <c r="AT442" i="38"/>
  <c r="AX180" i="36"/>
  <c r="AX196" i="36"/>
  <c r="AX212" i="36"/>
  <c r="AX189" i="36"/>
  <c r="AX205" i="36"/>
  <c r="AT446" i="38"/>
  <c r="AT452" i="38"/>
  <c r="AX183" i="36"/>
  <c r="AX199" i="36"/>
  <c r="AX215" i="36"/>
  <c r="AX231" i="36"/>
  <c r="AT392" i="38"/>
  <c r="AT411" i="38"/>
  <c r="AT427" i="38"/>
  <c r="AT451" i="38"/>
  <c r="AX220" i="36"/>
  <c r="AT408" i="38"/>
  <c r="AT424" i="38"/>
  <c r="AX179" i="36"/>
  <c r="AX233" i="36"/>
  <c r="AT405" i="38"/>
  <c r="AT421" i="38"/>
  <c r="AT437" i="38"/>
  <c r="AT444" i="38"/>
  <c r="AT456" i="38"/>
  <c r="AT398" i="38"/>
  <c r="AT414" i="38"/>
  <c r="AT430" i="38"/>
  <c r="AT389" i="38"/>
  <c r="AT454" i="38"/>
  <c r="AX195" i="36"/>
  <c r="AX211" i="36"/>
  <c r="AX227" i="36"/>
  <c r="AT407" i="38"/>
  <c r="AT423" i="38"/>
  <c r="AT439" i="38"/>
  <c r="AT391" i="38"/>
  <c r="AX192" i="36"/>
  <c r="AX208" i="36"/>
  <c r="AT409" i="38"/>
  <c r="AT425" i="38"/>
  <c r="AT441" i="38"/>
  <c r="AX224" i="36"/>
  <c r="AX240" i="36"/>
  <c r="AT404" i="38"/>
  <c r="AT420" i="38"/>
  <c r="AT436" i="38"/>
  <c r="AT445" i="38"/>
  <c r="AX190" i="36"/>
  <c r="AX206" i="36"/>
  <c r="AX222" i="36"/>
  <c r="AX238" i="36"/>
  <c r="AT402" i="38"/>
  <c r="AT418" i="38"/>
  <c r="AT434" i="38"/>
  <c r="AT386" i="38"/>
  <c r="AT450" i="38"/>
  <c r="AT443" i="38"/>
  <c r="AX188" i="36"/>
  <c r="AX204" i="36"/>
  <c r="AT447" i="38"/>
  <c r="AX181" i="36"/>
  <c r="AX197" i="36"/>
  <c r="AX213" i="36"/>
  <c r="AT394" i="38"/>
  <c r="AX173" i="36"/>
  <c r="AX171" i="36"/>
  <c r="AX191" i="36"/>
  <c r="AX207" i="36"/>
  <c r="AX223" i="36"/>
  <c r="AX239" i="36"/>
  <c r="AT403" i="38"/>
  <c r="AT419" i="38"/>
  <c r="AT435" i="38"/>
  <c r="AT390" i="38"/>
  <c r="AX228" i="36"/>
  <c r="AX174" i="36"/>
  <c r="AT400" i="38"/>
  <c r="AT416" i="38"/>
  <c r="AT432" i="38"/>
  <c r="AX225" i="36"/>
  <c r="AT397" i="38"/>
  <c r="AT413" i="38"/>
  <c r="AT429" i="38"/>
  <c r="AT449" i="38"/>
  <c r="AT453" i="38"/>
  <c r="AX177" i="36"/>
  <c r="AT440" i="38"/>
  <c r="AT395" i="38"/>
  <c r="AT406" i="38"/>
  <c r="AT422" i="38"/>
  <c r="AT438" i="38"/>
  <c r="AT387" i="38"/>
  <c r="AX187" i="36"/>
  <c r="AX203" i="36"/>
  <c r="AX219" i="36"/>
  <c r="AX235" i="36"/>
  <c r="AX170" i="36"/>
  <c r="AT399" i="38"/>
  <c r="AT415" i="38"/>
  <c r="AT431" i="38"/>
  <c r="AT393" i="38"/>
  <c r="AT455" i="38"/>
  <c r="AX184" i="36"/>
  <c r="AX200" i="36"/>
  <c r="AX216" i="36"/>
  <c r="AT401" i="38"/>
  <c r="AT417" i="38"/>
  <c r="AT433" i="38"/>
  <c r="AT448" i="38"/>
  <c r="AX175" i="36"/>
  <c r="AX232" i="36"/>
  <c r="AT396" i="38"/>
  <c r="AT412" i="38"/>
  <c r="AT428" i="38"/>
  <c r="AM149" i="11"/>
  <c r="AM449" i="11" s="1"/>
  <c r="AM124" i="11"/>
  <c r="AM424" i="11" s="1"/>
  <c r="AM86" i="11"/>
  <c r="AM386" i="11" s="1"/>
  <c r="AM103" i="11"/>
  <c r="AM403" i="11" s="1"/>
  <c r="AM115" i="11"/>
  <c r="AM415" i="11" s="1"/>
  <c r="AM102" i="11"/>
  <c r="AM402" i="11" s="1"/>
  <c r="AM144" i="11"/>
  <c r="AM444" i="11" s="1"/>
  <c r="AM148" i="11"/>
  <c r="AM448" i="11" s="1"/>
  <c r="AM135" i="11"/>
  <c r="AM435" i="11" s="1"/>
  <c r="AM104" i="11"/>
  <c r="AM404" i="11" s="1"/>
  <c r="AM96" i="11"/>
  <c r="AM396" i="11" s="1"/>
  <c r="AK221" i="37"/>
  <c r="AK293" i="37" s="1"/>
  <c r="AK365" i="37" s="1"/>
  <c r="AK437" i="37" s="1"/>
  <c r="AK270" i="36"/>
  <c r="AK342" i="36" s="1"/>
  <c r="AK414" i="36" s="1"/>
  <c r="AK294" i="36"/>
  <c r="AK366" i="36" s="1"/>
  <c r="AK438" i="36" s="1"/>
  <c r="AK180" i="37"/>
  <c r="AK252" i="37" s="1"/>
  <c r="AK324" i="37" s="1"/>
  <c r="AK396" i="37" s="1"/>
  <c r="AK201" i="37"/>
  <c r="AK273" i="37" s="1"/>
  <c r="AK345" i="37" s="1"/>
  <c r="AK417" i="37" s="1"/>
  <c r="AK181" i="37"/>
  <c r="AK253" i="37" s="1"/>
  <c r="AK325" i="37" s="1"/>
  <c r="AK397" i="37" s="1"/>
  <c r="AK203" i="37"/>
  <c r="AK275" i="37" s="1"/>
  <c r="AK347" i="37" s="1"/>
  <c r="AK419" i="37" s="1"/>
  <c r="AK211" i="37"/>
  <c r="AK283" i="37" s="1"/>
  <c r="AK355" i="37" s="1"/>
  <c r="AK427" i="37" s="1"/>
  <c r="AK227" i="37"/>
  <c r="AK299" i="37" s="1"/>
  <c r="AK371" i="37" s="1"/>
  <c r="AK443" i="37" s="1"/>
  <c r="AW297" i="11"/>
  <c r="AW369" i="11" s="1"/>
  <c r="AW441" i="11" s="1"/>
  <c r="S59" i="35"/>
  <c r="AG59" i="35"/>
  <c r="AW303" i="11"/>
  <c r="AW375" i="11" s="1"/>
  <c r="AW447" i="11" s="1"/>
  <c r="S65" i="35"/>
  <c r="AG65" i="35"/>
  <c r="AW271" i="11"/>
  <c r="AW343" i="11" s="1"/>
  <c r="AW415" i="11" s="1"/>
  <c r="AG33" i="35"/>
  <c r="S33" i="35"/>
  <c r="AK284" i="36"/>
  <c r="AK356" i="36" s="1"/>
  <c r="AK428" i="36" s="1"/>
  <c r="AK224" i="37"/>
  <c r="AK296" i="37" s="1"/>
  <c r="AK368" i="37" s="1"/>
  <c r="AK440" i="37" s="1"/>
  <c r="AK240" i="37"/>
  <c r="AK312" i="37" s="1"/>
  <c r="AK384" i="37" s="1"/>
  <c r="AK456" i="37" s="1"/>
  <c r="AK173" i="37"/>
  <c r="AK245" i="37" s="1"/>
  <c r="AK317" i="37" s="1"/>
  <c r="AK389" i="37" s="1"/>
  <c r="AK308" i="36"/>
  <c r="AK380" i="36" s="1"/>
  <c r="AK452" i="36" s="1"/>
  <c r="AK172" i="37"/>
  <c r="AK244" i="37" s="1"/>
  <c r="AK316" i="37" s="1"/>
  <c r="AK388" i="37" s="1"/>
  <c r="AK269" i="36"/>
  <c r="AK341" i="36" s="1"/>
  <c r="AK413" i="36" s="1"/>
  <c r="AK225" i="37"/>
  <c r="AK297" i="37" s="1"/>
  <c r="AK369" i="37" s="1"/>
  <c r="AK441" i="37" s="1"/>
  <c r="AK195" i="37"/>
  <c r="AK267" i="37" s="1"/>
  <c r="AK339" i="37" s="1"/>
  <c r="AK411" i="37" s="1"/>
  <c r="AK200" i="37"/>
  <c r="AK272" i="37" s="1"/>
  <c r="AK344" i="37" s="1"/>
  <c r="AK416" i="37" s="1"/>
  <c r="AK199" i="37"/>
  <c r="AK271" i="37" s="1"/>
  <c r="AK343" i="37" s="1"/>
  <c r="AK415" i="37" s="1"/>
  <c r="AK223" i="37"/>
  <c r="AK295" i="37" s="1"/>
  <c r="AK367" i="37" s="1"/>
  <c r="AK439" i="37" s="1"/>
  <c r="AK239" i="37"/>
  <c r="AK311" i="37" s="1"/>
  <c r="AK383" i="37" s="1"/>
  <c r="AK455" i="37" s="1"/>
  <c r="AK264" i="36"/>
  <c r="AK336" i="36" s="1"/>
  <c r="AK408" i="36" s="1"/>
  <c r="AK280" i="36"/>
  <c r="AK352" i="36" s="1"/>
  <c r="AK424" i="36" s="1"/>
  <c r="AK212" i="37"/>
  <c r="AK284" i="37" s="1"/>
  <c r="AK356" i="37" s="1"/>
  <c r="AK428" i="37" s="1"/>
  <c r="AK228" i="37"/>
  <c r="AK300" i="37" s="1"/>
  <c r="AK372" i="37" s="1"/>
  <c r="AK444" i="37" s="1"/>
  <c r="AK293" i="36"/>
  <c r="AK365" i="36" s="1"/>
  <c r="AK437" i="36" s="1"/>
  <c r="AK309" i="36"/>
  <c r="AK381" i="36" s="1"/>
  <c r="AK453" i="36" s="1"/>
  <c r="AK187" i="37"/>
  <c r="AK259" i="37" s="1"/>
  <c r="AK331" i="37" s="1"/>
  <c r="AK403" i="37" s="1"/>
  <c r="AK204" i="37"/>
  <c r="AK276" i="37" s="1"/>
  <c r="AK348" i="37" s="1"/>
  <c r="AK420" i="37" s="1"/>
  <c r="AM152" i="11"/>
  <c r="AM452" i="11" s="1"/>
  <c r="AM136" i="11"/>
  <c r="AM436" i="11" s="1"/>
  <c r="AM120" i="11"/>
  <c r="AM420" i="11" s="1"/>
  <c r="AM90" i="11"/>
  <c r="AM390" i="11" s="1"/>
  <c r="AM156" i="11"/>
  <c r="AM456" i="11" s="1"/>
  <c r="AM140" i="11"/>
  <c r="AM440" i="11" s="1"/>
  <c r="AK265" i="36"/>
  <c r="AK337" i="36" s="1"/>
  <c r="AK409" i="36" s="1"/>
  <c r="AK281" i="36"/>
  <c r="AK353" i="36" s="1"/>
  <c r="AK425" i="36" s="1"/>
  <c r="AK245" i="36"/>
  <c r="AK317" i="36" s="1"/>
  <c r="AK389" i="36" s="1"/>
  <c r="AM142" i="11"/>
  <c r="AM442" i="11" s="1"/>
  <c r="AM126" i="11"/>
  <c r="AM426" i="11" s="1"/>
  <c r="AM110" i="11"/>
  <c r="AM410" i="11" s="1"/>
  <c r="AK213" i="37"/>
  <c r="AK285" i="37" s="1"/>
  <c r="AK357" i="37" s="1"/>
  <c r="AK429" i="37" s="1"/>
  <c r="AK237" i="37"/>
  <c r="AK309" i="37" s="1"/>
  <c r="AK381" i="37" s="1"/>
  <c r="AK453" i="37" s="1"/>
  <c r="AW299" i="11"/>
  <c r="AW371" i="11" s="1"/>
  <c r="AW443" i="11" s="1"/>
  <c r="S61" i="35"/>
  <c r="AG61" i="35"/>
  <c r="AW267" i="11"/>
  <c r="AW339" i="11" s="1"/>
  <c r="AW411" i="11" s="1"/>
  <c r="AG29" i="35"/>
  <c r="S29" i="35"/>
  <c r="AK286" i="36"/>
  <c r="AK358" i="36" s="1"/>
  <c r="AK430" i="36" s="1"/>
  <c r="AK310" i="36"/>
  <c r="AK382" i="36" s="1"/>
  <c r="AK454" i="36" s="1"/>
  <c r="AK218" i="37"/>
  <c r="AK290" i="37" s="1"/>
  <c r="AK362" i="37" s="1"/>
  <c r="AK434" i="37" s="1"/>
  <c r="AK255" i="36"/>
  <c r="AK327" i="36" s="1"/>
  <c r="AK399" i="36" s="1"/>
  <c r="AK271" i="36"/>
  <c r="AK343" i="36" s="1"/>
  <c r="AK415" i="36" s="1"/>
  <c r="AK287" i="36"/>
  <c r="AK359" i="36" s="1"/>
  <c r="AK431" i="36" s="1"/>
  <c r="AK303" i="36"/>
  <c r="AK375" i="36" s="1"/>
  <c r="AK447" i="36" s="1"/>
  <c r="AW305" i="11"/>
  <c r="AW377" i="11" s="1"/>
  <c r="AW449" i="11" s="1"/>
  <c r="AG67" i="35"/>
  <c r="S67" i="35"/>
  <c r="AW288" i="11"/>
  <c r="AW360" i="11" s="1"/>
  <c r="AW432" i="11" s="1"/>
  <c r="S50" i="35"/>
  <c r="AG50" i="35"/>
  <c r="AW280" i="11"/>
  <c r="AW352" i="11" s="1"/>
  <c r="AW424" i="11" s="1"/>
  <c r="AG42" i="35"/>
  <c r="S42" i="35"/>
  <c r="AK260" i="36"/>
  <c r="AK332" i="36" s="1"/>
  <c r="AK404" i="36" s="1"/>
  <c r="AK216" i="37"/>
  <c r="AK288" i="37" s="1"/>
  <c r="AK360" i="37" s="1"/>
  <c r="AK432" i="37" s="1"/>
  <c r="AK300" i="36"/>
  <c r="AK372" i="36" s="1"/>
  <c r="AK444" i="36" s="1"/>
  <c r="AK297" i="36"/>
  <c r="AK369" i="36" s="1"/>
  <c r="AK441" i="36" s="1"/>
  <c r="AK244" i="36"/>
  <c r="AK316" i="36" s="1"/>
  <c r="AK388" i="36" s="1"/>
  <c r="AK248" i="36"/>
  <c r="AK320" i="36" s="1"/>
  <c r="AK392" i="36" s="1"/>
  <c r="AK261" i="36"/>
  <c r="AK333" i="36" s="1"/>
  <c r="AK405" i="36" s="1"/>
  <c r="AK285" i="36"/>
  <c r="AK357" i="36" s="1"/>
  <c r="AK429" i="36" s="1"/>
  <c r="AW282" i="11"/>
  <c r="AW354" i="11" s="1"/>
  <c r="AW426" i="11" s="1"/>
  <c r="S44" i="35"/>
  <c r="AG44" i="35"/>
  <c r="AK258" i="36"/>
  <c r="AK330" i="36" s="1"/>
  <c r="AK402" i="36" s="1"/>
  <c r="AK274" i="36"/>
  <c r="AK346" i="36" s="1"/>
  <c r="AK418" i="36" s="1"/>
  <c r="AK290" i="36"/>
  <c r="AK362" i="36" s="1"/>
  <c r="AK434" i="36" s="1"/>
  <c r="AK306" i="36"/>
  <c r="AK378" i="36" s="1"/>
  <c r="AK450" i="36" s="1"/>
  <c r="AK196" i="37"/>
  <c r="AK268" i="37" s="1"/>
  <c r="AK340" i="37" s="1"/>
  <c r="AK412" i="37" s="1"/>
  <c r="AK206" i="37"/>
  <c r="AK278" i="37" s="1"/>
  <c r="AK350" i="37" s="1"/>
  <c r="AK422" i="37" s="1"/>
  <c r="AK222" i="37"/>
  <c r="AK294" i="37" s="1"/>
  <c r="AK366" i="37" s="1"/>
  <c r="AK438" i="37" s="1"/>
  <c r="AK238" i="37"/>
  <c r="AK310" i="37" s="1"/>
  <c r="AK382" i="37" s="1"/>
  <c r="AK454" i="37" s="1"/>
  <c r="AK259" i="36"/>
  <c r="AK331" i="36" s="1"/>
  <c r="AK403" i="36" s="1"/>
  <c r="AK275" i="36"/>
  <c r="AK347" i="36" s="1"/>
  <c r="AK419" i="36" s="1"/>
  <c r="AK291" i="36"/>
  <c r="AK363" i="36" s="1"/>
  <c r="AK435" i="36" s="1"/>
  <c r="AK307" i="36"/>
  <c r="AK379" i="36" s="1"/>
  <c r="AK451" i="36" s="1"/>
  <c r="AK215" i="37"/>
  <c r="AK287" i="37" s="1"/>
  <c r="AK359" i="37" s="1"/>
  <c r="AK431" i="37" s="1"/>
  <c r="AM131" i="11"/>
  <c r="AM431" i="11" s="1"/>
  <c r="AK256" i="36"/>
  <c r="AK328" i="36" s="1"/>
  <c r="AK400" i="36" s="1"/>
  <c r="AK197" i="37"/>
  <c r="AK269" i="37" s="1"/>
  <c r="AK341" i="37" s="1"/>
  <c r="AK413" i="37" s="1"/>
  <c r="AM129" i="11"/>
  <c r="AM429" i="11" s="1"/>
  <c r="AK296" i="36"/>
  <c r="AK368" i="36" s="1"/>
  <c r="AK440" i="36" s="1"/>
  <c r="AK312" i="36"/>
  <c r="AK384" i="36" s="1"/>
  <c r="AK456" i="36" s="1"/>
  <c r="AK182" i="37"/>
  <c r="AK254" i="37" s="1"/>
  <c r="AK326" i="37" s="1"/>
  <c r="AK398" i="37" s="1"/>
  <c r="AK229" i="37"/>
  <c r="AK301" i="37" s="1"/>
  <c r="AK373" i="37" s="1"/>
  <c r="AK445" i="37" s="1"/>
  <c r="AK262" i="36"/>
  <c r="AK334" i="36" s="1"/>
  <c r="AK406" i="36" s="1"/>
  <c r="AK302" i="36"/>
  <c r="AK374" i="36" s="1"/>
  <c r="AK446" i="36" s="1"/>
  <c r="AK171" i="37"/>
  <c r="AK243" i="37" s="1"/>
  <c r="AK315" i="37" s="1"/>
  <c r="AK387" i="37" s="1"/>
  <c r="AK210" i="37"/>
  <c r="AK282" i="37" s="1"/>
  <c r="AK354" i="37" s="1"/>
  <c r="AK426" i="37" s="1"/>
  <c r="AK234" i="37"/>
  <c r="AK306" i="37" s="1"/>
  <c r="AK378" i="37" s="1"/>
  <c r="AK450" i="37" s="1"/>
  <c r="AK175" i="37"/>
  <c r="AK247" i="37" s="1"/>
  <c r="AK319" i="37" s="1"/>
  <c r="AK391" i="37" s="1"/>
  <c r="AK189" i="37"/>
  <c r="AK261" i="37" s="1"/>
  <c r="AK333" i="37" s="1"/>
  <c r="AK405" i="37" s="1"/>
  <c r="AK198" i="37"/>
  <c r="AK270" i="37" s="1"/>
  <c r="AK342" i="37" s="1"/>
  <c r="AK414" i="37" s="1"/>
  <c r="AK219" i="37"/>
  <c r="AK291" i="37" s="1"/>
  <c r="AK363" i="37" s="1"/>
  <c r="AK435" i="37" s="1"/>
  <c r="AK235" i="37"/>
  <c r="AK307" i="37" s="1"/>
  <c r="AK379" i="37" s="1"/>
  <c r="AK451" i="37" s="1"/>
  <c r="AK252" i="36"/>
  <c r="AK324" i="36" s="1"/>
  <c r="AK396" i="36" s="1"/>
  <c r="AK276" i="36"/>
  <c r="AK348" i="36" s="1"/>
  <c r="AK420" i="36" s="1"/>
  <c r="AW244" i="11"/>
  <c r="AW316" i="11" s="1"/>
  <c r="AW388" i="11" s="1"/>
  <c r="S6" i="35"/>
  <c r="AG6" i="35"/>
  <c r="AK232" i="37"/>
  <c r="AK304" i="37" s="1"/>
  <c r="AK376" i="37" s="1"/>
  <c r="AK448" i="37" s="1"/>
  <c r="AW245" i="11"/>
  <c r="AW317" i="11" s="1"/>
  <c r="AW389" i="11" s="1"/>
  <c r="S7" i="35"/>
  <c r="AG7" i="35"/>
  <c r="AK292" i="36"/>
  <c r="AK364" i="36" s="1"/>
  <c r="AK436" i="36" s="1"/>
  <c r="AK186" i="37"/>
  <c r="AK258" i="37" s="1"/>
  <c r="AK330" i="37" s="1"/>
  <c r="AK402" i="37" s="1"/>
  <c r="AW281" i="11"/>
  <c r="AW353" i="11" s="1"/>
  <c r="AW425" i="11" s="1"/>
  <c r="AG43" i="35"/>
  <c r="S43" i="35"/>
  <c r="AK183" i="37"/>
  <c r="AK255" i="37" s="1"/>
  <c r="AK327" i="37" s="1"/>
  <c r="AK399" i="37" s="1"/>
  <c r="AK205" i="37"/>
  <c r="AK277" i="37" s="1"/>
  <c r="AK349" i="37" s="1"/>
  <c r="AK421" i="37" s="1"/>
  <c r="AW300" i="11"/>
  <c r="AW372" i="11" s="1"/>
  <c r="AW444" i="11" s="1"/>
  <c r="AG62" i="35"/>
  <c r="S62" i="35"/>
  <c r="AW292" i="11"/>
  <c r="AW364" i="11" s="1"/>
  <c r="AW436" i="11" s="1"/>
  <c r="S54" i="35"/>
  <c r="AG54" i="35"/>
  <c r="AW260" i="11"/>
  <c r="AW332" i="11" s="1"/>
  <c r="AW404" i="11" s="1"/>
  <c r="AG22" i="35"/>
  <c r="S22" i="35"/>
  <c r="AW252" i="11"/>
  <c r="AW324" i="11" s="1"/>
  <c r="AW396" i="11" s="1"/>
  <c r="AG14" i="35"/>
  <c r="S14" i="35"/>
  <c r="AW304" i="11"/>
  <c r="AW376" i="11" s="1"/>
  <c r="AW448" i="11" s="1"/>
  <c r="AG66" i="35"/>
  <c r="S66" i="35"/>
  <c r="AW296" i="11"/>
  <c r="AW368" i="11" s="1"/>
  <c r="AW440" i="11" s="1"/>
  <c r="S58" i="35"/>
  <c r="AG58" i="35"/>
  <c r="AK277" i="36"/>
  <c r="AK349" i="36" s="1"/>
  <c r="AK421" i="36" s="1"/>
  <c r="AK217" i="37"/>
  <c r="AK289" i="37" s="1"/>
  <c r="AK361" i="37" s="1"/>
  <c r="AK433" i="37" s="1"/>
  <c r="AK185" i="37"/>
  <c r="AK257" i="37" s="1"/>
  <c r="AK329" i="37" s="1"/>
  <c r="AK401" i="37" s="1"/>
  <c r="AK207" i="37"/>
  <c r="AK279" i="37" s="1"/>
  <c r="AK351" i="37" s="1"/>
  <c r="AK423" i="37" s="1"/>
  <c r="AK231" i="37"/>
  <c r="AK303" i="37" s="1"/>
  <c r="AK375" i="37" s="1"/>
  <c r="AK447" i="37" s="1"/>
  <c r="AK272" i="36"/>
  <c r="AK344" i="36" s="1"/>
  <c r="AK416" i="36" s="1"/>
  <c r="AK220" i="37"/>
  <c r="AK292" i="37" s="1"/>
  <c r="AK364" i="37" s="1"/>
  <c r="AK436" i="37" s="1"/>
  <c r="AK236" i="37"/>
  <c r="AK308" i="37" s="1"/>
  <c r="AK380" i="37" s="1"/>
  <c r="AK452" i="37" s="1"/>
  <c r="AW273" i="11"/>
  <c r="AW345" i="11" s="1"/>
  <c r="AW417" i="11" s="1"/>
  <c r="S35" i="35"/>
  <c r="AG35" i="35"/>
  <c r="AK301" i="36"/>
  <c r="AK373" i="36" s="1"/>
  <c r="AK445" i="36" s="1"/>
  <c r="AK250" i="36"/>
  <c r="AK322" i="36" s="1"/>
  <c r="AK394" i="36" s="1"/>
  <c r="AK176" i="37"/>
  <c r="AK248" i="37" s="1"/>
  <c r="AK320" i="37" s="1"/>
  <c r="AK392" i="37" s="1"/>
  <c r="AK177" i="37"/>
  <c r="AK249" i="37" s="1"/>
  <c r="AK321" i="37" s="1"/>
  <c r="AK393" i="37" s="1"/>
  <c r="AK202" i="37"/>
  <c r="AK274" i="37" s="1"/>
  <c r="AK346" i="37" s="1"/>
  <c r="AK418" i="37" s="1"/>
  <c r="AM125" i="11"/>
  <c r="AM425" i="11" s="1"/>
  <c r="AK257" i="36"/>
  <c r="AK329" i="36" s="1"/>
  <c r="AK401" i="36" s="1"/>
  <c r="AK273" i="36"/>
  <c r="AK345" i="36" s="1"/>
  <c r="AK417" i="36" s="1"/>
  <c r="AK289" i="36"/>
  <c r="AK361" i="36" s="1"/>
  <c r="AK433" i="36" s="1"/>
  <c r="AM150" i="11"/>
  <c r="AM450" i="11" s="1"/>
  <c r="AM134" i="11"/>
  <c r="AM434" i="11" s="1"/>
  <c r="AM118" i="11"/>
  <c r="AM418" i="11" s="1"/>
  <c r="AK254" i="36"/>
  <c r="AK326" i="36" s="1"/>
  <c r="AK398" i="36" s="1"/>
  <c r="AK278" i="36"/>
  <c r="AK350" i="36" s="1"/>
  <c r="AK422" i="36" s="1"/>
  <c r="AK188" i="37"/>
  <c r="AK260" i="37" s="1"/>
  <c r="AK332" i="37" s="1"/>
  <c r="AK404" i="37" s="1"/>
  <c r="AK194" i="37"/>
  <c r="AK266" i="37" s="1"/>
  <c r="AK338" i="37" s="1"/>
  <c r="AK410" i="37" s="1"/>
  <c r="AK226" i="37"/>
  <c r="AK298" i="37" s="1"/>
  <c r="AK370" i="37" s="1"/>
  <c r="AK442" i="37" s="1"/>
  <c r="AK243" i="36"/>
  <c r="AK315" i="36" s="1"/>
  <c r="AK387" i="36" s="1"/>
  <c r="AK263" i="36"/>
  <c r="AK335" i="36" s="1"/>
  <c r="AK407" i="36" s="1"/>
  <c r="AK279" i="36"/>
  <c r="AK351" i="36" s="1"/>
  <c r="AK423" i="36" s="1"/>
  <c r="AK295" i="36"/>
  <c r="AK367" i="36" s="1"/>
  <c r="AK439" i="36" s="1"/>
  <c r="AK311" i="36"/>
  <c r="AK383" i="36" s="1"/>
  <c r="AK455" i="36" s="1"/>
  <c r="AK268" i="36"/>
  <c r="AK340" i="36" s="1"/>
  <c r="AK412" i="36" s="1"/>
  <c r="AK208" i="37"/>
  <c r="AK280" i="37" s="1"/>
  <c r="AK352" i="37" s="1"/>
  <c r="AK424" i="37" s="1"/>
  <c r="AK246" i="36"/>
  <c r="AK318" i="36" s="1"/>
  <c r="AK390" i="36" s="1"/>
  <c r="AK193" i="37"/>
  <c r="AK265" i="37" s="1"/>
  <c r="AK337" i="37" s="1"/>
  <c r="AK409" i="37" s="1"/>
  <c r="AK251" i="36"/>
  <c r="AK323" i="36" s="1"/>
  <c r="AK395" i="36" s="1"/>
  <c r="AK305" i="36"/>
  <c r="AK377" i="36" s="1"/>
  <c r="AK449" i="36" s="1"/>
  <c r="AK192" i="37"/>
  <c r="AK264" i="37" s="1"/>
  <c r="AK336" i="37" s="1"/>
  <c r="AK408" i="37" s="1"/>
  <c r="AK191" i="37"/>
  <c r="AK263" i="37" s="1"/>
  <c r="AK335" i="37" s="1"/>
  <c r="AK407" i="37" s="1"/>
  <c r="AK170" i="37"/>
  <c r="AK242" i="37" s="1"/>
  <c r="AK314" i="37" s="1"/>
  <c r="AK386" i="37" s="1"/>
  <c r="AK249" i="36"/>
  <c r="AK321" i="36" s="1"/>
  <c r="AK393" i="36" s="1"/>
  <c r="AW247" i="11"/>
  <c r="AW319" i="11" s="1"/>
  <c r="AW391" i="11" s="1"/>
  <c r="AG9" i="35"/>
  <c r="S9" i="35"/>
  <c r="AW310" i="11"/>
  <c r="AW382" i="11" s="1"/>
  <c r="AW454" i="11" s="1"/>
  <c r="S72" i="35"/>
  <c r="AG72" i="35"/>
  <c r="AW278" i="11"/>
  <c r="AW350" i="11" s="1"/>
  <c r="AW422" i="11" s="1"/>
  <c r="S40" i="35"/>
  <c r="AG40" i="35"/>
  <c r="AW270" i="11"/>
  <c r="AW342" i="11" s="1"/>
  <c r="AW414" i="11" s="1"/>
  <c r="S32" i="35"/>
  <c r="AG32" i="35"/>
  <c r="AW246" i="11"/>
  <c r="AW318" i="11" s="1"/>
  <c r="AW390" i="11" s="1"/>
  <c r="S8" i="35"/>
  <c r="AG8" i="35"/>
  <c r="AW242" i="11"/>
  <c r="AW314" i="11" s="1"/>
  <c r="AW386" i="11" s="1"/>
  <c r="AG4" i="35"/>
  <c r="S4" i="35"/>
  <c r="AK253" i="36"/>
  <c r="AK325" i="36" s="1"/>
  <c r="AK397" i="36" s="1"/>
  <c r="AK209" i="37"/>
  <c r="AK281" i="37" s="1"/>
  <c r="AK353" i="37" s="1"/>
  <c r="AK425" i="37" s="1"/>
  <c r="AK233" i="37"/>
  <c r="AK305" i="37" s="1"/>
  <c r="AK377" i="37" s="1"/>
  <c r="AK449" i="37" s="1"/>
  <c r="AM145" i="11"/>
  <c r="AM445" i="11" s="1"/>
  <c r="AK266" i="36"/>
  <c r="AK338" i="36" s="1"/>
  <c r="AK410" i="36" s="1"/>
  <c r="AK282" i="36"/>
  <c r="AK354" i="36" s="1"/>
  <c r="AK426" i="36" s="1"/>
  <c r="AK298" i="36"/>
  <c r="AK370" i="36" s="1"/>
  <c r="AK442" i="36" s="1"/>
  <c r="AK184" i="37"/>
  <c r="AK256" i="37" s="1"/>
  <c r="AK328" i="37" s="1"/>
  <c r="AK400" i="37" s="1"/>
  <c r="AK174" i="37"/>
  <c r="AK246" i="37" s="1"/>
  <c r="AK318" i="37" s="1"/>
  <c r="AK390" i="37" s="1"/>
  <c r="AK214" i="37"/>
  <c r="AK286" i="37" s="1"/>
  <c r="AK358" i="37" s="1"/>
  <c r="AK430" i="37" s="1"/>
  <c r="AK230" i="37"/>
  <c r="AK302" i="37" s="1"/>
  <c r="AK374" i="37" s="1"/>
  <c r="AK446" i="37" s="1"/>
  <c r="AK267" i="36"/>
  <c r="AK339" i="36" s="1"/>
  <c r="AK411" i="36" s="1"/>
  <c r="AK283" i="36"/>
  <c r="AK355" i="36" s="1"/>
  <c r="AK427" i="36" s="1"/>
  <c r="AK299" i="36"/>
  <c r="AK371" i="36" s="1"/>
  <c r="AK443" i="36" s="1"/>
  <c r="AK242" i="36"/>
  <c r="AK314" i="36" s="1"/>
  <c r="AK386" i="36" s="1"/>
  <c r="AK178" i="37"/>
  <c r="AK250" i="37" s="1"/>
  <c r="AK322" i="37" s="1"/>
  <c r="AK394" i="37" s="1"/>
  <c r="AK288" i="36"/>
  <c r="AK360" i="36" s="1"/>
  <c r="AK432" i="36" s="1"/>
  <c r="AK247" i="36"/>
  <c r="AK319" i="36" s="1"/>
  <c r="AK391" i="36" s="1"/>
  <c r="AK304" i="36"/>
  <c r="AK376" i="36" s="1"/>
  <c r="AK448" i="36" s="1"/>
  <c r="AK179" i="37"/>
  <c r="AK251" i="37" s="1"/>
  <c r="AK323" i="37" s="1"/>
  <c r="AK395" i="37" s="1"/>
  <c r="AK190" i="37"/>
  <c r="AK262" i="37" s="1"/>
  <c r="AK334" i="37" s="1"/>
  <c r="AK406" i="37" s="1"/>
  <c r="AO453" i="11"/>
  <c r="AO445" i="11"/>
  <c r="AO432" i="11"/>
  <c r="AO424" i="11"/>
  <c r="AO408" i="11"/>
  <c r="AO412" i="11"/>
  <c r="AO392" i="11"/>
  <c r="AO446" i="11"/>
  <c r="AO394" i="11"/>
  <c r="AO395" i="11"/>
  <c r="AO391" i="11"/>
  <c r="AO387" i="11"/>
  <c r="AO454" i="11"/>
  <c r="AO438" i="11"/>
  <c r="AO430" i="11"/>
  <c r="AO422" i="11"/>
  <c r="AO414" i="11"/>
  <c r="AO406" i="11"/>
  <c r="AO398" i="11"/>
  <c r="AO390" i="11"/>
  <c r="AO386" i="11"/>
  <c r="AM147" i="11"/>
  <c r="AM447" i="11" s="1"/>
  <c r="AM114" i="11"/>
  <c r="AM414" i="11" s="1"/>
  <c r="AO449" i="11"/>
  <c r="AO441" i="11"/>
  <c r="AM94" i="11"/>
  <c r="AM394" i="11" s="1"/>
  <c r="AO417" i="11"/>
  <c r="AO393" i="11"/>
  <c r="AO455" i="11"/>
  <c r="AO447" i="11"/>
  <c r="AO439" i="11"/>
  <c r="AO431" i="11"/>
  <c r="AO423" i="11"/>
  <c r="AO415" i="11"/>
  <c r="AO407" i="11"/>
  <c r="AO399" i="11"/>
  <c r="AO452" i="11"/>
  <c r="AO444" i="11"/>
  <c r="AO436" i="11"/>
  <c r="AO428" i="11"/>
  <c r="AO420" i="11"/>
  <c r="AO404" i="11"/>
  <c r="AO396" i="11"/>
  <c r="AO456" i="11"/>
  <c r="AO448" i="11"/>
  <c r="AO440" i="11"/>
  <c r="AO450" i="11"/>
  <c r="AO442" i="11"/>
  <c r="AO434" i="11"/>
  <c r="AO426" i="11"/>
  <c r="AO418" i="11"/>
  <c r="AO410" i="11"/>
  <c r="AO402" i="11"/>
  <c r="AM151" i="11"/>
  <c r="AM451" i="11" s="1"/>
  <c r="AM112" i="11"/>
  <c r="AM412" i="11" s="1"/>
  <c r="AM130" i="11"/>
  <c r="AM430" i="11" s="1"/>
  <c r="AM91" i="11"/>
  <c r="AM391" i="11" s="1"/>
  <c r="AM87" i="11"/>
  <c r="AM387" i="11" s="1"/>
  <c r="AM154" i="11"/>
  <c r="AM454" i="11" s="1"/>
  <c r="AO451" i="11"/>
  <c r="AO443" i="11"/>
  <c r="AO435" i="11"/>
  <c r="AO427" i="11"/>
  <c r="AO419" i="11"/>
  <c r="AO411" i="11"/>
  <c r="AO403" i="11"/>
  <c r="AO388" i="11"/>
  <c r="AO389" i="11"/>
  <c r="AO425" i="11"/>
  <c r="AO401" i="11"/>
  <c r="AO437" i="11"/>
  <c r="AO429" i="11"/>
  <c r="AO421" i="11"/>
  <c r="AO413" i="11"/>
  <c r="AO405" i="11"/>
  <c r="AO397" i="11"/>
  <c r="AO416" i="11"/>
  <c r="AO400" i="11"/>
  <c r="AO433" i="11"/>
  <c r="AO409" i="11"/>
  <c r="AM119" i="11"/>
  <c r="AM419" i="11" s="1"/>
  <c r="AM89" i="11"/>
  <c r="AM389" i="11" s="1"/>
  <c r="AI125" i="36"/>
  <c r="AV53" i="36"/>
  <c r="AV125" i="36" s="1"/>
  <c r="AV209" i="36" s="1"/>
  <c r="AV281" i="36" s="1"/>
  <c r="AV353" i="36" s="1"/>
  <c r="AV425" i="36" s="1"/>
  <c r="AM173" i="36"/>
  <c r="AM245" i="36" s="1"/>
  <c r="AM317" i="36" s="1"/>
  <c r="AP29" i="36"/>
  <c r="AW29" i="36" s="1"/>
  <c r="AW101" i="36" s="1"/>
  <c r="AW185" i="36" s="1"/>
  <c r="AW257" i="36" s="1"/>
  <c r="AW329" i="36" s="1"/>
  <c r="AW401" i="36" s="1"/>
  <c r="AO101" i="36"/>
  <c r="AO401" i="36" s="1"/>
  <c r="AP37" i="36"/>
  <c r="AW37" i="36" s="1"/>
  <c r="AW109" i="36" s="1"/>
  <c r="AW193" i="36" s="1"/>
  <c r="AW265" i="36" s="1"/>
  <c r="AW337" i="36" s="1"/>
  <c r="AW409" i="36" s="1"/>
  <c r="AO109" i="36"/>
  <c r="AO409" i="36" s="1"/>
  <c r="AP45" i="36"/>
  <c r="AW45" i="36" s="1"/>
  <c r="AW117" i="36" s="1"/>
  <c r="AW201" i="36" s="1"/>
  <c r="AW273" i="36" s="1"/>
  <c r="AW345" i="36" s="1"/>
  <c r="AW417" i="36" s="1"/>
  <c r="AO117" i="36"/>
  <c r="AO417" i="36" s="1"/>
  <c r="AP53" i="36"/>
  <c r="AO125" i="36"/>
  <c r="AO425" i="36" s="1"/>
  <c r="AP61" i="36"/>
  <c r="AW61" i="36" s="1"/>
  <c r="AW133" i="36" s="1"/>
  <c r="AW217" i="36" s="1"/>
  <c r="AW289" i="36" s="1"/>
  <c r="AW361" i="36" s="1"/>
  <c r="AW433" i="36" s="1"/>
  <c r="AO133" i="36"/>
  <c r="AO433" i="36" s="1"/>
  <c r="AM213" i="37"/>
  <c r="AP153" i="11"/>
  <c r="AP453" i="11" s="1"/>
  <c r="AY81" i="11"/>
  <c r="AY153" i="11" s="1"/>
  <c r="AY237" i="11" s="1"/>
  <c r="AY309" i="11" s="1"/>
  <c r="AY381" i="11" s="1"/>
  <c r="AY453" i="11" s="1"/>
  <c r="AM182" i="36"/>
  <c r="AM254" i="36" s="1"/>
  <c r="AM326" i="36" s="1"/>
  <c r="AM198" i="36"/>
  <c r="AM270" i="36" s="1"/>
  <c r="AM342" i="36" s="1"/>
  <c r="AM214" i="36"/>
  <c r="AM286" i="36" s="1"/>
  <c r="AM358" i="36" s="1"/>
  <c r="AM222" i="36"/>
  <c r="AM294" i="36" s="1"/>
  <c r="AM366" i="36" s="1"/>
  <c r="AX29" i="36"/>
  <c r="AX101" i="36" s="1"/>
  <c r="AX53" i="36"/>
  <c r="AX125" i="36" s="1"/>
  <c r="AI129" i="37"/>
  <c r="AI213" i="37" s="1"/>
  <c r="AI285" i="37" s="1"/>
  <c r="AI357" i="37" s="1"/>
  <c r="AI429" i="37" s="1"/>
  <c r="AV57" i="37"/>
  <c r="AV129" i="37" s="1"/>
  <c r="AV213" i="37" s="1"/>
  <c r="AV285" i="37" s="1"/>
  <c r="AV357" i="37" s="1"/>
  <c r="AV429" i="37" s="1"/>
  <c r="AI145" i="37"/>
  <c r="AI229" i="37" s="1"/>
  <c r="AI301" i="37" s="1"/>
  <c r="AI373" i="37" s="1"/>
  <c r="AI445" i="37" s="1"/>
  <c r="AV73" i="37"/>
  <c r="AV145" i="37" s="1"/>
  <c r="AV229" i="37" s="1"/>
  <c r="AV301" i="37" s="1"/>
  <c r="AV373" i="37" s="1"/>
  <c r="AV445" i="37" s="1"/>
  <c r="AI98" i="36"/>
  <c r="AV26" i="36"/>
  <c r="AV98" i="36" s="1"/>
  <c r="AV182" i="36" s="1"/>
  <c r="AV254" i="36" s="1"/>
  <c r="AV326" i="36" s="1"/>
  <c r="AV398" i="36" s="1"/>
  <c r="AI114" i="36"/>
  <c r="AV42" i="36"/>
  <c r="AV114" i="36" s="1"/>
  <c r="AV198" i="36" s="1"/>
  <c r="AV270" i="36" s="1"/>
  <c r="AV342" i="36" s="1"/>
  <c r="AV414" i="36" s="1"/>
  <c r="AI130" i="36"/>
  <c r="AV58" i="36"/>
  <c r="AV130" i="36" s="1"/>
  <c r="AV214" i="36" s="1"/>
  <c r="AV286" i="36" s="1"/>
  <c r="AV358" i="36" s="1"/>
  <c r="AV430" i="36" s="1"/>
  <c r="AI154" i="36"/>
  <c r="AV82" i="36"/>
  <c r="AV154" i="36" s="1"/>
  <c r="AV238" i="36" s="1"/>
  <c r="AV310" i="36" s="1"/>
  <c r="AV382" i="36" s="1"/>
  <c r="AV454" i="36" s="1"/>
  <c r="AI88" i="38"/>
  <c r="AI172" i="38" s="1"/>
  <c r="AI244" i="38" s="1"/>
  <c r="AI316" i="38" s="1"/>
  <c r="AI388" i="38" s="1"/>
  <c r="AV16" i="38"/>
  <c r="AV88" i="38" s="1"/>
  <c r="AV172" i="38" s="1"/>
  <c r="AV244" i="38" s="1"/>
  <c r="AV316" i="38" s="1"/>
  <c r="AV388" i="38" s="1"/>
  <c r="AM185" i="36"/>
  <c r="AM257" i="36" s="1"/>
  <c r="AM329" i="36" s="1"/>
  <c r="AM193" i="36"/>
  <c r="AM265" i="36" s="1"/>
  <c r="AM337" i="36" s="1"/>
  <c r="AM201" i="36"/>
  <c r="AM273" i="36" s="1"/>
  <c r="AM345" i="36" s="1"/>
  <c r="AM209" i="36"/>
  <c r="AM281" i="36" s="1"/>
  <c r="AM353" i="36" s="1"/>
  <c r="AM217" i="36"/>
  <c r="AM289" i="36" s="1"/>
  <c r="AM361" i="36" s="1"/>
  <c r="AP57" i="37"/>
  <c r="AW57" i="37" s="1"/>
  <c r="AW129" i="37" s="1"/>
  <c r="AW213" i="37" s="1"/>
  <c r="AW285" i="37" s="1"/>
  <c r="AW357" i="37" s="1"/>
  <c r="AW429" i="37" s="1"/>
  <c r="AO129" i="37"/>
  <c r="AO429" i="37" s="1"/>
  <c r="AT429" i="37"/>
  <c r="AP65" i="37"/>
  <c r="AW65" i="37" s="1"/>
  <c r="AW137" i="37" s="1"/>
  <c r="AW221" i="37" s="1"/>
  <c r="AW293" i="37" s="1"/>
  <c r="AW365" i="37" s="1"/>
  <c r="AW437" i="37" s="1"/>
  <c r="AO137" i="37"/>
  <c r="AO437" i="37" s="1"/>
  <c r="AT437" i="37"/>
  <c r="AP73" i="37"/>
  <c r="AO145" i="37"/>
  <c r="AO445" i="37" s="1"/>
  <c r="AT445" i="37"/>
  <c r="AP81" i="37"/>
  <c r="AW81" i="37" s="1"/>
  <c r="AW153" i="37" s="1"/>
  <c r="AW237" i="37" s="1"/>
  <c r="AW309" i="37" s="1"/>
  <c r="AW381" i="37" s="1"/>
  <c r="AW453" i="37" s="1"/>
  <c r="AO153" i="37"/>
  <c r="AO453" i="37" s="1"/>
  <c r="AT453" i="37"/>
  <c r="AO98" i="36"/>
  <c r="AO398" i="36" s="1"/>
  <c r="AP26" i="36"/>
  <c r="AW26" i="36" s="1"/>
  <c r="AW98" i="36" s="1"/>
  <c r="AW182" i="36" s="1"/>
  <c r="AW254" i="36" s="1"/>
  <c r="AW326" i="36" s="1"/>
  <c r="AW398" i="36" s="1"/>
  <c r="AO106" i="36"/>
  <c r="AO406" i="36" s="1"/>
  <c r="AP34" i="36"/>
  <c r="AW34" i="36" s="1"/>
  <c r="AW106" i="36" s="1"/>
  <c r="AW190" i="36" s="1"/>
  <c r="AW262" i="36" s="1"/>
  <c r="AW334" i="36" s="1"/>
  <c r="AW406" i="36" s="1"/>
  <c r="AO114" i="36"/>
  <c r="AO414" i="36" s="1"/>
  <c r="AP42" i="36"/>
  <c r="AO122" i="36"/>
  <c r="AO422" i="36" s="1"/>
  <c r="AP50" i="36"/>
  <c r="AW50" i="36" s="1"/>
  <c r="AW122" i="36" s="1"/>
  <c r="AW206" i="36" s="1"/>
  <c r="AW278" i="36" s="1"/>
  <c r="AW350" i="36" s="1"/>
  <c r="AW422" i="36" s="1"/>
  <c r="AO130" i="36"/>
  <c r="AO430" i="36" s="1"/>
  <c r="AP58" i="36"/>
  <c r="AP66" i="36"/>
  <c r="AW66" i="36" s="1"/>
  <c r="AW138" i="36" s="1"/>
  <c r="AW222" i="36" s="1"/>
  <c r="AW294" i="36" s="1"/>
  <c r="AW366" i="36" s="1"/>
  <c r="AW438" i="36" s="1"/>
  <c r="AO138" i="36"/>
  <c r="AO438" i="36" s="1"/>
  <c r="AO146" i="36"/>
  <c r="AO446" i="36" s="1"/>
  <c r="AP74" i="36"/>
  <c r="AW74" i="36" s="1"/>
  <c r="AW146" i="36" s="1"/>
  <c r="AW230" i="36" s="1"/>
  <c r="AW302" i="36" s="1"/>
  <c r="AW374" i="36" s="1"/>
  <c r="AW446" i="36" s="1"/>
  <c r="AO154" i="36"/>
  <c r="AO454" i="36" s="1"/>
  <c r="AP82" i="36"/>
  <c r="AO88" i="38"/>
  <c r="AO388" i="38" s="1"/>
  <c r="AP16" i="38"/>
  <c r="AO102" i="38"/>
  <c r="AO402" i="38" s="1"/>
  <c r="AP30" i="38"/>
  <c r="AW30" i="38" s="1"/>
  <c r="AW102" i="38" s="1"/>
  <c r="AW186" i="38" s="1"/>
  <c r="AW258" i="38" s="1"/>
  <c r="AW330" i="38" s="1"/>
  <c r="AW402" i="38" s="1"/>
  <c r="AO110" i="38"/>
  <c r="AO410" i="38" s="1"/>
  <c r="AP38" i="38"/>
  <c r="AW38" i="38" s="1"/>
  <c r="AW110" i="38" s="1"/>
  <c r="AW194" i="38" s="1"/>
  <c r="AW266" i="38" s="1"/>
  <c r="AW338" i="38" s="1"/>
  <c r="AW410" i="38" s="1"/>
  <c r="AO118" i="38"/>
  <c r="AO418" i="38" s="1"/>
  <c r="AP46" i="38"/>
  <c r="AW46" i="38" s="1"/>
  <c r="AW118" i="38" s="1"/>
  <c r="AW202" i="38" s="1"/>
  <c r="AW274" i="38" s="1"/>
  <c r="AW346" i="38" s="1"/>
  <c r="AW418" i="38" s="1"/>
  <c r="AO126" i="38"/>
  <c r="AO426" i="38" s="1"/>
  <c r="AP54" i="38"/>
  <c r="AW54" i="38" s="1"/>
  <c r="AW126" i="38" s="1"/>
  <c r="AW210" i="38" s="1"/>
  <c r="AW282" i="38" s="1"/>
  <c r="AW354" i="38" s="1"/>
  <c r="AW426" i="38" s="1"/>
  <c r="AO134" i="38"/>
  <c r="AO434" i="38" s="1"/>
  <c r="AP62" i="38"/>
  <c r="AW62" i="38" s="1"/>
  <c r="AW134" i="38" s="1"/>
  <c r="AW218" i="38" s="1"/>
  <c r="AW290" i="38" s="1"/>
  <c r="AW362" i="38" s="1"/>
  <c r="AW434" i="38" s="1"/>
  <c r="AO142" i="38"/>
  <c r="AO442" i="38" s="1"/>
  <c r="AP70" i="38"/>
  <c r="AW70" i="38" s="1"/>
  <c r="AW142" i="38" s="1"/>
  <c r="AW226" i="38" s="1"/>
  <c r="AW298" i="38" s="1"/>
  <c r="AW370" i="38" s="1"/>
  <c r="AW442" i="38" s="1"/>
  <c r="AI86" i="38"/>
  <c r="AI170" i="38" s="1"/>
  <c r="AI242" i="38" s="1"/>
  <c r="AI314" i="38" s="1"/>
  <c r="AI386" i="38" s="1"/>
  <c r="AV14" i="38"/>
  <c r="AV86" i="38" s="1"/>
  <c r="AV170" i="38" s="1"/>
  <c r="AV242" i="38" s="1"/>
  <c r="AV314" i="38" s="1"/>
  <c r="AV386" i="38" s="1"/>
  <c r="AO150" i="38"/>
  <c r="AO450" i="38" s="1"/>
  <c r="AP78" i="38"/>
  <c r="AW78" i="38" s="1"/>
  <c r="AW150" i="38" s="1"/>
  <c r="AW234" i="38" s="1"/>
  <c r="AW306" i="38" s="1"/>
  <c r="AW378" i="38" s="1"/>
  <c r="AW450" i="38" s="1"/>
  <c r="AO87" i="37"/>
  <c r="AO387" i="37" s="1"/>
  <c r="AP15" i="37"/>
  <c r="AW15" i="37" s="1"/>
  <c r="AW87" i="37" s="1"/>
  <c r="AW171" i="37" s="1"/>
  <c r="AW243" i="37" s="1"/>
  <c r="AW315" i="37" s="1"/>
  <c r="AW387" i="37" s="1"/>
  <c r="AT387" i="37"/>
  <c r="AO96" i="37"/>
  <c r="AO396" i="37" s="1"/>
  <c r="AP24" i="37"/>
  <c r="AW24" i="37" s="1"/>
  <c r="AW96" i="37" s="1"/>
  <c r="AW180" i="37" s="1"/>
  <c r="AW252" i="37" s="1"/>
  <c r="AW324" i="37" s="1"/>
  <c r="AW396" i="37" s="1"/>
  <c r="AT396" i="37"/>
  <c r="AO104" i="37"/>
  <c r="AO404" i="37" s="1"/>
  <c r="AP32" i="37"/>
  <c r="AW32" i="37" s="1"/>
  <c r="AW104" i="37" s="1"/>
  <c r="AW188" i="37" s="1"/>
  <c r="AW260" i="37" s="1"/>
  <c r="AW332" i="37" s="1"/>
  <c r="AW404" i="37" s="1"/>
  <c r="AT404" i="37"/>
  <c r="AO110" i="37"/>
  <c r="AO410" i="37" s="1"/>
  <c r="AP38" i="37"/>
  <c r="AW38" i="37" s="1"/>
  <c r="AW110" i="37" s="1"/>
  <c r="AW194" i="37" s="1"/>
  <c r="AW266" i="37" s="1"/>
  <c r="AW338" i="37" s="1"/>
  <c r="AW410" i="37" s="1"/>
  <c r="AT417" i="37"/>
  <c r="AO126" i="37"/>
  <c r="AO426" i="37" s="1"/>
  <c r="AP54" i="37"/>
  <c r="AW54" i="37" s="1"/>
  <c r="AW126" i="37" s="1"/>
  <c r="AW210" i="37" s="1"/>
  <c r="AW282" i="37" s="1"/>
  <c r="AW354" i="37" s="1"/>
  <c r="AW426" i="37" s="1"/>
  <c r="AT426" i="37"/>
  <c r="AO134" i="37"/>
  <c r="AO434" i="37" s="1"/>
  <c r="AP62" i="37"/>
  <c r="AW62" i="37" s="1"/>
  <c r="AW134" i="37" s="1"/>
  <c r="AW218" i="37" s="1"/>
  <c r="AW290" i="37" s="1"/>
  <c r="AW362" i="37" s="1"/>
  <c r="AW434" i="37" s="1"/>
  <c r="AT434" i="37"/>
  <c r="AO142" i="37"/>
  <c r="AO442" i="37" s="1"/>
  <c r="AP70" i="37"/>
  <c r="AW70" i="37" s="1"/>
  <c r="AW142" i="37" s="1"/>
  <c r="AW226" i="37" s="1"/>
  <c r="AW298" i="37" s="1"/>
  <c r="AW370" i="37" s="1"/>
  <c r="AW442" i="37" s="1"/>
  <c r="AT442" i="37"/>
  <c r="AO150" i="37"/>
  <c r="AO450" i="37" s="1"/>
  <c r="AP78" i="37"/>
  <c r="AW78" i="37" s="1"/>
  <c r="AW150" i="37" s="1"/>
  <c r="AW234" i="37" s="1"/>
  <c r="AW306" i="37" s="1"/>
  <c r="AW378" i="37" s="1"/>
  <c r="AW450" i="37" s="1"/>
  <c r="AT450" i="37"/>
  <c r="AI143" i="38"/>
  <c r="AI227" i="38" s="1"/>
  <c r="AI299" i="38" s="1"/>
  <c r="AI371" i="38" s="1"/>
  <c r="AI443" i="38" s="1"/>
  <c r="AV71" i="38"/>
  <c r="AV143" i="38" s="1"/>
  <c r="AV227" i="38" s="1"/>
  <c r="AV299" i="38" s="1"/>
  <c r="AV371" i="38" s="1"/>
  <c r="AV443" i="38" s="1"/>
  <c r="AO90" i="38"/>
  <c r="AO390" i="38" s="1"/>
  <c r="AP18" i="38"/>
  <c r="AW18" i="38" s="1"/>
  <c r="AW90" i="38" s="1"/>
  <c r="AW174" i="38" s="1"/>
  <c r="AW246" i="38" s="1"/>
  <c r="AW318" i="38" s="1"/>
  <c r="AW390" i="38" s="1"/>
  <c r="AO151" i="38"/>
  <c r="AO451" i="38" s="1"/>
  <c r="AP79" i="38"/>
  <c r="AW79" i="38" s="1"/>
  <c r="AW151" i="38" s="1"/>
  <c r="AW235" i="38" s="1"/>
  <c r="AW307" i="38" s="1"/>
  <c r="AW379" i="38" s="1"/>
  <c r="AW451" i="38" s="1"/>
  <c r="AM175" i="37"/>
  <c r="AM181" i="37"/>
  <c r="AM189" i="37"/>
  <c r="AM198" i="37"/>
  <c r="AM203" i="37"/>
  <c r="AM211" i="37"/>
  <c r="AM219" i="37"/>
  <c r="AM227" i="37"/>
  <c r="AM235" i="37"/>
  <c r="AP24" i="36"/>
  <c r="AW24" i="36" s="1"/>
  <c r="AW96" i="36" s="1"/>
  <c r="AW180" i="36" s="1"/>
  <c r="AW252" i="36" s="1"/>
  <c r="AW324" i="36" s="1"/>
  <c r="AW396" i="36" s="1"/>
  <c r="AO96" i="36"/>
  <c r="AO396" i="36" s="1"/>
  <c r="AP32" i="36"/>
  <c r="AW32" i="36" s="1"/>
  <c r="AW104" i="36" s="1"/>
  <c r="AW188" i="36" s="1"/>
  <c r="AW260" i="36" s="1"/>
  <c r="AW332" i="36" s="1"/>
  <c r="AW404" i="36" s="1"/>
  <c r="AO104" i="36"/>
  <c r="AO404" i="36" s="1"/>
  <c r="AP40" i="36"/>
  <c r="AW40" i="36" s="1"/>
  <c r="AW112" i="36" s="1"/>
  <c r="AW196" i="36" s="1"/>
  <c r="AW268" i="36" s="1"/>
  <c r="AW340" i="36" s="1"/>
  <c r="AW412" i="36" s="1"/>
  <c r="AO112" i="36"/>
  <c r="AO412" i="36" s="1"/>
  <c r="AP48" i="36"/>
  <c r="AW48" i="36" s="1"/>
  <c r="AW120" i="36" s="1"/>
  <c r="AW204" i="36" s="1"/>
  <c r="AW276" i="36" s="1"/>
  <c r="AW348" i="36" s="1"/>
  <c r="AW420" i="36" s="1"/>
  <c r="AO120" i="36"/>
  <c r="AO420" i="36" s="1"/>
  <c r="AP56" i="36"/>
  <c r="AW56" i="36" s="1"/>
  <c r="AW128" i="36" s="1"/>
  <c r="AW212" i="36" s="1"/>
  <c r="AW284" i="36" s="1"/>
  <c r="AW356" i="36" s="1"/>
  <c r="AW428" i="36" s="1"/>
  <c r="AO128" i="36"/>
  <c r="AO428" i="36" s="1"/>
  <c r="AP52" i="37"/>
  <c r="AW52" i="37" s="1"/>
  <c r="AW124" i="37" s="1"/>
  <c r="AW208" i="37" s="1"/>
  <c r="AW280" i="37" s="1"/>
  <c r="AW352" i="37" s="1"/>
  <c r="AW424" i="37" s="1"/>
  <c r="AO124" i="37"/>
  <c r="AO424" i="37" s="1"/>
  <c r="AT424" i="37"/>
  <c r="AP60" i="37"/>
  <c r="AW60" i="37" s="1"/>
  <c r="AW132" i="37" s="1"/>
  <c r="AW216" i="37" s="1"/>
  <c r="AW288" i="37" s="1"/>
  <c r="AW360" i="37" s="1"/>
  <c r="AW432" i="37" s="1"/>
  <c r="AO132" i="37"/>
  <c r="AO432" i="37" s="1"/>
  <c r="AT432" i="37"/>
  <c r="AP68" i="37"/>
  <c r="AW68" i="37" s="1"/>
  <c r="AW140" i="37" s="1"/>
  <c r="AW224" i="37" s="1"/>
  <c r="AW296" i="37" s="1"/>
  <c r="AW368" i="37" s="1"/>
  <c r="AW440" i="37" s="1"/>
  <c r="AO140" i="37"/>
  <c r="AO440" i="37" s="1"/>
  <c r="AT440" i="37"/>
  <c r="AP76" i="37"/>
  <c r="AW76" i="37" s="1"/>
  <c r="AW148" i="37" s="1"/>
  <c r="AW232" i="37" s="1"/>
  <c r="AW304" i="37" s="1"/>
  <c r="AW376" i="37" s="1"/>
  <c r="AW448" i="37" s="1"/>
  <c r="AO148" i="37"/>
  <c r="AO448" i="37" s="1"/>
  <c r="AT448" i="37"/>
  <c r="AP84" i="37"/>
  <c r="AW84" i="37" s="1"/>
  <c r="AW156" i="37" s="1"/>
  <c r="AW240" i="37" s="1"/>
  <c r="AW312" i="37" s="1"/>
  <c r="AW384" i="37" s="1"/>
  <c r="AW456" i="37" s="1"/>
  <c r="AO156" i="37"/>
  <c r="AO456" i="37" s="1"/>
  <c r="AT456" i="37"/>
  <c r="AI136" i="36"/>
  <c r="AV64" i="36"/>
  <c r="AV136" i="36" s="1"/>
  <c r="AV220" i="36" s="1"/>
  <c r="AV292" i="36" s="1"/>
  <c r="AV364" i="36" s="1"/>
  <c r="AV436" i="36" s="1"/>
  <c r="AI144" i="36"/>
  <c r="AV72" i="36"/>
  <c r="AV144" i="36" s="1"/>
  <c r="AV228" i="36" s="1"/>
  <c r="AV300" i="36" s="1"/>
  <c r="AV372" i="36" s="1"/>
  <c r="AV444" i="36" s="1"/>
  <c r="AV18" i="36"/>
  <c r="AV90" i="36" s="1"/>
  <c r="AV174" i="36" s="1"/>
  <c r="AV246" i="36" s="1"/>
  <c r="AV318" i="36" s="1"/>
  <c r="AV390" i="36" s="1"/>
  <c r="AI90" i="36"/>
  <c r="AI100" i="38"/>
  <c r="AI184" i="38" s="1"/>
  <c r="AI256" i="38" s="1"/>
  <c r="AI328" i="38" s="1"/>
  <c r="AI400" i="38" s="1"/>
  <c r="AV28" i="38"/>
  <c r="AV100" i="38" s="1"/>
  <c r="AV184" i="38" s="1"/>
  <c r="AV256" i="38" s="1"/>
  <c r="AV328" i="38" s="1"/>
  <c r="AV400" i="38" s="1"/>
  <c r="AI108" i="38"/>
  <c r="AI192" i="38" s="1"/>
  <c r="AI264" i="38" s="1"/>
  <c r="AI336" i="38" s="1"/>
  <c r="AI408" i="38" s="1"/>
  <c r="AV36" i="38"/>
  <c r="AV108" i="38" s="1"/>
  <c r="AV192" i="38" s="1"/>
  <c r="AV264" i="38" s="1"/>
  <c r="AV336" i="38" s="1"/>
  <c r="AV408" i="38" s="1"/>
  <c r="AI116" i="38"/>
  <c r="AI200" i="38" s="1"/>
  <c r="AI272" i="38" s="1"/>
  <c r="AI344" i="38" s="1"/>
  <c r="AI416" i="38" s="1"/>
  <c r="AV44" i="38"/>
  <c r="AV116" i="38" s="1"/>
  <c r="AV200" i="38" s="1"/>
  <c r="AV272" i="38" s="1"/>
  <c r="AV344" i="38" s="1"/>
  <c r="AV416" i="38" s="1"/>
  <c r="AI124" i="38"/>
  <c r="AI208" i="38" s="1"/>
  <c r="AI280" i="38" s="1"/>
  <c r="AI352" i="38" s="1"/>
  <c r="AI424" i="38" s="1"/>
  <c r="AV52" i="38"/>
  <c r="AV124" i="38" s="1"/>
  <c r="AV208" i="38" s="1"/>
  <c r="AV280" i="38" s="1"/>
  <c r="AV352" i="38" s="1"/>
  <c r="AV424" i="38" s="1"/>
  <c r="AI132" i="38"/>
  <c r="AI216" i="38" s="1"/>
  <c r="AI288" i="38" s="1"/>
  <c r="AI360" i="38" s="1"/>
  <c r="AI432" i="38" s="1"/>
  <c r="AV60" i="38"/>
  <c r="AV132" i="38" s="1"/>
  <c r="AV216" i="38" s="1"/>
  <c r="AV288" i="38" s="1"/>
  <c r="AV360" i="38" s="1"/>
  <c r="AV432" i="38" s="1"/>
  <c r="AO102" i="37"/>
  <c r="AO402" i="37" s="1"/>
  <c r="AP30" i="37"/>
  <c r="AW30" i="37" s="1"/>
  <c r="AW102" i="37" s="1"/>
  <c r="AW186" i="37" s="1"/>
  <c r="AW258" i="37" s="1"/>
  <c r="AW330" i="37" s="1"/>
  <c r="AW402" i="37" s="1"/>
  <c r="AT402" i="37"/>
  <c r="AI89" i="37"/>
  <c r="AI173" i="37" s="1"/>
  <c r="AI245" i="37" s="1"/>
  <c r="AI317" i="37" s="1"/>
  <c r="AI389" i="37" s="1"/>
  <c r="AV17" i="37"/>
  <c r="AV89" i="37" s="1"/>
  <c r="AV173" i="37" s="1"/>
  <c r="AV245" i="37" s="1"/>
  <c r="AV317" i="37" s="1"/>
  <c r="AV389" i="37" s="1"/>
  <c r="AT409" i="37"/>
  <c r="AO108" i="37"/>
  <c r="AO408" i="37" s="1"/>
  <c r="AP36" i="37"/>
  <c r="AW36" i="37" s="1"/>
  <c r="AW108" i="37" s="1"/>
  <c r="AW192" i="37" s="1"/>
  <c r="AW264" i="37" s="1"/>
  <c r="AW336" i="37" s="1"/>
  <c r="AW408" i="37" s="1"/>
  <c r="AT407" i="37"/>
  <c r="AM205" i="37"/>
  <c r="AM172" i="36"/>
  <c r="AM244" i="36" s="1"/>
  <c r="AM316" i="36" s="1"/>
  <c r="AP137" i="11"/>
  <c r="AP437" i="11" s="1"/>
  <c r="AY65" i="11"/>
  <c r="AY137" i="11" s="1"/>
  <c r="AY221" i="11" s="1"/>
  <c r="AY293" i="11" s="1"/>
  <c r="AY365" i="11" s="1"/>
  <c r="AY437" i="11" s="1"/>
  <c r="AP129" i="11"/>
  <c r="AP429" i="11" s="1"/>
  <c r="AY57" i="11"/>
  <c r="AY129" i="11" s="1"/>
  <c r="AY213" i="11" s="1"/>
  <c r="AY285" i="11" s="1"/>
  <c r="AY357" i="11" s="1"/>
  <c r="AY429" i="11" s="1"/>
  <c r="AP121" i="11"/>
  <c r="AP421" i="11" s="1"/>
  <c r="AY49" i="11"/>
  <c r="AY121" i="11" s="1"/>
  <c r="AY205" i="11" s="1"/>
  <c r="AY277" i="11" s="1"/>
  <c r="AY349" i="11" s="1"/>
  <c r="AY421" i="11" s="1"/>
  <c r="AP113" i="11"/>
  <c r="AP413" i="11" s="1"/>
  <c r="AY41" i="11"/>
  <c r="AY113" i="11" s="1"/>
  <c r="AY197" i="11" s="1"/>
  <c r="AY269" i="11" s="1"/>
  <c r="AY341" i="11" s="1"/>
  <c r="AY413" i="11" s="1"/>
  <c r="AP105" i="11"/>
  <c r="AP405" i="11" s="1"/>
  <c r="AY33" i="11"/>
  <c r="AY105" i="11" s="1"/>
  <c r="AY189" i="11" s="1"/>
  <c r="AY261" i="11" s="1"/>
  <c r="AY333" i="11" s="1"/>
  <c r="AY405" i="11" s="1"/>
  <c r="AP97" i="11"/>
  <c r="AP397" i="11" s="1"/>
  <c r="AY25" i="11"/>
  <c r="AY97" i="11" s="1"/>
  <c r="AY181" i="11" s="1"/>
  <c r="AY253" i="11" s="1"/>
  <c r="AY325" i="11" s="1"/>
  <c r="AY397" i="11" s="1"/>
  <c r="AP116" i="11"/>
  <c r="AP416" i="11" s="1"/>
  <c r="AY44" i="11"/>
  <c r="AY116" i="11" s="1"/>
  <c r="AY200" i="11" s="1"/>
  <c r="AY272" i="11" s="1"/>
  <c r="AY344" i="11" s="1"/>
  <c r="AY416" i="11" s="1"/>
  <c r="AP100" i="11"/>
  <c r="AP400" i="11" s="1"/>
  <c r="AY28" i="11"/>
  <c r="AY100" i="11" s="1"/>
  <c r="AY184" i="11" s="1"/>
  <c r="AY256" i="11" s="1"/>
  <c r="AY328" i="11" s="1"/>
  <c r="AY400" i="11" s="1"/>
  <c r="AM176" i="36"/>
  <c r="AM248" i="36" s="1"/>
  <c r="AM320" i="36" s="1"/>
  <c r="AI152" i="36"/>
  <c r="AV80" i="36"/>
  <c r="AV152" i="36" s="1"/>
  <c r="AV236" i="36" s="1"/>
  <c r="AV308" i="36" s="1"/>
  <c r="AV380" i="36" s="1"/>
  <c r="AV452" i="36" s="1"/>
  <c r="AI140" i="38"/>
  <c r="AI224" i="38" s="1"/>
  <c r="AI296" i="38" s="1"/>
  <c r="AI368" i="38" s="1"/>
  <c r="AI440" i="38" s="1"/>
  <c r="AV68" i="38"/>
  <c r="AV140" i="38" s="1"/>
  <c r="AV224" i="38" s="1"/>
  <c r="AV296" i="38" s="1"/>
  <c r="AV368" i="38" s="1"/>
  <c r="AV440" i="38" s="1"/>
  <c r="AI144" i="38"/>
  <c r="AI228" i="38" s="1"/>
  <c r="AI300" i="38" s="1"/>
  <c r="AI372" i="38" s="1"/>
  <c r="AI444" i="38" s="1"/>
  <c r="AV72" i="38"/>
  <c r="AV144" i="38" s="1"/>
  <c r="AV228" i="38" s="1"/>
  <c r="AV300" i="38" s="1"/>
  <c r="AV372" i="38" s="1"/>
  <c r="AV444" i="38" s="1"/>
  <c r="AI95" i="38"/>
  <c r="AI179" i="38" s="1"/>
  <c r="AI251" i="38" s="1"/>
  <c r="AI323" i="38" s="1"/>
  <c r="AI395" i="38" s="1"/>
  <c r="AV23" i="38"/>
  <c r="AV95" i="38" s="1"/>
  <c r="AV179" i="38" s="1"/>
  <c r="AV251" i="38" s="1"/>
  <c r="AV323" i="38" s="1"/>
  <c r="AV395" i="38" s="1"/>
  <c r="AI156" i="38"/>
  <c r="AI240" i="38" s="1"/>
  <c r="AI312" i="38" s="1"/>
  <c r="AI384" i="38" s="1"/>
  <c r="AI456" i="38" s="1"/>
  <c r="AV84" i="38"/>
  <c r="AV156" i="38" s="1"/>
  <c r="AV240" i="38" s="1"/>
  <c r="AV312" i="38" s="1"/>
  <c r="AV384" i="38" s="1"/>
  <c r="AV456" i="38" s="1"/>
  <c r="AO88" i="37"/>
  <c r="AO388" i="37" s="1"/>
  <c r="AP16" i="37"/>
  <c r="AW16" i="37" s="1"/>
  <c r="AW88" i="37" s="1"/>
  <c r="AW172" i="37" s="1"/>
  <c r="AW244" i="37" s="1"/>
  <c r="AW316" i="37" s="1"/>
  <c r="AW388" i="37" s="1"/>
  <c r="AT388" i="37"/>
  <c r="AP133" i="11"/>
  <c r="AP433" i="11" s="1"/>
  <c r="AY61" i="11"/>
  <c r="AY133" i="11" s="1"/>
  <c r="AY217" i="11" s="1"/>
  <c r="AY289" i="11" s="1"/>
  <c r="AY361" i="11" s="1"/>
  <c r="AY433" i="11" s="1"/>
  <c r="AP109" i="11"/>
  <c r="AP409" i="11" s="1"/>
  <c r="AY37" i="11"/>
  <c r="AY109" i="11" s="1"/>
  <c r="AY193" i="11" s="1"/>
  <c r="AY265" i="11" s="1"/>
  <c r="AY337" i="11" s="1"/>
  <c r="AY409" i="11" s="1"/>
  <c r="AP25" i="36"/>
  <c r="AW25" i="36" s="1"/>
  <c r="AW97" i="36" s="1"/>
  <c r="AW181" i="36" s="1"/>
  <c r="AW253" i="36" s="1"/>
  <c r="AW325" i="36" s="1"/>
  <c r="AW397" i="36" s="1"/>
  <c r="AO97" i="36"/>
  <c r="AO397" i="36" s="1"/>
  <c r="AP33" i="36"/>
  <c r="AW33" i="36" s="1"/>
  <c r="AW105" i="36" s="1"/>
  <c r="AW189" i="36" s="1"/>
  <c r="AW261" i="36" s="1"/>
  <c r="AW333" i="36" s="1"/>
  <c r="AW405" i="36" s="1"/>
  <c r="AO105" i="36"/>
  <c r="AO405" i="36" s="1"/>
  <c r="AP41" i="36"/>
  <c r="AW41" i="36" s="1"/>
  <c r="AW113" i="36" s="1"/>
  <c r="AW197" i="36" s="1"/>
  <c r="AW269" i="36" s="1"/>
  <c r="AW341" i="36" s="1"/>
  <c r="AW413" i="36" s="1"/>
  <c r="AO113" i="36"/>
  <c r="AO413" i="36" s="1"/>
  <c r="AP49" i="36"/>
  <c r="AW49" i="36" s="1"/>
  <c r="AW121" i="36" s="1"/>
  <c r="AW205" i="36" s="1"/>
  <c r="AW277" i="36" s="1"/>
  <c r="AW349" i="36" s="1"/>
  <c r="AW421" i="36" s="1"/>
  <c r="AO121" i="36"/>
  <c r="AO421" i="36" s="1"/>
  <c r="AP57" i="36"/>
  <c r="AW57" i="36" s="1"/>
  <c r="AW129" i="36" s="1"/>
  <c r="AW213" i="36" s="1"/>
  <c r="AW285" i="36" s="1"/>
  <c r="AW357" i="36" s="1"/>
  <c r="AW429" i="36" s="1"/>
  <c r="AO129" i="36"/>
  <c r="AO429" i="36" s="1"/>
  <c r="AP53" i="37"/>
  <c r="AW53" i="37" s="1"/>
  <c r="AW125" i="37" s="1"/>
  <c r="AW209" i="37" s="1"/>
  <c r="AW281" i="37" s="1"/>
  <c r="AW353" i="37" s="1"/>
  <c r="AW425" i="37" s="1"/>
  <c r="AO125" i="37"/>
  <c r="AO425" i="37" s="1"/>
  <c r="AT425" i="37"/>
  <c r="AP61" i="37"/>
  <c r="AW61" i="37" s="1"/>
  <c r="AW133" i="37" s="1"/>
  <c r="AW217" i="37" s="1"/>
  <c r="AW289" i="37" s="1"/>
  <c r="AW361" i="37" s="1"/>
  <c r="AW433" i="37" s="1"/>
  <c r="AO133" i="37"/>
  <c r="AO433" i="37" s="1"/>
  <c r="AT433" i="37"/>
  <c r="AP69" i="37"/>
  <c r="AW69" i="37" s="1"/>
  <c r="AW141" i="37" s="1"/>
  <c r="AW225" i="37" s="1"/>
  <c r="AW297" i="37" s="1"/>
  <c r="AW369" i="37" s="1"/>
  <c r="AW441" i="37" s="1"/>
  <c r="AO141" i="37"/>
  <c r="AO441" i="37" s="1"/>
  <c r="AT441" i="37"/>
  <c r="AP77" i="37"/>
  <c r="AW77" i="37" s="1"/>
  <c r="AW149" i="37" s="1"/>
  <c r="AW233" i="37" s="1"/>
  <c r="AW305" i="37" s="1"/>
  <c r="AW377" i="37" s="1"/>
  <c r="AW449" i="37" s="1"/>
  <c r="AO149" i="37"/>
  <c r="AO449" i="37" s="1"/>
  <c r="AT449" i="37"/>
  <c r="AM153" i="11"/>
  <c r="AM453" i="11" s="1"/>
  <c r="AM186" i="36"/>
  <c r="AM258" i="36" s="1"/>
  <c r="AM330" i="36" s="1"/>
  <c r="AM194" i="36"/>
  <c r="AM266" i="36" s="1"/>
  <c r="AM338" i="36" s="1"/>
  <c r="AM202" i="36"/>
  <c r="AM274" i="36" s="1"/>
  <c r="AM346" i="36" s="1"/>
  <c r="AM210" i="36"/>
  <c r="AM282" i="36" s="1"/>
  <c r="AM354" i="36" s="1"/>
  <c r="AM218" i="36"/>
  <c r="AM290" i="36" s="1"/>
  <c r="AM362" i="36" s="1"/>
  <c r="AM226" i="36"/>
  <c r="AM298" i="36" s="1"/>
  <c r="AM370" i="36" s="1"/>
  <c r="AM234" i="36"/>
  <c r="AM306" i="36" s="1"/>
  <c r="AM378" i="36" s="1"/>
  <c r="AM182" i="38"/>
  <c r="AM254" i="38" s="1"/>
  <c r="AM326" i="38" s="1"/>
  <c r="AM190" i="38"/>
  <c r="AM262" i="38" s="1"/>
  <c r="AM334" i="38" s="1"/>
  <c r="AM198" i="38"/>
  <c r="AM270" i="38" s="1"/>
  <c r="AM342" i="38" s="1"/>
  <c r="AM206" i="38"/>
  <c r="AM278" i="38" s="1"/>
  <c r="AM350" i="38" s="1"/>
  <c r="AM214" i="38"/>
  <c r="AM286" i="38" s="1"/>
  <c r="AM358" i="38" s="1"/>
  <c r="AM222" i="38"/>
  <c r="AM294" i="38" s="1"/>
  <c r="AM366" i="38" s="1"/>
  <c r="AM173" i="38"/>
  <c r="AM245" i="38" s="1"/>
  <c r="AM317" i="38" s="1"/>
  <c r="AM171" i="38"/>
  <c r="AM243" i="38" s="1"/>
  <c r="AM315" i="38" s="1"/>
  <c r="AM238" i="38"/>
  <c r="AM310" i="38" s="1"/>
  <c r="AM382" i="38" s="1"/>
  <c r="AT412" i="37"/>
  <c r="AM196" i="37"/>
  <c r="AM184" i="37"/>
  <c r="AM195" i="37"/>
  <c r="AM174" i="37"/>
  <c r="AM214" i="37"/>
  <c r="AM222" i="37"/>
  <c r="AM230" i="37"/>
  <c r="AM238" i="37"/>
  <c r="AW49" i="11"/>
  <c r="AW121" i="11" s="1"/>
  <c r="AO101" i="37"/>
  <c r="AO401" i="37" s="1"/>
  <c r="AP29" i="37"/>
  <c r="AW29" i="37" s="1"/>
  <c r="AW101" i="37" s="1"/>
  <c r="AW185" i="37" s="1"/>
  <c r="AW257" i="37" s="1"/>
  <c r="AW329" i="37" s="1"/>
  <c r="AW401" i="37" s="1"/>
  <c r="AT401" i="37"/>
  <c r="AO115" i="37"/>
  <c r="AO415" i="37" s="1"/>
  <c r="AP43" i="37"/>
  <c r="AW43" i="37" s="1"/>
  <c r="AW115" i="37" s="1"/>
  <c r="AW199" i="37" s="1"/>
  <c r="AW271" i="37" s="1"/>
  <c r="AW343" i="37" s="1"/>
  <c r="AW415" i="37" s="1"/>
  <c r="AT394" i="37"/>
  <c r="AO94" i="37"/>
  <c r="AO394" i="37" s="1"/>
  <c r="AP22" i="37"/>
  <c r="AW22" i="37" s="1"/>
  <c r="AW94" i="37" s="1"/>
  <c r="AW178" i="37" s="1"/>
  <c r="AW250" i="37" s="1"/>
  <c r="AW322" i="37" s="1"/>
  <c r="AW394" i="37" s="1"/>
  <c r="AO123" i="37"/>
  <c r="AO423" i="37" s="1"/>
  <c r="AP51" i="37"/>
  <c r="AW51" i="37" s="1"/>
  <c r="AW123" i="37" s="1"/>
  <c r="AW207" i="37" s="1"/>
  <c r="AW279" i="37" s="1"/>
  <c r="AW351" i="37" s="1"/>
  <c r="AW423" i="37" s="1"/>
  <c r="AT423" i="37"/>
  <c r="AO131" i="37"/>
  <c r="AO431" i="37" s="1"/>
  <c r="AP59" i="37"/>
  <c r="AW59" i="37" s="1"/>
  <c r="AW131" i="37" s="1"/>
  <c r="AW215" i="37" s="1"/>
  <c r="AW287" i="37" s="1"/>
  <c r="AW359" i="37" s="1"/>
  <c r="AW431" i="37" s="1"/>
  <c r="AT431" i="37"/>
  <c r="AO139" i="37"/>
  <c r="AO439" i="37" s="1"/>
  <c r="AP67" i="37"/>
  <c r="AW67" i="37" s="1"/>
  <c r="AW139" i="37" s="1"/>
  <c r="AW223" i="37" s="1"/>
  <c r="AW295" i="37" s="1"/>
  <c r="AW367" i="37" s="1"/>
  <c r="AW439" i="37" s="1"/>
  <c r="AT439" i="37"/>
  <c r="AO147" i="37"/>
  <c r="AO447" i="37" s="1"/>
  <c r="AP75" i="37"/>
  <c r="AW75" i="37" s="1"/>
  <c r="AW147" i="37" s="1"/>
  <c r="AW231" i="37" s="1"/>
  <c r="AW303" i="37" s="1"/>
  <c r="AW375" i="37" s="1"/>
  <c r="AW447" i="37" s="1"/>
  <c r="AT447" i="37"/>
  <c r="AO155" i="37"/>
  <c r="AO455" i="37" s="1"/>
  <c r="AP83" i="37"/>
  <c r="AW83" i="37" s="1"/>
  <c r="AW155" i="37" s="1"/>
  <c r="AW239" i="37" s="1"/>
  <c r="AW311" i="37" s="1"/>
  <c r="AW383" i="37" s="1"/>
  <c r="AW455" i="37" s="1"/>
  <c r="AT455" i="37"/>
  <c r="AP28" i="36"/>
  <c r="AW28" i="36" s="1"/>
  <c r="AW100" i="36" s="1"/>
  <c r="AW184" i="36" s="1"/>
  <c r="AW256" i="36" s="1"/>
  <c r="AW328" i="36" s="1"/>
  <c r="AW400" i="36" s="1"/>
  <c r="AO100" i="36"/>
  <c r="AO400" i="36" s="1"/>
  <c r="AP36" i="36"/>
  <c r="AW36" i="36" s="1"/>
  <c r="AW108" i="36" s="1"/>
  <c r="AW192" i="36" s="1"/>
  <c r="AW264" i="36" s="1"/>
  <c r="AW336" i="36" s="1"/>
  <c r="AW408" i="36" s="1"/>
  <c r="AO108" i="36"/>
  <c r="AO408" i="36" s="1"/>
  <c r="AP44" i="36"/>
  <c r="AW44" i="36" s="1"/>
  <c r="AW116" i="36" s="1"/>
  <c r="AW200" i="36" s="1"/>
  <c r="AW272" i="36" s="1"/>
  <c r="AW344" i="36" s="1"/>
  <c r="AW416" i="36" s="1"/>
  <c r="AO116" i="36"/>
  <c r="AO416" i="36" s="1"/>
  <c r="AP52" i="36"/>
  <c r="AW52" i="36" s="1"/>
  <c r="AW124" i="36" s="1"/>
  <c r="AW208" i="36" s="1"/>
  <c r="AW280" i="36" s="1"/>
  <c r="AW352" i="36" s="1"/>
  <c r="AW424" i="36" s="1"/>
  <c r="AO124" i="36"/>
  <c r="AO424" i="36" s="1"/>
  <c r="AP60" i="36"/>
  <c r="AW60" i="36" s="1"/>
  <c r="AW132" i="36" s="1"/>
  <c r="AW216" i="36" s="1"/>
  <c r="AW288" i="36" s="1"/>
  <c r="AW360" i="36" s="1"/>
  <c r="AW432" i="36" s="1"/>
  <c r="AO132" i="36"/>
  <c r="AO432" i="36" s="1"/>
  <c r="AM212" i="37"/>
  <c r="AM220" i="37"/>
  <c r="AM228" i="37"/>
  <c r="AM236" i="37"/>
  <c r="AM109" i="11"/>
  <c r="AM409" i="11" s="1"/>
  <c r="AM101" i="11"/>
  <c r="AM401" i="11" s="1"/>
  <c r="AM221" i="36"/>
  <c r="AM293" i="36" s="1"/>
  <c r="AM365" i="36" s="1"/>
  <c r="AM229" i="36"/>
  <c r="AM301" i="36" s="1"/>
  <c r="AM373" i="36" s="1"/>
  <c r="AM237" i="36"/>
  <c r="AM309" i="36" s="1"/>
  <c r="AM381" i="36" s="1"/>
  <c r="AM178" i="36"/>
  <c r="AM250" i="36" s="1"/>
  <c r="AM322" i="36" s="1"/>
  <c r="AM185" i="38"/>
  <c r="AM257" i="38" s="1"/>
  <c r="AM329" i="38" s="1"/>
  <c r="AM193" i="38"/>
  <c r="AM265" i="38" s="1"/>
  <c r="AM337" i="38" s="1"/>
  <c r="AM201" i="38"/>
  <c r="AM273" i="38" s="1"/>
  <c r="AM345" i="38" s="1"/>
  <c r="AM209" i="38"/>
  <c r="AM281" i="38" s="1"/>
  <c r="AM353" i="38" s="1"/>
  <c r="AM217" i="38"/>
  <c r="AM289" i="38" s="1"/>
  <c r="AM361" i="38" s="1"/>
  <c r="AM225" i="38"/>
  <c r="AM297" i="38" s="1"/>
  <c r="AM369" i="38" s="1"/>
  <c r="AM232" i="38"/>
  <c r="AM304" i="38" s="1"/>
  <c r="AM376" i="38" s="1"/>
  <c r="AM230" i="38"/>
  <c r="AM302" i="38" s="1"/>
  <c r="AM374" i="38" s="1"/>
  <c r="AO93" i="37"/>
  <c r="AO393" i="37" s="1"/>
  <c r="AP21" i="37"/>
  <c r="AW21" i="37" s="1"/>
  <c r="AW93" i="37" s="1"/>
  <c r="AW177" i="37" s="1"/>
  <c r="AW249" i="37" s="1"/>
  <c r="AW321" i="37" s="1"/>
  <c r="AW393" i="37" s="1"/>
  <c r="AT393" i="37"/>
  <c r="AM95" i="11"/>
  <c r="AM395" i="11" s="1"/>
  <c r="AM116" i="11"/>
  <c r="AM416" i="11" s="1"/>
  <c r="AM100" i="11"/>
  <c r="AM400" i="11" s="1"/>
  <c r="AM138" i="11"/>
  <c r="AM438" i="11" s="1"/>
  <c r="AM122" i="11"/>
  <c r="AM422" i="11" s="1"/>
  <c r="AM106" i="11"/>
  <c r="AM406" i="11" s="1"/>
  <c r="AM98" i="11"/>
  <c r="AM398" i="11" s="1"/>
  <c r="AO145" i="38"/>
  <c r="AO445" i="38" s="1"/>
  <c r="AP73" i="38"/>
  <c r="AW73" i="38" s="1"/>
  <c r="AW145" i="38" s="1"/>
  <c r="AW229" i="38" s="1"/>
  <c r="AW301" i="38" s="1"/>
  <c r="AW373" i="38" s="1"/>
  <c r="AW445" i="38" s="1"/>
  <c r="AO94" i="38"/>
  <c r="AO394" i="38" s="1"/>
  <c r="AP22" i="38"/>
  <c r="AW22" i="38" s="1"/>
  <c r="AW94" i="38" s="1"/>
  <c r="AW178" i="38" s="1"/>
  <c r="AW250" i="38" s="1"/>
  <c r="AW322" i="38" s="1"/>
  <c r="AW394" i="38" s="1"/>
  <c r="AO152" i="38"/>
  <c r="AO452" i="38" s="1"/>
  <c r="AP80" i="38"/>
  <c r="AW80" i="38" s="1"/>
  <c r="AW152" i="38" s="1"/>
  <c r="AW236" i="38" s="1"/>
  <c r="AW308" i="38" s="1"/>
  <c r="AW380" i="38" s="1"/>
  <c r="AW452" i="38" s="1"/>
  <c r="AX80" i="38"/>
  <c r="AX152" i="38" s="1"/>
  <c r="AX236" i="38" s="1"/>
  <c r="AX308" i="38" s="1"/>
  <c r="AX380" i="38" s="1"/>
  <c r="AX452" i="38" s="1"/>
  <c r="AT418" i="37"/>
  <c r="AM202" i="37"/>
  <c r="AM204" i="37"/>
  <c r="AI117" i="36"/>
  <c r="AV45" i="36"/>
  <c r="AV117" i="36" s="1"/>
  <c r="AV201" i="36" s="1"/>
  <c r="AV273" i="36" s="1"/>
  <c r="AV345" i="36" s="1"/>
  <c r="AV417" i="36" s="1"/>
  <c r="AP151" i="11"/>
  <c r="AP451" i="11" s="1"/>
  <c r="AY79" i="11"/>
  <c r="AY151" i="11" s="1"/>
  <c r="AY235" i="11" s="1"/>
  <c r="AY307" i="11" s="1"/>
  <c r="AY379" i="11" s="1"/>
  <c r="AY451" i="11" s="1"/>
  <c r="AP143" i="11"/>
  <c r="AP443" i="11" s="1"/>
  <c r="AY71" i="11"/>
  <c r="AY143" i="11" s="1"/>
  <c r="AY227" i="11" s="1"/>
  <c r="AY299" i="11" s="1"/>
  <c r="AY371" i="11" s="1"/>
  <c r="AY443" i="11" s="1"/>
  <c r="AP135" i="11"/>
  <c r="AP435" i="11" s="1"/>
  <c r="AY63" i="11"/>
  <c r="AY135" i="11" s="1"/>
  <c r="AY219" i="11" s="1"/>
  <c r="AY291" i="11" s="1"/>
  <c r="AY363" i="11" s="1"/>
  <c r="AY435" i="11" s="1"/>
  <c r="AP127" i="11"/>
  <c r="AP427" i="11" s="1"/>
  <c r="AY55" i="11"/>
  <c r="AY127" i="11" s="1"/>
  <c r="AY211" i="11" s="1"/>
  <c r="AY283" i="11" s="1"/>
  <c r="AY355" i="11" s="1"/>
  <c r="AY427" i="11" s="1"/>
  <c r="AP119" i="11"/>
  <c r="AP419" i="11" s="1"/>
  <c r="AY47" i="11"/>
  <c r="AY119" i="11" s="1"/>
  <c r="AY203" i="11" s="1"/>
  <c r="AY275" i="11" s="1"/>
  <c r="AY347" i="11" s="1"/>
  <c r="AY419" i="11" s="1"/>
  <c r="AP111" i="11"/>
  <c r="AP411" i="11" s="1"/>
  <c r="AY39" i="11"/>
  <c r="AY111" i="11" s="1"/>
  <c r="AY195" i="11" s="1"/>
  <c r="AY267" i="11" s="1"/>
  <c r="AY339" i="11" s="1"/>
  <c r="AY411" i="11" s="1"/>
  <c r="AP103" i="11"/>
  <c r="AP403" i="11" s="1"/>
  <c r="AY31" i="11"/>
  <c r="AY103" i="11" s="1"/>
  <c r="AY187" i="11" s="1"/>
  <c r="AY259" i="11" s="1"/>
  <c r="AY331" i="11" s="1"/>
  <c r="AY403" i="11" s="1"/>
  <c r="AO86" i="38"/>
  <c r="AO386" i="38" s="1"/>
  <c r="AP14" i="38"/>
  <c r="AW14" i="38" s="1"/>
  <c r="AW86" i="38" s="1"/>
  <c r="AW170" i="38" s="1"/>
  <c r="AW242" i="38" s="1"/>
  <c r="AW314" i="38" s="1"/>
  <c r="AW386" i="38" s="1"/>
  <c r="AT410" i="37"/>
  <c r="AM171" i="36"/>
  <c r="AM243" i="36" s="1"/>
  <c r="AM315" i="36" s="1"/>
  <c r="AM183" i="36"/>
  <c r="AM255" i="36" s="1"/>
  <c r="AM327" i="36" s="1"/>
  <c r="AM191" i="36"/>
  <c r="AM263" i="36" s="1"/>
  <c r="AM335" i="36" s="1"/>
  <c r="AM199" i="36"/>
  <c r="AM271" i="36" s="1"/>
  <c r="AM343" i="36" s="1"/>
  <c r="AM207" i="36"/>
  <c r="AM279" i="36" s="1"/>
  <c r="AM351" i="36" s="1"/>
  <c r="AM215" i="36"/>
  <c r="AM287" i="36" s="1"/>
  <c r="AM359" i="36" s="1"/>
  <c r="AM223" i="36"/>
  <c r="AM295" i="36" s="1"/>
  <c r="AM367" i="36" s="1"/>
  <c r="AM231" i="36"/>
  <c r="AM303" i="36" s="1"/>
  <c r="AM375" i="36" s="1"/>
  <c r="AM239" i="36"/>
  <c r="AM311" i="36" s="1"/>
  <c r="AM383" i="36" s="1"/>
  <c r="AM176" i="38"/>
  <c r="AM248" i="38" s="1"/>
  <c r="AM320" i="38" s="1"/>
  <c r="AM187" i="38"/>
  <c r="AM259" i="38" s="1"/>
  <c r="AM331" i="38" s="1"/>
  <c r="AM195" i="38"/>
  <c r="AM267" i="38" s="1"/>
  <c r="AM339" i="38" s="1"/>
  <c r="AM203" i="38"/>
  <c r="AM275" i="38" s="1"/>
  <c r="AM347" i="38" s="1"/>
  <c r="AM211" i="38"/>
  <c r="AM283" i="38" s="1"/>
  <c r="AM355" i="38" s="1"/>
  <c r="AM219" i="38"/>
  <c r="AM291" i="38" s="1"/>
  <c r="AM363" i="38" s="1"/>
  <c r="AM227" i="38"/>
  <c r="AM299" i="38" s="1"/>
  <c r="AM371" i="38" s="1"/>
  <c r="AP93" i="11"/>
  <c r="AP393" i="11" s="1"/>
  <c r="AY21" i="11"/>
  <c r="AY93" i="11" s="1"/>
  <c r="AY177" i="11" s="1"/>
  <c r="AY249" i="11" s="1"/>
  <c r="AY321" i="11" s="1"/>
  <c r="AY393" i="11" s="1"/>
  <c r="AI91" i="37"/>
  <c r="AI175" i="37" s="1"/>
  <c r="AI247" i="37" s="1"/>
  <c r="AI319" i="37" s="1"/>
  <c r="AI391" i="37" s="1"/>
  <c r="AV19" i="37"/>
  <c r="AV91" i="37" s="1"/>
  <c r="AV175" i="37" s="1"/>
  <c r="AV247" i="37" s="1"/>
  <c r="AV319" i="37" s="1"/>
  <c r="AV391" i="37" s="1"/>
  <c r="AI97" i="37"/>
  <c r="AI181" i="37" s="1"/>
  <c r="AI253" i="37" s="1"/>
  <c r="AI325" i="37" s="1"/>
  <c r="AI397" i="37" s="1"/>
  <c r="AV25" i="37"/>
  <c r="AV97" i="37" s="1"/>
  <c r="AV181" i="37" s="1"/>
  <c r="AV253" i="37" s="1"/>
  <c r="AV325" i="37" s="1"/>
  <c r="AV397" i="37" s="1"/>
  <c r="AI105" i="37"/>
  <c r="AI189" i="37" s="1"/>
  <c r="AI261" i="37" s="1"/>
  <c r="AI333" i="37" s="1"/>
  <c r="AI405" i="37" s="1"/>
  <c r="AV33" i="37"/>
  <c r="AV105" i="37" s="1"/>
  <c r="AV189" i="37" s="1"/>
  <c r="AV261" i="37" s="1"/>
  <c r="AV333" i="37" s="1"/>
  <c r="AV405" i="37" s="1"/>
  <c r="AI114" i="37"/>
  <c r="AI198" i="37" s="1"/>
  <c r="AI270" i="37" s="1"/>
  <c r="AI342" i="37" s="1"/>
  <c r="AI414" i="37" s="1"/>
  <c r="AV42" i="37"/>
  <c r="AV114" i="37" s="1"/>
  <c r="AV198" i="37" s="1"/>
  <c r="AV270" i="37" s="1"/>
  <c r="AV342" i="37" s="1"/>
  <c r="AV414" i="37" s="1"/>
  <c r="AI119" i="37"/>
  <c r="AI203" i="37" s="1"/>
  <c r="AI275" i="37" s="1"/>
  <c r="AI347" i="37" s="1"/>
  <c r="AI419" i="37" s="1"/>
  <c r="AV47" i="37"/>
  <c r="AV119" i="37" s="1"/>
  <c r="AV203" i="37" s="1"/>
  <c r="AV275" i="37" s="1"/>
  <c r="AV347" i="37" s="1"/>
  <c r="AV419" i="37" s="1"/>
  <c r="AI127" i="37"/>
  <c r="AI211" i="37" s="1"/>
  <c r="AI283" i="37" s="1"/>
  <c r="AI355" i="37" s="1"/>
  <c r="AI427" i="37" s="1"/>
  <c r="AV55" i="37"/>
  <c r="AV127" i="37" s="1"/>
  <c r="AV211" i="37" s="1"/>
  <c r="AV283" i="37" s="1"/>
  <c r="AV355" i="37" s="1"/>
  <c r="AV427" i="37" s="1"/>
  <c r="AI135" i="37"/>
  <c r="AI219" i="37" s="1"/>
  <c r="AI291" i="37" s="1"/>
  <c r="AI363" i="37" s="1"/>
  <c r="AI435" i="37" s="1"/>
  <c r="AV63" i="37"/>
  <c r="AV135" i="37" s="1"/>
  <c r="AV219" i="37" s="1"/>
  <c r="AV291" i="37" s="1"/>
  <c r="AV363" i="37" s="1"/>
  <c r="AV435" i="37" s="1"/>
  <c r="AI143" i="37"/>
  <c r="AI227" i="37" s="1"/>
  <c r="AI299" i="37" s="1"/>
  <c r="AI371" i="37" s="1"/>
  <c r="AI443" i="37" s="1"/>
  <c r="AV71" i="37"/>
  <c r="AV143" i="37" s="1"/>
  <c r="AV227" i="37" s="1"/>
  <c r="AV299" i="37" s="1"/>
  <c r="AV371" i="37" s="1"/>
  <c r="AV443" i="37" s="1"/>
  <c r="AI151" i="37"/>
  <c r="AI235" i="37" s="1"/>
  <c r="AI307" i="37" s="1"/>
  <c r="AI379" i="37" s="1"/>
  <c r="AI451" i="37" s="1"/>
  <c r="AV79" i="37"/>
  <c r="AV151" i="37" s="1"/>
  <c r="AV235" i="37" s="1"/>
  <c r="AV307" i="37" s="1"/>
  <c r="AV379" i="37" s="1"/>
  <c r="AV451" i="37" s="1"/>
  <c r="AP155" i="11"/>
  <c r="AP455" i="11" s="1"/>
  <c r="AY83" i="11"/>
  <c r="AY155" i="11" s="1"/>
  <c r="AY239" i="11" s="1"/>
  <c r="AY311" i="11" s="1"/>
  <c r="AY383" i="11" s="1"/>
  <c r="AY455" i="11" s="1"/>
  <c r="AP147" i="11"/>
  <c r="AP447" i="11" s="1"/>
  <c r="AY75" i="11"/>
  <c r="AY147" i="11" s="1"/>
  <c r="AY231" i="11" s="1"/>
  <c r="AY303" i="11" s="1"/>
  <c r="AY375" i="11" s="1"/>
  <c r="AY447" i="11" s="1"/>
  <c r="AP139" i="11"/>
  <c r="AP439" i="11" s="1"/>
  <c r="AY67" i="11"/>
  <c r="AY139" i="11" s="1"/>
  <c r="AY223" i="11" s="1"/>
  <c r="AY295" i="11" s="1"/>
  <c r="AY367" i="11" s="1"/>
  <c r="AY439" i="11" s="1"/>
  <c r="AP131" i="11"/>
  <c r="AP431" i="11" s="1"/>
  <c r="AY59" i="11"/>
  <c r="AY131" i="11" s="1"/>
  <c r="AY215" i="11" s="1"/>
  <c r="AY287" i="11" s="1"/>
  <c r="AY359" i="11" s="1"/>
  <c r="AY431" i="11" s="1"/>
  <c r="AP123" i="11"/>
  <c r="AP423" i="11" s="1"/>
  <c r="AY51" i="11"/>
  <c r="AY123" i="11" s="1"/>
  <c r="AY207" i="11" s="1"/>
  <c r="AY279" i="11" s="1"/>
  <c r="AY351" i="11" s="1"/>
  <c r="AY423" i="11" s="1"/>
  <c r="AP115" i="11"/>
  <c r="AP415" i="11" s="1"/>
  <c r="AY43" i="11"/>
  <c r="AY115" i="11" s="1"/>
  <c r="AY199" i="11" s="1"/>
  <c r="AY271" i="11" s="1"/>
  <c r="AY343" i="11" s="1"/>
  <c r="AY415" i="11" s="1"/>
  <c r="AP107" i="11"/>
  <c r="AP407" i="11" s="1"/>
  <c r="AY35" i="11"/>
  <c r="AY107" i="11" s="1"/>
  <c r="AY191" i="11" s="1"/>
  <c r="AY263" i="11" s="1"/>
  <c r="AY335" i="11" s="1"/>
  <c r="AY407" i="11" s="1"/>
  <c r="AP99" i="11"/>
  <c r="AP399" i="11" s="1"/>
  <c r="AY27" i="11"/>
  <c r="AY99" i="11" s="1"/>
  <c r="AY183" i="11" s="1"/>
  <c r="AY255" i="11" s="1"/>
  <c r="AY327" i="11" s="1"/>
  <c r="AY399" i="11" s="1"/>
  <c r="AP146" i="11"/>
  <c r="AP446" i="11" s="1"/>
  <c r="AY74" i="11"/>
  <c r="AY146" i="11" s="1"/>
  <c r="AY230" i="11" s="1"/>
  <c r="AY302" i="11" s="1"/>
  <c r="AY374" i="11" s="1"/>
  <c r="AY446" i="11" s="1"/>
  <c r="AO136" i="36"/>
  <c r="AO436" i="36" s="1"/>
  <c r="AP64" i="36"/>
  <c r="AO144" i="36"/>
  <c r="AO444" i="36" s="1"/>
  <c r="AP72" i="36"/>
  <c r="AO90" i="36"/>
  <c r="AO390" i="36" s="1"/>
  <c r="AP18" i="36"/>
  <c r="AO100" i="38"/>
  <c r="AO400" i="38" s="1"/>
  <c r="AP28" i="38"/>
  <c r="AO108" i="38"/>
  <c r="AO408" i="38" s="1"/>
  <c r="AP36" i="38"/>
  <c r="AO116" i="38"/>
  <c r="AO416" i="38" s="1"/>
  <c r="AP44" i="38"/>
  <c r="AO124" i="38"/>
  <c r="AO424" i="38" s="1"/>
  <c r="AP52" i="38"/>
  <c r="AW52" i="38" s="1"/>
  <c r="AW124" i="38" s="1"/>
  <c r="AW208" i="38" s="1"/>
  <c r="AW280" i="38" s="1"/>
  <c r="AW352" i="38" s="1"/>
  <c r="AW424" i="38" s="1"/>
  <c r="AO132" i="38"/>
  <c r="AO432" i="38" s="1"/>
  <c r="AP60" i="38"/>
  <c r="AO89" i="37"/>
  <c r="AO389" i="37" s="1"/>
  <c r="AP17" i="37"/>
  <c r="AT389" i="37"/>
  <c r="AP125" i="11"/>
  <c r="AP425" i="11" s="1"/>
  <c r="AY53" i="11"/>
  <c r="AY125" i="11" s="1"/>
  <c r="AY209" i="11" s="1"/>
  <c r="AY281" i="11" s="1"/>
  <c r="AY353" i="11" s="1"/>
  <c r="AY425" i="11" s="1"/>
  <c r="AP101" i="11"/>
  <c r="AP401" i="11" s="1"/>
  <c r="AY29" i="11"/>
  <c r="AY101" i="11" s="1"/>
  <c r="AY185" i="11" s="1"/>
  <c r="AY257" i="11" s="1"/>
  <c r="AY329" i="11" s="1"/>
  <c r="AY401" i="11" s="1"/>
  <c r="AM179" i="36"/>
  <c r="AM251" i="36" s="1"/>
  <c r="AM323" i="36" s="1"/>
  <c r="AM225" i="36"/>
  <c r="AM297" i="36" s="1"/>
  <c r="AM369" i="36" s="1"/>
  <c r="AM233" i="36"/>
  <c r="AM305" i="36" s="1"/>
  <c r="AM377" i="36" s="1"/>
  <c r="AM181" i="38"/>
  <c r="AM253" i="38" s="1"/>
  <c r="AM325" i="38" s="1"/>
  <c r="AM189" i="38"/>
  <c r="AM261" i="38" s="1"/>
  <c r="AM333" i="38" s="1"/>
  <c r="AM197" i="38"/>
  <c r="AM269" i="38" s="1"/>
  <c r="AM341" i="38" s="1"/>
  <c r="AM205" i="38"/>
  <c r="AM277" i="38" s="1"/>
  <c r="AM349" i="38" s="1"/>
  <c r="AM213" i="38"/>
  <c r="AM285" i="38" s="1"/>
  <c r="AM357" i="38" s="1"/>
  <c r="AM221" i="38"/>
  <c r="AM293" i="38" s="1"/>
  <c r="AM365" i="38" s="1"/>
  <c r="AM231" i="38"/>
  <c r="AM303" i="38" s="1"/>
  <c r="AM375" i="38" s="1"/>
  <c r="AM237" i="38"/>
  <c r="AM309" i="38" s="1"/>
  <c r="AM381" i="38" s="1"/>
  <c r="AT408" i="37"/>
  <c r="AM192" i="37"/>
  <c r="AM183" i="37"/>
  <c r="AM191" i="37"/>
  <c r="AM170" i="37"/>
  <c r="AI121" i="37"/>
  <c r="AI205" i="37" s="1"/>
  <c r="AI277" i="37" s="1"/>
  <c r="AI349" i="37" s="1"/>
  <c r="AI421" i="37" s="1"/>
  <c r="AV49" i="37"/>
  <c r="AV121" i="37" s="1"/>
  <c r="AV205" i="37" s="1"/>
  <c r="AV277" i="37" s="1"/>
  <c r="AV349" i="37" s="1"/>
  <c r="AV421" i="37" s="1"/>
  <c r="AW79" i="11"/>
  <c r="AW151" i="11" s="1"/>
  <c r="AW47" i="11"/>
  <c r="AW119" i="11" s="1"/>
  <c r="AI88" i="36"/>
  <c r="AV16" i="36"/>
  <c r="AV88" i="36" s="1"/>
  <c r="AV172" i="36" s="1"/>
  <c r="AV244" i="36" s="1"/>
  <c r="AV316" i="36" s="1"/>
  <c r="AV388" i="36" s="1"/>
  <c r="AM177" i="36"/>
  <c r="AM249" i="36" s="1"/>
  <c r="AM321" i="36" s="1"/>
  <c r="AI92" i="36"/>
  <c r="AV20" i="36"/>
  <c r="AV92" i="36" s="1"/>
  <c r="AV176" i="36" s="1"/>
  <c r="AV248" i="36" s="1"/>
  <c r="AV320" i="36" s="1"/>
  <c r="AV392" i="36" s="1"/>
  <c r="AW83" i="11"/>
  <c r="AW155" i="11" s="1"/>
  <c r="AW51" i="11"/>
  <c r="AW123" i="11" s="1"/>
  <c r="AO152" i="36"/>
  <c r="AO452" i="36" s="1"/>
  <c r="AP80" i="36"/>
  <c r="AW80" i="36" s="1"/>
  <c r="AW152" i="36" s="1"/>
  <c r="AW236" i="36" s="1"/>
  <c r="AW308" i="36" s="1"/>
  <c r="AW380" i="36" s="1"/>
  <c r="AW452" i="36" s="1"/>
  <c r="AO140" i="38"/>
  <c r="AO440" i="38" s="1"/>
  <c r="AP68" i="38"/>
  <c r="AW68" i="38" s="1"/>
  <c r="AW140" i="38" s="1"/>
  <c r="AW224" i="38" s="1"/>
  <c r="AW296" i="38" s="1"/>
  <c r="AW368" i="38" s="1"/>
  <c r="AW440" i="38" s="1"/>
  <c r="AO144" i="38"/>
  <c r="AO444" i="38" s="1"/>
  <c r="AP72" i="38"/>
  <c r="AO95" i="38"/>
  <c r="AO395" i="38" s="1"/>
  <c r="AP23" i="38"/>
  <c r="AO156" i="38"/>
  <c r="AO456" i="38" s="1"/>
  <c r="AP84" i="38"/>
  <c r="AW84" i="38" s="1"/>
  <c r="AW156" i="38" s="1"/>
  <c r="AW240" i="38" s="1"/>
  <c r="AW312" i="38" s="1"/>
  <c r="AW384" i="38" s="1"/>
  <c r="AW456" i="38" s="1"/>
  <c r="AP150" i="11"/>
  <c r="AP450" i="11" s="1"/>
  <c r="AY78" i="11"/>
  <c r="AY150" i="11" s="1"/>
  <c r="AY234" i="11" s="1"/>
  <c r="AY306" i="11" s="1"/>
  <c r="AY378" i="11" s="1"/>
  <c r="AY450" i="11" s="1"/>
  <c r="AP142" i="11"/>
  <c r="AP442" i="11" s="1"/>
  <c r="AY70" i="11"/>
  <c r="AY142" i="11" s="1"/>
  <c r="AY226" i="11" s="1"/>
  <c r="AY298" i="11" s="1"/>
  <c r="AY370" i="11" s="1"/>
  <c r="AY442" i="11" s="1"/>
  <c r="AP134" i="11"/>
  <c r="AP434" i="11" s="1"/>
  <c r="AY62" i="11"/>
  <c r="AY134" i="11" s="1"/>
  <c r="AY218" i="11" s="1"/>
  <c r="AY290" i="11" s="1"/>
  <c r="AY362" i="11" s="1"/>
  <c r="AY434" i="11" s="1"/>
  <c r="AP126" i="11"/>
  <c r="AP426" i="11" s="1"/>
  <c r="AY54" i="11"/>
  <c r="AY126" i="11" s="1"/>
  <c r="AY210" i="11" s="1"/>
  <c r="AY282" i="11" s="1"/>
  <c r="AY354" i="11" s="1"/>
  <c r="AY426" i="11" s="1"/>
  <c r="AP118" i="11"/>
  <c r="AP418" i="11" s="1"/>
  <c r="AY46" i="11"/>
  <c r="AY118" i="11" s="1"/>
  <c r="AY202" i="11" s="1"/>
  <c r="AY274" i="11" s="1"/>
  <c r="AY346" i="11" s="1"/>
  <c r="AY418" i="11" s="1"/>
  <c r="AP110" i="11"/>
  <c r="AP410" i="11" s="1"/>
  <c r="AY38" i="11"/>
  <c r="AY110" i="11" s="1"/>
  <c r="AY194" i="11" s="1"/>
  <c r="AY266" i="11" s="1"/>
  <c r="AY338" i="11" s="1"/>
  <c r="AY410" i="11" s="1"/>
  <c r="AP102" i="11"/>
  <c r="AP402" i="11" s="1"/>
  <c r="AY30" i="11"/>
  <c r="AY102" i="11" s="1"/>
  <c r="AY186" i="11" s="1"/>
  <c r="AY258" i="11" s="1"/>
  <c r="AY330" i="11" s="1"/>
  <c r="AY402" i="11" s="1"/>
  <c r="AM143" i="11"/>
  <c r="AM443" i="11" s="1"/>
  <c r="AM127" i="11"/>
  <c r="AM427" i="11" s="1"/>
  <c r="AM111" i="11"/>
  <c r="AM411" i="11" s="1"/>
  <c r="AI102" i="36"/>
  <c r="AV30" i="36"/>
  <c r="AV102" i="36" s="1"/>
  <c r="AV186" i="36" s="1"/>
  <c r="AV258" i="36" s="1"/>
  <c r="AV330" i="36" s="1"/>
  <c r="AV402" i="36" s="1"/>
  <c r="AI110" i="36"/>
  <c r="AV38" i="36"/>
  <c r="AV110" i="36" s="1"/>
  <c r="AV194" i="36" s="1"/>
  <c r="AV266" i="36" s="1"/>
  <c r="AV338" i="36" s="1"/>
  <c r="AV410" i="36" s="1"/>
  <c r="AI118" i="36"/>
  <c r="AV46" i="36"/>
  <c r="AV118" i="36" s="1"/>
  <c r="AV202" i="36" s="1"/>
  <c r="AV274" i="36" s="1"/>
  <c r="AV346" i="36" s="1"/>
  <c r="AV418" i="36" s="1"/>
  <c r="AI126" i="36"/>
  <c r="AV54" i="36"/>
  <c r="AV126" i="36" s="1"/>
  <c r="AV210" i="36" s="1"/>
  <c r="AV282" i="36" s="1"/>
  <c r="AV354" i="36" s="1"/>
  <c r="AV426" i="36" s="1"/>
  <c r="AI134" i="36"/>
  <c r="AV62" i="36"/>
  <c r="AV134" i="36" s="1"/>
  <c r="AV218" i="36" s="1"/>
  <c r="AV290" i="36" s="1"/>
  <c r="AV362" i="36" s="1"/>
  <c r="AV434" i="36" s="1"/>
  <c r="AI142" i="36"/>
  <c r="AV70" i="36"/>
  <c r="AV142" i="36" s="1"/>
  <c r="AV226" i="36" s="1"/>
  <c r="AV298" i="36" s="1"/>
  <c r="AV370" i="36" s="1"/>
  <c r="AV442" i="36" s="1"/>
  <c r="AI150" i="36"/>
  <c r="AV78" i="36"/>
  <c r="AV150" i="36" s="1"/>
  <c r="AV234" i="36" s="1"/>
  <c r="AV306" i="36" s="1"/>
  <c r="AV378" i="36" s="1"/>
  <c r="AV450" i="36" s="1"/>
  <c r="AI98" i="38"/>
  <c r="AI182" i="38" s="1"/>
  <c r="AI254" i="38" s="1"/>
  <c r="AI326" i="38" s="1"/>
  <c r="AI398" i="38" s="1"/>
  <c r="AV26" i="38"/>
  <c r="AV98" i="38" s="1"/>
  <c r="AV182" i="38" s="1"/>
  <c r="AV254" i="38" s="1"/>
  <c r="AV326" i="38" s="1"/>
  <c r="AV398" i="38" s="1"/>
  <c r="AI106" i="38"/>
  <c r="AI190" i="38" s="1"/>
  <c r="AI262" i="38" s="1"/>
  <c r="AI334" i="38" s="1"/>
  <c r="AI406" i="38" s="1"/>
  <c r="AV34" i="38"/>
  <c r="AV106" i="38" s="1"/>
  <c r="AV190" i="38" s="1"/>
  <c r="AV262" i="38" s="1"/>
  <c r="AV334" i="38" s="1"/>
  <c r="AV406" i="38" s="1"/>
  <c r="AI114" i="38"/>
  <c r="AI198" i="38" s="1"/>
  <c r="AI270" i="38" s="1"/>
  <c r="AI342" i="38" s="1"/>
  <c r="AI414" i="38" s="1"/>
  <c r="AV42" i="38"/>
  <c r="AV114" i="38" s="1"/>
  <c r="AV198" i="38" s="1"/>
  <c r="AV270" i="38" s="1"/>
  <c r="AV342" i="38" s="1"/>
  <c r="AV414" i="38" s="1"/>
  <c r="AI122" i="38"/>
  <c r="AI206" i="38" s="1"/>
  <c r="AI278" i="38" s="1"/>
  <c r="AI350" i="38" s="1"/>
  <c r="AI422" i="38" s="1"/>
  <c r="AV50" i="38"/>
  <c r="AV122" i="38" s="1"/>
  <c r="AV206" i="38" s="1"/>
  <c r="AV278" i="38" s="1"/>
  <c r="AV350" i="38" s="1"/>
  <c r="AV422" i="38" s="1"/>
  <c r="AI130" i="38"/>
  <c r="AI214" i="38" s="1"/>
  <c r="AI286" i="38" s="1"/>
  <c r="AI358" i="38" s="1"/>
  <c r="AI430" i="38" s="1"/>
  <c r="AV58" i="38"/>
  <c r="AV130" i="38" s="1"/>
  <c r="AV214" i="38" s="1"/>
  <c r="AV286" i="38" s="1"/>
  <c r="AV358" i="38" s="1"/>
  <c r="AV430" i="38" s="1"/>
  <c r="AI138" i="38"/>
  <c r="AI222" i="38" s="1"/>
  <c r="AI294" i="38" s="1"/>
  <c r="AI366" i="38" s="1"/>
  <c r="AI438" i="38" s="1"/>
  <c r="AV66" i="38"/>
  <c r="AV138" i="38" s="1"/>
  <c r="AV222" i="38" s="1"/>
  <c r="AV294" i="38" s="1"/>
  <c r="AV366" i="38" s="1"/>
  <c r="AV438" i="38" s="1"/>
  <c r="AI89" i="38"/>
  <c r="AI173" i="38" s="1"/>
  <c r="AI245" i="38" s="1"/>
  <c r="AI317" i="38" s="1"/>
  <c r="AI389" i="38" s="1"/>
  <c r="AV17" i="38"/>
  <c r="AV89" i="38" s="1"/>
  <c r="AV173" i="38" s="1"/>
  <c r="AV245" i="38" s="1"/>
  <c r="AV317" i="38" s="1"/>
  <c r="AV389" i="38" s="1"/>
  <c r="AI87" i="38"/>
  <c r="AI171" i="38" s="1"/>
  <c r="AI243" i="38" s="1"/>
  <c r="AI315" i="38" s="1"/>
  <c r="AI387" i="38" s="1"/>
  <c r="AV15" i="38"/>
  <c r="AV87" i="38" s="1"/>
  <c r="AV171" i="38" s="1"/>
  <c r="AV243" i="38" s="1"/>
  <c r="AV315" i="38" s="1"/>
  <c r="AV387" i="38" s="1"/>
  <c r="AI154" i="38"/>
  <c r="AI238" i="38" s="1"/>
  <c r="AI310" i="38" s="1"/>
  <c r="AI382" i="38" s="1"/>
  <c r="AI454" i="38" s="1"/>
  <c r="AV82" i="38"/>
  <c r="AV154" i="38" s="1"/>
  <c r="AV238" i="38" s="1"/>
  <c r="AV310" i="38" s="1"/>
  <c r="AV382" i="38" s="1"/>
  <c r="AV454" i="38" s="1"/>
  <c r="AI112" i="37"/>
  <c r="AI196" i="37" s="1"/>
  <c r="AI268" i="37" s="1"/>
  <c r="AI340" i="37" s="1"/>
  <c r="AI412" i="37" s="1"/>
  <c r="AV40" i="37"/>
  <c r="AV112" i="37" s="1"/>
  <c r="AV196" i="37" s="1"/>
  <c r="AV268" i="37" s="1"/>
  <c r="AV340" i="37" s="1"/>
  <c r="AV412" i="37" s="1"/>
  <c r="AI100" i="37"/>
  <c r="AI184" i="37" s="1"/>
  <c r="AI256" i="37" s="1"/>
  <c r="AI328" i="37" s="1"/>
  <c r="AI400" i="37" s="1"/>
  <c r="AV28" i="37"/>
  <c r="AV100" i="37" s="1"/>
  <c r="AV184" i="37" s="1"/>
  <c r="AV256" i="37" s="1"/>
  <c r="AV328" i="37" s="1"/>
  <c r="AV400" i="37" s="1"/>
  <c r="AI111" i="37"/>
  <c r="AI195" i="37" s="1"/>
  <c r="AI267" i="37" s="1"/>
  <c r="AI339" i="37" s="1"/>
  <c r="AI411" i="37" s="1"/>
  <c r="AV39" i="37"/>
  <c r="AV111" i="37" s="1"/>
  <c r="AV195" i="37" s="1"/>
  <c r="AV267" i="37" s="1"/>
  <c r="AV339" i="37" s="1"/>
  <c r="AV411" i="37" s="1"/>
  <c r="AI90" i="37"/>
  <c r="AI174" i="37" s="1"/>
  <c r="AI246" i="37" s="1"/>
  <c r="AI318" i="37" s="1"/>
  <c r="AI390" i="37" s="1"/>
  <c r="AV18" i="37"/>
  <c r="AV90" i="37" s="1"/>
  <c r="AV174" i="37" s="1"/>
  <c r="AV246" i="37" s="1"/>
  <c r="AV318" i="37" s="1"/>
  <c r="AV390" i="37" s="1"/>
  <c r="AM206" i="37"/>
  <c r="AI130" i="37"/>
  <c r="AI214" i="37" s="1"/>
  <c r="AI286" i="37" s="1"/>
  <c r="AI358" i="37" s="1"/>
  <c r="AI430" i="37" s="1"/>
  <c r="AV58" i="37"/>
  <c r="AV130" i="37" s="1"/>
  <c r="AV214" i="37" s="1"/>
  <c r="AV286" i="37" s="1"/>
  <c r="AV358" i="37" s="1"/>
  <c r="AV430" i="37" s="1"/>
  <c r="AI138" i="37"/>
  <c r="AI222" i="37" s="1"/>
  <c r="AI294" i="37" s="1"/>
  <c r="AI366" i="37" s="1"/>
  <c r="AI438" i="37" s="1"/>
  <c r="AV66" i="37"/>
  <c r="AV138" i="37" s="1"/>
  <c r="AV222" i="37" s="1"/>
  <c r="AV294" i="37" s="1"/>
  <c r="AV366" i="37" s="1"/>
  <c r="AV438" i="37" s="1"/>
  <c r="AI146" i="37"/>
  <c r="AI230" i="37" s="1"/>
  <c r="AI302" i="37" s="1"/>
  <c r="AI374" i="37" s="1"/>
  <c r="AI446" i="37" s="1"/>
  <c r="AV74" i="37"/>
  <c r="AV146" i="37" s="1"/>
  <c r="AV230" i="37" s="1"/>
  <c r="AV302" i="37" s="1"/>
  <c r="AV374" i="37" s="1"/>
  <c r="AV446" i="37" s="1"/>
  <c r="AI154" i="37"/>
  <c r="AI238" i="37" s="1"/>
  <c r="AI310" i="37" s="1"/>
  <c r="AI382" i="37" s="1"/>
  <c r="AI454" i="37" s="1"/>
  <c r="AV82" i="37"/>
  <c r="AV154" i="37" s="1"/>
  <c r="AV238" i="37" s="1"/>
  <c r="AV310" i="37" s="1"/>
  <c r="AV382" i="37" s="1"/>
  <c r="AV454" i="37" s="1"/>
  <c r="AW57" i="11"/>
  <c r="AW129" i="11" s="1"/>
  <c r="AW25" i="11"/>
  <c r="AW97" i="11" s="1"/>
  <c r="AM187" i="36"/>
  <c r="AM259" i="36" s="1"/>
  <c r="AM331" i="36" s="1"/>
  <c r="AM195" i="36"/>
  <c r="AM267" i="36" s="1"/>
  <c r="AM339" i="36" s="1"/>
  <c r="AM203" i="36"/>
  <c r="AM275" i="36" s="1"/>
  <c r="AM347" i="36" s="1"/>
  <c r="AM211" i="36"/>
  <c r="AM283" i="36" s="1"/>
  <c r="AM355" i="36" s="1"/>
  <c r="AM219" i="36"/>
  <c r="AM291" i="36" s="1"/>
  <c r="AM363" i="36" s="1"/>
  <c r="AM227" i="36"/>
  <c r="AM299" i="36" s="1"/>
  <c r="AM371" i="36" s="1"/>
  <c r="AM235" i="36"/>
  <c r="AM307" i="36" s="1"/>
  <c r="AM379" i="36" s="1"/>
  <c r="AM170" i="36"/>
  <c r="AM242" i="36" s="1"/>
  <c r="AM314" i="36" s="1"/>
  <c r="AM183" i="38"/>
  <c r="AM255" i="38" s="1"/>
  <c r="AM327" i="38" s="1"/>
  <c r="AM191" i="38"/>
  <c r="AM263" i="38" s="1"/>
  <c r="AM335" i="38" s="1"/>
  <c r="AM199" i="38"/>
  <c r="AM271" i="38" s="1"/>
  <c r="AM343" i="38" s="1"/>
  <c r="AM207" i="38"/>
  <c r="AM279" i="38" s="1"/>
  <c r="AM351" i="38" s="1"/>
  <c r="AM215" i="38"/>
  <c r="AM287" i="38" s="1"/>
  <c r="AM359" i="38" s="1"/>
  <c r="AM223" i="38"/>
  <c r="AM295" i="38" s="1"/>
  <c r="AM367" i="38" s="1"/>
  <c r="AM177" i="38"/>
  <c r="AM249" i="38" s="1"/>
  <c r="AM321" i="38" s="1"/>
  <c r="AM175" i="38"/>
  <c r="AM247" i="38" s="1"/>
  <c r="AM319" i="38" s="1"/>
  <c r="AM239" i="38"/>
  <c r="AM311" i="38" s="1"/>
  <c r="AM383" i="38" s="1"/>
  <c r="AO116" i="37"/>
  <c r="AO416" i="37" s="1"/>
  <c r="AP44" i="37"/>
  <c r="AW44" i="37" s="1"/>
  <c r="AW116" i="37" s="1"/>
  <c r="AW200" i="37" s="1"/>
  <c r="AW272" i="37" s="1"/>
  <c r="AW344" i="37" s="1"/>
  <c r="AW416" i="37" s="1"/>
  <c r="AT415" i="37"/>
  <c r="AM132" i="11"/>
  <c r="AM432" i="11" s="1"/>
  <c r="AM108" i="11"/>
  <c r="AM408" i="11" s="1"/>
  <c r="AM155" i="11"/>
  <c r="AM455" i="11" s="1"/>
  <c r="AM139" i="11"/>
  <c r="AM439" i="11" s="1"/>
  <c r="AM123" i="11"/>
  <c r="AM423" i="11" s="1"/>
  <c r="AM107" i="11"/>
  <c r="AM407" i="11" s="1"/>
  <c r="AM99" i="11"/>
  <c r="AM399" i="11" s="1"/>
  <c r="AM92" i="11"/>
  <c r="AM392" i="11" s="1"/>
  <c r="AI128" i="37"/>
  <c r="AI212" i="37" s="1"/>
  <c r="AI284" i="37" s="1"/>
  <c r="AI356" i="37" s="1"/>
  <c r="AI428" i="37" s="1"/>
  <c r="AV56" i="37"/>
  <c r="AV128" i="37" s="1"/>
  <c r="AV212" i="37" s="1"/>
  <c r="AV284" i="37" s="1"/>
  <c r="AV356" i="37" s="1"/>
  <c r="AV428" i="37" s="1"/>
  <c r="AI136" i="37"/>
  <c r="AI220" i="37" s="1"/>
  <c r="AI292" i="37" s="1"/>
  <c r="AI364" i="37" s="1"/>
  <c r="AI436" i="37" s="1"/>
  <c r="AV64" i="37"/>
  <c r="AV136" i="37" s="1"/>
  <c r="AV220" i="37" s="1"/>
  <c r="AV292" i="37" s="1"/>
  <c r="AV364" i="37" s="1"/>
  <c r="AV436" i="37" s="1"/>
  <c r="AI144" i="37"/>
  <c r="AI228" i="37" s="1"/>
  <c r="AI300" i="37" s="1"/>
  <c r="AI372" i="37" s="1"/>
  <c r="AI444" i="37" s="1"/>
  <c r="AV72" i="37"/>
  <c r="AV144" i="37" s="1"/>
  <c r="AV228" i="37" s="1"/>
  <c r="AV300" i="37" s="1"/>
  <c r="AV372" i="37" s="1"/>
  <c r="AV444" i="37" s="1"/>
  <c r="AI152" i="37"/>
  <c r="AI236" i="37" s="1"/>
  <c r="AI308" i="37" s="1"/>
  <c r="AI380" i="37" s="1"/>
  <c r="AI452" i="37" s="1"/>
  <c r="AV80" i="37"/>
  <c r="AV152" i="37" s="1"/>
  <c r="AV236" i="37" s="1"/>
  <c r="AV308" i="37" s="1"/>
  <c r="AV380" i="37" s="1"/>
  <c r="AV452" i="37" s="1"/>
  <c r="AW61" i="11"/>
  <c r="AW133" i="11" s="1"/>
  <c r="AW29" i="11"/>
  <c r="AW101" i="11" s="1"/>
  <c r="AI137" i="36"/>
  <c r="AV65" i="36"/>
  <c r="AV137" i="36" s="1"/>
  <c r="AV221" i="36" s="1"/>
  <c r="AV293" i="36" s="1"/>
  <c r="AV365" i="36" s="1"/>
  <c r="AV437" i="36" s="1"/>
  <c r="AI145" i="36"/>
  <c r="AV73" i="36"/>
  <c r="AV145" i="36" s="1"/>
  <c r="AV229" i="36" s="1"/>
  <c r="AV301" i="36" s="1"/>
  <c r="AV373" i="36" s="1"/>
  <c r="AV445" i="36" s="1"/>
  <c r="AI153" i="36"/>
  <c r="AV81" i="36"/>
  <c r="AV153" i="36" s="1"/>
  <c r="AV237" i="36" s="1"/>
  <c r="AV309" i="36" s="1"/>
  <c r="AV381" i="36" s="1"/>
  <c r="AV453" i="36" s="1"/>
  <c r="AV22" i="36"/>
  <c r="AV94" i="36" s="1"/>
  <c r="AV178" i="36" s="1"/>
  <c r="AV250" i="36" s="1"/>
  <c r="AV322" i="36" s="1"/>
  <c r="AV394" i="36" s="1"/>
  <c r="AI94" i="36"/>
  <c r="AI101" i="38"/>
  <c r="AI185" i="38" s="1"/>
  <c r="AI257" i="38" s="1"/>
  <c r="AI329" i="38" s="1"/>
  <c r="AI401" i="38" s="1"/>
  <c r="AV29" i="38"/>
  <c r="AV101" i="38" s="1"/>
  <c r="AV185" i="38" s="1"/>
  <c r="AV257" i="38" s="1"/>
  <c r="AV329" i="38" s="1"/>
  <c r="AV401" i="38" s="1"/>
  <c r="AI109" i="38"/>
  <c r="AI193" i="38" s="1"/>
  <c r="AI265" i="38" s="1"/>
  <c r="AI337" i="38" s="1"/>
  <c r="AI409" i="38" s="1"/>
  <c r="AV37" i="38"/>
  <c r="AV109" i="38" s="1"/>
  <c r="AV193" i="38" s="1"/>
  <c r="AV265" i="38" s="1"/>
  <c r="AV337" i="38" s="1"/>
  <c r="AV409" i="38" s="1"/>
  <c r="AI117" i="38"/>
  <c r="AI201" i="38" s="1"/>
  <c r="AI273" i="38" s="1"/>
  <c r="AI345" i="38" s="1"/>
  <c r="AI417" i="38" s="1"/>
  <c r="AV45" i="38"/>
  <c r="AV117" i="38" s="1"/>
  <c r="AV201" i="38" s="1"/>
  <c r="AV273" i="38" s="1"/>
  <c r="AV345" i="38" s="1"/>
  <c r="AV417" i="38" s="1"/>
  <c r="AI125" i="38"/>
  <c r="AI209" i="38" s="1"/>
  <c r="AI281" i="38" s="1"/>
  <c r="AI353" i="38" s="1"/>
  <c r="AI425" i="38" s="1"/>
  <c r="AV53" i="38"/>
  <c r="AV125" i="38" s="1"/>
  <c r="AV209" i="38" s="1"/>
  <c r="AV281" i="38" s="1"/>
  <c r="AV353" i="38" s="1"/>
  <c r="AV425" i="38" s="1"/>
  <c r="AI133" i="38"/>
  <c r="AI217" i="38" s="1"/>
  <c r="AI289" i="38" s="1"/>
  <c r="AI361" i="38" s="1"/>
  <c r="AI433" i="38" s="1"/>
  <c r="AV61" i="38"/>
  <c r="AV133" i="38" s="1"/>
  <c r="AV217" i="38" s="1"/>
  <c r="AV289" i="38" s="1"/>
  <c r="AV361" i="38" s="1"/>
  <c r="AV433" i="38" s="1"/>
  <c r="AI141" i="38"/>
  <c r="AI225" i="38" s="1"/>
  <c r="AI297" i="38" s="1"/>
  <c r="AI369" i="38" s="1"/>
  <c r="AI441" i="38" s="1"/>
  <c r="AV69" i="38"/>
  <c r="AV141" i="38" s="1"/>
  <c r="AV225" i="38" s="1"/>
  <c r="AV297" i="38" s="1"/>
  <c r="AV369" i="38" s="1"/>
  <c r="AV441" i="38" s="1"/>
  <c r="AI148" i="38"/>
  <c r="AI232" i="38" s="1"/>
  <c r="AI304" i="38" s="1"/>
  <c r="AI376" i="38" s="1"/>
  <c r="AI448" i="38" s="1"/>
  <c r="AV76" i="38"/>
  <c r="AV148" i="38" s="1"/>
  <c r="AV232" i="38" s="1"/>
  <c r="AV304" i="38" s="1"/>
  <c r="AV376" i="38" s="1"/>
  <c r="AV448" i="38" s="1"/>
  <c r="AO146" i="38"/>
  <c r="AO446" i="38" s="1"/>
  <c r="AP74" i="38"/>
  <c r="AW74" i="38" s="1"/>
  <c r="AW146" i="38" s="1"/>
  <c r="AW230" i="38" s="1"/>
  <c r="AW302" i="38" s="1"/>
  <c r="AW374" i="38" s="1"/>
  <c r="AW446" i="38" s="1"/>
  <c r="AI146" i="38"/>
  <c r="AI230" i="38" s="1"/>
  <c r="AI302" i="38" s="1"/>
  <c r="AI374" i="38" s="1"/>
  <c r="AI446" i="38" s="1"/>
  <c r="AV74" i="38"/>
  <c r="AV146" i="38" s="1"/>
  <c r="AV230" i="38" s="1"/>
  <c r="AV302" i="38" s="1"/>
  <c r="AV374" i="38" s="1"/>
  <c r="AV446" i="38" s="1"/>
  <c r="AW62" i="11"/>
  <c r="AW134" i="11" s="1"/>
  <c r="AW30" i="11"/>
  <c r="AW102" i="11" s="1"/>
  <c r="AM176" i="37"/>
  <c r="AM187" i="37"/>
  <c r="AM197" i="37"/>
  <c r="AP149" i="11"/>
  <c r="AP449" i="11" s="1"/>
  <c r="AY77" i="11"/>
  <c r="AY149" i="11" s="1"/>
  <c r="AY233" i="11" s="1"/>
  <c r="AY305" i="11" s="1"/>
  <c r="AY377" i="11" s="1"/>
  <c r="AY449" i="11" s="1"/>
  <c r="AP141" i="11"/>
  <c r="AP441" i="11" s="1"/>
  <c r="AY69" i="11"/>
  <c r="AY141" i="11" s="1"/>
  <c r="AY225" i="11" s="1"/>
  <c r="AY297" i="11" s="1"/>
  <c r="AY369" i="11" s="1"/>
  <c r="AY441" i="11" s="1"/>
  <c r="AM175" i="36"/>
  <c r="AM247" i="36" s="1"/>
  <c r="AM319" i="36" s="1"/>
  <c r="AM224" i="36"/>
  <c r="AM296" i="36" s="1"/>
  <c r="AM368" i="36" s="1"/>
  <c r="AM232" i="36"/>
  <c r="AM304" i="36" s="1"/>
  <c r="AM376" i="36" s="1"/>
  <c r="AM240" i="36"/>
  <c r="AM312" i="36" s="1"/>
  <c r="AM384" i="36" s="1"/>
  <c r="AM180" i="38"/>
  <c r="AM252" i="38" s="1"/>
  <c r="AM324" i="38" s="1"/>
  <c r="AM188" i="38"/>
  <c r="AM260" i="38" s="1"/>
  <c r="AM332" i="38" s="1"/>
  <c r="AM196" i="38"/>
  <c r="AM268" i="38" s="1"/>
  <c r="AM340" i="38" s="1"/>
  <c r="AM204" i="38"/>
  <c r="AM276" i="38" s="1"/>
  <c r="AM348" i="38" s="1"/>
  <c r="AM212" i="38"/>
  <c r="AM284" i="38" s="1"/>
  <c r="AM356" i="38" s="1"/>
  <c r="AM220" i="38"/>
  <c r="AM292" i="38" s="1"/>
  <c r="AM364" i="38" s="1"/>
  <c r="AM229" i="38"/>
  <c r="AM301" i="38" s="1"/>
  <c r="AM373" i="38" s="1"/>
  <c r="AM179" i="37"/>
  <c r="AM182" i="37"/>
  <c r="AM190" i="37"/>
  <c r="AI118" i="37"/>
  <c r="AI202" i="37" s="1"/>
  <c r="AI274" i="37" s="1"/>
  <c r="AI346" i="37" s="1"/>
  <c r="AI418" i="37" s="1"/>
  <c r="AV46" i="37"/>
  <c r="AV118" i="37" s="1"/>
  <c r="AV202" i="37" s="1"/>
  <c r="AV274" i="37" s="1"/>
  <c r="AV346" i="37" s="1"/>
  <c r="AV418" i="37" s="1"/>
  <c r="AI120" i="37"/>
  <c r="AI204" i="37" s="1"/>
  <c r="AI276" i="37" s="1"/>
  <c r="AI348" i="37" s="1"/>
  <c r="AI420" i="37" s="1"/>
  <c r="AV48" i="37"/>
  <c r="AV120" i="37" s="1"/>
  <c r="AV204" i="37" s="1"/>
  <c r="AV276" i="37" s="1"/>
  <c r="AV348" i="37" s="1"/>
  <c r="AV420" i="37" s="1"/>
  <c r="AP117" i="11"/>
  <c r="AP417" i="11" s="1"/>
  <c r="AY45" i="11"/>
  <c r="AY117" i="11" s="1"/>
  <c r="AY201" i="11" s="1"/>
  <c r="AY273" i="11" s="1"/>
  <c r="AY345" i="11" s="1"/>
  <c r="AY417" i="11" s="1"/>
  <c r="AI109" i="36"/>
  <c r="AV37" i="36"/>
  <c r="AV109" i="36" s="1"/>
  <c r="AV193" i="36" s="1"/>
  <c r="AV265" i="36" s="1"/>
  <c r="AV337" i="36" s="1"/>
  <c r="AV409" i="36" s="1"/>
  <c r="AI89" i="36"/>
  <c r="AV17" i="36"/>
  <c r="AV89" i="36" s="1"/>
  <c r="AV173" i="36" s="1"/>
  <c r="AV245" i="36" s="1"/>
  <c r="AV317" i="36" s="1"/>
  <c r="AV389" i="36" s="1"/>
  <c r="AM221" i="37"/>
  <c r="AM237" i="37"/>
  <c r="AP145" i="11"/>
  <c r="AP445" i="11" s="1"/>
  <c r="AY73" i="11"/>
  <c r="AY145" i="11" s="1"/>
  <c r="AY229" i="11" s="1"/>
  <c r="AY301" i="11" s="1"/>
  <c r="AY373" i="11" s="1"/>
  <c r="AY445" i="11" s="1"/>
  <c r="AM206" i="36"/>
  <c r="AM278" i="36" s="1"/>
  <c r="AM350" i="36" s="1"/>
  <c r="AM238" i="36"/>
  <c r="AM310" i="36" s="1"/>
  <c r="AM382" i="36" s="1"/>
  <c r="AM172" i="38"/>
  <c r="AM244" i="38" s="1"/>
  <c r="AM316" i="38" s="1"/>
  <c r="AM186" i="38"/>
  <c r="AM258" i="38" s="1"/>
  <c r="AM330" i="38" s="1"/>
  <c r="AM194" i="38"/>
  <c r="AM266" i="38" s="1"/>
  <c r="AM338" i="38" s="1"/>
  <c r="AM202" i="38"/>
  <c r="AM274" i="38" s="1"/>
  <c r="AM346" i="38" s="1"/>
  <c r="AM210" i="38"/>
  <c r="AM282" i="38" s="1"/>
  <c r="AM354" i="38" s="1"/>
  <c r="AM218" i="38"/>
  <c r="AM290" i="38" s="1"/>
  <c r="AM362" i="38" s="1"/>
  <c r="AM226" i="38"/>
  <c r="AM298" i="38" s="1"/>
  <c r="AM370" i="38" s="1"/>
  <c r="AM234" i="38"/>
  <c r="AM306" i="38" s="1"/>
  <c r="AM378" i="38" s="1"/>
  <c r="AM171" i="37"/>
  <c r="AM180" i="37"/>
  <c r="AM188" i="37"/>
  <c r="AM194" i="37"/>
  <c r="AM201" i="37"/>
  <c r="AM210" i="37"/>
  <c r="AM218" i="37"/>
  <c r="AM226" i="37"/>
  <c r="AM234" i="37"/>
  <c r="AV15" i="36"/>
  <c r="AV87" i="36" s="1"/>
  <c r="AV171" i="36" s="1"/>
  <c r="AV243" i="36" s="1"/>
  <c r="AV315" i="36" s="1"/>
  <c r="AV387" i="36" s="1"/>
  <c r="AI87" i="36"/>
  <c r="AI99" i="36"/>
  <c r="AV27" i="36"/>
  <c r="AV99" i="36" s="1"/>
  <c r="AV183" i="36" s="1"/>
  <c r="AV255" i="36" s="1"/>
  <c r="AV327" i="36" s="1"/>
  <c r="AV399" i="36" s="1"/>
  <c r="AI107" i="36"/>
  <c r="AV35" i="36"/>
  <c r="AV107" i="36" s="1"/>
  <c r="AV191" i="36" s="1"/>
  <c r="AV263" i="36" s="1"/>
  <c r="AV335" i="36" s="1"/>
  <c r="AV407" i="36" s="1"/>
  <c r="AI115" i="36"/>
  <c r="AV43" i="36"/>
  <c r="AV115" i="36" s="1"/>
  <c r="AV199" i="36" s="1"/>
  <c r="AV271" i="36" s="1"/>
  <c r="AV343" i="36" s="1"/>
  <c r="AV415" i="36" s="1"/>
  <c r="AI123" i="36"/>
  <c r="AV51" i="36"/>
  <c r="AV123" i="36" s="1"/>
  <c r="AV207" i="36" s="1"/>
  <c r="AV279" i="36" s="1"/>
  <c r="AV351" i="36" s="1"/>
  <c r="AV423" i="36" s="1"/>
  <c r="AI131" i="36"/>
  <c r="AV59" i="36"/>
  <c r="AV131" i="36" s="1"/>
  <c r="AV215" i="36" s="1"/>
  <c r="AV287" i="36" s="1"/>
  <c r="AV359" i="36" s="1"/>
  <c r="AV431" i="36" s="1"/>
  <c r="AI139" i="36"/>
  <c r="AV67" i="36"/>
  <c r="AV139" i="36" s="1"/>
  <c r="AV223" i="36" s="1"/>
  <c r="AV295" i="36" s="1"/>
  <c r="AV367" i="36" s="1"/>
  <c r="AV439" i="36" s="1"/>
  <c r="AI147" i="36"/>
  <c r="AV75" i="36"/>
  <c r="AV147" i="36" s="1"/>
  <c r="AV231" i="36" s="1"/>
  <c r="AV303" i="36" s="1"/>
  <c r="AV375" i="36" s="1"/>
  <c r="AV447" i="36" s="1"/>
  <c r="AI155" i="36"/>
  <c r="AV83" i="36"/>
  <c r="AV155" i="36" s="1"/>
  <c r="AV239" i="36" s="1"/>
  <c r="AV311" i="36" s="1"/>
  <c r="AV383" i="36" s="1"/>
  <c r="AV455" i="36" s="1"/>
  <c r="AI92" i="38"/>
  <c r="AI176" i="38" s="1"/>
  <c r="AI248" i="38" s="1"/>
  <c r="AI320" i="38" s="1"/>
  <c r="AI392" i="38" s="1"/>
  <c r="AV20" i="38"/>
  <c r="AV92" i="38" s="1"/>
  <c r="AV176" i="38" s="1"/>
  <c r="AV248" i="38" s="1"/>
  <c r="AV320" i="38" s="1"/>
  <c r="AV392" i="38" s="1"/>
  <c r="AI103" i="38"/>
  <c r="AI187" i="38" s="1"/>
  <c r="AI259" i="38" s="1"/>
  <c r="AI331" i="38" s="1"/>
  <c r="AI403" i="38" s="1"/>
  <c r="AV31" i="38"/>
  <c r="AV103" i="38" s="1"/>
  <c r="AV187" i="38" s="1"/>
  <c r="AV259" i="38" s="1"/>
  <c r="AV331" i="38" s="1"/>
  <c r="AV403" i="38" s="1"/>
  <c r="AI111" i="38"/>
  <c r="AI195" i="38" s="1"/>
  <c r="AI267" i="38" s="1"/>
  <c r="AI339" i="38" s="1"/>
  <c r="AI411" i="38" s="1"/>
  <c r="AV39" i="38"/>
  <c r="AV111" i="38" s="1"/>
  <c r="AV195" i="38" s="1"/>
  <c r="AV267" i="38" s="1"/>
  <c r="AV339" i="38" s="1"/>
  <c r="AV411" i="38" s="1"/>
  <c r="AI119" i="38"/>
  <c r="AI203" i="38" s="1"/>
  <c r="AI275" i="38" s="1"/>
  <c r="AI347" i="38" s="1"/>
  <c r="AI419" i="38" s="1"/>
  <c r="AV47" i="38"/>
  <c r="AV119" i="38" s="1"/>
  <c r="AV203" i="38" s="1"/>
  <c r="AV275" i="38" s="1"/>
  <c r="AV347" i="38" s="1"/>
  <c r="AV419" i="38" s="1"/>
  <c r="AI127" i="38"/>
  <c r="AI211" i="38" s="1"/>
  <c r="AI283" i="38" s="1"/>
  <c r="AI355" i="38" s="1"/>
  <c r="AI427" i="38" s="1"/>
  <c r="AV55" i="38"/>
  <c r="AV127" i="38" s="1"/>
  <c r="AV211" i="38" s="1"/>
  <c r="AV283" i="38" s="1"/>
  <c r="AV355" i="38" s="1"/>
  <c r="AV427" i="38" s="1"/>
  <c r="AI135" i="38"/>
  <c r="AI219" i="38" s="1"/>
  <c r="AI291" i="38" s="1"/>
  <c r="AI363" i="38" s="1"/>
  <c r="AI435" i="38" s="1"/>
  <c r="AV63" i="38"/>
  <c r="AV135" i="38" s="1"/>
  <c r="AV219" i="38" s="1"/>
  <c r="AV291" i="38" s="1"/>
  <c r="AV363" i="38" s="1"/>
  <c r="AV435" i="38" s="1"/>
  <c r="AM174" i="38"/>
  <c r="AM246" i="38" s="1"/>
  <c r="AM318" i="38" s="1"/>
  <c r="AM235" i="38"/>
  <c r="AM307" i="38" s="1"/>
  <c r="AM379" i="38" s="1"/>
  <c r="AO91" i="37"/>
  <c r="AO391" i="37" s="1"/>
  <c r="AP19" i="37"/>
  <c r="AT391" i="37"/>
  <c r="AO97" i="37"/>
  <c r="AO397" i="37" s="1"/>
  <c r="AP25" i="37"/>
  <c r="AT397" i="37"/>
  <c r="AO105" i="37"/>
  <c r="AO405" i="37" s="1"/>
  <c r="AP33" i="37"/>
  <c r="AW33" i="37" s="1"/>
  <c r="AW105" i="37" s="1"/>
  <c r="AW189" i="37" s="1"/>
  <c r="AW261" i="37" s="1"/>
  <c r="AW333" i="37" s="1"/>
  <c r="AW405" i="37" s="1"/>
  <c r="AT405" i="37"/>
  <c r="AO114" i="37"/>
  <c r="AO414" i="37" s="1"/>
  <c r="AP42" i="37"/>
  <c r="AW42" i="37" s="1"/>
  <c r="AW114" i="37" s="1"/>
  <c r="AW198" i="37" s="1"/>
  <c r="AW270" i="37" s="1"/>
  <c r="AW342" i="37" s="1"/>
  <c r="AW414" i="37" s="1"/>
  <c r="AT419" i="37"/>
  <c r="AO119" i="37"/>
  <c r="AO419" i="37" s="1"/>
  <c r="AP47" i="37"/>
  <c r="AO127" i="37"/>
  <c r="AO427" i="37" s="1"/>
  <c r="AP55" i="37"/>
  <c r="AW55" i="37" s="1"/>
  <c r="AW127" i="37" s="1"/>
  <c r="AW211" i="37" s="1"/>
  <c r="AW283" i="37" s="1"/>
  <c r="AW355" i="37" s="1"/>
  <c r="AW427" i="37" s="1"/>
  <c r="AT427" i="37"/>
  <c r="AO135" i="37"/>
  <c r="AO435" i="37" s="1"/>
  <c r="AP63" i="37"/>
  <c r="AW63" i="37" s="1"/>
  <c r="AW135" i="37" s="1"/>
  <c r="AW219" i="37" s="1"/>
  <c r="AW291" i="37" s="1"/>
  <c r="AW363" i="37" s="1"/>
  <c r="AW435" i="37" s="1"/>
  <c r="AT435" i="37"/>
  <c r="AO143" i="37"/>
  <c r="AO443" i="37" s="1"/>
  <c r="AP71" i="37"/>
  <c r="AT443" i="37"/>
  <c r="AO151" i="37"/>
  <c r="AO451" i="37" s="1"/>
  <c r="AP79" i="37"/>
  <c r="AT451" i="37"/>
  <c r="AP132" i="11"/>
  <c r="AP432" i="11" s="1"/>
  <c r="AY60" i="11"/>
  <c r="AY132" i="11" s="1"/>
  <c r="AY216" i="11" s="1"/>
  <c r="AY288" i="11" s="1"/>
  <c r="AY360" i="11" s="1"/>
  <c r="AY432" i="11" s="1"/>
  <c r="AP124" i="11"/>
  <c r="AP424" i="11" s="1"/>
  <c r="AY52" i="11"/>
  <c r="AY124" i="11" s="1"/>
  <c r="AY208" i="11" s="1"/>
  <c r="AY280" i="11" s="1"/>
  <c r="AY352" i="11" s="1"/>
  <c r="AY424" i="11" s="1"/>
  <c r="AP108" i="11"/>
  <c r="AP408" i="11" s="1"/>
  <c r="AY36" i="11"/>
  <c r="AY108" i="11" s="1"/>
  <c r="AY192" i="11" s="1"/>
  <c r="AY264" i="11" s="1"/>
  <c r="AY336" i="11" s="1"/>
  <c r="AY408" i="11" s="1"/>
  <c r="AP112" i="11"/>
  <c r="AP412" i="11" s="1"/>
  <c r="AY40" i="11"/>
  <c r="AY112" i="11" s="1"/>
  <c r="AY196" i="11" s="1"/>
  <c r="AY268" i="11" s="1"/>
  <c r="AY340" i="11" s="1"/>
  <c r="AY412" i="11" s="1"/>
  <c r="AP92" i="11"/>
  <c r="AP392" i="11" s="1"/>
  <c r="AY20" i="11"/>
  <c r="AY92" i="11" s="1"/>
  <c r="AY176" i="11" s="1"/>
  <c r="AY248" i="11" s="1"/>
  <c r="AY320" i="11" s="1"/>
  <c r="AY392" i="11" s="1"/>
  <c r="AM180" i="36"/>
  <c r="AM252" i="36" s="1"/>
  <c r="AM324" i="36" s="1"/>
  <c r="AM188" i="36"/>
  <c r="AM260" i="36" s="1"/>
  <c r="AM332" i="36" s="1"/>
  <c r="AM196" i="36"/>
  <c r="AM268" i="36" s="1"/>
  <c r="AM340" i="36" s="1"/>
  <c r="AM204" i="36"/>
  <c r="AM276" i="36" s="1"/>
  <c r="AM348" i="36" s="1"/>
  <c r="AM212" i="36"/>
  <c r="AM284" i="36" s="1"/>
  <c r="AM356" i="36" s="1"/>
  <c r="AP88" i="11"/>
  <c r="AP388" i="11" s="1"/>
  <c r="AY16" i="11"/>
  <c r="AY88" i="11" s="1"/>
  <c r="AY172" i="11" s="1"/>
  <c r="AY244" i="11" s="1"/>
  <c r="AY316" i="11" s="1"/>
  <c r="AY388" i="11" s="1"/>
  <c r="AM208" i="37"/>
  <c r="AM216" i="37"/>
  <c r="AM224" i="37"/>
  <c r="AM232" i="37"/>
  <c r="AM240" i="37"/>
  <c r="AW20" i="11"/>
  <c r="AW92" i="11" s="1"/>
  <c r="AM186" i="37"/>
  <c r="AM193" i="37"/>
  <c r="AV23" i="36"/>
  <c r="AV95" i="36" s="1"/>
  <c r="AV179" i="36" s="1"/>
  <c r="AV251" i="36" s="1"/>
  <c r="AV323" i="36" s="1"/>
  <c r="AV395" i="36" s="1"/>
  <c r="AI95" i="36"/>
  <c r="AI141" i="36"/>
  <c r="AV69" i="36"/>
  <c r="AV141" i="36" s="1"/>
  <c r="AV225" i="36" s="1"/>
  <c r="AV297" i="36" s="1"/>
  <c r="AV369" i="36" s="1"/>
  <c r="AV441" i="36" s="1"/>
  <c r="AI149" i="36"/>
  <c r="AV77" i="36"/>
  <c r="AV149" i="36" s="1"/>
  <c r="AV233" i="36" s="1"/>
  <c r="AV305" i="36" s="1"/>
  <c r="AV377" i="36" s="1"/>
  <c r="AV449" i="36" s="1"/>
  <c r="AI97" i="38"/>
  <c r="AI181" i="38" s="1"/>
  <c r="AI253" i="38" s="1"/>
  <c r="AI325" i="38" s="1"/>
  <c r="AI397" i="38" s="1"/>
  <c r="AV25" i="38"/>
  <c r="AV97" i="38" s="1"/>
  <c r="AV181" i="38" s="1"/>
  <c r="AV253" i="38" s="1"/>
  <c r="AV325" i="38" s="1"/>
  <c r="AV397" i="38" s="1"/>
  <c r="AI105" i="38"/>
  <c r="AI189" i="38" s="1"/>
  <c r="AI261" i="38" s="1"/>
  <c r="AI333" i="38" s="1"/>
  <c r="AI405" i="38" s="1"/>
  <c r="AV33" i="38"/>
  <c r="AV105" i="38" s="1"/>
  <c r="AV189" i="38" s="1"/>
  <c r="AV261" i="38" s="1"/>
  <c r="AV333" i="38" s="1"/>
  <c r="AV405" i="38" s="1"/>
  <c r="AI113" i="38"/>
  <c r="AI197" i="38" s="1"/>
  <c r="AI269" i="38" s="1"/>
  <c r="AI341" i="38" s="1"/>
  <c r="AI413" i="38" s="1"/>
  <c r="AV41" i="38"/>
  <c r="AV113" i="38" s="1"/>
  <c r="AV197" i="38" s="1"/>
  <c r="AV269" i="38" s="1"/>
  <c r="AV341" i="38" s="1"/>
  <c r="AV413" i="38" s="1"/>
  <c r="AI121" i="38"/>
  <c r="AI205" i="38" s="1"/>
  <c r="AI277" i="38" s="1"/>
  <c r="AI349" i="38" s="1"/>
  <c r="AI421" i="38" s="1"/>
  <c r="AV49" i="38"/>
  <c r="AV121" i="38" s="1"/>
  <c r="AV205" i="38" s="1"/>
  <c r="AV277" i="38" s="1"/>
  <c r="AV349" i="38" s="1"/>
  <c r="AV421" i="38" s="1"/>
  <c r="AI129" i="38"/>
  <c r="AI213" i="38" s="1"/>
  <c r="AI285" i="38" s="1"/>
  <c r="AI357" i="38" s="1"/>
  <c r="AI429" i="38" s="1"/>
  <c r="AV57" i="38"/>
  <c r="AV129" i="38" s="1"/>
  <c r="AV213" i="38" s="1"/>
  <c r="AV285" i="38" s="1"/>
  <c r="AV357" i="38" s="1"/>
  <c r="AV429" i="38" s="1"/>
  <c r="AI137" i="38"/>
  <c r="AI221" i="38" s="1"/>
  <c r="AI293" i="38" s="1"/>
  <c r="AI365" i="38" s="1"/>
  <c r="AI437" i="38" s="1"/>
  <c r="AV65" i="38"/>
  <c r="AV137" i="38" s="1"/>
  <c r="AV221" i="38" s="1"/>
  <c r="AV293" i="38" s="1"/>
  <c r="AV365" i="38" s="1"/>
  <c r="AV437" i="38" s="1"/>
  <c r="AM233" i="38"/>
  <c r="AM305" i="38" s="1"/>
  <c r="AM377" i="38" s="1"/>
  <c r="AI147" i="38"/>
  <c r="AI231" i="38" s="1"/>
  <c r="AI303" i="38" s="1"/>
  <c r="AI375" i="38" s="1"/>
  <c r="AI447" i="38" s="1"/>
  <c r="AV75" i="38"/>
  <c r="AV147" i="38" s="1"/>
  <c r="AV231" i="38" s="1"/>
  <c r="AV303" i="38" s="1"/>
  <c r="AV375" i="38" s="1"/>
  <c r="AV447" i="38" s="1"/>
  <c r="AI153" i="38"/>
  <c r="AI237" i="38" s="1"/>
  <c r="AI309" i="38" s="1"/>
  <c r="AI381" i="38" s="1"/>
  <c r="AI453" i="38" s="1"/>
  <c r="AV81" i="38"/>
  <c r="AV153" i="38" s="1"/>
  <c r="AV237" i="38" s="1"/>
  <c r="AV309" i="38" s="1"/>
  <c r="AV381" i="38" s="1"/>
  <c r="AV453" i="38" s="1"/>
  <c r="AI108" i="37"/>
  <c r="AI192" i="37" s="1"/>
  <c r="AI264" i="37" s="1"/>
  <c r="AI336" i="37" s="1"/>
  <c r="AI408" i="37" s="1"/>
  <c r="AV36" i="37"/>
  <c r="AV108" i="37" s="1"/>
  <c r="AV192" i="37" s="1"/>
  <c r="AV264" i="37" s="1"/>
  <c r="AV336" i="37" s="1"/>
  <c r="AV408" i="37" s="1"/>
  <c r="AI99" i="37"/>
  <c r="AI183" i="37" s="1"/>
  <c r="AI255" i="37" s="1"/>
  <c r="AI327" i="37" s="1"/>
  <c r="AI399" i="37" s="1"/>
  <c r="AV27" i="37"/>
  <c r="AV99" i="37" s="1"/>
  <c r="AV183" i="37" s="1"/>
  <c r="AV255" i="37" s="1"/>
  <c r="AV327" i="37" s="1"/>
  <c r="AV399" i="37" s="1"/>
  <c r="AI107" i="37"/>
  <c r="AI191" i="37" s="1"/>
  <c r="AI263" i="37" s="1"/>
  <c r="AI335" i="37" s="1"/>
  <c r="AI407" i="37" s="1"/>
  <c r="AV35" i="37"/>
  <c r="AV107" i="37" s="1"/>
  <c r="AV191" i="37" s="1"/>
  <c r="AV263" i="37" s="1"/>
  <c r="AV335" i="37" s="1"/>
  <c r="AV407" i="37" s="1"/>
  <c r="AI86" i="37"/>
  <c r="AI170" i="37" s="1"/>
  <c r="AI242" i="37" s="1"/>
  <c r="AI314" i="37" s="1"/>
  <c r="AI386" i="37" s="1"/>
  <c r="AV14" i="37"/>
  <c r="AV86" i="37" s="1"/>
  <c r="AV170" i="37" s="1"/>
  <c r="AV242" i="37" s="1"/>
  <c r="AV314" i="37" s="1"/>
  <c r="AV386" i="37" s="1"/>
  <c r="AT421" i="37"/>
  <c r="AO121" i="37"/>
  <c r="AO421" i="37" s="1"/>
  <c r="AP49" i="37"/>
  <c r="AW73" i="11"/>
  <c r="AW145" i="11" s="1"/>
  <c r="AW55" i="11"/>
  <c r="AW127" i="11" s="1"/>
  <c r="AP16" i="36"/>
  <c r="AO88" i="36"/>
  <c r="AO388" i="36" s="1"/>
  <c r="AI93" i="36"/>
  <c r="AV21" i="36"/>
  <c r="AV93" i="36" s="1"/>
  <c r="AV177" i="36" s="1"/>
  <c r="AV249" i="36" s="1"/>
  <c r="AV321" i="36" s="1"/>
  <c r="AV393" i="36" s="1"/>
  <c r="AP20" i="36"/>
  <c r="AO92" i="36"/>
  <c r="AO392" i="36" s="1"/>
  <c r="AW21" i="11"/>
  <c r="AW93" i="11" s="1"/>
  <c r="AP154" i="11"/>
  <c r="AP454" i="11" s="1"/>
  <c r="AY82" i="11"/>
  <c r="AY154" i="11" s="1"/>
  <c r="AY238" i="11" s="1"/>
  <c r="AY310" i="11" s="1"/>
  <c r="AY382" i="11" s="1"/>
  <c r="AY454" i="11" s="1"/>
  <c r="AP138" i="11"/>
  <c r="AP438" i="11" s="1"/>
  <c r="AY66" i="11"/>
  <c r="AY138" i="11" s="1"/>
  <c r="AY222" i="11" s="1"/>
  <c r="AY294" i="11" s="1"/>
  <c r="AY366" i="11" s="1"/>
  <c r="AY438" i="11" s="1"/>
  <c r="AP130" i="11"/>
  <c r="AP430" i="11" s="1"/>
  <c r="AY58" i="11"/>
  <c r="AY130" i="11" s="1"/>
  <c r="AY214" i="11" s="1"/>
  <c r="AY286" i="11" s="1"/>
  <c r="AY358" i="11" s="1"/>
  <c r="AY430" i="11" s="1"/>
  <c r="AP122" i="11"/>
  <c r="AP422" i="11" s="1"/>
  <c r="AY50" i="11"/>
  <c r="AY122" i="11" s="1"/>
  <c r="AY206" i="11" s="1"/>
  <c r="AY278" i="11" s="1"/>
  <c r="AY350" i="11" s="1"/>
  <c r="AY422" i="11" s="1"/>
  <c r="AP114" i="11"/>
  <c r="AP414" i="11" s="1"/>
  <c r="AY42" i="11"/>
  <c r="AY114" i="11" s="1"/>
  <c r="AY198" i="11" s="1"/>
  <c r="AY270" i="11" s="1"/>
  <c r="AY342" i="11" s="1"/>
  <c r="AY414" i="11" s="1"/>
  <c r="AP106" i="11"/>
  <c r="AP406" i="11" s="1"/>
  <c r="AY34" i="11"/>
  <c r="AY106" i="11" s="1"/>
  <c r="AY190" i="11" s="1"/>
  <c r="AY262" i="11" s="1"/>
  <c r="AY334" i="11" s="1"/>
  <c r="AY406" i="11" s="1"/>
  <c r="AP98" i="11"/>
  <c r="AP398" i="11" s="1"/>
  <c r="AY26" i="11"/>
  <c r="AY98" i="11" s="1"/>
  <c r="AY182" i="11" s="1"/>
  <c r="AY254" i="11" s="1"/>
  <c r="AY326" i="11" s="1"/>
  <c r="AY398" i="11" s="1"/>
  <c r="AW40" i="11"/>
  <c r="AW112" i="11" s="1"/>
  <c r="AW59" i="11"/>
  <c r="AW131" i="11" s="1"/>
  <c r="AW27" i="11"/>
  <c r="AW99" i="11" s="1"/>
  <c r="AX80" i="36"/>
  <c r="AX152" i="36" s="1"/>
  <c r="AX68" i="38"/>
  <c r="AX140" i="38" s="1"/>
  <c r="AX224" i="38" s="1"/>
  <c r="AX296" i="38" s="1"/>
  <c r="AX368" i="38" s="1"/>
  <c r="AX440" i="38" s="1"/>
  <c r="AX23" i="38"/>
  <c r="AX95" i="38" s="1"/>
  <c r="AX179" i="38" s="1"/>
  <c r="AX251" i="38" s="1"/>
  <c r="AX323" i="38" s="1"/>
  <c r="AX395" i="38" s="1"/>
  <c r="AX84" i="38"/>
  <c r="AX156" i="38" s="1"/>
  <c r="AX240" i="38" s="1"/>
  <c r="AX312" i="38" s="1"/>
  <c r="AX384" i="38" s="1"/>
  <c r="AX456" i="38" s="1"/>
  <c r="AW74" i="11"/>
  <c r="AW146" i="11" s="1"/>
  <c r="AM172" i="37"/>
  <c r="AP152" i="11"/>
  <c r="AP452" i="11" s="1"/>
  <c r="AY80" i="11"/>
  <c r="AY152" i="11" s="1"/>
  <c r="AY236" i="11" s="1"/>
  <c r="AY308" i="11" s="1"/>
  <c r="AY380" i="11" s="1"/>
  <c r="AY452" i="11" s="1"/>
  <c r="AP144" i="11"/>
  <c r="AP444" i="11" s="1"/>
  <c r="AY72" i="11"/>
  <c r="AY144" i="11" s="1"/>
  <c r="AY228" i="11" s="1"/>
  <c r="AY300" i="11" s="1"/>
  <c r="AY372" i="11" s="1"/>
  <c r="AY444" i="11" s="1"/>
  <c r="AP136" i="11"/>
  <c r="AP436" i="11" s="1"/>
  <c r="AY64" i="11"/>
  <c r="AY136" i="11" s="1"/>
  <c r="AY220" i="11" s="1"/>
  <c r="AY292" i="11" s="1"/>
  <c r="AY364" i="11" s="1"/>
  <c r="AY436" i="11" s="1"/>
  <c r="AP128" i="11"/>
  <c r="AP428" i="11" s="1"/>
  <c r="AY56" i="11"/>
  <c r="AY128" i="11" s="1"/>
  <c r="AY212" i="11" s="1"/>
  <c r="AY284" i="11" s="1"/>
  <c r="AY356" i="11" s="1"/>
  <c r="AY428" i="11" s="1"/>
  <c r="AP120" i="11"/>
  <c r="AP420" i="11" s="1"/>
  <c r="AY48" i="11"/>
  <c r="AY120" i="11" s="1"/>
  <c r="AY204" i="11" s="1"/>
  <c r="AY276" i="11" s="1"/>
  <c r="AY348" i="11" s="1"/>
  <c r="AY420" i="11" s="1"/>
  <c r="AP104" i="11"/>
  <c r="AP404" i="11" s="1"/>
  <c r="AY32" i="11"/>
  <c r="AY104" i="11" s="1"/>
  <c r="AY188" i="11" s="1"/>
  <c r="AY260" i="11" s="1"/>
  <c r="AY332" i="11" s="1"/>
  <c r="AY404" i="11" s="1"/>
  <c r="AP96" i="11"/>
  <c r="AP396" i="11" s="1"/>
  <c r="AY24" i="11"/>
  <c r="AY96" i="11" s="1"/>
  <c r="AY180" i="11" s="1"/>
  <c r="AY252" i="11" s="1"/>
  <c r="AY324" i="11" s="1"/>
  <c r="AY396" i="11" s="1"/>
  <c r="AP156" i="11"/>
  <c r="AP456" i="11" s="1"/>
  <c r="AY84" i="11"/>
  <c r="AY156" i="11" s="1"/>
  <c r="AY240" i="11" s="1"/>
  <c r="AY312" i="11" s="1"/>
  <c r="AY384" i="11" s="1"/>
  <c r="AY456" i="11" s="1"/>
  <c r="AP148" i="11"/>
  <c r="AP448" i="11" s="1"/>
  <c r="AY76" i="11"/>
  <c r="AY148" i="11" s="1"/>
  <c r="AY232" i="11" s="1"/>
  <c r="AY304" i="11" s="1"/>
  <c r="AY376" i="11" s="1"/>
  <c r="AY448" i="11" s="1"/>
  <c r="AP140" i="11"/>
  <c r="AP440" i="11" s="1"/>
  <c r="AY68" i="11"/>
  <c r="AY140" i="11" s="1"/>
  <c r="AY224" i="11" s="1"/>
  <c r="AY296" i="11" s="1"/>
  <c r="AY368" i="11" s="1"/>
  <c r="AY440" i="11" s="1"/>
  <c r="AM181" i="36"/>
  <c r="AM253" i="36" s="1"/>
  <c r="AM325" i="36" s="1"/>
  <c r="AM189" i="36"/>
  <c r="AM261" i="36" s="1"/>
  <c r="AM333" i="36" s="1"/>
  <c r="AM197" i="36"/>
  <c r="AM269" i="36" s="1"/>
  <c r="AM341" i="36" s="1"/>
  <c r="AM205" i="36"/>
  <c r="AM277" i="36" s="1"/>
  <c r="AM349" i="36" s="1"/>
  <c r="AM213" i="36"/>
  <c r="AM285" i="36" s="1"/>
  <c r="AM357" i="36" s="1"/>
  <c r="AM209" i="37"/>
  <c r="AM217" i="37"/>
  <c r="AM225" i="37"/>
  <c r="AM233" i="37"/>
  <c r="AO102" i="36"/>
  <c r="AO402" i="36" s="1"/>
  <c r="AP30" i="36"/>
  <c r="AO110" i="36"/>
  <c r="AO410" i="36" s="1"/>
  <c r="AP38" i="36"/>
  <c r="AO118" i="36"/>
  <c r="AO418" i="36" s="1"/>
  <c r="AP46" i="36"/>
  <c r="AW46" i="36" s="1"/>
  <c r="AW118" i="36" s="1"/>
  <c r="AW202" i="36" s="1"/>
  <c r="AW274" i="36" s="1"/>
  <c r="AW346" i="36" s="1"/>
  <c r="AW418" i="36" s="1"/>
  <c r="AO126" i="36"/>
  <c r="AO426" i="36" s="1"/>
  <c r="AP54" i="36"/>
  <c r="AO134" i="36"/>
  <c r="AO434" i="36" s="1"/>
  <c r="AP62" i="36"/>
  <c r="AO142" i="36"/>
  <c r="AO442" i="36" s="1"/>
  <c r="AP70" i="36"/>
  <c r="AO150" i="36"/>
  <c r="AO450" i="36" s="1"/>
  <c r="AP78" i="36"/>
  <c r="AO98" i="38"/>
  <c r="AO398" i="38" s="1"/>
  <c r="AP26" i="38"/>
  <c r="AO106" i="38"/>
  <c r="AO406" i="38" s="1"/>
  <c r="AP34" i="38"/>
  <c r="AW34" i="38" s="1"/>
  <c r="AW106" i="38" s="1"/>
  <c r="AW190" i="38" s="1"/>
  <c r="AW262" i="38" s="1"/>
  <c r="AW334" i="38" s="1"/>
  <c r="AW406" i="38" s="1"/>
  <c r="AO114" i="38"/>
  <c r="AO414" i="38" s="1"/>
  <c r="AP42" i="38"/>
  <c r="AO122" i="38"/>
  <c r="AO422" i="38" s="1"/>
  <c r="AP50" i="38"/>
  <c r="AO130" i="38"/>
  <c r="AO430" i="38" s="1"/>
  <c r="AP58" i="38"/>
  <c r="AO138" i="38"/>
  <c r="AO438" i="38" s="1"/>
  <c r="AP66" i="38"/>
  <c r="AW66" i="38" s="1"/>
  <c r="AW138" i="38" s="1"/>
  <c r="AW222" i="38" s="1"/>
  <c r="AW294" i="38" s="1"/>
  <c r="AW366" i="38" s="1"/>
  <c r="AW438" i="38" s="1"/>
  <c r="AO89" i="38"/>
  <c r="AO389" i="38" s="1"/>
  <c r="AP17" i="38"/>
  <c r="AO87" i="38"/>
  <c r="AO387" i="38" s="1"/>
  <c r="AP15" i="38"/>
  <c r="AO154" i="38"/>
  <c r="AO454" i="38" s="1"/>
  <c r="AP82" i="38"/>
  <c r="AO100" i="37"/>
  <c r="AO400" i="37" s="1"/>
  <c r="AP28" i="37"/>
  <c r="AT400" i="37"/>
  <c r="AO111" i="37"/>
  <c r="AO411" i="37" s="1"/>
  <c r="AP39" i="37"/>
  <c r="AT390" i="37"/>
  <c r="AO90" i="37"/>
  <c r="AO390" i="37" s="1"/>
  <c r="AP18" i="37"/>
  <c r="AI122" i="37"/>
  <c r="AI206" i="37" s="1"/>
  <c r="AI278" i="37" s="1"/>
  <c r="AI350" i="37" s="1"/>
  <c r="AI422" i="37" s="1"/>
  <c r="AV50" i="37"/>
  <c r="AV122" i="37" s="1"/>
  <c r="AV206" i="37" s="1"/>
  <c r="AV278" i="37" s="1"/>
  <c r="AV350" i="37" s="1"/>
  <c r="AV422" i="37" s="1"/>
  <c r="AT422" i="37"/>
  <c r="AO130" i="37"/>
  <c r="AO430" i="37" s="1"/>
  <c r="AP58" i="37"/>
  <c r="AT430" i="37"/>
  <c r="AO138" i="37"/>
  <c r="AO438" i="37" s="1"/>
  <c r="AP66" i="37"/>
  <c r="AW66" i="37" s="1"/>
  <c r="AW138" i="37" s="1"/>
  <c r="AW222" i="37" s="1"/>
  <c r="AW294" i="37" s="1"/>
  <c r="AW366" i="37" s="1"/>
  <c r="AW438" i="37" s="1"/>
  <c r="AT438" i="37"/>
  <c r="AO146" i="37"/>
  <c r="AO446" i="37" s="1"/>
  <c r="AP74" i="37"/>
  <c r="AT446" i="37"/>
  <c r="AO154" i="37"/>
  <c r="AO454" i="37" s="1"/>
  <c r="AP82" i="37"/>
  <c r="AT454" i="37"/>
  <c r="AW65" i="11"/>
  <c r="AW137" i="11" s="1"/>
  <c r="AW33" i="11"/>
  <c r="AW105" i="11" s="1"/>
  <c r="AW28" i="11"/>
  <c r="AW100" i="11" s="1"/>
  <c r="AI103" i="36"/>
  <c r="AV31" i="36"/>
  <c r="AV103" i="36" s="1"/>
  <c r="AV187" i="36" s="1"/>
  <c r="AV259" i="36" s="1"/>
  <c r="AV331" i="36" s="1"/>
  <c r="AV403" i="36" s="1"/>
  <c r="AI111" i="36"/>
  <c r="AV39" i="36"/>
  <c r="AV111" i="36" s="1"/>
  <c r="AV195" i="36" s="1"/>
  <c r="AV267" i="36" s="1"/>
  <c r="AV339" i="36" s="1"/>
  <c r="AV411" i="36" s="1"/>
  <c r="AI119" i="36"/>
  <c r="AV47" i="36"/>
  <c r="AV119" i="36" s="1"/>
  <c r="AV203" i="36" s="1"/>
  <c r="AV275" i="36" s="1"/>
  <c r="AV347" i="36" s="1"/>
  <c r="AV419" i="36" s="1"/>
  <c r="AI127" i="36"/>
  <c r="AV55" i="36"/>
  <c r="AV127" i="36" s="1"/>
  <c r="AV211" i="36" s="1"/>
  <c r="AV283" i="36" s="1"/>
  <c r="AV355" i="36" s="1"/>
  <c r="AV427" i="36" s="1"/>
  <c r="AI135" i="36"/>
  <c r="AV63" i="36"/>
  <c r="AV135" i="36" s="1"/>
  <c r="AV219" i="36" s="1"/>
  <c r="AV291" i="36" s="1"/>
  <c r="AV363" i="36" s="1"/>
  <c r="AV435" i="36" s="1"/>
  <c r="AI143" i="36"/>
  <c r="AV71" i="36"/>
  <c r="AV143" i="36" s="1"/>
  <c r="AV227" i="36" s="1"/>
  <c r="AV299" i="36" s="1"/>
  <c r="AV371" i="36" s="1"/>
  <c r="AV443" i="36" s="1"/>
  <c r="AI151" i="36"/>
  <c r="AV79" i="36"/>
  <c r="AV151" i="36" s="1"/>
  <c r="AV235" i="36" s="1"/>
  <c r="AV307" i="36" s="1"/>
  <c r="AV379" i="36" s="1"/>
  <c r="AV451" i="36" s="1"/>
  <c r="AV14" i="36"/>
  <c r="AV86" i="36" s="1"/>
  <c r="AV170" i="36" s="1"/>
  <c r="AV242" i="36" s="1"/>
  <c r="AV314" i="36" s="1"/>
  <c r="AV386" i="36" s="1"/>
  <c r="AI86" i="36"/>
  <c r="AI99" i="38"/>
  <c r="AI183" i="38" s="1"/>
  <c r="AI255" i="38" s="1"/>
  <c r="AI327" i="38" s="1"/>
  <c r="AI399" i="38" s="1"/>
  <c r="AV27" i="38"/>
  <c r="AV99" i="38" s="1"/>
  <c r="AV183" i="38" s="1"/>
  <c r="AV255" i="38" s="1"/>
  <c r="AV327" i="38" s="1"/>
  <c r="AV399" i="38" s="1"/>
  <c r="AI107" i="38"/>
  <c r="AI191" i="38" s="1"/>
  <c r="AI263" i="38" s="1"/>
  <c r="AI335" i="38" s="1"/>
  <c r="AI407" i="38" s="1"/>
  <c r="AV35" i="38"/>
  <c r="AV107" i="38" s="1"/>
  <c r="AV191" i="38" s="1"/>
  <c r="AV263" i="38" s="1"/>
  <c r="AV335" i="38" s="1"/>
  <c r="AV407" i="38" s="1"/>
  <c r="AI115" i="38"/>
  <c r="AI199" i="38" s="1"/>
  <c r="AI271" i="38" s="1"/>
  <c r="AI343" i="38" s="1"/>
  <c r="AI415" i="38" s="1"/>
  <c r="AV43" i="38"/>
  <c r="AV115" i="38" s="1"/>
  <c r="AV199" i="38" s="1"/>
  <c r="AV271" i="38" s="1"/>
  <c r="AV343" i="38" s="1"/>
  <c r="AV415" i="38" s="1"/>
  <c r="AI123" i="38"/>
  <c r="AI207" i="38" s="1"/>
  <c r="AI279" i="38" s="1"/>
  <c r="AI351" i="38" s="1"/>
  <c r="AI423" i="38" s="1"/>
  <c r="AV51" i="38"/>
  <c r="AV123" i="38" s="1"/>
  <c r="AV207" i="38" s="1"/>
  <c r="AV279" i="38" s="1"/>
  <c r="AV351" i="38" s="1"/>
  <c r="AV423" i="38" s="1"/>
  <c r="AI131" i="38"/>
  <c r="AI215" i="38" s="1"/>
  <c r="AI287" i="38" s="1"/>
  <c r="AI359" i="38" s="1"/>
  <c r="AI431" i="38" s="1"/>
  <c r="AV59" i="38"/>
  <c r="AV131" i="38" s="1"/>
  <c r="AV215" i="38" s="1"/>
  <c r="AV287" i="38" s="1"/>
  <c r="AV359" i="38" s="1"/>
  <c r="AV431" i="38" s="1"/>
  <c r="AI139" i="38"/>
  <c r="AI223" i="38" s="1"/>
  <c r="AI295" i="38" s="1"/>
  <c r="AI367" i="38" s="1"/>
  <c r="AI439" i="38" s="1"/>
  <c r="AV67" i="38"/>
  <c r="AV139" i="38" s="1"/>
  <c r="AV223" i="38" s="1"/>
  <c r="AV295" i="38" s="1"/>
  <c r="AV367" i="38" s="1"/>
  <c r="AV439" i="38" s="1"/>
  <c r="AI93" i="38"/>
  <c r="AI177" i="38" s="1"/>
  <c r="AI249" i="38" s="1"/>
  <c r="AI321" i="38" s="1"/>
  <c r="AI393" i="38" s="1"/>
  <c r="AV21" i="38"/>
  <c r="AV93" i="38" s="1"/>
  <c r="AV177" i="38" s="1"/>
  <c r="AV249" i="38" s="1"/>
  <c r="AV321" i="38" s="1"/>
  <c r="AV393" i="38" s="1"/>
  <c r="AI91" i="38"/>
  <c r="AI175" i="38" s="1"/>
  <c r="AI247" i="38" s="1"/>
  <c r="AI319" i="38" s="1"/>
  <c r="AI391" i="38" s="1"/>
  <c r="AV19" i="38"/>
  <c r="AV91" i="38" s="1"/>
  <c r="AV175" i="38" s="1"/>
  <c r="AV247" i="38" s="1"/>
  <c r="AV319" i="38" s="1"/>
  <c r="AV391" i="38" s="1"/>
  <c r="AI155" i="38"/>
  <c r="AI239" i="38" s="1"/>
  <c r="AI311" i="38" s="1"/>
  <c r="AI383" i="38" s="1"/>
  <c r="AI455" i="38" s="1"/>
  <c r="AV83" i="38"/>
  <c r="AV155" i="38" s="1"/>
  <c r="AV239" i="38" s="1"/>
  <c r="AV311" i="38" s="1"/>
  <c r="AV383" i="38" s="1"/>
  <c r="AV455" i="38" s="1"/>
  <c r="AW58" i="11"/>
  <c r="AW130" i="11" s="1"/>
  <c r="AW26" i="11"/>
  <c r="AW98" i="11" s="1"/>
  <c r="AT416" i="37"/>
  <c r="AM200" i="37"/>
  <c r="AM185" i="37"/>
  <c r="AM199" i="37"/>
  <c r="AM178" i="37"/>
  <c r="AM207" i="37"/>
  <c r="AM215" i="37"/>
  <c r="AM223" i="37"/>
  <c r="AM231" i="37"/>
  <c r="AM239" i="37"/>
  <c r="AM184" i="36"/>
  <c r="AM256" i="36" s="1"/>
  <c r="AM328" i="36" s="1"/>
  <c r="AM192" i="36"/>
  <c r="AM264" i="36" s="1"/>
  <c r="AM336" i="36" s="1"/>
  <c r="AM200" i="36"/>
  <c r="AM272" i="36" s="1"/>
  <c r="AM344" i="36" s="1"/>
  <c r="AM208" i="36"/>
  <c r="AM280" i="36" s="1"/>
  <c r="AM352" i="36" s="1"/>
  <c r="AM216" i="36"/>
  <c r="AM288" i="36" s="1"/>
  <c r="AM360" i="36" s="1"/>
  <c r="AP56" i="37"/>
  <c r="AO128" i="37"/>
  <c r="AO428" i="37" s="1"/>
  <c r="AT428" i="37"/>
  <c r="AP64" i="37"/>
  <c r="AO136" i="37"/>
  <c r="AO436" i="37" s="1"/>
  <c r="AT436" i="37"/>
  <c r="AP72" i="37"/>
  <c r="AW72" i="37" s="1"/>
  <c r="AW144" i="37" s="1"/>
  <c r="AW228" i="37" s="1"/>
  <c r="AW300" i="37" s="1"/>
  <c r="AW372" i="37" s="1"/>
  <c r="AW444" i="37" s="1"/>
  <c r="AO144" i="37"/>
  <c r="AO444" i="37" s="1"/>
  <c r="AT444" i="37"/>
  <c r="AP80" i="37"/>
  <c r="AW80" i="37" s="1"/>
  <c r="AW152" i="37" s="1"/>
  <c r="AW236" i="37" s="1"/>
  <c r="AW308" i="37" s="1"/>
  <c r="AW380" i="37" s="1"/>
  <c r="AW452" i="37" s="1"/>
  <c r="AO152" i="37"/>
  <c r="AO452" i="37" s="1"/>
  <c r="AT452" i="37"/>
  <c r="AW37" i="11"/>
  <c r="AW109" i="11" s="1"/>
  <c r="AW80" i="11"/>
  <c r="AW152" i="11" s="1"/>
  <c r="AW48" i="11"/>
  <c r="AW120" i="11" s="1"/>
  <c r="AW84" i="11"/>
  <c r="AW156" i="11" s="1"/>
  <c r="AP65" i="36"/>
  <c r="AW65" i="36" s="1"/>
  <c r="AW137" i="36" s="1"/>
  <c r="AW221" i="36" s="1"/>
  <c r="AW293" i="36" s="1"/>
  <c r="AW365" i="36" s="1"/>
  <c r="AW437" i="36" s="1"/>
  <c r="AO137" i="36"/>
  <c r="AO437" i="36" s="1"/>
  <c r="AO145" i="36"/>
  <c r="AO445" i="36" s="1"/>
  <c r="AP73" i="36"/>
  <c r="AW73" i="36" s="1"/>
  <c r="AW145" i="36" s="1"/>
  <c r="AW229" i="36" s="1"/>
  <c r="AW301" i="36" s="1"/>
  <c r="AW373" i="36" s="1"/>
  <c r="AW445" i="36" s="1"/>
  <c r="AO153" i="36"/>
  <c r="AO453" i="36" s="1"/>
  <c r="AP81" i="36"/>
  <c r="AO94" i="36"/>
  <c r="AO394" i="36" s="1"/>
  <c r="AP22" i="36"/>
  <c r="AW22" i="36" s="1"/>
  <c r="AW94" i="36" s="1"/>
  <c r="AW178" i="36" s="1"/>
  <c r="AW250" i="36" s="1"/>
  <c r="AW322" i="36" s="1"/>
  <c r="AW394" i="36" s="1"/>
  <c r="AO101" i="38"/>
  <c r="AO401" i="38" s="1"/>
  <c r="AP29" i="38"/>
  <c r="AO109" i="38"/>
  <c r="AO409" i="38" s="1"/>
  <c r="AP37" i="38"/>
  <c r="AW37" i="38" s="1"/>
  <c r="AW109" i="38" s="1"/>
  <c r="AW193" i="38" s="1"/>
  <c r="AW265" i="38" s="1"/>
  <c r="AW337" i="38" s="1"/>
  <c r="AW409" i="38" s="1"/>
  <c r="AO117" i="38"/>
  <c r="AO417" i="38" s="1"/>
  <c r="AP45" i="38"/>
  <c r="AO125" i="38"/>
  <c r="AO425" i="38" s="1"/>
  <c r="AP53" i="38"/>
  <c r="AO133" i="38"/>
  <c r="AO433" i="38" s="1"/>
  <c r="AP61" i="38"/>
  <c r="AO141" i="38"/>
  <c r="AO441" i="38" s="1"/>
  <c r="AP69" i="38"/>
  <c r="AW69" i="38" s="1"/>
  <c r="AW141" i="38" s="1"/>
  <c r="AW225" i="38" s="1"/>
  <c r="AW297" i="38" s="1"/>
  <c r="AW369" i="38" s="1"/>
  <c r="AW441" i="38" s="1"/>
  <c r="AO148" i="38"/>
  <c r="AO448" i="38" s="1"/>
  <c r="AP76" i="38"/>
  <c r="AW70" i="11"/>
  <c r="AW142" i="11" s="1"/>
  <c r="AW38" i="11"/>
  <c r="AW110" i="11" s="1"/>
  <c r="AI92" i="37"/>
  <c r="AI176" i="37" s="1"/>
  <c r="AI248" i="37" s="1"/>
  <c r="AI320" i="37" s="1"/>
  <c r="AI392" i="37" s="1"/>
  <c r="AV20" i="37"/>
  <c r="AV92" i="37" s="1"/>
  <c r="AV176" i="37" s="1"/>
  <c r="AV248" i="37" s="1"/>
  <c r="AV320" i="37" s="1"/>
  <c r="AV392" i="37" s="1"/>
  <c r="AI103" i="37"/>
  <c r="AI187" i="37" s="1"/>
  <c r="AI259" i="37" s="1"/>
  <c r="AI331" i="37" s="1"/>
  <c r="AI403" i="37" s="1"/>
  <c r="AV31" i="37"/>
  <c r="AV103" i="37" s="1"/>
  <c r="AV187" i="37" s="1"/>
  <c r="AV259" i="37" s="1"/>
  <c r="AV331" i="37" s="1"/>
  <c r="AV403" i="37" s="1"/>
  <c r="AM177" i="37"/>
  <c r="AO113" i="37"/>
  <c r="AO413" i="37" s="1"/>
  <c r="AP41" i="37"/>
  <c r="AW41" i="37" s="1"/>
  <c r="AW113" i="37" s="1"/>
  <c r="AW197" i="37" s="1"/>
  <c r="AW269" i="37" s="1"/>
  <c r="AW341" i="37" s="1"/>
  <c r="AW413" i="37" s="1"/>
  <c r="AI113" i="37"/>
  <c r="AI197" i="37" s="1"/>
  <c r="AI269" i="37" s="1"/>
  <c r="AI341" i="37" s="1"/>
  <c r="AI413" i="37" s="1"/>
  <c r="AV41" i="37"/>
  <c r="AV113" i="37" s="1"/>
  <c r="AV197" i="37" s="1"/>
  <c r="AV269" i="37" s="1"/>
  <c r="AV341" i="37" s="1"/>
  <c r="AV413" i="37" s="1"/>
  <c r="AV19" i="36"/>
  <c r="AV91" i="36" s="1"/>
  <c r="AV175" i="36" s="1"/>
  <c r="AV247" i="36" s="1"/>
  <c r="AV319" i="36" s="1"/>
  <c r="AV391" i="36" s="1"/>
  <c r="AI91" i="36"/>
  <c r="AI140" i="36"/>
  <c r="AV68" i="36"/>
  <c r="AV140" i="36" s="1"/>
  <c r="AV224" i="36" s="1"/>
  <c r="AV296" i="36" s="1"/>
  <c r="AV368" i="36" s="1"/>
  <c r="AV440" i="36" s="1"/>
  <c r="AI148" i="36"/>
  <c r="AV76" i="36"/>
  <c r="AV148" i="36" s="1"/>
  <c r="AV232" i="36" s="1"/>
  <c r="AV304" i="36" s="1"/>
  <c r="AV376" i="36" s="1"/>
  <c r="AV448" i="36" s="1"/>
  <c r="AI156" i="36"/>
  <c r="AV84" i="36"/>
  <c r="AV156" i="36" s="1"/>
  <c r="AV240" i="36" s="1"/>
  <c r="AV312" i="36" s="1"/>
  <c r="AV384" i="36" s="1"/>
  <c r="AV456" i="36" s="1"/>
  <c r="AI96" i="38"/>
  <c r="AI180" i="38" s="1"/>
  <c r="AI252" i="38" s="1"/>
  <c r="AI324" i="38" s="1"/>
  <c r="AI396" i="38" s="1"/>
  <c r="AV24" i="38"/>
  <c r="AV96" i="38" s="1"/>
  <c r="AV180" i="38" s="1"/>
  <c r="AV252" i="38" s="1"/>
  <c r="AV324" i="38" s="1"/>
  <c r="AV396" i="38" s="1"/>
  <c r="AI104" i="38"/>
  <c r="AI188" i="38" s="1"/>
  <c r="AI260" i="38" s="1"/>
  <c r="AI332" i="38" s="1"/>
  <c r="AI404" i="38" s="1"/>
  <c r="AV32" i="38"/>
  <c r="AV104" i="38" s="1"/>
  <c r="AV188" i="38" s="1"/>
  <c r="AV260" i="38" s="1"/>
  <c r="AV332" i="38" s="1"/>
  <c r="AV404" i="38" s="1"/>
  <c r="AI112" i="38"/>
  <c r="AI196" i="38" s="1"/>
  <c r="AI268" i="38" s="1"/>
  <c r="AI340" i="38" s="1"/>
  <c r="AI412" i="38" s="1"/>
  <c r="AV40" i="38"/>
  <c r="AV112" i="38" s="1"/>
  <c r="AV196" i="38" s="1"/>
  <c r="AV268" i="38" s="1"/>
  <c r="AV340" i="38" s="1"/>
  <c r="AV412" i="38" s="1"/>
  <c r="AI120" i="38"/>
  <c r="AI204" i="38" s="1"/>
  <c r="AI276" i="38" s="1"/>
  <c r="AI348" i="38" s="1"/>
  <c r="AI420" i="38" s="1"/>
  <c r="AV48" i="38"/>
  <c r="AV120" i="38" s="1"/>
  <c r="AV204" i="38" s="1"/>
  <c r="AV276" i="38" s="1"/>
  <c r="AV348" i="38" s="1"/>
  <c r="AV420" i="38" s="1"/>
  <c r="AI128" i="38"/>
  <c r="AI212" i="38" s="1"/>
  <c r="AI284" i="38" s="1"/>
  <c r="AI356" i="38" s="1"/>
  <c r="AI428" i="38" s="1"/>
  <c r="AV56" i="38"/>
  <c r="AV128" i="38" s="1"/>
  <c r="AV212" i="38" s="1"/>
  <c r="AV284" i="38" s="1"/>
  <c r="AV356" i="38" s="1"/>
  <c r="AV428" i="38" s="1"/>
  <c r="AI136" i="38"/>
  <c r="AI220" i="38" s="1"/>
  <c r="AI292" i="38" s="1"/>
  <c r="AI364" i="38" s="1"/>
  <c r="AI436" i="38" s="1"/>
  <c r="AV64" i="38"/>
  <c r="AV136" i="38" s="1"/>
  <c r="AV220" i="38" s="1"/>
  <c r="AV292" i="38" s="1"/>
  <c r="AV364" i="38" s="1"/>
  <c r="AV436" i="38" s="1"/>
  <c r="AI145" i="38"/>
  <c r="AI229" i="38" s="1"/>
  <c r="AI301" i="38" s="1"/>
  <c r="AI373" i="38" s="1"/>
  <c r="AI445" i="38" s="1"/>
  <c r="AV73" i="38"/>
  <c r="AV145" i="38" s="1"/>
  <c r="AV229" i="38" s="1"/>
  <c r="AV301" i="38" s="1"/>
  <c r="AV373" i="38" s="1"/>
  <c r="AV445" i="38" s="1"/>
  <c r="AM178" i="38"/>
  <c r="AM250" i="38" s="1"/>
  <c r="AM322" i="38" s="1"/>
  <c r="AM236" i="38"/>
  <c r="AM308" i="38" s="1"/>
  <c r="AM380" i="38" s="1"/>
  <c r="AI95" i="37"/>
  <c r="AI179" i="37" s="1"/>
  <c r="AI251" i="37" s="1"/>
  <c r="AI323" i="37" s="1"/>
  <c r="AI395" i="37" s="1"/>
  <c r="AV23" i="37"/>
  <c r="AV95" i="37" s="1"/>
  <c r="AV179" i="37" s="1"/>
  <c r="AV251" i="37" s="1"/>
  <c r="AV323" i="37" s="1"/>
  <c r="AV395" i="37" s="1"/>
  <c r="AI98" i="37"/>
  <c r="AI182" i="37" s="1"/>
  <c r="AI254" i="37" s="1"/>
  <c r="AI326" i="37" s="1"/>
  <c r="AI398" i="37" s="1"/>
  <c r="AV26" i="37"/>
  <c r="AV98" i="37" s="1"/>
  <c r="AV182" i="37" s="1"/>
  <c r="AV254" i="37" s="1"/>
  <c r="AV326" i="37" s="1"/>
  <c r="AV398" i="37" s="1"/>
  <c r="AI106" i="37"/>
  <c r="AI190" i="37" s="1"/>
  <c r="AI262" i="37" s="1"/>
  <c r="AI334" i="37" s="1"/>
  <c r="AI406" i="37" s="1"/>
  <c r="AV34" i="37"/>
  <c r="AV106" i="37" s="1"/>
  <c r="AV190" i="37" s="1"/>
  <c r="AV262" i="37" s="1"/>
  <c r="AV334" i="37" s="1"/>
  <c r="AV406" i="37" s="1"/>
  <c r="AT420" i="37"/>
  <c r="AO120" i="37"/>
  <c r="AO420" i="37" s="1"/>
  <c r="AP48" i="37"/>
  <c r="AW48" i="37" s="1"/>
  <c r="AW120" i="37" s="1"/>
  <c r="AW204" i="37" s="1"/>
  <c r="AW276" i="37" s="1"/>
  <c r="AW348" i="37" s="1"/>
  <c r="AW420" i="37" s="1"/>
  <c r="AI101" i="36"/>
  <c r="AV29" i="36"/>
  <c r="AV101" i="36" s="1"/>
  <c r="AV185" i="36" s="1"/>
  <c r="AV257" i="36" s="1"/>
  <c r="AV329" i="36" s="1"/>
  <c r="AV401" i="36" s="1"/>
  <c r="AI133" i="36"/>
  <c r="AV61" i="36"/>
  <c r="AV133" i="36" s="1"/>
  <c r="AV217" i="36" s="1"/>
  <c r="AV289" i="36" s="1"/>
  <c r="AV361" i="36" s="1"/>
  <c r="AV433" i="36" s="1"/>
  <c r="AM229" i="37"/>
  <c r="AM190" i="36"/>
  <c r="AM262" i="36" s="1"/>
  <c r="AM334" i="36" s="1"/>
  <c r="AM230" i="36"/>
  <c r="AM302" i="36" s="1"/>
  <c r="AM374" i="36" s="1"/>
  <c r="AX37" i="36"/>
  <c r="AX109" i="36" s="1"/>
  <c r="AX45" i="36"/>
  <c r="AX117" i="36" s="1"/>
  <c r="AX61" i="36"/>
  <c r="AX133" i="36" s="1"/>
  <c r="AP17" i="36"/>
  <c r="AO89" i="36"/>
  <c r="AO389" i="36" s="1"/>
  <c r="AI137" i="37"/>
  <c r="AI221" i="37" s="1"/>
  <c r="AI293" i="37" s="1"/>
  <c r="AI365" i="37" s="1"/>
  <c r="AI437" i="37" s="1"/>
  <c r="AV65" i="37"/>
  <c r="AV137" i="37" s="1"/>
  <c r="AV221" i="37" s="1"/>
  <c r="AV293" i="37" s="1"/>
  <c r="AV365" i="37" s="1"/>
  <c r="AV437" i="37" s="1"/>
  <c r="AI153" i="37"/>
  <c r="AI237" i="37" s="1"/>
  <c r="AI309" i="37" s="1"/>
  <c r="AI381" i="37" s="1"/>
  <c r="AI453" i="37" s="1"/>
  <c r="AV81" i="37"/>
  <c r="AV153" i="37" s="1"/>
  <c r="AV237" i="37" s="1"/>
  <c r="AV309" i="37" s="1"/>
  <c r="AV381" i="37" s="1"/>
  <c r="AV453" i="37" s="1"/>
  <c r="AI106" i="36"/>
  <c r="AV34" i="36"/>
  <c r="AV106" i="36" s="1"/>
  <c r="AV190" i="36" s="1"/>
  <c r="AV262" i="36" s="1"/>
  <c r="AV334" i="36" s="1"/>
  <c r="AV406" i="36" s="1"/>
  <c r="AI122" i="36"/>
  <c r="AV50" i="36"/>
  <c r="AV122" i="36" s="1"/>
  <c r="AV206" i="36" s="1"/>
  <c r="AV278" i="36" s="1"/>
  <c r="AV350" i="36" s="1"/>
  <c r="AV422" i="36" s="1"/>
  <c r="AI138" i="36"/>
  <c r="AV66" i="36"/>
  <c r="AV138" i="36" s="1"/>
  <c r="AV222" i="36" s="1"/>
  <c r="AV294" i="36" s="1"/>
  <c r="AV366" i="36" s="1"/>
  <c r="AV438" i="36" s="1"/>
  <c r="AI146" i="36"/>
  <c r="AV74" i="36"/>
  <c r="AV146" i="36" s="1"/>
  <c r="AV230" i="36" s="1"/>
  <c r="AV302" i="36" s="1"/>
  <c r="AV374" i="36" s="1"/>
  <c r="AV446" i="36" s="1"/>
  <c r="AI102" i="38"/>
  <c r="AI186" i="38" s="1"/>
  <c r="AI258" i="38" s="1"/>
  <c r="AI330" i="38" s="1"/>
  <c r="AI402" i="38" s="1"/>
  <c r="AV30" i="38"/>
  <c r="AV102" i="38" s="1"/>
  <c r="AV186" i="38" s="1"/>
  <c r="AV258" i="38" s="1"/>
  <c r="AV330" i="38" s="1"/>
  <c r="AV402" i="38" s="1"/>
  <c r="AI110" i="38"/>
  <c r="AI194" i="38" s="1"/>
  <c r="AI266" i="38" s="1"/>
  <c r="AI338" i="38" s="1"/>
  <c r="AI410" i="38" s="1"/>
  <c r="AV38" i="38"/>
  <c r="AV110" i="38" s="1"/>
  <c r="AV194" i="38" s="1"/>
  <c r="AV266" i="38" s="1"/>
  <c r="AV338" i="38" s="1"/>
  <c r="AV410" i="38" s="1"/>
  <c r="AI118" i="38"/>
  <c r="AI202" i="38" s="1"/>
  <c r="AI274" i="38" s="1"/>
  <c r="AI346" i="38" s="1"/>
  <c r="AI418" i="38" s="1"/>
  <c r="AV46" i="38"/>
  <c r="AV118" i="38" s="1"/>
  <c r="AV202" i="38" s="1"/>
  <c r="AV274" i="38" s="1"/>
  <c r="AV346" i="38" s="1"/>
  <c r="AV418" i="38" s="1"/>
  <c r="AI126" i="38"/>
  <c r="AI210" i="38" s="1"/>
  <c r="AI282" i="38" s="1"/>
  <c r="AI354" i="38" s="1"/>
  <c r="AI426" i="38" s="1"/>
  <c r="AV54" i="38"/>
  <c r="AV126" i="38" s="1"/>
  <c r="AV210" i="38" s="1"/>
  <c r="AV282" i="38" s="1"/>
  <c r="AV354" i="38" s="1"/>
  <c r="AV426" i="38" s="1"/>
  <c r="AI134" i="38"/>
  <c r="AI218" i="38" s="1"/>
  <c r="AI290" i="38" s="1"/>
  <c r="AI362" i="38" s="1"/>
  <c r="AI434" i="38" s="1"/>
  <c r="AV62" i="38"/>
  <c r="AV134" i="38" s="1"/>
  <c r="AV218" i="38" s="1"/>
  <c r="AV290" i="38" s="1"/>
  <c r="AV362" i="38" s="1"/>
  <c r="AV434" i="38" s="1"/>
  <c r="AI142" i="38"/>
  <c r="AI226" i="38" s="1"/>
  <c r="AI298" i="38" s="1"/>
  <c r="AI370" i="38" s="1"/>
  <c r="AI442" i="38" s="1"/>
  <c r="AV70" i="38"/>
  <c r="AV142" i="38" s="1"/>
  <c r="AV226" i="38" s="1"/>
  <c r="AV298" i="38" s="1"/>
  <c r="AV370" i="38" s="1"/>
  <c r="AV442" i="38" s="1"/>
  <c r="AM170" i="38"/>
  <c r="AM242" i="38" s="1"/>
  <c r="AM314" i="38" s="1"/>
  <c r="AI150" i="38"/>
  <c r="AI234" i="38" s="1"/>
  <c r="AI306" i="38" s="1"/>
  <c r="AI378" i="38" s="1"/>
  <c r="AI450" i="38" s="1"/>
  <c r="AV78" i="38"/>
  <c r="AV150" i="38" s="1"/>
  <c r="AV234" i="38" s="1"/>
  <c r="AV306" i="38" s="1"/>
  <c r="AV378" i="38" s="1"/>
  <c r="AV450" i="38" s="1"/>
  <c r="AI87" i="37"/>
  <c r="AI171" i="37" s="1"/>
  <c r="AI243" i="37" s="1"/>
  <c r="AI315" i="37" s="1"/>
  <c r="AI387" i="37" s="1"/>
  <c r="AV15" i="37"/>
  <c r="AV87" i="37" s="1"/>
  <c r="AV171" i="37" s="1"/>
  <c r="AV243" i="37" s="1"/>
  <c r="AV315" i="37" s="1"/>
  <c r="AV387" i="37" s="1"/>
  <c r="AI96" i="37"/>
  <c r="AI180" i="37" s="1"/>
  <c r="AI252" i="37" s="1"/>
  <c r="AI324" i="37" s="1"/>
  <c r="AI396" i="37" s="1"/>
  <c r="AV24" i="37"/>
  <c r="AV96" i="37" s="1"/>
  <c r="AV180" i="37" s="1"/>
  <c r="AV252" i="37" s="1"/>
  <c r="AV324" i="37" s="1"/>
  <c r="AV396" i="37" s="1"/>
  <c r="AI104" i="37"/>
  <c r="AI188" i="37" s="1"/>
  <c r="AI260" i="37" s="1"/>
  <c r="AI332" i="37" s="1"/>
  <c r="AI404" i="37" s="1"/>
  <c r="AV32" i="37"/>
  <c r="AV104" i="37" s="1"/>
  <c r="AV188" i="37" s="1"/>
  <c r="AV260" i="37" s="1"/>
  <c r="AV332" i="37" s="1"/>
  <c r="AV404" i="37" s="1"/>
  <c r="AI110" i="37"/>
  <c r="AI194" i="37" s="1"/>
  <c r="AI266" i="37" s="1"/>
  <c r="AI338" i="37" s="1"/>
  <c r="AI410" i="37" s="1"/>
  <c r="AV38" i="37"/>
  <c r="AV110" i="37" s="1"/>
  <c r="AV194" i="37" s="1"/>
  <c r="AV266" i="37" s="1"/>
  <c r="AV338" i="37" s="1"/>
  <c r="AV410" i="37" s="1"/>
  <c r="AO117" i="37"/>
  <c r="AO417" i="37" s="1"/>
  <c r="AP45" i="37"/>
  <c r="AW45" i="37" s="1"/>
  <c r="AW117" i="37" s="1"/>
  <c r="AW201" i="37" s="1"/>
  <c r="AW273" i="37" s="1"/>
  <c r="AW345" i="37" s="1"/>
  <c r="AW417" i="37" s="1"/>
  <c r="AI117" i="37"/>
  <c r="AI201" i="37" s="1"/>
  <c r="AI273" i="37" s="1"/>
  <c r="AI345" i="37" s="1"/>
  <c r="AI417" i="37" s="1"/>
  <c r="AV45" i="37"/>
  <c r="AV117" i="37" s="1"/>
  <c r="AV201" i="37" s="1"/>
  <c r="AV273" i="37" s="1"/>
  <c r="AV345" i="37" s="1"/>
  <c r="AV417" i="37" s="1"/>
  <c r="AI126" i="37"/>
  <c r="AI210" i="37" s="1"/>
  <c r="AI282" i="37" s="1"/>
  <c r="AI354" i="37" s="1"/>
  <c r="AI426" i="37" s="1"/>
  <c r="AV54" i="37"/>
  <c r="AV126" i="37" s="1"/>
  <c r="AV210" i="37" s="1"/>
  <c r="AV282" i="37" s="1"/>
  <c r="AV354" i="37" s="1"/>
  <c r="AV426" i="37" s="1"/>
  <c r="AI134" i="37"/>
  <c r="AI218" i="37" s="1"/>
  <c r="AI290" i="37" s="1"/>
  <c r="AI362" i="37" s="1"/>
  <c r="AI434" i="37" s="1"/>
  <c r="AV62" i="37"/>
  <c r="AV134" i="37" s="1"/>
  <c r="AV218" i="37" s="1"/>
  <c r="AV290" i="37" s="1"/>
  <c r="AV362" i="37" s="1"/>
  <c r="AV434" i="37" s="1"/>
  <c r="AI142" i="37"/>
  <c r="AI226" i="37" s="1"/>
  <c r="AI298" i="37" s="1"/>
  <c r="AI370" i="37" s="1"/>
  <c r="AI442" i="37" s="1"/>
  <c r="AV70" i="37"/>
  <c r="AV142" i="37" s="1"/>
  <c r="AV226" i="37" s="1"/>
  <c r="AV298" i="37" s="1"/>
  <c r="AV370" i="37" s="1"/>
  <c r="AV442" i="37" s="1"/>
  <c r="AI150" i="37"/>
  <c r="AI234" i="37" s="1"/>
  <c r="AI306" i="37" s="1"/>
  <c r="AI378" i="37" s="1"/>
  <c r="AI450" i="37" s="1"/>
  <c r="AV78" i="37"/>
  <c r="AV150" i="37" s="1"/>
  <c r="AV234" i="37" s="1"/>
  <c r="AV306" i="37" s="1"/>
  <c r="AV378" i="37" s="1"/>
  <c r="AV450" i="37" s="1"/>
  <c r="AO87" i="36"/>
  <c r="AO387" i="36" s="1"/>
  <c r="AP15" i="36"/>
  <c r="AW15" i="36" s="1"/>
  <c r="AW87" i="36" s="1"/>
  <c r="AW171" i="36" s="1"/>
  <c r="AW243" i="36" s="1"/>
  <c r="AW315" i="36" s="1"/>
  <c r="AW387" i="36" s="1"/>
  <c r="AO99" i="36"/>
  <c r="AO399" i="36" s="1"/>
  <c r="AP27" i="36"/>
  <c r="AO107" i="36"/>
  <c r="AO407" i="36" s="1"/>
  <c r="AP35" i="36"/>
  <c r="AW35" i="36" s="1"/>
  <c r="AW107" i="36" s="1"/>
  <c r="AW191" i="36" s="1"/>
  <c r="AW263" i="36" s="1"/>
  <c r="AW335" i="36" s="1"/>
  <c r="AW407" i="36" s="1"/>
  <c r="AO115" i="36"/>
  <c r="AO415" i="36" s="1"/>
  <c r="AP43" i="36"/>
  <c r="AO123" i="36"/>
  <c r="AO423" i="36" s="1"/>
  <c r="AP51" i="36"/>
  <c r="AW51" i="36" s="1"/>
  <c r="AW123" i="36" s="1"/>
  <c r="AW207" i="36" s="1"/>
  <c r="AW279" i="36" s="1"/>
  <c r="AW351" i="36" s="1"/>
  <c r="AW423" i="36" s="1"/>
  <c r="AO131" i="36"/>
  <c r="AO431" i="36" s="1"/>
  <c r="AP59" i="36"/>
  <c r="AP67" i="36"/>
  <c r="AO139" i="36"/>
  <c r="AO439" i="36" s="1"/>
  <c r="AO147" i="36"/>
  <c r="AO447" i="36" s="1"/>
  <c r="AP75" i="36"/>
  <c r="AO155" i="36"/>
  <c r="AO455" i="36" s="1"/>
  <c r="AP83" i="36"/>
  <c r="AW83" i="36" s="1"/>
  <c r="AW155" i="36" s="1"/>
  <c r="AW239" i="36" s="1"/>
  <c r="AW311" i="36" s="1"/>
  <c r="AW383" i="36" s="1"/>
  <c r="AW455" i="36" s="1"/>
  <c r="AO92" i="38"/>
  <c r="AO392" i="38" s="1"/>
  <c r="AP20" i="38"/>
  <c r="AO103" i="38"/>
  <c r="AO403" i="38" s="1"/>
  <c r="AP31" i="38"/>
  <c r="AO111" i="38"/>
  <c r="AO411" i="38" s="1"/>
  <c r="AP39" i="38"/>
  <c r="AW39" i="38" s="1"/>
  <c r="AW111" i="38" s="1"/>
  <c r="AW195" i="38" s="1"/>
  <c r="AW267" i="38" s="1"/>
  <c r="AW339" i="38" s="1"/>
  <c r="AW411" i="38" s="1"/>
  <c r="AO119" i="38"/>
  <c r="AO419" i="38" s="1"/>
  <c r="AP47" i="38"/>
  <c r="AW47" i="38" s="1"/>
  <c r="AW119" i="38" s="1"/>
  <c r="AW203" i="38" s="1"/>
  <c r="AW275" i="38" s="1"/>
  <c r="AW347" i="38" s="1"/>
  <c r="AW419" i="38" s="1"/>
  <c r="AO127" i="38"/>
  <c r="AO427" i="38" s="1"/>
  <c r="AP55" i="38"/>
  <c r="AO135" i="38"/>
  <c r="AO435" i="38" s="1"/>
  <c r="AP63" i="38"/>
  <c r="AO143" i="38"/>
  <c r="AO443" i="38" s="1"/>
  <c r="AP71" i="38"/>
  <c r="AX71" i="38"/>
  <c r="AX143" i="38" s="1"/>
  <c r="AX227" i="38" s="1"/>
  <c r="AX299" i="38" s="1"/>
  <c r="AX371" i="38" s="1"/>
  <c r="AX443" i="38" s="1"/>
  <c r="AI90" i="38"/>
  <c r="AI174" i="38" s="1"/>
  <c r="AI246" i="38" s="1"/>
  <c r="AI318" i="38" s="1"/>
  <c r="AI390" i="38" s="1"/>
  <c r="AV18" i="38"/>
  <c r="AV90" i="38" s="1"/>
  <c r="AV174" i="38" s="1"/>
  <c r="AV246" i="38" s="1"/>
  <c r="AV318" i="38" s="1"/>
  <c r="AV390" i="38" s="1"/>
  <c r="AI151" i="38"/>
  <c r="AI235" i="38" s="1"/>
  <c r="AI307" i="38" s="1"/>
  <c r="AI379" i="38" s="1"/>
  <c r="AI451" i="38" s="1"/>
  <c r="AV79" i="38"/>
  <c r="AV151" i="38" s="1"/>
  <c r="AV235" i="38" s="1"/>
  <c r="AV307" i="38" s="1"/>
  <c r="AV379" i="38" s="1"/>
  <c r="AV451" i="38" s="1"/>
  <c r="AX19" i="37"/>
  <c r="AX91" i="37" s="1"/>
  <c r="AX175" i="37" s="1"/>
  <c r="AX247" i="37" s="1"/>
  <c r="AX319" i="37" s="1"/>
  <c r="AX391" i="37" s="1"/>
  <c r="AX25" i="37"/>
  <c r="AX97" i="37" s="1"/>
  <c r="AX181" i="37" s="1"/>
  <c r="AX253" i="37" s="1"/>
  <c r="AX325" i="37" s="1"/>
  <c r="AX397" i="37" s="1"/>
  <c r="AX33" i="37"/>
  <c r="AX105" i="37" s="1"/>
  <c r="AX189" i="37" s="1"/>
  <c r="AX261" i="37" s="1"/>
  <c r="AX333" i="37" s="1"/>
  <c r="AX405" i="37" s="1"/>
  <c r="AT414" i="37"/>
  <c r="AX55" i="37"/>
  <c r="AX127" i="37" s="1"/>
  <c r="AX211" i="37" s="1"/>
  <c r="AX283" i="37" s="1"/>
  <c r="AX355" i="37" s="1"/>
  <c r="AX427" i="37" s="1"/>
  <c r="AX63" i="37"/>
  <c r="AX135" i="37" s="1"/>
  <c r="AX219" i="37" s="1"/>
  <c r="AX291" i="37" s="1"/>
  <c r="AX363" i="37" s="1"/>
  <c r="AX435" i="37" s="1"/>
  <c r="AX71" i="37"/>
  <c r="AX143" i="37" s="1"/>
  <c r="AX227" i="37" s="1"/>
  <c r="AX299" i="37" s="1"/>
  <c r="AX371" i="37" s="1"/>
  <c r="AX443" i="37" s="1"/>
  <c r="AX79" i="37"/>
  <c r="AX151" i="37" s="1"/>
  <c r="AX235" i="37" s="1"/>
  <c r="AX307" i="37" s="1"/>
  <c r="AX379" i="37" s="1"/>
  <c r="AX451" i="37" s="1"/>
  <c r="AI96" i="36"/>
  <c r="AV24" i="36"/>
  <c r="AV96" i="36" s="1"/>
  <c r="AV180" i="36" s="1"/>
  <c r="AV252" i="36" s="1"/>
  <c r="AV324" i="36" s="1"/>
  <c r="AV396" i="36" s="1"/>
  <c r="AI104" i="36"/>
  <c r="AV32" i="36"/>
  <c r="AV104" i="36" s="1"/>
  <c r="AV188" i="36" s="1"/>
  <c r="AV260" i="36" s="1"/>
  <c r="AV332" i="36" s="1"/>
  <c r="AV404" i="36" s="1"/>
  <c r="AI112" i="36"/>
  <c r="AV40" i="36"/>
  <c r="AV112" i="36" s="1"/>
  <c r="AV196" i="36" s="1"/>
  <c r="AV268" i="36" s="1"/>
  <c r="AV340" i="36" s="1"/>
  <c r="AV412" i="36" s="1"/>
  <c r="AI120" i="36"/>
  <c r="AV48" i="36"/>
  <c r="AV120" i="36" s="1"/>
  <c r="AV204" i="36" s="1"/>
  <c r="AV276" i="36" s="1"/>
  <c r="AV348" i="36" s="1"/>
  <c r="AV420" i="36" s="1"/>
  <c r="AI128" i="36"/>
  <c r="AV56" i="36"/>
  <c r="AV128" i="36" s="1"/>
  <c r="AV212" i="36" s="1"/>
  <c r="AV284" i="36" s="1"/>
  <c r="AV356" i="36" s="1"/>
  <c r="AV428" i="36" s="1"/>
  <c r="AI124" i="37"/>
  <c r="AI208" i="37" s="1"/>
  <c r="AI280" i="37" s="1"/>
  <c r="AI352" i="37" s="1"/>
  <c r="AI424" i="37" s="1"/>
  <c r="AV52" i="37"/>
  <c r="AV124" i="37" s="1"/>
  <c r="AV208" i="37" s="1"/>
  <c r="AV280" i="37" s="1"/>
  <c r="AV352" i="37" s="1"/>
  <c r="AV424" i="37" s="1"/>
  <c r="AI132" i="37"/>
  <c r="AI216" i="37" s="1"/>
  <c r="AI288" i="37" s="1"/>
  <c r="AI360" i="37" s="1"/>
  <c r="AI432" i="37" s="1"/>
  <c r="AV60" i="37"/>
  <c r="AV132" i="37" s="1"/>
  <c r="AV216" i="37" s="1"/>
  <c r="AV288" i="37" s="1"/>
  <c r="AV360" i="37" s="1"/>
  <c r="AV432" i="37" s="1"/>
  <c r="AI140" i="37"/>
  <c r="AI224" i="37" s="1"/>
  <c r="AI296" i="37" s="1"/>
  <c r="AI368" i="37" s="1"/>
  <c r="AI440" i="37" s="1"/>
  <c r="AV68" i="37"/>
  <c r="AV140" i="37" s="1"/>
  <c r="AV224" i="37" s="1"/>
  <c r="AV296" i="37" s="1"/>
  <c r="AV368" i="37" s="1"/>
  <c r="AV440" i="37" s="1"/>
  <c r="AI148" i="37"/>
  <c r="AI232" i="37" s="1"/>
  <c r="AI304" i="37" s="1"/>
  <c r="AI376" i="37" s="1"/>
  <c r="AI448" i="37" s="1"/>
  <c r="AV76" i="37"/>
  <c r="AV148" i="37" s="1"/>
  <c r="AV232" i="37" s="1"/>
  <c r="AV304" i="37" s="1"/>
  <c r="AV376" i="37" s="1"/>
  <c r="AV448" i="37" s="1"/>
  <c r="AI156" i="37"/>
  <c r="AI240" i="37" s="1"/>
  <c r="AI312" i="37" s="1"/>
  <c r="AI384" i="37" s="1"/>
  <c r="AI456" i="37" s="1"/>
  <c r="AV84" i="37"/>
  <c r="AV156" i="37" s="1"/>
  <c r="AV240" i="37" s="1"/>
  <c r="AV312" i="37" s="1"/>
  <c r="AV384" i="37" s="1"/>
  <c r="AV456" i="37" s="1"/>
  <c r="AP89" i="11"/>
  <c r="AP389" i="11" s="1"/>
  <c r="AY17" i="11"/>
  <c r="AY89" i="11" s="1"/>
  <c r="AY173" i="11" s="1"/>
  <c r="AY245" i="11" s="1"/>
  <c r="AY317" i="11" s="1"/>
  <c r="AY389" i="11" s="1"/>
  <c r="AM220" i="36"/>
  <c r="AM292" i="36" s="1"/>
  <c r="AM364" i="36" s="1"/>
  <c r="AM228" i="36"/>
  <c r="AM300" i="36" s="1"/>
  <c r="AM372" i="36" s="1"/>
  <c r="AM174" i="36"/>
  <c r="AM246" i="36" s="1"/>
  <c r="AM318" i="36" s="1"/>
  <c r="AM184" i="38"/>
  <c r="AM256" i="38" s="1"/>
  <c r="AM328" i="38" s="1"/>
  <c r="AM192" i="38"/>
  <c r="AM264" i="38" s="1"/>
  <c r="AM336" i="38" s="1"/>
  <c r="AM200" i="38"/>
  <c r="AM272" i="38" s="1"/>
  <c r="AM344" i="38" s="1"/>
  <c r="AM208" i="38"/>
  <c r="AM280" i="38" s="1"/>
  <c r="AM352" i="38" s="1"/>
  <c r="AM216" i="38"/>
  <c r="AM288" i="38" s="1"/>
  <c r="AM360" i="38" s="1"/>
  <c r="AI102" i="37"/>
  <c r="AI186" i="37" s="1"/>
  <c r="AI258" i="37" s="1"/>
  <c r="AI330" i="37" s="1"/>
  <c r="AI402" i="37" s="1"/>
  <c r="AV30" i="37"/>
  <c r="AV102" i="37" s="1"/>
  <c r="AV186" i="37" s="1"/>
  <c r="AV258" i="37" s="1"/>
  <c r="AV330" i="37" s="1"/>
  <c r="AV402" i="37" s="1"/>
  <c r="AM173" i="37"/>
  <c r="AO109" i="37"/>
  <c r="AO409" i="37" s="1"/>
  <c r="AP37" i="37"/>
  <c r="AI109" i="37"/>
  <c r="AI193" i="37" s="1"/>
  <c r="AI265" i="37" s="1"/>
  <c r="AI337" i="37" s="1"/>
  <c r="AI409" i="37" s="1"/>
  <c r="AV37" i="37"/>
  <c r="AV109" i="37" s="1"/>
  <c r="AV193" i="37" s="1"/>
  <c r="AV265" i="37" s="1"/>
  <c r="AV337" i="37" s="1"/>
  <c r="AV409" i="37" s="1"/>
  <c r="AP94" i="11"/>
  <c r="AP394" i="11" s="1"/>
  <c r="AY22" i="11"/>
  <c r="AY94" i="11" s="1"/>
  <c r="AY178" i="11" s="1"/>
  <c r="AY250" i="11" s="1"/>
  <c r="AY322" i="11" s="1"/>
  <c r="AY394" i="11" s="1"/>
  <c r="AO95" i="36"/>
  <c r="AO395" i="36" s="1"/>
  <c r="AP23" i="36"/>
  <c r="AW23" i="36" s="1"/>
  <c r="AW95" i="36" s="1"/>
  <c r="AW179" i="36" s="1"/>
  <c r="AW251" i="36" s="1"/>
  <c r="AW323" i="36" s="1"/>
  <c r="AW395" i="36" s="1"/>
  <c r="AO141" i="36"/>
  <c r="AO441" i="36" s="1"/>
  <c r="AP69" i="36"/>
  <c r="AO149" i="36"/>
  <c r="AO449" i="36" s="1"/>
  <c r="AP77" i="36"/>
  <c r="AW77" i="36" s="1"/>
  <c r="AW149" i="36" s="1"/>
  <c r="AW233" i="36" s="1"/>
  <c r="AW305" i="36" s="1"/>
  <c r="AW377" i="36" s="1"/>
  <c r="AW449" i="36" s="1"/>
  <c r="AO97" i="38"/>
  <c r="AO397" i="38" s="1"/>
  <c r="AP25" i="38"/>
  <c r="AO105" i="38"/>
  <c r="AO405" i="38" s="1"/>
  <c r="AP33" i="38"/>
  <c r="AW33" i="38" s="1"/>
  <c r="AW105" i="38" s="1"/>
  <c r="AW189" i="38" s="1"/>
  <c r="AW261" i="38" s="1"/>
  <c r="AW333" i="38" s="1"/>
  <c r="AW405" i="38" s="1"/>
  <c r="AO113" i="38"/>
  <c r="AO413" i="38" s="1"/>
  <c r="AP41" i="38"/>
  <c r="AO121" i="38"/>
  <c r="AO421" i="38" s="1"/>
  <c r="AP49" i="38"/>
  <c r="AO129" i="38"/>
  <c r="AO429" i="38" s="1"/>
  <c r="AP57" i="38"/>
  <c r="AO137" i="38"/>
  <c r="AO437" i="38" s="1"/>
  <c r="AP65" i="38"/>
  <c r="AW65" i="38" s="1"/>
  <c r="AW137" i="38" s="1"/>
  <c r="AW221" i="38" s="1"/>
  <c r="AW293" i="38" s="1"/>
  <c r="AW365" i="38" s="1"/>
  <c r="AW437" i="38" s="1"/>
  <c r="AI149" i="38"/>
  <c r="AI233" i="38" s="1"/>
  <c r="AI305" i="38" s="1"/>
  <c r="AI377" i="38" s="1"/>
  <c r="AI449" i="38" s="1"/>
  <c r="AV77" i="38"/>
  <c r="AV149" i="38" s="1"/>
  <c r="AV233" i="38" s="1"/>
  <c r="AV305" i="38" s="1"/>
  <c r="AV377" i="38" s="1"/>
  <c r="AV449" i="38" s="1"/>
  <c r="AO149" i="38"/>
  <c r="AO449" i="38" s="1"/>
  <c r="AP77" i="38"/>
  <c r="AW77" i="38" s="1"/>
  <c r="AW149" i="38" s="1"/>
  <c r="AW233" i="38" s="1"/>
  <c r="AW305" i="38" s="1"/>
  <c r="AW377" i="38" s="1"/>
  <c r="AW449" i="38" s="1"/>
  <c r="AO147" i="38"/>
  <c r="AO447" i="38" s="1"/>
  <c r="AP75" i="38"/>
  <c r="AW75" i="38" s="1"/>
  <c r="AW147" i="38" s="1"/>
  <c r="AW231" i="38" s="1"/>
  <c r="AW303" i="38" s="1"/>
  <c r="AW375" i="38" s="1"/>
  <c r="AW447" i="38" s="1"/>
  <c r="AO153" i="38"/>
  <c r="AO453" i="38" s="1"/>
  <c r="AP81" i="38"/>
  <c r="AO99" i="37"/>
  <c r="AO399" i="37" s="1"/>
  <c r="AP27" i="37"/>
  <c r="AW27" i="37" s="1"/>
  <c r="AW99" i="37" s="1"/>
  <c r="AW183" i="37" s="1"/>
  <c r="AW255" i="37" s="1"/>
  <c r="AW327" i="37" s="1"/>
  <c r="AW399" i="37" s="1"/>
  <c r="AT399" i="37"/>
  <c r="AO107" i="37"/>
  <c r="AO407" i="37" s="1"/>
  <c r="AP35" i="37"/>
  <c r="AW35" i="37" s="1"/>
  <c r="AW107" i="37" s="1"/>
  <c r="AW191" i="37" s="1"/>
  <c r="AW263" i="37" s="1"/>
  <c r="AW335" i="37" s="1"/>
  <c r="AW407" i="37" s="1"/>
  <c r="AT386" i="37"/>
  <c r="AO86" i="37"/>
  <c r="AO386" i="37" s="1"/>
  <c r="AP14" i="37"/>
  <c r="AX49" i="37"/>
  <c r="AX121" i="37" s="1"/>
  <c r="AX205" i="37" s="1"/>
  <c r="AX277" i="37" s="1"/>
  <c r="AX349" i="37" s="1"/>
  <c r="AX421" i="37" s="1"/>
  <c r="AW81" i="11"/>
  <c r="AW153" i="11" s="1"/>
  <c r="AW63" i="11"/>
  <c r="AW135" i="11" s="1"/>
  <c r="AW31" i="11"/>
  <c r="AW103" i="11" s="1"/>
  <c r="AX16" i="36"/>
  <c r="AX88" i="36" s="1"/>
  <c r="AP21" i="36"/>
  <c r="AW21" i="36" s="1"/>
  <c r="AW93" i="36" s="1"/>
  <c r="AW177" i="36" s="1"/>
  <c r="AW249" i="36" s="1"/>
  <c r="AW321" i="36" s="1"/>
  <c r="AW393" i="36" s="1"/>
  <c r="AO93" i="36"/>
  <c r="AO393" i="36" s="1"/>
  <c r="AP95" i="11"/>
  <c r="AP395" i="11" s="1"/>
  <c r="AY23" i="11"/>
  <c r="AY95" i="11" s="1"/>
  <c r="AY179" i="11" s="1"/>
  <c r="AY251" i="11" s="1"/>
  <c r="AY323" i="11" s="1"/>
  <c r="AY395" i="11" s="1"/>
  <c r="AP91" i="11"/>
  <c r="AP391" i="11" s="1"/>
  <c r="AY19" i="11"/>
  <c r="AY91" i="11" s="1"/>
  <c r="AY175" i="11" s="1"/>
  <c r="AY247" i="11" s="1"/>
  <c r="AY319" i="11" s="1"/>
  <c r="AY391" i="11" s="1"/>
  <c r="AP87" i="11"/>
  <c r="AP387" i="11" s="1"/>
  <c r="AY15" i="11"/>
  <c r="AY87" i="11" s="1"/>
  <c r="AY171" i="11" s="1"/>
  <c r="AY243" i="11" s="1"/>
  <c r="AY315" i="11" s="1"/>
  <c r="AY387" i="11" s="1"/>
  <c r="AX20" i="36"/>
  <c r="AX92" i="36" s="1"/>
  <c r="AM141" i="11"/>
  <c r="AM441" i="11" s="1"/>
  <c r="AW36" i="11"/>
  <c r="AW108" i="11" s="1"/>
  <c r="AW67" i="11"/>
  <c r="AW139" i="11" s="1"/>
  <c r="AW35" i="11"/>
  <c r="AW107" i="11" s="1"/>
  <c r="AM236" i="36"/>
  <c r="AM308" i="36" s="1"/>
  <c r="AM380" i="36" s="1"/>
  <c r="AM224" i="38"/>
  <c r="AM296" i="38" s="1"/>
  <c r="AM368" i="38" s="1"/>
  <c r="AX72" i="38"/>
  <c r="AX144" i="38" s="1"/>
  <c r="AX228" i="38" s="1"/>
  <c r="AX300" i="38" s="1"/>
  <c r="AX372" i="38" s="1"/>
  <c r="AX444" i="38" s="1"/>
  <c r="AM228" i="38"/>
  <c r="AM300" i="38" s="1"/>
  <c r="AM372" i="38" s="1"/>
  <c r="AM179" i="38"/>
  <c r="AM251" i="38" s="1"/>
  <c r="AM323" i="38" s="1"/>
  <c r="AM240" i="38"/>
  <c r="AM312" i="38" s="1"/>
  <c r="AM384" i="38" s="1"/>
  <c r="AI88" i="37"/>
  <c r="AI172" i="37" s="1"/>
  <c r="AI244" i="37" s="1"/>
  <c r="AI316" i="37" s="1"/>
  <c r="AI388" i="37" s="1"/>
  <c r="AV16" i="37"/>
  <c r="AV88" i="37" s="1"/>
  <c r="AV172" i="37" s="1"/>
  <c r="AV244" i="37" s="1"/>
  <c r="AV316" i="37" s="1"/>
  <c r="AV388" i="37" s="1"/>
  <c r="AP90" i="11"/>
  <c r="AP390" i="11" s="1"/>
  <c r="AY18" i="11"/>
  <c r="AY90" i="11" s="1"/>
  <c r="AY174" i="11" s="1"/>
  <c r="AY246" i="11" s="1"/>
  <c r="AY318" i="11" s="1"/>
  <c r="AY390" i="11" s="1"/>
  <c r="AP86" i="11"/>
  <c r="AP386" i="11" s="1"/>
  <c r="AY14" i="11"/>
  <c r="AY86" i="11" s="1"/>
  <c r="AY170" i="11" s="1"/>
  <c r="AY242" i="11" s="1"/>
  <c r="AY314" i="11" s="1"/>
  <c r="AY386" i="11" s="1"/>
  <c r="AI97" i="36"/>
  <c r="AV25" i="36"/>
  <c r="AV97" i="36" s="1"/>
  <c r="AV181" i="36" s="1"/>
  <c r="AV253" i="36" s="1"/>
  <c r="AV325" i="36" s="1"/>
  <c r="AV397" i="36" s="1"/>
  <c r="AI105" i="36"/>
  <c r="AV33" i="36"/>
  <c r="AV105" i="36" s="1"/>
  <c r="AV189" i="36" s="1"/>
  <c r="AV261" i="36" s="1"/>
  <c r="AV333" i="36" s="1"/>
  <c r="AV405" i="36" s="1"/>
  <c r="AI113" i="36"/>
  <c r="AV41" i="36"/>
  <c r="AV113" i="36" s="1"/>
  <c r="AV197" i="36" s="1"/>
  <c r="AV269" i="36" s="1"/>
  <c r="AV341" i="36" s="1"/>
  <c r="AV413" i="36" s="1"/>
  <c r="AI121" i="36"/>
  <c r="AV49" i="36"/>
  <c r="AV121" i="36" s="1"/>
  <c r="AV205" i="36" s="1"/>
  <c r="AV277" i="36" s="1"/>
  <c r="AV349" i="36" s="1"/>
  <c r="AV421" i="36" s="1"/>
  <c r="AI129" i="36"/>
  <c r="AV57" i="36"/>
  <c r="AV129" i="36" s="1"/>
  <c r="AV213" i="36" s="1"/>
  <c r="AV285" i="36" s="1"/>
  <c r="AV357" i="36" s="1"/>
  <c r="AV429" i="36" s="1"/>
  <c r="AI125" i="37"/>
  <c r="AI209" i="37" s="1"/>
  <c r="AI281" i="37" s="1"/>
  <c r="AI353" i="37" s="1"/>
  <c r="AI425" i="37" s="1"/>
  <c r="AV53" i="37"/>
  <c r="AV125" i="37" s="1"/>
  <c r="AV209" i="37" s="1"/>
  <c r="AV281" i="37" s="1"/>
  <c r="AV353" i="37" s="1"/>
  <c r="AV425" i="37" s="1"/>
  <c r="AI133" i="37"/>
  <c r="AI217" i="37" s="1"/>
  <c r="AI289" i="37" s="1"/>
  <c r="AI361" i="37" s="1"/>
  <c r="AI433" i="37" s="1"/>
  <c r="AV61" i="37"/>
  <c r="AV133" i="37" s="1"/>
  <c r="AV217" i="37" s="1"/>
  <c r="AV289" i="37" s="1"/>
  <c r="AV361" i="37" s="1"/>
  <c r="AV433" i="37" s="1"/>
  <c r="AI141" i="37"/>
  <c r="AI225" i="37" s="1"/>
  <c r="AI297" i="37" s="1"/>
  <c r="AI369" i="37" s="1"/>
  <c r="AI441" i="37" s="1"/>
  <c r="AV69" i="37"/>
  <c r="AV141" i="37" s="1"/>
  <c r="AV225" i="37" s="1"/>
  <c r="AV297" i="37" s="1"/>
  <c r="AV369" i="37" s="1"/>
  <c r="AV441" i="37" s="1"/>
  <c r="AI149" i="37"/>
  <c r="AI233" i="37" s="1"/>
  <c r="AI305" i="37" s="1"/>
  <c r="AI377" i="37" s="1"/>
  <c r="AI449" i="37" s="1"/>
  <c r="AV77" i="37"/>
  <c r="AV149" i="37" s="1"/>
  <c r="AV233" i="37" s="1"/>
  <c r="AV305" i="37" s="1"/>
  <c r="AV377" i="37" s="1"/>
  <c r="AV449" i="37" s="1"/>
  <c r="AX30" i="36"/>
  <c r="AX102" i="36" s="1"/>
  <c r="AX38" i="36"/>
  <c r="AX110" i="36" s="1"/>
  <c r="AX46" i="36"/>
  <c r="AX118" i="36" s="1"/>
  <c r="AX54" i="36"/>
  <c r="AX126" i="36" s="1"/>
  <c r="AX62" i="36"/>
  <c r="AX134" i="36" s="1"/>
  <c r="AX70" i="36"/>
  <c r="AX142" i="36" s="1"/>
  <c r="AX78" i="36"/>
  <c r="AX150" i="36" s="1"/>
  <c r="AX26" i="38"/>
  <c r="AX98" i="38" s="1"/>
  <c r="AX182" i="38" s="1"/>
  <c r="AX254" i="38" s="1"/>
  <c r="AX326" i="38" s="1"/>
  <c r="AX398" i="38" s="1"/>
  <c r="AX34" i="38"/>
  <c r="AX106" i="38" s="1"/>
  <c r="AX190" i="38" s="1"/>
  <c r="AX262" i="38" s="1"/>
  <c r="AX334" i="38" s="1"/>
  <c r="AX406" i="38" s="1"/>
  <c r="AX42" i="38"/>
  <c r="AX114" i="38" s="1"/>
  <c r="AX198" i="38" s="1"/>
  <c r="AX270" i="38" s="1"/>
  <c r="AX342" i="38" s="1"/>
  <c r="AX414" i="38" s="1"/>
  <c r="AX50" i="38"/>
  <c r="AX122" i="38" s="1"/>
  <c r="AX206" i="38" s="1"/>
  <c r="AX278" i="38" s="1"/>
  <c r="AX350" i="38" s="1"/>
  <c r="AX422" i="38" s="1"/>
  <c r="AX58" i="38"/>
  <c r="AX130" i="38" s="1"/>
  <c r="AX214" i="38" s="1"/>
  <c r="AX286" i="38" s="1"/>
  <c r="AX358" i="38" s="1"/>
  <c r="AX430" i="38" s="1"/>
  <c r="AX66" i="38"/>
  <c r="AX138" i="38" s="1"/>
  <c r="AX222" i="38" s="1"/>
  <c r="AX294" i="38" s="1"/>
  <c r="AX366" i="38" s="1"/>
  <c r="AX438" i="38" s="1"/>
  <c r="AX17" i="38"/>
  <c r="AX89" i="38" s="1"/>
  <c r="AX173" i="38" s="1"/>
  <c r="AX245" i="38" s="1"/>
  <c r="AX317" i="38" s="1"/>
  <c r="AX389" i="38" s="1"/>
  <c r="AX15" i="38"/>
  <c r="AX87" i="38" s="1"/>
  <c r="AX171" i="38" s="1"/>
  <c r="AX243" i="38" s="1"/>
  <c r="AX315" i="38" s="1"/>
  <c r="AX387" i="38" s="1"/>
  <c r="AX82" i="38"/>
  <c r="AX154" i="38" s="1"/>
  <c r="AX238" i="38" s="1"/>
  <c r="AX310" i="38" s="1"/>
  <c r="AX382" i="38" s="1"/>
  <c r="AX454" i="38" s="1"/>
  <c r="AO112" i="37"/>
  <c r="AO412" i="37" s="1"/>
  <c r="AP40" i="37"/>
  <c r="AX28" i="37"/>
  <c r="AX100" i="37" s="1"/>
  <c r="AX184" i="37" s="1"/>
  <c r="AX256" i="37" s="1"/>
  <c r="AX328" i="37" s="1"/>
  <c r="AX400" i="37" s="1"/>
  <c r="AT411" i="37"/>
  <c r="AX18" i="37"/>
  <c r="AX90" i="37" s="1"/>
  <c r="AX174" i="37" s="1"/>
  <c r="AX246" i="37" s="1"/>
  <c r="AX318" i="37" s="1"/>
  <c r="AX390" i="37" s="1"/>
  <c r="AO122" i="37"/>
  <c r="AO422" i="37" s="1"/>
  <c r="AP50" i="37"/>
  <c r="AX50" i="37"/>
  <c r="AX122" i="37" s="1"/>
  <c r="AX206" i="37" s="1"/>
  <c r="AX278" i="37" s="1"/>
  <c r="AX350" i="37" s="1"/>
  <c r="AX422" i="37" s="1"/>
  <c r="AX58" i="37"/>
  <c r="AX130" i="37" s="1"/>
  <c r="AX214" i="37" s="1"/>
  <c r="AX286" i="37" s="1"/>
  <c r="AX358" i="37" s="1"/>
  <c r="AX430" i="37" s="1"/>
  <c r="AX66" i="37"/>
  <c r="AX138" i="37" s="1"/>
  <c r="AX222" i="37" s="1"/>
  <c r="AX294" i="37" s="1"/>
  <c r="AX366" i="37" s="1"/>
  <c r="AX438" i="37" s="1"/>
  <c r="AX74" i="37"/>
  <c r="AX146" i="37" s="1"/>
  <c r="AX230" i="37" s="1"/>
  <c r="AX302" i="37" s="1"/>
  <c r="AX374" i="37" s="1"/>
  <c r="AX446" i="37" s="1"/>
  <c r="AX82" i="37"/>
  <c r="AX154" i="37" s="1"/>
  <c r="AX238" i="37" s="1"/>
  <c r="AX310" i="37" s="1"/>
  <c r="AX382" i="37" s="1"/>
  <c r="AX454" i="37" s="1"/>
  <c r="AW41" i="11"/>
  <c r="AW113" i="11" s="1"/>
  <c r="AW23" i="11"/>
  <c r="AW95" i="11" s="1"/>
  <c r="AW44" i="11"/>
  <c r="AW116" i="11" s="1"/>
  <c r="AW15" i="11"/>
  <c r="AW87" i="11" s="1"/>
  <c r="AO103" i="36"/>
  <c r="AO403" i="36" s="1"/>
  <c r="AP31" i="36"/>
  <c r="AO111" i="36"/>
  <c r="AO411" i="36" s="1"/>
  <c r="AP39" i="36"/>
  <c r="AW39" i="36" s="1"/>
  <c r="AW111" i="36" s="1"/>
  <c r="AW195" i="36" s="1"/>
  <c r="AW267" i="36" s="1"/>
  <c r="AW339" i="36" s="1"/>
  <c r="AW411" i="36" s="1"/>
  <c r="AO119" i="36"/>
  <c r="AO419" i="36" s="1"/>
  <c r="AP47" i="36"/>
  <c r="AO127" i="36"/>
  <c r="AO427" i="36" s="1"/>
  <c r="AP55" i="36"/>
  <c r="AW55" i="36" s="1"/>
  <c r="AW127" i="36" s="1"/>
  <c r="AW211" i="36" s="1"/>
  <c r="AW283" i="36" s="1"/>
  <c r="AW355" i="36" s="1"/>
  <c r="AW427" i="36" s="1"/>
  <c r="AO135" i="36"/>
  <c r="AO435" i="36" s="1"/>
  <c r="AP63" i="36"/>
  <c r="AO143" i="36"/>
  <c r="AO443" i="36" s="1"/>
  <c r="AP71" i="36"/>
  <c r="AW71" i="36" s="1"/>
  <c r="AW143" i="36" s="1"/>
  <c r="AW227" i="36" s="1"/>
  <c r="AW299" i="36" s="1"/>
  <c r="AW371" i="36" s="1"/>
  <c r="AW443" i="36" s="1"/>
  <c r="AO151" i="36"/>
  <c r="AO451" i="36" s="1"/>
  <c r="AP79" i="36"/>
  <c r="AO86" i="36"/>
  <c r="AO386" i="36" s="1"/>
  <c r="AP14" i="36"/>
  <c r="AW14" i="36" s="1"/>
  <c r="AW86" i="36" s="1"/>
  <c r="AW170" i="36" s="1"/>
  <c r="AW242" i="36" s="1"/>
  <c r="AW314" i="36" s="1"/>
  <c r="AW386" i="36" s="1"/>
  <c r="AO99" i="38"/>
  <c r="AO399" i="38" s="1"/>
  <c r="AP27" i="38"/>
  <c r="AW27" i="38" s="1"/>
  <c r="AW99" i="38" s="1"/>
  <c r="AW183" i="38" s="1"/>
  <c r="AW255" i="38" s="1"/>
  <c r="AW327" i="38" s="1"/>
  <c r="AW399" i="38" s="1"/>
  <c r="AO107" i="38"/>
  <c r="AO407" i="38" s="1"/>
  <c r="AP35" i="38"/>
  <c r="AO115" i="38"/>
  <c r="AO415" i="38" s="1"/>
  <c r="AP43" i="38"/>
  <c r="AO123" i="38"/>
  <c r="AO423" i="38" s="1"/>
  <c r="AP51" i="38"/>
  <c r="AO131" i="38"/>
  <c r="AO431" i="38" s="1"/>
  <c r="AP59" i="38"/>
  <c r="AW59" i="38" s="1"/>
  <c r="AW131" i="38" s="1"/>
  <c r="AW215" i="38" s="1"/>
  <c r="AW287" i="38" s="1"/>
  <c r="AW359" i="38" s="1"/>
  <c r="AW431" i="38" s="1"/>
  <c r="AO139" i="38"/>
  <c r="AO439" i="38" s="1"/>
  <c r="AP67" i="38"/>
  <c r="AO93" i="38"/>
  <c r="AO393" i="38" s="1"/>
  <c r="AP21" i="38"/>
  <c r="AO91" i="38"/>
  <c r="AO391" i="38" s="1"/>
  <c r="AP19" i="38"/>
  <c r="AW19" i="38" s="1"/>
  <c r="AW91" i="38" s="1"/>
  <c r="AW175" i="38" s="1"/>
  <c r="AW247" i="38" s="1"/>
  <c r="AW319" i="38" s="1"/>
  <c r="AW391" i="38" s="1"/>
  <c r="AO155" i="38"/>
  <c r="AO455" i="38" s="1"/>
  <c r="AP83" i="38"/>
  <c r="AM93" i="11"/>
  <c r="AM393" i="11" s="1"/>
  <c r="AW66" i="11"/>
  <c r="AW138" i="11" s="1"/>
  <c r="AW34" i="11"/>
  <c r="AW106" i="11" s="1"/>
  <c r="AI116" i="37"/>
  <c r="AI200" i="37" s="1"/>
  <c r="AI272" i="37" s="1"/>
  <c r="AI344" i="37" s="1"/>
  <c r="AI416" i="37" s="1"/>
  <c r="AV44" i="37"/>
  <c r="AV116" i="37" s="1"/>
  <c r="AV200" i="37" s="1"/>
  <c r="AV272" i="37" s="1"/>
  <c r="AV344" i="37" s="1"/>
  <c r="AV416" i="37" s="1"/>
  <c r="AI101" i="37"/>
  <c r="AI185" i="37" s="1"/>
  <c r="AI257" i="37" s="1"/>
  <c r="AI329" i="37" s="1"/>
  <c r="AI401" i="37" s="1"/>
  <c r="AV29" i="37"/>
  <c r="AV101" i="37" s="1"/>
  <c r="AV185" i="37" s="1"/>
  <c r="AV257" i="37" s="1"/>
  <c r="AV329" i="37" s="1"/>
  <c r="AV401" i="37" s="1"/>
  <c r="AI115" i="37"/>
  <c r="AI199" i="37" s="1"/>
  <c r="AI271" i="37" s="1"/>
  <c r="AI343" i="37" s="1"/>
  <c r="AI415" i="37" s="1"/>
  <c r="AV43" i="37"/>
  <c r="AV115" i="37" s="1"/>
  <c r="AV199" i="37" s="1"/>
  <c r="AV271" i="37" s="1"/>
  <c r="AV343" i="37" s="1"/>
  <c r="AV415" i="37" s="1"/>
  <c r="AI94" i="37"/>
  <c r="AI178" i="37" s="1"/>
  <c r="AI250" i="37" s="1"/>
  <c r="AI322" i="37" s="1"/>
  <c r="AI394" i="37" s="1"/>
  <c r="AV22" i="37"/>
  <c r="AV94" i="37" s="1"/>
  <c r="AV178" i="37" s="1"/>
  <c r="AV250" i="37" s="1"/>
  <c r="AV322" i="37" s="1"/>
  <c r="AV394" i="37" s="1"/>
  <c r="AI123" i="37"/>
  <c r="AI207" i="37" s="1"/>
  <c r="AI279" i="37" s="1"/>
  <c r="AI351" i="37" s="1"/>
  <c r="AI423" i="37" s="1"/>
  <c r="AV51" i="37"/>
  <c r="AV123" i="37" s="1"/>
  <c r="AV207" i="37" s="1"/>
  <c r="AV279" i="37" s="1"/>
  <c r="AV351" i="37" s="1"/>
  <c r="AV423" i="37" s="1"/>
  <c r="AI131" i="37"/>
  <c r="AI215" i="37" s="1"/>
  <c r="AI287" i="37" s="1"/>
  <c r="AI359" i="37" s="1"/>
  <c r="AI431" i="37" s="1"/>
  <c r="AV59" i="37"/>
  <c r="AV131" i="37" s="1"/>
  <c r="AV215" i="37" s="1"/>
  <c r="AV287" i="37" s="1"/>
  <c r="AV359" i="37" s="1"/>
  <c r="AV431" i="37" s="1"/>
  <c r="AI139" i="37"/>
  <c r="AI223" i="37" s="1"/>
  <c r="AI295" i="37" s="1"/>
  <c r="AI367" i="37" s="1"/>
  <c r="AI439" i="37" s="1"/>
  <c r="AV67" i="37"/>
  <c r="AV139" i="37" s="1"/>
  <c r="AV223" i="37" s="1"/>
  <c r="AV295" i="37" s="1"/>
  <c r="AV367" i="37" s="1"/>
  <c r="AV439" i="37" s="1"/>
  <c r="AI147" i="37"/>
  <c r="AI231" i="37" s="1"/>
  <c r="AI303" i="37" s="1"/>
  <c r="AI375" i="37" s="1"/>
  <c r="AI447" i="37" s="1"/>
  <c r="AV75" i="37"/>
  <c r="AV147" i="37" s="1"/>
  <c r="AV231" i="37" s="1"/>
  <c r="AV303" i="37" s="1"/>
  <c r="AV375" i="37" s="1"/>
  <c r="AV447" i="37" s="1"/>
  <c r="AI155" i="37"/>
  <c r="AI239" i="37" s="1"/>
  <c r="AI311" i="37" s="1"/>
  <c r="AI383" i="37" s="1"/>
  <c r="AI455" i="37" s="1"/>
  <c r="AV83" i="37"/>
  <c r="AV155" i="37" s="1"/>
  <c r="AV239" i="37" s="1"/>
  <c r="AV311" i="37" s="1"/>
  <c r="AV383" i="37" s="1"/>
  <c r="AV455" i="37" s="1"/>
  <c r="AI100" i="36"/>
  <c r="AV28" i="36"/>
  <c r="AV100" i="36" s="1"/>
  <c r="AV184" i="36" s="1"/>
  <c r="AV256" i="36" s="1"/>
  <c r="AV328" i="36" s="1"/>
  <c r="AV400" i="36" s="1"/>
  <c r="AI108" i="36"/>
  <c r="AV36" i="36"/>
  <c r="AV108" i="36" s="1"/>
  <c r="AV192" i="36" s="1"/>
  <c r="AV264" i="36" s="1"/>
  <c r="AV336" i="36" s="1"/>
  <c r="AV408" i="36" s="1"/>
  <c r="AI116" i="36"/>
  <c r="AV44" i="36"/>
  <c r="AV116" i="36" s="1"/>
  <c r="AV200" i="36" s="1"/>
  <c r="AV272" i="36" s="1"/>
  <c r="AV344" i="36" s="1"/>
  <c r="AV416" i="36" s="1"/>
  <c r="AI124" i="36"/>
  <c r="AV52" i="36"/>
  <c r="AV124" i="36" s="1"/>
  <c r="AV208" i="36" s="1"/>
  <c r="AV280" i="36" s="1"/>
  <c r="AV352" i="36" s="1"/>
  <c r="AV424" i="36" s="1"/>
  <c r="AI132" i="36"/>
  <c r="AV60" i="36"/>
  <c r="AV132" i="36" s="1"/>
  <c r="AV216" i="36" s="1"/>
  <c r="AV288" i="36" s="1"/>
  <c r="AV360" i="36" s="1"/>
  <c r="AV432" i="36" s="1"/>
  <c r="AX56" i="37"/>
  <c r="AX128" i="37" s="1"/>
  <c r="AX212" i="37" s="1"/>
  <c r="AX284" i="37" s="1"/>
  <c r="AX356" i="37" s="1"/>
  <c r="AX428" i="37" s="1"/>
  <c r="AX64" i="37"/>
  <c r="AX136" i="37" s="1"/>
  <c r="AX220" i="37" s="1"/>
  <c r="AX292" i="37" s="1"/>
  <c r="AX364" i="37" s="1"/>
  <c r="AX436" i="37" s="1"/>
  <c r="AX72" i="37"/>
  <c r="AX144" i="37" s="1"/>
  <c r="AX228" i="37" s="1"/>
  <c r="AX300" i="37" s="1"/>
  <c r="AX372" i="37" s="1"/>
  <c r="AX444" i="37" s="1"/>
  <c r="AX80" i="37"/>
  <c r="AX152" i="37" s="1"/>
  <c r="AX236" i="37" s="1"/>
  <c r="AX308" i="37" s="1"/>
  <c r="AX380" i="37" s="1"/>
  <c r="AX452" i="37" s="1"/>
  <c r="AW22" i="11"/>
  <c r="AW94" i="11" s="1"/>
  <c r="AW56" i="11"/>
  <c r="AW128" i="11" s="1"/>
  <c r="AX65" i="36"/>
  <c r="AX137" i="36" s="1"/>
  <c r="AX73" i="36"/>
  <c r="AX145" i="36" s="1"/>
  <c r="AX81" i="36"/>
  <c r="AX153" i="36" s="1"/>
  <c r="AX22" i="36"/>
  <c r="AX94" i="36" s="1"/>
  <c r="AX29" i="38"/>
  <c r="AX101" i="38" s="1"/>
  <c r="AX185" i="38" s="1"/>
  <c r="AX257" i="38" s="1"/>
  <c r="AX329" i="38" s="1"/>
  <c r="AX401" i="38" s="1"/>
  <c r="AX37" i="38"/>
  <c r="AX109" i="38" s="1"/>
  <c r="AX193" i="38" s="1"/>
  <c r="AX265" i="38" s="1"/>
  <c r="AX337" i="38" s="1"/>
  <c r="AX409" i="38" s="1"/>
  <c r="AX45" i="38"/>
  <c r="AX117" i="38" s="1"/>
  <c r="AX201" i="38" s="1"/>
  <c r="AX273" i="38" s="1"/>
  <c r="AX345" i="38" s="1"/>
  <c r="AX417" i="38" s="1"/>
  <c r="AX53" i="38"/>
  <c r="AX125" i="38" s="1"/>
  <c r="AX209" i="38" s="1"/>
  <c r="AX281" i="38" s="1"/>
  <c r="AX353" i="38" s="1"/>
  <c r="AX425" i="38" s="1"/>
  <c r="AX61" i="38"/>
  <c r="AX133" i="38" s="1"/>
  <c r="AX217" i="38" s="1"/>
  <c r="AX289" i="38" s="1"/>
  <c r="AX361" i="38" s="1"/>
  <c r="AX433" i="38" s="1"/>
  <c r="AX69" i="38"/>
  <c r="AX141" i="38" s="1"/>
  <c r="AX225" i="38" s="1"/>
  <c r="AX297" i="38" s="1"/>
  <c r="AX369" i="38" s="1"/>
  <c r="AX441" i="38" s="1"/>
  <c r="AW78" i="11"/>
  <c r="AW150" i="11" s="1"/>
  <c r="AW46" i="11"/>
  <c r="AW118" i="11" s="1"/>
  <c r="AO92" i="37"/>
  <c r="AO392" i="37" s="1"/>
  <c r="AP20" i="37"/>
  <c r="AW20" i="37" s="1"/>
  <c r="AW92" i="37" s="1"/>
  <c r="AW176" i="37" s="1"/>
  <c r="AW248" i="37" s="1"/>
  <c r="AW320" i="37" s="1"/>
  <c r="AW392" i="37" s="1"/>
  <c r="AT392" i="37"/>
  <c r="AO103" i="37"/>
  <c r="AO403" i="37" s="1"/>
  <c r="AP31" i="37"/>
  <c r="AT403" i="37"/>
  <c r="AI93" i="37"/>
  <c r="AI177" i="37" s="1"/>
  <c r="AI249" i="37" s="1"/>
  <c r="AI321" i="37" s="1"/>
  <c r="AI393" i="37" s="1"/>
  <c r="AV21" i="37"/>
  <c r="AV93" i="37" s="1"/>
  <c r="AV177" i="37" s="1"/>
  <c r="AV249" i="37" s="1"/>
  <c r="AV321" i="37" s="1"/>
  <c r="AV393" i="37" s="1"/>
  <c r="AT413" i="37"/>
  <c r="AM137" i="11"/>
  <c r="AM437" i="11" s="1"/>
  <c r="AM121" i="11"/>
  <c r="AM421" i="11" s="1"/>
  <c r="AM105" i="11"/>
  <c r="AM405" i="11" s="1"/>
  <c r="AM97" i="11"/>
  <c r="AM397" i="11" s="1"/>
  <c r="AO91" i="36"/>
  <c r="AO391" i="36" s="1"/>
  <c r="AP19" i="36"/>
  <c r="AW19" i="36" s="1"/>
  <c r="AW91" i="36" s="1"/>
  <c r="AW175" i="36" s="1"/>
  <c r="AW247" i="36" s="1"/>
  <c r="AW319" i="36" s="1"/>
  <c r="AW391" i="36" s="1"/>
  <c r="AO140" i="36"/>
  <c r="AO440" i="36" s="1"/>
  <c r="AP68" i="36"/>
  <c r="AO148" i="36"/>
  <c r="AO448" i="36" s="1"/>
  <c r="AP76" i="36"/>
  <c r="AO156" i="36"/>
  <c r="AO456" i="36" s="1"/>
  <c r="AP84" i="36"/>
  <c r="AO96" i="38"/>
  <c r="AO396" i="38" s="1"/>
  <c r="AP24" i="38"/>
  <c r="AW24" i="38" s="1"/>
  <c r="AW96" i="38" s="1"/>
  <c r="AW180" i="38" s="1"/>
  <c r="AW252" i="38" s="1"/>
  <c r="AW324" i="38" s="1"/>
  <c r="AW396" i="38" s="1"/>
  <c r="AO104" i="38"/>
  <c r="AO404" i="38" s="1"/>
  <c r="AP32" i="38"/>
  <c r="AO112" i="38"/>
  <c r="AO412" i="38" s="1"/>
  <c r="AP40" i="38"/>
  <c r="AO120" i="38"/>
  <c r="AO420" i="38" s="1"/>
  <c r="AP48" i="38"/>
  <c r="AW48" i="38" s="1"/>
  <c r="AW120" i="38" s="1"/>
  <c r="AW204" i="38" s="1"/>
  <c r="AW276" i="38" s="1"/>
  <c r="AW348" i="38" s="1"/>
  <c r="AW420" i="38" s="1"/>
  <c r="AO128" i="38"/>
  <c r="AO428" i="38" s="1"/>
  <c r="AP56" i="38"/>
  <c r="AO136" i="38"/>
  <c r="AO436" i="38" s="1"/>
  <c r="AP64" i="38"/>
  <c r="AI94" i="38"/>
  <c r="AI178" i="38" s="1"/>
  <c r="AI250" i="38" s="1"/>
  <c r="AI322" i="38" s="1"/>
  <c r="AI394" i="38" s="1"/>
  <c r="AV22" i="38"/>
  <c r="AV94" i="38" s="1"/>
  <c r="AV178" i="38" s="1"/>
  <c r="AV250" i="38" s="1"/>
  <c r="AV322" i="38" s="1"/>
  <c r="AV394" i="38" s="1"/>
  <c r="AI152" i="38"/>
  <c r="AI236" i="38" s="1"/>
  <c r="AI308" i="38" s="1"/>
  <c r="AI380" i="38" s="1"/>
  <c r="AI452" i="38" s="1"/>
  <c r="AV80" i="38"/>
  <c r="AV152" i="38" s="1"/>
  <c r="AV236" i="38" s="1"/>
  <c r="AV308" i="38" s="1"/>
  <c r="AV380" i="38" s="1"/>
  <c r="AV452" i="38" s="1"/>
  <c r="AO95" i="37"/>
  <c r="AO395" i="37" s="1"/>
  <c r="AP23" i="37"/>
  <c r="AW23" i="37" s="1"/>
  <c r="AW95" i="37" s="1"/>
  <c r="AW179" i="37" s="1"/>
  <c r="AW251" i="37" s="1"/>
  <c r="AW323" i="37" s="1"/>
  <c r="AW395" i="37" s="1"/>
  <c r="AT395" i="37"/>
  <c r="AO98" i="37"/>
  <c r="AO398" i="37" s="1"/>
  <c r="AP26" i="37"/>
  <c r="AT398" i="37"/>
  <c r="AO106" i="37"/>
  <c r="AO406" i="37" s="1"/>
  <c r="AP34" i="37"/>
  <c r="AW34" i="37" s="1"/>
  <c r="AW106" i="37" s="1"/>
  <c r="AW190" i="37" s="1"/>
  <c r="AW262" i="37" s="1"/>
  <c r="AW334" i="37" s="1"/>
  <c r="AW406" i="37" s="1"/>
  <c r="AT406" i="37"/>
  <c r="AO118" i="37"/>
  <c r="AO418" i="37" s="1"/>
  <c r="AP46" i="37"/>
  <c r="AX48" i="37"/>
  <c r="AX120" i="37" s="1"/>
  <c r="AX204" i="37" s="1"/>
  <c r="AX276" i="37" s="1"/>
  <c r="AX348" i="37" s="1"/>
  <c r="AX420" i="37" s="1"/>
  <c r="AM133" i="11"/>
  <c r="AM433" i="11" s="1"/>
  <c r="AM117" i="11"/>
  <c r="AM417" i="11" s="1"/>
  <c r="BX78" i="35" l="1"/>
  <c r="BY78" i="35" s="1"/>
  <c r="BX79" i="35"/>
  <c r="BY79" i="35" s="1"/>
  <c r="BX77" i="35"/>
  <c r="BY77" i="35" s="1"/>
  <c r="CL79" i="35"/>
  <c r="CM79" i="35" s="1"/>
  <c r="CL78" i="35"/>
  <c r="CM78" i="35" s="1"/>
  <c r="CL77" i="35"/>
  <c r="CM77" i="35" s="1"/>
  <c r="DF78" i="35"/>
  <c r="DG78" i="35" s="1"/>
  <c r="DT77" i="35"/>
  <c r="DU77" i="35" s="1"/>
  <c r="DT79" i="35"/>
  <c r="DU79" i="35" s="1"/>
  <c r="DT78" i="35"/>
  <c r="DU78" i="35" s="1"/>
  <c r="DF79" i="35"/>
  <c r="DG79" i="35" s="1"/>
  <c r="DF77" i="35"/>
  <c r="DG77" i="35" s="1"/>
  <c r="BD77" i="35"/>
  <c r="BE77" i="35" s="1"/>
  <c r="BD79" i="35"/>
  <c r="BE79" i="35" s="1"/>
  <c r="AP78" i="35"/>
  <c r="AQ78" i="35" s="1"/>
  <c r="AP79" i="35"/>
  <c r="AQ79" i="35" s="1"/>
  <c r="AP77" i="35"/>
  <c r="AQ77" i="35" s="1"/>
  <c r="BD78" i="35"/>
  <c r="BE78" i="35" s="1"/>
  <c r="AE42" i="35"/>
  <c r="E42" i="35" s="1"/>
  <c r="H79" i="35"/>
  <c r="I79" i="35" s="1"/>
  <c r="H78" i="35"/>
  <c r="I78" i="35" s="1"/>
  <c r="V77" i="35"/>
  <c r="W77" i="35" s="1"/>
  <c r="H77" i="35"/>
  <c r="I77" i="35" s="1"/>
  <c r="V79" i="35"/>
  <c r="W79" i="35" s="1"/>
  <c r="V78" i="35"/>
  <c r="W78" i="35" s="1"/>
  <c r="AM310" i="37"/>
  <c r="AM382" i="37" s="1"/>
  <c r="AM257" i="37"/>
  <c r="AM329" i="37" s="1"/>
  <c r="CW19" i="35"/>
  <c r="CI19" i="35"/>
  <c r="AM265" i="37"/>
  <c r="AM337" i="37" s="1"/>
  <c r="AM246" i="37"/>
  <c r="AM318" i="37" s="1"/>
  <c r="AM272" i="37"/>
  <c r="AM344" i="37" s="1"/>
  <c r="CI34" i="35"/>
  <c r="CW34" i="35"/>
  <c r="AM305" i="37"/>
  <c r="AM377" i="37" s="1"/>
  <c r="CI67" i="35"/>
  <c r="CW67" i="35"/>
  <c r="AM258" i="37"/>
  <c r="AM330" i="37" s="1"/>
  <c r="CI20" i="35"/>
  <c r="CW20" i="35"/>
  <c r="AM267" i="37"/>
  <c r="AM339" i="37" s="1"/>
  <c r="AM297" i="37"/>
  <c r="AM369" i="37" s="1"/>
  <c r="CI59" i="35"/>
  <c r="CW59" i="35"/>
  <c r="AM256" i="37"/>
  <c r="AM328" i="37" s="1"/>
  <c r="AM307" i="37"/>
  <c r="AM379" i="37" s="1"/>
  <c r="AM289" i="37"/>
  <c r="AM361" i="37" s="1"/>
  <c r="CW51" i="35"/>
  <c r="CI51" i="35"/>
  <c r="AM312" i="37"/>
  <c r="AM384" i="37" s="1"/>
  <c r="CW74" i="35"/>
  <c r="CI74" i="35"/>
  <c r="AM268" i="37"/>
  <c r="AM340" i="37" s="1"/>
  <c r="AM299" i="37"/>
  <c r="AM371" i="37" s="1"/>
  <c r="AM281" i="37"/>
  <c r="AM353" i="37" s="1"/>
  <c r="CW43" i="35"/>
  <c r="CI43" i="35"/>
  <c r="AM304" i="37"/>
  <c r="AM376" i="37" s="1"/>
  <c r="CW66" i="35"/>
  <c r="CI66" i="35"/>
  <c r="AM242" i="37"/>
  <c r="AM314" i="37" s="1"/>
  <c r="AM291" i="37"/>
  <c r="AM363" i="37" s="1"/>
  <c r="CW53" i="35"/>
  <c r="CI53" i="35"/>
  <c r="AM296" i="37"/>
  <c r="AM368" i="37" s="1"/>
  <c r="CI58" i="35"/>
  <c r="CW58" i="35"/>
  <c r="AM263" i="37"/>
  <c r="AM335" i="37" s="1"/>
  <c r="CI25" i="35"/>
  <c r="CW25" i="35"/>
  <c r="AM283" i="37"/>
  <c r="AM355" i="37" s="1"/>
  <c r="CW45" i="35"/>
  <c r="CI45" i="35"/>
  <c r="AM288" i="37"/>
  <c r="AM360" i="37" s="1"/>
  <c r="CW50" i="35"/>
  <c r="CI50" i="35"/>
  <c r="AM269" i="37"/>
  <c r="AM341" i="37" s="1"/>
  <c r="CI31" i="35"/>
  <c r="CW31" i="35"/>
  <c r="AM255" i="37"/>
  <c r="AM327" i="37" s="1"/>
  <c r="CW17" i="35"/>
  <c r="CI17" i="35"/>
  <c r="AM275" i="37"/>
  <c r="AM347" i="37" s="1"/>
  <c r="AM243" i="37"/>
  <c r="AM315" i="37" s="1"/>
  <c r="CW5" i="35"/>
  <c r="CI5" i="35"/>
  <c r="AM249" i="37"/>
  <c r="AM321" i="37" s="1"/>
  <c r="CW11" i="35"/>
  <c r="CI11" i="35"/>
  <c r="AM280" i="37"/>
  <c r="AM352" i="37" s="1"/>
  <c r="CW42" i="35"/>
  <c r="CI42" i="35"/>
  <c r="AM259" i="37"/>
  <c r="AM331" i="37" s="1"/>
  <c r="AM264" i="37"/>
  <c r="AM336" i="37" s="1"/>
  <c r="CI26" i="35"/>
  <c r="CW26" i="35"/>
  <c r="AM270" i="37"/>
  <c r="AM342" i="37" s="1"/>
  <c r="CI32" i="35"/>
  <c r="CW32" i="35"/>
  <c r="AM309" i="37"/>
  <c r="AM381" i="37" s="1"/>
  <c r="CW71" i="35"/>
  <c r="CI71" i="35"/>
  <c r="AM248" i="37"/>
  <c r="AM320" i="37" s="1"/>
  <c r="CW10" i="35"/>
  <c r="CI10" i="35"/>
  <c r="AM261" i="37"/>
  <c r="AM333" i="37" s="1"/>
  <c r="CI23" i="35"/>
  <c r="CW23" i="35"/>
  <c r="AM293" i="37"/>
  <c r="AM365" i="37" s="1"/>
  <c r="CI55" i="35"/>
  <c r="CW55" i="35"/>
  <c r="AM253" i="37"/>
  <c r="AM325" i="37" s="1"/>
  <c r="AM279" i="37"/>
  <c r="AM351" i="37" s="1"/>
  <c r="CW41" i="35"/>
  <c r="CI41" i="35"/>
  <c r="AM247" i="37"/>
  <c r="AM319" i="37" s="1"/>
  <c r="AM244" i="37"/>
  <c r="AM316" i="37" s="1"/>
  <c r="CW6" i="35"/>
  <c r="CI6" i="35"/>
  <c r="AM301" i="37"/>
  <c r="AM373" i="37" s="1"/>
  <c r="AM277" i="37"/>
  <c r="AM349" i="37" s="1"/>
  <c r="AM271" i="37"/>
  <c r="AM343" i="37" s="1"/>
  <c r="CW33" i="35"/>
  <c r="CI33" i="35"/>
  <c r="AM285" i="37"/>
  <c r="AM357" i="37" s="1"/>
  <c r="CW47" i="35"/>
  <c r="CI47" i="35"/>
  <c r="AM286" i="37"/>
  <c r="AM358" i="37" s="1"/>
  <c r="AM306" i="37"/>
  <c r="AM378" i="37" s="1"/>
  <c r="CI68" i="35"/>
  <c r="CW68" i="35"/>
  <c r="AM298" i="37"/>
  <c r="AM370" i="37" s="1"/>
  <c r="CI60" i="35"/>
  <c r="CW60" i="35"/>
  <c r="AM262" i="37"/>
  <c r="AM334" i="37" s="1"/>
  <c r="CI24" i="35"/>
  <c r="CW24" i="35"/>
  <c r="AM276" i="37"/>
  <c r="AM348" i="37" s="1"/>
  <c r="CW38" i="35"/>
  <c r="CI38" i="35"/>
  <c r="AM295" i="37"/>
  <c r="AM367" i="37" s="1"/>
  <c r="CI57" i="35"/>
  <c r="CW57" i="35"/>
  <c r="AM290" i="37"/>
  <c r="AM362" i="37" s="1"/>
  <c r="CI52" i="35"/>
  <c r="CW52" i="35"/>
  <c r="AM254" i="37"/>
  <c r="AM326" i="37" s="1"/>
  <c r="AM278" i="37"/>
  <c r="AM350" i="37" s="1"/>
  <c r="AM274" i="37"/>
  <c r="AM346" i="37" s="1"/>
  <c r="AM282" i="37"/>
  <c r="AM354" i="37" s="1"/>
  <c r="CW44" i="35"/>
  <c r="CI44" i="35"/>
  <c r="AM251" i="37"/>
  <c r="AM323" i="37" s="1"/>
  <c r="CW13" i="35"/>
  <c r="CI13" i="35"/>
  <c r="AM308" i="37"/>
  <c r="AM380" i="37" s="1"/>
  <c r="CW70" i="35"/>
  <c r="CI70" i="35"/>
  <c r="AM287" i="37"/>
  <c r="AM359" i="37" s="1"/>
  <c r="CW49" i="35"/>
  <c r="CI49" i="35"/>
  <c r="AM294" i="37"/>
  <c r="AM366" i="37" s="1"/>
  <c r="CI56" i="35"/>
  <c r="CW56" i="35"/>
  <c r="AM273" i="37"/>
  <c r="AM345" i="37" s="1"/>
  <c r="CI35" i="35"/>
  <c r="CW35" i="35"/>
  <c r="AM300" i="37"/>
  <c r="AM372" i="37" s="1"/>
  <c r="CI62" i="35"/>
  <c r="CW62" i="35"/>
  <c r="AM266" i="37"/>
  <c r="AM338" i="37" s="1"/>
  <c r="CI28" i="35"/>
  <c r="CW28" i="35"/>
  <c r="AM292" i="37"/>
  <c r="AM364" i="37" s="1"/>
  <c r="AM302" i="37"/>
  <c r="AM374" i="37" s="1"/>
  <c r="AM245" i="37"/>
  <c r="AM317" i="37" s="1"/>
  <c r="AM311" i="37"/>
  <c r="AM383" i="37" s="1"/>
  <c r="CW73" i="35"/>
  <c r="CI73" i="35"/>
  <c r="AM260" i="37"/>
  <c r="AM332" i="37" s="1"/>
  <c r="CW22" i="35"/>
  <c r="CI22" i="35"/>
  <c r="AM284" i="37"/>
  <c r="AM356" i="37" s="1"/>
  <c r="AM250" i="37"/>
  <c r="AM322" i="37" s="1"/>
  <c r="CW12" i="35"/>
  <c r="CI12" i="35"/>
  <c r="AM303" i="37"/>
  <c r="AM375" i="37" s="1"/>
  <c r="CW65" i="35"/>
  <c r="CI65" i="35"/>
  <c r="AM252" i="37"/>
  <c r="AM324" i="37" s="1"/>
  <c r="CW14" i="35"/>
  <c r="CI14" i="35"/>
  <c r="Q22" i="35"/>
  <c r="C22" i="35" s="1"/>
  <c r="AE22" i="35"/>
  <c r="E22" i="35" s="1"/>
  <c r="Q67" i="35"/>
  <c r="C67" i="35" s="1"/>
  <c r="Q66" i="35"/>
  <c r="C66" i="35" s="1"/>
  <c r="AE65" i="35"/>
  <c r="E65" i="35" s="1"/>
  <c r="AE59" i="35"/>
  <c r="E59" i="35" s="1"/>
  <c r="AE33" i="35"/>
  <c r="E33" i="35" s="1"/>
  <c r="AE54" i="35"/>
  <c r="E54" i="35" s="1"/>
  <c r="Q58" i="35"/>
  <c r="C58" i="35" s="1"/>
  <c r="Q42" i="35"/>
  <c r="C42" i="35" s="1"/>
  <c r="AE58" i="35"/>
  <c r="E58" i="35" s="1"/>
  <c r="AE8" i="35"/>
  <c r="E8" i="35" s="1"/>
  <c r="Q14" i="35"/>
  <c r="C14" i="35" s="1"/>
  <c r="Q8" i="35"/>
  <c r="C8" i="35" s="1"/>
  <c r="Q54" i="35"/>
  <c r="C54" i="35" s="1"/>
  <c r="AE14" i="35"/>
  <c r="E14" i="35" s="1"/>
  <c r="Q50" i="35"/>
  <c r="C50" i="35" s="1"/>
  <c r="AE66" i="35"/>
  <c r="E66" i="35" s="1"/>
  <c r="AE61" i="35"/>
  <c r="E61" i="35" s="1"/>
  <c r="Q62" i="35"/>
  <c r="C62" i="35" s="1"/>
  <c r="Q43" i="35"/>
  <c r="C43" i="35" s="1"/>
  <c r="Q40" i="35"/>
  <c r="C40" i="35" s="1"/>
  <c r="Q72" i="35"/>
  <c r="C72" i="35" s="1"/>
  <c r="AE40" i="35"/>
  <c r="E40" i="35" s="1"/>
  <c r="AE72" i="35"/>
  <c r="E72" i="35" s="1"/>
  <c r="AE62" i="35"/>
  <c r="E62" i="35" s="1"/>
  <c r="AE67" i="35"/>
  <c r="E67" i="35" s="1"/>
  <c r="AE50" i="35"/>
  <c r="E50" i="35" s="1"/>
  <c r="Q32" i="35"/>
  <c r="C32" i="35" s="1"/>
  <c r="Q9" i="35"/>
  <c r="C9" i="35" s="1"/>
  <c r="AE9" i="35"/>
  <c r="E9" i="35" s="1"/>
  <c r="Q29" i="35"/>
  <c r="C29" i="35" s="1"/>
  <c r="Q61" i="35"/>
  <c r="C61" i="35" s="1"/>
  <c r="Q4" i="35"/>
  <c r="C4" i="35" s="1"/>
  <c r="AE43" i="35"/>
  <c r="E43" i="35" s="1"/>
  <c r="Q7" i="35"/>
  <c r="C7" i="35" s="1"/>
  <c r="AE35" i="35"/>
  <c r="E35" i="35" s="1"/>
  <c r="AE4" i="35"/>
  <c r="E4" i="35" s="1"/>
  <c r="Q6" i="35"/>
  <c r="C6" i="35" s="1"/>
  <c r="AE7" i="35"/>
  <c r="E7" i="35" s="1"/>
  <c r="Q44" i="35"/>
  <c r="C44" i="35" s="1"/>
  <c r="AE6" i="35"/>
  <c r="E6" i="35" s="1"/>
  <c r="Q35" i="35"/>
  <c r="C35" i="35" s="1"/>
  <c r="AE44" i="35"/>
  <c r="E44" i="35" s="1"/>
  <c r="Q59" i="35"/>
  <c r="C59" i="35" s="1"/>
  <c r="AE29" i="35"/>
  <c r="E29" i="35" s="1"/>
  <c r="Q33" i="35"/>
  <c r="C33" i="35" s="1"/>
  <c r="AE32" i="35"/>
  <c r="E32" i="35" s="1"/>
  <c r="Q65" i="35"/>
  <c r="C65" i="35" s="1"/>
  <c r="EE68" i="35"/>
  <c r="DQ8" i="35"/>
  <c r="EE8" i="35"/>
  <c r="DQ4" i="35"/>
  <c r="DN4" i="35" s="1"/>
  <c r="EE4" i="35"/>
  <c r="DZ4" i="35" s="1"/>
  <c r="EE38" i="35"/>
  <c r="DQ23" i="35"/>
  <c r="DQ38" i="35"/>
  <c r="DQ52" i="35"/>
  <c r="EE23" i="35"/>
  <c r="EE70" i="35"/>
  <c r="EE52" i="35"/>
  <c r="DQ70" i="35"/>
  <c r="EE37" i="35"/>
  <c r="EE9" i="35"/>
  <c r="EE42" i="35"/>
  <c r="DQ37" i="35"/>
  <c r="DQ9" i="35"/>
  <c r="DQ36" i="35"/>
  <c r="DQ42" i="35"/>
  <c r="EE58" i="35"/>
  <c r="EE36" i="35"/>
  <c r="DQ59" i="35"/>
  <c r="DQ58" i="35"/>
  <c r="EE59" i="35"/>
  <c r="DQ20" i="35"/>
  <c r="EE20" i="35"/>
  <c r="EE49" i="35"/>
  <c r="EE69" i="35"/>
  <c r="EE65" i="35"/>
  <c r="DQ49" i="35"/>
  <c r="DQ69" i="35"/>
  <c r="DQ65" i="35"/>
  <c r="DQ63" i="35"/>
  <c r="DQ27" i="35"/>
  <c r="EE63" i="35"/>
  <c r="EE27" i="35"/>
  <c r="DQ67" i="35"/>
  <c r="EE67" i="35"/>
  <c r="DQ64" i="35"/>
  <c r="EE17" i="35"/>
  <c r="EE64" i="35"/>
  <c r="DQ60" i="35"/>
  <c r="DQ17" i="35"/>
  <c r="EE60" i="35"/>
  <c r="EE14" i="35"/>
  <c r="EE74" i="35"/>
  <c r="DQ14" i="35"/>
  <c r="DQ56" i="35"/>
  <c r="DQ74" i="35"/>
  <c r="EE29" i="35"/>
  <c r="DQ44" i="35"/>
  <c r="EE56" i="35"/>
  <c r="DQ29" i="35"/>
  <c r="EE44" i="35"/>
  <c r="DQ28" i="35"/>
  <c r="EE28" i="35"/>
  <c r="DQ24" i="35"/>
  <c r="EE24" i="35"/>
  <c r="DQ12" i="35"/>
  <c r="DQ55" i="35"/>
  <c r="EE12" i="35"/>
  <c r="DQ68" i="35"/>
  <c r="EE55" i="35"/>
  <c r="AM143" i="36"/>
  <c r="AM139" i="38"/>
  <c r="AM439" i="38" s="1"/>
  <c r="AM98" i="38"/>
  <c r="AM398" i="38" s="1"/>
  <c r="AM91" i="38"/>
  <c r="AM391" i="38" s="1"/>
  <c r="AM86" i="36"/>
  <c r="AM119" i="36"/>
  <c r="AM103" i="36"/>
  <c r="AM107" i="38"/>
  <c r="AM407" i="38" s="1"/>
  <c r="AM123" i="38"/>
  <c r="AM423" i="38" s="1"/>
  <c r="AM127" i="36"/>
  <c r="AM111" i="36"/>
  <c r="AX178" i="36"/>
  <c r="AX218" i="36"/>
  <c r="AX186" i="36"/>
  <c r="AX201" i="36"/>
  <c r="AM148" i="36"/>
  <c r="AM99" i="37"/>
  <c r="AM137" i="38"/>
  <c r="AM437" i="38" s="1"/>
  <c r="AX209" i="36"/>
  <c r="AX237" i="36"/>
  <c r="AX210" i="36"/>
  <c r="AX193" i="36"/>
  <c r="AX236" i="36"/>
  <c r="AM155" i="38"/>
  <c r="AM455" i="38" s="1"/>
  <c r="AM93" i="38"/>
  <c r="AM393" i="38" s="1"/>
  <c r="AM131" i="38"/>
  <c r="AM431" i="38" s="1"/>
  <c r="AM115" i="38"/>
  <c r="AM415" i="38" s="1"/>
  <c r="AM99" i="38"/>
  <c r="AM399" i="38" s="1"/>
  <c r="AM151" i="36"/>
  <c r="AM135" i="36"/>
  <c r="AM122" i="37"/>
  <c r="AX185" i="36"/>
  <c r="AX304" i="36"/>
  <c r="AX376" i="36" s="1"/>
  <c r="AX448" i="36" s="1"/>
  <c r="AX288" i="36"/>
  <c r="AX360" i="36" s="1"/>
  <c r="AX432" i="36" s="1"/>
  <c r="AX256" i="36"/>
  <c r="AX328" i="36" s="1"/>
  <c r="AX400" i="36" s="1"/>
  <c r="AX242" i="36"/>
  <c r="AX314" i="36" s="1"/>
  <c r="AX386" i="36" s="1"/>
  <c r="AX291" i="36"/>
  <c r="AX363" i="36" s="1"/>
  <c r="AX435" i="36" s="1"/>
  <c r="AX259" i="36"/>
  <c r="AX331" i="36" s="1"/>
  <c r="AX403" i="36" s="1"/>
  <c r="AX300" i="36"/>
  <c r="AX372" i="36" s="1"/>
  <c r="AX444" i="36" s="1"/>
  <c r="AX295" i="36"/>
  <c r="AX367" i="36" s="1"/>
  <c r="AX439" i="36" s="1"/>
  <c r="AX263" i="36"/>
  <c r="AX335" i="36" s="1"/>
  <c r="AX407" i="36" s="1"/>
  <c r="AX245" i="36"/>
  <c r="AX317" i="36" s="1"/>
  <c r="AX389" i="36" s="1"/>
  <c r="AX285" i="36"/>
  <c r="AX357" i="36" s="1"/>
  <c r="AX429" i="36" s="1"/>
  <c r="AX253" i="36"/>
  <c r="AX325" i="36" s="1"/>
  <c r="AX397" i="36" s="1"/>
  <c r="AX276" i="36"/>
  <c r="AX348" i="36" s="1"/>
  <c r="AX420" i="36" s="1"/>
  <c r="AX310" i="36"/>
  <c r="AX382" i="36" s="1"/>
  <c r="AX454" i="36" s="1"/>
  <c r="AX278" i="36"/>
  <c r="AX350" i="36" s="1"/>
  <c r="AX422" i="36" s="1"/>
  <c r="AX312" i="36"/>
  <c r="AX384" i="36" s="1"/>
  <c r="AX456" i="36" s="1"/>
  <c r="AX264" i="36"/>
  <c r="AX336" i="36" s="1"/>
  <c r="AX408" i="36" s="1"/>
  <c r="AX283" i="36"/>
  <c r="AX355" i="36" s="1"/>
  <c r="AX427" i="36" s="1"/>
  <c r="AX305" i="36"/>
  <c r="AX377" i="36" s="1"/>
  <c r="AX449" i="36" s="1"/>
  <c r="AX292" i="36"/>
  <c r="AX364" i="36" s="1"/>
  <c r="AX436" i="36" s="1"/>
  <c r="AX287" i="36"/>
  <c r="AX359" i="36" s="1"/>
  <c r="AX431" i="36" s="1"/>
  <c r="AX255" i="36"/>
  <c r="AX327" i="36" s="1"/>
  <c r="AX399" i="36" s="1"/>
  <c r="AX261" i="36"/>
  <c r="AX333" i="36" s="1"/>
  <c r="AX405" i="36" s="1"/>
  <c r="AX268" i="36"/>
  <c r="AX340" i="36" s="1"/>
  <c r="AX412" i="36" s="1"/>
  <c r="AX302" i="36"/>
  <c r="AX374" i="36" s="1"/>
  <c r="AX446" i="36" s="1"/>
  <c r="AX270" i="36"/>
  <c r="AX342" i="36" s="1"/>
  <c r="AX414" i="36" s="1"/>
  <c r="AX229" i="36"/>
  <c r="AX234" i="36"/>
  <c r="AX202" i="36"/>
  <c r="AX176" i="36"/>
  <c r="AX221" i="36"/>
  <c r="AX226" i="36"/>
  <c r="AX194" i="36"/>
  <c r="AX172" i="36"/>
  <c r="AX217" i="36"/>
  <c r="AX247" i="36"/>
  <c r="AX319" i="36" s="1"/>
  <c r="AX391" i="36" s="1"/>
  <c r="AX272" i="36"/>
  <c r="AX344" i="36" s="1"/>
  <c r="AX416" i="36" s="1"/>
  <c r="AX307" i="36"/>
  <c r="AX379" i="36" s="1"/>
  <c r="AX451" i="36" s="1"/>
  <c r="AX275" i="36"/>
  <c r="AX347" i="36" s="1"/>
  <c r="AX419" i="36" s="1"/>
  <c r="AX249" i="36"/>
  <c r="AX321" i="36" s="1"/>
  <c r="AX393" i="36" s="1"/>
  <c r="AX297" i="36"/>
  <c r="AX369" i="36" s="1"/>
  <c r="AX441" i="36" s="1"/>
  <c r="AX246" i="36"/>
  <c r="AX318" i="36" s="1"/>
  <c r="AX390" i="36" s="1"/>
  <c r="AX311" i="36"/>
  <c r="AX383" i="36" s="1"/>
  <c r="AX455" i="36" s="1"/>
  <c r="AX279" i="36"/>
  <c r="AX351" i="36" s="1"/>
  <c r="AX423" i="36" s="1"/>
  <c r="AX243" i="36"/>
  <c r="AX315" i="36" s="1"/>
  <c r="AX387" i="36" s="1"/>
  <c r="AX269" i="36"/>
  <c r="AX341" i="36" s="1"/>
  <c r="AX413" i="36" s="1"/>
  <c r="AX260" i="36"/>
  <c r="AX332" i="36" s="1"/>
  <c r="AX404" i="36" s="1"/>
  <c r="AX294" i="36"/>
  <c r="AX366" i="36" s="1"/>
  <c r="AX438" i="36" s="1"/>
  <c r="AX262" i="36"/>
  <c r="AX334" i="36" s="1"/>
  <c r="AX406" i="36" s="1"/>
  <c r="AX296" i="36"/>
  <c r="AX368" i="36" s="1"/>
  <c r="AX440" i="36" s="1"/>
  <c r="AX280" i="36"/>
  <c r="AX352" i="36" s="1"/>
  <c r="AX424" i="36" s="1"/>
  <c r="AX299" i="36"/>
  <c r="AX371" i="36" s="1"/>
  <c r="AX443" i="36" s="1"/>
  <c r="AX267" i="36"/>
  <c r="AX339" i="36" s="1"/>
  <c r="AX411" i="36" s="1"/>
  <c r="AX251" i="36"/>
  <c r="AX323" i="36" s="1"/>
  <c r="AX395" i="36" s="1"/>
  <c r="AX303" i="36"/>
  <c r="AX375" i="36" s="1"/>
  <c r="AX447" i="36" s="1"/>
  <c r="AX271" i="36"/>
  <c r="AX343" i="36" s="1"/>
  <c r="AX415" i="36" s="1"/>
  <c r="AX277" i="36"/>
  <c r="AX349" i="36" s="1"/>
  <c r="AX421" i="36" s="1"/>
  <c r="AX284" i="36"/>
  <c r="AX356" i="36" s="1"/>
  <c r="AX428" i="36" s="1"/>
  <c r="AX252" i="36"/>
  <c r="AX324" i="36" s="1"/>
  <c r="AX396" i="36" s="1"/>
  <c r="AX286" i="36"/>
  <c r="AX358" i="36" s="1"/>
  <c r="AX430" i="36" s="1"/>
  <c r="AX254" i="36"/>
  <c r="AX326" i="36" s="1"/>
  <c r="AX398" i="36" s="1"/>
  <c r="AM133" i="36"/>
  <c r="AM433" i="36" s="1"/>
  <c r="AM131" i="37"/>
  <c r="AM96" i="37"/>
  <c r="AM130" i="38"/>
  <c r="AM430" i="38" s="1"/>
  <c r="AM126" i="36"/>
  <c r="AM426" i="36" s="1"/>
  <c r="AM132" i="37"/>
  <c r="AM114" i="38"/>
  <c r="AM414" i="38" s="1"/>
  <c r="AM110" i="36"/>
  <c r="AM126" i="37"/>
  <c r="AM118" i="38"/>
  <c r="AM418" i="38" s="1"/>
  <c r="AM112" i="38"/>
  <c r="AM412" i="38" s="1"/>
  <c r="AM89" i="38"/>
  <c r="AM389" i="38" s="1"/>
  <c r="AM142" i="36"/>
  <c r="AM442" i="36" s="1"/>
  <c r="AM90" i="36"/>
  <c r="AM125" i="37"/>
  <c r="AM105" i="38"/>
  <c r="AM405" i="38" s="1"/>
  <c r="AM87" i="38"/>
  <c r="AM387" i="38" s="1"/>
  <c r="AM138" i="38"/>
  <c r="AM438" i="38" s="1"/>
  <c r="AM122" i="38"/>
  <c r="AM422" i="38" s="1"/>
  <c r="AM106" i="38"/>
  <c r="AM406" i="38" s="1"/>
  <c r="AM150" i="36"/>
  <c r="AM134" i="36"/>
  <c r="AM434" i="36" s="1"/>
  <c r="AM118" i="36"/>
  <c r="AM102" i="36"/>
  <c r="AM101" i="36"/>
  <c r="AM401" i="36" s="1"/>
  <c r="AM89" i="36"/>
  <c r="AM105" i="36"/>
  <c r="AM120" i="36"/>
  <c r="AM144" i="37"/>
  <c r="AM151" i="38"/>
  <c r="AM451" i="38" s="1"/>
  <c r="AM88" i="36"/>
  <c r="AW202" i="11"/>
  <c r="Q36" i="35"/>
  <c r="C36" i="35" s="1"/>
  <c r="AW212" i="11"/>
  <c r="Q46" i="35"/>
  <c r="C46" i="35" s="1"/>
  <c r="AW200" i="11"/>
  <c r="Q34" i="35"/>
  <c r="C34" i="35" s="1"/>
  <c r="AW223" i="11"/>
  <c r="Q57" i="35"/>
  <c r="C57" i="35" s="1"/>
  <c r="AW193" i="11"/>
  <c r="Q27" i="35"/>
  <c r="C27" i="35" s="1"/>
  <c r="AW182" i="11"/>
  <c r="Q16" i="35"/>
  <c r="C16" i="35" s="1"/>
  <c r="AW184" i="11"/>
  <c r="Q18" i="35"/>
  <c r="C18" i="35" s="1"/>
  <c r="AW196" i="11"/>
  <c r="Q30" i="35"/>
  <c r="C30" i="35" s="1"/>
  <c r="P8" i="35"/>
  <c r="N8" i="35"/>
  <c r="O8" i="35"/>
  <c r="AC9" i="35"/>
  <c r="AB9" i="35"/>
  <c r="AC66" i="35"/>
  <c r="AD66" i="35"/>
  <c r="AB66" i="35"/>
  <c r="P62" i="35"/>
  <c r="O62" i="35"/>
  <c r="N62" i="35"/>
  <c r="AD43" i="35"/>
  <c r="AC43" i="35"/>
  <c r="AB43" i="35"/>
  <c r="P7" i="35"/>
  <c r="O7" i="35"/>
  <c r="N7" i="35"/>
  <c r="P67" i="35"/>
  <c r="O67" i="35"/>
  <c r="N59" i="35"/>
  <c r="P59" i="35"/>
  <c r="O59" i="35"/>
  <c r="AW234" i="11"/>
  <c r="Q68" i="35"/>
  <c r="C68" i="35" s="1"/>
  <c r="AW179" i="11"/>
  <c r="Q13" i="35"/>
  <c r="C13" i="35" s="1"/>
  <c r="AM152" i="36"/>
  <c r="AW192" i="11"/>
  <c r="Q26" i="35"/>
  <c r="C26" i="35" s="1"/>
  <c r="AW187" i="11"/>
  <c r="Q21" i="35"/>
  <c r="C21" i="35" s="1"/>
  <c r="AM136" i="36"/>
  <c r="AW194" i="11"/>
  <c r="Q28" i="35"/>
  <c r="C28" i="35" s="1"/>
  <c r="AW240" i="11"/>
  <c r="Q74" i="35"/>
  <c r="C74" i="35" s="1"/>
  <c r="AW214" i="11"/>
  <c r="Q48" i="35"/>
  <c r="C48" i="35" s="1"/>
  <c r="AW189" i="11"/>
  <c r="Q23" i="35"/>
  <c r="C23" i="35" s="1"/>
  <c r="AM121" i="36"/>
  <c r="AW230" i="11"/>
  <c r="Q64" i="35"/>
  <c r="C64" i="35" s="1"/>
  <c r="AM148" i="37"/>
  <c r="AM104" i="36"/>
  <c r="AM137" i="37"/>
  <c r="AM106" i="37"/>
  <c r="AM95" i="37"/>
  <c r="AM128" i="38"/>
  <c r="AM428" i="38" s="1"/>
  <c r="AM91" i="36"/>
  <c r="AW186" i="11"/>
  <c r="Q20" i="35"/>
  <c r="C20" i="35" s="1"/>
  <c r="AW185" i="11"/>
  <c r="Q19" i="35"/>
  <c r="C19" i="35" s="1"/>
  <c r="AW203" i="11"/>
  <c r="Q37" i="35"/>
  <c r="C37" i="35" s="1"/>
  <c r="AM86" i="37"/>
  <c r="AM153" i="36"/>
  <c r="AB62" i="35"/>
  <c r="AC62" i="35"/>
  <c r="AD62" i="35"/>
  <c r="AC67" i="35"/>
  <c r="AD67" i="35"/>
  <c r="AB67" i="35"/>
  <c r="O33" i="35"/>
  <c r="P33" i="35"/>
  <c r="N33" i="35"/>
  <c r="AW190" i="11"/>
  <c r="Q24" i="35"/>
  <c r="C24" i="35" s="1"/>
  <c r="AW197" i="11"/>
  <c r="Q31" i="35"/>
  <c r="C31" i="35" s="1"/>
  <c r="AW219" i="11"/>
  <c r="Q53" i="35"/>
  <c r="C53" i="35" s="1"/>
  <c r="AW226" i="11"/>
  <c r="Q60" i="35"/>
  <c r="C60" i="35" s="1"/>
  <c r="AW204" i="11"/>
  <c r="Q38" i="35"/>
  <c r="C38" i="35" s="1"/>
  <c r="AW221" i="11"/>
  <c r="Q55" i="35"/>
  <c r="C55" i="35" s="1"/>
  <c r="AW183" i="11"/>
  <c r="Q17" i="35"/>
  <c r="C17" i="35" s="1"/>
  <c r="AW211" i="11"/>
  <c r="Q45" i="35"/>
  <c r="C45" i="35" s="1"/>
  <c r="AW218" i="11"/>
  <c r="Q52" i="35"/>
  <c r="C52" i="35" s="1"/>
  <c r="AW217" i="11"/>
  <c r="Q51" i="35"/>
  <c r="C51" i="35" s="1"/>
  <c r="AW181" i="11"/>
  <c r="Q15" i="35"/>
  <c r="C15" i="35" s="1"/>
  <c r="AW207" i="11"/>
  <c r="Q41" i="35"/>
  <c r="C41" i="35" s="1"/>
  <c r="AW235" i="11"/>
  <c r="Q69" i="35"/>
  <c r="C69" i="35" s="1"/>
  <c r="P4" i="35"/>
  <c r="N4" i="35"/>
  <c r="O4" i="35"/>
  <c r="AB33" i="35"/>
  <c r="AD44" i="35"/>
  <c r="AC44" i="35"/>
  <c r="AB44" i="35"/>
  <c r="AC33" i="35"/>
  <c r="AD33" i="35"/>
  <c r="AW178" i="11"/>
  <c r="Q12" i="35"/>
  <c r="C12" i="35" s="1"/>
  <c r="AW222" i="11"/>
  <c r="Q56" i="35"/>
  <c r="C56" i="35" s="1"/>
  <c r="AW171" i="11"/>
  <c r="Q5" i="35"/>
  <c r="C5" i="35" s="1"/>
  <c r="AW191" i="11"/>
  <c r="Q25" i="35"/>
  <c r="C25" i="35" s="1"/>
  <c r="AW237" i="11"/>
  <c r="Q71" i="35"/>
  <c r="C71" i="35" s="1"/>
  <c r="AW236" i="11"/>
  <c r="Q70" i="35"/>
  <c r="C70" i="35" s="1"/>
  <c r="AM147" i="37"/>
  <c r="AM141" i="37"/>
  <c r="AM88" i="37"/>
  <c r="AW215" i="11"/>
  <c r="Q49" i="35"/>
  <c r="C49" i="35" s="1"/>
  <c r="AW177" i="11"/>
  <c r="Q11" i="35"/>
  <c r="C11" i="35" s="1"/>
  <c r="AW229" i="11"/>
  <c r="Q63" i="35"/>
  <c r="C63" i="35" s="1"/>
  <c r="AW176" i="11"/>
  <c r="Q10" i="35"/>
  <c r="C10" i="35" s="1"/>
  <c r="AM110" i="37"/>
  <c r="AM134" i="38"/>
  <c r="AM434" i="38" s="1"/>
  <c r="AM154" i="36"/>
  <c r="AM98" i="37"/>
  <c r="AM96" i="38"/>
  <c r="AM396" i="38" s="1"/>
  <c r="AW213" i="11"/>
  <c r="Q47" i="35"/>
  <c r="C47" i="35" s="1"/>
  <c r="AW239" i="11"/>
  <c r="Q73" i="35"/>
  <c r="C73" i="35" s="1"/>
  <c r="AM121" i="38"/>
  <c r="AM421" i="38" s="1"/>
  <c r="AM128" i="37"/>
  <c r="AW205" i="11"/>
  <c r="Q39" i="35"/>
  <c r="C39" i="35" s="1"/>
  <c r="AM97" i="37"/>
  <c r="AM117" i="36"/>
  <c r="AB4" i="35"/>
  <c r="AC4" i="35"/>
  <c r="AD4" i="35"/>
  <c r="AD9" i="35"/>
  <c r="AD8" i="35"/>
  <c r="AB8" i="35"/>
  <c r="AC8" i="35"/>
  <c r="P9" i="35"/>
  <c r="O9" i="35"/>
  <c r="N9" i="35"/>
  <c r="N67" i="35"/>
  <c r="O66" i="35"/>
  <c r="P66" i="35"/>
  <c r="N66" i="35"/>
  <c r="O43" i="35"/>
  <c r="N43" i="35"/>
  <c r="P43" i="35"/>
  <c r="AD7" i="35"/>
  <c r="AC7" i="35"/>
  <c r="AB7" i="35"/>
  <c r="N44" i="35"/>
  <c r="P44" i="35"/>
  <c r="O44" i="35"/>
  <c r="AB59" i="35"/>
  <c r="AC59" i="35"/>
  <c r="AD59" i="35"/>
  <c r="AM140" i="38"/>
  <c r="AM440" i="38" s="1"/>
  <c r="AM100" i="36"/>
  <c r="AM149" i="37"/>
  <c r="AM133" i="37"/>
  <c r="AM129" i="36"/>
  <c r="AM113" i="36"/>
  <c r="AM97" i="36"/>
  <c r="AM156" i="37"/>
  <c r="AM140" i="37"/>
  <c r="AM124" i="37"/>
  <c r="AM128" i="36"/>
  <c r="AM112" i="36"/>
  <c r="AM96" i="36"/>
  <c r="AM90" i="38"/>
  <c r="AM390" i="38" s="1"/>
  <c r="AM102" i="38"/>
  <c r="AM402" i="38" s="1"/>
  <c r="AM136" i="38"/>
  <c r="AM436" i="38" s="1"/>
  <c r="AM120" i="38"/>
  <c r="AM420" i="38" s="1"/>
  <c r="AM104" i="38"/>
  <c r="AM404" i="38" s="1"/>
  <c r="AM156" i="36"/>
  <c r="AM140" i="36"/>
  <c r="AM147" i="38"/>
  <c r="AM447" i="38" s="1"/>
  <c r="AM129" i="38"/>
  <c r="AM429" i="38" s="1"/>
  <c r="AM113" i="38"/>
  <c r="AM413" i="38" s="1"/>
  <c r="AM97" i="38"/>
  <c r="AM397" i="38" s="1"/>
  <c r="AM95" i="36"/>
  <c r="AM148" i="38"/>
  <c r="AM448" i="38" s="1"/>
  <c r="AM152" i="37"/>
  <c r="AM136" i="37"/>
  <c r="AM92" i="36"/>
  <c r="AM121" i="37"/>
  <c r="AM125" i="36"/>
  <c r="AM109" i="36"/>
  <c r="AM86" i="38"/>
  <c r="AM386" i="38" s="1"/>
  <c r="AM94" i="37"/>
  <c r="AM149" i="38"/>
  <c r="AM449" i="38" s="1"/>
  <c r="AM143" i="38"/>
  <c r="AM443" i="38" s="1"/>
  <c r="AM127" i="38"/>
  <c r="AM427" i="38" s="1"/>
  <c r="AM111" i="38"/>
  <c r="AM411" i="38" s="1"/>
  <c r="AM92" i="38"/>
  <c r="AM392" i="38" s="1"/>
  <c r="AM147" i="36"/>
  <c r="AM131" i="36"/>
  <c r="AM115" i="36"/>
  <c r="AM99" i="36"/>
  <c r="AM93" i="37"/>
  <c r="AM135" i="38"/>
  <c r="AM435" i="38" s="1"/>
  <c r="AM119" i="38"/>
  <c r="AM419" i="38" s="1"/>
  <c r="AM103" i="38"/>
  <c r="AM403" i="38" s="1"/>
  <c r="AM155" i="36"/>
  <c r="AM139" i="36"/>
  <c r="AM123" i="36"/>
  <c r="AM107" i="36"/>
  <c r="AM87" i="36"/>
  <c r="AM145" i="36"/>
  <c r="AM105" i="37"/>
  <c r="AP112" i="38"/>
  <c r="AY40" i="38"/>
  <c r="AY112" i="38" s="1"/>
  <c r="AY196" i="38" s="1"/>
  <c r="AY268" i="38" s="1"/>
  <c r="AY340" i="38" s="1"/>
  <c r="AY412" i="38" s="1"/>
  <c r="AP148" i="36"/>
  <c r="AP448" i="36" s="1"/>
  <c r="AY76" i="36"/>
  <c r="AY148" i="36" s="1"/>
  <c r="AY232" i="36" s="1"/>
  <c r="AY304" i="36" s="1"/>
  <c r="AY376" i="36" s="1"/>
  <c r="AY448" i="36" s="1"/>
  <c r="AP103" i="37"/>
  <c r="AP403" i="37" s="1"/>
  <c r="AY31" i="37"/>
  <c r="AY103" i="37" s="1"/>
  <c r="AY187" i="37" s="1"/>
  <c r="AY259" i="37" s="1"/>
  <c r="AY331" i="37" s="1"/>
  <c r="AY403" i="37" s="1"/>
  <c r="AP136" i="38"/>
  <c r="AY64" i="38"/>
  <c r="AY136" i="38" s="1"/>
  <c r="AY220" i="38" s="1"/>
  <c r="AY292" i="38" s="1"/>
  <c r="AY364" i="38" s="1"/>
  <c r="AY436" i="38" s="1"/>
  <c r="AP104" i="38"/>
  <c r="AY32" i="38"/>
  <c r="AY104" i="38" s="1"/>
  <c r="AY188" i="38" s="1"/>
  <c r="AY260" i="38" s="1"/>
  <c r="AY332" i="38" s="1"/>
  <c r="AY404" i="38" s="1"/>
  <c r="AP156" i="36"/>
  <c r="AP456" i="36" s="1"/>
  <c r="AY84" i="36"/>
  <c r="AY156" i="36" s="1"/>
  <c r="AY240" i="36" s="1"/>
  <c r="AY312" i="36" s="1"/>
  <c r="AY384" i="36" s="1"/>
  <c r="AY456" i="36" s="1"/>
  <c r="AP140" i="36"/>
  <c r="AP440" i="36" s="1"/>
  <c r="AY68" i="36"/>
  <c r="AY140" i="36" s="1"/>
  <c r="AY224" i="36" s="1"/>
  <c r="AY296" i="36" s="1"/>
  <c r="AY368" i="36" s="1"/>
  <c r="AY440" i="36" s="1"/>
  <c r="AI192" i="36"/>
  <c r="AP139" i="38"/>
  <c r="AY67" i="38"/>
  <c r="AY139" i="38" s="1"/>
  <c r="AY223" i="38" s="1"/>
  <c r="AY295" i="38" s="1"/>
  <c r="AY367" i="38" s="1"/>
  <c r="AY439" i="38" s="1"/>
  <c r="AP107" i="38"/>
  <c r="AY35" i="38"/>
  <c r="AY107" i="38" s="1"/>
  <c r="AY191" i="38" s="1"/>
  <c r="AY263" i="38" s="1"/>
  <c r="AY335" i="38" s="1"/>
  <c r="AY407" i="38" s="1"/>
  <c r="AP112" i="37"/>
  <c r="AP412" i="37" s="1"/>
  <c r="AY40" i="37"/>
  <c r="AY112" i="37" s="1"/>
  <c r="AY196" i="37" s="1"/>
  <c r="AY268" i="37" s="1"/>
  <c r="AY340" i="37" s="1"/>
  <c r="AY412" i="37" s="1"/>
  <c r="AP118" i="37"/>
  <c r="AP418" i="37" s="1"/>
  <c r="AY46" i="37"/>
  <c r="AY118" i="37" s="1"/>
  <c r="AY202" i="37" s="1"/>
  <c r="AY274" i="37" s="1"/>
  <c r="AY346" i="37" s="1"/>
  <c r="AY418" i="37" s="1"/>
  <c r="AI200" i="36"/>
  <c r="AP122" i="37"/>
  <c r="AP422" i="37" s="1"/>
  <c r="AY50" i="37"/>
  <c r="AY122" i="37" s="1"/>
  <c r="AY206" i="37" s="1"/>
  <c r="AY278" i="37" s="1"/>
  <c r="AY350" i="37" s="1"/>
  <c r="AY422" i="37" s="1"/>
  <c r="AI213" i="36"/>
  <c r="AI181" i="36"/>
  <c r="AM156" i="38"/>
  <c r="AM456" i="38" s="1"/>
  <c r="AM144" i="38"/>
  <c r="AM444" i="38" s="1"/>
  <c r="AP129" i="38"/>
  <c r="AY57" i="38"/>
  <c r="AY129" i="38" s="1"/>
  <c r="AY213" i="38" s="1"/>
  <c r="AY285" i="38" s="1"/>
  <c r="AY357" i="38" s="1"/>
  <c r="AY429" i="38" s="1"/>
  <c r="AP113" i="38"/>
  <c r="AY41" i="38"/>
  <c r="AY113" i="38" s="1"/>
  <c r="AY197" i="38" s="1"/>
  <c r="AY269" i="38" s="1"/>
  <c r="AY341" i="38" s="1"/>
  <c r="AY413" i="38" s="1"/>
  <c r="AP97" i="38"/>
  <c r="AY25" i="38"/>
  <c r="AY97" i="38" s="1"/>
  <c r="AY181" i="38" s="1"/>
  <c r="AY253" i="38" s="1"/>
  <c r="AY325" i="38" s="1"/>
  <c r="AY397" i="38" s="1"/>
  <c r="AP141" i="36"/>
  <c r="AP441" i="36" s="1"/>
  <c r="AY69" i="36"/>
  <c r="AY141" i="36" s="1"/>
  <c r="AY225" i="36" s="1"/>
  <c r="AY297" i="36" s="1"/>
  <c r="AY369" i="36" s="1"/>
  <c r="AY441" i="36" s="1"/>
  <c r="AM89" i="37"/>
  <c r="AM132" i="38"/>
  <c r="AM432" i="38" s="1"/>
  <c r="AM116" i="38"/>
  <c r="AM416" i="38" s="1"/>
  <c r="AM100" i="38"/>
  <c r="AM400" i="38" s="1"/>
  <c r="AM144" i="36"/>
  <c r="AI188" i="36"/>
  <c r="AP139" i="36"/>
  <c r="AP439" i="36" s="1"/>
  <c r="AY67" i="36"/>
  <c r="AY139" i="36" s="1"/>
  <c r="AY223" i="36" s="1"/>
  <c r="AY295" i="36" s="1"/>
  <c r="AY367" i="36" s="1"/>
  <c r="AY439" i="36" s="1"/>
  <c r="AP117" i="37"/>
  <c r="AP417" i="37" s="1"/>
  <c r="AY45" i="37"/>
  <c r="AY117" i="37" s="1"/>
  <c r="AY201" i="37" s="1"/>
  <c r="AY273" i="37" s="1"/>
  <c r="AY345" i="37" s="1"/>
  <c r="AY417" i="37" s="1"/>
  <c r="AI206" i="36"/>
  <c r="AP89" i="36"/>
  <c r="AP389" i="36" s="1"/>
  <c r="AY17" i="36"/>
  <c r="AY89" i="36" s="1"/>
  <c r="AY173" i="36" s="1"/>
  <c r="AY245" i="36" s="1"/>
  <c r="AY317" i="36" s="1"/>
  <c r="AY389" i="36" s="1"/>
  <c r="AM146" i="36"/>
  <c r="AM145" i="37"/>
  <c r="AI217" i="36"/>
  <c r="AM152" i="38"/>
  <c r="AM452" i="38" s="1"/>
  <c r="AW40" i="38"/>
  <c r="AW112" i="38" s="1"/>
  <c r="AW196" i="38" s="1"/>
  <c r="AW68" i="36"/>
  <c r="AW140" i="36" s="1"/>
  <c r="AW224" i="36" s="1"/>
  <c r="AP113" i="37"/>
  <c r="AP413" i="37" s="1"/>
  <c r="AY41" i="37"/>
  <c r="AY113" i="37" s="1"/>
  <c r="AY197" i="37" s="1"/>
  <c r="AY269" i="37" s="1"/>
  <c r="AY341" i="37" s="1"/>
  <c r="AY413" i="37" s="1"/>
  <c r="AP148" i="38"/>
  <c r="AY76" i="38"/>
  <c r="AY148" i="38" s="1"/>
  <c r="AY232" i="38" s="1"/>
  <c r="AY304" i="38" s="1"/>
  <c r="AY376" i="38" s="1"/>
  <c r="AY448" i="38" s="1"/>
  <c r="AP133" i="38"/>
  <c r="AY61" i="38"/>
  <c r="AY133" i="38" s="1"/>
  <c r="AY217" i="38" s="1"/>
  <c r="AY289" i="38" s="1"/>
  <c r="AY361" i="38" s="1"/>
  <c r="AY433" i="38" s="1"/>
  <c r="AP117" i="38"/>
  <c r="AY45" i="38"/>
  <c r="AY117" i="38" s="1"/>
  <c r="AY201" i="38" s="1"/>
  <c r="AY273" i="38" s="1"/>
  <c r="AY345" i="38" s="1"/>
  <c r="AY417" i="38" s="1"/>
  <c r="AP101" i="38"/>
  <c r="AY29" i="38"/>
  <c r="AY101" i="38" s="1"/>
  <c r="AY185" i="38" s="1"/>
  <c r="AY257" i="38" s="1"/>
  <c r="AY329" i="38" s="1"/>
  <c r="AY401" i="38" s="1"/>
  <c r="AP153" i="36"/>
  <c r="AP453" i="36" s="1"/>
  <c r="AY81" i="36"/>
  <c r="AY153" i="36" s="1"/>
  <c r="AY237" i="36" s="1"/>
  <c r="AY309" i="36" s="1"/>
  <c r="AY381" i="36" s="1"/>
  <c r="AY453" i="36" s="1"/>
  <c r="AP136" i="37"/>
  <c r="AP436" i="37" s="1"/>
  <c r="AY64" i="37"/>
  <c r="AY136" i="37" s="1"/>
  <c r="AY220" i="37" s="1"/>
  <c r="AY292" i="37" s="1"/>
  <c r="AY364" i="37" s="1"/>
  <c r="AY436" i="37" s="1"/>
  <c r="AM124" i="36"/>
  <c r="AM108" i="36"/>
  <c r="AM155" i="37"/>
  <c r="AM139" i="37"/>
  <c r="AM123" i="37"/>
  <c r="AM115" i="37"/>
  <c r="AM116" i="37"/>
  <c r="AI235" i="36"/>
  <c r="AI203" i="36"/>
  <c r="AP130" i="37"/>
  <c r="AP430" i="37" s="1"/>
  <c r="AY58" i="37"/>
  <c r="AY130" i="37" s="1"/>
  <c r="AY214" i="37" s="1"/>
  <c r="AY286" i="37" s="1"/>
  <c r="AY358" i="37" s="1"/>
  <c r="AY430" i="37" s="1"/>
  <c r="AP90" i="37"/>
  <c r="AP390" i="37" s="1"/>
  <c r="AY18" i="37"/>
  <c r="AY90" i="37" s="1"/>
  <c r="AY174" i="37" s="1"/>
  <c r="AY246" i="37" s="1"/>
  <c r="AY318" i="37" s="1"/>
  <c r="AY390" i="37" s="1"/>
  <c r="AP154" i="38"/>
  <c r="AY82" i="38"/>
  <c r="AY154" i="38" s="1"/>
  <c r="AY238" i="38" s="1"/>
  <c r="AY310" i="38" s="1"/>
  <c r="AY382" i="38" s="1"/>
  <c r="AY454" i="38" s="1"/>
  <c r="AP89" i="38"/>
  <c r="AY17" i="38"/>
  <c r="AY89" i="38" s="1"/>
  <c r="AY173" i="38" s="1"/>
  <c r="AY245" i="38" s="1"/>
  <c r="AY317" i="38" s="1"/>
  <c r="AY389" i="38" s="1"/>
  <c r="AP130" i="38"/>
  <c r="AY58" i="38"/>
  <c r="AY130" i="38" s="1"/>
  <c r="AY214" i="38" s="1"/>
  <c r="AY286" i="38" s="1"/>
  <c r="AY358" i="38" s="1"/>
  <c r="AY430" i="38" s="1"/>
  <c r="AP114" i="38"/>
  <c r="AY42" i="38"/>
  <c r="AY114" i="38" s="1"/>
  <c r="AY198" i="38" s="1"/>
  <c r="AY270" i="38" s="1"/>
  <c r="AY342" i="38" s="1"/>
  <c r="AY414" i="38" s="1"/>
  <c r="AP98" i="38"/>
  <c r="AY26" i="38"/>
  <c r="AY98" i="38" s="1"/>
  <c r="AY182" i="38" s="1"/>
  <c r="AY254" i="38" s="1"/>
  <c r="AY326" i="38" s="1"/>
  <c r="AY398" i="38" s="1"/>
  <c r="AP142" i="36"/>
  <c r="AP442" i="36" s="1"/>
  <c r="AY70" i="36"/>
  <c r="AY142" i="36" s="1"/>
  <c r="AY226" i="36" s="1"/>
  <c r="AY298" i="36" s="1"/>
  <c r="AY370" i="36" s="1"/>
  <c r="AY442" i="36" s="1"/>
  <c r="AP126" i="36"/>
  <c r="AP426" i="36" s="1"/>
  <c r="AY54" i="36"/>
  <c r="AY126" i="36" s="1"/>
  <c r="AY210" i="36" s="1"/>
  <c r="AY282" i="36" s="1"/>
  <c r="AY354" i="36" s="1"/>
  <c r="AY426" i="36" s="1"/>
  <c r="AP110" i="36"/>
  <c r="AP410" i="36" s="1"/>
  <c r="AY38" i="36"/>
  <c r="AY110" i="36" s="1"/>
  <c r="AY194" i="36" s="1"/>
  <c r="AY266" i="36" s="1"/>
  <c r="AY338" i="36" s="1"/>
  <c r="AY410" i="36" s="1"/>
  <c r="AP92" i="36"/>
  <c r="AP392" i="36" s="1"/>
  <c r="AY20" i="36"/>
  <c r="AY92" i="36" s="1"/>
  <c r="AY176" i="36" s="1"/>
  <c r="AY248" i="36" s="1"/>
  <c r="AY320" i="36" s="1"/>
  <c r="AY392" i="36" s="1"/>
  <c r="AP121" i="37"/>
  <c r="AP421" i="37" s="1"/>
  <c r="AY49" i="37"/>
  <c r="AY121" i="37" s="1"/>
  <c r="AY205" i="37" s="1"/>
  <c r="AY277" i="37" s="1"/>
  <c r="AY349" i="37" s="1"/>
  <c r="AY421" i="37" s="1"/>
  <c r="AW57" i="38"/>
  <c r="AW129" i="38" s="1"/>
  <c r="AW213" i="38" s="1"/>
  <c r="AW25" i="38"/>
  <c r="AW97" i="38" s="1"/>
  <c r="AW181" i="38" s="1"/>
  <c r="AI225" i="36"/>
  <c r="AM109" i="37"/>
  <c r="AP151" i="37"/>
  <c r="AP451" i="37" s="1"/>
  <c r="AY79" i="37"/>
  <c r="AY151" i="37" s="1"/>
  <c r="AY235" i="37" s="1"/>
  <c r="AY307" i="37" s="1"/>
  <c r="AY379" i="37" s="1"/>
  <c r="AY451" i="37" s="1"/>
  <c r="AP97" i="37"/>
  <c r="AP397" i="37" s="1"/>
  <c r="AY25" i="37"/>
  <c r="AY97" i="37" s="1"/>
  <c r="AY181" i="37" s="1"/>
  <c r="AY253" i="37" s="1"/>
  <c r="AY325" i="37" s="1"/>
  <c r="AY397" i="37" s="1"/>
  <c r="AI223" i="36"/>
  <c r="AI215" i="36"/>
  <c r="AI183" i="36"/>
  <c r="AM150" i="37"/>
  <c r="AM134" i="37"/>
  <c r="AM117" i="37"/>
  <c r="AM104" i="37"/>
  <c r="AM87" i="37"/>
  <c r="AM142" i="38"/>
  <c r="AM442" i="38" s="1"/>
  <c r="AM126" i="38"/>
  <c r="AM426" i="38" s="1"/>
  <c r="AM110" i="38"/>
  <c r="AM410" i="38" s="1"/>
  <c r="AM88" i="38"/>
  <c r="AM388" i="38" s="1"/>
  <c r="AM122" i="36"/>
  <c r="AM153" i="37"/>
  <c r="AI193" i="36"/>
  <c r="AM145" i="38"/>
  <c r="AM445" i="38" s="1"/>
  <c r="AM113" i="37"/>
  <c r="AM92" i="37"/>
  <c r="AW58" i="37"/>
  <c r="AW130" i="37" s="1"/>
  <c r="AW18" i="37"/>
  <c r="AW90" i="37" s="1"/>
  <c r="AW40" i="37"/>
  <c r="AW112" i="37" s="1"/>
  <c r="AW82" i="38"/>
  <c r="AW154" i="38" s="1"/>
  <c r="AW238" i="38" s="1"/>
  <c r="AI234" i="36"/>
  <c r="AI210" i="36"/>
  <c r="AM93" i="36"/>
  <c r="AI172" i="36"/>
  <c r="AW49" i="37"/>
  <c r="AW121" i="37" s="1"/>
  <c r="AM107" i="37"/>
  <c r="AM108" i="37"/>
  <c r="AM141" i="36"/>
  <c r="AP132" i="38"/>
  <c r="AY60" i="38"/>
  <c r="AY132" i="38" s="1"/>
  <c r="AY216" i="38" s="1"/>
  <c r="AY288" i="38" s="1"/>
  <c r="AY360" i="38" s="1"/>
  <c r="AY432" i="38" s="1"/>
  <c r="AP116" i="38"/>
  <c r="AY44" i="38"/>
  <c r="AY116" i="38" s="1"/>
  <c r="AY200" i="38" s="1"/>
  <c r="AY272" i="38" s="1"/>
  <c r="AY344" i="38" s="1"/>
  <c r="AY416" i="38" s="1"/>
  <c r="AP100" i="38"/>
  <c r="AY28" i="38"/>
  <c r="AY100" i="38" s="1"/>
  <c r="AY184" i="38" s="1"/>
  <c r="AY256" i="38" s="1"/>
  <c r="AY328" i="38" s="1"/>
  <c r="AY400" i="38" s="1"/>
  <c r="AP144" i="36"/>
  <c r="AP444" i="36" s="1"/>
  <c r="AY72" i="36"/>
  <c r="AY144" i="36" s="1"/>
  <c r="AY228" i="36" s="1"/>
  <c r="AY300" i="36" s="1"/>
  <c r="AY372" i="36" s="1"/>
  <c r="AY444" i="36" s="1"/>
  <c r="AW25" i="37"/>
  <c r="AW97" i="37" s="1"/>
  <c r="AI201" i="36"/>
  <c r="AM118" i="37"/>
  <c r="AP94" i="38"/>
  <c r="AY22" i="38"/>
  <c r="AY94" i="38" s="1"/>
  <c r="AY178" i="38" s="1"/>
  <c r="AY250" i="38" s="1"/>
  <c r="AY322" i="38" s="1"/>
  <c r="AY394" i="38" s="1"/>
  <c r="AP93" i="37"/>
  <c r="AP393" i="37" s="1"/>
  <c r="AY21" i="37"/>
  <c r="AY93" i="37" s="1"/>
  <c r="AY177" i="37" s="1"/>
  <c r="AY249" i="37" s="1"/>
  <c r="AY321" i="37" s="1"/>
  <c r="AY393" i="37" s="1"/>
  <c r="AM133" i="38"/>
  <c r="AM433" i="38" s="1"/>
  <c r="AM117" i="38"/>
  <c r="AM417" i="38" s="1"/>
  <c r="AM101" i="38"/>
  <c r="AM401" i="38" s="1"/>
  <c r="AM137" i="36"/>
  <c r="AM437" i="36" s="1"/>
  <c r="AP132" i="36"/>
  <c r="AP432" i="36" s="1"/>
  <c r="AY60" i="36"/>
  <c r="AY132" i="36" s="1"/>
  <c r="AY216" i="36" s="1"/>
  <c r="AY288" i="36" s="1"/>
  <c r="AY360" i="36" s="1"/>
  <c r="AY432" i="36" s="1"/>
  <c r="AP116" i="36"/>
  <c r="AP416" i="36" s="1"/>
  <c r="AY44" i="36"/>
  <c r="AY116" i="36" s="1"/>
  <c r="AY200" i="36" s="1"/>
  <c r="AY272" i="36" s="1"/>
  <c r="AY344" i="36" s="1"/>
  <c r="AY416" i="36" s="1"/>
  <c r="AP100" i="36"/>
  <c r="AP400" i="36" s="1"/>
  <c r="AY28" i="36"/>
  <c r="AY100" i="36" s="1"/>
  <c r="AY184" i="36" s="1"/>
  <c r="AY256" i="36" s="1"/>
  <c r="AY328" i="36" s="1"/>
  <c r="AY400" i="36" s="1"/>
  <c r="AP131" i="37"/>
  <c r="AP431" i="37" s="1"/>
  <c r="AY59" i="37"/>
  <c r="AY131" i="37" s="1"/>
  <c r="AY215" i="37" s="1"/>
  <c r="AY287" i="37" s="1"/>
  <c r="AY359" i="37" s="1"/>
  <c r="AY431" i="37" s="1"/>
  <c r="AP115" i="37"/>
  <c r="AP415" i="37" s="1"/>
  <c r="AY43" i="37"/>
  <c r="AY115" i="37" s="1"/>
  <c r="AY199" i="37" s="1"/>
  <c r="AY271" i="37" s="1"/>
  <c r="AY343" i="37" s="1"/>
  <c r="AY415" i="37" s="1"/>
  <c r="AM154" i="37"/>
  <c r="AM138" i="37"/>
  <c r="AM90" i="37"/>
  <c r="AM100" i="37"/>
  <c r="AM154" i="38"/>
  <c r="AM454" i="38" s="1"/>
  <c r="AP149" i="37"/>
  <c r="AP449" i="37" s="1"/>
  <c r="AY77" i="37"/>
  <c r="AY149" i="37" s="1"/>
  <c r="AY233" i="37" s="1"/>
  <c r="AY305" i="37" s="1"/>
  <c r="AY377" i="37" s="1"/>
  <c r="AY449" i="37" s="1"/>
  <c r="AP108" i="37"/>
  <c r="AP408" i="37" s="1"/>
  <c r="AY36" i="37"/>
  <c r="AY108" i="37" s="1"/>
  <c r="AY192" i="37" s="1"/>
  <c r="AY264" i="37" s="1"/>
  <c r="AY336" i="37" s="1"/>
  <c r="AY408" i="37" s="1"/>
  <c r="AI174" i="36"/>
  <c r="AW72" i="36"/>
  <c r="AW144" i="36" s="1"/>
  <c r="AW228" i="36" s="1"/>
  <c r="AI220" i="36"/>
  <c r="AP132" i="37"/>
  <c r="AP432" i="37" s="1"/>
  <c r="AY60" i="37"/>
  <c r="AY132" i="37" s="1"/>
  <c r="AY216" i="37" s="1"/>
  <c r="AY288" i="37" s="1"/>
  <c r="AY360" i="37" s="1"/>
  <c r="AY432" i="37" s="1"/>
  <c r="AM151" i="37"/>
  <c r="AM135" i="37"/>
  <c r="AM119" i="37"/>
  <c r="AM91" i="37"/>
  <c r="AP90" i="38"/>
  <c r="AY18" i="38"/>
  <c r="AY90" i="38" s="1"/>
  <c r="AY174" i="38" s="1"/>
  <c r="AY246" i="38" s="1"/>
  <c r="AY318" i="38" s="1"/>
  <c r="AY390" i="38" s="1"/>
  <c r="AP150" i="37"/>
  <c r="AP450" i="37" s="1"/>
  <c r="AY78" i="37"/>
  <c r="AY150" i="37" s="1"/>
  <c r="AY234" i="37" s="1"/>
  <c r="AY306" i="37" s="1"/>
  <c r="AY378" i="37" s="1"/>
  <c r="AY450" i="37" s="1"/>
  <c r="AP110" i="37"/>
  <c r="AP410" i="37" s="1"/>
  <c r="AY38" i="37"/>
  <c r="AY110" i="37" s="1"/>
  <c r="AY194" i="37" s="1"/>
  <c r="AY266" i="37" s="1"/>
  <c r="AY338" i="37" s="1"/>
  <c r="AY410" i="37" s="1"/>
  <c r="AP134" i="38"/>
  <c r="AY62" i="38"/>
  <c r="AY134" i="38" s="1"/>
  <c r="AY218" i="38" s="1"/>
  <c r="AY290" i="38" s="1"/>
  <c r="AY362" i="38" s="1"/>
  <c r="AY434" i="38" s="1"/>
  <c r="AP118" i="38"/>
  <c r="AY46" i="38"/>
  <c r="AY118" i="38" s="1"/>
  <c r="AY202" i="38" s="1"/>
  <c r="AY274" i="38" s="1"/>
  <c r="AY346" i="38" s="1"/>
  <c r="AY418" i="38" s="1"/>
  <c r="AP102" i="38"/>
  <c r="AY30" i="38"/>
  <c r="AY102" i="38" s="1"/>
  <c r="AY186" i="38" s="1"/>
  <c r="AY258" i="38" s="1"/>
  <c r="AY330" i="38" s="1"/>
  <c r="AY402" i="38" s="1"/>
  <c r="AP154" i="36"/>
  <c r="AP454" i="36" s="1"/>
  <c r="AY82" i="36"/>
  <c r="AY154" i="36" s="1"/>
  <c r="AY238" i="36" s="1"/>
  <c r="AY310" i="36" s="1"/>
  <c r="AY382" i="36" s="1"/>
  <c r="AY454" i="36" s="1"/>
  <c r="AP122" i="36"/>
  <c r="AP422" i="36" s="1"/>
  <c r="AY50" i="36"/>
  <c r="AY122" i="36" s="1"/>
  <c r="AY206" i="36" s="1"/>
  <c r="AY278" i="36" s="1"/>
  <c r="AY350" i="36" s="1"/>
  <c r="AY422" i="36" s="1"/>
  <c r="AP106" i="36"/>
  <c r="AP406" i="36" s="1"/>
  <c r="AY34" i="36"/>
  <c r="AY106" i="36" s="1"/>
  <c r="AY190" i="36" s="1"/>
  <c r="AY262" i="36" s="1"/>
  <c r="AY334" i="36" s="1"/>
  <c r="AY406" i="36" s="1"/>
  <c r="AP153" i="37"/>
  <c r="AP453" i="37" s="1"/>
  <c r="AY81" i="37"/>
  <c r="AY153" i="37" s="1"/>
  <c r="AY237" i="37" s="1"/>
  <c r="AY309" i="37" s="1"/>
  <c r="AY381" i="37" s="1"/>
  <c r="AY453" i="37" s="1"/>
  <c r="AI238" i="36"/>
  <c r="AI182" i="36"/>
  <c r="AM130" i="36"/>
  <c r="AM98" i="36"/>
  <c r="AM129" i="37"/>
  <c r="AP133" i="36"/>
  <c r="AP433" i="36" s="1"/>
  <c r="AY61" i="36"/>
  <c r="AY133" i="36" s="1"/>
  <c r="AY217" i="36" s="1"/>
  <c r="AY289" i="36" s="1"/>
  <c r="AY361" i="36" s="1"/>
  <c r="AY433" i="36" s="1"/>
  <c r="AP117" i="36"/>
  <c r="AP417" i="36" s="1"/>
  <c r="AY45" i="36"/>
  <c r="AY117" i="36" s="1"/>
  <c r="AY201" i="36" s="1"/>
  <c r="AY273" i="36" s="1"/>
  <c r="AY345" i="36" s="1"/>
  <c r="AY417" i="36" s="1"/>
  <c r="AP101" i="36"/>
  <c r="AP401" i="36" s="1"/>
  <c r="AY29" i="36"/>
  <c r="AY101" i="36" s="1"/>
  <c r="AY185" i="36" s="1"/>
  <c r="AY257" i="36" s="1"/>
  <c r="AY329" i="36" s="1"/>
  <c r="AY401" i="36" s="1"/>
  <c r="AP128" i="38"/>
  <c r="AY56" i="38"/>
  <c r="AY128" i="38" s="1"/>
  <c r="AY212" i="38" s="1"/>
  <c r="AY284" i="38" s="1"/>
  <c r="AY356" i="38" s="1"/>
  <c r="AY428" i="38" s="1"/>
  <c r="AI208" i="36"/>
  <c r="AP155" i="38"/>
  <c r="AY83" i="38"/>
  <c r="AY155" i="38" s="1"/>
  <c r="AY239" i="38" s="1"/>
  <c r="AY311" i="38" s="1"/>
  <c r="AY383" i="38" s="1"/>
  <c r="AY455" i="38" s="1"/>
  <c r="AP93" i="38"/>
  <c r="AY21" i="38"/>
  <c r="AY93" i="38" s="1"/>
  <c r="AY177" i="38" s="1"/>
  <c r="AY249" i="38" s="1"/>
  <c r="AY321" i="38" s="1"/>
  <c r="AY393" i="38" s="1"/>
  <c r="AP131" i="38"/>
  <c r="AY59" i="38"/>
  <c r="AY131" i="38" s="1"/>
  <c r="AY215" i="38" s="1"/>
  <c r="AY287" i="38" s="1"/>
  <c r="AY359" i="38" s="1"/>
  <c r="AY431" i="38" s="1"/>
  <c r="AP115" i="38"/>
  <c r="AY43" i="38"/>
  <c r="AY115" i="38" s="1"/>
  <c r="AY199" i="38" s="1"/>
  <c r="AY271" i="38" s="1"/>
  <c r="AY343" i="38" s="1"/>
  <c r="AY415" i="38" s="1"/>
  <c r="AP99" i="38"/>
  <c r="AY27" i="38"/>
  <c r="AY99" i="38" s="1"/>
  <c r="AY183" i="38" s="1"/>
  <c r="AY255" i="38" s="1"/>
  <c r="AY327" i="38" s="1"/>
  <c r="AY399" i="38" s="1"/>
  <c r="AP151" i="36"/>
  <c r="AP451" i="36" s="1"/>
  <c r="AY79" i="36"/>
  <c r="AY151" i="36" s="1"/>
  <c r="AY235" i="36" s="1"/>
  <c r="AY307" i="36" s="1"/>
  <c r="AY379" i="36" s="1"/>
  <c r="AY451" i="36" s="1"/>
  <c r="AP135" i="36"/>
  <c r="AP435" i="36" s="1"/>
  <c r="AY63" i="36"/>
  <c r="AY135" i="36" s="1"/>
  <c r="AY219" i="36" s="1"/>
  <c r="AY291" i="36" s="1"/>
  <c r="AY363" i="36" s="1"/>
  <c r="AY435" i="36" s="1"/>
  <c r="AP119" i="36"/>
  <c r="AP419" i="36" s="1"/>
  <c r="AY47" i="36"/>
  <c r="AY119" i="36" s="1"/>
  <c r="AY203" i="36" s="1"/>
  <c r="AY275" i="36" s="1"/>
  <c r="AY347" i="36" s="1"/>
  <c r="AY419" i="36" s="1"/>
  <c r="AP103" i="36"/>
  <c r="AP403" i="36" s="1"/>
  <c r="AY31" i="36"/>
  <c r="AY103" i="36" s="1"/>
  <c r="AY187" i="36" s="1"/>
  <c r="AY259" i="36" s="1"/>
  <c r="AY331" i="36" s="1"/>
  <c r="AY403" i="36" s="1"/>
  <c r="AI189" i="36"/>
  <c r="AP86" i="37"/>
  <c r="AP386" i="37" s="1"/>
  <c r="AY14" i="37"/>
  <c r="AY86" i="37" s="1"/>
  <c r="AY170" i="37" s="1"/>
  <c r="AY242" i="37" s="1"/>
  <c r="AY314" i="37" s="1"/>
  <c r="AY386" i="37" s="1"/>
  <c r="AP153" i="38"/>
  <c r="AY81" i="38"/>
  <c r="AY153" i="38" s="1"/>
  <c r="AY237" i="38" s="1"/>
  <c r="AY309" i="38" s="1"/>
  <c r="AY381" i="38" s="1"/>
  <c r="AY453" i="38" s="1"/>
  <c r="AP149" i="38"/>
  <c r="AY77" i="38"/>
  <c r="AY149" i="38" s="1"/>
  <c r="AY233" i="38" s="1"/>
  <c r="AY305" i="38" s="1"/>
  <c r="AY377" i="38" s="1"/>
  <c r="AY449" i="38" s="1"/>
  <c r="AP109" i="37"/>
  <c r="AP409" i="37" s="1"/>
  <c r="AY37" i="37"/>
  <c r="AY109" i="37" s="1"/>
  <c r="AY193" i="37" s="1"/>
  <c r="AY265" i="37" s="1"/>
  <c r="AY337" i="37" s="1"/>
  <c r="AY409" i="37" s="1"/>
  <c r="AI196" i="36"/>
  <c r="AP143" i="38"/>
  <c r="AY71" i="38"/>
  <c r="AY143" i="38" s="1"/>
  <c r="AY227" i="38" s="1"/>
  <c r="AY299" i="38" s="1"/>
  <c r="AY371" i="38" s="1"/>
  <c r="AY443" i="38" s="1"/>
  <c r="AP127" i="38"/>
  <c r="AY55" i="38"/>
  <c r="AY127" i="38" s="1"/>
  <c r="AY211" i="38" s="1"/>
  <c r="AY283" i="38" s="1"/>
  <c r="AY355" i="38" s="1"/>
  <c r="AY427" i="38" s="1"/>
  <c r="AP111" i="38"/>
  <c r="AY39" i="38"/>
  <c r="AY111" i="38" s="1"/>
  <c r="AY195" i="38" s="1"/>
  <c r="AY267" i="38" s="1"/>
  <c r="AY339" i="38" s="1"/>
  <c r="AY411" i="38" s="1"/>
  <c r="AP92" i="38"/>
  <c r="AY20" i="38"/>
  <c r="AY92" i="38" s="1"/>
  <c r="AY176" i="38" s="1"/>
  <c r="AY248" i="38" s="1"/>
  <c r="AY320" i="38" s="1"/>
  <c r="AY392" i="38" s="1"/>
  <c r="AP147" i="36"/>
  <c r="AP447" i="36" s="1"/>
  <c r="AY75" i="36"/>
  <c r="AY147" i="36" s="1"/>
  <c r="AY231" i="36" s="1"/>
  <c r="AY303" i="36" s="1"/>
  <c r="AY375" i="36" s="1"/>
  <c r="AY447" i="36" s="1"/>
  <c r="AP131" i="36"/>
  <c r="AP431" i="36" s="1"/>
  <c r="AY59" i="36"/>
  <c r="AY131" i="36" s="1"/>
  <c r="AY215" i="36" s="1"/>
  <c r="AY287" i="36" s="1"/>
  <c r="AY359" i="36" s="1"/>
  <c r="AY431" i="36" s="1"/>
  <c r="AP115" i="36"/>
  <c r="AP415" i="36" s="1"/>
  <c r="AY43" i="36"/>
  <c r="AY115" i="36" s="1"/>
  <c r="AY199" i="36" s="1"/>
  <c r="AY271" i="36" s="1"/>
  <c r="AY343" i="36" s="1"/>
  <c r="AY415" i="36" s="1"/>
  <c r="AP99" i="36"/>
  <c r="AP399" i="36" s="1"/>
  <c r="AY27" i="36"/>
  <c r="AY99" i="36" s="1"/>
  <c r="AY183" i="36" s="1"/>
  <c r="AY255" i="36" s="1"/>
  <c r="AY327" i="36" s="1"/>
  <c r="AY399" i="36" s="1"/>
  <c r="AW76" i="36"/>
  <c r="AW148" i="36" s="1"/>
  <c r="AW232" i="36" s="1"/>
  <c r="AI224" i="36"/>
  <c r="AW31" i="37"/>
  <c r="AW103" i="37" s="1"/>
  <c r="AP137" i="36"/>
  <c r="AP437" i="36" s="1"/>
  <c r="AY65" i="36"/>
  <c r="AY137" i="36" s="1"/>
  <c r="AY221" i="36" s="1"/>
  <c r="AY293" i="36" s="1"/>
  <c r="AY365" i="36" s="1"/>
  <c r="AY437" i="36" s="1"/>
  <c r="AP128" i="37"/>
  <c r="AP428" i="37" s="1"/>
  <c r="AY56" i="37"/>
  <c r="AY128" i="37" s="1"/>
  <c r="AY212" i="37" s="1"/>
  <c r="AY284" i="37" s="1"/>
  <c r="AY356" i="37" s="1"/>
  <c r="AY428" i="37" s="1"/>
  <c r="AW83" i="38"/>
  <c r="AW155" i="38" s="1"/>
  <c r="AW239" i="38" s="1"/>
  <c r="AW67" i="38"/>
  <c r="AW139" i="38" s="1"/>
  <c r="AW223" i="38" s="1"/>
  <c r="AW35" i="38"/>
  <c r="AW107" i="38" s="1"/>
  <c r="AW191" i="38" s="1"/>
  <c r="AW63" i="36"/>
  <c r="AW135" i="36" s="1"/>
  <c r="AW219" i="36" s="1"/>
  <c r="AI211" i="36"/>
  <c r="AW31" i="36"/>
  <c r="AW103" i="36" s="1"/>
  <c r="AW187" i="36" s="1"/>
  <c r="AP154" i="37"/>
  <c r="AP454" i="37" s="1"/>
  <c r="AY82" i="37"/>
  <c r="AY154" i="37" s="1"/>
  <c r="AY238" i="37" s="1"/>
  <c r="AY310" i="37" s="1"/>
  <c r="AY382" i="37" s="1"/>
  <c r="AY454" i="37" s="1"/>
  <c r="AP111" i="37"/>
  <c r="AP411" i="37" s="1"/>
  <c r="AY39" i="37"/>
  <c r="AY111" i="37" s="1"/>
  <c r="AY195" i="37" s="1"/>
  <c r="AY267" i="37" s="1"/>
  <c r="AY339" i="37" s="1"/>
  <c r="AY411" i="37" s="1"/>
  <c r="AP88" i="36"/>
  <c r="AP388" i="36" s="1"/>
  <c r="AY16" i="36"/>
  <c r="AY88" i="36" s="1"/>
  <c r="AY172" i="36" s="1"/>
  <c r="AY244" i="36" s="1"/>
  <c r="AY316" i="36" s="1"/>
  <c r="AY388" i="36" s="1"/>
  <c r="AI233" i="36"/>
  <c r="AP143" i="37"/>
  <c r="AP443" i="37" s="1"/>
  <c r="AY71" i="37"/>
  <c r="AY143" i="37" s="1"/>
  <c r="AY227" i="37" s="1"/>
  <c r="AY299" i="37" s="1"/>
  <c r="AY371" i="37" s="1"/>
  <c r="AY443" i="37" s="1"/>
  <c r="AP119" i="37"/>
  <c r="AP419" i="37" s="1"/>
  <c r="AY47" i="37"/>
  <c r="AY119" i="37" s="1"/>
  <c r="AY203" i="37" s="1"/>
  <c r="AY275" i="37" s="1"/>
  <c r="AY347" i="37" s="1"/>
  <c r="AY419" i="37" s="1"/>
  <c r="AP91" i="37"/>
  <c r="AP391" i="37" s="1"/>
  <c r="AY19" i="37"/>
  <c r="AY91" i="37" s="1"/>
  <c r="AY175" i="37" s="1"/>
  <c r="AY247" i="37" s="1"/>
  <c r="AY319" i="37" s="1"/>
  <c r="AY391" i="37" s="1"/>
  <c r="AW75" i="36"/>
  <c r="AW147" i="36" s="1"/>
  <c r="AW231" i="36" s="1"/>
  <c r="AW67" i="36"/>
  <c r="AW139" i="36" s="1"/>
  <c r="AW223" i="36" s="1"/>
  <c r="AW43" i="36"/>
  <c r="AW115" i="36" s="1"/>
  <c r="AW199" i="36" s="1"/>
  <c r="AI191" i="36"/>
  <c r="AW76" i="38"/>
  <c r="AW148" i="38" s="1"/>
  <c r="AW232" i="38" s="1"/>
  <c r="AW45" i="38"/>
  <c r="AW117" i="38" s="1"/>
  <c r="AW201" i="38" s="1"/>
  <c r="AI221" i="36"/>
  <c r="AW42" i="38"/>
  <c r="AW114" i="38" s="1"/>
  <c r="AW198" i="38" s="1"/>
  <c r="AI218" i="36"/>
  <c r="AW54" i="36"/>
  <c r="AW126" i="36" s="1"/>
  <c r="AW210" i="36" s="1"/>
  <c r="AI186" i="36"/>
  <c r="AP156" i="38"/>
  <c r="AY84" i="38"/>
  <c r="AY156" i="38" s="1"/>
  <c r="AY240" i="38" s="1"/>
  <c r="AY312" i="38" s="1"/>
  <c r="AY384" i="38" s="1"/>
  <c r="AY456" i="38" s="1"/>
  <c r="AP144" i="38"/>
  <c r="AY72" i="38"/>
  <c r="AY144" i="38" s="1"/>
  <c r="AY228" i="38" s="1"/>
  <c r="AY300" i="38" s="1"/>
  <c r="AY372" i="38" s="1"/>
  <c r="AY444" i="38" s="1"/>
  <c r="AP152" i="36"/>
  <c r="AP452" i="36" s="1"/>
  <c r="AY80" i="36"/>
  <c r="AY152" i="36" s="1"/>
  <c r="AY236" i="36" s="1"/>
  <c r="AY308" i="36" s="1"/>
  <c r="AY380" i="36" s="1"/>
  <c r="AY452" i="36" s="1"/>
  <c r="AP155" i="37"/>
  <c r="AP455" i="37" s="1"/>
  <c r="AY83" i="37"/>
  <c r="AY155" i="37" s="1"/>
  <c r="AY239" i="37" s="1"/>
  <c r="AY311" i="37" s="1"/>
  <c r="AY383" i="37" s="1"/>
  <c r="AY455" i="37" s="1"/>
  <c r="AP123" i="37"/>
  <c r="AP423" i="37" s="1"/>
  <c r="AY51" i="37"/>
  <c r="AY123" i="37" s="1"/>
  <c r="AY207" i="37" s="1"/>
  <c r="AY279" i="37" s="1"/>
  <c r="AY351" i="37" s="1"/>
  <c r="AY423" i="37" s="1"/>
  <c r="AP101" i="37"/>
  <c r="AP401" i="37" s="1"/>
  <c r="AY29" i="37"/>
  <c r="AY101" i="37" s="1"/>
  <c r="AY185" i="37" s="1"/>
  <c r="AY257" i="37" s="1"/>
  <c r="AY329" i="37" s="1"/>
  <c r="AY401" i="37" s="1"/>
  <c r="AP141" i="37"/>
  <c r="AP441" i="37" s="1"/>
  <c r="AY69" i="37"/>
  <c r="AY141" i="37" s="1"/>
  <c r="AY225" i="37" s="1"/>
  <c r="AY297" i="37" s="1"/>
  <c r="AY369" i="37" s="1"/>
  <c r="AY441" i="37" s="1"/>
  <c r="AP129" i="36"/>
  <c r="AP429" i="36" s="1"/>
  <c r="AY57" i="36"/>
  <c r="AY129" i="36" s="1"/>
  <c r="AY213" i="36" s="1"/>
  <c r="AY285" i="36" s="1"/>
  <c r="AY357" i="36" s="1"/>
  <c r="AY429" i="36" s="1"/>
  <c r="AP113" i="36"/>
  <c r="AP413" i="36" s="1"/>
  <c r="AY41" i="36"/>
  <c r="AY113" i="36" s="1"/>
  <c r="AY197" i="36" s="1"/>
  <c r="AY269" i="36" s="1"/>
  <c r="AY341" i="36" s="1"/>
  <c r="AY413" i="36" s="1"/>
  <c r="AP97" i="36"/>
  <c r="AP397" i="36" s="1"/>
  <c r="AY25" i="36"/>
  <c r="AY97" i="36" s="1"/>
  <c r="AY181" i="36" s="1"/>
  <c r="AY253" i="36" s="1"/>
  <c r="AY325" i="36" s="1"/>
  <c r="AY397" i="36" s="1"/>
  <c r="AP88" i="37"/>
  <c r="AP388" i="37" s="1"/>
  <c r="AY16" i="37"/>
  <c r="AY88" i="37" s="1"/>
  <c r="AY172" i="37" s="1"/>
  <c r="AY244" i="37" s="1"/>
  <c r="AY316" i="37" s="1"/>
  <c r="AY388" i="37" s="1"/>
  <c r="AW72" i="38"/>
  <c r="AW144" i="38" s="1"/>
  <c r="AW228" i="38" s="1"/>
  <c r="AI236" i="36"/>
  <c r="AW60" i="38"/>
  <c r="AW132" i="38" s="1"/>
  <c r="AW216" i="38" s="1"/>
  <c r="AW28" i="38"/>
  <c r="AW100" i="38" s="1"/>
  <c r="AW184" i="38" s="1"/>
  <c r="AI228" i="36"/>
  <c r="AP156" i="37"/>
  <c r="AP456" i="37" s="1"/>
  <c r="AY84" i="37"/>
  <c r="AY156" i="37" s="1"/>
  <c r="AY240" i="37" s="1"/>
  <c r="AY312" i="37" s="1"/>
  <c r="AY384" i="37" s="1"/>
  <c r="AY456" i="37" s="1"/>
  <c r="AP124" i="37"/>
  <c r="AP424" i="37" s="1"/>
  <c r="AY52" i="37"/>
  <c r="AY124" i="37" s="1"/>
  <c r="AY208" i="37" s="1"/>
  <c r="AY280" i="37" s="1"/>
  <c r="AY352" i="37" s="1"/>
  <c r="AY424" i="37" s="1"/>
  <c r="AP120" i="36"/>
  <c r="AP420" i="36" s="1"/>
  <c r="AY48" i="36"/>
  <c r="AY120" i="36" s="1"/>
  <c r="AY204" i="36" s="1"/>
  <c r="AY276" i="36" s="1"/>
  <c r="AY348" i="36" s="1"/>
  <c r="AY420" i="36" s="1"/>
  <c r="AP104" i="36"/>
  <c r="AP404" i="36" s="1"/>
  <c r="AY32" i="36"/>
  <c r="AY104" i="36" s="1"/>
  <c r="AY188" i="36" s="1"/>
  <c r="AY260" i="36" s="1"/>
  <c r="AY332" i="36" s="1"/>
  <c r="AY404" i="36" s="1"/>
  <c r="AP142" i="37"/>
  <c r="AP442" i="37" s="1"/>
  <c r="AY70" i="37"/>
  <c r="AY142" i="37" s="1"/>
  <c r="AY226" i="37" s="1"/>
  <c r="AY298" i="37" s="1"/>
  <c r="AY370" i="37" s="1"/>
  <c r="AY442" i="37" s="1"/>
  <c r="AP104" i="37"/>
  <c r="AP404" i="37" s="1"/>
  <c r="AY32" i="37"/>
  <c r="AY104" i="37" s="1"/>
  <c r="AY188" i="37" s="1"/>
  <c r="AY260" i="37" s="1"/>
  <c r="AY332" i="37" s="1"/>
  <c r="AY404" i="37" s="1"/>
  <c r="AP150" i="38"/>
  <c r="AY78" i="38"/>
  <c r="AY150" i="38" s="1"/>
  <c r="AY234" i="38" s="1"/>
  <c r="AY306" i="38" s="1"/>
  <c r="AY378" i="38" s="1"/>
  <c r="AY450" i="38" s="1"/>
  <c r="AP138" i="36"/>
  <c r="AP438" i="36" s="1"/>
  <c r="AY66" i="36"/>
  <c r="AY138" i="36" s="1"/>
  <c r="AY222" i="36" s="1"/>
  <c r="AY294" i="36" s="1"/>
  <c r="AY366" i="36" s="1"/>
  <c r="AY438" i="36" s="1"/>
  <c r="AP145" i="37"/>
  <c r="AP445" i="37" s="1"/>
  <c r="AY73" i="37"/>
  <c r="AY145" i="37" s="1"/>
  <c r="AY229" i="37" s="1"/>
  <c r="AY301" i="37" s="1"/>
  <c r="AY373" i="37" s="1"/>
  <c r="AY445" i="37" s="1"/>
  <c r="AI198" i="36"/>
  <c r="AP106" i="37"/>
  <c r="AP406" i="37" s="1"/>
  <c r="AY34" i="37"/>
  <c r="AY106" i="37" s="1"/>
  <c r="AY190" i="37" s="1"/>
  <c r="AY262" i="37" s="1"/>
  <c r="AY334" i="37" s="1"/>
  <c r="AY406" i="37" s="1"/>
  <c r="AP98" i="37"/>
  <c r="AP398" i="37" s="1"/>
  <c r="AY26" i="37"/>
  <c r="AY98" i="37" s="1"/>
  <c r="AY182" i="37" s="1"/>
  <c r="AY254" i="37" s="1"/>
  <c r="AY326" i="37" s="1"/>
  <c r="AY398" i="37" s="1"/>
  <c r="AI216" i="36"/>
  <c r="AI184" i="36"/>
  <c r="AI197" i="36"/>
  <c r="AM95" i="38"/>
  <c r="AM395" i="38" s="1"/>
  <c r="AP107" i="37"/>
  <c r="AP407" i="37" s="1"/>
  <c r="AY35" i="37"/>
  <c r="AY107" i="37" s="1"/>
  <c r="AY191" i="37" s="1"/>
  <c r="AY263" i="37" s="1"/>
  <c r="AY335" i="37" s="1"/>
  <c r="AY407" i="37" s="1"/>
  <c r="AP137" i="38"/>
  <c r="AY65" i="38"/>
  <c r="AY137" i="38" s="1"/>
  <c r="AY221" i="38" s="1"/>
  <c r="AY293" i="38" s="1"/>
  <c r="AY365" i="38" s="1"/>
  <c r="AY437" i="38" s="1"/>
  <c r="AP121" i="38"/>
  <c r="AY49" i="38"/>
  <c r="AY121" i="38" s="1"/>
  <c r="AY205" i="38" s="1"/>
  <c r="AY277" i="38" s="1"/>
  <c r="AY349" i="38" s="1"/>
  <c r="AY421" i="38" s="1"/>
  <c r="AP105" i="38"/>
  <c r="AY33" i="38"/>
  <c r="AY105" i="38" s="1"/>
  <c r="AY189" i="38" s="1"/>
  <c r="AY261" i="38" s="1"/>
  <c r="AY333" i="38" s="1"/>
  <c r="AY405" i="38" s="1"/>
  <c r="AP149" i="36"/>
  <c r="AP449" i="36" s="1"/>
  <c r="AY77" i="36"/>
  <c r="AY149" i="36" s="1"/>
  <c r="AY233" i="36" s="1"/>
  <c r="AY305" i="36" s="1"/>
  <c r="AY377" i="36" s="1"/>
  <c r="AY449" i="36" s="1"/>
  <c r="AP95" i="36"/>
  <c r="AP395" i="36" s="1"/>
  <c r="AY23" i="36"/>
  <c r="AY95" i="36" s="1"/>
  <c r="AY179" i="36" s="1"/>
  <c r="AY251" i="36" s="1"/>
  <c r="AY323" i="36" s="1"/>
  <c r="AY395" i="36" s="1"/>
  <c r="AW37" i="37"/>
  <c r="AW109" i="37" s="1"/>
  <c r="AM124" i="38"/>
  <c r="AM424" i="38" s="1"/>
  <c r="AM108" i="38"/>
  <c r="AM408" i="38" s="1"/>
  <c r="AI204" i="36"/>
  <c r="AI222" i="36"/>
  <c r="AM106" i="36"/>
  <c r="AP120" i="37"/>
  <c r="AP420" i="37" s="1"/>
  <c r="AY48" i="37"/>
  <c r="AY120" i="37" s="1"/>
  <c r="AY204" i="37" s="1"/>
  <c r="AY276" i="37" s="1"/>
  <c r="AY348" i="37" s="1"/>
  <c r="AY420" i="37" s="1"/>
  <c r="AM94" i="38"/>
  <c r="AM394" i="38" s="1"/>
  <c r="AW56" i="38"/>
  <c r="AW128" i="38" s="1"/>
  <c r="AW212" i="38" s="1"/>
  <c r="AW84" i="36"/>
  <c r="AW156" i="36" s="1"/>
  <c r="AW240" i="36" s="1"/>
  <c r="AI232" i="36"/>
  <c r="AP141" i="38"/>
  <c r="AY69" i="38"/>
  <c r="AY141" i="38" s="1"/>
  <c r="AY225" i="38" s="1"/>
  <c r="AY297" i="38" s="1"/>
  <c r="AY369" i="38" s="1"/>
  <c r="AY441" i="38" s="1"/>
  <c r="AP125" i="38"/>
  <c r="AY53" i="38"/>
  <c r="AY125" i="38" s="1"/>
  <c r="AY209" i="38" s="1"/>
  <c r="AY281" i="38" s="1"/>
  <c r="AY353" i="38" s="1"/>
  <c r="AY425" i="38" s="1"/>
  <c r="AP109" i="38"/>
  <c r="AY37" i="38"/>
  <c r="AY109" i="38" s="1"/>
  <c r="AY193" i="38" s="1"/>
  <c r="AY265" i="38" s="1"/>
  <c r="AY337" i="38" s="1"/>
  <c r="AY409" i="38" s="1"/>
  <c r="AP94" i="36"/>
  <c r="AP394" i="36" s="1"/>
  <c r="AY22" i="36"/>
  <c r="AY94" i="36" s="1"/>
  <c r="AY178" i="36" s="1"/>
  <c r="AY250" i="36" s="1"/>
  <c r="AY322" i="36" s="1"/>
  <c r="AY394" i="36" s="1"/>
  <c r="AP145" i="36"/>
  <c r="AP445" i="36" s="1"/>
  <c r="AY73" i="36"/>
  <c r="AY145" i="36" s="1"/>
  <c r="AY229" i="36" s="1"/>
  <c r="AY301" i="36" s="1"/>
  <c r="AY373" i="36" s="1"/>
  <c r="AY445" i="36" s="1"/>
  <c r="AP152" i="37"/>
  <c r="AP452" i="37" s="1"/>
  <c r="AY80" i="37"/>
  <c r="AY152" i="37" s="1"/>
  <c r="AY236" i="37" s="1"/>
  <c r="AY308" i="37" s="1"/>
  <c r="AY380" i="37" s="1"/>
  <c r="AY452" i="37" s="1"/>
  <c r="AM132" i="36"/>
  <c r="AM116" i="36"/>
  <c r="AY34" i="35" s="1"/>
  <c r="AK34" i="35" s="1"/>
  <c r="AW43" i="38"/>
  <c r="AW115" i="38" s="1"/>
  <c r="AW199" i="38" s="1"/>
  <c r="AI219" i="36"/>
  <c r="BO53" i="35" s="1"/>
  <c r="AI187" i="36"/>
  <c r="AP146" i="37"/>
  <c r="AP446" i="37" s="1"/>
  <c r="AY74" i="37"/>
  <c r="AY146" i="37" s="1"/>
  <c r="AY230" i="37" s="1"/>
  <c r="AY302" i="37" s="1"/>
  <c r="AY374" i="37" s="1"/>
  <c r="AY446" i="37" s="1"/>
  <c r="AP100" i="37"/>
  <c r="AP400" i="37" s="1"/>
  <c r="AY28" i="37"/>
  <c r="AY100" i="37" s="1"/>
  <c r="AY184" i="37" s="1"/>
  <c r="AY256" i="37" s="1"/>
  <c r="AY328" i="37" s="1"/>
  <c r="AY400" i="37" s="1"/>
  <c r="AP87" i="38"/>
  <c r="AY15" i="38"/>
  <c r="AY87" i="38" s="1"/>
  <c r="AY171" i="38" s="1"/>
  <c r="AY243" i="38" s="1"/>
  <c r="AY315" i="38" s="1"/>
  <c r="AY387" i="38" s="1"/>
  <c r="AP138" i="38"/>
  <c r="AY66" i="38"/>
  <c r="AY138" i="38" s="1"/>
  <c r="AY222" i="38" s="1"/>
  <c r="AY294" i="38" s="1"/>
  <c r="AY366" i="38" s="1"/>
  <c r="AY438" i="38" s="1"/>
  <c r="AP122" i="38"/>
  <c r="AY50" i="38"/>
  <c r="AY122" i="38" s="1"/>
  <c r="AY206" i="38" s="1"/>
  <c r="AY278" i="38" s="1"/>
  <c r="AY350" i="38" s="1"/>
  <c r="AY422" i="38" s="1"/>
  <c r="AP106" i="38"/>
  <c r="AY34" i="38"/>
  <c r="AY106" i="38" s="1"/>
  <c r="AY190" i="38" s="1"/>
  <c r="AY262" i="38" s="1"/>
  <c r="AY334" i="38" s="1"/>
  <c r="AY406" i="38" s="1"/>
  <c r="AP150" i="36"/>
  <c r="AP450" i="36" s="1"/>
  <c r="AY78" i="36"/>
  <c r="AY150" i="36" s="1"/>
  <c r="AY234" i="36" s="1"/>
  <c r="AY306" i="36" s="1"/>
  <c r="AY378" i="36" s="1"/>
  <c r="AY450" i="36" s="1"/>
  <c r="AP134" i="36"/>
  <c r="AP434" i="36" s="1"/>
  <c r="AY62" i="36"/>
  <c r="AY134" i="36" s="1"/>
  <c r="AY218" i="36" s="1"/>
  <c r="AY290" i="36" s="1"/>
  <c r="AY362" i="36" s="1"/>
  <c r="AY434" i="36" s="1"/>
  <c r="AP118" i="36"/>
  <c r="AP418" i="36" s="1"/>
  <c r="AY46" i="36"/>
  <c r="AY118" i="36" s="1"/>
  <c r="AY202" i="36" s="1"/>
  <c r="AY274" i="36" s="1"/>
  <c r="AY346" i="36" s="1"/>
  <c r="AY418" i="36" s="1"/>
  <c r="AP102" i="36"/>
  <c r="AP402" i="36" s="1"/>
  <c r="AY30" i="36"/>
  <c r="AY102" i="36" s="1"/>
  <c r="AY186" i="36" s="1"/>
  <c r="AY258" i="36" s="1"/>
  <c r="AY330" i="36" s="1"/>
  <c r="AY402" i="36" s="1"/>
  <c r="AW14" i="37"/>
  <c r="AW86" i="37" s="1"/>
  <c r="AW81" i="38"/>
  <c r="AW153" i="38" s="1"/>
  <c r="AW237" i="38" s="1"/>
  <c r="AW41" i="38"/>
  <c r="AW113" i="38" s="1"/>
  <c r="AW197" i="38" s="1"/>
  <c r="AI179" i="36"/>
  <c r="AM102" i="37"/>
  <c r="AP135" i="37"/>
  <c r="AP435" i="37" s="1"/>
  <c r="AY63" i="37"/>
  <c r="AY135" i="37" s="1"/>
  <c r="AY219" i="37" s="1"/>
  <c r="AY291" i="37" s="1"/>
  <c r="AY363" i="37" s="1"/>
  <c r="AY435" i="37" s="1"/>
  <c r="AP114" i="37"/>
  <c r="AP414" i="37" s="1"/>
  <c r="AY42" i="37"/>
  <c r="AY114" i="37" s="1"/>
  <c r="AY198" i="37" s="1"/>
  <c r="AY270" i="37" s="1"/>
  <c r="AY342" i="37" s="1"/>
  <c r="AY414" i="37" s="1"/>
  <c r="AW55" i="38"/>
  <c r="AW127" i="38" s="1"/>
  <c r="AW211" i="38" s="1"/>
  <c r="AW20" i="38"/>
  <c r="AW92" i="38" s="1"/>
  <c r="AW176" i="38" s="1"/>
  <c r="AI231" i="36"/>
  <c r="AI199" i="36"/>
  <c r="AI171" i="36"/>
  <c r="AM142" i="37"/>
  <c r="CG60" i="35" s="1"/>
  <c r="BS60" i="35" s="1"/>
  <c r="AW17" i="36"/>
  <c r="AW89" i="36" s="1"/>
  <c r="AW173" i="36" s="1"/>
  <c r="AW46" i="37"/>
  <c r="AW118" i="37" s="1"/>
  <c r="AW53" i="38"/>
  <c r="AW125" i="38" s="1"/>
  <c r="AW209" i="38" s="1"/>
  <c r="AI178" i="36"/>
  <c r="AW81" i="36"/>
  <c r="AW153" i="36" s="1"/>
  <c r="AW237" i="36" s="1"/>
  <c r="AI229" i="36"/>
  <c r="AW56" i="37"/>
  <c r="AW128" i="37" s="1"/>
  <c r="AW74" i="37"/>
  <c r="AW146" i="37" s="1"/>
  <c r="AW39" i="37"/>
  <c r="AW111" i="37" s="1"/>
  <c r="AW28" i="37"/>
  <c r="AW100" i="37" s="1"/>
  <c r="AW17" i="38"/>
  <c r="AW89" i="38" s="1"/>
  <c r="AW173" i="38" s="1"/>
  <c r="AW50" i="38"/>
  <c r="AW122" i="38" s="1"/>
  <c r="AW206" i="38" s="1"/>
  <c r="AW70" i="36"/>
  <c r="AW142" i="36" s="1"/>
  <c r="AW226" i="36" s="1"/>
  <c r="AW62" i="36"/>
  <c r="AW134" i="36" s="1"/>
  <c r="AW218" i="36" s="1"/>
  <c r="AI194" i="36"/>
  <c r="AW30" i="36"/>
  <c r="AW102" i="36" s="1"/>
  <c r="AW186" i="36" s="1"/>
  <c r="AW20" i="36"/>
  <c r="AW92" i="36" s="1"/>
  <c r="AW176" i="36" s="1"/>
  <c r="AM153" i="38"/>
  <c r="AM453" i="38" s="1"/>
  <c r="AM149" i="36"/>
  <c r="AP89" i="37"/>
  <c r="AP389" i="37" s="1"/>
  <c r="AY17" i="37"/>
  <c r="AY89" i="37" s="1"/>
  <c r="AY173" i="37" s="1"/>
  <c r="AY245" i="37" s="1"/>
  <c r="AY317" i="37" s="1"/>
  <c r="AY389" i="37" s="1"/>
  <c r="AP124" i="38"/>
  <c r="AY52" i="38"/>
  <c r="AY124" i="38" s="1"/>
  <c r="AY208" i="38" s="1"/>
  <c r="AY280" i="38" s="1"/>
  <c r="AY352" i="38" s="1"/>
  <c r="AY424" i="38" s="1"/>
  <c r="AP108" i="38"/>
  <c r="AY36" i="38"/>
  <c r="AY108" i="38" s="1"/>
  <c r="AY192" i="38" s="1"/>
  <c r="AY264" i="38" s="1"/>
  <c r="AY336" i="38" s="1"/>
  <c r="AY408" i="38" s="1"/>
  <c r="AP90" i="36"/>
  <c r="AP390" i="36" s="1"/>
  <c r="AY18" i="36"/>
  <c r="AY90" i="36" s="1"/>
  <c r="AY174" i="36" s="1"/>
  <c r="AY246" i="36" s="1"/>
  <c r="AY318" i="36" s="1"/>
  <c r="AY390" i="36" s="1"/>
  <c r="AP136" i="36"/>
  <c r="AP436" i="36" s="1"/>
  <c r="AY64" i="36"/>
  <c r="AY136" i="36" s="1"/>
  <c r="AY220" i="36" s="1"/>
  <c r="AY292" i="36" s="1"/>
  <c r="AY364" i="36" s="1"/>
  <c r="AY436" i="36" s="1"/>
  <c r="AW71" i="37"/>
  <c r="AW143" i="37" s="1"/>
  <c r="AW19" i="37"/>
  <c r="AW91" i="37" s="1"/>
  <c r="AP86" i="38"/>
  <c r="AY14" i="38"/>
  <c r="AY86" i="38" s="1"/>
  <c r="AY170" i="38" s="1"/>
  <c r="AY242" i="38" s="1"/>
  <c r="AY314" i="38" s="1"/>
  <c r="AY386" i="38" s="1"/>
  <c r="AM120" i="37"/>
  <c r="CG38" i="35" s="1"/>
  <c r="BS38" i="35" s="1"/>
  <c r="AP152" i="38"/>
  <c r="AY80" i="38"/>
  <c r="AY152" i="38" s="1"/>
  <c r="AY236" i="38" s="1"/>
  <c r="AY308" i="38" s="1"/>
  <c r="AY380" i="38" s="1"/>
  <c r="AY452" i="38" s="1"/>
  <c r="AP145" i="38"/>
  <c r="AY73" i="38"/>
  <c r="AY145" i="38" s="1"/>
  <c r="AY229" i="38" s="1"/>
  <c r="AY301" i="38" s="1"/>
  <c r="AY373" i="38" s="1"/>
  <c r="AY445" i="38" s="1"/>
  <c r="AM146" i="38"/>
  <c r="AM446" i="38" s="1"/>
  <c r="AM141" i="38"/>
  <c r="AM441" i="38" s="1"/>
  <c r="AM125" i="38"/>
  <c r="AM425" i="38" s="1"/>
  <c r="AM109" i="38"/>
  <c r="AM409" i="38" s="1"/>
  <c r="AM94" i="36"/>
  <c r="AM394" i="36" s="1"/>
  <c r="AP124" i="36"/>
  <c r="AP424" i="36" s="1"/>
  <c r="AY52" i="36"/>
  <c r="AY124" i="36" s="1"/>
  <c r="AY208" i="36" s="1"/>
  <c r="AY280" i="36" s="1"/>
  <c r="AY352" i="36" s="1"/>
  <c r="AY424" i="36" s="1"/>
  <c r="AP108" i="36"/>
  <c r="AP408" i="36" s="1"/>
  <c r="AY36" i="36"/>
  <c r="AY108" i="36" s="1"/>
  <c r="AY192" i="36" s="1"/>
  <c r="AY264" i="36" s="1"/>
  <c r="AY336" i="36" s="1"/>
  <c r="AY408" i="36" s="1"/>
  <c r="AP147" i="37"/>
  <c r="AP447" i="37" s="1"/>
  <c r="AY75" i="37"/>
  <c r="AY147" i="37" s="1"/>
  <c r="AY231" i="37" s="1"/>
  <c r="AY303" i="37" s="1"/>
  <c r="AY375" i="37" s="1"/>
  <c r="AY447" i="37" s="1"/>
  <c r="AM146" i="37"/>
  <c r="AM130" i="37"/>
  <c r="AM111" i="37"/>
  <c r="AM112" i="37"/>
  <c r="AP133" i="37"/>
  <c r="AP433" i="37" s="1"/>
  <c r="AY61" i="37"/>
  <c r="AY133" i="37" s="1"/>
  <c r="AY217" i="37" s="1"/>
  <c r="AY289" i="37" s="1"/>
  <c r="AY361" i="37" s="1"/>
  <c r="AY433" i="37" s="1"/>
  <c r="AW17" i="37"/>
  <c r="AW89" i="37" s="1"/>
  <c r="AW36" i="38"/>
  <c r="AW108" i="38" s="1"/>
  <c r="AW192" i="38" s="1"/>
  <c r="AW18" i="36"/>
  <c r="AW90" i="36" s="1"/>
  <c r="AW174" i="36" s="1"/>
  <c r="AP148" i="37"/>
  <c r="AP448" i="37" s="1"/>
  <c r="AY76" i="37"/>
  <c r="AY148" i="37" s="1"/>
  <c r="AY232" i="37" s="1"/>
  <c r="AY304" i="37" s="1"/>
  <c r="AY376" i="37" s="1"/>
  <c r="AY448" i="37" s="1"/>
  <c r="AM143" i="37"/>
  <c r="AM127" i="37"/>
  <c r="AM114" i="37"/>
  <c r="AP151" i="38"/>
  <c r="AY79" i="38"/>
  <c r="AY151" i="38" s="1"/>
  <c r="AY235" i="38" s="1"/>
  <c r="AY307" i="38" s="1"/>
  <c r="AY379" i="38" s="1"/>
  <c r="AY451" i="38" s="1"/>
  <c r="AW71" i="38"/>
  <c r="AW143" i="38" s="1"/>
  <c r="AW227" i="38" s="1"/>
  <c r="AP134" i="37"/>
  <c r="AP434" i="37" s="1"/>
  <c r="AY62" i="37"/>
  <c r="AY134" i="37" s="1"/>
  <c r="AY218" i="37" s="1"/>
  <c r="AY290" i="37" s="1"/>
  <c r="AY362" i="37" s="1"/>
  <c r="AY434" i="37" s="1"/>
  <c r="AP96" i="37"/>
  <c r="AP396" i="37" s="1"/>
  <c r="AY24" i="37"/>
  <c r="AY96" i="37" s="1"/>
  <c r="AY180" i="37" s="1"/>
  <c r="AY252" i="37" s="1"/>
  <c r="AY324" i="37" s="1"/>
  <c r="AY396" i="37" s="1"/>
  <c r="AP142" i="38"/>
  <c r="AY70" i="38"/>
  <c r="AY142" i="38" s="1"/>
  <c r="AY226" i="38" s="1"/>
  <c r="AY298" i="38" s="1"/>
  <c r="AY370" i="38" s="1"/>
  <c r="AY442" i="38" s="1"/>
  <c r="AP126" i="38"/>
  <c r="AY54" i="38"/>
  <c r="AY126" i="38" s="1"/>
  <c r="AY210" i="38" s="1"/>
  <c r="AY282" i="38" s="1"/>
  <c r="AY354" i="38" s="1"/>
  <c r="AY426" i="38" s="1"/>
  <c r="AP110" i="38"/>
  <c r="AY38" i="38"/>
  <c r="AY110" i="38" s="1"/>
  <c r="AY194" i="38" s="1"/>
  <c r="AY266" i="38" s="1"/>
  <c r="AY338" i="38" s="1"/>
  <c r="AY410" i="38" s="1"/>
  <c r="AP88" i="38"/>
  <c r="AY16" i="38"/>
  <c r="AY88" i="38" s="1"/>
  <c r="AY172" i="38" s="1"/>
  <c r="AY244" i="38" s="1"/>
  <c r="AY316" i="38" s="1"/>
  <c r="AY388" i="38" s="1"/>
  <c r="AP146" i="36"/>
  <c r="AP446" i="36" s="1"/>
  <c r="AY74" i="36"/>
  <c r="AY146" i="36" s="1"/>
  <c r="AY230" i="36" s="1"/>
  <c r="AY302" i="36" s="1"/>
  <c r="AY374" i="36" s="1"/>
  <c r="AY446" i="36" s="1"/>
  <c r="AP130" i="36"/>
  <c r="AP430" i="36" s="1"/>
  <c r="AY58" i="36"/>
  <c r="AY130" i="36" s="1"/>
  <c r="AY214" i="36" s="1"/>
  <c r="AY286" i="36" s="1"/>
  <c r="AY358" i="36" s="1"/>
  <c r="AY430" i="36" s="1"/>
  <c r="AP114" i="36"/>
  <c r="AP414" i="36" s="1"/>
  <c r="AY42" i="36"/>
  <c r="AY114" i="36" s="1"/>
  <c r="AY198" i="36" s="1"/>
  <c r="AY270" i="36" s="1"/>
  <c r="AY342" i="36" s="1"/>
  <c r="AY414" i="36" s="1"/>
  <c r="AP98" i="36"/>
  <c r="AP398" i="36" s="1"/>
  <c r="AY26" i="36"/>
  <c r="AY98" i="36" s="1"/>
  <c r="AY182" i="36" s="1"/>
  <c r="AY254" i="36" s="1"/>
  <c r="AY326" i="36" s="1"/>
  <c r="AY398" i="36" s="1"/>
  <c r="AP137" i="37"/>
  <c r="AP437" i="37" s="1"/>
  <c r="AY65" i="37"/>
  <c r="AY137" i="37" s="1"/>
  <c r="AY221" i="37" s="1"/>
  <c r="AY293" i="37" s="1"/>
  <c r="AY365" i="37" s="1"/>
  <c r="AY437" i="37" s="1"/>
  <c r="AI214" i="36"/>
  <c r="AW42" i="36"/>
  <c r="AW114" i="36" s="1"/>
  <c r="AW198" i="36" s="1"/>
  <c r="AM138" i="36"/>
  <c r="AY56" i="35" s="1"/>
  <c r="AK56" i="35" s="1"/>
  <c r="AM114" i="36"/>
  <c r="AP125" i="36"/>
  <c r="AP425" i="36" s="1"/>
  <c r="AY53" i="36"/>
  <c r="AY125" i="36" s="1"/>
  <c r="AY209" i="36" s="1"/>
  <c r="AY281" i="36" s="1"/>
  <c r="AY353" i="36" s="1"/>
  <c r="AY425" i="36" s="1"/>
  <c r="AP109" i="36"/>
  <c r="AP409" i="36" s="1"/>
  <c r="AY37" i="36"/>
  <c r="AY109" i="36" s="1"/>
  <c r="AY193" i="36" s="1"/>
  <c r="AY265" i="36" s="1"/>
  <c r="AY337" i="36" s="1"/>
  <c r="AY409" i="36" s="1"/>
  <c r="AW53" i="36"/>
  <c r="AW125" i="36" s="1"/>
  <c r="AW209" i="36" s="1"/>
  <c r="AP96" i="38"/>
  <c r="AY24" i="38"/>
  <c r="AY96" i="38" s="1"/>
  <c r="AY180" i="38" s="1"/>
  <c r="AY252" i="38" s="1"/>
  <c r="AY324" i="38" s="1"/>
  <c r="AY396" i="38" s="1"/>
  <c r="AP91" i="36"/>
  <c r="AP391" i="36" s="1"/>
  <c r="AY19" i="36"/>
  <c r="AY91" i="36" s="1"/>
  <c r="AY175" i="36" s="1"/>
  <c r="AY247" i="36" s="1"/>
  <c r="AY319" i="36" s="1"/>
  <c r="AY391" i="36" s="1"/>
  <c r="AP92" i="37"/>
  <c r="AP392" i="37" s="1"/>
  <c r="AY20" i="37"/>
  <c r="AY92" i="37" s="1"/>
  <c r="AY176" i="37" s="1"/>
  <c r="AY248" i="37" s="1"/>
  <c r="AY320" i="37" s="1"/>
  <c r="AY392" i="37" s="1"/>
  <c r="AP95" i="37"/>
  <c r="AP395" i="37" s="1"/>
  <c r="AY23" i="37"/>
  <c r="AY95" i="37" s="1"/>
  <c r="AY179" i="37" s="1"/>
  <c r="AY251" i="37" s="1"/>
  <c r="AY323" i="37" s="1"/>
  <c r="AY395" i="37" s="1"/>
  <c r="AP120" i="38"/>
  <c r="AY48" i="38"/>
  <c r="AY120" i="38" s="1"/>
  <c r="AY204" i="38" s="1"/>
  <c r="AY276" i="38" s="1"/>
  <c r="AY348" i="38" s="1"/>
  <c r="AY420" i="38" s="1"/>
  <c r="AP91" i="38"/>
  <c r="AY19" i="38"/>
  <c r="AY91" i="38" s="1"/>
  <c r="AY175" i="38" s="1"/>
  <c r="AY247" i="38" s="1"/>
  <c r="AY319" i="38" s="1"/>
  <c r="AY391" i="38" s="1"/>
  <c r="AP123" i="38"/>
  <c r="AY51" i="38"/>
  <c r="AY123" i="38" s="1"/>
  <c r="AY207" i="38" s="1"/>
  <c r="AY279" i="38" s="1"/>
  <c r="AY351" i="38" s="1"/>
  <c r="AY423" i="38" s="1"/>
  <c r="AP86" i="36"/>
  <c r="AP386" i="36" s="1"/>
  <c r="AY14" i="36"/>
  <c r="AY86" i="36" s="1"/>
  <c r="AY170" i="36" s="1"/>
  <c r="AY242" i="36" s="1"/>
  <c r="AY314" i="36" s="1"/>
  <c r="AY386" i="36" s="1"/>
  <c r="AP143" i="36"/>
  <c r="AP443" i="36" s="1"/>
  <c r="AY71" i="36"/>
  <c r="AY143" i="36" s="1"/>
  <c r="AY227" i="36" s="1"/>
  <c r="AY299" i="36" s="1"/>
  <c r="AY371" i="36" s="1"/>
  <c r="AY443" i="36" s="1"/>
  <c r="AP127" i="36"/>
  <c r="AP427" i="36" s="1"/>
  <c r="AY55" i="36"/>
  <c r="AY127" i="36" s="1"/>
  <c r="AY211" i="36" s="1"/>
  <c r="AY283" i="36" s="1"/>
  <c r="AY355" i="36" s="1"/>
  <c r="AY427" i="36" s="1"/>
  <c r="AP111" i="36"/>
  <c r="AP411" i="36" s="1"/>
  <c r="AY39" i="36"/>
  <c r="AY111" i="36" s="1"/>
  <c r="AY195" i="36" s="1"/>
  <c r="AY267" i="36" s="1"/>
  <c r="AY339" i="36" s="1"/>
  <c r="AY411" i="36" s="1"/>
  <c r="AI205" i="36"/>
  <c r="AP93" i="36"/>
  <c r="AP393" i="36" s="1"/>
  <c r="AY21" i="36"/>
  <c r="AY93" i="36" s="1"/>
  <c r="AY177" i="36" s="1"/>
  <c r="AY249" i="36" s="1"/>
  <c r="AY321" i="36" s="1"/>
  <c r="AY393" i="36" s="1"/>
  <c r="AP99" i="37"/>
  <c r="AP399" i="37" s="1"/>
  <c r="AY27" i="37"/>
  <c r="AY99" i="37" s="1"/>
  <c r="AY183" i="37" s="1"/>
  <c r="AY255" i="37" s="1"/>
  <c r="AY327" i="37" s="1"/>
  <c r="AY399" i="37" s="1"/>
  <c r="AP147" i="38"/>
  <c r="AY75" i="38"/>
  <c r="AY147" i="38" s="1"/>
  <c r="AY231" i="38" s="1"/>
  <c r="AY303" i="38" s="1"/>
  <c r="AY375" i="38" s="1"/>
  <c r="AY447" i="38" s="1"/>
  <c r="AI212" i="36"/>
  <c r="AI180" i="36"/>
  <c r="AP135" i="38"/>
  <c r="AY63" i="38"/>
  <c r="AY135" i="38" s="1"/>
  <c r="AY219" i="38" s="1"/>
  <c r="AY291" i="38" s="1"/>
  <c r="AY363" i="38" s="1"/>
  <c r="AY435" i="38" s="1"/>
  <c r="AP119" i="38"/>
  <c r="AY47" i="38"/>
  <c r="AY119" i="38" s="1"/>
  <c r="AY203" i="38" s="1"/>
  <c r="AY275" i="38" s="1"/>
  <c r="AY347" i="38" s="1"/>
  <c r="AY419" i="38" s="1"/>
  <c r="AP103" i="38"/>
  <c r="AY31" i="38"/>
  <c r="AY103" i="38" s="1"/>
  <c r="AY187" i="38" s="1"/>
  <c r="AY259" i="38" s="1"/>
  <c r="AY331" i="38" s="1"/>
  <c r="AY403" i="38" s="1"/>
  <c r="AP155" i="36"/>
  <c r="AP455" i="36" s="1"/>
  <c r="AY83" i="36"/>
  <c r="AY155" i="36" s="1"/>
  <c r="AY239" i="36" s="1"/>
  <c r="AY311" i="36" s="1"/>
  <c r="AY383" i="36" s="1"/>
  <c r="AY455" i="36" s="1"/>
  <c r="AP123" i="36"/>
  <c r="AP423" i="36" s="1"/>
  <c r="AY51" i="36"/>
  <c r="AY123" i="36" s="1"/>
  <c r="AY207" i="36" s="1"/>
  <c r="AY279" i="36" s="1"/>
  <c r="AY351" i="36" s="1"/>
  <c r="AY423" i="36" s="1"/>
  <c r="AP107" i="36"/>
  <c r="AP407" i="36" s="1"/>
  <c r="AY35" i="36"/>
  <c r="AY107" i="36" s="1"/>
  <c r="AY191" i="36" s="1"/>
  <c r="AY263" i="36" s="1"/>
  <c r="AY335" i="36" s="1"/>
  <c r="AY407" i="36" s="1"/>
  <c r="AP87" i="36"/>
  <c r="AP387" i="36" s="1"/>
  <c r="AY15" i="36"/>
  <c r="AY87" i="36" s="1"/>
  <c r="AY171" i="36" s="1"/>
  <c r="AY243" i="36" s="1"/>
  <c r="AY315" i="36" s="1"/>
  <c r="AY387" i="36" s="1"/>
  <c r="AI230" i="36"/>
  <c r="AI190" i="36"/>
  <c r="AI185" i="36"/>
  <c r="AW26" i="37"/>
  <c r="AW98" i="37" s="1"/>
  <c r="AW64" i="38"/>
  <c r="AW136" i="38" s="1"/>
  <c r="AW220" i="38" s="1"/>
  <c r="AW32" i="38"/>
  <c r="AW104" i="38" s="1"/>
  <c r="AW188" i="38" s="1"/>
  <c r="AI240" i="36"/>
  <c r="AI175" i="36"/>
  <c r="AP144" i="37"/>
  <c r="AP444" i="37" s="1"/>
  <c r="AY72" i="37"/>
  <c r="AY144" i="37" s="1"/>
  <c r="AY228" i="37" s="1"/>
  <c r="AY300" i="37" s="1"/>
  <c r="AY372" i="37" s="1"/>
  <c r="AY444" i="37" s="1"/>
  <c r="AM101" i="37"/>
  <c r="AW21" i="38"/>
  <c r="AW93" i="38" s="1"/>
  <c r="AW177" i="38" s="1"/>
  <c r="AW51" i="38"/>
  <c r="AW123" i="38" s="1"/>
  <c r="AW207" i="38" s="1"/>
  <c r="AI170" i="36"/>
  <c r="AW79" i="36"/>
  <c r="AW151" i="36" s="1"/>
  <c r="AW235" i="36" s="1"/>
  <c r="AI227" i="36"/>
  <c r="AW47" i="36"/>
  <c r="AW119" i="36" s="1"/>
  <c r="AW203" i="36" s="1"/>
  <c r="AI195" i="36"/>
  <c r="AP138" i="37"/>
  <c r="AP438" i="37" s="1"/>
  <c r="AY66" i="37"/>
  <c r="AY138" i="37" s="1"/>
  <c r="AY222" i="37" s="1"/>
  <c r="AY294" i="37" s="1"/>
  <c r="AY366" i="37" s="1"/>
  <c r="AY438" i="37" s="1"/>
  <c r="AW50" i="37"/>
  <c r="AW122" i="37" s="1"/>
  <c r="AI177" i="36"/>
  <c r="AW49" i="38"/>
  <c r="AW121" i="38" s="1"/>
  <c r="AW205" i="38" s="1"/>
  <c r="AW69" i="36"/>
  <c r="AW141" i="36" s="1"/>
  <c r="AW225" i="36" s="1"/>
  <c r="AP127" i="37"/>
  <c r="AP427" i="37" s="1"/>
  <c r="AY55" i="37"/>
  <c r="AY127" i="37" s="1"/>
  <c r="AY211" i="37" s="1"/>
  <c r="AY283" i="37" s="1"/>
  <c r="AY355" i="37" s="1"/>
  <c r="AY427" i="37" s="1"/>
  <c r="AP105" i="37"/>
  <c r="AP405" i="37" s="1"/>
  <c r="AY33" i="37"/>
  <c r="AY105" i="37" s="1"/>
  <c r="AY189" i="37" s="1"/>
  <c r="AY261" i="37" s="1"/>
  <c r="AY333" i="37" s="1"/>
  <c r="AY405" i="37" s="1"/>
  <c r="AW63" i="38"/>
  <c r="AW135" i="38" s="1"/>
  <c r="AW219" i="38" s="1"/>
  <c r="AW31" i="38"/>
  <c r="AW103" i="38" s="1"/>
  <c r="AW187" i="38" s="1"/>
  <c r="AI239" i="36"/>
  <c r="AW59" i="36"/>
  <c r="AW131" i="36" s="1"/>
  <c r="AW215" i="36" s="1"/>
  <c r="AI207" i="36"/>
  <c r="AW27" i="36"/>
  <c r="AW99" i="36" s="1"/>
  <c r="AW183" i="36" s="1"/>
  <c r="AM150" i="38"/>
  <c r="AM450" i="38" s="1"/>
  <c r="AI173" i="36"/>
  <c r="AM103" i="37"/>
  <c r="AP146" i="38"/>
  <c r="AY74" i="38"/>
  <c r="AY146" i="38" s="1"/>
  <c r="AY230" i="38" s="1"/>
  <c r="AY302" i="38" s="1"/>
  <c r="AY374" i="38" s="1"/>
  <c r="AY446" i="38" s="1"/>
  <c r="AW61" i="38"/>
  <c r="AW133" i="38" s="1"/>
  <c r="AW217" i="38" s="1"/>
  <c r="AW29" i="38"/>
  <c r="AW101" i="38" s="1"/>
  <c r="AW185" i="38" s="1"/>
  <c r="AI237" i="36"/>
  <c r="AW64" i="37"/>
  <c r="AW136" i="37" s="1"/>
  <c r="AP116" i="37"/>
  <c r="AP416" i="37" s="1"/>
  <c r="AY44" i="37"/>
  <c r="AY116" i="37" s="1"/>
  <c r="AY200" i="37" s="1"/>
  <c r="AY272" i="37" s="1"/>
  <c r="AY344" i="37" s="1"/>
  <c r="AY416" i="37" s="1"/>
  <c r="AW82" i="37"/>
  <c r="AW154" i="37" s="1"/>
  <c r="AW15" i="38"/>
  <c r="AW87" i="38" s="1"/>
  <c r="AW171" i="38" s="1"/>
  <c r="AW58" i="38"/>
  <c r="AW130" i="38" s="1"/>
  <c r="AW214" i="38" s="1"/>
  <c r="AW26" i="38"/>
  <c r="AW98" i="38" s="1"/>
  <c r="AW182" i="38" s="1"/>
  <c r="AW78" i="36"/>
  <c r="AW150" i="36" s="1"/>
  <c r="AW234" i="36" s="1"/>
  <c r="AI226" i="36"/>
  <c r="AI202" i="36"/>
  <c r="AW38" i="36"/>
  <c r="AW110" i="36" s="1"/>
  <c r="AW194" i="36" s="1"/>
  <c r="AP95" i="38"/>
  <c r="AY23" i="38"/>
  <c r="AY95" i="38" s="1"/>
  <c r="AY179" i="38" s="1"/>
  <c r="AY251" i="38" s="1"/>
  <c r="AY323" i="38" s="1"/>
  <c r="AY395" i="38" s="1"/>
  <c r="AP140" i="38"/>
  <c r="AY68" i="38"/>
  <c r="AY140" i="38" s="1"/>
  <c r="AY224" i="38" s="1"/>
  <c r="AY296" i="38" s="1"/>
  <c r="AY368" i="38" s="1"/>
  <c r="AY440" i="38" s="1"/>
  <c r="AI176" i="36"/>
  <c r="AW16" i="36"/>
  <c r="AW88" i="36" s="1"/>
  <c r="AW172" i="36" s="1"/>
  <c r="AW79" i="37"/>
  <c r="AW151" i="37" s="1"/>
  <c r="AW47" i="37"/>
  <c r="AW119" i="37" s="1"/>
  <c r="AP139" i="37"/>
  <c r="AP439" i="37" s="1"/>
  <c r="AY67" i="37"/>
  <c r="AY139" i="37" s="1"/>
  <c r="AY223" i="37" s="1"/>
  <c r="AY295" i="37" s="1"/>
  <c r="AY367" i="37" s="1"/>
  <c r="AY439" i="37" s="1"/>
  <c r="AP94" i="37"/>
  <c r="AP394" i="37" s="1"/>
  <c r="AY22" i="37"/>
  <c r="AY94" i="37" s="1"/>
  <c r="AY178" i="37" s="1"/>
  <c r="AY250" i="37" s="1"/>
  <c r="AY322" i="37" s="1"/>
  <c r="AY394" i="37" s="1"/>
  <c r="AP125" i="37"/>
  <c r="AP425" i="37" s="1"/>
  <c r="AY53" i="37"/>
  <c r="AY125" i="37" s="1"/>
  <c r="AY209" i="37" s="1"/>
  <c r="AY281" i="37" s="1"/>
  <c r="AY353" i="37" s="1"/>
  <c r="AY425" i="37" s="1"/>
  <c r="AP121" i="36"/>
  <c r="AP421" i="36" s="1"/>
  <c r="AY49" i="36"/>
  <c r="AY121" i="36" s="1"/>
  <c r="AY205" i="36" s="1"/>
  <c r="AY277" i="36" s="1"/>
  <c r="AY349" i="36" s="1"/>
  <c r="AY421" i="36" s="1"/>
  <c r="AP105" i="36"/>
  <c r="AP405" i="36" s="1"/>
  <c r="AY33" i="36"/>
  <c r="AY105" i="36" s="1"/>
  <c r="AY189" i="36" s="1"/>
  <c r="AY261" i="36" s="1"/>
  <c r="AY333" i="36" s="1"/>
  <c r="AY405" i="36" s="1"/>
  <c r="AW23" i="38"/>
  <c r="AW95" i="38" s="1"/>
  <c r="AW179" i="38" s="1"/>
  <c r="AP102" i="37"/>
  <c r="AP402" i="37" s="1"/>
  <c r="AY30" i="37"/>
  <c r="AY102" i="37" s="1"/>
  <c r="AY186" i="37" s="1"/>
  <c r="AY258" i="37" s="1"/>
  <c r="AY330" i="37" s="1"/>
  <c r="AY402" i="37" s="1"/>
  <c r="AW44" i="38"/>
  <c r="AW116" i="38" s="1"/>
  <c r="AW200" i="38" s="1"/>
  <c r="AW64" i="36"/>
  <c r="AW136" i="36" s="1"/>
  <c r="AW220" i="36" s="1"/>
  <c r="AP140" i="37"/>
  <c r="AP440" i="37" s="1"/>
  <c r="AY68" i="37"/>
  <c r="AY140" i="37" s="1"/>
  <c r="AY224" i="37" s="1"/>
  <c r="AY296" i="37" s="1"/>
  <c r="AY368" i="37" s="1"/>
  <c r="AY440" i="37" s="1"/>
  <c r="AP128" i="36"/>
  <c r="AP428" i="36" s="1"/>
  <c r="AY56" i="36"/>
  <c r="AY128" i="36" s="1"/>
  <c r="AY212" i="36" s="1"/>
  <c r="AY284" i="36" s="1"/>
  <c r="AY356" i="36" s="1"/>
  <c r="AY428" i="36" s="1"/>
  <c r="AP112" i="36"/>
  <c r="AP412" i="36" s="1"/>
  <c r="AY40" i="36"/>
  <c r="AY112" i="36" s="1"/>
  <c r="AY196" i="36" s="1"/>
  <c r="AY268" i="36" s="1"/>
  <c r="AY340" i="36" s="1"/>
  <c r="AY412" i="36" s="1"/>
  <c r="AP96" i="36"/>
  <c r="AP396" i="36" s="1"/>
  <c r="AY24" i="36"/>
  <c r="AY96" i="36" s="1"/>
  <c r="AY180" i="36" s="1"/>
  <c r="AY252" i="36" s="1"/>
  <c r="AY324" i="36" s="1"/>
  <c r="AY396" i="36" s="1"/>
  <c r="AP126" i="37"/>
  <c r="AP426" i="37" s="1"/>
  <c r="AY54" i="37"/>
  <c r="AY126" i="37" s="1"/>
  <c r="AY210" i="37" s="1"/>
  <c r="AY282" i="37" s="1"/>
  <c r="AY354" i="37" s="1"/>
  <c r="AY426" i="37" s="1"/>
  <c r="AP87" i="37"/>
  <c r="AP387" i="37" s="1"/>
  <c r="AY15" i="37"/>
  <c r="AY87" i="37" s="1"/>
  <c r="AY171" i="37" s="1"/>
  <c r="AY243" i="37" s="1"/>
  <c r="AY315" i="37" s="1"/>
  <c r="AY387" i="37" s="1"/>
  <c r="AP129" i="37"/>
  <c r="AP429" i="37" s="1"/>
  <c r="AY57" i="37"/>
  <c r="AY129" i="37" s="1"/>
  <c r="AY213" i="37" s="1"/>
  <c r="AY285" i="37" s="1"/>
  <c r="AY357" i="37" s="1"/>
  <c r="AY429" i="37" s="1"/>
  <c r="AW16" i="38"/>
  <c r="AW88" i="38" s="1"/>
  <c r="AW172" i="38" s="1"/>
  <c r="AW82" i="36"/>
  <c r="AW154" i="36" s="1"/>
  <c r="AW238" i="36" s="1"/>
  <c r="AW58" i="36"/>
  <c r="AW130" i="36" s="1"/>
  <c r="AW214" i="36" s="1"/>
  <c r="AW73" i="37"/>
  <c r="AW145" i="37" s="1"/>
  <c r="AI209" i="36"/>
  <c r="AY63" i="35" l="1"/>
  <c r="AK63" i="35" s="1"/>
  <c r="AY47" i="35"/>
  <c r="AK47" i="35" s="1"/>
  <c r="AY16" i="35"/>
  <c r="AK16" i="35" s="1"/>
  <c r="AY14" i="35"/>
  <c r="AK14" i="35" s="1"/>
  <c r="AY70" i="35"/>
  <c r="AK70" i="35" s="1"/>
  <c r="AY30" i="35"/>
  <c r="AK30" i="35" s="1"/>
  <c r="AY9" i="35"/>
  <c r="AK9" i="35" s="1"/>
  <c r="AY25" i="35"/>
  <c r="AK25" i="35" s="1"/>
  <c r="AY46" i="35"/>
  <c r="AK46" i="35" s="1"/>
  <c r="AY39" i="35"/>
  <c r="AK39" i="35" s="1"/>
  <c r="AY41" i="35"/>
  <c r="AK41" i="35" s="1"/>
  <c r="AY18" i="35"/>
  <c r="AK18" i="35" s="1"/>
  <c r="AY36" i="35"/>
  <c r="AK36" i="35" s="1"/>
  <c r="AY13" i="35"/>
  <c r="AK13" i="35" s="1"/>
  <c r="AY29" i="35"/>
  <c r="AK29" i="35" s="1"/>
  <c r="AY45" i="35"/>
  <c r="AK45" i="35" s="1"/>
  <c r="AY73" i="35"/>
  <c r="AK73" i="35" s="1"/>
  <c r="AY27" i="35"/>
  <c r="AK27" i="35" s="1"/>
  <c r="AY11" i="35"/>
  <c r="AK11" i="35" s="1"/>
  <c r="AY26" i="35"/>
  <c r="AK26" i="35" s="1"/>
  <c r="AY15" i="35"/>
  <c r="AK15" i="35" s="1"/>
  <c r="AY22" i="35"/>
  <c r="AK22" i="35" s="1"/>
  <c r="AY38" i="35"/>
  <c r="AK38" i="35" s="1"/>
  <c r="AY42" i="35"/>
  <c r="AK42" i="35" s="1"/>
  <c r="AY31" i="35"/>
  <c r="AK31" i="35" s="1"/>
  <c r="AY35" i="35"/>
  <c r="AK35" i="35" s="1"/>
  <c r="AY23" i="35"/>
  <c r="AK23" i="35" s="1"/>
  <c r="BA58" i="35"/>
  <c r="AM411" i="37"/>
  <c r="AM430" i="37"/>
  <c r="AM445" i="37"/>
  <c r="BA21" i="35"/>
  <c r="BA62" i="35"/>
  <c r="AM403" i="37"/>
  <c r="AM412" i="37"/>
  <c r="AM414" i="37"/>
  <c r="CU32" i="35" s="1"/>
  <c r="BU32" i="35" s="1"/>
  <c r="BA74" i="35"/>
  <c r="AM400" i="37"/>
  <c r="AM387" i="37"/>
  <c r="CU5" i="35" s="1"/>
  <c r="BU5" i="35" s="1"/>
  <c r="AM391" i="37"/>
  <c r="BA66" i="35"/>
  <c r="BO7" i="35"/>
  <c r="AM434" i="37"/>
  <c r="CU52" i="35" s="1"/>
  <c r="BU52" i="35" s="1"/>
  <c r="AM437" i="37"/>
  <c r="CU55" i="35" s="1"/>
  <c r="BU55" i="35" s="1"/>
  <c r="AM401" i="37"/>
  <c r="CU19" i="35" s="1"/>
  <c r="BU19" i="35" s="1"/>
  <c r="AM454" i="37"/>
  <c r="AM441" i="37"/>
  <c r="CU59" i="35" s="1"/>
  <c r="BU59" i="35" s="1"/>
  <c r="AM389" i="37"/>
  <c r="AM413" i="37"/>
  <c r="CU31" i="35" s="1"/>
  <c r="BU31" i="35" s="1"/>
  <c r="AM450" i="37"/>
  <c r="CU68" i="35" s="1"/>
  <c r="BU68" i="35" s="1"/>
  <c r="AM402" i="37"/>
  <c r="CU20" i="35" s="1"/>
  <c r="BU20" i="35" s="1"/>
  <c r="AM443" i="37"/>
  <c r="AM409" i="37"/>
  <c r="AM386" i="37"/>
  <c r="AM392" i="37"/>
  <c r="CU10" i="35" s="1"/>
  <c r="BU10" i="35" s="1"/>
  <c r="AM455" i="37"/>
  <c r="CU73" i="35" s="1"/>
  <c r="BU73" i="35" s="1"/>
  <c r="AM407" i="37"/>
  <c r="CU25" i="35" s="1"/>
  <c r="BU25" i="35" s="1"/>
  <c r="AM429" i="37"/>
  <c r="AM390" i="37"/>
  <c r="AM405" i="37"/>
  <c r="CU23" i="35" s="1"/>
  <c r="BU23" i="35" s="1"/>
  <c r="AM446" i="37"/>
  <c r="AM453" i="37"/>
  <c r="CU71" i="35" s="1"/>
  <c r="BU71" i="35" s="1"/>
  <c r="BO65" i="35"/>
  <c r="AY58" i="35"/>
  <c r="AK58" i="35" s="1"/>
  <c r="BO33" i="35"/>
  <c r="AM432" i="37"/>
  <c r="CU50" i="35" s="1"/>
  <c r="BU50" i="35" s="1"/>
  <c r="AM416" i="37"/>
  <c r="CU34" i="35" s="1"/>
  <c r="BU34" i="35" s="1"/>
  <c r="AM449" i="37"/>
  <c r="CU67" i="35" s="1"/>
  <c r="BU67" i="35" s="1"/>
  <c r="AM404" i="37"/>
  <c r="CU22" i="35" s="1"/>
  <c r="BU22" i="35" s="1"/>
  <c r="AM395" i="37"/>
  <c r="CU13" i="35" s="1"/>
  <c r="BU13" i="35" s="1"/>
  <c r="AM419" i="37"/>
  <c r="AM406" i="37"/>
  <c r="CU24" i="35" s="1"/>
  <c r="BU24" i="35" s="1"/>
  <c r="AM397" i="37"/>
  <c r="AM438" i="37"/>
  <c r="CU56" i="35" s="1"/>
  <c r="BU56" i="35" s="1"/>
  <c r="AM447" i="37"/>
  <c r="CU65" i="35" s="1"/>
  <c r="BU65" i="35" s="1"/>
  <c r="AM423" i="37"/>
  <c r="CU41" i="35" s="1"/>
  <c r="BU41" i="35" s="1"/>
  <c r="AM417" i="37"/>
  <c r="CU35" i="35" s="1"/>
  <c r="BU35" i="35" s="1"/>
  <c r="AM424" i="37"/>
  <c r="CU42" i="35" s="1"/>
  <c r="BU42" i="35" s="1"/>
  <c r="AM448" i="37"/>
  <c r="CU66" i="35" s="1"/>
  <c r="BU66" i="35" s="1"/>
  <c r="AM439" i="37"/>
  <c r="CU57" i="35" s="1"/>
  <c r="BU57" i="35" s="1"/>
  <c r="AM421" i="37"/>
  <c r="AM436" i="37"/>
  <c r="AM398" i="37"/>
  <c r="AM394" i="37"/>
  <c r="CU12" i="35" s="1"/>
  <c r="BU12" i="35" s="1"/>
  <c r="AM425" i="37"/>
  <c r="CU43" i="35" s="1"/>
  <c r="BU43" i="35" s="1"/>
  <c r="AM396" i="37"/>
  <c r="CU14" i="35" s="1"/>
  <c r="BU14" i="35" s="1"/>
  <c r="AM428" i="37"/>
  <c r="AM426" i="37"/>
  <c r="CU44" i="35" s="1"/>
  <c r="BU44" i="35" s="1"/>
  <c r="AM452" i="37"/>
  <c r="CU70" i="35" s="1"/>
  <c r="BU70" i="35" s="1"/>
  <c r="DZ68" i="35"/>
  <c r="AM431" i="37"/>
  <c r="CU49" i="35" s="1"/>
  <c r="BU49" i="35" s="1"/>
  <c r="AM388" i="37"/>
  <c r="CU6" i="35" s="1"/>
  <c r="BU6" i="35" s="1"/>
  <c r="AM410" i="37"/>
  <c r="CU28" i="35" s="1"/>
  <c r="BU28" i="35" s="1"/>
  <c r="AM451" i="37"/>
  <c r="AM440" i="37"/>
  <c r="CU58" i="35" s="1"/>
  <c r="BU58" i="35" s="1"/>
  <c r="AM427" i="37"/>
  <c r="CU45" i="35" s="1"/>
  <c r="BU45" i="35" s="1"/>
  <c r="AM444" i="37"/>
  <c r="CU62" i="35" s="1"/>
  <c r="BU62" i="35" s="1"/>
  <c r="AM408" i="37"/>
  <c r="CU26" i="35" s="1"/>
  <c r="BU26" i="35" s="1"/>
  <c r="AM418" i="37"/>
  <c r="AM415" i="37"/>
  <c r="CU33" i="35" s="1"/>
  <c r="BU33" i="35" s="1"/>
  <c r="AM422" i="37"/>
  <c r="CG4" i="35"/>
  <c r="BS4" i="35" s="1"/>
  <c r="EA64" i="35"/>
  <c r="EB9" i="35"/>
  <c r="DM70" i="35"/>
  <c r="DL64" i="35"/>
  <c r="AY8" i="35"/>
  <c r="AK8" i="35" s="1"/>
  <c r="AY72" i="35"/>
  <c r="AK72" i="35" s="1"/>
  <c r="AY54" i="35"/>
  <c r="AK54" i="35" s="1"/>
  <c r="AY21" i="35"/>
  <c r="AK21" i="35" s="1"/>
  <c r="BO32" i="35"/>
  <c r="AY71" i="35"/>
  <c r="AK71" i="35" s="1"/>
  <c r="AY37" i="35"/>
  <c r="AK37" i="35" s="1"/>
  <c r="AY74" i="35"/>
  <c r="AK74" i="35" s="1"/>
  <c r="AY28" i="35"/>
  <c r="AK28" i="35" s="1"/>
  <c r="AY57" i="35"/>
  <c r="AK57" i="35" s="1"/>
  <c r="BA54" i="35"/>
  <c r="AY53" i="35"/>
  <c r="AK53" i="35" s="1"/>
  <c r="BO8" i="35"/>
  <c r="AY17" i="35"/>
  <c r="AK17" i="35" s="1"/>
  <c r="AY69" i="35"/>
  <c r="AK69" i="35" s="1"/>
  <c r="AY33" i="35"/>
  <c r="AK33" i="35" s="1"/>
  <c r="BA17" i="35"/>
  <c r="AY49" i="35"/>
  <c r="AK49" i="35" s="1"/>
  <c r="BO72" i="35"/>
  <c r="BO49" i="35"/>
  <c r="AY32" i="35"/>
  <c r="AK32" i="35" s="1"/>
  <c r="BO57" i="35"/>
  <c r="BO37" i="35"/>
  <c r="BO69" i="35"/>
  <c r="AY7" i="35"/>
  <c r="AK7" i="35" s="1"/>
  <c r="BO48" i="35"/>
  <c r="AY59" i="35"/>
  <c r="AK59" i="35" s="1"/>
  <c r="AY20" i="35"/>
  <c r="AK20" i="35" s="1"/>
  <c r="BA59" i="35"/>
  <c r="AY62" i="35"/>
  <c r="AK62" i="35" s="1"/>
  <c r="AY52" i="35"/>
  <c r="AK52" i="35" s="1"/>
  <c r="AY68" i="35"/>
  <c r="AK68" i="35" s="1"/>
  <c r="AY43" i="35"/>
  <c r="AK43" i="35" s="1"/>
  <c r="AY66" i="35"/>
  <c r="AK66" i="35" s="1"/>
  <c r="AY10" i="35"/>
  <c r="AK10" i="35" s="1"/>
  <c r="DM4" i="35"/>
  <c r="EA4" i="35"/>
  <c r="AM423" i="36"/>
  <c r="AY5" i="35"/>
  <c r="AK5" i="35" s="1"/>
  <c r="AY6" i="35"/>
  <c r="AK6" i="35" s="1"/>
  <c r="AY4" i="35"/>
  <c r="AK4" i="35" s="1"/>
  <c r="DL4" i="35"/>
  <c r="DL65" i="35"/>
  <c r="DN65" i="35"/>
  <c r="DM65" i="35"/>
  <c r="DZ60" i="35"/>
  <c r="EB4" i="35"/>
  <c r="DL68" i="35"/>
  <c r="EB65" i="35"/>
  <c r="EB69" i="35"/>
  <c r="DZ24" i="35"/>
  <c r="DL24" i="35"/>
  <c r="EA28" i="35"/>
  <c r="DN28" i="35"/>
  <c r="DN9" i="35"/>
  <c r="EA9" i="35"/>
  <c r="EB38" i="35"/>
  <c r="DL59" i="35"/>
  <c r="EB68" i="35"/>
  <c r="EA68" i="35"/>
  <c r="DM69" i="35"/>
  <c r="EB70" i="35"/>
  <c r="DM37" i="35"/>
  <c r="EA70" i="35"/>
  <c r="DZ70" i="35"/>
  <c r="DM28" i="35"/>
  <c r="DL28" i="35"/>
  <c r="DM59" i="35"/>
  <c r="DL38" i="35"/>
  <c r="DM38" i="35"/>
  <c r="DN38" i="35"/>
  <c r="DN59" i="35"/>
  <c r="DL29" i="35"/>
  <c r="EB24" i="35"/>
  <c r="EA56" i="35"/>
  <c r="EA24" i="35"/>
  <c r="DZ29" i="35"/>
  <c r="DL56" i="35"/>
  <c r="DN70" i="35"/>
  <c r="DN37" i="35"/>
  <c r="DL37" i="35"/>
  <c r="DL60" i="35"/>
  <c r="DZ38" i="35"/>
  <c r="EA38" i="35"/>
  <c r="EB64" i="35"/>
  <c r="DL69" i="35"/>
  <c r="DZ64" i="35"/>
  <c r="DN69" i="35"/>
  <c r="DN64" i="35"/>
  <c r="DM64" i="35"/>
  <c r="AW256" i="38"/>
  <c r="AW328" i="38" s="1"/>
  <c r="AW400" i="38" s="1"/>
  <c r="DQ18" i="35"/>
  <c r="EE18" i="35"/>
  <c r="DL70" i="35"/>
  <c r="AW310" i="38"/>
  <c r="AW382" i="38" s="1"/>
  <c r="AW454" i="38" s="1"/>
  <c r="EE72" i="35"/>
  <c r="DQ72" i="35"/>
  <c r="AW253" i="38"/>
  <c r="AW325" i="38" s="1"/>
  <c r="AW397" i="38" s="1"/>
  <c r="EE15" i="35"/>
  <c r="DQ15" i="35"/>
  <c r="AW291" i="38"/>
  <c r="AW363" i="38" s="1"/>
  <c r="AW435" i="38" s="1"/>
  <c r="DQ53" i="35"/>
  <c r="EE53" i="35"/>
  <c r="AW278" i="38"/>
  <c r="AW350" i="38" s="1"/>
  <c r="AW422" i="38" s="1"/>
  <c r="EE40" i="35"/>
  <c r="DQ40" i="35"/>
  <c r="AW269" i="38"/>
  <c r="AW341" i="38" s="1"/>
  <c r="AW413" i="38" s="1"/>
  <c r="EE31" i="35"/>
  <c r="DQ31" i="35"/>
  <c r="AW304" i="38"/>
  <c r="AW376" i="38" s="1"/>
  <c r="AW448" i="38" s="1"/>
  <c r="DQ66" i="35"/>
  <c r="EE66" i="35"/>
  <c r="DN24" i="35"/>
  <c r="AW259" i="38"/>
  <c r="AW331" i="38" s="1"/>
  <c r="AW403" i="38" s="1"/>
  <c r="DQ21" i="35"/>
  <c r="EE21" i="35"/>
  <c r="EA65" i="35"/>
  <c r="DM24" i="35"/>
  <c r="DZ65" i="35"/>
  <c r="DZ69" i="35"/>
  <c r="AW277" i="38"/>
  <c r="AW349" i="38" s="1"/>
  <c r="AW421" i="38" s="1"/>
  <c r="EE39" i="35"/>
  <c r="DQ39" i="35"/>
  <c r="EA69" i="35"/>
  <c r="AW284" i="38"/>
  <c r="AW356" i="38" s="1"/>
  <c r="AW428" i="38" s="1"/>
  <c r="DQ46" i="35"/>
  <c r="EE46" i="35"/>
  <c r="EA59" i="35"/>
  <c r="EB60" i="35"/>
  <c r="EB37" i="35"/>
  <c r="AW299" i="38"/>
  <c r="AW371" i="38" s="1"/>
  <c r="AW443" i="38" s="1"/>
  <c r="DQ61" i="35"/>
  <c r="EE61" i="35"/>
  <c r="EB59" i="35"/>
  <c r="EA60" i="35"/>
  <c r="EA37" i="35"/>
  <c r="AW268" i="38"/>
  <c r="AW340" i="38" s="1"/>
  <c r="AW412" i="38" s="1"/>
  <c r="DQ30" i="35"/>
  <c r="EE30" i="35"/>
  <c r="DZ59" i="35"/>
  <c r="DN68" i="35"/>
  <c r="DZ37" i="35"/>
  <c r="DM68" i="35"/>
  <c r="DN29" i="35"/>
  <c r="AW292" i="38"/>
  <c r="AW364" i="38" s="1"/>
  <c r="AW436" i="38" s="1"/>
  <c r="DQ54" i="35"/>
  <c r="DL55" i="35" s="1"/>
  <c r="EE54" i="35"/>
  <c r="AW281" i="38"/>
  <c r="AW353" i="38" s="1"/>
  <c r="AW425" i="38" s="1"/>
  <c r="EE43" i="35"/>
  <c r="DQ43" i="35"/>
  <c r="DN44" i="35" s="1"/>
  <c r="AW263" i="38"/>
  <c r="AW335" i="38" s="1"/>
  <c r="AW407" i="38" s="1"/>
  <c r="DQ25" i="35"/>
  <c r="EE25" i="35"/>
  <c r="DL9" i="35"/>
  <c r="DM29" i="35"/>
  <c r="DZ56" i="35"/>
  <c r="AW286" i="38"/>
  <c r="AW358" i="38" s="1"/>
  <c r="AW430" i="38" s="1"/>
  <c r="EE48" i="35"/>
  <c r="DQ48" i="35"/>
  <c r="AW243" i="38"/>
  <c r="AW315" i="38" s="1"/>
  <c r="AW387" i="38" s="1"/>
  <c r="DQ5" i="35"/>
  <c r="EE5" i="35"/>
  <c r="AW295" i="38"/>
  <c r="AW367" i="38" s="1"/>
  <c r="AW439" i="38" s="1"/>
  <c r="DQ57" i="35"/>
  <c r="EE57" i="35"/>
  <c r="DM9" i="35"/>
  <c r="EB56" i="35"/>
  <c r="AW311" i="38"/>
  <c r="AW383" i="38" s="1"/>
  <c r="AW455" i="38" s="1"/>
  <c r="DQ73" i="35"/>
  <c r="EE73" i="35"/>
  <c r="EB74" i="35" s="1"/>
  <c r="EB28" i="35"/>
  <c r="AW279" i="38"/>
  <c r="AW351" i="38" s="1"/>
  <c r="AW423" i="38" s="1"/>
  <c r="DQ41" i="35"/>
  <c r="DL42" i="35" s="1"/>
  <c r="EE41" i="35"/>
  <c r="AW249" i="38"/>
  <c r="AW321" i="38" s="1"/>
  <c r="AW393" i="38" s="1"/>
  <c r="EE11" i="35"/>
  <c r="EB12" i="35" s="1"/>
  <c r="DQ11" i="35"/>
  <c r="DZ28" i="35"/>
  <c r="DN60" i="35"/>
  <c r="AW300" i="38"/>
  <c r="AW372" i="38" s="1"/>
  <c r="AW444" i="38" s="1"/>
  <c r="DQ62" i="35"/>
  <c r="EE62" i="35"/>
  <c r="DM56" i="35"/>
  <c r="DM60" i="35"/>
  <c r="AW244" i="38"/>
  <c r="AW316" i="38" s="1"/>
  <c r="AW388" i="38" s="1"/>
  <c r="DQ6" i="35"/>
  <c r="EE6" i="35"/>
  <c r="AW264" i="38"/>
  <c r="AW336" i="38" s="1"/>
  <c r="AW408" i="38" s="1"/>
  <c r="DQ26" i="35"/>
  <c r="EE26" i="35"/>
  <c r="DN56" i="35"/>
  <c r="AW309" i="38"/>
  <c r="AW381" i="38" s="1"/>
  <c r="AW453" i="38" s="1"/>
  <c r="EE71" i="35"/>
  <c r="DQ71" i="35"/>
  <c r="AW245" i="38"/>
  <c r="AW317" i="38" s="1"/>
  <c r="AW389" i="38" s="1"/>
  <c r="EE7" i="35"/>
  <c r="DQ7" i="35"/>
  <c r="AW251" i="38"/>
  <c r="AW323" i="38" s="1"/>
  <c r="AW395" i="38" s="1"/>
  <c r="DQ13" i="35"/>
  <c r="EE13" i="35"/>
  <c r="AW257" i="38"/>
  <c r="AW329" i="38" s="1"/>
  <c r="AW401" i="38" s="1"/>
  <c r="EE19" i="35"/>
  <c r="DQ19" i="35"/>
  <c r="DM20" i="35" s="1"/>
  <c r="AW248" i="38"/>
  <c r="AW320" i="38" s="1"/>
  <c r="AW392" i="38" s="1"/>
  <c r="DQ10" i="35"/>
  <c r="EE10" i="35"/>
  <c r="EB29" i="35"/>
  <c r="AW254" i="38"/>
  <c r="AW326" i="38" s="1"/>
  <c r="AW398" i="38" s="1"/>
  <c r="EE16" i="35"/>
  <c r="DQ16" i="35"/>
  <c r="AW289" i="38"/>
  <c r="AW361" i="38" s="1"/>
  <c r="AW433" i="38" s="1"/>
  <c r="EE51" i="35"/>
  <c r="DQ51" i="35"/>
  <c r="AW283" i="38"/>
  <c r="AW355" i="38" s="1"/>
  <c r="AW427" i="38" s="1"/>
  <c r="DQ45" i="35"/>
  <c r="EE45" i="35"/>
  <c r="AW271" i="38"/>
  <c r="AW343" i="38" s="1"/>
  <c r="AW415" i="38" s="1"/>
  <c r="DQ33" i="35"/>
  <c r="EE33" i="35"/>
  <c r="AW270" i="38"/>
  <c r="AW342" i="38" s="1"/>
  <c r="AW414" i="38" s="1"/>
  <c r="EE32" i="35"/>
  <c r="DQ32" i="35"/>
  <c r="EA29" i="35"/>
  <c r="AW288" i="38"/>
  <c r="AW360" i="38" s="1"/>
  <c r="AW432" i="38" s="1"/>
  <c r="DQ50" i="35"/>
  <c r="EE50" i="35"/>
  <c r="DZ9" i="35"/>
  <c r="AW285" i="38"/>
  <c r="AW357" i="38" s="1"/>
  <c r="AW429" i="38" s="1"/>
  <c r="EE47" i="35"/>
  <c r="DQ47" i="35"/>
  <c r="AW272" i="38"/>
  <c r="AW344" i="38" s="1"/>
  <c r="AW416" i="38" s="1"/>
  <c r="DQ34" i="35"/>
  <c r="EE34" i="35"/>
  <c r="AW260" i="38"/>
  <c r="AW332" i="38" s="1"/>
  <c r="AW404" i="38" s="1"/>
  <c r="DQ22" i="35"/>
  <c r="EE22" i="35"/>
  <c r="AW273" i="38"/>
  <c r="AW345" i="38" s="1"/>
  <c r="AW417" i="38" s="1"/>
  <c r="EE35" i="35"/>
  <c r="DQ35" i="35"/>
  <c r="AP427" i="38"/>
  <c r="DO45" i="35"/>
  <c r="DA45" i="35" s="1"/>
  <c r="AP390" i="38"/>
  <c r="EC8" i="35" s="1"/>
  <c r="DC8" i="35" s="1"/>
  <c r="DO8" i="35"/>
  <c r="DA8" i="35" s="1"/>
  <c r="AP433" i="38"/>
  <c r="DO51" i="35"/>
  <c r="DA51" i="35" s="1"/>
  <c r="AP428" i="38"/>
  <c r="DO46" i="35"/>
  <c r="DA46" i="35" s="1"/>
  <c r="AP398" i="38"/>
  <c r="DO16" i="35"/>
  <c r="DA16" i="35" s="1"/>
  <c r="AP448" i="38"/>
  <c r="DO66" i="35"/>
  <c r="DA66" i="35" s="1"/>
  <c r="AP414" i="38"/>
  <c r="DO32" i="35"/>
  <c r="DA32" i="35" s="1"/>
  <c r="AP435" i="38"/>
  <c r="DO53" i="35"/>
  <c r="DA53" i="35" s="1"/>
  <c r="AP430" i="38"/>
  <c r="DO48" i="35"/>
  <c r="DA48" i="35" s="1"/>
  <c r="AP451" i="38"/>
  <c r="EC69" i="35" s="1"/>
  <c r="DC69" i="35" s="1"/>
  <c r="DO69" i="35"/>
  <c r="DA69" i="35" s="1"/>
  <c r="AP452" i="38"/>
  <c r="EC70" i="35" s="1"/>
  <c r="DC70" i="35" s="1"/>
  <c r="DO70" i="35"/>
  <c r="DA70" i="35" s="1"/>
  <c r="AP422" i="38"/>
  <c r="DO40" i="35"/>
  <c r="DA40" i="35" s="1"/>
  <c r="AP450" i="38"/>
  <c r="EC68" i="35" s="1"/>
  <c r="DC68" i="35" s="1"/>
  <c r="DO68" i="35"/>
  <c r="DA68" i="35" s="1"/>
  <c r="AP449" i="38"/>
  <c r="EC67" i="35" s="1"/>
  <c r="DC67" i="35" s="1"/>
  <c r="DO67" i="35"/>
  <c r="DA67" i="35" s="1"/>
  <c r="AP389" i="38"/>
  <c r="DO7" i="35"/>
  <c r="DA7" i="35" s="1"/>
  <c r="AP396" i="38"/>
  <c r="EC14" i="35" s="1"/>
  <c r="DC14" i="35" s="1"/>
  <c r="DO14" i="35"/>
  <c r="DA14" i="35" s="1"/>
  <c r="AP438" i="38"/>
  <c r="EC56" i="35" s="1"/>
  <c r="DC56" i="35" s="1"/>
  <c r="DO56" i="35"/>
  <c r="DA56" i="35" s="1"/>
  <c r="AP447" i="38"/>
  <c r="EC65" i="35" s="1"/>
  <c r="DC65" i="35" s="1"/>
  <c r="DO65" i="35"/>
  <c r="DA65" i="35" s="1"/>
  <c r="AP386" i="38"/>
  <c r="EC4" i="35" s="1"/>
  <c r="DC4" i="35" s="1"/>
  <c r="DO4" i="35"/>
  <c r="DA4" i="35" s="1"/>
  <c r="AP453" i="38"/>
  <c r="DO71" i="35"/>
  <c r="DA71" i="35" s="1"/>
  <c r="AP454" i="38"/>
  <c r="DO72" i="35"/>
  <c r="DA72" i="35" s="1"/>
  <c r="AP387" i="38"/>
  <c r="DO5" i="35"/>
  <c r="DA5" i="35" s="1"/>
  <c r="AP444" i="38"/>
  <c r="DO62" i="35"/>
  <c r="DA62" i="35" s="1"/>
  <c r="AP400" i="38"/>
  <c r="DO18" i="35"/>
  <c r="DA18" i="35" s="1"/>
  <c r="AP407" i="38"/>
  <c r="DO25" i="35"/>
  <c r="DA25" i="35" s="1"/>
  <c r="AP456" i="38"/>
  <c r="EC74" i="35" s="1"/>
  <c r="DC74" i="35" s="1"/>
  <c r="DO74" i="35"/>
  <c r="DA74" i="35" s="1"/>
  <c r="AP416" i="38"/>
  <c r="DO34" i="35"/>
  <c r="DA34" i="35" s="1"/>
  <c r="AP439" i="38"/>
  <c r="DO57" i="35"/>
  <c r="DA57" i="35" s="1"/>
  <c r="AP432" i="38"/>
  <c r="EC50" i="35" s="1"/>
  <c r="DC50" i="35" s="1"/>
  <c r="DO50" i="35"/>
  <c r="DA50" i="35" s="1"/>
  <c r="AP394" i="38"/>
  <c r="EC12" i="35" s="1"/>
  <c r="DC12" i="35" s="1"/>
  <c r="DO12" i="35"/>
  <c r="DA12" i="35" s="1"/>
  <c r="AP405" i="38"/>
  <c r="EC23" i="35" s="1"/>
  <c r="DC23" i="35" s="1"/>
  <c r="DO23" i="35"/>
  <c r="DA23" i="35" s="1"/>
  <c r="AP446" i="38"/>
  <c r="EC64" i="35" s="1"/>
  <c r="DC64" i="35" s="1"/>
  <c r="DO64" i="35"/>
  <c r="DA64" i="35" s="1"/>
  <c r="AP408" i="38"/>
  <c r="DO26" i="35"/>
  <c r="DA26" i="35" s="1"/>
  <c r="AP395" i="38"/>
  <c r="DO13" i="35"/>
  <c r="DA13" i="35" s="1"/>
  <c r="AP421" i="38"/>
  <c r="DO39" i="35"/>
  <c r="DA39" i="35" s="1"/>
  <c r="AP424" i="38"/>
  <c r="EC42" i="35" s="1"/>
  <c r="DC42" i="35" s="1"/>
  <c r="DO42" i="35"/>
  <c r="DA42" i="35" s="1"/>
  <c r="AP437" i="38"/>
  <c r="EC55" i="35" s="1"/>
  <c r="DC55" i="35" s="1"/>
  <c r="DO55" i="35"/>
  <c r="DA55" i="35" s="1"/>
  <c r="AP404" i="38"/>
  <c r="DO22" i="35"/>
  <c r="DA22" i="35" s="1"/>
  <c r="AP403" i="38"/>
  <c r="DO21" i="35"/>
  <c r="DA21" i="35" s="1"/>
  <c r="AP399" i="38"/>
  <c r="EC17" i="35" s="1"/>
  <c r="DC17" i="35" s="1"/>
  <c r="DO17" i="35"/>
  <c r="DA17" i="35" s="1"/>
  <c r="AP402" i="38"/>
  <c r="EC20" i="35" s="1"/>
  <c r="DC20" i="35" s="1"/>
  <c r="DO20" i="35"/>
  <c r="DA20" i="35" s="1"/>
  <c r="AP440" i="38"/>
  <c r="EC58" i="35" s="1"/>
  <c r="DC58" i="35" s="1"/>
  <c r="DO58" i="35"/>
  <c r="DA58" i="35" s="1"/>
  <c r="AP445" i="38"/>
  <c r="EC63" i="35" s="1"/>
  <c r="DC63" i="35" s="1"/>
  <c r="DO63" i="35"/>
  <c r="DA63" i="35" s="1"/>
  <c r="AP436" i="38"/>
  <c r="DO54" i="35"/>
  <c r="DA54" i="35" s="1"/>
  <c r="AP423" i="38"/>
  <c r="DO41" i="35"/>
  <c r="DA41" i="35" s="1"/>
  <c r="AP415" i="38"/>
  <c r="DO33" i="35"/>
  <c r="DA33" i="35" s="1"/>
  <c r="AP418" i="38"/>
  <c r="EC36" i="35" s="1"/>
  <c r="DC36" i="35" s="1"/>
  <c r="DO36" i="35"/>
  <c r="DA36" i="35" s="1"/>
  <c r="AP443" i="38"/>
  <c r="DO61" i="35"/>
  <c r="DA61" i="35" s="1"/>
  <c r="AP406" i="38"/>
  <c r="EC24" i="35" s="1"/>
  <c r="DC24" i="35" s="1"/>
  <c r="DO24" i="35"/>
  <c r="DA24" i="35" s="1"/>
  <c r="AP388" i="38"/>
  <c r="DO6" i="35"/>
  <c r="DA6" i="35" s="1"/>
  <c r="AP391" i="38"/>
  <c r="EC9" i="35" s="1"/>
  <c r="DC9" i="35" s="1"/>
  <c r="DO9" i="35"/>
  <c r="DA9" i="35" s="1"/>
  <c r="AP431" i="38"/>
  <c r="EC49" i="35" s="1"/>
  <c r="DC49" i="35" s="1"/>
  <c r="DO49" i="35"/>
  <c r="DA49" i="35" s="1"/>
  <c r="AP434" i="38"/>
  <c r="EC52" i="35" s="1"/>
  <c r="DC52" i="35" s="1"/>
  <c r="DO52" i="35"/>
  <c r="DA52" i="35" s="1"/>
  <c r="AP410" i="38"/>
  <c r="EC28" i="35" s="1"/>
  <c r="DC28" i="35" s="1"/>
  <c r="DO28" i="35"/>
  <c r="DA28" i="35" s="1"/>
  <c r="AP409" i="38"/>
  <c r="EC27" i="35" s="1"/>
  <c r="DC27" i="35" s="1"/>
  <c r="DO27" i="35"/>
  <c r="DA27" i="35" s="1"/>
  <c r="AP397" i="38"/>
  <c r="DO15" i="35"/>
  <c r="DA15" i="35" s="1"/>
  <c r="AP419" i="38"/>
  <c r="EC37" i="35" s="1"/>
  <c r="DC37" i="35" s="1"/>
  <c r="DO37" i="35"/>
  <c r="DA37" i="35" s="1"/>
  <c r="AP420" i="38"/>
  <c r="EC38" i="35" s="1"/>
  <c r="DC38" i="35" s="1"/>
  <c r="DO38" i="35"/>
  <c r="DA38" i="35" s="1"/>
  <c r="AP392" i="38"/>
  <c r="EC10" i="35" s="1"/>
  <c r="DC10" i="35" s="1"/>
  <c r="DO10" i="35"/>
  <c r="DA10" i="35" s="1"/>
  <c r="AP393" i="38"/>
  <c r="DO11" i="35"/>
  <c r="DA11" i="35" s="1"/>
  <c r="AP401" i="38"/>
  <c r="DO19" i="35"/>
  <c r="DA19" i="35" s="1"/>
  <c r="AP426" i="38"/>
  <c r="EC44" i="35" s="1"/>
  <c r="DC44" i="35" s="1"/>
  <c r="DO44" i="35"/>
  <c r="DA44" i="35" s="1"/>
  <c r="AP425" i="38"/>
  <c r="DO43" i="35"/>
  <c r="DA43" i="35" s="1"/>
  <c r="AP413" i="38"/>
  <c r="DO31" i="35"/>
  <c r="DA31" i="35" s="1"/>
  <c r="AP412" i="38"/>
  <c r="DO30" i="35"/>
  <c r="DA30" i="35" s="1"/>
  <c r="AP411" i="38"/>
  <c r="EC29" i="35" s="1"/>
  <c r="DC29" i="35" s="1"/>
  <c r="DO29" i="35"/>
  <c r="DA29" i="35" s="1"/>
  <c r="AP455" i="38"/>
  <c r="DO73" i="35"/>
  <c r="DA73" i="35" s="1"/>
  <c r="AP417" i="38"/>
  <c r="DO35" i="35"/>
  <c r="DA35" i="35" s="1"/>
  <c r="AP442" i="38"/>
  <c r="EC60" i="35" s="1"/>
  <c r="DC60" i="35" s="1"/>
  <c r="DO60" i="35"/>
  <c r="DA60" i="35" s="1"/>
  <c r="AP441" i="38"/>
  <c r="EC59" i="35" s="1"/>
  <c r="DC59" i="35" s="1"/>
  <c r="DO59" i="35"/>
  <c r="DA59" i="35" s="1"/>
  <c r="AP429" i="38"/>
  <c r="DO47" i="35"/>
  <c r="DA47" i="35" s="1"/>
  <c r="AM403" i="36"/>
  <c r="AM390" i="36"/>
  <c r="AM389" i="36"/>
  <c r="BA15" i="35"/>
  <c r="BO58" i="35"/>
  <c r="BO15" i="35"/>
  <c r="BA47" i="35"/>
  <c r="BO42" i="35"/>
  <c r="BO11" i="35"/>
  <c r="BA23" i="35"/>
  <c r="BO66" i="35"/>
  <c r="BA42" i="35"/>
  <c r="BO23" i="35"/>
  <c r="BA16" i="35"/>
  <c r="BA37" i="35"/>
  <c r="BO16" i="35"/>
  <c r="BO17" i="35"/>
  <c r="BO47" i="35"/>
  <c r="BA48" i="35"/>
  <c r="BA69" i="35"/>
  <c r="BA24" i="35"/>
  <c r="BA49" i="35"/>
  <c r="BO24" i="35"/>
  <c r="BA7" i="35"/>
  <c r="BO14" i="35"/>
  <c r="BO34" i="35"/>
  <c r="BA14" i="35"/>
  <c r="BA56" i="35"/>
  <c r="BA34" i="35"/>
  <c r="BO54" i="35"/>
  <c r="BL54" i="35" s="1"/>
  <c r="BO56" i="35"/>
  <c r="BO25" i="35"/>
  <c r="BO46" i="35"/>
  <c r="BO9" i="35"/>
  <c r="BA25" i="35"/>
  <c r="BA46" i="35"/>
  <c r="BO22" i="35"/>
  <c r="BA9" i="35"/>
  <c r="BO67" i="35"/>
  <c r="BA6" i="35"/>
  <c r="BO6" i="35"/>
  <c r="BA22" i="35"/>
  <c r="BA67" i="35"/>
  <c r="BA57" i="35"/>
  <c r="BO39" i="35"/>
  <c r="BA39" i="35"/>
  <c r="BO31" i="35"/>
  <c r="BA45" i="35"/>
  <c r="BA31" i="35"/>
  <c r="BO45" i="35"/>
  <c r="BO62" i="35"/>
  <c r="BA33" i="35"/>
  <c r="BO26" i="35"/>
  <c r="BA41" i="35"/>
  <c r="BA26" i="35"/>
  <c r="BO21" i="35"/>
  <c r="BO5" i="35"/>
  <c r="BA5" i="35"/>
  <c r="BA65" i="35"/>
  <c r="BO41" i="35"/>
  <c r="BO74" i="35"/>
  <c r="BA73" i="35"/>
  <c r="BA53" i="35"/>
  <c r="BO13" i="35"/>
  <c r="BO73" i="35"/>
  <c r="BA32" i="35"/>
  <c r="BA13" i="35"/>
  <c r="BA40" i="35"/>
  <c r="BA8" i="35"/>
  <c r="BO40" i="35"/>
  <c r="BO29" i="35"/>
  <c r="BA64" i="35"/>
  <c r="BO18" i="35"/>
  <c r="BA29" i="35"/>
  <c r="BO64" i="35"/>
  <c r="BA72" i="35"/>
  <c r="BA18" i="35"/>
  <c r="BO59" i="35"/>
  <c r="BA61" i="35"/>
  <c r="BO30" i="35"/>
  <c r="BO50" i="35"/>
  <c r="BA4" i="35"/>
  <c r="BO4" i="35"/>
  <c r="BO61" i="35"/>
  <c r="BA30" i="35"/>
  <c r="BO38" i="35"/>
  <c r="BA50" i="35"/>
  <c r="BA11" i="35"/>
  <c r="BA38" i="35"/>
  <c r="AM452" i="36"/>
  <c r="AM410" i="36"/>
  <c r="CG5" i="35"/>
  <c r="BS5" i="35" s="1"/>
  <c r="CG6" i="35"/>
  <c r="BS6" i="35" s="1"/>
  <c r="AM400" i="36"/>
  <c r="AM420" i="37"/>
  <c r="CU38" i="35" s="1"/>
  <c r="BU38" i="35" s="1"/>
  <c r="AM411" i="36"/>
  <c r="AM398" i="36"/>
  <c r="AM435" i="36"/>
  <c r="CF42" i="35"/>
  <c r="CS14" i="35"/>
  <c r="CF12" i="35"/>
  <c r="CE26" i="35"/>
  <c r="CT26" i="35"/>
  <c r="CE23" i="35"/>
  <c r="CS23" i="35"/>
  <c r="CT12" i="35"/>
  <c r="CF14" i="35"/>
  <c r="AM431" i="36"/>
  <c r="AM414" i="36"/>
  <c r="AM450" i="36"/>
  <c r="AM439" i="36"/>
  <c r="AM392" i="36"/>
  <c r="AM429" i="36"/>
  <c r="AM436" i="36"/>
  <c r="AM396" i="36"/>
  <c r="AM427" i="36"/>
  <c r="AM445" i="36"/>
  <c r="AM395" i="36"/>
  <c r="AM419" i="36"/>
  <c r="AM444" i="36"/>
  <c r="AM454" i="36"/>
  <c r="AM388" i="36"/>
  <c r="AM448" i="36"/>
  <c r="AM404" i="36"/>
  <c r="AM405" i="36"/>
  <c r="AM413" i="36"/>
  <c r="AM418" i="36"/>
  <c r="AM421" i="36"/>
  <c r="AM424" i="36"/>
  <c r="AM415" i="36"/>
  <c r="CE35" i="35"/>
  <c r="AM397" i="36"/>
  <c r="AM408" i="36"/>
  <c r="AM438" i="36"/>
  <c r="AM420" i="36"/>
  <c r="CG34" i="35"/>
  <c r="BS34" i="35" s="1"/>
  <c r="CG73" i="35"/>
  <c r="BS73" i="35" s="1"/>
  <c r="CG67" i="35"/>
  <c r="BS67" i="35" s="1"/>
  <c r="CG55" i="35"/>
  <c r="BS55" i="35" s="1"/>
  <c r="CG17" i="35"/>
  <c r="BS17" i="35" s="1"/>
  <c r="CG33" i="35"/>
  <c r="BS33" i="35" s="1"/>
  <c r="CG12" i="35"/>
  <c r="BS12" i="35" s="1"/>
  <c r="CG42" i="35"/>
  <c r="BS42" i="35" s="1"/>
  <c r="CG59" i="35"/>
  <c r="BS59" i="35" s="1"/>
  <c r="CG43" i="35"/>
  <c r="BS43" i="35" s="1"/>
  <c r="CG14" i="35"/>
  <c r="BS14" i="35" s="1"/>
  <c r="CU47" i="35"/>
  <c r="BU47" i="35" s="1"/>
  <c r="CG53" i="35"/>
  <c r="BS53" i="35" s="1"/>
  <c r="CG58" i="35"/>
  <c r="BS58" i="35" s="1"/>
  <c r="CG50" i="35"/>
  <c r="BS50" i="35" s="1"/>
  <c r="CG49" i="35"/>
  <c r="BS49" i="35" s="1"/>
  <c r="CG20" i="35"/>
  <c r="BS20" i="35" s="1"/>
  <c r="CG26" i="35"/>
  <c r="BS26" i="35" s="1"/>
  <c r="CG22" i="35"/>
  <c r="BS22" i="35" s="1"/>
  <c r="CG11" i="35"/>
  <c r="BS11" i="35" s="1"/>
  <c r="CG74" i="35"/>
  <c r="BS74" i="35" s="1"/>
  <c r="CG51" i="35"/>
  <c r="BS51" i="35" s="1"/>
  <c r="CG28" i="35"/>
  <c r="BS28" i="35" s="1"/>
  <c r="CG24" i="35"/>
  <c r="BS24" i="35" s="1"/>
  <c r="CG44" i="35"/>
  <c r="BS44" i="35" s="1"/>
  <c r="CD56" i="35"/>
  <c r="CF51" i="35"/>
  <c r="AM416" i="36"/>
  <c r="AM455" i="36"/>
  <c r="AM440" i="36"/>
  <c r="AM456" i="37"/>
  <c r="CU74" i="35" s="1"/>
  <c r="BU74" i="35" s="1"/>
  <c r="CD51" i="35"/>
  <c r="AM409" i="36"/>
  <c r="AM387" i="36"/>
  <c r="AM412" i="36"/>
  <c r="AM435" i="37"/>
  <c r="CU53" i="35" s="1"/>
  <c r="BU53" i="35" s="1"/>
  <c r="AM399" i="37"/>
  <c r="CU17" i="35" s="1"/>
  <c r="BU17" i="35" s="1"/>
  <c r="AM442" i="37"/>
  <c r="CU60" i="35" s="1"/>
  <c r="BU60" i="35" s="1"/>
  <c r="AM393" i="37"/>
  <c r="CU11" i="35" s="1"/>
  <c r="BU11" i="35" s="1"/>
  <c r="AM433" i="37"/>
  <c r="CU51" i="35" s="1"/>
  <c r="BU51" i="35" s="1"/>
  <c r="CF56" i="35"/>
  <c r="CG57" i="35"/>
  <c r="BS57" i="35" s="1"/>
  <c r="CG19" i="35"/>
  <c r="BS19" i="35" s="1"/>
  <c r="CG56" i="35"/>
  <c r="BS56" i="35" s="1"/>
  <c r="CG10" i="35"/>
  <c r="BS10" i="35" s="1"/>
  <c r="CG52" i="35"/>
  <c r="BS52" i="35" s="1"/>
  <c r="CG23" i="35"/>
  <c r="BS23" i="35" s="1"/>
  <c r="CG66" i="35"/>
  <c r="BS66" i="35" s="1"/>
  <c r="CG65" i="35"/>
  <c r="BS65" i="35" s="1"/>
  <c r="CG35" i="35"/>
  <c r="BS35" i="35" s="1"/>
  <c r="CG31" i="35"/>
  <c r="BS31" i="35" s="1"/>
  <c r="CG25" i="35"/>
  <c r="BS25" i="35" s="1"/>
  <c r="CG71" i="35"/>
  <c r="BS71" i="35" s="1"/>
  <c r="CG41" i="35"/>
  <c r="BS41" i="35" s="1"/>
  <c r="CG70" i="35"/>
  <c r="BS70" i="35" s="1"/>
  <c r="CG62" i="35"/>
  <c r="BS62" i="35" s="1"/>
  <c r="CG32" i="35"/>
  <c r="BS32" i="35" s="1"/>
  <c r="CG13" i="35"/>
  <c r="BS13" i="35" s="1"/>
  <c r="CG45" i="35"/>
  <c r="BS45" i="35" s="1"/>
  <c r="CG47" i="35"/>
  <c r="BS47" i="35" s="1"/>
  <c r="CG68" i="35"/>
  <c r="BS68" i="35" s="1"/>
  <c r="AM441" i="36"/>
  <c r="AM425" i="36"/>
  <c r="AM402" i="36"/>
  <c r="AM407" i="36"/>
  <c r="AM451" i="36"/>
  <c r="AM456" i="36"/>
  <c r="AM428" i="36"/>
  <c r="AM399" i="36"/>
  <c r="AM386" i="36"/>
  <c r="AM453" i="36"/>
  <c r="AM417" i="36"/>
  <c r="AM393" i="36"/>
  <c r="AM391" i="36"/>
  <c r="AM432" i="36"/>
  <c r="AY50" i="35"/>
  <c r="AK50" i="35" s="1"/>
  <c r="AM406" i="36"/>
  <c r="AY24" i="35"/>
  <c r="AK24" i="35" s="1"/>
  <c r="AM446" i="36"/>
  <c r="AY64" i="35"/>
  <c r="AK64" i="35" s="1"/>
  <c r="AM447" i="36"/>
  <c r="AY65" i="35"/>
  <c r="AK65" i="35" s="1"/>
  <c r="AY60" i="35"/>
  <c r="AK60" i="35" s="1"/>
  <c r="AY44" i="35"/>
  <c r="AK44" i="35" s="1"/>
  <c r="AM449" i="36"/>
  <c r="AY67" i="35"/>
  <c r="AK67" i="35" s="1"/>
  <c r="AM422" i="36"/>
  <c r="AY40" i="35"/>
  <c r="AK40" i="35" s="1"/>
  <c r="AM430" i="36"/>
  <c r="AY48" i="35"/>
  <c r="AK48" i="35" s="1"/>
  <c r="AY51" i="35"/>
  <c r="AK51" i="35" s="1"/>
  <c r="AY55" i="35"/>
  <c r="AK55" i="35" s="1"/>
  <c r="AY19" i="35"/>
  <c r="AK19" i="35" s="1"/>
  <c r="AY12" i="35"/>
  <c r="AK12" i="35" s="1"/>
  <c r="AM443" i="36"/>
  <c r="AY61" i="35"/>
  <c r="AK61" i="35" s="1"/>
  <c r="CD24" i="35"/>
  <c r="CE24" i="35"/>
  <c r="CD35" i="35"/>
  <c r="CF35" i="35"/>
  <c r="CF24" i="35"/>
  <c r="CE25" i="35"/>
  <c r="CF25" i="35"/>
  <c r="CE51" i="35"/>
  <c r="CE56" i="35"/>
  <c r="CD25" i="35"/>
  <c r="AW229" i="37"/>
  <c r="CG63" i="35"/>
  <c r="BS63" i="35" s="1"/>
  <c r="AW244" i="36"/>
  <c r="AW316" i="36" s="1"/>
  <c r="AW388" i="36" s="1"/>
  <c r="AW306" i="36"/>
  <c r="AW378" i="36" s="1"/>
  <c r="AW450" i="36" s="1"/>
  <c r="AW238" i="37"/>
  <c r="CG72" i="35"/>
  <c r="BS72" i="35" s="1"/>
  <c r="AW286" i="36"/>
  <c r="AW358" i="36" s="1"/>
  <c r="AW430" i="36" s="1"/>
  <c r="AW297" i="36"/>
  <c r="AW369" i="36" s="1"/>
  <c r="AW441" i="36" s="1"/>
  <c r="AW206" i="37"/>
  <c r="CG40" i="35"/>
  <c r="BS40" i="35" s="1"/>
  <c r="AW270" i="36"/>
  <c r="AW342" i="36" s="1"/>
  <c r="AW414" i="36" s="1"/>
  <c r="AW246" i="36"/>
  <c r="AW318" i="36" s="1"/>
  <c r="AW390" i="36" s="1"/>
  <c r="AW173" i="37"/>
  <c r="CG7" i="35"/>
  <c r="BS7" i="35" s="1"/>
  <c r="AW227" i="37"/>
  <c r="CG61" i="35"/>
  <c r="BS61" i="35" s="1"/>
  <c r="AW230" i="37"/>
  <c r="CG64" i="35"/>
  <c r="BS64" i="35" s="1"/>
  <c r="AW212" i="37"/>
  <c r="CG46" i="35"/>
  <c r="BS46" i="35" s="1"/>
  <c r="AW303" i="36"/>
  <c r="AW375" i="36" s="1"/>
  <c r="AW447" i="36" s="1"/>
  <c r="AW259" i="36"/>
  <c r="AW331" i="36" s="1"/>
  <c r="AW403" i="36" s="1"/>
  <c r="AW187" i="37"/>
  <c r="CG21" i="35"/>
  <c r="BS21" i="35" s="1"/>
  <c r="AW214" i="37"/>
  <c r="CG48" i="35"/>
  <c r="BS48" i="35" s="1"/>
  <c r="AW182" i="37"/>
  <c r="CG16" i="35"/>
  <c r="BS16" i="35" s="1"/>
  <c r="AW281" i="36"/>
  <c r="AW353" i="36" s="1"/>
  <c r="AW425" i="36" s="1"/>
  <c r="AW248" i="36"/>
  <c r="AW320" i="36" s="1"/>
  <c r="AW392" i="36" s="1"/>
  <c r="AW290" i="36"/>
  <c r="AW362" i="36" s="1"/>
  <c r="AW434" i="36" s="1"/>
  <c r="AW184" i="37"/>
  <c r="CG18" i="35"/>
  <c r="BS18" i="35" s="1"/>
  <c r="AW170" i="37"/>
  <c r="AW312" i="36"/>
  <c r="AW384" i="36" s="1"/>
  <c r="AW456" i="36" s="1"/>
  <c r="AW205" i="37"/>
  <c r="CG39" i="35"/>
  <c r="BS39" i="35" s="1"/>
  <c r="AW296" i="36"/>
  <c r="AW368" i="36" s="1"/>
  <c r="AW440" i="36" s="1"/>
  <c r="AW310" i="36"/>
  <c r="AW382" i="36" s="1"/>
  <c r="AW454" i="36" s="1"/>
  <c r="AW292" i="36"/>
  <c r="AW364" i="36" s="1"/>
  <c r="AW436" i="36" s="1"/>
  <c r="AW203" i="37"/>
  <c r="CG37" i="35"/>
  <c r="BS37" i="35" s="1"/>
  <c r="AW266" i="36"/>
  <c r="AW338" i="36" s="1"/>
  <c r="AW410" i="36" s="1"/>
  <c r="AW220" i="37"/>
  <c r="CG54" i="35"/>
  <c r="BS54" i="35" s="1"/>
  <c r="AW287" i="36"/>
  <c r="AW359" i="36" s="1"/>
  <c r="AW431" i="36" s="1"/>
  <c r="AW307" i="36"/>
  <c r="AW379" i="36" s="1"/>
  <c r="AW451" i="36" s="1"/>
  <c r="AW258" i="36"/>
  <c r="AW330" i="36" s="1"/>
  <c r="AW402" i="36" s="1"/>
  <c r="AW298" i="36"/>
  <c r="AW370" i="36" s="1"/>
  <c r="AW442" i="36" s="1"/>
  <c r="AW195" i="37"/>
  <c r="CG29" i="35"/>
  <c r="BS29" i="35" s="1"/>
  <c r="AW202" i="37"/>
  <c r="CG36" i="35"/>
  <c r="BS36" i="35" s="1"/>
  <c r="AW193" i="37"/>
  <c r="CG27" i="35"/>
  <c r="BS27" i="35" s="1"/>
  <c r="AW271" i="36"/>
  <c r="AW343" i="36" s="1"/>
  <c r="AW415" i="36" s="1"/>
  <c r="AW196" i="37"/>
  <c r="CG30" i="35"/>
  <c r="BS30" i="35" s="1"/>
  <c r="AW235" i="37"/>
  <c r="CG69" i="35"/>
  <c r="BS69" i="35" s="1"/>
  <c r="AW255" i="36"/>
  <c r="AW327" i="36" s="1"/>
  <c r="AW399" i="36" s="1"/>
  <c r="AW275" i="36"/>
  <c r="AW347" i="36" s="1"/>
  <c r="AW419" i="36" s="1"/>
  <c r="AW175" i="37"/>
  <c r="CG9" i="35"/>
  <c r="BS9" i="35" s="1"/>
  <c r="AW309" i="36"/>
  <c r="AW381" i="36" s="1"/>
  <c r="AW453" i="36" s="1"/>
  <c r="AW245" i="36"/>
  <c r="AW317" i="36" s="1"/>
  <c r="AW389" i="36" s="1"/>
  <c r="AW282" i="36"/>
  <c r="AW354" i="36" s="1"/>
  <c r="AW426" i="36" s="1"/>
  <c r="AW295" i="36"/>
  <c r="AW367" i="36" s="1"/>
  <c r="AW439" i="36" s="1"/>
  <c r="AW291" i="36"/>
  <c r="AW363" i="36" s="1"/>
  <c r="AW435" i="36" s="1"/>
  <c r="AW304" i="36"/>
  <c r="AW376" i="36" s="1"/>
  <c r="AW448" i="36" s="1"/>
  <c r="AW300" i="36"/>
  <c r="AW372" i="36" s="1"/>
  <c r="AW444" i="36" s="1"/>
  <c r="AW181" i="37"/>
  <c r="CG15" i="35"/>
  <c r="BS15" i="35" s="1"/>
  <c r="AW174" i="37"/>
  <c r="CG8" i="35"/>
  <c r="BS8" i="35" s="1"/>
  <c r="AX244" i="36"/>
  <c r="AX316" i="36" s="1"/>
  <c r="AX388" i="36" s="1"/>
  <c r="AX298" i="36"/>
  <c r="AX370" i="36" s="1"/>
  <c r="AX442" i="36" s="1"/>
  <c r="BO60" i="35"/>
  <c r="BA60" i="35"/>
  <c r="AX248" i="36"/>
  <c r="AX320" i="36" s="1"/>
  <c r="AX392" i="36" s="1"/>
  <c r="BA10" i="35"/>
  <c r="BO10" i="35"/>
  <c r="AX306" i="36"/>
  <c r="AX378" i="36" s="1"/>
  <c r="AX450" i="36" s="1"/>
  <c r="BO68" i="35"/>
  <c r="BA68" i="35"/>
  <c r="AX308" i="36"/>
  <c r="AX380" i="36" s="1"/>
  <c r="AX452" i="36" s="1"/>
  <c r="BA70" i="35"/>
  <c r="BO70" i="35"/>
  <c r="AX282" i="36"/>
  <c r="AX354" i="36" s="1"/>
  <c r="AX426" i="36" s="1"/>
  <c r="BO44" i="35"/>
  <c r="BA44" i="35"/>
  <c r="AX281" i="36"/>
  <c r="AX353" i="36" s="1"/>
  <c r="AX425" i="36" s="1"/>
  <c r="BA43" i="35"/>
  <c r="BO43" i="35"/>
  <c r="AX273" i="36"/>
  <c r="AX345" i="36" s="1"/>
  <c r="AX417" i="36" s="1"/>
  <c r="BA35" i="35"/>
  <c r="BO35" i="35"/>
  <c r="AX290" i="36"/>
  <c r="AX362" i="36" s="1"/>
  <c r="AX434" i="36" s="1"/>
  <c r="BO52" i="35"/>
  <c r="BJ53" i="35" s="1"/>
  <c r="BA52" i="35"/>
  <c r="AX289" i="36"/>
  <c r="AX361" i="36" s="1"/>
  <c r="AX433" i="36" s="1"/>
  <c r="BA51" i="35"/>
  <c r="BO51" i="35"/>
  <c r="AX266" i="36"/>
  <c r="AX338" i="36" s="1"/>
  <c r="AX410" i="36" s="1"/>
  <c r="BO28" i="35"/>
  <c r="BA28" i="35"/>
  <c r="AX293" i="36"/>
  <c r="AX365" i="36" s="1"/>
  <c r="AX437" i="36" s="1"/>
  <c r="BA55" i="35"/>
  <c r="BO55" i="35"/>
  <c r="AX274" i="36"/>
  <c r="AX346" i="36" s="1"/>
  <c r="AX418" i="36" s="1"/>
  <c r="BO36" i="35"/>
  <c r="BA36" i="35"/>
  <c r="AX301" i="36"/>
  <c r="AX373" i="36" s="1"/>
  <c r="AX445" i="36" s="1"/>
  <c r="BA63" i="35"/>
  <c r="BO63" i="35"/>
  <c r="AX257" i="36"/>
  <c r="AX329" i="36" s="1"/>
  <c r="AX401" i="36" s="1"/>
  <c r="BO19" i="35"/>
  <c r="BA19" i="35"/>
  <c r="AX265" i="36"/>
  <c r="AX337" i="36" s="1"/>
  <c r="AX409" i="36" s="1"/>
  <c r="BO27" i="35"/>
  <c r="BA27" i="35"/>
  <c r="AX309" i="36"/>
  <c r="AX381" i="36" s="1"/>
  <c r="AX453" i="36" s="1"/>
  <c r="BA71" i="35"/>
  <c r="BO71" i="35"/>
  <c r="AX258" i="36"/>
  <c r="AX330" i="36" s="1"/>
  <c r="AX402" i="36" s="1"/>
  <c r="BO20" i="35"/>
  <c r="BA20" i="35"/>
  <c r="AX250" i="36"/>
  <c r="AX322" i="36" s="1"/>
  <c r="AX394" i="36" s="1"/>
  <c r="BO12" i="35"/>
  <c r="BA12" i="35"/>
  <c r="AW285" i="11"/>
  <c r="AW357" i="11" s="1"/>
  <c r="AW429" i="11" s="1"/>
  <c r="AE47" i="35" s="1"/>
  <c r="E47" i="35" s="1"/>
  <c r="S47" i="35"/>
  <c r="AG47" i="35"/>
  <c r="AW309" i="11"/>
  <c r="AW381" i="11" s="1"/>
  <c r="AW453" i="11" s="1"/>
  <c r="AE71" i="35" s="1"/>
  <c r="E71" i="35" s="1"/>
  <c r="AG71" i="35"/>
  <c r="S71" i="35"/>
  <c r="AW243" i="11"/>
  <c r="AW315" i="11" s="1"/>
  <c r="AW387" i="11" s="1"/>
  <c r="AE5" i="35" s="1"/>
  <c r="E5" i="35" s="1"/>
  <c r="S5" i="35"/>
  <c r="AG5" i="35"/>
  <c r="AW250" i="11"/>
  <c r="AW322" i="11" s="1"/>
  <c r="AW394" i="11" s="1"/>
  <c r="AE12" i="35" s="1"/>
  <c r="E12" i="35" s="1"/>
  <c r="AG12" i="35"/>
  <c r="S12" i="35"/>
  <c r="AW264" i="11"/>
  <c r="AW336" i="11" s="1"/>
  <c r="AW408" i="11" s="1"/>
  <c r="AE26" i="35" s="1"/>
  <c r="E26" i="35" s="1"/>
  <c r="AG26" i="35"/>
  <c r="S26" i="35"/>
  <c r="AW301" i="11"/>
  <c r="AW373" i="11" s="1"/>
  <c r="AW445" i="11" s="1"/>
  <c r="AE63" i="35" s="1"/>
  <c r="E63" i="35" s="1"/>
  <c r="AG63" i="35"/>
  <c r="S63" i="35"/>
  <c r="AW287" i="11"/>
  <c r="AW359" i="11" s="1"/>
  <c r="AW431" i="11" s="1"/>
  <c r="AE49" i="35" s="1"/>
  <c r="E49" i="35" s="1"/>
  <c r="S49" i="35"/>
  <c r="AG49" i="35"/>
  <c r="AW279" i="11"/>
  <c r="AW351" i="11" s="1"/>
  <c r="AW423" i="11" s="1"/>
  <c r="AE41" i="35" s="1"/>
  <c r="E41" i="35" s="1"/>
  <c r="AG41" i="35"/>
  <c r="S41" i="35"/>
  <c r="AW289" i="11"/>
  <c r="AW361" i="11" s="1"/>
  <c r="AW433" i="11" s="1"/>
  <c r="AE51" i="35" s="1"/>
  <c r="E51" i="35" s="1"/>
  <c r="AG51" i="35"/>
  <c r="S51" i="35"/>
  <c r="AW283" i="11"/>
  <c r="AW355" i="11" s="1"/>
  <c r="AW427" i="11" s="1"/>
  <c r="AE45" i="35" s="1"/>
  <c r="E45" i="35" s="1"/>
  <c r="AG45" i="35"/>
  <c r="S45" i="35"/>
  <c r="AW293" i="11"/>
  <c r="AW365" i="11" s="1"/>
  <c r="AW437" i="11" s="1"/>
  <c r="AE55" i="35" s="1"/>
  <c r="E55" i="35" s="1"/>
  <c r="AG55" i="35"/>
  <c r="S55" i="35"/>
  <c r="AW298" i="11"/>
  <c r="AW370" i="11" s="1"/>
  <c r="AW442" i="11" s="1"/>
  <c r="AE60" i="35" s="1"/>
  <c r="E60" i="35" s="1"/>
  <c r="S60" i="35"/>
  <c r="AG60" i="35"/>
  <c r="AW269" i="11"/>
  <c r="AW341" i="11" s="1"/>
  <c r="AW413" i="11" s="1"/>
  <c r="AE31" i="35" s="1"/>
  <c r="E31" i="35" s="1"/>
  <c r="S31" i="35"/>
  <c r="AG31" i="35"/>
  <c r="AW275" i="11"/>
  <c r="AW347" i="11" s="1"/>
  <c r="AW419" i="11" s="1"/>
  <c r="AE37" i="35" s="1"/>
  <c r="E37" i="35" s="1"/>
  <c r="AG37" i="35"/>
  <c r="S37" i="35"/>
  <c r="AW258" i="11"/>
  <c r="AW330" i="11" s="1"/>
  <c r="AW402" i="11" s="1"/>
  <c r="AE20" i="35" s="1"/>
  <c r="E20" i="35" s="1"/>
  <c r="S20" i="35"/>
  <c r="AG20" i="35"/>
  <c r="AW261" i="11"/>
  <c r="AW333" i="11" s="1"/>
  <c r="AW405" i="11" s="1"/>
  <c r="AE23" i="35" s="1"/>
  <c r="E23" i="35" s="1"/>
  <c r="AG23" i="35"/>
  <c r="S23" i="35"/>
  <c r="AW312" i="11"/>
  <c r="AW384" i="11" s="1"/>
  <c r="AW456" i="11" s="1"/>
  <c r="AE74" i="35" s="1"/>
  <c r="E74" i="35" s="1"/>
  <c r="AG74" i="35"/>
  <c r="S74" i="35"/>
  <c r="AW306" i="11"/>
  <c r="AW378" i="11" s="1"/>
  <c r="AW450" i="11" s="1"/>
  <c r="AE68" i="35" s="1"/>
  <c r="E68" i="35" s="1"/>
  <c r="S68" i="35"/>
  <c r="AG68" i="35"/>
  <c r="AW268" i="11"/>
  <c r="AW340" i="11" s="1"/>
  <c r="AW412" i="11" s="1"/>
  <c r="AE30" i="35" s="1"/>
  <c r="E30" i="35" s="1"/>
  <c r="S30" i="35"/>
  <c r="AG30" i="35"/>
  <c r="AW254" i="11"/>
  <c r="AW326" i="11" s="1"/>
  <c r="AW398" i="11" s="1"/>
  <c r="AE16" i="35" s="1"/>
  <c r="E16" i="35" s="1"/>
  <c r="S16" i="35"/>
  <c r="AG16" i="35"/>
  <c r="AW295" i="11"/>
  <c r="AW367" i="11" s="1"/>
  <c r="AW439" i="11" s="1"/>
  <c r="AE57" i="35" s="1"/>
  <c r="E57" i="35" s="1"/>
  <c r="AG57" i="35"/>
  <c r="S57" i="35"/>
  <c r="AW284" i="11"/>
  <c r="AW356" i="11" s="1"/>
  <c r="AW428" i="11" s="1"/>
  <c r="AE46" i="35" s="1"/>
  <c r="E46" i="35" s="1"/>
  <c r="AG46" i="35"/>
  <c r="S46" i="35"/>
  <c r="AW277" i="11"/>
  <c r="AW349" i="11" s="1"/>
  <c r="AW421" i="11" s="1"/>
  <c r="AE39" i="35" s="1"/>
  <c r="E39" i="35" s="1"/>
  <c r="AG39" i="35"/>
  <c r="S39" i="35"/>
  <c r="AW311" i="11"/>
  <c r="AW383" i="11" s="1"/>
  <c r="AW455" i="11" s="1"/>
  <c r="AE73" i="35" s="1"/>
  <c r="E73" i="35" s="1"/>
  <c r="S73" i="35"/>
  <c r="AG73" i="35"/>
  <c r="AW308" i="11"/>
  <c r="AW380" i="11" s="1"/>
  <c r="AW452" i="11" s="1"/>
  <c r="AE70" i="35" s="1"/>
  <c r="E70" i="35" s="1"/>
  <c r="AG70" i="35"/>
  <c r="S70" i="35"/>
  <c r="AW263" i="11"/>
  <c r="AW335" i="11" s="1"/>
  <c r="AW407" i="11" s="1"/>
  <c r="AE25" i="35" s="1"/>
  <c r="E25" i="35" s="1"/>
  <c r="S25" i="35"/>
  <c r="AG25" i="35"/>
  <c r="AW294" i="11"/>
  <c r="AW366" i="11" s="1"/>
  <c r="AW438" i="11" s="1"/>
  <c r="AE56" i="35" s="1"/>
  <c r="E56" i="35" s="1"/>
  <c r="S56" i="35"/>
  <c r="AG56" i="35"/>
  <c r="AW302" i="11"/>
  <c r="AW374" i="11" s="1"/>
  <c r="AW446" i="11" s="1"/>
  <c r="AE64" i="35" s="1"/>
  <c r="E64" i="35" s="1"/>
  <c r="AG64" i="35"/>
  <c r="S64" i="35"/>
  <c r="AW259" i="11"/>
  <c r="AW331" i="11" s="1"/>
  <c r="AW403" i="11" s="1"/>
  <c r="AE21" i="35" s="1"/>
  <c r="E21" i="35" s="1"/>
  <c r="AG21" i="35"/>
  <c r="S21" i="35"/>
  <c r="AW248" i="11"/>
  <c r="AW320" i="11" s="1"/>
  <c r="AW392" i="11" s="1"/>
  <c r="AE10" i="35" s="1"/>
  <c r="E10" i="35" s="1"/>
  <c r="S10" i="35"/>
  <c r="AG10" i="35"/>
  <c r="AW249" i="11"/>
  <c r="AW321" i="11" s="1"/>
  <c r="AW393" i="11" s="1"/>
  <c r="AE11" i="35" s="1"/>
  <c r="E11" i="35" s="1"/>
  <c r="AG11" i="35"/>
  <c r="S11" i="35"/>
  <c r="AW307" i="11"/>
  <c r="AW379" i="11" s="1"/>
  <c r="AW451" i="11" s="1"/>
  <c r="AE69" i="35" s="1"/>
  <c r="E69" i="35" s="1"/>
  <c r="AG69" i="35"/>
  <c r="S69" i="35"/>
  <c r="AW253" i="11"/>
  <c r="AW325" i="11" s="1"/>
  <c r="AW397" i="11" s="1"/>
  <c r="AE15" i="35" s="1"/>
  <c r="E15" i="35" s="1"/>
  <c r="S15" i="35"/>
  <c r="AG15" i="35"/>
  <c r="AW290" i="11"/>
  <c r="AW362" i="11" s="1"/>
  <c r="AW434" i="11" s="1"/>
  <c r="AE52" i="35" s="1"/>
  <c r="E52" i="35" s="1"/>
  <c r="AG52" i="35"/>
  <c r="S52" i="35"/>
  <c r="AW255" i="11"/>
  <c r="AW327" i="11" s="1"/>
  <c r="AW399" i="11" s="1"/>
  <c r="AE17" i="35" s="1"/>
  <c r="E17" i="35" s="1"/>
  <c r="AG17" i="35"/>
  <c r="S17" i="35"/>
  <c r="AW276" i="11"/>
  <c r="AW348" i="11" s="1"/>
  <c r="AW420" i="11" s="1"/>
  <c r="AE38" i="35" s="1"/>
  <c r="E38" i="35" s="1"/>
  <c r="AG38" i="35"/>
  <c r="S38" i="35"/>
  <c r="AW291" i="11"/>
  <c r="AW363" i="11" s="1"/>
  <c r="AW435" i="11" s="1"/>
  <c r="AE53" i="35" s="1"/>
  <c r="E53" i="35" s="1"/>
  <c r="S53" i="35"/>
  <c r="AG53" i="35"/>
  <c r="AW262" i="11"/>
  <c r="AW334" i="11" s="1"/>
  <c r="AW406" i="11" s="1"/>
  <c r="AE24" i="35" s="1"/>
  <c r="E24" i="35" s="1"/>
  <c r="AG24" i="35"/>
  <c r="S24" i="35"/>
  <c r="AW257" i="11"/>
  <c r="AW329" i="11" s="1"/>
  <c r="AW401" i="11" s="1"/>
  <c r="AE19" i="35" s="1"/>
  <c r="E19" i="35" s="1"/>
  <c r="S19" i="35"/>
  <c r="AG19" i="35"/>
  <c r="AW286" i="11"/>
  <c r="AW358" i="11" s="1"/>
  <c r="AW430" i="11" s="1"/>
  <c r="AE48" i="35" s="1"/>
  <c r="E48" i="35" s="1"/>
  <c r="S48" i="35"/>
  <c r="AG48" i="35"/>
  <c r="AW266" i="11"/>
  <c r="AW338" i="11" s="1"/>
  <c r="AW410" i="11" s="1"/>
  <c r="AE28" i="35" s="1"/>
  <c r="E28" i="35" s="1"/>
  <c r="AG28" i="35"/>
  <c r="S28" i="35"/>
  <c r="AW251" i="11"/>
  <c r="AW323" i="11" s="1"/>
  <c r="AW395" i="11" s="1"/>
  <c r="AE13" i="35" s="1"/>
  <c r="E13" i="35" s="1"/>
  <c r="AG13" i="35"/>
  <c r="S13" i="35"/>
  <c r="AW256" i="11"/>
  <c r="AW328" i="11" s="1"/>
  <c r="AW400" i="11" s="1"/>
  <c r="AE18" i="35" s="1"/>
  <c r="E18" i="35" s="1"/>
  <c r="AG18" i="35"/>
  <c r="S18" i="35"/>
  <c r="AW265" i="11"/>
  <c r="AW337" i="11" s="1"/>
  <c r="AW409" i="11" s="1"/>
  <c r="AE27" i="35" s="1"/>
  <c r="E27" i="35" s="1"/>
  <c r="S27" i="35"/>
  <c r="AG27" i="35"/>
  <c r="AW272" i="11"/>
  <c r="AW344" i="11" s="1"/>
  <c r="AW416" i="11" s="1"/>
  <c r="AE34" i="35" s="1"/>
  <c r="E34" i="35" s="1"/>
  <c r="S34" i="35"/>
  <c r="AG34" i="35"/>
  <c r="AW274" i="11"/>
  <c r="AW346" i="11" s="1"/>
  <c r="AW418" i="11" s="1"/>
  <c r="AE36" i="35" s="1"/>
  <c r="E36" i="35" s="1"/>
  <c r="AG36" i="35"/>
  <c r="S36" i="35"/>
  <c r="AI274" i="36"/>
  <c r="AI346" i="36" s="1"/>
  <c r="AI418" i="36" s="1"/>
  <c r="AI309" i="36"/>
  <c r="AI381" i="36" s="1"/>
  <c r="AI453" i="36" s="1"/>
  <c r="AI245" i="36"/>
  <c r="AI317" i="36" s="1"/>
  <c r="AI389" i="36" s="1"/>
  <c r="AI311" i="36"/>
  <c r="AI383" i="36" s="1"/>
  <c r="AI455" i="36" s="1"/>
  <c r="AI242" i="36"/>
  <c r="AI314" i="36" s="1"/>
  <c r="AI386" i="36" s="1"/>
  <c r="AI302" i="36"/>
  <c r="AI374" i="36" s="1"/>
  <c r="AI446" i="36" s="1"/>
  <c r="AI252" i="36"/>
  <c r="AI324" i="36" s="1"/>
  <c r="AI396" i="36" s="1"/>
  <c r="AI277" i="36"/>
  <c r="AI349" i="36" s="1"/>
  <c r="AI421" i="36" s="1"/>
  <c r="AI266" i="36"/>
  <c r="AI338" i="36" s="1"/>
  <c r="AI410" i="36" s="1"/>
  <c r="AI243" i="36"/>
  <c r="AI315" i="36" s="1"/>
  <c r="AI387" i="36" s="1"/>
  <c r="AI303" i="36"/>
  <c r="AI375" i="36" s="1"/>
  <c r="AI447" i="36" s="1"/>
  <c r="AI251" i="36"/>
  <c r="AI323" i="36" s="1"/>
  <c r="AI395" i="36" s="1"/>
  <c r="AI259" i="36"/>
  <c r="AI331" i="36" s="1"/>
  <c r="AI403" i="36" s="1"/>
  <c r="AI270" i="36"/>
  <c r="AI342" i="36" s="1"/>
  <c r="AI414" i="36" s="1"/>
  <c r="AI300" i="36"/>
  <c r="AI372" i="36" s="1"/>
  <c r="AI444" i="36" s="1"/>
  <c r="AI308" i="36"/>
  <c r="AI380" i="36" s="1"/>
  <c r="AI452" i="36" s="1"/>
  <c r="AI244" i="36"/>
  <c r="AI316" i="36" s="1"/>
  <c r="AI388" i="36" s="1"/>
  <c r="AI265" i="36"/>
  <c r="AI337" i="36" s="1"/>
  <c r="AI409" i="36" s="1"/>
  <c r="AI281" i="36"/>
  <c r="AI353" i="36" s="1"/>
  <c r="AI425" i="36" s="1"/>
  <c r="AI248" i="36"/>
  <c r="AI320" i="36" s="1"/>
  <c r="AI392" i="36" s="1"/>
  <c r="AI279" i="36"/>
  <c r="AI351" i="36" s="1"/>
  <c r="AI423" i="36" s="1"/>
  <c r="BM41" i="35" s="1"/>
  <c r="AM41" i="35" s="1"/>
  <c r="AI299" i="36"/>
  <c r="AI371" i="36" s="1"/>
  <c r="AI443" i="36" s="1"/>
  <c r="AI312" i="36"/>
  <c r="AI384" i="36" s="1"/>
  <c r="AI456" i="36" s="1"/>
  <c r="AI250" i="36"/>
  <c r="AI322" i="36" s="1"/>
  <c r="AI394" i="36" s="1"/>
  <c r="AI294" i="36"/>
  <c r="AI366" i="36" s="1"/>
  <c r="AI438" i="36" s="1"/>
  <c r="AI256" i="36"/>
  <c r="AI328" i="36" s="1"/>
  <c r="AI400" i="36" s="1"/>
  <c r="AI293" i="36"/>
  <c r="AI365" i="36" s="1"/>
  <c r="AI437" i="36" s="1"/>
  <c r="AI268" i="36"/>
  <c r="AI340" i="36" s="1"/>
  <c r="AI412" i="36" s="1"/>
  <c r="AI280" i="36"/>
  <c r="AI352" i="36" s="1"/>
  <c r="AI424" i="36" s="1"/>
  <c r="AI254" i="36"/>
  <c r="AI326" i="36" s="1"/>
  <c r="AI398" i="36" s="1"/>
  <c r="AI306" i="36"/>
  <c r="AI378" i="36" s="1"/>
  <c r="AI450" i="36" s="1"/>
  <c r="AI255" i="36"/>
  <c r="AI327" i="36" s="1"/>
  <c r="AI399" i="36" s="1"/>
  <c r="AI295" i="36"/>
  <c r="AI367" i="36" s="1"/>
  <c r="AI439" i="36" s="1"/>
  <c r="AI297" i="36"/>
  <c r="AI369" i="36" s="1"/>
  <c r="AI441" i="36" s="1"/>
  <c r="AI307" i="36"/>
  <c r="AI379" i="36" s="1"/>
  <c r="AI451" i="36" s="1"/>
  <c r="AI278" i="36"/>
  <c r="AI350" i="36" s="1"/>
  <c r="AI422" i="36" s="1"/>
  <c r="AI253" i="36"/>
  <c r="AI325" i="36" s="1"/>
  <c r="AI397" i="36" s="1"/>
  <c r="AI264" i="36"/>
  <c r="AI336" i="36" s="1"/>
  <c r="AI408" i="36" s="1"/>
  <c r="AI298" i="36"/>
  <c r="AI370" i="36" s="1"/>
  <c r="AI442" i="36" s="1"/>
  <c r="AI267" i="36"/>
  <c r="AI339" i="36" s="1"/>
  <c r="AI411" i="36" s="1"/>
  <c r="AI262" i="36"/>
  <c r="AI334" i="36" s="1"/>
  <c r="AI406" i="36" s="1"/>
  <c r="AI284" i="36"/>
  <c r="AI356" i="36" s="1"/>
  <c r="AI428" i="36" s="1"/>
  <c r="AI286" i="36"/>
  <c r="AI358" i="36" s="1"/>
  <c r="AI430" i="36" s="1"/>
  <c r="AI301" i="36"/>
  <c r="AI373" i="36" s="1"/>
  <c r="AI445" i="36" s="1"/>
  <c r="AI271" i="36"/>
  <c r="AI343" i="36" s="1"/>
  <c r="AI415" i="36" s="1"/>
  <c r="AI291" i="36"/>
  <c r="AI363" i="36" s="1"/>
  <c r="AI435" i="36" s="1"/>
  <c r="AI276" i="36"/>
  <c r="AI348" i="36" s="1"/>
  <c r="AI420" i="36" s="1"/>
  <c r="AI290" i="36"/>
  <c r="AI362" i="36" s="1"/>
  <c r="AI434" i="36" s="1"/>
  <c r="AI263" i="36"/>
  <c r="AI335" i="36" s="1"/>
  <c r="AI407" i="36" s="1"/>
  <c r="AI305" i="36"/>
  <c r="AI377" i="36" s="1"/>
  <c r="AI449" i="36" s="1"/>
  <c r="AI246" i="36"/>
  <c r="AI318" i="36" s="1"/>
  <c r="AI390" i="36" s="1"/>
  <c r="AI249" i="36"/>
  <c r="AI321" i="36" s="1"/>
  <c r="AI393" i="36" s="1"/>
  <c r="AI247" i="36"/>
  <c r="AI319" i="36" s="1"/>
  <c r="AI391" i="36" s="1"/>
  <c r="AI257" i="36"/>
  <c r="AI329" i="36" s="1"/>
  <c r="AI401" i="36" s="1"/>
  <c r="AI304" i="36"/>
  <c r="AI376" i="36" s="1"/>
  <c r="AI448" i="36" s="1"/>
  <c r="AI269" i="36"/>
  <c r="AI341" i="36" s="1"/>
  <c r="AI413" i="36" s="1"/>
  <c r="AI288" i="36"/>
  <c r="AI360" i="36" s="1"/>
  <c r="AI432" i="36" s="1"/>
  <c r="AI258" i="36"/>
  <c r="AI330" i="36" s="1"/>
  <c r="AI402" i="36" s="1"/>
  <c r="AI283" i="36"/>
  <c r="AI355" i="36" s="1"/>
  <c r="AI427" i="36" s="1"/>
  <c r="AI296" i="36"/>
  <c r="AI368" i="36" s="1"/>
  <c r="AI440" i="36" s="1"/>
  <c r="AI261" i="36"/>
  <c r="AI333" i="36" s="1"/>
  <c r="AI405" i="36" s="1"/>
  <c r="AI310" i="36"/>
  <c r="AI382" i="36" s="1"/>
  <c r="AI454" i="36" s="1"/>
  <c r="AI292" i="36"/>
  <c r="AI364" i="36" s="1"/>
  <c r="AI436" i="36" s="1"/>
  <c r="AI273" i="36"/>
  <c r="AI345" i="36" s="1"/>
  <c r="AI417" i="36" s="1"/>
  <c r="AI282" i="36"/>
  <c r="AI354" i="36" s="1"/>
  <c r="AI426" i="36" s="1"/>
  <c r="AI287" i="36"/>
  <c r="AI359" i="36" s="1"/>
  <c r="AI431" i="36" s="1"/>
  <c r="AI275" i="36"/>
  <c r="AI347" i="36" s="1"/>
  <c r="AI419" i="36" s="1"/>
  <c r="AI289" i="36"/>
  <c r="AI361" i="36" s="1"/>
  <c r="AI433" i="36" s="1"/>
  <c r="AI260" i="36"/>
  <c r="AI332" i="36" s="1"/>
  <c r="AI404" i="36" s="1"/>
  <c r="AI285" i="36"/>
  <c r="AI357" i="36" s="1"/>
  <c r="AI429" i="36" s="1"/>
  <c r="AI272" i="36"/>
  <c r="AI344" i="36" s="1"/>
  <c r="AI416" i="36" s="1"/>
  <c r="EC41" i="35" l="1"/>
  <c r="DC41" i="35" s="1"/>
  <c r="AX58" i="35"/>
  <c r="AW59" i="35"/>
  <c r="EC13" i="35"/>
  <c r="DC13" i="35" s="1"/>
  <c r="EC72" i="35"/>
  <c r="DC72" i="35" s="1"/>
  <c r="EC35" i="35"/>
  <c r="DC35" i="35" s="1"/>
  <c r="EC46" i="35"/>
  <c r="DC46" i="35" s="1"/>
  <c r="EC31" i="35"/>
  <c r="DC31" i="35" s="1"/>
  <c r="EC7" i="35"/>
  <c r="DC7" i="35" s="1"/>
  <c r="EC30" i="35"/>
  <c r="DC30" i="35" s="1"/>
  <c r="EC19" i="35"/>
  <c r="DC19" i="35" s="1"/>
  <c r="EC39" i="35"/>
  <c r="DC39" i="35" s="1"/>
  <c r="AW21" i="35"/>
  <c r="EC51" i="35"/>
  <c r="DC51" i="35" s="1"/>
  <c r="AW22" i="35"/>
  <c r="AV62" i="35"/>
  <c r="AX74" i="35"/>
  <c r="BM74" i="35"/>
  <c r="AM74" i="35" s="1"/>
  <c r="AX66" i="35"/>
  <c r="AW67" i="35"/>
  <c r="EC73" i="35"/>
  <c r="DC73" i="35" s="1"/>
  <c r="BL72" i="35"/>
  <c r="BK7" i="35"/>
  <c r="BM21" i="35"/>
  <c r="AM21" i="35" s="1"/>
  <c r="BJ8" i="35"/>
  <c r="BM7" i="35"/>
  <c r="AM7" i="35" s="1"/>
  <c r="BL37" i="35"/>
  <c r="BM57" i="35"/>
  <c r="AM57" i="35" s="1"/>
  <c r="BK69" i="35"/>
  <c r="BL8" i="35"/>
  <c r="BK8" i="35"/>
  <c r="AW54" i="35"/>
  <c r="BJ32" i="35"/>
  <c r="AV59" i="35"/>
  <c r="AX59" i="35"/>
  <c r="BK9" i="35"/>
  <c r="AW275" i="37"/>
  <c r="AW347" i="37" s="1"/>
  <c r="AW419" i="37" s="1"/>
  <c r="CU37" i="35" s="1"/>
  <c r="BU37" i="35" s="1"/>
  <c r="CI37" i="35"/>
  <c r="CF38" i="35" s="1"/>
  <c r="CW37" i="35"/>
  <c r="CT38" i="35" s="1"/>
  <c r="AW265" i="37"/>
  <c r="AW337" i="37" s="1"/>
  <c r="AW409" i="37" s="1"/>
  <c r="CU27" i="35" s="1"/>
  <c r="BU27" i="35" s="1"/>
  <c r="CI27" i="35"/>
  <c r="CF27" i="35" s="1"/>
  <c r="CW27" i="35"/>
  <c r="CS28" i="35" s="1"/>
  <c r="AW245" i="37"/>
  <c r="AW317" i="37" s="1"/>
  <c r="AW389" i="37" s="1"/>
  <c r="CU7" i="35" s="1"/>
  <c r="BU7" i="35" s="1"/>
  <c r="CW7" i="35"/>
  <c r="CS7" i="35" s="1"/>
  <c r="CI7" i="35"/>
  <c r="CE7" i="35" s="1"/>
  <c r="AW310" i="37"/>
  <c r="AW382" i="37" s="1"/>
  <c r="AW454" i="37" s="1"/>
  <c r="CU72" i="35" s="1"/>
  <c r="BU72" i="35" s="1"/>
  <c r="CW72" i="35"/>
  <c r="CR72" i="35" s="1"/>
  <c r="CI72" i="35"/>
  <c r="CD72" i="35" s="1"/>
  <c r="AW274" i="37"/>
  <c r="AW346" i="37" s="1"/>
  <c r="AW418" i="37" s="1"/>
  <c r="CU36" i="35" s="1"/>
  <c r="BU36" i="35" s="1"/>
  <c r="CI36" i="35"/>
  <c r="CW36" i="35"/>
  <c r="CT36" i="35" s="1"/>
  <c r="AW292" i="37"/>
  <c r="AW364" i="37" s="1"/>
  <c r="AW436" i="37" s="1"/>
  <c r="CU54" i="35" s="1"/>
  <c r="BU54" i="35" s="1"/>
  <c r="CI54" i="35"/>
  <c r="CD55" i="35" s="1"/>
  <c r="CW54" i="35"/>
  <c r="CS55" i="35" s="1"/>
  <c r="AW277" i="37"/>
  <c r="AW349" i="37" s="1"/>
  <c r="AW421" i="37" s="1"/>
  <c r="CU39" i="35" s="1"/>
  <c r="BU39" i="35" s="1"/>
  <c r="CI39" i="35"/>
  <c r="CD39" i="35" s="1"/>
  <c r="CW39" i="35"/>
  <c r="AW307" i="37"/>
  <c r="AW379" i="37" s="1"/>
  <c r="AW451" i="37" s="1"/>
  <c r="CU69" i="35" s="1"/>
  <c r="BU69" i="35" s="1"/>
  <c r="CW69" i="35"/>
  <c r="CS69" i="35" s="1"/>
  <c r="CI69" i="35"/>
  <c r="CD70" i="35" s="1"/>
  <c r="AW254" i="37"/>
  <c r="AW326" i="37" s="1"/>
  <c r="AW398" i="37" s="1"/>
  <c r="CU16" i="35" s="1"/>
  <c r="BU16" i="35" s="1"/>
  <c r="CW16" i="35"/>
  <c r="CT17" i="35" s="1"/>
  <c r="CI16" i="35"/>
  <c r="CE17" i="35" s="1"/>
  <c r="AW284" i="37"/>
  <c r="AW356" i="37" s="1"/>
  <c r="AW428" i="37" s="1"/>
  <c r="CU46" i="35" s="1"/>
  <c r="BU46" i="35" s="1"/>
  <c r="CW46" i="35"/>
  <c r="CR46" i="35" s="1"/>
  <c r="CI46" i="35"/>
  <c r="CF46" i="35" s="1"/>
  <c r="AW246" i="37"/>
  <c r="AW318" i="37" s="1"/>
  <c r="AW390" i="37" s="1"/>
  <c r="CU8" i="35" s="1"/>
  <c r="BU8" i="35" s="1"/>
  <c r="CW8" i="35"/>
  <c r="CI8" i="35"/>
  <c r="AW267" i="37"/>
  <c r="AW339" i="37" s="1"/>
  <c r="AW411" i="37" s="1"/>
  <c r="CU29" i="35" s="1"/>
  <c r="BU29" i="35" s="1"/>
  <c r="CI29" i="35"/>
  <c r="CE29" i="35" s="1"/>
  <c r="CW29" i="35"/>
  <c r="CT29" i="35" s="1"/>
  <c r="AW242" i="37"/>
  <c r="AW314" i="37" s="1"/>
  <c r="AW386" i="37" s="1"/>
  <c r="CU4" i="35" s="1"/>
  <c r="BU4" i="35" s="1"/>
  <c r="CI4" i="35"/>
  <c r="CE4" i="35" s="1"/>
  <c r="CW4" i="35"/>
  <c r="CS4" i="35" s="1"/>
  <c r="AW268" i="37"/>
  <c r="AW340" i="37" s="1"/>
  <c r="AW412" i="37" s="1"/>
  <c r="CU30" i="35" s="1"/>
  <c r="BU30" i="35" s="1"/>
  <c r="CI30" i="35"/>
  <c r="CE31" i="35" s="1"/>
  <c r="CW30" i="35"/>
  <c r="CR31" i="35" s="1"/>
  <c r="AW286" i="37"/>
  <c r="AW358" i="37" s="1"/>
  <c r="AW430" i="37" s="1"/>
  <c r="CU48" i="35" s="1"/>
  <c r="BU48" i="35" s="1"/>
  <c r="CW48" i="35"/>
  <c r="CS49" i="35" s="1"/>
  <c r="CI48" i="35"/>
  <c r="CD48" i="35" s="1"/>
  <c r="AW278" i="37"/>
  <c r="AW350" i="37" s="1"/>
  <c r="AW422" i="37" s="1"/>
  <c r="CU40" i="35" s="1"/>
  <c r="BU40" i="35" s="1"/>
  <c r="CW40" i="35"/>
  <c r="CI40" i="35"/>
  <c r="AW301" i="37"/>
  <c r="AW373" i="37" s="1"/>
  <c r="AW445" i="37" s="1"/>
  <c r="CU63" i="35" s="1"/>
  <c r="BU63" i="35" s="1"/>
  <c r="CI63" i="35"/>
  <c r="CE63" i="35" s="1"/>
  <c r="CW63" i="35"/>
  <c r="CS63" i="35" s="1"/>
  <c r="AW253" i="37"/>
  <c r="AW325" i="37" s="1"/>
  <c r="AW397" i="37" s="1"/>
  <c r="CU15" i="35" s="1"/>
  <c r="BU15" i="35" s="1"/>
  <c r="CW15" i="35"/>
  <c r="CS15" i="35" s="1"/>
  <c r="CI15" i="35"/>
  <c r="AW256" i="37"/>
  <c r="AW328" i="37" s="1"/>
  <c r="AW400" i="37" s="1"/>
  <c r="CU18" i="35" s="1"/>
  <c r="BU18" i="35" s="1"/>
  <c r="CI18" i="35"/>
  <c r="CF19" i="35" s="1"/>
  <c r="CW18" i="35"/>
  <c r="CR19" i="35" s="1"/>
  <c r="AW302" i="37"/>
  <c r="AW374" i="37" s="1"/>
  <c r="AW446" i="37" s="1"/>
  <c r="CU64" i="35" s="1"/>
  <c r="BU64" i="35" s="1"/>
  <c r="CI64" i="35"/>
  <c r="CF65" i="35" s="1"/>
  <c r="CW64" i="35"/>
  <c r="CT65" i="35" s="1"/>
  <c r="AW247" i="37"/>
  <c r="AW319" i="37" s="1"/>
  <c r="AW391" i="37" s="1"/>
  <c r="CU9" i="35" s="1"/>
  <c r="BU9" i="35" s="1"/>
  <c r="CW9" i="35"/>
  <c r="CT10" i="35" s="1"/>
  <c r="CI9" i="35"/>
  <c r="CD10" i="35" s="1"/>
  <c r="AW259" i="37"/>
  <c r="AW331" i="37" s="1"/>
  <c r="AW403" i="37" s="1"/>
  <c r="CU21" i="35" s="1"/>
  <c r="BU21" i="35" s="1"/>
  <c r="CI21" i="35"/>
  <c r="CD22" i="35" s="1"/>
  <c r="CW21" i="35"/>
  <c r="CS22" i="35" s="1"/>
  <c r="AW299" i="37"/>
  <c r="AW371" i="37" s="1"/>
  <c r="AW443" i="37" s="1"/>
  <c r="CU61" i="35" s="1"/>
  <c r="BU61" i="35" s="1"/>
  <c r="CI61" i="35"/>
  <c r="CD62" i="35" s="1"/>
  <c r="CW61" i="35"/>
  <c r="CS62" i="35" s="1"/>
  <c r="BJ65" i="35"/>
  <c r="BJ49" i="35"/>
  <c r="BK33" i="35"/>
  <c r="BL33" i="35"/>
  <c r="BJ33" i="35"/>
  <c r="BL34" i="35"/>
  <c r="BJ56" i="35"/>
  <c r="BL58" i="35"/>
  <c r="BM34" i="35"/>
  <c r="AM34" i="35" s="1"/>
  <c r="BM37" i="35"/>
  <c r="AM37" i="35" s="1"/>
  <c r="BM72" i="35"/>
  <c r="AM72" i="35" s="1"/>
  <c r="BM62" i="35"/>
  <c r="AM62" i="35" s="1"/>
  <c r="BM22" i="35"/>
  <c r="AM22" i="35" s="1"/>
  <c r="BM73" i="35"/>
  <c r="AM73" i="35" s="1"/>
  <c r="BM23" i="35"/>
  <c r="AM23" i="35" s="1"/>
  <c r="BM31" i="35"/>
  <c r="AM31" i="35" s="1"/>
  <c r="BM25" i="35"/>
  <c r="AM25" i="35" s="1"/>
  <c r="BM39" i="35"/>
  <c r="AM39" i="35" s="1"/>
  <c r="BM46" i="35"/>
  <c r="AM46" i="35" s="1"/>
  <c r="BM69" i="35"/>
  <c r="AM69" i="35" s="1"/>
  <c r="BM4" i="35"/>
  <c r="AM4" i="35" s="1"/>
  <c r="BM17" i="35"/>
  <c r="AM17" i="35" s="1"/>
  <c r="BM8" i="35"/>
  <c r="AM8" i="35" s="1"/>
  <c r="BM11" i="35"/>
  <c r="AM11" i="35" s="1"/>
  <c r="BM32" i="35"/>
  <c r="AM32" i="35" s="1"/>
  <c r="BM47" i="35"/>
  <c r="AM47" i="35" s="1"/>
  <c r="BM54" i="35"/>
  <c r="AM54" i="35" s="1"/>
  <c r="BM9" i="35"/>
  <c r="AM9" i="35" s="1"/>
  <c r="BM14" i="35"/>
  <c r="AM14" i="35" s="1"/>
  <c r="BK49" i="35"/>
  <c r="BL49" i="35"/>
  <c r="BJ73" i="35"/>
  <c r="BM16" i="35"/>
  <c r="AM16" i="35" s="1"/>
  <c r="BM45" i="35"/>
  <c r="AM45" i="35" s="1"/>
  <c r="BM18" i="35"/>
  <c r="AM18" i="35" s="1"/>
  <c r="BM64" i="35"/>
  <c r="AM64" i="35" s="1"/>
  <c r="BM50" i="35"/>
  <c r="AM50" i="35" s="1"/>
  <c r="BM13" i="35"/>
  <c r="AM13" i="35" s="1"/>
  <c r="BM24" i="35"/>
  <c r="AM24" i="35" s="1"/>
  <c r="BM29" i="35"/>
  <c r="AM29" i="35" s="1"/>
  <c r="AW47" i="35"/>
  <c r="BK58" i="35"/>
  <c r="AV9" i="35"/>
  <c r="BJ58" i="35"/>
  <c r="AW13" i="35"/>
  <c r="BM6" i="35"/>
  <c r="AM6" i="35" s="1"/>
  <c r="BL50" i="35"/>
  <c r="AV17" i="35"/>
  <c r="AW18" i="35"/>
  <c r="BJ29" i="35"/>
  <c r="AW9" i="35"/>
  <c r="AX9" i="35"/>
  <c r="AV47" i="35"/>
  <c r="EC6" i="35"/>
  <c r="DC6" i="35" s="1"/>
  <c r="EC43" i="35"/>
  <c r="DC43" i="35" s="1"/>
  <c r="EC34" i="35"/>
  <c r="DC34" i="35" s="1"/>
  <c r="BL59" i="35"/>
  <c r="BK57" i="35"/>
  <c r="AX22" i="35"/>
  <c r="AV22" i="35"/>
  <c r="AX48" i="35"/>
  <c r="BJ48" i="35"/>
  <c r="BM42" i="35"/>
  <c r="AM42" i="35" s="1"/>
  <c r="AV16" i="35"/>
  <c r="AW16" i="35"/>
  <c r="BM65" i="35"/>
  <c r="AM65" i="35" s="1"/>
  <c r="AX16" i="35"/>
  <c r="AW37" i="35"/>
  <c r="AX47" i="35"/>
  <c r="BM53" i="35"/>
  <c r="AM53" i="35" s="1"/>
  <c r="BM58" i="35"/>
  <c r="AM58" i="35" s="1"/>
  <c r="BM66" i="35"/>
  <c r="AM66" i="35" s="1"/>
  <c r="AX24" i="35"/>
  <c r="AV38" i="35"/>
  <c r="AW15" i="35"/>
  <c r="AX32" i="35"/>
  <c r="BM49" i="35"/>
  <c r="AM49" i="35" s="1"/>
  <c r="BM59" i="35"/>
  <c r="AM59" i="35" s="1"/>
  <c r="AX50" i="35"/>
  <c r="BM30" i="35"/>
  <c r="AM30" i="35" s="1"/>
  <c r="BM56" i="35"/>
  <c r="AM56" i="35" s="1"/>
  <c r="AV69" i="35"/>
  <c r="BM67" i="35"/>
  <c r="AM67" i="35" s="1"/>
  <c r="AX25" i="35"/>
  <c r="BM38" i="35"/>
  <c r="AM38" i="35" s="1"/>
  <c r="AW25" i="35"/>
  <c r="BM33" i="35"/>
  <c r="AM33" i="35" s="1"/>
  <c r="AV48" i="35"/>
  <c r="BM5" i="35"/>
  <c r="AM5" i="35" s="1"/>
  <c r="AW48" i="35"/>
  <c r="BM26" i="35"/>
  <c r="AM26" i="35" s="1"/>
  <c r="BM15" i="35"/>
  <c r="AM15" i="35" s="1"/>
  <c r="BM40" i="35"/>
  <c r="AM40" i="35" s="1"/>
  <c r="BL62" i="35"/>
  <c r="AX49" i="35"/>
  <c r="BJ40" i="35"/>
  <c r="BJ23" i="35"/>
  <c r="AX15" i="35"/>
  <c r="AV15" i="35"/>
  <c r="AW65" i="35"/>
  <c r="AX65" i="35"/>
  <c r="AV66" i="35"/>
  <c r="AW56" i="35"/>
  <c r="AW66" i="35"/>
  <c r="AX38" i="35"/>
  <c r="AW38" i="35"/>
  <c r="AX14" i="35"/>
  <c r="AW14" i="35"/>
  <c r="AV14" i="35"/>
  <c r="BJ67" i="35"/>
  <c r="AX33" i="35"/>
  <c r="BK17" i="35"/>
  <c r="AV23" i="35"/>
  <c r="AV65" i="35"/>
  <c r="AV25" i="35"/>
  <c r="AV24" i="35"/>
  <c r="AW23" i="35"/>
  <c r="AX23" i="35"/>
  <c r="AV57" i="35"/>
  <c r="AW57" i="35"/>
  <c r="BL64" i="35"/>
  <c r="AX57" i="35"/>
  <c r="AV64" i="35"/>
  <c r="BL66" i="35"/>
  <c r="AV67" i="35"/>
  <c r="BK66" i="35"/>
  <c r="AX67" i="35"/>
  <c r="BJ66" i="35"/>
  <c r="AX29" i="35"/>
  <c r="BL7" i="35"/>
  <c r="AW58" i="35"/>
  <c r="BL30" i="35"/>
  <c r="AV58" i="35"/>
  <c r="AW46" i="35"/>
  <c r="BJ16" i="35"/>
  <c r="AV40" i="35"/>
  <c r="EA74" i="35"/>
  <c r="DZ74" i="35"/>
  <c r="EC11" i="35"/>
  <c r="DC11" i="35" s="1"/>
  <c r="EC54" i="35"/>
  <c r="DC54" i="35" s="1"/>
  <c r="EC18" i="35"/>
  <c r="DC18" i="35" s="1"/>
  <c r="DM44" i="35"/>
  <c r="EC47" i="35"/>
  <c r="DC47" i="35" s="1"/>
  <c r="EC21" i="35"/>
  <c r="DC21" i="35" s="1"/>
  <c r="EC66" i="35"/>
  <c r="DC66" i="35" s="1"/>
  <c r="EC16" i="35"/>
  <c r="DC16" i="35" s="1"/>
  <c r="EC71" i="35"/>
  <c r="DC71" i="35" s="1"/>
  <c r="EC26" i="35"/>
  <c r="DC26" i="35" s="1"/>
  <c r="EC45" i="35"/>
  <c r="DC45" i="35" s="1"/>
  <c r="EC61" i="35"/>
  <c r="DC61" i="35" s="1"/>
  <c r="EC25" i="35"/>
  <c r="DC25" i="35" s="1"/>
  <c r="EB31" i="35"/>
  <c r="DZ31" i="35"/>
  <c r="EA31" i="35"/>
  <c r="DM32" i="35"/>
  <c r="DL32" i="35"/>
  <c r="DN32" i="35"/>
  <c r="EB32" i="35"/>
  <c r="EA32" i="35"/>
  <c r="DZ32" i="35"/>
  <c r="EB57" i="35"/>
  <c r="DZ57" i="35"/>
  <c r="EA57" i="35"/>
  <c r="DZ58" i="35"/>
  <c r="EB58" i="35"/>
  <c r="EA58" i="35"/>
  <c r="DN40" i="35"/>
  <c r="DL40" i="35"/>
  <c r="DM40" i="35"/>
  <c r="DL57" i="35"/>
  <c r="DM57" i="35"/>
  <c r="DN57" i="35"/>
  <c r="DL58" i="35"/>
  <c r="EB61" i="35"/>
  <c r="DZ61" i="35"/>
  <c r="EA61" i="35"/>
  <c r="EA40" i="35"/>
  <c r="EB40" i="35"/>
  <c r="DZ40" i="35"/>
  <c r="EB33" i="35"/>
  <c r="EA33" i="35"/>
  <c r="DZ33" i="35"/>
  <c r="EB27" i="35"/>
  <c r="DZ26" i="35"/>
  <c r="EA27" i="35"/>
  <c r="EA26" i="35"/>
  <c r="DZ27" i="35"/>
  <c r="EB26" i="35"/>
  <c r="DL61" i="35"/>
  <c r="DN61" i="35"/>
  <c r="DM61" i="35"/>
  <c r="DL33" i="35"/>
  <c r="DM33" i="35"/>
  <c r="DN33" i="35"/>
  <c r="DL26" i="35"/>
  <c r="DN26" i="35"/>
  <c r="DM26" i="35"/>
  <c r="DN27" i="35"/>
  <c r="DL27" i="35"/>
  <c r="DM27" i="35"/>
  <c r="DZ5" i="35"/>
  <c r="EA5" i="35"/>
  <c r="EB5" i="35"/>
  <c r="EB53" i="35"/>
  <c r="DZ53" i="35"/>
  <c r="EA53" i="35"/>
  <c r="DN5" i="35"/>
  <c r="DL5" i="35"/>
  <c r="DM5" i="35"/>
  <c r="DN53" i="35"/>
  <c r="DM53" i="35"/>
  <c r="DL53" i="35"/>
  <c r="EA45" i="35"/>
  <c r="DZ45" i="35"/>
  <c r="EB45" i="35"/>
  <c r="DZ6" i="35"/>
  <c r="EA6" i="35"/>
  <c r="EB6" i="35"/>
  <c r="DL45" i="35"/>
  <c r="DN45" i="35"/>
  <c r="DM45" i="35"/>
  <c r="DL6" i="35"/>
  <c r="DM6" i="35"/>
  <c r="DN6" i="35"/>
  <c r="DN48" i="35"/>
  <c r="DL48" i="35"/>
  <c r="DM48" i="35"/>
  <c r="DM15" i="35"/>
  <c r="DN15" i="35"/>
  <c r="DL15" i="35"/>
  <c r="DN35" i="35"/>
  <c r="DL36" i="35"/>
  <c r="DM35" i="35"/>
  <c r="DN36" i="35"/>
  <c r="DM36" i="35"/>
  <c r="DL35" i="35"/>
  <c r="EA48" i="35"/>
  <c r="DZ48" i="35"/>
  <c r="EB48" i="35"/>
  <c r="EA46" i="35"/>
  <c r="DZ46" i="35"/>
  <c r="EB46" i="35"/>
  <c r="EA15" i="35"/>
  <c r="DZ15" i="35"/>
  <c r="EB15" i="35"/>
  <c r="EB35" i="35"/>
  <c r="DZ35" i="35"/>
  <c r="EA35" i="35"/>
  <c r="DN51" i="35"/>
  <c r="DM51" i="35"/>
  <c r="DL51" i="35"/>
  <c r="DM52" i="35"/>
  <c r="DN52" i="35"/>
  <c r="DL52" i="35"/>
  <c r="DM46" i="35"/>
  <c r="DN46" i="35"/>
  <c r="DL46" i="35"/>
  <c r="EB51" i="35"/>
  <c r="DZ51" i="35"/>
  <c r="EA51" i="35"/>
  <c r="EB52" i="35"/>
  <c r="DZ52" i="35"/>
  <c r="EA52" i="35"/>
  <c r="DZ22" i="35"/>
  <c r="EB22" i="35"/>
  <c r="DZ23" i="35"/>
  <c r="EA22" i="35"/>
  <c r="EB23" i="35"/>
  <c r="EA23" i="35"/>
  <c r="DL72" i="35"/>
  <c r="DM72" i="35"/>
  <c r="DN72" i="35"/>
  <c r="DN23" i="35"/>
  <c r="DL23" i="35"/>
  <c r="DM23" i="35"/>
  <c r="DN22" i="35"/>
  <c r="DM22" i="35"/>
  <c r="DL22" i="35"/>
  <c r="DN17" i="35"/>
  <c r="DM17" i="35"/>
  <c r="DL17" i="35"/>
  <c r="DN16" i="35"/>
  <c r="DM16" i="35"/>
  <c r="DL16" i="35"/>
  <c r="EA62" i="35"/>
  <c r="DZ62" i="35"/>
  <c r="EB62" i="35"/>
  <c r="DZ63" i="35"/>
  <c r="EA63" i="35"/>
  <c r="EB63" i="35"/>
  <c r="DM39" i="35"/>
  <c r="DL39" i="35"/>
  <c r="DN39" i="35"/>
  <c r="EA72" i="35"/>
  <c r="DZ72" i="35"/>
  <c r="EB72" i="35"/>
  <c r="EC33" i="35"/>
  <c r="DC33" i="35" s="1"/>
  <c r="DZ16" i="35"/>
  <c r="EA16" i="35"/>
  <c r="EB16" i="35"/>
  <c r="DZ17" i="35"/>
  <c r="EB17" i="35"/>
  <c r="DL62" i="35"/>
  <c r="DM62" i="35"/>
  <c r="DN62" i="35"/>
  <c r="DL63" i="35"/>
  <c r="DM63" i="35"/>
  <c r="DN63" i="35"/>
  <c r="EB39" i="35"/>
  <c r="DZ39" i="35"/>
  <c r="EA39" i="35"/>
  <c r="EB34" i="35"/>
  <c r="EA34" i="35"/>
  <c r="DZ34" i="35"/>
  <c r="DZ25" i="35"/>
  <c r="EA25" i="35"/>
  <c r="EB25" i="35"/>
  <c r="DN34" i="35"/>
  <c r="DL34" i="35"/>
  <c r="DM34" i="35"/>
  <c r="DM25" i="35"/>
  <c r="DL25" i="35"/>
  <c r="DN25" i="35"/>
  <c r="DZ18" i="35"/>
  <c r="EB18" i="35"/>
  <c r="EA18" i="35"/>
  <c r="DN18" i="35"/>
  <c r="DL18" i="35"/>
  <c r="DM18" i="35"/>
  <c r="EC57" i="35"/>
  <c r="DC57" i="35" s="1"/>
  <c r="EC40" i="35"/>
  <c r="DC40" i="35" s="1"/>
  <c r="DL47" i="35"/>
  <c r="DN47" i="35"/>
  <c r="DM47" i="35"/>
  <c r="DZ10" i="35"/>
  <c r="EB10" i="35"/>
  <c r="EA10" i="35"/>
  <c r="DM12" i="35"/>
  <c r="DN12" i="35"/>
  <c r="DL12" i="35"/>
  <c r="DM11" i="35"/>
  <c r="DN11" i="35"/>
  <c r="DL11" i="35"/>
  <c r="DM43" i="35"/>
  <c r="DL43" i="35"/>
  <c r="DN43" i="35"/>
  <c r="DZ47" i="35"/>
  <c r="EA47" i="35"/>
  <c r="EB47" i="35"/>
  <c r="DL10" i="35"/>
  <c r="DM10" i="35"/>
  <c r="DN10" i="35"/>
  <c r="DZ11" i="35"/>
  <c r="EA11" i="35"/>
  <c r="EB11" i="35"/>
  <c r="EA43" i="35"/>
  <c r="DZ43" i="35"/>
  <c r="EB43" i="35"/>
  <c r="EA17" i="35"/>
  <c r="EA49" i="35"/>
  <c r="DN19" i="35"/>
  <c r="DM19" i="35"/>
  <c r="DL19" i="35"/>
  <c r="DZ41" i="35"/>
  <c r="EA41" i="35"/>
  <c r="EB41" i="35"/>
  <c r="DZ54" i="35"/>
  <c r="EA54" i="35"/>
  <c r="EB54" i="35"/>
  <c r="EA55" i="35"/>
  <c r="EB55" i="35"/>
  <c r="DZ55" i="35"/>
  <c r="DZ42" i="35"/>
  <c r="EA42" i="35"/>
  <c r="EB20" i="35"/>
  <c r="DZ19" i="35"/>
  <c r="DZ20" i="35"/>
  <c r="EB19" i="35"/>
  <c r="EA20" i="35"/>
  <c r="EA19" i="35"/>
  <c r="DN42" i="35"/>
  <c r="DL41" i="35"/>
  <c r="DN41" i="35"/>
  <c r="DM41" i="35"/>
  <c r="DN55" i="35"/>
  <c r="DN54" i="35"/>
  <c r="DM54" i="35"/>
  <c r="DL54" i="35"/>
  <c r="DZ21" i="35"/>
  <c r="EA21" i="35"/>
  <c r="EB21" i="35"/>
  <c r="DM42" i="35"/>
  <c r="EA36" i="35"/>
  <c r="DN21" i="35"/>
  <c r="DL21" i="35"/>
  <c r="DM21" i="35"/>
  <c r="DL44" i="35"/>
  <c r="EC48" i="35"/>
  <c r="DC48" i="35" s="1"/>
  <c r="DN58" i="35"/>
  <c r="DZ13" i="35"/>
  <c r="EA13" i="35"/>
  <c r="EB13" i="35"/>
  <c r="EA14" i="35"/>
  <c r="EB14" i="35"/>
  <c r="DZ14" i="35"/>
  <c r="EB36" i="35"/>
  <c r="DN49" i="35"/>
  <c r="DN13" i="35"/>
  <c r="DM13" i="35"/>
  <c r="DL13" i="35"/>
  <c r="DM14" i="35"/>
  <c r="DN14" i="35"/>
  <c r="DL14" i="35"/>
  <c r="DZ44" i="35"/>
  <c r="DN20" i="35"/>
  <c r="EA44" i="35"/>
  <c r="EC15" i="35"/>
  <c r="DC15" i="35" s="1"/>
  <c r="EC53" i="35"/>
  <c r="DC53" i="35" s="1"/>
  <c r="EB50" i="35"/>
  <c r="DZ50" i="35"/>
  <c r="EA50" i="35"/>
  <c r="DZ12" i="35"/>
  <c r="DM58" i="35"/>
  <c r="DM50" i="35"/>
  <c r="DN50" i="35"/>
  <c r="DL50" i="35"/>
  <c r="DM8" i="35"/>
  <c r="DL8" i="35"/>
  <c r="DN7" i="35"/>
  <c r="DM7" i="35"/>
  <c r="DL7" i="35"/>
  <c r="DN8" i="35"/>
  <c r="EB73" i="35"/>
  <c r="DZ73" i="35"/>
  <c r="EA73" i="35"/>
  <c r="EB49" i="35"/>
  <c r="DL20" i="35"/>
  <c r="EC62" i="35"/>
  <c r="DC62" i="35" s="1"/>
  <c r="EC32" i="35"/>
  <c r="DC32" i="35" s="1"/>
  <c r="DZ8" i="35"/>
  <c r="EB8" i="35"/>
  <c r="EA8" i="35"/>
  <c r="DZ7" i="35"/>
  <c r="EA7" i="35"/>
  <c r="EB7" i="35"/>
  <c r="DL73" i="35"/>
  <c r="DM73" i="35"/>
  <c r="DN73" i="35"/>
  <c r="DL74" i="35"/>
  <c r="DM74" i="35"/>
  <c r="DN74" i="35"/>
  <c r="DZ66" i="35"/>
  <c r="EA66" i="35"/>
  <c r="EB67" i="35"/>
  <c r="DZ67" i="35"/>
  <c r="EA67" i="35"/>
  <c r="EB66" i="35"/>
  <c r="DZ49" i="35"/>
  <c r="EB42" i="35"/>
  <c r="EB30" i="35"/>
  <c r="EA30" i="35"/>
  <c r="DZ30" i="35"/>
  <c r="DL66" i="35"/>
  <c r="DM66" i="35"/>
  <c r="DL67" i="35"/>
  <c r="DN66" i="35"/>
  <c r="DM67" i="35"/>
  <c r="DN67" i="35"/>
  <c r="DM55" i="35"/>
  <c r="EC22" i="35"/>
  <c r="DC22" i="35" s="1"/>
  <c r="EC5" i="35"/>
  <c r="DC5" i="35" s="1"/>
  <c r="DZ36" i="35"/>
  <c r="DL71" i="35"/>
  <c r="DN71" i="35"/>
  <c r="DM71" i="35"/>
  <c r="DL30" i="35"/>
  <c r="DM30" i="35"/>
  <c r="DN30" i="35"/>
  <c r="EA12" i="35"/>
  <c r="DM49" i="35"/>
  <c r="DZ71" i="35"/>
  <c r="EB71" i="35"/>
  <c r="EA71" i="35"/>
  <c r="EB44" i="35"/>
  <c r="DM31" i="35"/>
  <c r="DL31" i="35"/>
  <c r="DN31" i="35"/>
  <c r="DL49" i="35"/>
  <c r="BL9" i="35"/>
  <c r="BJ9" i="35"/>
  <c r="AW33" i="35"/>
  <c r="AV53" i="35"/>
  <c r="BJ13" i="35"/>
  <c r="AW74" i="35"/>
  <c r="AV74" i="35"/>
  <c r="AX54" i="35"/>
  <c r="AV54" i="35"/>
  <c r="BL73" i="35"/>
  <c r="BL57" i="35"/>
  <c r="AV32" i="35"/>
  <c r="AX73" i="35"/>
  <c r="CT23" i="35"/>
  <c r="AX72" i="35"/>
  <c r="AV46" i="35"/>
  <c r="AX39" i="35"/>
  <c r="AX46" i="35"/>
  <c r="AW39" i="35"/>
  <c r="AV39" i="35"/>
  <c r="BJ7" i="35"/>
  <c r="AX45" i="35"/>
  <c r="AW40" i="35"/>
  <c r="AX17" i="35"/>
  <c r="AW17" i="35"/>
  <c r="AW32" i="35"/>
  <c r="AX40" i="35"/>
  <c r="AV18" i="35"/>
  <c r="CR23" i="35"/>
  <c r="AX18" i="35"/>
  <c r="AV73" i="35"/>
  <c r="AW73" i="35"/>
  <c r="BL46" i="35"/>
  <c r="BK15" i="35"/>
  <c r="BL39" i="35"/>
  <c r="BL22" i="35"/>
  <c r="AX8" i="35"/>
  <c r="AV31" i="35"/>
  <c r="AX26" i="35"/>
  <c r="BJ24" i="35"/>
  <c r="AV41" i="35"/>
  <c r="BL26" i="35"/>
  <c r="AW24" i="35"/>
  <c r="AX34" i="35"/>
  <c r="CR26" i="35"/>
  <c r="AX42" i="35"/>
  <c r="AW42" i="35"/>
  <c r="BJ21" i="35"/>
  <c r="AV49" i="35"/>
  <c r="AW49" i="35"/>
  <c r="AV33" i="35"/>
  <c r="AW7" i="35"/>
  <c r="AX61" i="35"/>
  <c r="AX7" i="35"/>
  <c r="AV7" i="35"/>
  <c r="AV26" i="35"/>
  <c r="AW26" i="35"/>
  <c r="BL45" i="35"/>
  <c r="BK40" i="35"/>
  <c r="AX62" i="35"/>
  <c r="AW62" i="35"/>
  <c r="BL23" i="35"/>
  <c r="BK23" i="35"/>
  <c r="BK31" i="35"/>
  <c r="AV8" i="35"/>
  <c r="BK46" i="35"/>
  <c r="BL18" i="35"/>
  <c r="BL16" i="35"/>
  <c r="BK16" i="35"/>
  <c r="BL65" i="35"/>
  <c r="BK65" i="35"/>
  <c r="AW41" i="35"/>
  <c r="AX41" i="35"/>
  <c r="BJ46" i="35"/>
  <c r="BK18" i="35"/>
  <c r="BJ18" i="35"/>
  <c r="BJ47" i="35"/>
  <c r="BL47" i="35"/>
  <c r="BK47" i="35"/>
  <c r="BL32" i="35"/>
  <c r="BK32" i="35"/>
  <c r="BK59" i="35"/>
  <c r="BJ59" i="35"/>
  <c r="AW8" i="35"/>
  <c r="BL31" i="35"/>
  <c r="BK34" i="35"/>
  <c r="AV50" i="35"/>
  <c r="AW50" i="35"/>
  <c r="BJ22" i="35"/>
  <c r="BK50" i="35"/>
  <c r="BK22" i="35"/>
  <c r="BL25" i="35"/>
  <c r="BJ50" i="35"/>
  <c r="BK25" i="35"/>
  <c r="BK14" i="35"/>
  <c r="BJ26" i="35"/>
  <c r="AV42" i="35"/>
  <c r="BJ14" i="35"/>
  <c r="BL14" i="35"/>
  <c r="BK30" i="35"/>
  <c r="BL17" i="35"/>
  <c r="AW31" i="35"/>
  <c r="BJ30" i="35"/>
  <c r="BJ17" i="35"/>
  <c r="BL48" i="35"/>
  <c r="AX30" i="35"/>
  <c r="AX31" i="35"/>
  <c r="BK48" i="35"/>
  <c r="AV30" i="35"/>
  <c r="AW30" i="35"/>
  <c r="AW11" i="35"/>
  <c r="BJ31" i="35"/>
  <c r="BJ25" i="35"/>
  <c r="BJ15" i="35"/>
  <c r="BK62" i="35"/>
  <c r="BJ62" i="35"/>
  <c r="BL24" i="35"/>
  <c r="BK24" i="35"/>
  <c r="CT35" i="35"/>
  <c r="BJ74" i="35"/>
  <c r="BK41" i="35"/>
  <c r="AW34" i="35"/>
  <c r="BK42" i="35"/>
  <c r="BJ42" i="35"/>
  <c r="BL15" i="35"/>
  <c r="BL42" i="35"/>
  <c r="BJ38" i="35"/>
  <c r="BK38" i="35"/>
  <c r="AV34" i="35"/>
  <c r="BL38" i="35"/>
  <c r="BJ34" i="35"/>
  <c r="AW61" i="35"/>
  <c r="BK39" i="35"/>
  <c r="BL74" i="35"/>
  <c r="BJ39" i="35"/>
  <c r="BJ54" i="35"/>
  <c r="BK54" i="35"/>
  <c r="BL41" i="35"/>
  <c r="BJ41" i="35"/>
  <c r="BJ57" i="35"/>
  <c r="BK74" i="35"/>
  <c r="BK26" i="35"/>
  <c r="CD26" i="35"/>
  <c r="CF26" i="35"/>
  <c r="CS26" i="35"/>
  <c r="BK73" i="35"/>
  <c r="BL40" i="35"/>
  <c r="BK67" i="35"/>
  <c r="BM27" i="35"/>
  <c r="AM27" i="35" s="1"/>
  <c r="BM61" i="35"/>
  <c r="AM61" i="35" s="1"/>
  <c r="BM48" i="35"/>
  <c r="AM48" i="35" s="1"/>
  <c r="BM63" i="35"/>
  <c r="AM63" i="35" s="1"/>
  <c r="BM10" i="35"/>
  <c r="AM10" i="35" s="1"/>
  <c r="BM52" i="35"/>
  <c r="AM52" i="35" s="1"/>
  <c r="BM36" i="35"/>
  <c r="AM36" i="35" s="1"/>
  <c r="BM60" i="35"/>
  <c r="AM60" i="35" s="1"/>
  <c r="BM35" i="35"/>
  <c r="AM35" i="35" s="1"/>
  <c r="BM55" i="35"/>
  <c r="AM55" i="35" s="1"/>
  <c r="AV5" i="35"/>
  <c r="AX5" i="35"/>
  <c r="AW5" i="35"/>
  <c r="BM43" i="35"/>
  <c r="AM43" i="35" s="1"/>
  <c r="BJ5" i="35"/>
  <c r="BK5" i="35"/>
  <c r="BL5" i="35"/>
  <c r="BM68" i="35"/>
  <c r="AM68" i="35" s="1"/>
  <c r="BM28" i="35"/>
  <c r="AM28" i="35" s="1"/>
  <c r="BM71" i="35"/>
  <c r="AM71" i="35" s="1"/>
  <c r="BM44" i="35"/>
  <c r="AM44" i="35" s="1"/>
  <c r="BM12" i="35"/>
  <c r="AM12" i="35" s="1"/>
  <c r="BM20" i="35"/>
  <c r="AM20" i="35" s="1"/>
  <c r="BM51" i="35"/>
  <c r="AM51" i="35" s="1"/>
  <c r="BK4" i="35"/>
  <c r="BL4" i="35"/>
  <c r="BJ4" i="35"/>
  <c r="BM70" i="35"/>
  <c r="AM70" i="35" s="1"/>
  <c r="AW4" i="35"/>
  <c r="AX4" i="35"/>
  <c r="AV4" i="35"/>
  <c r="BL67" i="35"/>
  <c r="BM19" i="35"/>
  <c r="AM19" i="35" s="1"/>
  <c r="CR51" i="35"/>
  <c r="BJ6" i="35"/>
  <c r="BK6" i="35"/>
  <c r="BL6" i="35"/>
  <c r="AX6" i="35"/>
  <c r="AW6" i="35"/>
  <c r="AV6" i="35"/>
  <c r="CR35" i="35"/>
  <c r="CE14" i="35"/>
  <c r="CR14" i="35"/>
  <c r="CF13" i="35"/>
  <c r="CR13" i="35"/>
  <c r="CD13" i="35"/>
  <c r="CT14" i="35"/>
  <c r="CE13" i="35"/>
  <c r="CF23" i="35"/>
  <c r="CD14" i="35"/>
  <c r="CD23" i="35"/>
  <c r="CD12" i="35"/>
  <c r="CE12" i="35"/>
  <c r="CD42" i="35"/>
  <c r="CE42" i="35"/>
  <c r="CS24" i="35"/>
  <c r="CS13" i="35"/>
  <c r="CT25" i="35"/>
  <c r="CT56" i="35"/>
  <c r="CS56" i="35"/>
  <c r="CS42" i="35"/>
  <c r="CT42" i="35"/>
  <c r="CR42" i="35"/>
  <c r="CT51" i="35"/>
  <c r="CR24" i="35"/>
  <c r="CR12" i="35"/>
  <c r="CS25" i="35"/>
  <c r="CR56" i="35"/>
  <c r="CR25" i="35"/>
  <c r="CS12" i="35"/>
  <c r="CS51" i="35"/>
  <c r="CT24" i="35"/>
  <c r="CT13" i="35"/>
  <c r="CS35" i="35"/>
  <c r="AV61" i="35"/>
  <c r="CE6" i="35"/>
  <c r="CD6" i="35"/>
  <c r="CF6" i="35"/>
  <c r="CT6" i="35"/>
  <c r="CR6" i="35"/>
  <c r="CS6" i="35"/>
  <c r="AV45" i="35"/>
  <c r="AW45" i="35"/>
  <c r="BJ19" i="35"/>
  <c r="BK19" i="35"/>
  <c r="BL19" i="35"/>
  <c r="BJ35" i="35"/>
  <c r="BK35" i="35"/>
  <c r="BL35" i="35"/>
  <c r="BL10" i="35"/>
  <c r="BJ10" i="35"/>
  <c r="BK10" i="35"/>
  <c r="BJ60" i="35"/>
  <c r="BK60" i="35"/>
  <c r="BL60" i="35"/>
  <c r="BL53" i="35"/>
  <c r="BK64" i="35"/>
  <c r="BK37" i="35"/>
  <c r="BL69" i="35"/>
  <c r="BJ20" i="35"/>
  <c r="BL20" i="35"/>
  <c r="BK20" i="35"/>
  <c r="BK71" i="35"/>
  <c r="BL71" i="35"/>
  <c r="BJ71" i="35"/>
  <c r="BL27" i="35"/>
  <c r="BJ27" i="35"/>
  <c r="BK27" i="35"/>
  <c r="BJ55" i="35"/>
  <c r="BK55" i="35"/>
  <c r="BL55" i="35"/>
  <c r="BJ28" i="35"/>
  <c r="BK28" i="35"/>
  <c r="BL28" i="35"/>
  <c r="BJ70" i="35"/>
  <c r="BK70" i="35"/>
  <c r="BL70" i="35"/>
  <c r="BJ45" i="35"/>
  <c r="BK11" i="35"/>
  <c r="BK21" i="35"/>
  <c r="BJ64" i="35"/>
  <c r="BJ61" i="35"/>
  <c r="BL29" i="35"/>
  <c r="BJ12" i="35"/>
  <c r="BK12" i="35"/>
  <c r="BL12" i="35"/>
  <c r="BJ52" i="35"/>
  <c r="BL52" i="35"/>
  <c r="BK52" i="35"/>
  <c r="BL68" i="35"/>
  <c r="BJ68" i="35"/>
  <c r="BK68" i="35"/>
  <c r="BK72" i="35"/>
  <c r="BJ11" i="35"/>
  <c r="BK53" i="35"/>
  <c r="BL13" i="35"/>
  <c r="BJ69" i="35"/>
  <c r="BL56" i="35"/>
  <c r="BL61" i="35"/>
  <c r="BK29" i="35"/>
  <c r="BK63" i="35"/>
  <c r="BL63" i="35"/>
  <c r="BJ63" i="35"/>
  <c r="BJ36" i="35"/>
  <c r="BL36" i="35"/>
  <c r="BK36" i="35"/>
  <c r="BJ51" i="35"/>
  <c r="BK51" i="35"/>
  <c r="BL51" i="35"/>
  <c r="BL43" i="35"/>
  <c r="BJ43" i="35"/>
  <c r="BK43" i="35"/>
  <c r="BJ44" i="35"/>
  <c r="BK44" i="35"/>
  <c r="BL44" i="35"/>
  <c r="BJ72" i="35"/>
  <c r="BK45" i="35"/>
  <c r="BL11" i="35"/>
  <c r="BL21" i="35"/>
  <c r="BJ37" i="35"/>
  <c r="BK13" i="35"/>
  <c r="BK56" i="35"/>
  <c r="BK61" i="35"/>
  <c r="AV11" i="35"/>
  <c r="AW72" i="35"/>
  <c r="AW53" i="35"/>
  <c r="AX11" i="35"/>
  <c r="AX53" i="35"/>
  <c r="AV72" i="35"/>
  <c r="CD67" i="35"/>
  <c r="CF67" i="35"/>
  <c r="CF66" i="35"/>
  <c r="CD66" i="35"/>
  <c r="CE67" i="35"/>
  <c r="CE66" i="35"/>
  <c r="CT45" i="35"/>
  <c r="CT44" i="35"/>
  <c r="CR45" i="35"/>
  <c r="CR44" i="35"/>
  <c r="CS45" i="35"/>
  <c r="CS44" i="35"/>
  <c r="CD50" i="35"/>
  <c r="CF50" i="35"/>
  <c r="CE50" i="35"/>
  <c r="CE58" i="35"/>
  <c r="CD58" i="35"/>
  <c r="CF58" i="35"/>
  <c r="CS74" i="35"/>
  <c r="CR74" i="35"/>
  <c r="CT74" i="35"/>
  <c r="CR52" i="35"/>
  <c r="CT52" i="35"/>
  <c r="CS52" i="35"/>
  <c r="CR32" i="35"/>
  <c r="CS32" i="35"/>
  <c r="CT32" i="35"/>
  <c r="CT59" i="35"/>
  <c r="CS59" i="35"/>
  <c r="CR59" i="35"/>
  <c r="CT68" i="35"/>
  <c r="CS68" i="35"/>
  <c r="CR68" i="35"/>
  <c r="CT57" i="35"/>
  <c r="CS57" i="35"/>
  <c r="CR57" i="35"/>
  <c r="CF45" i="35"/>
  <c r="CE44" i="35"/>
  <c r="CD44" i="35"/>
  <c r="CD45" i="35"/>
  <c r="CF44" i="35"/>
  <c r="CE45" i="35"/>
  <c r="CR34" i="35"/>
  <c r="CS33" i="35"/>
  <c r="CT34" i="35"/>
  <c r="CR33" i="35"/>
  <c r="CS34" i="35"/>
  <c r="CT33" i="35"/>
  <c r="CF20" i="35"/>
  <c r="CD20" i="35"/>
  <c r="CE20" i="35"/>
  <c r="CE74" i="35"/>
  <c r="CD74" i="35"/>
  <c r="CF74" i="35"/>
  <c r="CD43" i="35"/>
  <c r="CE43" i="35"/>
  <c r="CF43" i="35"/>
  <c r="CF59" i="35"/>
  <c r="CD59" i="35"/>
  <c r="CE59" i="35"/>
  <c r="CF68" i="35"/>
  <c r="CD68" i="35"/>
  <c r="CE68" i="35"/>
  <c r="CT53" i="35"/>
  <c r="CS53" i="35"/>
  <c r="CR53" i="35"/>
  <c r="CE57" i="35"/>
  <c r="CF57" i="35"/>
  <c r="CD57" i="35"/>
  <c r="CS71" i="35"/>
  <c r="CR71" i="35"/>
  <c r="CT71" i="35"/>
  <c r="CF34" i="35"/>
  <c r="CF33" i="35"/>
  <c r="CD34" i="35"/>
  <c r="CD33" i="35"/>
  <c r="CE34" i="35"/>
  <c r="CE33" i="35"/>
  <c r="CE60" i="35"/>
  <c r="CF60" i="35"/>
  <c r="CD60" i="35"/>
  <c r="CS20" i="35"/>
  <c r="CT20" i="35"/>
  <c r="CR20" i="35"/>
  <c r="CE11" i="35"/>
  <c r="CF11" i="35"/>
  <c r="CD11" i="35"/>
  <c r="CR43" i="35"/>
  <c r="CT43" i="35"/>
  <c r="CS43" i="35"/>
  <c r="CT66" i="35"/>
  <c r="CS67" i="35"/>
  <c r="CR66" i="35"/>
  <c r="CT67" i="35"/>
  <c r="CS66" i="35"/>
  <c r="CR67" i="35"/>
  <c r="CE53" i="35"/>
  <c r="CF53" i="35"/>
  <c r="CD53" i="35"/>
  <c r="CD71" i="35"/>
  <c r="CE71" i="35"/>
  <c r="CF71" i="35"/>
  <c r="CS60" i="35"/>
  <c r="CR60" i="35"/>
  <c r="CT60" i="35"/>
  <c r="CS50" i="35"/>
  <c r="CR50" i="35"/>
  <c r="CT50" i="35"/>
  <c r="CS58" i="35"/>
  <c r="CT58" i="35"/>
  <c r="CR58" i="35"/>
  <c r="CF52" i="35"/>
  <c r="CE52" i="35"/>
  <c r="CD52" i="35"/>
  <c r="CR11" i="35"/>
  <c r="CS11" i="35"/>
  <c r="CT11" i="35"/>
  <c r="CF32" i="35"/>
  <c r="CD32" i="35"/>
  <c r="CE32" i="35"/>
  <c r="AW64" i="35"/>
  <c r="AX64" i="35"/>
  <c r="AX27" i="35"/>
  <c r="AW27" i="35"/>
  <c r="AV27" i="35"/>
  <c r="AX13" i="35"/>
  <c r="AX21" i="35"/>
  <c r="AX36" i="35"/>
  <c r="AV36" i="35"/>
  <c r="AW36" i="35"/>
  <c r="AW55" i="35"/>
  <c r="AV55" i="35"/>
  <c r="AX55" i="35"/>
  <c r="AV37" i="35"/>
  <c r="AV13" i="35"/>
  <c r="AV43" i="35"/>
  <c r="AX43" i="35"/>
  <c r="AW43" i="35"/>
  <c r="AW68" i="35"/>
  <c r="AX68" i="35"/>
  <c r="AV68" i="35"/>
  <c r="AV10" i="35"/>
  <c r="AX10" i="35"/>
  <c r="AW10" i="35"/>
  <c r="AW69" i="35"/>
  <c r="AV29" i="35"/>
  <c r="AV20" i="35"/>
  <c r="AW20" i="35"/>
  <c r="AX20" i="35"/>
  <c r="AW71" i="35"/>
  <c r="AX71" i="35"/>
  <c r="AV71" i="35"/>
  <c r="AV56" i="35"/>
  <c r="AX37" i="35"/>
  <c r="AX69" i="35"/>
  <c r="AV12" i="35"/>
  <c r="AW12" i="35"/>
  <c r="AX12" i="35"/>
  <c r="AX19" i="35"/>
  <c r="AV19" i="35"/>
  <c r="AW19" i="35"/>
  <c r="AW63" i="35"/>
  <c r="AV63" i="35"/>
  <c r="AX63" i="35"/>
  <c r="AW28" i="35"/>
  <c r="AV28" i="35"/>
  <c r="AX28" i="35"/>
  <c r="AX51" i="35"/>
  <c r="AV51" i="35"/>
  <c r="AW51" i="35"/>
  <c r="AX56" i="35"/>
  <c r="AW52" i="35"/>
  <c r="AX52" i="35"/>
  <c r="AV52" i="35"/>
  <c r="AV35" i="35"/>
  <c r="AX35" i="35"/>
  <c r="AW35" i="35"/>
  <c r="AW44" i="35"/>
  <c r="AX44" i="35"/>
  <c r="AV44" i="35"/>
  <c r="AX70" i="35"/>
  <c r="AW70" i="35"/>
  <c r="AV70" i="35"/>
  <c r="AV21" i="35"/>
  <c r="AX60" i="35"/>
  <c r="AV60" i="35"/>
  <c r="AW60" i="35"/>
  <c r="AW29" i="35"/>
  <c r="P37" i="35"/>
  <c r="O36" i="35"/>
  <c r="P36" i="35"/>
  <c r="N36" i="35"/>
  <c r="N34" i="35"/>
  <c r="P34" i="35"/>
  <c r="O34" i="35"/>
  <c r="O35" i="35"/>
  <c r="P35" i="35"/>
  <c r="N35" i="35"/>
  <c r="O14" i="35"/>
  <c r="N13" i="35"/>
  <c r="P13" i="35"/>
  <c r="O13" i="35"/>
  <c r="N14" i="35"/>
  <c r="P14" i="35"/>
  <c r="AC28" i="35"/>
  <c r="AB28" i="35"/>
  <c r="AD28" i="35"/>
  <c r="AD29" i="35"/>
  <c r="AC29" i="35"/>
  <c r="AB29" i="35"/>
  <c r="O24" i="35"/>
  <c r="P24" i="35"/>
  <c r="N24" i="35"/>
  <c r="O53" i="35"/>
  <c r="P53" i="35"/>
  <c r="P54" i="35"/>
  <c r="O54" i="35"/>
  <c r="N54" i="35"/>
  <c r="N53" i="35"/>
  <c r="O52" i="35"/>
  <c r="P52" i="35"/>
  <c r="N52" i="35"/>
  <c r="O15" i="35"/>
  <c r="P15" i="35"/>
  <c r="N15" i="35"/>
  <c r="AD10" i="35"/>
  <c r="AC10" i="35"/>
  <c r="AB10" i="35"/>
  <c r="AC22" i="35"/>
  <c r="AD21" i="35"/>
  <c r="AB21" i="35"/>
  <c r="AC21" i="35"/>
  <c r="AD22" i="35"/>
  <c r="AB22" i="35"/>
  <c r="AB26" i="35"/>
  <c r="AC25" i="35"/>
  <c r="AB25" i="35"/>
  <c r="AD25" i="35"/>
  <c r="AB70" i="35"/>
  <c r="AC70" i="35"/>
  <c r="AD70" i="35"/>
  <c r="N46" i="35"/>
  <c r="O46" i="35"/>
  <c r="P46" i="35"/>
  <c r="AC57" i="35"/>
  <c r="AD57" i="35"/>
  <c r="AB57" i="35"/>
  <c r="AC58" i="35"/>
  <c r="AB58" i="35"/>
  <c r="AD58" i="35"/>
  <c r="AC68" i="35"/>
  <c r="AD68" i="35"/>
  <c r="AB68" i="35"/>
  <c r="AC74" i="35"/>
  <c r="AD74" i="35"/>
  <c r="AB74" i="35"/>
  <c r="O37" i="35"/>
  <c r="N37" i="35"/>
  <c r="P31" i="35"/>
  <c r="N31" i="35"/>
  <c r="O31" i="35"/>
  <c r="N32" i="35"/>
  <c r="P32" i="35"/>
  <c r="O32" i="35"/>
  <c r="P45" i="35"/>
  <c r="O45" i="35"/>
  <c r="N45" i="35"/>
  <c r="AB51" i="35"/>
  <c r="AD51" i="35"/>
  <c r="AC51" i="35"/>
  <c r="P63" i="35"/>
  <c r="O63" i="35"/>
  <c r="N63" i="35"/>
  <c r="P27" i="35"/>
  <c r="P26" i="35"/>
  <c r="O26" i="35"/>
  <c r="N26" i="35"/>
  <c r="P12" i="35"/>
  <c r="O12" i="35"/>
  <c r="N12" i="35"/>
  <c r="P6" i="35"/>
  <c r="P5" i="35"/>
  <c r="O5" i="35"/>
  <c r="N6" i="35"/>
  <c r="O6" i="35"/>
  <c r="N5" i="35"/>
  <c r="AB36" i="35"/>
  <c r="AC36" i="35"/>
  <c r="AD36" i="35"/>
  <c r="O18" i="35"/>
  <c r="P18" i="35"/>
  <c r="N18" i="35"/>
  <c r="AC13" i="35"/>
  <c r="AD13" i="35"/>
  <c r="AB13" i="35"/>
  <c r="AC14" i="35"/>
  <c r="AB14" i="35"/>
  <c r="AD14" i="35"/>
  <c r="AD19" i="35"/>
  <c r="AB19" i="35"/>
  <c r="AC19" i="35"/>
  <c r="AD24" i="35"/>
  <c r="AB24" i="35"/>
  <c r="AC24" i="35"/>
  <c r="O17" i="35"/>
  <c r="P17" i="35"/>
  <c r="AC53" i="35"/>
  <c r="AB52" i="35"/>
  <c r="AC52" i="35"/>
  <c r="AD52" i="35"/>
  <c r="O11" i="35"/>
  <c r="P11" i="35"/>
  <c r="N11" i="35"/>
  <c r="N10" i="35"/>
  <c r="O10" i="35"/>
  <c r="P10" i="35"/>
  <c r="AD56" i="35"/>
  <c r="AB56" i="35"/>
  <c r="AC56" i="35"/>
  <c r="O25" i="35"/>
  <c r="N25" i="35"/>
  <c r="P25" i="35"/>
  <c r="O40" i="35"/>
  <c r="P39" i="35"/>
  <c r="N39" i="35"/>
  <c r="O39" i="35"/>
  <c r="N40" i="35"/>
  <c r="P40" i="35"/>
  <c r="AB46" i="35"/>
  <c r="AD46" i="35"/>
  <c r="AC46" i="35"/>
  <c r="AB31" i="35"/>
  <c r="AB30" i="35"/>
  <c r="AC30" i="35"/>
  <c r="AD30" i="35"/>
  <c r="P68" i="35"/>
  <c r="O68" i="35"/>
  <c r="N68" i="35"/>
  <c r="AD20" i="35"/>
  <c r="AC20" i="35"/>
  <c r="AB20" i="35"/>
  <c r="AD38" i="35"/>
  <c r="AC37" i="35"/>
  <c r="AB37" i="35"/>
  <c r="AD37" i="35"/>
  <c r="O56" i="35"/>
  <c r="N55" i="35"/>
  <c r="P55" i="35"/>
  <c r="O55" i="35"/>
  <c r="AC45" i="35"/>
  <c r="AB45" i="35"/>
  <c r="AD45" i="35"/>
  <c r="AD49" i="35"/>
  <c r="AC49" i="35"/>
  <c r="AB49" i="35"/>
  <c r="AB50" i="35"/>
  <c r="AC50" i="35"/>
  <c r="AD50" i="35"/>
  <c r="AC63" i="35"/>
  <c r="AD63" i="35"/>
  <c r="AB63" i="35"/>
  <c r="AD26" i="35"/>
  <c r="AC26" i="35"/>
  <c r="AC12" i="35"/>
  <c r="AD12" i="35"/>
  <c r="AB12" i="35"/>
  <c r="AB47" i="35"/>
  <c r="AD47" i="35"/>
  <c r="AC47" i="35"/>
  <c r="AD27" i="35"/>
  <c r="AB27" i="35"/>
  <c r="AC27" i="35"/>
  <c r="AB18" i="35"/>
  <c r="AC18" i="35"/>
  <c r="AD18" i="35"/>
  <c r="AB48" i="35"/>
  <c r="AD48" i="35"/>
  <c r="AC48" i="35"/>
  <c r="N20" i="35"/>
  <c r="O19" i="35"/>
  <c r="P19" i="35"/>
  <c r="N19" i="35"/>
  <c r="N38" i="35"/>
  <c r="O38" i="35"/>
  <c r="P38" i="35"/>
  <c r="AD17" i="35"/>
  <c r="AB17" i="35"/>
  <c r="AC17" i="35"/>
  <c r="O69" i="35"/>
  <c r="N69" i="35"/>
  <c r="P69" i="35"/>
  <c r="AB11" i="35"/>
  <c r="AC11" i="35"/>
  <c r="AD11" i="35"/>
  <c r="P65" i="35"/>
  <c r="P64" i="35"/>
  <c r="N64" i="35"/>
  <c r="O64" i="35"/>
  <c r="O65" i="35"/>
  <c r="N65" i="35"/>
  <c r="N56" i="35"/>
  <c r="P56" i="35"/>
  <c r="AC73" i="35"/>
  <c r="AB73" i="35"/>
  <c r="AD73" i="35"/>
  <c r="AB39" i="35"/>
  <c r="AD39" i="35"/>
  <c r="AC39" i="35"/>
  <c r="AC40" i="35"/>
  <c r="AB40" i="35"/>
  <c r="AD40" i="35"/>
  <c r="AD16" i="35"/>
  <c r="AB16" i="35"/>
  <c r="AC16" i="35"/>
  <c r="N30" i="35"/>
  <c r="O30" i="35"/>
  <c r="P30" i="35"/>
  <c r="P23" i="35"/>
  <c r="N23" i="35"/>
  <c r="O23" i="35"/>
  <c r="O20" i="35"/>
  <c r="P20" i="35"/>
  <c r="AB60" i="35"/>
  <c r="AD60" i="35"/>
  <c r="AC60" i="35"/>
  <c r="AD61" i="35"/>
  <c r="AB61" i="35"/>
  <c r="AC61" i="35"/>
  <c r="AB55" i="35"/>
  <c r="AD55" i="35"/>
  <c r="AC55" i="35"/>
  <c r="P41" i="35"/>
  <c r="O41" i="35"/>
  <c r="N41" i="35"/>
  <c r="P42" i="35"/>
  <c r="N42" i="35"/>
  <c r="O42" i="35"/>
  <c r="P49" i="35"/>
  <c r="N49" i="35"/>
  <c r="O49" i="35"/>
  <c r="O50" i="35"/>
  <c r="N50" i="35"/>
  <c r="P50" i="35"/>
  <c r="N72" i="35"/>
  <c r="O71" i="35"/>
  <c r="P71" i="35"/>
  <c r="O72" i="35"/>
  <c r="P72" i="35"/>
  <c r="O47" i="35"/>
  <c r="N47" i="35"/>
  <c r="P47" i="35"/>
  <c r="AD34" i="35"/>
  <c r="AB34" i="35"/>
  <c r="AB35" i="35"/>
  <c r="AC34" i="35"/>
  <c r="AC35" i="35"/>
  <c r="AD35" i="35"/>
  <c r="O27" i="35"/>
  <c r="N27" i="35"/>
  <c r="N28" i="35"/>
  <c r="P28" i="35"/>
  <c r="O28" i="35"/>
  <c r="O29" i="35"/>
  <c r="P29" i="35"/>
  <c r="N29" i="35"/>
  <c r="O48" i="35"/>
  <c r="P48" i="35"/>
  <c r="N48" i="35"/>
  <c r="AD53" i="35"/>
  <c r="AB53" i="35"/>
  <c r="AC54" i="35"/>
  <c r="AD54" i="35"/>
  <c r="AB54" i="35"/>
  <c r="AB38" i="35"/>
  <c r="AC38" i="35"/>
  <c r="AD15" i="35"/>
  <c r="AB15" i="35"/>
  <c r="AC15" i="35"/>
  <c r="AD69" i="35"/>
  <c r="AB69" i="35"/>
  <c r="AC69" i="35"/>
  <c r="N21" i="35"/>
  <c r="O21" i="35"/>
  <c r="P21" i="35"/>
  <c r="P22" i="35"/>
  <c r="O22" i="35"/>
  <c r="N22" i="35"/>
  <c r="AB64" i="35"/>
  <c r="AC64" i="35"/>
  <c r="AD64" i="35"/>
  <c r="AD65" i="35"/>
  <c r="AC65" i="35"/>
  <c r="AB65" i="35"/>
  <c r="N71" i="35"/>
  <c r="N70" i="35"/>
  <c r="P70" i="35"/>
  <c r="O70" i="35"/>
  <c r="P73" i="35"/>
  <c r="O73" i="35"/>
  <c r="N73" i="35"/>
  <c r="N58" i="35"/>
  <c r="N57" i="35"/>
  <c r="P57" i="35"/>
  <c r="O57" i="35"/>
  <c r="P58" i="35"/>
  <c r="O58" i="35"/>
  <c r="N17" i="35"/>
  <c r="N16" i="35"/>
  <c r="P16" i="35"/>
  <c r="O16" i="35"/>
  <c r="O74" i="35"/>
  <c r="P74" i="35"/>
  <c r="N74" i="35"/>
  <c r="AD23" i="35"/>
  <c r="AC23" i="35"/>
  <c r="AB23" i="35"/>
  <c r="AC31" i="35"/>
  <c r="AD31" i="35"/>
  <c r="AB32" i="35"/>
  <c r="AD32" i="35"/>
  <c r="AC32" i="35"/>
  <c r="N61" i="35"/>
  <c r="O60" i="35"/>
  <c r="P60" i="35"/>
  <c r="O61" i="35"/>
  <c r="N60" i="35"/>
  <c r="P61" i="35"/>
  <c r="P51" i="35"/>
  <c r="O51" i="35"/>
  <c r="N51" i="35"/>
  <c r="AD41" i="35"/>
  <c r="AB41" i="35"/>
  <c r="AC41" i="35"/>
  <c r="AC42" i="35"/>
  <c r="AB42" i="35"/>
  <c r="AD42" i="35"/>
  <c r="AB6" i="35"/>
  <c r="AB5" i="35"/>
  <c r="AC5" i="35"/>
  <c r="AD5" i="35"/>
  <c r="AC6" i="35"/>
  <c r="AD6" i="35"/>
  <c r="AC71" i="35"/>
  <c r="AD71" i="35"/>
  <c r="AB71" i="35"/>
  <c r="AB72" i="35"/>
  <c r="AD72" i="35"/>
  <c r="AC72" i="35"/>
  <c r="CF17" i="35" l="1"/>
  <c r="CS38" i="35"/>
  <c r="CT72" i="35"/>
  <c r="CD65" i="35"/>
  <c r="CD17" i="35"/>
  <c r="CD29" i="35"/>
  <c r="EA77" i="35"/>
  <c r="EA79" i="35"/>
  <c r="DM79" i="35"/>
  <c r="DM77" i="35"/>
  <c r="DM78" i="35"/>
  <c r="EA78" i="35"/>
  <c r="CR38" i="35"/>
  <c r="CF29" i="35"/>
  <c r="CT63" i="35"/>
  <c r="CR63" i="35"/>
  <c r="CE65" i="35"/>
  <c r="CS72" i="35"/>
  <c r="BK77" i="35"/>
  <c r="BL77" i="35" s="1"/>
  <c r="BK78" i="35"/>
  <c r="BL78" i="35" s="1"/>
  <c r="AW77" i="35"/>
  <c r="AX77" i="35" s="1"/>
  <c r="BK79" i="35"/>
  <c r="BL79" i="35" s="1"/>
  <c r="AW78" i="35"/>
  <c r="AX78" i="35" s="1"/>
  <c r="AW79" i="35"/>
  <c r="AX79" i="35" s="1"/>
  <c r="O79" i="35"/>
  <c r="P79" i="35" s="1"/>
  <c r="AC79" i="35"/>
  <c r="AD79" i="35" s="1"/>
  <c r="AC78" i="35"/>
  <c r="AD78" i="35" s="1"/>
  <c r="AC77" i="35"/>
  <c r="AD77" i="35" s="1"/>
  <c r="O78" i="35"/>
  <c r="P78" i="35" s="1"/>
  <c r="O77" i="35"/>
  <c r="P77" i="35" s="1"/>
  <c r="CR55" i="35"/>
  <c r="CR28" i="35"/>
  <c r="CD61" i="35"/>
  <c r="CS29" i="35"/>
  <c r="CR65" i="35"/>
  <c r="CE61" i="35"/>
  <c r="CE39" i="35"/>
  <c r="CR48" i="35"/>
  <c r="CS65" i="35"/>
  <c r="CT48" i="35"/>
  <c r="CR29" i="35"/>
  <c r="CS48" i="35"/>
  <c r="CS73" i="35"/>
  <c r="CR73" i="35"/>
  <c r="CT49" i="35"/>
  <c r="CR49" i="35"/>
  <c r="CT73" i="35"/>
  <c r="CE73" i="35"/>
  <c r="CD73" i="35"/>
  <c r="CE72" i="35"/>
  <c r="CF73" i="35"/>
  <c r="CF5" i="35"/>
  <c r="CD8" i="35"/>
  <c r="CF4" i="35"/>
  <c r="CF37" i="35"/>
  <c r="CR10" i="35"/>
  <c r="CT28" i="35"/>
  <c r="CD46" i="35"/>
  <c r="CD5" i="35"/>
  <c r="CD4" i="35"/>
  <c r="CS10" i="35"/>
  <c r="CE5" i="35"/>
  <c r="CS46" i="35"/>
  <c r="CF48" i="35"/>
  <c r="CT7" i="35"/>
  <c r="CR9" i="35"/>
  <c r="CE22" i="35"/>
  <c r="CE21" i="35"/>
  <c r="CD21" i="35"/>
  <c r="CF54" i="35"/>
  <c r="CD54" i="35"/>
  <c r="CE8" i="35"/>
  <c r="CF55" i="35"/>
  <c r="CD7" i="35"/>
  <c r="CF21" i="35"/>
  <c r="CE54" i="35"/>
  <c r="CF7" i="35"/>
  <c r="CD18" i="35"/>
  <c r="CT4" i="35"/>
  <c r="CE9" i="35"/>
  <c r="CS37" i="35"/>
  <c r="CD9" i="35"/>
  <c r="CS5" i="35"/>
  <c r="CF10" i="35"/>
  <c r="CR37" i="35"/>
  <c r="CT37" i="35"/>
  <c r="CE10" i="35"/>
  <c r="CT70" i="35"/>
  <c r="CT69" i="35"/>
  <c r="CR70" i="35"/>
  <c r="CS70" i="35"/>
  <c r="CR69" i="35"/>
  <c r="CE70" i="35"/>
  <c r="CF18" i="35"/>
  <c r="CF40" i="35"/>
  <c r="CF8" i="35"/>
  <c r="CT8" i="35"/>
  <c r="CR36" i="35"/>
  <c r="CF70" i="35"/>
  <c r="CR61" i="35"/>
  <c r="CE69" i="35"/>
  <c r="CR8" i="35"/>
  <c r="CT61" i="35"/>
  <c r="CE18" i="35"/>
  <c r="CS8" i="35"/>
  <c r="CD28" i="35"/>
  <c r="CR47" i="35"/>
  <c r="CS61" i="35"/>
  <c r="CR7" i="35"/>
  <c r="CF69" i="35"/>
  <c r="CD69" i="35"/>
  <c r="CR62" i="35"/>
  <c r="CE28" i="35"/>
  <c r="CD19" i="35"/>
  <c r="CF62" i="35"/>
  <c r="CT19" i="35"/>
  <c r="CD64" i="35"/>
  <c r="CT54" i="35"/>
  <c r="CR54" i="35"/>
  <c r="CF63" i="35"/>
  <c r="CS21" i="35"/>
  <c r="CR17" i="35"/>
  <c r="CR22" i="35"/>
  <c r="CS17" i="35"/>
  <c r="CE37" i="35"/>
  <c r="CR21" i="35"/>
  <c r="CE38" i="35"/>
  <c r="CT22" i="35"/>
  <c r="CS54" i="35"/>
  <c r="CD37" i="35"/>
  <c r="CT31" i="35"/>
  <c r="CT16" i="35"/>
  <c r="CT55" i="35"/>
  <c r="CD38" i="35"/>
  <c r="CT21" i="35"/>
  <c r="CD63" i="35"/>
  <c r="CE64" i="35"/>
  <c r="CF64" i="35"/>
  <c r="CT62" i="35"/>
  <c r="CF39" i="35"/>
  <c r="CT47" i="35"/>
  <c r="CS16" i="35"/>
  <c r="CF9" i="35"/>
  <c r="CF49" i="35"/>
  <c r="CR18" i="35"/>
  <c r="CE48" i="35"/>
  <c r="CE49" i="35"/>
  <c r="CT15" i="35"/>
  <c r="CF30" i="35"/>
  <c r="CT46" i="35"/>
  <c r="CR16" i="35"/>
  <c r="CS19" i="35"/>
  <c r="CF31" i="35"/>
  <c r="CD31" i="35"/>
  <c r="CR15" i="35"/>
  <c r="CT40" i="35"/>
  <c r="CR5" i="35"/>
  <c r="CT41" i="35"/>
  <c r="CT5" i="35"/>
  <c r="CR40" i="35"/>
  <c r="CS40" i="35"/>
  <c r="CS36" i="35"/>
  <c r="CD40" i="35"/>
  <c r="CS9" i="35"/>
  <c r="CR4" i="35"/>
  <c r="CF22" i="35"/>
  <c r="CE55" i="35"/>
  <c r="CT18" i="35"/>
  <c r="CT9" i="35"/>
  <c r="CF72" i="35"/>
  <c r="CD49" i="35"/>
  <c r="CE62" i="35"/>
  <c r="CE30" i="35"/>
  <c r="CD30" i="35"/>
  <c r="CD27" i="35"/>
  <c r="CF61" i="35"/>
  <c r="CS18" i="35"/>
  <c r="CF28" i="35"/>
  <c r="CE27" i="35"/>
  <c r="CR41" i="35"/>
  <c r="CS41" i="35"/>
  <c r="CS47" i="35"/>
  <c r="CE19" i="35"/>
  <c r="CE40" i="35"/>
  <c r="CF41" i="35"/>
  <c r="CE41" i="35"/>
  <c r="CD41" i="35"/>
  <c r="CF15" i="35"/>
  <c r="CD15" i="35"/>
  <c r="CE15" i="35"/>
  <c r="CF47" i="35"/>
  <c r="CE47" i="35"/>
  <c r="CD47" i="35"/>
  <c r="CE46" i="35"/>
  <c r="CE36" i="35"/>
  <c r="CD36" i="35"/>
  <c r="CF36" i="35"/>
  <c r="CS27" i="35"/>
  <c r="CR27" i="35"/>
  <c r="CT27" i="35"/>
  <c r="CS39" i="35"/>
  <c r="CT39" i="35"/>
  <c r="CR39" i="35"/>
  <c r="CR64" i="35"/>
  <c r="CT64" i="35"/>
  <c r="CS64" i="35"/>
  <c r="CE16" i="35"/>
  <c r="CD16" i="35"/>
  <c r="CF16" i="35"/>
  <c r="CS31" i="35"/>
  <c r="CR30" i="35"/>
  <c r="CT30" i="35"/>
  <c r="CS30" i="35"/>
  <c r="EB78" i="35" l="1"/>
  <c r="DA83" i="35" s="1"/>
  <c r="CZ83" i="35"/>
  <c r="DN78" i="35"/>
  <c r="DA78" i="35" s="1"/>
  <c r="CZ78" i="35"/>
  <c r="DN77" i="35"/>
  <c r="DA77" i="35" s="1"/>
  <c r="CZ77" i="35"/>
  <c r="DN79" i="35"/>
  <c r="DA79" i="35" s="1"/>
  <c r="CZ79" i="35"/>
  <c r="EB79" i="35"/>
  <c r="DA84" i="35" s="1"/>
  <c r="CZ84" i="35"/>
  <c r="EB77" i="35"/>
  <c r="DA82" i="35" s="1"/>
  <c r="CZ82" i="35"/>
  <c r="CE77" i="35"/>
  <c r="CF77" i="35" s="1"/>
  <c r="BS77" i="35" s="1"/>
  <c r="CE79" i="35"/>
  <c r="CF79" i="35" s="1"/>
  <c r="CS79" i="35"/>
  <c r="CT79" i="35" s="1"/>
  <c r="CE78" i="35"/>
  <c r="CF78" i="35" s="1"/>
  <c r="BS78" i="35" s="1"/>
  <c r="CS78" i="35"/>
  <c r="CT78" i="35" s="1"/>
  <c r="BS83" i="35" s="1"/>
  <c r="CS77" i="35"/>
  <c r="CT77" i="35" s="1"/>
  <c r="BS82" i="35" s="1"/>
  <c r="AK77" i="35"/>
  <c r="AJ77" i="35"/>
  <c r="C84" i="35"/>
  <c r="B84" i="35"/>
  <c r="C77" i="35"/>
  <c r="B77" i="35"/>
  <c r="C79" i="35"/>
  <c r="B79" i="35"/>
  <c r="C78" i="35"/>
  <c r="B78" i="35"/>
  <c r="C83" i="35"/>
  <c r="B83" i="35"/>
  <c r="AK78" i="35"/>
  <c r="AJ78" i="35"/>
  <c r="C82" i="35"/>
  <c r="B82" i="35"/>
  <c r="AK83" i="35"/>
  <c r="AJ83" i="35"/>
  <c r="AK82" i="35"/>
  <c r="AJ82" i="35"/>
  <c r="AK84" i="35"/>
  <c r="AJ84" i="35"/>
  <c r="AK79" i="35"/>
  <c r="AJ79" i="35"/>
  <c r="BR79" i="35" l="1"/>
  <c r="BR84" i="35"/>
  <c r="BR83" i="35"/>
  <c r="BS84" i="35"/>
  <c r="BR78" i="35"/>
  <c r="BR77" i="35"/>
  <c r="BS79" i="35"/>
  <c r="BR82" i="35"/>
</calcChain>
</file>

<file path=xl/sharedStrings.xml><?xml version="1.0" encoding="utf-8"?>
<sst xmlns="http://schemas.openxmlformats.org/spreadsheetml/2006/main" count="1133" uniqueCount="276">
  <si>
    <t>Fuel Type</t>
  </si>
  <si>
    <t>a</t>
  </si>
  <si>
    <t>b</t>
  </si>
  <si>
    <t>c</t>
  </si>
  <si>
    <t>C-1</t>
  </si>
  <si>
    <t>C-2</t>
  </si>
  <si>
    <t>C-3</t>
  </si>
  <si>
    <t>C-4</t>
  </si>
  <si>
    <t>C-5</t>
  </si>
  <si>
    <t>C-7</t>
  </si>
  <si>
    <t>D-1</t>
  </si>
  <si>
    <t>D-2</t>
  </si>
  <si>
    <t>S-1</t>
  </si>
  <si>
    <t>S-2</t>
  </si>
  <si>
    <t>S-3</t>
  </si>
  <si>
    <t>Control1</t>
  </si>
  <si>
    <t>M1</t>
  </si>
  <si>
    <t>M2</t>
  </si>
  <si>
    <t>M3</t>
  </si>
  <si>
    <t>% C, %c or %DF</t>
  </si>
  <si>
    <t>O-1a</t>
  </si>
  <si>
    <t>O-1b</t>
  </si>
  <si>
    <t>BUI</t>
  </si>
  <si>
    <t>BE</t>
  </si>
  <si>
    <t>M4</t>
  </si>
  <si>
    <t>q</t>
  </si>
  <si>
    <t>BUIo</t>
  </si>
  <si>
    <t>% Modifier:</t>
  </si>
  <si>
    <t>Index</t>
  </si>
  <si>
    <t>%C, %c or %DF</t>
  </si>
  <si>
    <t>Range -</t>
  </si>
  <si>
    <t>Index:</t>
  </si>
  <si>
    <t>SFC</t>
  </si>
  <si>
    <t>FFC</t>
  </si>
  <si>
    <t>WFC</t>
  </si>
  <si>
    <t>CSI</t>
  </si>
  <si>
    <t>CBH</t>
  </si>
  <si>
    <t>CFL</t>
  </si>
  <si>
    <t>ROS</t>
  </si>
  <si>
    <t>FFMC</t>
  </si>
  <si>
    <t>Range-</t>
  </si>
  <si>
    <t>GFL</t>
  </si>
  <si>
    <t>M-1</t>
  </si>
  <si>
    <t>M-2</t>
  </si>
  <si>
    <t>M-3</t>
  </si>
  <si>
    <t>M-4</t>
  </si>
  <si>
    <t>Control2</t>
  </si>
  <si>
    <t>Control4</t>
  </si>
  <si>
    <t>FMC</t>
  </si>
  <si>
    <t>FME</t>
  </si>
  <si>
    <t>RSC:</t>
  </si>
  <si>
    <t>RSS:</t>
  </si>
  <si>
    <t>C-6</t>
  </si>
  <si>
    <t>C6 CBH</t>
  </si>
  <si>
    <t>ISI</t>
  </si>
  <si>
    <t>m</t>
  </si>
  <si>
    <t>Wind Spd</t>
  </si>
  <si>
    <t>ISI or</t>
  </si>
  <si>
    <t>Windspeed</t>
  </si>
  <si>
    <t>ISI/WS</t>
  </si>
  <si>
    <t>ISI (Initial Spread Index)</t>
  </si>
  <si>
    <t>None</t>
  </si>
  <si>
    <t>Additional Notes:</t>
  </si>
  <si>
    <t xml:space="preserve">codes, and fuel parameters are all held constant between the two graphs. </t>
  </si>
  <si>
    <t>Wind Speed (km/h)</t>
  </si>
  <si>
    <t xml:space="preserve">Wind Speed (km/h). ROS and HFI are still calculated using the ISI-based equations (ie, altering wind speed alters the ISI, which is then used </t>
  </si>
  <si>
    <t>to calculate the outputs); FFMC is only selectable when viewing the Wind Speed relationship, as it is otherwise already incorporated into ISI.</t>
  </si>
  <si>
    <t>Curing factor</t>
  </si>
  <si>
    <t>#Comments</t>
  </si>
  <si>
    <t># Settings from ROS and Intensity graph control boxes; FFMC only active when 'Wind Speed' selected</t>
  </si>
  <si>
    <t>Actual BUI</t>
  </si>
  <si>
    <t>Version Notes:</t>
  </si>
  <si>
    <t xml:space="preserve">calculations, and this may be slightly misleading when comparing different fuel types. For example, when 'Std/No ROS effect' is selected, comparing HFI </t>
  </si>
  <si>
    <t xml:space="preserve"> - In this version (v2.0 and v2.1), the settings are maintained between the 'ROS Graph' and 'Intensity Graph'; selected fuel types, modifiers, weather  </t>
  </si>
  <si>
    <t xml:space="preserve"> - In this version (v2.0 and v2.1), the Independent variable (X-axis) can be toggled between ISI (Initial Spread Index), the FBP default, and </t>
  </si>
  <si>
    <t xml:space="preserve"> - New for v2.1 - BUI effect on Rate of Spread can be 'turned off'; in the BUI drop-down, select 'Std/No ROS effect' to make the BUI effect = 1 for </t>
  </si>
  <si>
    <t xml:space="preserve">all fuel types (uses BUI=BUIo for ROS calculations; BUI is still used to calculate fuel consumption). Note that standard BUI values will then be used for HFI </t>
  </si>
  <si>
    <t xml:space="preserve">between C5 and C7 will show HFI for C5 at BUI=56 and HFI for C7 at BUI=106. Recall that the BUI effect on ROS has not been found to be statistically significant </t>
  </si>
  <si>
    <t>(Forestry Canada Fire Danger Group 1992).</t>
  </si>
  <si>
    <t xml:space="preserve"> - v2.11 - fixed error in Control2 that miscalculated moisture content using old FFMC equation</t>
  </si>
  <si>
    <t>C-6 (surf)</t>
  </si>
  <si>
    <t>C-6 (crwn)</t>
  </si>
  <si>
    <t>Rsi</t>
  </si>
  <si>
    <t>CFB</t>
  </si>
  <si>
    <t>CFC</t>
  </si>
  <si>
    <t>TFC</t>
  </si>
  <si>
    <t>HFI</t>
  </si>
  <si>
    <t>Rso</t>
  </si>
  <si>
    <t>Control 1:</t>
  </si>
  <si>
    <t>ROS output</t>
  </si>
  <si>
    <t>HFI output</t>
  </si>
  <si>
    <t>ROS/ISI</t>
  </si>
  <si>
    <t>ROS/WS</t>
  </si>
  <si>
    <t>HFI/ISI</t>
  </si>
  <si>
    <t>HFI/WS</t>
  </si>
  <si>
    <t>Control 4</t>
  </si>
  <si>
    <t>Control 3</t>
  </si>
  <si>
    <t>Control 2</t>
  </si>
  <si>
    <t>IC</t>
  </si>
  <si>
    <t>CC</t>
  </si>
  <si>
    <t>CFB0.5</t>
  </si>
  <si>
    <t>CFB50</t>
  </si>
  <si>
    <t>transition</t>
  </si>
  <si>
    <t>Fire type</t>
  </si>
  <si>
    <t>WS</t>
  </si>
  <si>
    <t>Fire Type Output1</t>
  </si>
  <si>
    <t>Fire Type Output2</t>
  </si>
  <si>
    <t>Fire Type Output3</t>
  </si>
  <si>
    <t>Fire Type Output4</t>
  </si>
  <si>
    <t>General Information</t>
  </si>
  <si>
    <t xml:space="preserve">Citation: </t>
  </si>
  <si>
    <t xml:space="preserve"> - Most calculations are in hidden worksheets: 'Calcs-control1' , and corresponding sheets for control2 through control4, referring to the 4 separate lines on each graph.</t>
  </si>
  <si>
    <t xml:space="preserve"> - Most programming comments are in the 'Calcs-control1' worksheet (hidden), on line 2.</t>
  </si>
  <si>
    <t># Comments; see also column BD</t>
  </si>
  <si>
    <t># %Modifier from Graph control box</t>
  </si>
  <si>
    <t>#FTs used for FT drop-down in Graph control boxes</t>
  </si>
  <si>
    <t>#Base ROS parameters, STX-3, Table 6</t>
  </si>
  <si>
    <t>Fire Type classes based on CFB</t>
  </si>
  <si>
    <t xml:space="preserve"> - v3.0 - Major changes - all calculations from ISI/Wind speed intervals of 2.5 down to intervals of 1; added Fire type check box and functionality, using standard</t>
  </si>
  <si>
    <t>Cruz CROS_A</t>
  </si>
  <si>
    <t>β1</t>
  </si>
  <si>
    <t>β2</t>
  </si>
  <si>
    <t>β3</t>
  </si>
  <si>
    <t>β4</t>
  </si>
  <si>
    <t>CBD</t>
  </si>
  <si>
    <t>CBD_selection</t>
  </si>
  <si>
    <t>#Calculations for when Wind Spd is selected on horizontal axis</t>
  </si>
  <si>
    <t>EFFM_from FFMC</t>
  </si>
  <si>
    <t>1=ISI</t>
  </si>
  <si>
    <t>2=WS</t>
  </si>
  <si>
    <t>β0</t>
  </si>
  <si>
    <t>CBH_selection</t>
  </si>
  <si>
    <t>#This column (#N/A) to make lines disappear when 'None' is selected</t>
  </si>
  <si>
    <t>MC</t>
  </si>
  <si>
    <t>ROS-CAW graph (not used)</t>
  </si>
  <si>
    <t>FuelGraph Settings</t>
  </si>
  <si>
    <t xml:space="preserve"> -The 'Graph-outputs' and 'Settings' sheets (both hidden) control some overall settings and final display calculations. </t>
  </si>
  <si>
    <t>y=b0+ax+bx^2</t>
  </si>
  <si>
    <t>Aggregate surf. model</t>
  </si>
  <si>
    <t>RSi</t>
  </si>
  <si>
    <t>#Used (when selected) for surface fire component of CAW ROS graphs; based on STaylor regression</t>
  </si>
  <si>
    <t>% C, %c, %DF, C6CBH</t>
  </si>
  <si>
    <t>References:</t>
  </si>
  <si>
    <t>Graph 1 - ROS (FBPS)</t>
  </si>
  <si>
    <t>Graph 2 - Intensity (FBPS):</t>
  </si>
  <si>
    <t>FBPS Outputs</t>
  </si>
  <si>
    <t xml:space="preserve">Alexander, M.E. 2010. Surface fire spread in trembling aspen during summer in the boreal forest region of Canada. The Forestry Chronicle 86(2): 200-212. 
Cheney, N.P., J.S. Gould, W.R. Catchpole. 1993. The influence of fuel, weather, and fire shape variables on fire-spread in grasslands. International Journal of Wildland Fire 3: 31-44. 
Cruz, M. G., M. E. Alexander, and R. H. Wakimoto. 2003. Assessing the probability of crown fire initiation based on fire danger indices. Forestry Chronicle 79:976-983.
Cruz, M. G., M. E. Alexander, and R. H. Wakimoto. 2004. Modeling the likelihood of crown fire occurrence in conifer forest stands. Forest Science 50:640-658.
Cruz, M. G., M. E. Alexander, and R. H. Wakimoto. 2005. Development and testing of models for predicting crown fire rate of spread in conifer forest stands. Canadian Journal of Forest Research 35:1626-1639.
Forestry Canada Fire Danger Group. 1992. Development and structure of the Canadian Forest Fire Behaviour Prediction System. Information Report  ST-X-3. Science and Sustainable Development Directorate, Forestry Canada. Ottawa, ON. http://cfs.nrcan.gc.ca/pubwarehouse/pdfs/10068.pdf 
Rothermel, R. C. 1983. How to predict the spread and intensity of forest and range fires. General Technical Report INT-GTR-143, USDA Forest Service Intermountain Forest and Range Experiment Station, Ogden, UT.
Taylor, S.W., R.G. Pike, and M.E. Alexander. 1997. Field Guide to the Canadian Forest Fire Behaviour Prediction System. Special Report 11. Fire Management Network, Canadian Forest Service, Northern Forestry Centre. Edmonton, AB. https://www.frames.gov/documents/catalog/taylor_pike_alexander_1997.pdf 
Van Wagner, C. E. 1977. Conditions for the start and spread of crown fires. Canadian Journal of Forest Research 7:23-34.
Wotton, B.M., M.E. Alexander, S.W. Taylor. 2009. Updates and revisions to the 1992 Canadian Forest Fire Behaviour Prediction System. Information Report GLC-X-10. Natural Resources Canada, Canadian Forest Service, Great Lakes Forestry Centre. Sault Ste. Marie, ON.
</t>
  </si>
  <si>
    <t>Calculate LATN from LON</t>
  </si>
  <si>
    <t>Do</t>
  </si>
  <si>
    <t>LATN elev</t>
  </si>
  <si>
    <t>Do elev</t>
  </si>
  <si>
    <t>Date (formatted)</t>
  </si>
  <si>
    <t>Day zero of year</t>
  </si>
  <si>
    <t>ND</t>
  </si>
  <si>
    <t xml:space="preserve">Foliar Moisture Content (FMC) Calculator </t>
  </si>
  <si>
    <t>Estimated FMC:</t>
  </si>
  <si>
    <t>Use to estimate FMC in graph worksheets.</t>
  </si>
  <si>
    <t>DD-MM-YYYY</t>
  </si>
  <si>
    <t>V3.993(beta) - Added FMC calculator; Minor changes to aesthetics, cell protection, citation.</t>
  </si>
  <si>
    <t>V4 - Separated FuelGraph -FBP from FuelGraph -CCP (in development). Minor changes to wording and appearance, etc.</t>
  </si>
  <si>
    <t>Control3</t>
  </si>
  <si>
    <t>#ISI equation changes at ws&gt;40 as per FBP ISI equation (STX-3 footnote, p.33)</t>
  </si>
  <si>
    <t>V4.02 - Corrected error with FME calculation with C-6 when viewing with ISI; corrected inconsistency with FMC calculator</t>
  </si>
  <si>
    <t>FWI:</t>
  </si>
  <si>
    <t>→</t>
  </si>
  <si>
    <t>Display:</t>
  </si>
  <si>
    <t>% Conifer, % Cured, % Dead fir, or LCBH</t>
  </si>
  <si>
    <t>(M1/M2,    O-1a/b,    M3/M4,         C-6)</t>
  </si>
  <si>
    <t>Affects Fire Type for conifer FT's; ROS for C-6</t>
  </si>
  <si>
    <t>FBP ROS 2:</t>
  </si>
  <si>
    <t>FBP ROS 3:</t>
  </si>
  <si>
    <t>X-Axis:</t>
  </si>
  <si>
    <t>FFMC:</t>
  </si>
  <si>
    <t>BUI:</t>
  </si>
  <si>
    <t>FMC:</t>
  </si>
  <si>
    <t>Fuel Type:</t>
  </si>
  <si>
    <t>Modifier:</t>
  </si>
  <si>
    <t>Rsi is ROS without BUI effect</t>
  </si>
  <si>
    <t>ROS here includes BUI effect for conifer FTs</t>
  </si>
  <si>
    <t>From 'Settings' sheet</t>
  </si>
  <si>
    <t>C6 LCBH from FT Modifier</t>
  </si>
  <si>
    <t>FFC, WFC, SFC calculated for each FT</t>
  </si>
  <si>
    <t>Fixed LCBH values (STX-3 Table</t>
  </si>
  <si>
    <t>FBP ROS 4:</t>
  </si>
  <si>
    <t>GFL - Range</t>
  </si>
  <si>
    <t>GFL - Display</t>
  </si>
  <si>
    <t xml:space="preserve">Display - </t>
  </si>
  <si>
    <t>Daniel.Perrakis@nrcan-rncan.gc.ca</t>
  </si>
  <si>
    <t xml:space="preserve">Perrakis, DDB. 2021. FuelGraph - FBP Fire Behaviour Tool: a graphical tool for fuel type analyses Using the Canadian Fire Behaviour Prediction System [web page and software]. Http://www.fireresearch.ca/fuelgraph </t>
  </si>
  <si>
    <t>V5.0 - Major change to appearance to correct for Windows 10/Office 365 formatting; also added functionality to select different GFL levels for each control line</t>
  </si>
  <si>
    <t xml:space="preserve"> - This graph shows equilibrium headfire intensity (HFI) in kW/m for the fuel types of the Canadian FBP System, given Fire Weather Index inputs. 
 - BUI value affects intensity for all fuel type except grass types (O-1a and O-1b).
 - FMC affects intensity (very slightly) for most fuel types; the effect is much greater for C-6, as crown fire is modeled differently in this fuel type.
 - Grass fuel load (GFL) is the only parameter (other than ISI or wind speed) in this graph that affects head fire intensity for the O-1a and O-1b fuel types.
 - The GFL selection box appears when O-1a or O-1b fuel types are selected; it has no function otherwise. 
 - The default GFL value suggested in the GLC-X-10 report (Wotton et al. 2009) is 3.5 t/ha, based on the original Australian fire behaviour dataset, (Cheney et al. 1993), supplemented with more recent measurements in northern Alberta, New Zealand,  and elsewhere. 
 - For the D-2 fuel type, ROS and Headfire intensity are both zero when BUI is below 70 (as suggested by Alexander 2010).
 - FFMC (which affects fuel consumption for the C-1 and C-7 fuel types, only slightly) is set at 91 for the purposes of intensity calculations when ISI (not wind speed) is selected; when wind speed is selected, user-selected FFMC is used.
</t>
  </si>
  <si>
    <t xml:space="preserve"> - These graphs present full calculations of fire behaviour (rate of spread and headfire intensity) using the 1992/2009 version of the Canadian FBP System using standard inputs for weather (using the FWI System) and fuel types. Slope effects are not considered.
 - Resolution and accuracy of horizontal axes are to the nearest 1 km/h of wind speed and 1 ISI unit; therefore, points and thresholds (e.g. crown fire initiation point) can be +/- 0.5 km/h or 0.5 ISI. Vertical resolution is much more precise (+/- 0.001 m/min and +/- 1 kW/m).
 - There may be a slight delay after settings are changed before graphs display the proper output; depending on users' system capabilities, this should be nore more than 0.5-1 seconds. 
 - As of v5.0, the calculation worksheets are hidden, but password protection has been removed for all sheets to help with customization and understanding. 
  </t>
  </si>
  <si>
    <t>v5.01 - Corrected display error in Intensity graph related to phantom FT points</t>
  </si>
  <si>
    <t>FT C1</t>
  </si>
  <si>
    <t>FT C2</t>
  </si>
  <si>
    <t>FT C3</t>
  </si>
  <si>
    <t>FT C4</t>
  </si>
  <si>
    <t>Fuel Types:</t>
  </si>
  <si>
    <t>Show modifier?</t>
  </si>
  <si>
    <t>#Modifier shown and calculated (from 'Settings' tab) if Fuel Type is O- or M-type and 'Display' is checked; FT from Graph control box</t>
  </si>
  <si>
    <t>Fuel type and modifier displayed?</t>
  </si>
  <si>
    <t>v5.02, 5.025 - Corrected display check box; fuel types and modifiers are hidden when Display is unselected; for 5.025 corrected GFL display on Intensity graph when Display was selected</t>
  </si>
  <si>
    <t>Select:</t>
  </si>
  <si>
    <t>FuelGraph - FBP: Rate of Spread</t>
  </si>
  <si>
    <t>FPB ROS 1:</t>
  </si>
  <si>
    <t>Axe X:</t>
  </si>
  <si>
    <t>IFM:</t>
  </si>
  <si>
    <t>PCI VP 1:</t>
  </si>
  <si>
    <t>PCI VP 2:</t>
  </si>
  <si>
    <t>PCI VP 3:</t>
  </si>
  <si>
    <t>PCI VP 4:</t>
  </si>
  <si>
    <t>CombustiGraph - PCI: Vitesse de propagation</t>
  </si>
  <si>
    <t>IPI (Indice de propagation initiale)</t>
  </si>
  <si>
    <t>Vitesse du vent (km/h)</t>
  </si>
  <si>
    <t>Equilibrium ROS (m/min)</t>
  </si>
  <si>
    <t>Head Fire Intensity (kW/m)</t>
  </si>
  <si>
    <t>Vitesse de propagation à l'équilibre (m/min)</t>
  </si>
  <si>
    <t>Intensité du front (kW/m)</t>
  </si>
  <si>
    <t>DC:</t>
  </si>
  <si>
    <t>ICL:</t>
  </si>
  <si>
    <t>ICD:</t>
  </si>
  <si>
    <t>IS:</t>
  </si>
  <si>
    <t>HF:</t>
  </si>
  <si>
    <t>Combustible:</t>
  </si>
  <si>
    <t>Variable:</t>
  </si>
  <si>
    <t>Visible:</t>
  </si>
  <si>
    <t>Not required (blank) when ISI selected</t>
  </si>
  <si>
    <t>Affects BUI effect on ROS, fuel consump.</t>
  </si>
  <si>
    <t>English</t>
  </si>
  <si>
    <t>Français</t>
  </si>
  <si>
    <t>v5.1 - Added French headers for bilingual use / Titres francais ajoutes pour utilisation bilingue</t>
  </si>
  <si>
    <t>Comments, corrections, and suggestions are welcome. /  Tous commentaires, corrections et suggestions sont bienvenus.</t>
  </si>
  <si>
    <t xml:space="preserve">FuelGraph - FBP Fire Behaviour Tool / Outil de comportement du feu CombustiGraph - PCI  </t>
  </si>
  <si>
    <t>by / par Daniel Perrakis, Ph.D., Fire Research Scientist / Chercheur scientifique, incendies de forêt</t>
  </si>
  <si>
    <t>Natural Resources Canada - Canadian Forest Service, Victoria, BC / Ressources Naturelles Canada - Service Canadien des Forêts, Victoria, C-B</t>
  </si>
  <si>
    <t xml:space="preserve">Contact: </t>
  </si>
  <si>
    <t>Absent si IPI est sélectionné</t>
  </si>
  <si>
    <t>No BE on ROS</t>
  </si>
  <si>
    <t xml:space="preserve">Aucun EA </t>
  </si>
  <si>
    <t>Affecte le CCS et la VP</t>
  </si>
  <si>
    <t>(M1/M2,      O-1a/b,       M3/M4,         C-6)</t>
  </si>
  <si>
    <t>% Conifère, % Fanage, % Sapin mort, HBCV</t>
  </si>
  <si>
    <t>FuelGraph - FBP System Charting Tool</t>
  </si>
  <si>
    <t>CombustiGraph - Outil Graphique pour la Méthode PCI</t>
  </si>
  <si>
    <t>Influence Type de feu, VP pour C-6</t>
  </si>
  <si>
    <t>GFL:</t>
  </si>
  <si>
    <t>QCH:</t>
  </si>
  <si>
    <t>Calculatrice d'Humidité Foliaire (HF)</t>
  </si>
  <si>
    <t>HF prévisée:</t>
  </si>
  <si>
    <t>Latitude (degrees north):</t>
  </si>
  <si>
    <t>Longitude (degrees west):</t>
  </si>
  <si>
    <t>Elevation (m):</t>
  </si>
  <si>
    <t>Simulation date (today):</t>
  </si>
  <si>
    <t>Date of Minimum FMC:</t>
  </si>
  <si>
    <t>Latitude (degrés nord):</t>
  </si>
  <si>
    <t>Longitude (degrés ouest):</t>
  </si>
  <si>
    <t>Elévation (m):</t>
  </si>
  <si>
    <t>Date aujourd'hui:</t>
  </si>
  <si>
    <t>Date de HF minimale:</t>
  </si>
  <si>
    <t>Julian day:</t>
  </si>
  <si>
    <t>Day:</t>
  </si>
  <si>
    <t>Month:</t>
  </si>
  <si>
    <t>Year:</t>
  </si>
  <si>
    <t>Jour:</t>
  </si>
  <si>
    <t>Mois:</t>
  </si>
  <si>
    <t>Année:</t>
  </si>
  <si>
    <t>Date julienne:</t>
  </si>
  <si>
    <t>Source: FBP System FMC equations (For. Can. Fire Danger Grp. 1992)</t>
  </si>
  <si>
    <t>Source: équations de prévision HF de la Méthode PCI (Groupe de travail sur les dangers d’incendie, Forets Canada 1992)</t>
  </si>
  <si>
    <t>Utilisez pour estimer l'HF aux feuilles graphiques.</t>
  </si>
  <si>
    <t xml:space="preserve"> - This graph shows the equilibrium head fire rate of spread (ROS) for different fuel types of the Canadian Fire Behaviour Prediction System (Forestry Canada Fire Danger Group 1992), part of the Canadian Forest Fire Danger Rating System.  
 - Fire Type is displayed using the following symbology:
●      - Transition point from Surface to Intermittent crown fire (defined as Crown Fraction Burned of 10%)
♦      - Mid-point of Intermittent Crown Fire (50% Crown Fraction Burned)
■      - Continuous Crown fire transition point (defined as Crown Fraction Burned of 90%)
 - If no symbols appear on the output line, fire type can be either Surface or Continuous Crown at all levels of wind speed/ISI (user must determine)
 - Fire type is always surface fire (no symbol shown) for non-conifer fuel types: D-1, D-2, O-1a/b, S-1, S-2, S-3, regardless of whether Fire Type is checked or not. 
 - The fuel type modifier (M) drop-down box appears for certain fuel types, representing the following parameters:
C-6   → live Crown Base Height, in metres
M-1 &amp; M-2      →  % Conifer
O-1a &amp; O-1b  →  % cured
M-3 &amp; M-4     →  % dead balsam fir
 - The modifier value disappears for other fuel types.
 - BUI value affects ROS for all fuel types except grass types (O-1a and O-1b); however, the BUI effect on ROS is quite small for some fuel types (e.g. D2).
 - If standard daily BUI is unknown or suspect, select 'No BE on ROS'. This calculates ROS without the influence of the BUI effect (BE = 1); and  calculates HFI using the following BUI values as constants (see Taylor et al. 1997, Forestry Canada Fire Danger Group 1992):
 - For the C-6 fuel type, CBH (Crown Base Height) can be modified to change the rate of crowning; this affects ROS as well as HFI
 - FMC (Foliar Moisture Content, % water by weight) also affects ROS for the C-6 fuel type.
 - For the D-2 fuel type, ROS and Headfire intensity are both zero when BUI is below 70 (as suggested by Alexander 2010).</t>
  </si>
  <si>
    <t>JJ-MM-AAAA</t>
  </si>
  <si>
    <t>FuelGraph - FBP, v.5, 2024 - à traduire</t>
  </si>
  <si>
    <t>Not used</t>
  </si>
  <si>
    <r>
      <t>v5.11 - Fixed bug in control line 4 that failed to use GFL input /P</t>
    </r>
    <r>
      <rPr>
        <sz val="11"/>
        <color theme="1"/>
        <rFont val="Calibri"/>
        <family val="2"/>
      </rPr>
      <t>puce de QCH à la ligne de controle 4  réglée</t>
    </r>
  </si>
  <si>
    <t xml:space="preserve">v. 5.11, Spring 2024 - Printemps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</si>
</sst>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
    <numFmt numFmtId="166" formatCode="mm"/>
    <numFmt numFmtId="167" formatCode="dd/mm/yyyy;@"/>
    <numFmt numFmtId="168" formatCode="0.0"/>
  </numFmts>
  <fonts count="15"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font>
    <font>
      <sz val="11"/>
      <color theme="0"/>
      <name val="Calibri"/>
      <family val="2"/>
      <scheme val="minor"/>
    </font>
    <font>
      <sz val="8"/>
      <color theme="0"/>
      <name val="Calibri"/>
      <family val="2"/>
      <scheme val="minor"/>
    </font>
    <font>
      <b/>
      <u/>
      <sz val="11"/>
      <color theme="1"/>
      <name val="Calibri"/>
      <family val="2"/>
      <scheme val="minor"/>
    </font>
    <font>
      <sz val="10"/>
      <name val="Arial"/>
      <family val="2"/>
    </font>
    <font>
      <b/>
      <sz val="10"/>
      <color indexed="32"/>
      <name val="Arial"/>
      <family val="2"/>
    </font>
    <font>
      <b/>
      <sz val="10"/>
      <name val="Arial"/>
      <family val="2"/>
    </font>
    <font>
      <sz val="11"/>
      <color theme="0" tint="-0.34998626667073579"/>
      <name val="Calibri"/>
      <family val="2"/>
      <scheme val="minor"/>
    </font>
    <font>
      <sz val="11"/>
      <color theme="1"/>
      <name val="Times New Roman"/>
      <family val="1"/>
    </font>
    <font>
      <b/>
      <sz val="11"/>
      <color theme="0" tint="-4.9989318521683403E-2"/>
      <name val="Calibri"/>
      <family val="2"/>
      <scheme val="minor"/>
    </font>
    <font>
      <b/>
      <sz val="11"/>
      <name val="Calibri"/>
      <family val="2"/>
      <scheme val="minor"/>
    </font>
    <font>
      <u/>
      <sz val="11"/>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CCA14"/>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82CE4E"/>
        <bgColor indexed="64"/>
      </patternFill>
    </fill>
    <fill>
      <patternFill patternType="solid">
        <fgColor rgb="FF9AE575"/>
        <bgColor indexed="64"/>
      </patternFill>
    </fill>
    <fill>
      <patternFill patternType="solid">
        <fgColor theme="7" tint="0.79998168889431442"/>
        <bgColor indexed="64"/>
      </patternFill>
    </fill>
    <fill>
      <patternFill patternType="solid">
        <fgColor rgb="FFE0F468"/>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rgb="FFFFFF99"/>
        <bgColor indexed="64"/>
      </patternFill>
    </fill>
    <fill>
      <patternFill patternType="solid">
        <fgColor rgb="FFFF6600"/>
        <bgColor indexed="64"/>
      </patternFill>
    </fill>
    <fill>
      <patternFill patternType="solid">
        <fgColor rgb="FFD8E4BC"/>
        <bgColor indexed="64"/>
      </patternFill>
    </fill>
    <fill>
      <patternFill patternType="solid">
        <fgColor rgb="FFFF9966"/>
        <bgColor indexed="64"/>
      </patternFill>
    </fill>
    <fill>
      <patternFill patternType="solid">
        <fgColor rgb="FF9C5665"/>
        <bgColor indexed="64"/>
      </patternFill>
    </fill>
    <fill>
      <patternFill patternType="solid">
        <fgColor rgb="FFC0504D"/>
        <bgColor indexed="64"/>
      </patternFill>
    </fill>
    <fill>
      <patternFill patternType="solid">
        <fgColor rgb="FFCC99FF"/>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4.9989318521683403E-2"/>
        <bgColor indexed="64"/>
      </patternFill>
    </fill>
    <fill>
      <patternFill patternType="solid">
        <fgColor rgb="FF3AB131"/>
        <bgColor indexed="64"/>
      </patternFill>
    </fill>
    <fill>
      <patternFill patternType="solid">
        <fgColor rgb="FFFF0000"/>
        <bgColor indexed="64"/>
      </patternFill>
    </fill>
    <fill>
      <patternFill patternType="solid">
        <fgColor rgb="FF0070C0"/>
        <bgColor indexed="64"/>
      </patternFill>
    </fill>
    <fill>
      <patternFill patternType="solid">
        <fgColor theme="1"/>
        <bgColor indexed="64"/>
      </patternFill>
    </fill>
    <fill>
      <patternFill patternType="solid">
        <fgColor rgb="FF2161AF"/>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62">
    <xf numFmtId="0" fontId="0" fillId="0" borderId="0" xfId="0"/>
    <xf numFmtId="0" fontId="1" fillId="0" borderId="0" xfId="0" applyFont="1"/>
    <xf numFmtId="0" fontId="0" fillId="5" borderId="1" xfId="0" applyFill="1" applyBorder="1"/>
    <xf numFmtId="0" fontId="0" fillId="8" borderId="1" xfId="0" applyFill="1" applyBorder="1"/>
    <xf numFmtId="0" fontId="0" fillId="5" borderId="3" xfId="0" applyFill="1" applyBorder="1"/>
    <xf numFmtId="0" fontId="0" fillId="6" borderId="3" xfId="0" applyFill="1" applyBorder="1"/>
    <xf numFmtId="0" fontId="1" fillId="0" borderId="2" xfId="0" applyFont="1" applyBorder="1"/>
    <xf numFmtId="0" fontId="1" fillId="4" borderId="2" xfId="0" applyFont="1" applyFill="1" applyBorder="1"/>
    <xf numFmtId="0" fontId="0" fillId="3" borderId="1" xfId="0" applyFill="1" applyBorder="1"/>
    <xf numFmtId="0" fontId="0" fillId="3" borderId="7" xfId="0" applyFill="1" applyBorder="1"/>
    <xf numFmtId="0" fontId="0" fillId="8" borderId="9" xfId="0" applyFill="1" applyBorder="1"/>
    <xf numFmtId="0" fontId="0" fillId="5" borderId="7" xfId="0" applyFill="1" applyBorder="1"/>
    <xf numFmtId="0" fontId="0" fillId="5" borderId="9" xfId="0" applyFill="1" applyBorder="1"/>
    <xf numFmtId="0" fontId="0" fillId="4" borderId="1" xfId="0" applyFill="1" applyBorder="1"/>
    <xf numFmtId="0" fontId="2" fillId="0" borderId="0" xfId="1" applyAlignment="1" applyProtection="1"/>
    <xf numFmtId="0" fontId="1" fillId="3" borderId="1" xfId="0" applyFont="1" applyFill="1" applyBorder="1"/>
    <xf numFmtId="17" fontId="0" fillId="0" borderId="0" xfId="0" applyNumberFormat="1"/>
    <xf numFmtId="0" fontId="0" fillId="0" borderId="4" xfId="0" applyBorder="1"/>
    <xf numFmtId="0" fontId="0" fillId="0" borderId="10" xfId="0" applyBorder="1"/>
    <xf numFmtId="0" fontId="0" fillId="0" borderId="11" xfId="0" applyBorder="1"/>
    <xf numFmtId="0" fontId="0" fillId="0" borderId="12" xfId="0"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7" borderId="1" xfId="0" applyFill="1" applyBorder="1"/>
    <xf numFmtId="0" fontId="0" fillId="2" borderId="1" xfId="0" applyFill="1" applyBorder="1"/>
    <xf numFmtId="0" fontId="0" fillId="13" borderId="1" xfId="0" applyFill="1" applyBorder="1"/>
    <xf numFmtId="0" fontId="0" fillId="14" borderId="1" xfId="0" applyFill="1" applyBorder="1"/>
    <xf numFmtId="0" fontId="0" fillId="10" borderId="9" xfId="0" applyFill="1" applyBorder="1"/>
    <xf numFmtId="0" fontId="0" fillId="11" borderId="9" xfId="0" applyFill="1" applyBorder="1"/>
    <xf numFmtId="0" fontId="0" fillId="9" borderId="9" xfId="0" applyFill="1" applyBorder="1"/>
    <xf numFmtId="0" fontId="0" fillId="12" borderId="9" xfId="0" applyFill="1" applyBorder="1"/>
    <xf numFmtId="0" fontId="0" fillId="7" borderId="9" xfId="0" applyFill="1" applyBorder="1"/>
    <xf numFmtId="0" fontId="0" fillId="2" borderId="9" xfId="0" applyFill="1" applyBorder="1"/>
    <xf numFmtId="0" fontId="0" fillId="13" borderId="9" xfId="0" applyFill="1" applyBorder="1"/>
    <xf numFmtId="0" fontId="0" fillId="14" borderId="9" xfId="0" applyFill="1" applyBorder="1"/>
    <xf numFmtId="0" fontId="0" fillId="0" borderId="0" xfId="0" applyAlignment="1">
      <alignment horizontal="right"/>
    </xf>
    <xf numFmtId="0" fontId="0" fillId="15" borderId="1" xfId="0" applyFill="1" applyBorder="1"/>
    <xf numFmtId="0" fontId="0" fillId="16" borderId="1" xfId="0" applyFill="1" applyBorder="1"/>
    <xf numFmtId="0" fontId="0" fillId="0" borderId="1" xfId="0" applyBorder="1"/>
    <xf numFmtId="0" fontId="0" fillId="18" borderId="1" xfId="0" applyFill="1" applyBorder="1"/>
    <xf numFmtId="0" fontId="0" fillId="19" borderId="7" xfId="0" applyFill="1" applyBorder="1"/>
    <xf numFmtId="0" fontId="0" fillId="19" borderId="1" xfId="0" applyFill="1" applyBorder="1"/>
    <xf numFmtId="0" fontId="0" fillId="17" borderId="0" xfId="0" applyFill="1"/>
    <xf numFmtId="0" fontId="0" fillId="20" borderId="0" xfId="0" applyFill="1"/>
    <xf numFmtId="0" fontId="4" fillId="21" borderId="0" xfId="0" applyFont="1" applyFill="1"/>
    <xf numFmtId="0" fontId="4" fillId="0" borderId="0" xfId="0" applyFont="1"/>
    <xf numFmtId="0" fontId="5" fillId="0" borderId="0" xfId="0" applyFont="1" applyAlignment="1">
      <alignment vertical="top" wrapText="1"/>
    </xf>
    <xf numFmtId="0" fontId="1" fillId="10" borderId="9" xfId="0" applyFont="1" applyFill="1" applyBorder="1"/>
    <xf numFmtId="0" fontId="1" fillId="11" borderId="9" xfId="0" applyFont="1" applyFill="1" applyBorder="1"/>
    <xf numFmtId="0" fontId="1" fillId="9" borderId="9" xfId="0" applyFont="1" applyFill="1" applyBorder="1"/>
    <xf numFmtId="0" fontId="1" fillId="12" borderId="9" xfId="0" applyFont="1" applyFill="1" applyBorder="1"/>
    <xf numFmtId="0" fontId="1" fillId="7" borderId="9" xfId="0" applyFont="1" applyFill="1" applyBorder="1"/>
    <xf numFmtId="0" fontId="1" fillId="2" borderId="9" xfId="0" applyFont="1" applyFill="1" applyBorder="1"/>
    <xf numFmtId="0" fontId="1" fillId="13" borderId="9" xfId="0" applyFont="1" applyFill="1" applyBorder="1"/>
    <xf numFmtId="0" fontId="1" fillId="14" borderId="9" xfId="0" applyFont="1" applyFill="1" applyBorder="1"/>
    <xf numFmtId="0" fontId="1" fillId="11" borderId="1" xfId="0" applyFont="1" applyFill="1" applyBorder="1"/>
    <xf numFmtId="0" fontId="0" fillId="22" borderId="0" xfId="0" applyFill="1"/>
    <xf numFmtId="0" fontId="6" fillId="0" borderId="0" xfId="0" applyFont="1"/>
    <xf numFmtId="0" fontId="5" fillId="21" borderId="1" xfId="0" applyFont="1" applyFill="1" applyBorder="1" applyAlignment="1">
      <alignment vertical="top" wrapText="1"/>
    </xf>
    <xf numFmtId="0" fontId="3" fillId="23" borderId="1" xfId="0" applyFont="1" applyFill="1" applyBorder="1"/>
    <xf numFmtId="0" fontId="0" fillId="23" borderId="1" xfId="0" applyFill="1" applyBorder="1"/>
    <xf numFmtId="0" fontId="0" fillId="24" borderId="7" xfId="0" applyFill="1" applyBorder="1"/>
    <xf numFmtId="0" fontId="0" fillId="24" borderId="9" xfId="0" applyFill="1" applyBorder="1"/>
    <xf numFmtId="0" fontId="0" fillId="24" borderId="1" xfId="0" applyFill="1" applyBorder="1"/>
    <xf numFmtId="0" fontId="0" fillId="0" borderId="5" xfId="0" applyBorder="1"/>
    <xf numFmtId="0" fontId="0" fillId="0" borderId="13" xfId="0" applyBorder="1"/>
    <xf numFmtId="0" fontId="0" fillId="0" borderId="2" xfId="0" applyBorder="1"/>
    <xf numFmtId="0" fontId="0" fillId="0" borderId="7" xfId="0" applyBorder="1"/>
    <xf numFmtId="0" fontId="1" fillId="3" borderId="9" xfId="0" applyFont="1" applyFill="1" applyBorder="1"/>
    <xf numFmtId="0" fontId="0" fillId="0" borderId="0" xfId="0" applyAlignment="1">
      <alignment wrapText="1"/>
    </xf>
    <xf numFmtId="0" fontId="3" fillId="0" borderId="0" xfId="0" applyFont="1"/>
    <xf numFmtId="0" fontId="0" fillId="5" borderId="6" xfId="0" applyFill="1" applyBorder="1"/>
    <xf numFmtId="0" fontId="0" fillId="4" borderId="6" xfId="0" applyFill="1" applyBorder="1"/>
    <xf numFmtId="0" fontId="1" fillId="0" borderId="0" xfId="0" applyFont="1" applyAlignment="1">
      <alignment horizontal="center"/>
    </xf>
    <xf numFmtId="0" fontId="0" fillId="0" borderId="0" xfId="0" applyAlignment="1">
      <alignment vertical="top" wrapText="1"/>
    </xf>
    <xf numFmtId="0" fontId="0" fillId="0" borderId="0" xfId="0" applyAlignment="1">
      <alignment vertical="top"/>
    </xf>
    <xf numFmtId="0" fontId="1" fillId="0" borderId="1" xfId="0" applyFont="1" applyBorder="1"/>
    <xf numFmtId="164" fontId="7" fillId="0" borderId="0" xfId="0" applyNumberFormat="1" applyFont="1"/>
    <xf numFmtId="0" fontId="7" fillId="0" borderId="0" xfId="0" applyFont="1"/>
    <xf numFmtId="165" fontId="7" fillId="0" borderId="0" xfId="0" applyNumberFormat="1" applyFont="1" applyProtection="1">
      <protection hidden="1"/>
    </xf>
    <xf numFmtId="164" fontId="8" fillId="0" borderId="0" xfId="0" applyNumberFormat="1" applyFont="1" applyAlignment="1" applyProtection="1">
      <alignment shrinkToFit="1"/>
      <protection hidden="1"/>
    </xf>
    <xf numFmtId="0" fontId="7" fillId="0" borderId="0" xfId="0" applyFont="1" applyProtection="1">
      <protection hidden="1"/>
    </xf>
    <xf numFmtId="14" fontId="0" fillId="0" borderId="0" xfId="0" applyNumberFormat="1" applyAlignment="1" applyProtection="1">
      <alignment horizontal="center"/>
      <protection locked="0"/>
    </xf>
    <xf numFmtId="1" fontId="0" fillId="0" borderId="0" xfId="0" applyNumberFormat="1" applyAlignment="1" applyProtection="1">
      <alignment horizontal="center"/>
      <protection locked="0"/>
    </xf>
    <xf numFmtId="0" fontId="0" fillId="0" borderId="0" xfId="0" applyAlignment="1">
      <alignment vertical="center" wrapText="1"/>
    </xf>
    <xf numFmtId="1" fontId="0" fillId="0" borderId="0" xfId="0" applyNumberFormat="1"/>
    <xf numFmtId="0" fontId="0" fillId="5" borderId="1" xfId="0" applyFill="1" applyBorder="1" applyProtection="1">
      <protection locked="0"/>
    </xf>
    <xf numFmtId="1" fontId="0" fillId="25" borderId="1" xfId="0" applyNumberFormat="1" applyFill="1" applyBorder="1" applyAlignment="1" applyProtection="1">
      <alignment horizontal="center"/>
      <protection locked="0"/>
    </xf>
    <xf numFmtId="0" fontId="0" fillId="0" borderId="0" xfId="0" applyAlignment="1">
      <alignment horizontal="left"/>
    </xf>
    <xf numFmtId="166" fontId="0" fillId="0" borderId="0" xfId="0" applyNumberFormat="1" applyAlignment="1">
      <alignment horizontal="center"/>
    </xf>
    <xf numFmtId="14" fontId="0" fillId="0" borderId="0" xfId="0" applyNumberFormat="1" applyAlignment="1">
      <alignment horizontal="center"/>
    </xf>
    <xf numFmtId="2" fontId="0" fillId="0" borderId="0" xfId="0" applyNumberFormat="1"/>
    <xf numFmtId="164" fontId="0" fillId="0" borderId="0" xfId="0" applyNumberFormat="1"/>
    <xf numFmtId="0" fontId="9" fillId="0" borderId="0" xfId="0" applyFont="1" applyAlignment="1">
      <alignment horizontal="center"/>
    </xf>
    <xf numFmtId="167" fontId="0" fillId="0" borderId="0" xfId="0" applyNumberFormat="1" applyAlignment="1">
      <alignment horizontal="center"/>
    </xf>
    <xf numFmtId="167" fontId="10" fillId="0" borderId="0" xfId="0" applyNumberFormat="1" applyFont="1" applyAlignment="1">
      <alignment horizontal="center"/>
    </xf>
    <xf numFmtId="0" fontId="0" fillId="0" borderId="0" xfId="0" applyProtection="1">
      <protection hidden="1"/>
    </xf>
    <xf numFmtId="14" fontId="0" fillId="0" borderId="0" xfId="0" applyNumberFormat="1" applyAlignment="1" applyProtection="1">
      <alignment horizontal="center"/>
      <protection hidden="1"/>
    </xf>
    <xf numFmtId="1" fontId="0" fillId="0" borderId="0" xfId="0" applyNumberFormat="1" applyAlignment="1" applyProtection="1">
      <alignment horizontal="center"/>
      <protection hidden="1"/>
    </xf>
    <xf numFmtId="1" fontId="7" fillId="4" borderId="1" xfId="0" applyNumberFormat="1" applyFont="1" applyFill="1" applyBorder="1" applyAlignment="1">
      <alignment horizontal="center"/>
    </xf>
    <xf numFmtId="1" fontId="7" fillId="27" borderId="1" xfId="0" applyNumberFormat="1" applyFont="1" applyFill="1" applyBorder="1" applyAlignment="1">
      <alignment horizontal="center"/>
    </xf>
    <xf numFmtId="2" fontId="0" fillId="26" borderId="14" xfId="0" applyNumberFormat="1" applyFill="1" applyBorder="1" applyAlignment="1">
      <alignment horizontal="center"/>
    </xf>
    <xf numFmtId="16" fontId="0" fillId="0" borderId="0" xfId="0" applyNumberFormat="1"/>
    <xf numFmtId="14" fontId="0" fillId="0" borderId="0" xfId="0" applyNumberFormat="1"/>
    <xf numFmtId="0" fontId="0" fillId="30" borderId="0" xfId="0" applyFill="1"/>
    <xf numFmtId="0" fontId="0" fillId="0" borderId="14" xfId="0" applyBorder="1"/>
    <xf numFmtId="0" fontId="13" fillId="28" borderId="14" xfId="0" applyFont="1" applyFill="1" applyBorder="1" applyAlignment="1">
      <alignment horizontal="center"/>
    </xf>
    <xf numFmtId="0" fontId="13" fillId="29" borderId="14" xfId="0" applyFont="1" applyFill="1" applyBorder="1" applyAlignment="1">
      <alignment horizontal="center"/>
    </xf>
    <xf numFmtId="0" fontId="0" fillId="19" borderId="0" xfId="0" applyFill="1"/>
    <xf numFmtId="0" fontId="0" fillId="14" borderId="18" xfId="0" applyFill="1" applyBorder="1"/>
    <xf numFmtId="0" fontId="12" fillId="32" borderId="14" xfId="0" applyFont="1" applyFill="1" applyBorder="1" applyAlignment="1">
      <alignment horizontal="center"/>
    </xf>
    <xf numFmtId="0" fontId="12" fillId="31" borderId="14" xfId="0" applyFont="1" applyFill="1" applyBorder="1"/>
    <xf numFmtId="0" fontId="0" fillId="27" borderId="0" xfId="0" applyFill="1"/>
    <xf numFmtId="17" fontId="0" fillId="27" borderId="0" xfId="0" applyNumberFormat="1" applyFill="1"/>
    <xf numFmtId="0" fontId="1" fillId="27" borderId="0" xfId="0" applyFont="1" applyFill="1" applyAlignment="1">
      <alignment horizontal="left"/>
    </xf>
    <xf numFmtId="0" fontId="1" fillId="27" borderId="0" xfId="0" applyFont="1" applyFill="1" applyAlignment="1">
      <alignment horizontal="center"/>
    </xf>
    <xf numFmtId="0" fontId="1" fillId="27" borderId="14" xfId="0" applyFont="1" applyFill="1" applyBorder="1" applyAlignment="1">
      <alignment horizontal="left"/>
    </xf>
    <xf numFmtId="0" fontId="1" fillId="27" borderId="14" xfId="0" applyFont="1" applyFill="1" applyBorder="1" applyAlignment="1">
      <alignment horizontal="center"/>
    </xf>
    <xf numFmtId="0" fontId="11" fillId="27" borderId="0" xfId="0" applyFont="1" applyFill="1" applyAlignment="1">
      <alignment horizontal="center"/>
    </xf>
    <xf numFmtId="0" fontId="12" fillId="27" borderId="0" xfId="0" applyFont="1" applyFill="1" applyAlignment="1">
      <alignment horizontal="center"/>
    </xf>
    <xf numFmtId="0" fontId="1" fillId="27" borderId="0" xfId="0" applyFont="1" applyFill="1" applyAlignment="1">
      <alignment horizontal="right"/>
    </xf>
    <xf numFmtId="0" fontId="0" fillId="27" borderId="0" xfId="0" applyFill="1" applyAlignment="1">
      <alignment horizontal="right"/>
    </xf>
    <xf numFmtId="168" fontId="0" fillId="27" borderId="0" xfId="0" applyNumberFormat="1" applyFill="1"/>
    <xf numFmtId="0" fontId="0" fillId="27" borderId="0" xfId="0" applyFill="1" applyAlignment="1">
      <alignment horizontal="center"/>
    </xf>
    <xf numFmtId="0" fontId="0" fillId="33" borderId="0" xfId="0" applyFill="1"/>
    <xf numFmtId="0" fontId="1" fillId="33" borderId="0" xfId="0" applyFont="1" applyFill="1" applyAlignment="1">
      <alignment horizontal="center"/>
    </xf>
    <xf numFmtId="0" fontId="1" fillId="33" borderId="14" xfId="0" applyFont="1" applyFill="1" applyBorder="1" applyAlignment="1">
      <alignment horizontal="left"/>
    </xf>
    <xf numFmtId="0" fontId="1" fillId="33" borderId="0" xfId="0" applyFont="1" applyFill="1" applyAlignment="1">
      <alignment horizontal="left"/>
    </xf>
    <xf numFmtId="0" fontId="1" fillId="33" borderId="14" xfId="0" applyFont="1" applyFill="1" applyBorder="1" applyAlignment="1">
      <alignment horizontal="center"/>
    </xf>
    <xf numFmtId="0" fontId="11" fillId="33" borderId="0" xfId="0" applyFont="1" applyFill="1" applyAlignment="1">
      <alignment horizontal="center"/>
    </xf>
    <xf numFmtId="0" fontId="12" fillId="33" borderId="0" xfId="0" applyFont="1" applyFill="1" applyAlignment="1">
      <alignment horizontal="center"/>
    </xf>
    <xf numFmtId="0" fontId="1" fillId="33" borderId="0" xfId="0" applyFont="1" applyFill="1" applyAlignment="1">
      <alignment horizontal="right"/>
    </xf>
    <xf numFmtId="168" fontId="0" fillId="33" borderId="0" xfId="0" applyNumberFormat="1" applyFill="1"/>
    <xf numFmtId="0" fontId="0" fillId="33" borderId="0" xfId="0" applyFill="1" applyAlignment="1">
      <alignment horizontal="right"/>
    </xf>
    <xf numFmtId="0" fontId="0" fillId="33" borderId="0" xfId="0" applyFill="1" applyAlignment="1">
      <alignment horizontal="center"/>
    </xf>
    <xf numFmtId="164" fontId="9" fillId="0" borderId="0" xfId="0" applyNumberFormat="1" applyFont="1" applyAlignment="1">
      <alignment shrinkToFit="1"/>
    </xf>
    <xf numFmtId="0" fontId="14" fillId="0" borderId="0" xfId="0" applyFont="1"/>
    <xf numFmtId="167" fontId="10" fillId="0" borderId="0" xfId="0" applyNumberFormat="1" applyFont="1" applyAlignment="1">
      <alignment horizontal="left"/>
    </xf>
    <xf numFmtId="1" fontId="0" fillId="0" borderId="0" xfId="0" applyNumberFormat="1" applyProtection="1">
      <protection hidden="1"/>
    </xf>
    <xf numFmtId="0" fontId="1" fillId="27" borderId="15" xfId="0" applyFont="1" applyFill="1" applyBorder="1" applyAlignment="1">
      <alignment horizontal="center"/>
    </xf>
    <xf numFmtId="0" fontId="1" fillId="27" borderId="16" xfId="0" applyFont="1" applyFill="1" applyBorder="1" applyAlignment="1">
      <alignment horizontal="center"/>
    </xf>
    <xf numFmtId="0" fontId="1" fillId="27" borderId="17" xfId="0" applyFont="1" applyFill="1" applyBorder="1" applyAlignment="1">
      <alignment horizontal="center"/>
    </xf>
    <xf numFmtId="0" fontId="1" fillId="33" borderId="15" xfId="0" applyFont="1" applyFill="1" applyBorder="1" applyAlignment="1">
      <alignment horizontal="center"/>
    </xf>
    <xf numFmtId="0" fontId="1" fillId="33" borderId="16" xfId="0" applyFont="1" applyFill="1" applyBorder="1" applyAlignment="1">
      <alignment horizontal="center"/>
    </xf>
    <xf numFmtId="0" fontId="1" fillId="33" borderId="17" xfId="0" applyFont="1" applyFill="1" applyBorder="1" applyAlignment="1">
      <alignment horizontal="center"/>
    </xf>
    <xf numFmtId="0" fontId="1" fillId="0" borderId="1" xfId="0" applyFont="1" applyBorder="1" applyAlignment="1">
      <alignment horizontal="center"/>
    </xf>
    <xf numFmtId="0" fontId="5" fillId="0" borderId="0" xfId="0" applyFont="1" applyAlignment="1">
      <alignment vertical="top" wrapText="1"/>
    </xf>
    <xf numFmtId="0" fontId="0" fillId="0" borderId="0" xfId="0" applyAlignment="1">
      <alignment vertical="top" wrapText="1"/>
    </xf>
    <xf numFmtId="0" fontId="5" fillId="21" borderId="6" xfId="0" applyFont="1" applyFill="1" applyBorder="1" applyAlignment="1">
      <alignment vertical="top" wrapText="1"/>
    </xf>
    <xf numFmtId="0" fontId="0" fillId="0" borderId="9" xfId="0" applyBorder="1" applyAlignment="1">
      <alignment vertical="top" wrapText="1"/>
    </xf>
    <xf numFmtId="0" fontId="5" fillId="21" borderId="11" xfId="0" applyFont="1" applyFill="1" applyBorder="1" applyAlignment="1">
      <alignment horizontal="center" vertical="top" wrapText="1"/>
    </xf>
    <xf numFmtId="0" fontId="5" fillId="21" borderId="0" xfId="0" applyFont="1" applyFill="1" applyAlignment="1">
      <alignment horizontal="center" vertical="top" wrapText="1"/>
    </xf>
    <xf numFmtId="0" fontId="0" fillId="0" borderId="0" xfId="0" applyAlignment="1">
      <alignment wrapText="1"/>
    </xf>
    <xf numFmtId="0" fontId="0" fillId="0" borderId="0" xfId="0" applyAlignment="1">
      <alignment horizontal="left" vertical="top" wrapText="1"/>
    </xf>
    <xf numFmtId="0" fontId="1" fillId="0" borderId="0" xfId="0" applyFont="1" applyAlignment="1">
      <alignment horizontal="left"/>
    </xf>
    <xf numFmtId="0" fontId="0" fillId="0" borderId="0" xfId="0" applyAlignment="1">
      <alignment horizontal="left" vertical="top"/>
    </xf>
    <xf numFmtId="0" fontId="1" fillId="0" borderId="6"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2161AF"/>
      <color rgb="FF3AB131"/>
      <color rgb="FF000000"/>
      <color rgb="FFFFFF00"/>
      <color rgb="FFD8E4BC"/>
      <color rgb="FF99FF66"/>
      <color rgb="FF5E1373"/>
      <color rgb="FF871BA5"/>
      <color rgb="FF904406"/>
      <color rgb="FF4C0F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'Terms - Titres'!$N$2</c:f>
          <c:strCache>
            <c:ptCount val="1"/>
            <c:pt idx="0">
              <c:v>FuelGraph - FBP System Charting Tool</c:v>
            </c:pt>
          </c:strCache>
        </c:strRef>
      </c:tx>
      <c:layout>
        <c:manualLayout>
          <c:xMode val="edge"/>
          <c:yMode val="edge"/>
          <c:x val="0.22448442294185059"/>
          <c:y val="1.4137712458272812E-2"/>
        </c:manualLayout>
      </c:layout>
      <c:overlay val="0"/>
      <c:spPr>
        <a:solidFill>
          <a:schemeClr val="bg1">
            <a:lumMod val="95000"/>
          </a:schemeClr>
        </a:solidFill>
        <a:ln>
          <a:solidFill>
            <a:sysClr val="windowText" lastClr="000000"/>
          </a:solidFill>
        </a:ln>
      </c:spPr>
      <c:txPr>
        <a:bodyPr/>
        <a:lstStyle/>
        <a:p>
          <a:pPr>
            <a:defRPr/>
          </a:pPr>
          <a:endParaRPr lang="en-US"/>
        </a:p>
      </c:txPr>
    </c:title>
    <c:autoTitleDeleted val="0"/>
    <c:plotArea>
      <c:layout>
        <c:manualLayout>
          <c:layoutTarget val="inner"/>
          <c:xMode val="edge"/>
          <c:yMode val="edge"/>
          <c:x val="8.3135667297520047E-2"/>
          <c:y val="5.4009905252859737E-2"/>
          <c:w val="0.89319544631031977"/>
          <c:h val="0.81897769228011896"/>
        </c:manualLayout>
      </c:layout>
      <c:scatterChart>
        <c:scatterStyle val="smoothMarker"/>
        <c:varyColors val="0"/>
        <c:ser>
          <c:idx val="2"/>
          <c:order val="0"/>
          <c:tx>
            <c:strRef>
              <c:f>'Graph-outputs'!$C$1</c:f>
              <c:strCache>
                <c:ptCount val="1"/>
                <c:pt idx="0">
                  <c:v>Control 1:</c:v>
                </c:pt>
              </c:strCache>
            </c:strRef>
          </c:tx>
          <c:spPr>
            <a:ln>
              <a:solidFill>
                <a:schemeClr val="tx1"/>
              </a:solidFill>
            </a:ln>
          </c:spPr>
          <c:marker>
            <c:symbol val="none"/>
          </c:marker>
          <c:dPt>
            <c:idx val="0"/>
            <c:bubble3D val="0"/>
            <c:extLst>
              <c:ext xmlns:c16="http://schemas.microsoft.com/office/drawing/2014/chart" uri="{C3380CC4-5D6E-409C-BE32-E72D297353CC}">
                <c16:uniqueId val="{00000000-0771-48E1-B9BC-522FDA57A5AF}"/>
              </c:ext>
            </c:extLst>
          </c:dPt>
          <c:dPt>
            <c:idx val="1"/>
            <c:bubble3D val="0"/>
            <c:extLst>
              <c:ext xmlns:c16="http://schemas.microsoft.com/office/drawing/2014/chart" uri="{C3380CC4-5D6E-409C-BE32-E72D297353CC}">
                <c16:uniqueId val="{00000001-0771-48E1-B9BC-522FDA57A5AF}"/>
              </c:ext>
            </c:extLst>
          </c:dPt>
          <c:dPt>
            <c:idx val="2"/>
            <c:bubble3D val="0"/>
            <c:extLst>
              <c:ext xmlns:c16="http://schemas.microsoft.com/office/drawing/2014/chart" uri="{C3380CC4-5D6E-409C-BE32-E72D297353CC}">
                <c16:uniqueId val="{00000002-0771-48E1-B9BC-522FDA57A5AF}"/>
              </c:ext>
            </c:extLst>
          </c:dPt>
          <c:xVal>
            <c:numRef>
              <c:f>'Graph-outputs'!$A$4:$A$74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'Graph-outputs'!$C$4:$C$74</c:f>
              <c:numCache>
                <c:formatCode>General</c:formatCode>
                <c:ptCount val="71"/>
                <c:pt idx="0">
                  <c:v>6.4165671208435322</c:v>
                </c:pt>
                <c:pt idx="1">
                  <c:v>6.875601978326249</c:v>
                </c:pt>
                <c:pt idx="2">
                  <c:v>7.3650841834725904</c:v>
                </c:pt>
                <c:pt idx="3">
                  <c:v>7.886728826231133</c:v>
                </c:pt>
                <c:pt idx="4">
                  <c:v>8.4423084055130175</c:v>
                </c:pt>
                <c:pt idx="5">
                  <c:v>9.0336492882843338</c:v>
                </c:pt>
                <c:pt idx="6">
                  <c:v>9.6626271954485663</c:v>
                </c:pt>
                <c:pt idx="7">
                  <c:v>10.33116160479819</c:v>
                </c:pt>
                <c:pt idx="8">
                  <c:v>11.041208956652582</c:v>
                </c:pt>
                <c:pt idx="9">
                  <c:v>11.794754544262293</c:v>
                </c:pt>
                <c:pt idx="10">
                  <c:v>12.593802968993161</c:v>
                </c:pt>
                <c:pt idx="11">
                  <c:v>13.440367040099424</c:v>
                </c:pt>
                <c:pt idx="12">
                  <c:v>14.336455000997098</c:v>
                </c:pt>
                <c:pt idx="13">
                  <c:v>15.284055968851703</c:v>
                </c:pt>
                <c:pt idx="14">
                  <c:v>16.285123482538928</c:v>
                </c:pt>
                <c:pt idx="15">
                  <c:v>17.341557066210495</c:v>
                </c:pt>
                <c:pt idx="16">
                  <c:v>18.455181732420634</c:v>
                </c:pt>
                <c:pt idx="17">
                  <c:v>19.627725370687514</c:v>
                </c:pt>
                <c:pt idx="18">
                  <c:v>20.860793995132553</c:v>
                </c:pt>
                <c:pt idx="19">
                  <c:v>22.1558448590986</c:v>
                </c:pt>
                <c:pt idx="20">
                  <c:v>23.51415748599273</c:v>
                </c:pt>
                <c:pt idx="21">
                  <c:v>24.93680271455349</c:v>
                </c:pt>
                <c:pt idx="22">
                  <c:v>26.424609913708228</c:v>
                </c:pt>
                <c:pt idx="23">
                  <c:v>27.978132587396377</c:v>
                </c:pt>
                <c:pt idx="24">
                  <c:v>29.597612663197982</c:v>
                </c:pt>
                <c:pt idx="25">
                  <c:v>31.282943840036395</c:v>
                </c:pt>
                <c:pt idx="26">
                  <c:v>33.033634458972749</c:v>
                </c:pt>
                <c:pt idx="27">
                  <c:v>34.848770456086392</c:v>
                </c:pt>
                <c:pt idx="28">
                  <c:v>36.726979056036861</c:v>
                </c:pt>
                <c:pt idx="29">
                  <c:v>38.66639396692689</c:v>
                </c:pt>
                <c:pt idx="30">
                  <c:v>40.664622938674604</c:v>
                </c:pt>
                <c:pt idx="31">
                  <c:v>42.718718644681992</c:v>
                </c:pt>
                <c:pt idx="32">
                  <c:v>44.82515393583666</c:v>
                </c:pt>
                <c:pt idx="33">
                  <c:v>46.979802591741446</c:v>
                </c:pt>
                <c:pt idx="34">
                  <c:v>49.177926750765863</c:v>
                </c:pt>
                <c:pt idx="35">
                  <c:v>51.414172231685853</c:v>
                </c:pt>
                <c:pt idx="36">
                  <c:v>53.682572958508629</c:v>
                </c:pt>
                <c:pt idx="37">
                  <c:v>55.976565659550751</c:v>
                </c:pt>
                <c:pt idx="38">
                  <c:v>58.289015925040438</c:v>
                </c:pt>
                <c:pt idx="39">
                  <c:v>60.612256568068489</c:v>
                </c:pt>
                <c:pt idx="40">
                  <c:v>62.938139036243655</c:v>
                </c:pt>
                <c:pt idx="41">
                  <c:v>65.045379485427915</c:v>
                </c:pt>
                <c:pt idx="42">
                  <c:v>66.904981212768988</c:v>
                </c:pt>
                <c:pt idx="43">
                  <c:v>68.542749242683328</c:v>
                </c:pt>
                <c:pt idx="44">
                  <c:v>69.989514297248263</c:v>
                </c:pt>
                <c:pt idx="45">
                  <c:v>71.271264542917521</c:v>
                </c:pt>
                <c:pt idx="46">
                  <c:v>72.409959698262597</c:v>
                </c:pt>
                <c:pt idx="47">
                  <c:v>73.424209980156519</c:v>
                </c:pt>
                <c:pt idx="48">
                  <c:v>74.329838171930461</c:v>
                </c:pt>
                <c:pt idx="49">
                  <c:v>75.140343184427962</c:v>
                </c:pt>
                <c:pt idx="50">
                  <c:v>75.867281821655652</c:v>
                </c:pt>
                <c:pt idx="51">
                  <c:v>76.520583213764539</c:v>
                </c:pt>
                <c:pt idx="52">
                  <c:v>77.108808088528136</c:v>
                </c:pt>
                <c:pt idx="53">
                  <c:v>77.639362956200699</c:v>
                </c:pt>
                <c:pt idx="54">
                  <c:v>78.118677465413285</c:v>
                </c:pt>
                <c:pt idx="55">
                  <c:v>78.552351659444469</c:v>
                </c:pt>
                <c:pt idx="56">
                  <c:v>78.945278599899495</c:v>
                </c:pt>
                <c:pt idx="57">
                  <c:v>79.301746793686902</c:v>
                </c:pt>
                <c:pt idx="58">
                  <c:v>79.625526022456796</c:v>
                </c:pt>
                <c:pt idx="59">
                  <c:v>79.919939497275976</c:v>
                </c:pt>
                <c:pt idx="60">
                  <c:v>80.187924715556605</c:v>
                </c:pt>
                <c:pt idx="61">
                  <c:v>80.432084957127444</c:v>
                </c:pt>
                <c:pt idx="62">
                  <c:v>80.654733001238839</c:v>
                </c:pt>
                <c:pt idx="63">
                  <c:v>80.857928359480894</c:v>
                </c:pt>
                <c:pt idx="64">
                  <c:v>81.043509087562342</c:v>
                </c:pt>
                <c:pt idx="65">
                  <c:v>81.213119050813916</c:v>
                </c:pt>
                <c:pt idx="66">
                  <c:v>81.3682313654854</c:v>
                </c:pt>
                <c:pt idx="67">
                  <c:v>81.510168613478143</c:v>
                </c:pt>
                <c:pt idx="68">
                  <c:v>81.640120326574618</c:v>
                </c:pt>
                <c:pt idx="69">
                  <c:v>81.75915815308305</c:v>
                </c:pt>
                <c:pt idx="70">
                  <c:v>81.868249051580193</c:v>
                </c:pt>
              </c:numCache>
            </c:numRef>
          </c:yVal>
          <c:smooth val="1"/>
          <c:extLst>
            <c:ext xmlns:c16="http://schemas.microsoft.com/office/drawing/2014/chart" uri="{C3380CC4-5D6E-409C-BE32-E72D297353CC}">
              <c16:uniqueId val="{00000003-0771-48E1-B9BC-522FDA57A5AF}"/>
            </c:ext>
          </c:extLst>
        </c:ser>
        <c:ser>
          <c:idx val="3"/>
          <c:order val="1"/>
          <c:tx>
            <c:strRef>
              <c:f>'Graph-outputs'!$AK$1</c:f>
              <c:strCache>
                <c:ptCount val="1"/>
                <c:pt idx="0">
                  <c:v>Control 2</c:v>
                </c:pt>
              </c:strCache>
            </c:strRef>
          </c:tx>
          <c:spPr>
            <a:ln>
              <a:solidFill>
                <a:srgbClr val="FF0000"/>
              </a:solidFill>
            </a:ln>
          </c:spPr>
          <c:marker>
            <c:symbol val="none"/>
          </c:marker>
          <c:xVal>
            <c:numRef>
              <c:f>'Graph-outputs'!$AJ$4:$AJ$74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'Graph-outputs'!$AK$4:$AK$74</c:f>
              <c:numCache>
                <c:formatCode>General</c:formatCode>
                <c:ptCount val="71"/>
                <c:pt idx="0">
                  <c:v>1.3997005621922347</c:v>
                </c:pt>
                <c:pt idx="1">
                  <c:v>1.5957605741061704</c:v>
                </c:pt>
                <c:pt idx="2">
                  <c:v>1.8174926515051706</c:v>
                </c:pt>
                <c:pt idx="3">
                  <c:v>2.0679034561486107</c:v>
                </c:pt>
                <c:pt idx="4">
                  <c:v>2.3502825667415332</c:v>
                </c:pt>
                <c:pt idx="5">
                  <c:v>2.6682155503928366</c:v>
                </c:pt>
                <c:pt idx="6">
                  <c:v>3.025594730946215</c:v>
                </c:pt>
                <c:pt idx="7">
                  <c:v>3.426626889843142</c:v>
                </c:pt>
                <c:pt idx="8">
                  <c:v>3.8758370300161746</c:v>
                </c:pt>
                <c:pt idx="9">
                  <c:v>4.3780672292540581</c:v>
                </c:pt>
                <c:pt idx="10">
                  <c:v>4.9384695111029089</c:v>
                </c:pt>
                <c:pt idx="11">
                  <c:v>5.5624915744232037</c:v>
                </c:pt>
                <c:pt idx="12">
                  <c:v>6.2558541542203425</c:v>
                </c:pt>
                <c:pt idx="13">
                  <c:v>7.0245187445988941</c:v>
                </c:pt>
                <c:pt idx="14">
                  <c:v>7.8746444091831558</c:v>
                </c:pt>
                <c:pt idx="15">
                  <c:v>8.8125324457103247</c:v>
                </c:pt>
                <c:pt idx="16">
                  <c:v>9.8445577711554151</c:v>
                </c:pt>
                <c:pt idx="17">
                  <c:v>10.977086063482584</c:v>
                </c:pt>
                <c:pt idx="18">
                  <c:v>12.216375947493354</c:v>
                </c:pt>
                <c:pt idx="19">
                  <c:v>13.568465855762533</c:v>
                </c:pt>
                <c:pt idx="20">
                  <c:v>15.039045639753382</c:v>
                </c:pt>
                <c:pt idx="21">
                  <c:v>16.633313556024977</c:v>
                </c:pt>
                <c:pt idx="22">
                  <c:v>18.355819908439351</c:v>
                </c:pt>
                <c:pt idx="23">
                  <c:v>20.210299383702097</c:v>
                </c:pt>
                <c:pt idx="24">
                  <c:v>22.199494960960553</c:v>
                </c:pt>
                <c:pt idx="25">
                  <c:v>24.324977183925821</c:v>
                </c:pt>
                <c:pt idx="26">
                  <c:v>26.586963523174777</c:v>
                </c:pt>
                <c:pt idx="27">
                  <c:v>28.984143483069694</c:v>
                </c:pt>
                <c:pt idx="28">
                  <c:v>31.513515967346173</c:v>
                </c:pt>
                <c:pt idx="29">
                  <c:v>34.170246145196757</c:v>
                </c:pt>
                <c:pt idx="30">
                  <c:v>36.947549583227406</c:v>
                </c:pt>
                <c:pt idx="31">
                  <c:v>39.836611651375364</c:v>
                </c:pt>
                <c:pt idx="32">
                  <c:v>42.826550096881007</c:v>
                </c:pt>
                <c:pt idx="33">
                  <c:v>45.904428140871886</c:v>
                </c:pt>
                <c:pt idx="34">
                  <c:v>49.055324432702278</c:v>
                </c:pt>
                <c:pt idx="35">
                  <c:v>52.262464666164945</c:v>
                </c:pt>
                <c:pt idx="36">
                  <c:v>55.50741761805655</c:v>
                </c:pt>
                <c:pt idx="37">
                  <c:v>58.77035585030746</c:v>
                </c:pt>
                <c:pt idx="38">
                  <c:v>62.030378402227882</c:v>
                </c:pt>
                <c:pt idx="39">
                  <c:v>65.26588961511851</c:v>
                </c:pt>
                <c:pt idx="40">
                  <c:v>68.455024946930152</c:v>
                </c:pt>
                <c:pt idx="41">
                  <c:v>71.292692749692151</c:v>
                </c:pt>
                <c:pt idx="42">
                  <c:v>73.749918960655094</c:v>
                </c:pt>
                <c:pt idx="43">
                  <c:v>75.873309446470913</c:v>
                </c:pt>
                <c:pt idx="44">
                  <c:v>77.714426907157332</c:v>
                </c:pt>
                <c:pt idx="45">
                  <c:v>79.316383088916282</c:v>
                </c:pt>
                <c:pt idx="46">
                  <c:v>80.715139430411924</c:v>
                </c:pt>
                <c:pt idx="47">
                  <c:v>81.94068647962942</c:v>
                </c:pt>
                <c:pt idx="48">
                  <c:v>83.018065359804723</c:v>
                </c:pt>
                <c:pt idx="49">
                  <c:v>83.968229697519575</c:v>
                </c:pt>
                <c:pt idx="50">
                  <c:v>84.808761881018086</c:v>
                </c:pt>
                <c:pt idx="51">
                  <c:v>85.554462962205108</c:v>
                </c:pt>
                <c:pt idx="52">
                  <c:v>86.217836094421614</c:v>
                </c:pt>
                <c:pt idx="53">
                  <c:v>86.809481803717389</c:v>
                </c:pt>
                <c:pt idx="54">
                  <c:v>87.338421000644118</c:v>
                </c:pt>
                <c:pt idx="55">
                  <c:v>87.812359127005394</c:v>
                </c:pt>
                <c:pt idx="56">
                  <c:v>88.237902502732382</c:v>
                </c:pt>
                <c:pt idx="57">
                  <c:v>88.620735907615668</c:v>
                </c:pt>
                <c:pt idx="58">
                  <c:v>88.965768722924409</c:v>
                </c:pt>
                <c:pt idx="59">
                  <c:v>89.277255548017706</c:v>
                </c:pt>
                <c:pt idx="60">
                  <c:v>89.558896059245626</c:v>
                </c:pt>
                <c:pt idx="61">
                  <c:v>89.813917951444623</c:v>
                </c:pt>
                <c:pt idx="62">
                  <c:v>90.045146057223562</c:v>
                </c:pt>
                <c:pt idx="63">
                  <c:v>90.255060141840815</c:v>
                </c:pt>
                <c:pt idx="64">
                  <c:v>90.445843392997475</c:v>
                </c:pt>
                <c:pt idx="65">
                  <c:v>90.619423241604792</c:v>
                </c:pt>
                <c:pt idx="66">
                  <c:v>90.777505842311584</c:v>
                </c:pt>
                <c:pt idx="67">
                  <c:v>90.921605295869355</c:v>
                </c:pt>
                <c:pt idx="68">
                  <c:v>91.05306849695971</c:v>
                </c:pt>
                <c:pt idx="69">
                  <c:v>91.173096331120831</c:v>
                </c:pt>
                <c:pt idx="70">
                  <c:v>91.282761815119045</c:v>
                </c:pt>
              </c:numCache>
            </c:numRef>
          </c:yVal>
          <c:smooth val="1"/>
          <c:extLst>
            <c:ext xmlns:c16="http://schemas.microsoft.com/office/drawing/2014/chart" uri="{C3380CC4-5D6E-409C-BE32-E72D297353CC}">
              <c16:uniqueId val="{00000004-0771-48E1-B9BC-522FDA57A5AF}"/>
            </c:ext>
          </c:extLst>
        </c:ser>
        <c:ser>
          <c:idx val="9"/>
          <c:order val="2"/>
          <c:tx>
            <c:strRef>
              <c:f>'Graph-outputs'!$BS$1</c:f>
              <c:strCache>
                <c:ptCount val="1"/>
                <c:pt idx="0">
                  <c:v>Control 3</c:v>
                </c:pt>
              </c:strCache>
            </c:strRef>
          </c:tx>
          <c:spPr>
            <a:ln>
              <a:solidFill>
                <a:srgbClr val="3AB131"/>
              </a:solidFill>
              <a:prstDash val="solid"/>
            </a:ln>
            <a:effectLst/>
          </c:spPr>
          <c:marker>
            <c:symbol val="none"/>
          </c:marker>
          <c:xVal>
            <c:numRef>
              <c:f>'Graph-outputs'!$BR$4:$BR$74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'Graph-outputs'!$BS$4:$BS$74</c:f>
              <c:numCache>
                <c:formatCode>General</c:formatCode>
                <c:ptCount val="71"/>
                <c:pt idx="0">
                  <c:v>3.2516213075916895</c:v>
                </c:pt>
                <c:pt idx="1">
                  <c:v>3.4662107182870243</c:v>
                </c:pt>
                <c:pt idx="2">
                  <c:v>3.6937391035895333</c:v>
                </c:pt>
                <c:pt idx="3">
                  <c:v>3.9348379822352584</c:v>
                </c:pt>
                <c:pt idx="4">
                  <c:v>4.1901512814507171</c:v>
                </c:pt>
                <c:pt idx="5">
                  <c:v>4.460333007238221</c:v>
                </c:pt>
                <c:pt idx="6">
                  <c:v>4.7460445026457743</c:v>
                </c:pt>
                <c:pt idx="7">
                  <c:v>5.0479512584500581</c:v>
                </c:pt>
                <c:pt idx="8">
                  <c:v>5.3667192406888997</c:v>
                </c:pt>
                <c:pt idx="9">
                  <c:v>5.7030107001449997</c:v>
                </c:pt>
                <c:pt idx="10">
                  <c:v>6.0574794303425756</c:v>
                </c:pt>
                <c:pt idx="11">
                  <c:v>6.430765443024141</c:v>
                </c:pt>
                <c:pt idx="12">
                  <c:v>6.8234890335897616</c:v>
                </c:pt>
                <c:pt idx="13">
                  <c:v>7.2362442137804752</c:v>
                </c:pt>
                <c:pt idx="14">
                  <c:v>7.6695914951533837</c:v>
                </c:pt>
                <c:pt idx="15">
                  <c:v>8.124050014815877</c:v>
                </c:pt>
                <c:pt idx="16">
                  <c:v>8.6000890046450973</c:v>
                </c:pt>
                <c:pt idx="17">
                  <c:v>9.0981186169944035</c:v>
                </c:pt>
                <c:pt idx="18">
                  <c:v>9.6184801338415067</c:v>
                </c:pt>
                <c:pt idx="19">
                  <c:v>10.1614356025962</c:v>
                </c:pt>
                <c:pt idx="20">
                  <c:v>10.72715696045177</c:v>
                </c:pt>
                <c:pt idx="21">
                  <c:v>11.315714730270512</c:v>
                </c:pt>
                <c:pt idx="22">
                  <c:v>11.927066394504777</c:v>
                </c:pt>
                <c:pt idx="23">
                  <c:v>12.561044579442635</c:v>
                </c:pt>
                <c:pt idx="24">
                  <c:v>13.217345209891493</c:v>
                </c:pt>
                <c:pt idx="25">
                  <c:v>13.895515823898066</c:v>
                </c:pt>
                <c:pt idx="26">
                  <c:v>14.594944267716025</c:v>
                </c:pt>
                <c:pt idx="27">
                  <c:v>15.314848022261895</c:v>
                </c:pt>
                <c:pt idx="28">
                  <c:v>16.054264442835464</c:v>
                </c:pt>
                <c:pt idx="29">
                  <c:v>16.81204222280201</c:v>
                </c:pt>
                <c:pt idx="30">
                  <c:v>17.58683441789649</c:v>
                </c:pt>
                <c:pt idx="31">
                  <c:v>18.377093389254448</c:v>
                </c:pt>
                <c:pt idx="32">
                  <c:v>19.181068038434088</c:v>
                </c:pt>
                <c:pt idx="33">
                  <c:v>19.996803714627873</c:v>
                </c:pt>
                <c:pt idx="34">
                  <c:v>20.822145170901873</c:v>
                </c:pt>
                <c:pt idx="35">
                  <c:v>21.654742930525028</c:v>
                </c:pt>
                <c:pt idx="36">
                  <c:v>22.492063394173755</c:v>
                </c:pt>
                <c:pt idx="37">
                  <c:v>23.33140297209744</c:v>
                </c:pt>
                <c:pt idx="38">
                  <c:v>24.16990646059406</c:v>
                </c:pt>
                <c:pt idx="39">
                  <c:v>25.004589798233116</c:v>
                </c:pt>
                <c:pt idx="40">
                  <c:v>25.832367233707394</c:v>
                </c:pt>
                <c:pt idx="41">
                  <c:v>26.575440607421836</c:v>
                </c:pt>
                <c:pt idx="42">
                  <c:v>27.225651577807444</c:v>
                </c:pt>
                <c:pt idx="43">
                  <c:v>27.793916057350806</c:v>
                </c:pt>
                <c:pt idx="44">
                  <c:v>28.292426539672796</c:v>
                </c:pt>
                <c:pt idx="45">
                  <c:v>28.731297216372781</c:v>
                </c:pt>
                <c:pt idx="46">
                  <c:v>29.11895264974617</c:v>
                </c:pt>
                <c:pt idx="47">
                  <c:v>29.462440286580478</c:v>
                </c:pt>
                <c:pt idx="48">
                  <c:v>29.767681530393133</c:v>
                </c:pt>
                <c:pt idx="49">
                  <c:v>30.039673637854499</c:v>
                </c:pt>
                <c:pt idx="50">
                  <c:v>30.282652404834714</c:v>
                </c:pt>
                <c:pt idx="51">
                  <c:v>30.500223624086079</c:v>
                </c:pt>
                <c:pt idx="52">
                  <c:v>30.695469658046601</c:v>
                </c:pt>
                <c:pt idx="53">
                  <c:v>30.871036148416806</c:v>
                </c:pt>
                <c:pt idx="54">
                  <c:v>31.029202832214914</c:v>
                </c:pt>
                <c:pt idx="55">
                  <c:v>31.171941603249689</c:v>
                </c:pt>
                <c:pt idx="56">
                  <c:v>31.300964304465442</c:v>
                </c:pt>
                <c:pt idx="57">
                  <c:v>31.417762223390174</c:v>
                </c:pt>
                <c:pt idx="58">
                  <c:v>31.523638859837991</c:v>
                </c:pt>
                <c:pt idx="59">
                  <c:v>31.619737218083767</c:v>
                </c:pt>
                <c:pt idx="60">
                  <c:v>31.707062626056608</c:v>
                </c:pt>
                <c:pt idx="61">
                  <c:v>31.786501886937128</c:v>
                </c:pt>
                <c:pt idx="62">
                  <c:v>31.858839412411296</c:v>
                </c:pt>
                <c:pt idx="63">
                  <c:v>31.924770862816143</c:v>
                </c:pt>
                <c:pt idx="64">
                  <c:v>31.984914720587309</c:v>
                </c:pt>
                <c:pt idx="65">
                  <c:v>32.039822144405981</c:v>
                </c:pt>
                <c:pt idx="66">
                  <c:v>32.089985388058821</c:v>
                </c:pt>
                <c:pt idx="67">
                  <c:v>32.135845017004144</c:v>
                </c:pt>
                <c:pt idx="68">
                  <c:v>32.177796114430699</c:v>
                </c:pt>
                <c:pt idx="69">
                  <c:v>32.216193635202579</c:v>
                </c:pt>
                <c:pt idx="70">
                  <c:v>32.251357038931623</c:v>
                </c:pt>
              </c:numCache>
            </c:numRef>
          </c:yVal>
          <c:smooth val="1"/>
          <c:extLst>
            <c:ext xmlns:c16="http://schemas.microsoft.com/office/drawing/2014/chart" uri="{C3380CC4-5D6E-409C-BE32-E72D297353CC}">
              <c16:uniqueId val="{0000000A-0771-48E1-B9BC-522FDA57A5AF}"/>
            </c:ext>
          </c:extLst>
        </c:ser>
        <c:ser>
          <c:idx val="0"/>
          <c:order val="3"/>
          <c:tx>
            <c:strRef>
              <c:f>'Graph-outputs'!$DA$1</c:f>
              <c:strCache>
                <c:ptCount val="1"/>
                <c:pt idx="0">
                  <c:v>Control 4</c:v>
                </c:pt>
              </c:strCache>
            </c:strRef>
          </c:tx>
          <c:spPr>
            <a:ln>
              <a:solidFill>
                <a:srgbClr val="2161AF"/>
              </a:solidFill>
            </a:ln>
          </c:spPr>
          <c:marker>
            <c:symbol val="none"/>
          </c:marker>
          <c:xVal>
            <c:numRef>
              <c:f>'Graph-outputs'!$CZ$4:$CZ$74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'Graph-outputs'!$DA$4:$DA$74</c:f>
              <c:numCache>
                <c:formatCode>General</c:formatCode>
                <c:ptCount val="71"/>
                <c:pt idx="0">
                  <c:v>4.5092145738322449</c:v>
                </c:pt>
                <c:pt idx="1">
                  <c:v>4.8317993189577608</c:v>
                </c:pt>
                <c:pt idx="2">
                  <c:v>5.1757808049314109</c:v>
                </c:pt>
                <c:pt idx="3">
                  <c:v>5.5423643037383412</c:v>
                </c:pt>
                <c:pt idx="4">
                  <c:v>5.932795431261888</c:v>
                </c:pt>
                <c:pt idx="5">
                  <c:v>6.3483576589261892</c:v>
                </c:pt>
                <c:pt idx="6">
                  <c:v>6.7903691414197462</c:v>
                </c:pt>
                <c:pt idx="7">
                  <c:v>7.2601787833940596</c:v>
                </c:pt>
                <c:pt idx="8">
                  <c:v>7.75916146475529</c:v>
                </c:pt>
                <c:pt idx="9">
                  <c:v>8.2887123416812063</c:v>
                </c:pt>
                <c:pt idx="10">
                  <c:v>8.8502401390434287</c:v>
                </c:pt>
                <c:pt idx="11">
                  <c:v>9.4451593497713731</c:v>
                </c:pt>
                <c:pt idx="12">
                  <c:v>10.074881258171549</c:v>
                </c:pt>
                <c:pt idx="13">
                  <c:v>10.7408037076613</c:v>
                </c:pt>
                <c:pt idx="14">
                  <c:v>11.444299539169881</c:v>
                </c:pt>
                <c:pt idx="15">
                  <c:v>12.186703635014736</c:v>
                </c:pt>
                <c:pt idx="16">
                  <c:v>12.969298514812968</c:v>
                </c:pt>
                <c:pt idx="17">
                  <c:v>13.793298445391457</c:v>
                </c:pt>
                <c:pt idx="18">
                  <c:v>14.659832046173289</c:v>
                </c:pt>
                <c:pt idx="19">
                  <c:v>15.569923395592859</c:v>
                </c:pt>
                <c:pt idx="20">
                  <c:v>16.524471673146945</c:v>
                </c:pt>
                <c:pt idx="21">
                  <c:v>17.524229406091184</c:v>
                </c:pt>
                <c:pt idx="22">
                  <c:v>18.569779429823988</c:v>
                </c:pt>
                <c:pt idx="23">
                  <c:v>19.661510716826022</c:v>
                </c:pt>
                <c:pt idx="24">
                  <c:v>20.799593280649578</c:v>
                </c:pt>
                <c:pt idx="25">
                  <c:v>21.98395241867642</c:v>
                </c:pt>
                <c:pt idx="26">
                  <c:v>23.214242619730438</c:v>
                </c:pt>
                <c:pt idx="27">
                  <c:v>24.489821529375874</c:v>
                </c:pt>
                <c:pt idx="28">
                  <c:v>25.809724435726263</c:v>
                </c:pt>
                <c:pt idx="29">
                  <c:v>27.17263981028611</c:v>
                </c:pt>
                <c:pt idx="30">
                  <c:v>28.576886509738401</c:v>
                </c:pt>
                <c:pt idx="31">
                  <c:v>30.020393313164021</c:v>
                </c:pt>
                <c:pt idx="32">
                  <c:v>31.500681531899353</c:v>
                </c:pt>
                <c:pt idx="33">
                  <c:v>33.014851482546838</c:v>
                </c:pt>
                <c:pt idx="34">
                  <c:v>34.559573653498376</c:v>
                </c:pt>
                <c:pt idx="35">
                  <c:v>36.131085417238062</c:v>
                </c:pt>
                <c:pt idx="36">
                  <c:v>37.725194139868591</c:v>
                </c:pt>
                <c:pt idx="37">
                  <c:v>39.337287510824254</c:v>
                </c:pt>
                <c:pt idx="38">
                  <c:v>40.962351854737413</c:v>
                </c:pt>
                <c:pt idx="39">
                  <c:v>42.594999089429514</c:v>
                </c:pt>
                <c:pt idx="40">
                  <c:v>44.229502855227821</c:v>
                </c:pt>
                <c:pt idx="41">
                  <c:v>45.710356895258705</c:v>
                </c:pt>
                <c:pt idx="42">
                  <c:v>47.017183902991718</c:v>
                </c:pt>
                <c:pt idx="43">
                  <c:v>48.168118246849318</c:v>
                </c:pt>
                <c:pt idx="44">
                  <c:v>49.184826082377697</c:v>
                </c:pt>
                <c:pt idx="45">
                  <c:v>50.085570480267684</c:v>
                </c:pt>
                <c:pt idx="46">
                  <c:v>50.885783537021176</c:v>
                </c:pt>
                <c:pt idx="47">
                  <c:v>51.598543501422256</c:v>
                </c:pt>
                <c:pt idx="48">
                  <c:v>52.234969765484081</c:v>
                </c:pt>
                <c:pt idx="49">
                  <c:v>52.8045486299591</c:v>
                </c:pt>
                <c:pt idx="50">
                  <c:v>53.315401588485919</c:v>
                </c:pt>
                <c:pt idx="51">
                  <c:v>53.774506293996275</c:v>
                </c:pt>
                <c:pt idx="52">
                  <c:v>54.18787876061608</c:v>
                </c:pt>
                <c:pt idx="53">
                  <c:v>54.560723881140952</c:v>
                </c:pt>
                <c:pt idx="54">
                  <c:v>54.897560063118974</c:v>
                </c:pt>
                <c:pt idx="55">
                  <c:v>55.202322712553119</c:v>
                </c:pt>
                <c:pt idx="56">
                  <c:v>55.478450407157247</c:v>
                </c:pt>
                <c:pt idx="57">
                  <c:v>55.728956876467343</c:v>
                </c:pt>
                <c:pt idx="58">
                  <c:v>55.956491318105272</c:v>
                </c:pt>
                <c:pt idx="59">
                  <c:v>56.163389104162043</c:v>
                </c:pt>
                <c:pt idx="60">
                  <c:v>56.351714548139284</c:v>
                </c:pt>
                <c:pt idx="61">
                  <c:v>56.523297093588745</c:v>
                </c:pt>
                <c:pt idx="62">
                  <c:v>56.679762036047009</c:v>
                </c:pt>
                <c:pt idx="63">
                  <c:v>56.822556688306435</c:v>
                </c:pt>
                <c:pt idx="64">
                  <c:v>56.952972736004114</c:v>
                </c:pt>
                <c:pt idx="65">
                  <c:v>57.072165398335457</c:v>
                </c:pt>
                <c:pt idx="66">
                  <c:v>57.181169901323592</c:v>
                </c:pt>
                <c:pt idx="67">
                  <c:v>57.280915683634419</c:v>
                </c:pt>
                <c:pt idx="68">
                  <c:v>57.372238683542825</c:v>
                </c:pt>
                <c:pt idx="69">
                  <c:v>57.455891997226011</c:v>
                </c:pt>
                <c:pt idx="70">
                  <c:v>57.532555150608736</c:v>
                </c:pt>
              </c:numCache>
            </c:numRef>
          </c:yVal>
          <c:smooth val="1"/>
          <c:extLst xmlns:c15="http://schemas.microsoft.com/office/drawing/2012/chart">
            <c:ext xmlns:c16="http://schemas.microsoft.com/office/drawing/2014/chart" uri="{C3380CC4-5D6E-409C-BE32-E72D297353CC}">
              <c16:uniqueId val="{00000007-0771-48E1-B9BC-522FDA57A5AF}"/>
            </c:ext>
          </c:extLst>
        </c:ser>
        <c:ser>
          <c:idx val="11"/>
          <c:order val="4"/>
          <c:tx>
            <c:strRef>
              <c:f>'Graph-outputs'!$A$76</c:f>
              <c:strCache>
                <c:ptCount val="1"/>
                <c:pt idx="0">
                  <c:v>Fire Type Output1</c:v>
                </c:pt>
              </c:strCache>
            </c:strRef>
          </c:tx>
          <c:spPr>
            <a:ln>
              <a:noFill/>
            </a:ln>
          </c:spPr>
          <c:marker>
            <c:symbol val="circle"/>
            <c:size val="7"/>
            <c:spPr>
              <a:solidFill>
                <a:schemeClr val="tx1"/>
              </a:solidFill>
              <a:ln>
                <a:solidFill>
                  <a:schemeClr val="tx1"/>
                </a:solidFill>
              </a:ln>
            </c:spPr>
          </c:marker>
          <c:dPt>
            <c:idx val="1"/>
            <c:marker>
              <c:symbol val="diamond"/>
              <c:size val="5"/>
            </c:marker>
            <c:bubble3D val="0"/>
            <c:extLst>
              <c:ext xmlns:c16="http://schemas.microsoft.com/office/drawing/2014/chart" uri="{C3380CC4-5D6E-409C-BE32-E72D297353CC}">
                <c16:uniqueId val="{0000001C-0771-48E1-B9BC-522FDA57A5AF}"/>
              </c:ext>
            </c:extLst>
          </c:dPt>
          <c:dPt>
            <c:idx val="2"/>
            <c:marker>
              <c:symbol val="x"/>
              <c:size val="7"/>
            </c:marker>
            <c:bubble3D val="0"/>
            <c:extLst>
              <c:ext xmlns:c16="http://schemas.microsoft.com/office/drawing/2014/chart" uri="{C3380CC4-5D6E-409C-BE32-E72D297353CC}">
                <c16:uniqueId val="{0000001D-0771-48E1-B9BC-522FDA57A5AF}"/>
              </c:ext>
            </c:extLst>
          </c:dPt>
          <c:xVal>
            <c:numRef>
              <c:f>'Graph-outputs'!$C$77:$C$79</c:f>
              <c:numCache>
                <c:formatCode>General</c:formatCode>
                <c:ptCount val="3"/>
                <c:pt idx="0">
                  <c:v>#N/A</c:v>
                </c:pt>
                <c:pt idx="1">
                  <c:v>#N/A</c:v>
                </c:pt>
                <c:pt idx="2">
                  <c:v>7</c:v>
                </c:pt>
              </c:numCache>
            </c:numRef>
          </c:xVal>
          <c:yVal>
            <c:numRef>
              <c:f>'Graph-outputs'!$B$77:$B$79</c:f>
              <c:numCache>
                <c:formatCode>General</c:formatCode>
                <c:ptCount val="3"/>
                <c:pt idx="0">
                  <c:v>#N/A</c:v>
                </c:pt>
                <c:pt idx="1">
                  <c:v>#N/A</c:v>
                </c:pt>
                <c:pt idx="2">
                  <c:v>10.33116160479819</c:v>
                </c:pt>
              </c:numCache>
            </c:numRef>
          </c:yVal>
          <c:smooth val="1"/>
          <c:extLst>
            <c:ext xmlns:c16="http://schemas.microsoft.com/office/drawing/2014/chart" uri="{C3380CC4-5D6E-409C-BE32-E72D297353CC}">
              <c16:uniqueId val="{00000005-0771-48E1-B9BC-522FDA57A5AF}"/>
            </c:ext>
          </c:extLst>
        </c:ser>
        <c:ser>
          <c:idx val="12"/>
          <c:order val="5"/>
          <c:tx>
            <c:strRef>
              <c:f>'Graph-outputs'!$AI$76</c:f>
              <c:strCache>
                <c:ptCount val="1"/>
                <c:pt idx="0">
                  <c:v>Fire Type Output2</c:v>
                </c:pt>
              </c:strCache>
            </c:strRef>
          </c:tx>
          <c:spPr>
            <a:ln>
              <a:noFill/>
            </a:ln>
          </c:spPr>
          <c:marker>
            <c:symbol val="circle"/>
            <c:size val="7"/>
            <c:spPr>
              <a:solidFill>
                <a:srgbClr val="FF0000"/>
              </a:solidFill>
              <a:ln>
                <a:solidFill>
                  <a:srgbClr val="FF0000"/>
                </a:solidFill>
              </a:ln>
            </c:spPr>
          </c:marker>
          <c:dPt>
            <c:idx val="1"/>
            <c:marker>
              <c:symbol val="diamond"/>
              <c:size val="5"/>
            </c:marker>
            <c:bubble3D val="0"/>
            <c:extLst>
              <c:ext xmlns:c16="http://schemas.microsoft.com/office/drawing/2014/chart" uri="{C3380CC4-5D6E-409C-BE32-E72D297353CC}">
                <c16:uniqueId val="{0000001E-0771-48E1-B9BC-522FDA57A5AF}"/>
              </c:ext>
            </c:extLst>
          </c:dPt>
          <c:dPt>
            <c:idx val="2"/>
            <c:marker>
              <c:symbol val="x"/>
              <c:size val="7"/>
            </c:marker>
            <c:bubble3D val="0"/>
            <c:extLst>
              <c:ext xmlns:c16="http://schemas.microsoft.com/office/drawing/2014/chart" uri="{C3380CC4-5D6E-409C-BE32-E72D297353CC}">
                <c16:uniqueId val="{0000001F-0771-48E1-B9BC-522FDA57A5AF}"/>
              </c:ext>
            </c:extLst>
          </c:dPt>
          <c:xVal>
            <c:numRef>
              <c:f>'Graph-outputs'!$AK$77:$AK$79</c:f>
              <c:numCache>
                <c:formatCode>General</c:formatCode>
                <c:ptCount val="3"/>
                <c:pt idx="0">
                  <c:v>18</c:v>
                </c:pt>
                <c:pt idx="1">
                  <c:v>19</c:v>
                </c:pt>
                <c:pt idx="2">
                  <c:v>23</c:v>
                </c:pt>
              </c:numCache>
            </c:numRef>
          </c:xVal>
          <c:yVal>
            <c:numRef>
              <c:f>'Graph-outputs'!$AJ$77:$AJ$79</c:f>
              <c:numCache>
                <c:formatCode>General</c:formatCode>
                <c:ptCount val="3"/>
                <c:pt idx="0">
                  <c:v>12.216375947493354</c:v>
                </c:pt>
                <c:pt idx="1">
                  <c:v>13.568465855762533</c:v>
                </c:pt>
                <c:pt idx="2">
                  <c:v>20.210299383702097</c:v>
                </c:pt>
              </c:numCache>
            </c:numRef>
          </c:yVal>
          <c:smooth val="1"/>
          <c:extLst>
            <c:ext xmlns:c16="http://schemas.microsoft.com/office/drawing/2014/chart" uri="{C3380CC4-5D6E-409C-BE32-E72D297353CC}">
              <c16:uniqueId val="{00000006-0771-48E1-B9BC-522FDA57A5AF}"/>
            </c:ext>
          </c:extLst>
        </c:ser>
        <c:ser>
          <c:idx val="8"/>
          <c:order val="6"/>
          <c:tx>
            <c:strRef>
              <c:f>'Graph-outputs'!$BQ$76</c:f>
              <c:strCache>
                <c:ptCount val="1"/>
                <c:pt idx="0">
                  <c:v>Fire Type Output3</c:v>
                </c:pt>
              </c:strCache>
            </c:strRef>
          </c:tx>
          <c:spPr>
            <a:ln>
              <a:noFill/>
            </a:ln>
          </c:spPr>
          <c:marker>
            <c:symbol val="circle"/>
            <c:size val="7"/>
            <c:spPr>
              <a:solidFill>
                <a:srgbClr val="3AB131"/>
              </a:solidFill>
              <a:ln>
                <a:solidFill>
                  <a:srgbClr val="3AB131"/>
                </a:solidFill>
              </a:ln>
            </c:spPr>
          </c:marker>
          <c:dPt>
            <c:idx val="1"/>
            <c:marker>
              <c:symbol val="diamond"/>
              <c:size val="5"/>
            </c:marker>
            <c:bubble3D val="0"/>
            <c:extLst>
              <c:ext xmlns:c16="http://schemas.microsoft.com/office/drawing/2014/chart" uri="{C3380CC4-5D6E-409C-BE32-E72D297353CC}">
                <c16:uniqueId val="{0000000B-0771-48E1-B9BC-522FDA57A5AF}"/>
              </c:ext>
            </c:extLst>
          </c:dPt>
          <c:dPt>
            <c:idx val="2"/>
            <c:marker>
              <c:symbol val="square"/>
              <c:size val="7"/>
            </c:marker>
            <c:bubble3D val="0"/>
            <c:extLst>
              <c:ext xmlns:c16="http://schemas.microsoft.com/office/drawing/2014/chart" uri="{C3380CC4-5D6E-409C-BE32-E72D297353CC}">
                <c16:uniqueId val="{0000000C-0771-48E1-B9BC-522FDA57A5AF}"/>
              </c:ext>
            </c:extLst>
          </c:dPt>
          <c:xVal>
            <c:numRef>
              <c:f>'Graph-outputs'!$BS$77:$BS$79</c:f>
              <c:numCache>
                <c:formatCode>General</c:formatCode>
                <c:ptCount val="3"/>
                <c:pt idx="0">
                  <c:v>#N/A</c:v>
                </c:pt>
                <c:pt idx="1">
                  <c:v>#N/A</c:v>
                </c:pt>
                <c:pt idx="2">
                  <c:v>#N/A</c:v>
                </c:pt>
              </c:numCache>
            </c:numRef>
          </c:xVal>
          <c:yVal>
            <c:numRef>
              <c:f>'Graph-outputs'!$BR$77:$BR$79</c:f>
              <c:numCache>
                <c:formatCode>General</c:formatCode>
                <c:ptCount val="3"/>
                <c:pt idx="0">
                  <c:v>#N/A</c:v>
                </c:pt>
                <c:pt idx="1">
                  <c:v>#N/A</c:v>
                </c:pt>
                <c:pt idx="2">
                  <c:v>#N/A</c:v>
                </c:pt>
              </c:numCache>
            </c:numRef>
          </c:yVal>
          <c:smooth val="1"/>
          <c:extLst>
            <c:ext xmlns:c16="http://schemas.microsoft.com/office/drawing/2014/chart" uri="{C3380CC4-5D6E-409C-BE32-E72D297353CC}">
              <c16:uniqueId val="{0000000D-0771-48E1-B9BC-522FDA57A5AF}"/>
            </c:ext>
          </c:extLst>
        </c:ser>
        <c:ser>
          <c:idx val="13"/>
          <c:order val="7"/>
          <c:tx>
            <c:strRef>
              <c:f>'Graph-outputs'!$CY$76</c:f>
              <c:strCache>
                <c:ptCount val="1"/>
                <c:pt idx="0">
                  <c:v>Fire Type Output4</c:v>
                </c:pt>
              </c:strCache>
            </c:strRef>
          </c:tx>
          <c:spPr>
            <a:ln>
              <a:noFill/>
            </a:ln>
          </c:spPr>
          <c:marker>
            <c:symbol val="circle"/>
            <c:size val="7"/>
            <c:spPr>
              <a:solidFill>
                <a:srgbClr val="2161AF"/>
              </a:solidFill>
              <a:ln>
                <a:solidFill>
                  <a:srgbClr val="2161AF"/>
                </a:solidFill>
              </a:ln>
            </c:spPr>
          </c:marker>
          <c:dPt>
            <c:idx val="1"/>
            <c:marker>
              <c:symbol val="diamond"/>
              <c:size val="5"/>
            </c:marker>
            <c:bubble3D val="0"/>
            <c:extLst>
              <c:ext xmlns:c16="http://schemas.microsoft.com/office/drawing/2014/chart" uri="{C3380CC4-5D6E-409C-BE32-E72D297353CC}">
                <c16:uniqueId val="{00000009-98FA-4749-B615-127B8F6799A9}"/>
              </c:ext>
            </c:extLst>
          </c:dPt>
          <c:dPt>
            <c:idx val="2"/>
            <c:marker>
              <c:symbol val="x"/>
              <c:size val="7"/>
            </c:marker>
            <c:bubble3D val="0"/>
            <c:extLst>
              <c:ext xmlns:c16="http://schemas.microsoft.com/office/drawing/2014/chart" uri="{C3380CC4-5D6E-409C-BE32-E72D297353CC}">
                <c16:uniqueId val="{0000000A-98FA-4749-B615-127B8F6799A9}"/>
              </c:ext>
            </c:extLst>
          </c:dPt>
          <c:xVal>
            <c:numRef>
              <c:f>'Graph-outputs'!$DA$77:$DA$79</c:f>
              <c:numCache>
                <c:formatCode>General</c:formatCode>
                <c:ptCount val="3"/>
                <c:pt idx="0">
                  <c:v>4</c:v>
                </c:pt>
                <c:pt idx="1">
                  <c:v>9</c:v>
                </c:pt>
                <c:pt idx="2">
                  <c:v>18</c:v>
                </c:pt>
              </c:numCache>
            </c:numRef>
          </c:xVal>
          <c:yVal>
            <c:numRef>
              <c:f>'Graph-outputs'!$CZ$77:$CZ$79</c:f>
              <c:numCache>
                <c:formatCode>General</c:formatCode>
                <c:ptCount val="3"/>
                <c:pt idx="0">
                  <c:v>5.932795431261888</c:v>
                </c:pt>
                <c:pt idx="1">
                  <c:v>8.2887123416812063</c:v>
                </c:pt>
                <c:pt idx="2">
                  <c:v>14.659832046173289</c:v>
                </c:pt>
              </c:numCache>
            </c:numRef>
          </c:yVal>
          <c:smooth val="1"/>
          <c:extLst xmlns:c15="http://schemas.microsoft.com/office/drawing/2012/chart">
            <c:ext xmlns:c16="http://schemas.microsoft.com/office/drawing/2014/chart" uri="{C3380CC4-5D6E-409C-BE32-E72D297353CC}">
              <c16:uniqueId val="{00000008-0771-48E1-B9BC-522FDA57A5AF}"/>
            </c:ext>
          </c:extLst>
        </c:ser>
        <c:ser>
          <c:idx val="5"/>
          <c:order val="9"/>
          <c:tx>
            <c:v>Surface/IC fire transition</c:v>
          </c:tx>
          <c:spPr>
            <a:ln>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xVal>
            <c:numRef>
              <c:f>'[1]FBP outputs'!$A$87:$A$88</c:f>
              <c:numCache>
                <c:formatCode>General</c:formatCode>
                <c:ptCount val="2"/>
              </c:numCache>
            </c:numRef>
          </c:xVal>
          <c:yVal>
            <c:numRef>
              <c:f>'[1]FBP outputs'!$B$87:$B$88</c:f>
              <c:numCache>
                <c:formatCode>General</c:formatCode>
                <c:ptCount val="2"/>
              </c:numCache>
            </c:numRef>
          </c:yVal>
          <c:smooth val="1"/>
          <c:extLst>
            <c:ext xmlns:c16="http://schemas.microsoft.com/office/drawing/2014/chart" uri="{C3380CC4-5D6E-409C-BE32-E72D297353CC}">
              <c16:uniqueId val="{0000000E-0771-48E1-B9BC-522FDA57A5AF}"/>
            </c:ext>
          </c:extLst>
        </c:ser>
        <c:ser>
          <c:idx val="6"/>
          <c:order val="10"/>
          <c:tx>
            <c:v>IC fire CFB 50%</c:v>
          </c:tx>
          <c:spPr>
            <a:ln>
              <a:solidFill>
                <a:schemeClr val="bg1">
                  <a:lumMod val="50000"/>
                </a:schemeClr>
              </a:solidFill>
            </a:ln>
          </c:spPr>
          <c:marker>
            <c:symbol val="diamond"/>
            <c:size val="5"/>
            <c:spPr>
              <a:solidFill>
                <a:schemeClr val="bg1">
                  <a:lumMod val="50000"/>
                </a:schemeClr>
              </a:solidFill>
              <a:ln>
                <a:solidFill>
                  <a:schemeClr val="bg1">
                    <a:lumMod val="50000"/>
                  </a:schemeClr>
                </a:solidFill>
              </a:ln>
            </c:spPr>
          </c:marker>
          <c:xVal>
            <c:numRef>
              <c:f>'[1]FBP outputs'!$A$90:$A$91</c:f>
              <c:numCache>
                <c:formatCode>General</c:formatCode>
                <c:ptCount val="2"/>
              </c:numCache>
            </c:numRef>
          </c:xVal>
          <c:yVal>
            <c:numRef>
              <c:f>'[1]FBP outputs'!$B$90:$B$91</c:f>
              <c:numCache>
                <c:formatCode>General</c:formatCode>
                <c:ptCount val="2"/>
              </c:numCache>
            </c:numRef>
          </c:yVal>
          <c:smooth val="1"/>
          <c:extLst>
            <c:ext xmlns:c16="http://schemas.microsoft.com/office/drawing/2014/chart" uri="{C3380CC4-5D6E-409C-BE32-E72D297353CC}">
              <c16:uniqueId val="{0000000F-0771-48E1-B9BC-522FDA57A5AF}"/>
            </c:ext>
          </c:extLst>
        </c:ser>
        <c:ser>
          <c:idx val="7"/>
          <c:order val="11"/>
          <c:tx>
            <c:v>CC fire transition</c:v>
          </c:tx>
          <c:spPr>
            <a:ln>
              <a:solidFill>
                <a:schemeClr val="bg1">
                  <a:lumMod val="50000"/>
                </a:schemeClr>
              </a:solidFill>
            </a:ln>
          </c:spPr>
          <c:marker>
            <c:symbol val="square"/>
            <c:size val="5"/>
            <c:spPr>
              <a:solidFill>
                <a:schemeClr val="bg1">
                  <a:lumMod val="50000"/>
                </a:schemeClr>
              </a:solidFill>
              <a:ln>
                <a:solidFill>
                  <a:schemeClr val="bg1">
                    <a:lumMod val="50000"/>
                  </a:schemeClr>
                </a:solidFill>
              </a:ln>
            </c:spPr>
          </c:marker>
          <c:xVal>
            <c:numRef>
              <c:f>'[1]FBP outputs'!$B$97:$B$99</c:f>
              <c:numCache>
                <c:formatCode>General</c:formatCode>
                <c:ptCount val="3"/>
              </c:numCache>
            </c:numRef>
          </c:xVal>
          <c:yVal>
            <c:numRef>
              <c:f>'[1]FBP outputs'!$C$97:$C$98</c:f>
              <c:numCache>
                <c:formatCode>General</c:formatCode>
                <c:ptCount val="2"/>
              </c:numCache>
            </c:numRef>
          </c:yVal>
          <c:smooth val="1"/>
          <c:extLst>
            <c:ext xmlns:c16="http://schemas.microsoft.com/office/drawing/2014/chart" uri="{C3380CC4-5D6E-409C-BE32-E72D297353CC}">
              <c16:uniqueId val="{00000010-0771-48E1-B9BC-522FDA57A5AF}"/>
            </c:ext>
          </c:extLst>
        </c:ser>
        <c:dLbls>
          <c:showLegendKey val="0"/>
          <c:showVal val="0"/>
          <c:showCatName val="0"/>
          <c:showSerName val="0"/>
          <c:showPercent val="0"/>
          <c:showBubbleSize val="0"/>
        </c:dLbls>
        <c:axId val="121373440"/>
        <c:axId val="121375360"/>
        <c:extLst>
          <c:ext xmlns:c15="http://schemas.microsoft.com/office/drawing/2012/chart" uri="{02D57815-91ED-43cb-92C2-25804820EDAC}">
            <c15:filteredScatterSeries>
              <c15:ser>
                <c:idx val="14"/>
                <c:order val="8"/>
                <c:tx>
                  <c:strRef>
                    <c:extLst>
                      <c:ext uri="{02D57815-91ED-43cb-92C2-25804820EDAC}">
                        <c15:formulaRef>
                          <c15:sqref>#REF!$CH$3</c15:sqref>
                        </c15:formulaRef>
                      </c:ext>
                    </c:extLst>
                    <c:strCache>
                      <c:ptCount val="1"/>
                      <c:pt idx="0">
                        <c:v>#REF!</c:v>
                      </c:pt>
                    </c:strCache>
                  </c:strRef>
                </c:tx>
                <c:spPr>
                  <a:ln>
                    <a:solidFill>
                      <a:srgbClr val="871BA5"/>
                    </a:solidFill>
                  </a:ln>
                </c:spPr>
                <c:marker>
                  <c:symbol val="none"/>
                </c:marker>
                <c:xVal>
                  <c:numRef>
                    <c:extLst>
                      <c:ext uri="{02D57815-91ED-43cb-92C2-25804820EDAC}">
                        <c15:formulaRef>
                          <c15:sqref>#REF!$BW$4:$BW$74</c15:sqref>
                        </c15:formulaRef>
                      </c:ext>
                    </c:extLst>
                  </c:numRef>
                </c:xVal>
                <c:yVal>
                  <c:numRef>
                    <c:extLst>
                      <c:ext uri="{02D57815-91ED-43cb-92C2-25804820EDAC}">
                        <c15:formulaRef>
                          <c15:sqref>#REF!$CH$4:$CH$74</c15:sqref>
                        </c15:formulaRef>
                      </c:ext>
                    </c:extLst>
                    <c:numCache>
                      <c:formatCode>General</c:formatCode>
                      <c:ptCount val="1"/>
                      <c:pt idx="0">
                        <c:v>1</c:v>
                      </c:pt>
                    </c:numCache>
                  </c:numRef>
                </c:yVal>
                <c:smooth val="1"/>
                <c:extLst>
                  <c:ext xmlns:c16="http://schemas.microsoft.com/office/drawing/2014/chart" uri="{C3380CC4-5D6E-409C-BE32-E72D297353CC}">
                    <c16:uniqueId val="{00000009-0771-48E1-B9BC-522FDA57A5AF}"/>
                  </c:ext>
                </c:extLst>
              </c15:ser>
            </c15:filteredScatterSeries>
          </c:ext>
        </c:extLst>
      </c:scatterChart>
      <c:valAx>
        <c:axId val="121373440"/>
        <c:scaling>
          <c:orientation val="minMax"/>
          <c:max val="60"/>
        </c:scaling>
        <c:delete val="0"/>
        <c:axPos val="b"/>
        <c:majorGridlines/>
        <c:numFmt formatCode="General" sourceLinked="1"/>
        <c:majorTickMark val="out"/>
        <c:minorTickMark val="out"/>
        <c:tickLblPos val="nextTo"/>
        <c:crossAx val="121375360"/>
        <c:crosses val="autoZero"/>
        <c:crossBetween val="midCat"/>
        <c:majorUnit val="5"/>
      </c:valAx>
      <c:valAx>
        <c:axId val="121375360"/>
        <c:scaling>
          <c:orientation val="minMax"/>
          <c:max val="115"/>
          <c:min val="0"/>
        </c:scaling>
        <c:delete val="0"/>
        <c:axPos val="l"/>
        <c:majorGridlines/>
        <c:title>
          <c:tx>
            <c:strRef>
              <c:f>'Terms - Titres'!$N$5</c:f>
              <c:strCache>
                <c:ptCount val="1"/>
                <c:pt idx="0">
                  <c:v>Equilibrium ROS (m/min)</c:v>
                </c:pt>
              </c:strCache>
            </c:strRef>
          </c:tx>
          <c:overlay val="0"/>
          <c:txPr>
            <a:bodyPr rot="-5400000" vert="horz"/>
            <a:lstStyle/>
            <a:p>
              <a:pPr>
                <a:defRPr sz="1200"/>
              </a:pPr>
              <a:endParaRPr lang="en-US"/>
            </a:p>
          </c:txPr>
        </c:title>
        <c:numFmt formatCode="General" sourceLinked="1"/>
        <c:majorTickMark val="out"/>
        <c:minorTickMark val="out"/>
        <c:tickLblPos val="nextTo"/>
        <c:crossAx val="121373440"/>
        <c:crosses val="autoZero"/>
        <c:crossBetween val="midCat"/>
        <c:majorUnit val="10"/>
        <c:minorUnit val="5"/>
      </c:valAx>
      <c:spPr>
        <a:noFill/>
        <a:ln w="25400">
          <a:noFill/>
        </a:ln>
      </c:spPr>
    </c:plotArea>
    <c:plotVisOnly val="1"/>
    <c:dispBlanksAs val="gap"/>
    <c:showDLblsOverMax val="0"/>
  </c:chart>
  <c:spPr>
    <a:solidFill>
      <a:schemeClr val="bg2"/>
    </a:solidFill>
  </c:spPr>
  <c:txPr>
    <a:bodyPr/>
    <a:lstStyle/>
    <a:p>
      <a:pPr>
        <a:defRPr sz="9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'Terms - Titres'!$N$2</c:f>
          <c:strCache>
            <c:ptCount val="1"/>
            <c:pt idx="0">
              <c:v>FuelGraph - FBP System Charting Tool</c:v>
            </c:pt>
          </c:strCache>
        </c:strRef>
      </c:tx>
      <c:layout>
        <c:manualLayout>
          <c:xMode val="edge"/>
          <c:yMode val="edge"/>
          <c:x val="0.22448442294185059"/>
          <c:y val="1.4137712458272812E-2"/>
        </c:manualLayout>
      </c:layout>
      <c:overlay val="0"/>
      <c:spPr>
        <a:solidFill>
          <a:schemeClr val="bg1">
            <a:lumMod val="95000"/>
          </a:schemeClr>
        </a:solidFill>
        <a:ln>
          <a:solidFill>
            <a:sysClr val="windowText" lastClr="000000"/>
          </a:solidFill>
        </a:ln>
      </c:spPr>
      <c:txPr>
        <a:bodyPr/>
        <a:lstStyle/>
        <a:p>
          <a:pPr>
            <a:defRPr/>
          </a:pPr>
          <a:endParaRPr lang="en-US"/>
        </a:p>
      </c:txPr>
    </c:title>
    <c:autoTitleDeleted val="0"/>
    <c:plotArea>
      <c:layout>
        <c:manualLayout>
          <c:layoutTarget val="inner"/>
          <c:xMode val="edge"/>
          <c:yMode val="edge"/>
          <c:x val="8.3135667297520047E-2"/>
          <c:y val="5.4009905252859737E-2"/>
          <c:w val="0.89319544631031977"/>
          <c:h val="0.81897769228011896"/>
        </c:manualLayout>
      </c:layout>
      <c:scatterChart>
        <c:scatterStyle val="smoothMarker"/>
        <c:varyColors val="0"/>
        <c:ser>
          <c:idx val="2"/>
          <c:order val="0"/>
          <c:tx>
            <c:strRef>
              <c:f>'Graph-outputs'!$C$1</c:f>
              <c:strCache>
                <c:ptCount val="1"/>
                <c:pt idx="0">
                  <c:v>Control 1:</c:v>
                </c:pt>
              </c:strCache>
            </c:strRef>
          </c:tx>
          <c:spPr>
            <a:ln>
              <a:solidFill>
                <a:schemeClr val="tx1"/>
              </a:solidFill>
            </a:ln>
          </c:spPr>
          <c:marker>
            <c:symbol val="none"/>
          </c:marker>
          <c:dPt>
            <c:idx val="0"/>
            <c:bubble3D val="0"/>
            <c:extLst>
              <c:ext xmlns:c16="http://schemas.microsoft.com/office/drawing/2014/chart" uri="{C3380CC4-5D6E-409C-BE32-E72D297353CC}">
                <c16:uniqueId val="{00000000-B1CC-49FA-BC6F-00C9C4ACF3D3}"/>
              </c:ext>
            </c:extLst>
          </c:dPt>
          <c:dPt>
            <c:idx val="1"/>
            <c:bubble3D val="0"/>
            <c:extLst>
              <c:ext xmlns:c16="http://schemas.microsoft.com/office/drawing/2014/chart" uri="{C3380CC4-5D6E-409C-BE32-E72D297353CC}">
                <c16:uniqueId val="{00000001-B1CC-49FA-BC6F-00C9C4ACF3D3}"/>
              </c:ext>
            </c:extLst>
          </c:dPt>
          <c:dPt>
            <c:idx val="2"/>
            <c:bubble3D val="0"/>
            <c:extLst>
              <c:ext xmlns:c16="http://schemas.microsoft.com/office/drawing/2014/chart" uri="{C3380CC4-5D6E-409C-BE32-E72D297353CC}">
                <c16:uniqueId val="{00000002-B1CC-49FA-BC6F-00C9C4ACF3D3}"/>
              </c:ext>
            </c:extLst>
          </c:dPt>
          <c:xVal>
            <c:numRef>
              <c:f>'Graph-outputs'!$A$4:$A$74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'Graph-outputs'!$E$4:$E$74</c:f>
              <c:numCache>
                <c:formatCode>General</c:formatCode>
                <c:ptCount val="71"/>
                <c:pt idx="0">
                  <c:v>5244.7604645146866</c:v>
                </c:pt>
                <c:pt idx="1">
                  <c:v>5674.0891581588303</c:v>
                </c:pt>
                <c:pt idx="2">
                  <c:v>6133.4714046795198</c:v>
                </c:pt>
                <c:pt idx="3">
                  <c:v>6624.2084564298857</c:v>
                </c:pt>
                <c:pt idx="4">
                  <c:v>7147.5860665478431</c:v>
                </c:pt>
                <c:pt idx="5">
                  <c:v>7704.8765976844634</c:v>
                </c:pt>
                <c:pt idx="6">
                  <c:v>8297.3435174229726</c:v>
                </c:pt>
                <c:pt idx="7">
                  <c:v>8926.2480775716067</c:v>
                </c:pt>
                <c:pt idx="8">
                  <c:v>9592.8577239169408</c:v>
                </c:pt>
                <c:pt idx="9">
                  <c:v>10298.455523104652</c:v>
                </c:pt>
                <c:pt idx="10">
                  <c:v>11044.349650169308</c:v>
                </c:pt>
                <c:pt idx="11">
                  <c:v>11831.881783629149</c:v>
                </c:pt>
                <c:pt idx="12">
                  <c:v>12662.433134906691</c:v>
                </c:pt>
                <c:pt idx="13">
                  <c:v>13537.426820713797</c:v>
                </c:pt>
                <c:pt idx="14">
                  <c:v>14458.325387403263</c:v>
                </c:pt>
                <c:pt idx="15">
                  <c:v>15426.622518208953</c:v>
                </c:pt>
                <c:pt idx="16">
                  <c:v>16443.828284746844</c:v>
                </c:pt>
                <c:pt idx="17">
                  <c:v>17511.447713751309</c:v>
                </c:pt>
                <c:pt idx="18">
                  <c:v>18630.952885786828</c:v>
                </c:pt>
                <c:pt idx="19">
                  <c:v>19803.749213723502</c:v>
                </c:pt>
                <c:pt idx="20">
                  <c:v>21031.136914251314</c:v>
                </c:pt>
                <c:pt idx="21">
                  <c:v>22314.268943558174</c:v>
                </c:pt>
                <c:pt idx="22">
                  <c:v>23654.106792901719</c:v>
                </c:pt>
                <c:pt idx="23">
                  <c:v>25051.375526892989</c:v>
                </c:pt>
                <c:pt idx="24">
                  <c:v>26506.519314712248</c:v>
                </c:pt>
                <c:pt idx="25">
                  <c:v>28019.658488432357</c:v>
                </c:pt>
                <c:pt idx="26">
                  <c:v>29590.548910400255</c:v>
                </c:pt>
                <c:pt idx="27">
                  <c:v>31218.544192127709</c:v>
                </c:pt>
                <c:pt idx="28">
                  <c:v>32902.561121741324</c:v>
                </c:pt>
                <c:pt idx="29">
                  <c:v>34641.048552647837</c:v>
                </c:pt>
                <c:pt idx="30">
                  <c:v>36431.959991858312</c:v>
                </c:pt>
                <c:pt idx="31">
                  <c:v>38272.730194482479</c:v>
                </c:pt>
                <c:pt idx="32">
                  <c:v>40160.256200192562</c:v>
                </c:pt>
                <c:pt idx="33">
                  <c:v>42090.883409468741</c:v>
                </c:pt>
                <c:pt idx="34">
                  <c:v>44060.3974621538</c:v>
                </c:pt>
                <c:pt idx="35">
                  <c:v>46064.022821452556</c:v>
                </c:pt>
                <c:pt idx="36">
                  <c:v>48096.429062244541</c:v>
                </c:pt>
                <c:pt idx="37">
                  <c:v>50151.745899568239</c:v>
                </c:pt>
                <c:pt idx="38">
                  <c:v>52223.587963735794</c:v>
                </c:pt>
                <c:pt idx="39">
                  <c:v>54305.090229863927</c:v>
                </c:pt>
                <c:pt idx="40">
                  <c:v>56388.95484192497</c:v>
                </c:pt>
                <c:pt idx="41">
                  <c:v>58276.92559536246</c:v>
                </c:pt>
                <c:pt idx="42">
                  <c:v>59943.024525134169</c:v>
                </c:pt>
                <c:pt idx="43">
                  <c:v>61410.372247993299</c:v>
                </c:pt>
                <c:pt idx="44">
                  <c:v>62706.591731175831</c:v>
                </c:pt>
                <c:pt idx="45">
                  <c:v>63854.967096295797</c:v>
                </c:pt>
                <c:pt idx="46">
                  <c:v>64875.173110705044</c:v>
                </c:pt>
                <c:pt idx="47">
                  <c:v>65783.883530234947</c:v>
                </c:pt>
                <c:pt idx="48">
                  <c:v>66595.274702768918</c:v>
                </c:pt>
                <c:pt idx="49">
                  <c:v>67321.440904157222</c:v>
                </c:pt>
                <c:pt idx="50">
                  <c:v>67972.736384723292</c:v>
                </c:pt>
                <c:pt idx="51">
                  <c:v>68558.057086762114</c:v>
                </c:pt>
                <c:pt idx="52">
                  <c:v>69085.072938994257</c:v>
                </c:pt>
                <c:pt idx="53">
                  <c:v>69560.419755160721</c:v>
                </c:pt>
                <c:pt idx="54">
                  <c:v>69989.858135501767</c:v>
                </c:pt>
                <c:pt idx="55">
                  <c:v>70378.405400415548</c:v>
                </c:pt>
                <c:pt idx="56">
                  <c:v>70730.445454556335</c:v>
                </c:pt>
                <c:pt idx="57">
                  <c:v>71049.820555739541</c:v>
                </c:pt>
                <c:pt idx="58">
                  <c:v>71339.908213336545</c:v>
                </c:pt>
                <c:pt idx="59">
                  <c:v>71603.68583482239</c:v>
                </c:pt>
                <c:pt idx="60">
                  <c:v>71843.785250161411</c:v>
                </c:pt>
                <c:pt idx="61">
                  <c:v>72062.538849382152</c:v>
                </c:pt>
                <c:pt idx="62">
                  <c:v>72262.018750541494</c:v>
                </c:pt>
                <c:pt idx="63">
                  <c:v>72444.070158309711</c:v>
                </c:pt>
                <c:pt idx="64">
                  <c:v>72610.339865518836</c:v>
                </c:pt>
                <c:pt idx="65">
                  <c:v>72762.300681504494</c:v>
                </c:pt>
                <c:pt idx="66">
                  <c:v>72901.272434174432</c:v>
                </c:pt>
                <c:pt idx="67">
                  <c:v>73028.440081258057</c:v>
                </c:pt>
                <c:pt idx="68">
                  <c:v>73144.869375179856</c:v>
                </c:pt>
                <c:pt idx="69">
                  <c:v>73251.520451508317</c:v>
                </c:pt>
                <c:pt idx="70">
                  <c:v>73349.259649796863</c:v>
                </c:pt>
              </c:numCache>
            </c:numRef>
          </c:yVal>
          <c:smooth val="1"/>
          <c:extLst>
            <c:ext xmlns:c16="http://schemas.microsoft.com/office/drawing/2014/chart" uri="{C3380CC4-5D6E-409C-BE32-E72D297353CC}">
              <c16:uniqueId val="{00000003-B1CC-49FA-BC6F-00C9C4ACF3D3}"/>
            </c:ext>
          </c:extLst>
        </c:ser>
        <c:ser>
          <c:idx val="3"/>
          <c:order val="1"/>
          <c:tx>
            <c:strRef>
              <c:f>'Graph-outputs'!$AK$1</c:f>
              <c:strCache>
                <c:ptCount val="1"/>
                <c:pt idx="0">
                  <c:v>Control 2</c:v>
                </c:pt>
              </c:strCache>
            </c:strRef>
          </c:tx>
          <c:spPr>
            <a:ln>
              <a:solidFill>
                <a:srgbClr val="FF0000"/>
              </a:solidFill>
            </a:ln>
          </c:spPr>
          <c:marker>
            <c:symbol val="none"/>
          </c:marker>
          <c:xVal>
            <c:numRef>
              <c:f>'Graph-outputs'!$AJ$4:$AJ$74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'Graph-outputs'!$AM$4:$AM$74</c:f>
              <c:numCache>
                <c:formatCode>General</c:formatCode>
                <c:ptCount val="71"/>
                <c:pt idx="0">
                  <c:v>571.89648430359875</c:v>
                </c:pt>
                <c:pt idx="1">
                  <c:v>652.0036404731211</c:v>
                </c:pt>
                <c:pt idx="2">
                  <c:v>742.60001440270867</c:v>
                </c:pt>
                <c:pt idx="3">
                  <c:v>844.91408262235859</c:v>
                </c:pt>
                <c:pt idx="4">
                  <c:v>960.28991724797208</c:v>
                </c:pt>
                <c:pt idx="5">
                  <c:v>1090.1925267815118</c:v>
                </c:pt>
                <c:pt idx="6">
                  <c:v>1236.2122558881922</c:v>
                </c:pt>
                <c:pt idx="7">
                  <c:v>1400.0679318526461</c:v>
                </c:pt>
                <c:pt idx="8">
                  <c:v>1583.6084024488143</c:v>
                </c:pt>
                <c:pt idx="9">
                  <c:v>1788.8120674422662</c:v>
                </c:pt>
                <c:pt idx="10">
                  <c:v>2017.7839657482239</c:v>
                </c:pt>
                <c:pt idx="11">
                  <c:v>2272.7499447443379</c:v>
                </c:pt>
                <c:pt idx="12">
                  <c:v>2556.0474102483904</c:v>
                </c:pt>
                <c:pt idx="13">
                  <c:v>2870.1121386054724</c:v>
                </c:pt>
                <c:pt idx="14">
                  <c:v>3217.4606300789133</c:v>
                </c:pt>
                <c:pt idx="15">
                  <c:v>3600.6674996397956</c:v>
                </c:pt>
                <c:pt idx="16">
                  <c:v>4022.3374419665492</c:v>
                </c:pt>
                <c:pt idx="17">
                  <c:v>4538.8945932383995</c:v>
                </c:pt>
                <c:pt idx="18">
                  <c:v>6081.7595753398318</c:v>
                </c:pt>
                <c:pt idx="19">
                  <c:v>7682.3429266674884</c:v>
                </c:pt>
                <c:pt idx="20">
                  <c:v>9323.7212362523369</c:v>
                </c:pt>
                <c:pt idx="21">
                  <c:v>10994.355311679292</c:v>
                </c:pt>
                <c:pt idx="22">
                  <c:v>12688.917781316488</c:v>
                </c:pt>
                <c:pt idx="23">
                  <c:v>14408.140603061851</c:v>
                </c:pt>
                <c:pt idx="24">
                  <c:v>16157.771609199257</c:v>
                </c:pt>
                <c:pt idx="25">
                  <c:v>17946.905653538768</c:v>
                </c:pt>
                <c:pt idx="26">
                  <c:v>19786.053524845716</c:v>
                </c:pt>
                <c:pt idx="27">
                  <c:v>21685.308686282318</c:v>
                </c:pt>
                <c:pt idx="28">
                  <c:v>23652.881693326133</c:v>
                </c:pt>
                <c:pt idx="29">
                  <c:v>25694.135586514662</c:v>
                </c:pt>
                <c:pt idx="30">
                  <c:v>27811.121483145154</c:v>
                </c:pt>
                <c:pt idx="31">
                  <c:v>30002.519217885347</c:v>
                </c:pt>
                <c:pt idx="32">
                  <c:v>32263.847767098254</c:v>
                </c:pt>
                <c:pt idx="33">
                  <c:v>34587.817154013203</c:v>
                </c:pt>
                <c:pt idx="34">
                  <c:v>36964.72806119905</c:v>
                </c:pt>
                <c:pt idx="35">
                  <c:v>39382.866835878951</c:v>
                </c:pt>
                <c:pt idx="36">
                  <c:v>41828.877715732939</c:v>
                </c:pt>
                <c:pt idx="37">
                  <c:v>44288.11512344666</c:v>
                </c:pt>
                <c:pt idx="38">
                  <c:v>46744.987449332024</c:v>
                </c:pt>
                <c:pt idx="39">
                  <c:v>49183.303653387855</c:v>
                </c:pt>
                <c:pt idx="40">
                  <c:v>51586.629430902642</c:v>
                </c:pt>
                <c:pt idx="41">
                  <c:v>53725.072310852542</c:v>
                </c:pt>
                <c:pt idx="42">
                  <c:v>55576.810265408691</c:v>
                </c:pt>
                <c:pt idx="43">
                  <c:v>57176.970190746681</c:v>
                </c:pt>
                <c:pt idx="44">
                  <c:v>58564.411267788222</c:v>
                </c:pt>
                <c:pt idx="45">
                  <c:v>59771.622897943795</c:v>
                </c:pt>
                <c:pt idx="46">
                  <c:v>60825.705581424649</c:v>
                </c:pt>
                <c:pt idx="47">
                  <c:v>61749.260000979317</c:v>
                </c:pt>
                <c:pt idx="48">
                  <c:v>62561.156909296325</c:v>
                </c:pt>
                <c:pt idx="49">
                  <c:v>63277.186722801394</c:v>
                </c:pt>
                <c:pt idx="50">
                  <c:v>63910.599311126214</c:v>
                </c:pt>
                <c:pt idx="51">
                  <c:v>64472.548552620363</c:v>
                </c:pt>
                <c:pt idx="52">
                  <c:v>64972.456653361129</c:v>
                </c:pt>
                <c:pt idx="53">
                  <c:v>65418.312021829253</c:v>
                </c:pt>
                <c:pt idx="54">
                  <c:v>65816.91268813872</c:v>
                </c:pt>
                <c:pt idx="55">
                  <c:v>66174.065362474474</c:v>
                </c:pt>
                <c:pt idx="56">
                  <c:v>66494.748471707673</c:v>
                </c:pt>
                <c:pt idx="57">
                  <c:v>66783.245982856854</c:v>
                </c:pt>
                <c:pt idx="58">
                  <c:v>67043.257533558397</c:v>
                </c:pt>
                <c:pt idx="59">
                  <c:v>67277.989327155199</c:v>
                </c:pt>
                <c:pt idx="60">
                  <c:v>67490.229385011713</c:v>
                </c:pt>
                <c:pt idx="61">
                  <c:v>67682.410050078295</c:v>
                </c:pt>
                <c:pt idx="62">
                  <c:v>67856.660074214829</c:v>
                </c:pt>
                <c:pt idx="63">
                  <c:v>68014.848171588994</c:v>
                </c:pt>
                <c:pt idx="64">
                  <c:v>68158.619559889252</c:v>
                </c:pt>
                <c:pt idx="65">
                  <c:v>68289.426722265533</c:v>
                </c:pt>
                <c:pt idx="66">
                  <c:v>68408.555391353511</c:v>
                </c:pt>
                <c:pt idx="67">
                  <c:v>68517.146570822384</c:v>
                </c:pt>
                <c:pt idx="68">
                  <c:v>68616.215260333178</c:v>
                </c:pt>
                <c:pt idx="69">
                  <c:v>68706.666429230783</c:v>
                </c:pt>
                <c:pt idx="70">
                  <c:v>68789.30868686024</c:v>
                </c:pt>
              </c:numCache>
            </c:numRef>
          </c:yVal>
          <c:smooth val="1"/>
          <c:extLst>
            <c:ext xmlns:c16="http://schemas.microsoft.com/office/drawing/2014/chart" uri="{C3380CC4-5D6E-409C-BE32-E72D297353CC}">
              <c16:uniqueId val="{00000004-B1CC-49FA-BC6F-00C9C4ACF3D3}"/>
            </c:ext>
          </c:extLst>
        </c:ser>
        <c:ser>
          <c:idx val="9"/>
          <c:order val="2"/>
          <c:tx>
            <c:strRef>
              <c:f>'Graph-outputs'!$BS$1</c:f>
              <c:strCache>
                <c:ptCount val="1"/>
                <c:pt idx="0">
                  <c:v>Control 3</c:v>
                </c:pt>
              </c:strCache>
            </c:strRef>
          </c:tx>
          <c:spPr>
            <a:ln>
              <a:solidFill>
                <a:srgbClr val="3AB131"/>
              </a:solidFill>
              <a:prstDash val="solid"/>
            </a:ln>
            <a:effectLst/>
          </c:spPr>
          <c:marker>
            <c:symbol val="none"/>
          </c:marker>
          <c:xVal>
            <c:numRef>
              <c:f>'Graph-outputs'!$BR$4:$BR$74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'Graph-outputs'!$BU$4:$BU$74</c:f>
              <c:numCache>
                <c:formatCode>General</c:formatCode>
                <c:ptCount val="71"/>
                <c:pt idx="0">
                  <c:v>390.19455691100273</c:v>
                </c:pt>
                <c:pt idx="1">
                  <c:v>415.94528619444293</c:v>
                </c:pt>
                <c:pt idx="2">
                  <c:v>443.24869243074397</c:v>
                </c:pt>
                <c:pt idx="3">
                  <c:v>472.18055786823101</c:v>
                </c:pt>
                <c:pt idx="4">
                  <c:v>502.81815377408606</c:v>
                </c:pt>
                <c:pt idx="5">
                  <c:v>535.23996086858654</c:v>
                </c:pt>
                <c:pt idx="6">
                  <c:v>569.52534031749292</c:v>
                </c:pt>
                <c:pt idx="7">
                  <c:v>605.75415101400699</c:v>
                </c:pt>
                <c:pt idx="8">
                  <c:v>644.00630888266801</c:v>
                </c:pt>
                <c:pt idx="9">
                  <c:v>684.36128401739995</c:v>
                </c:pt>
                <c:pt idx="10">
                  <c:v>726.89753164110903</c:v>
                </c:pt>
                <c:pt idx="11">
                  <c:v>771.6918531628969</c:v>
                </c:pt>
                <c:pt idx="12">
                  <c:v>818.81868403077135</c:v>
                </c:pt>
                <c:pt idx="13">
                  <c:v>868.34930565365698</c:v>
                </c:pt>
                <c:pt idx="14">
                  <c:v>920.35097941840604</c:v>
                </c:pt>
                <c:pt idx="15">
                  <c:v>974.88600177790522</c:v>
                </c:pt>
                <c:pt idx="16">
                  <c:v>1032.0106805574117</c:v>
                </c:pt>
                <c:pt idx="17">
                  <c:v>1091.7742340393283</c:v>
                </c:pt>
                <c:pt idx="18">
                  <c:v>1154.2176160609808</c:v>
                </c:pt>
                <c:pt idx="19">
                  <c:v>1219.3722723115438</c:v>
                </c:pt>
                <c:pt idx="20">
                  <c:v>1287.2588352542125</c:v>
                </c:pt>
                <c:pt idx="21">
                  <c:v>1357.8857676324615</c:v>
                </c:pt>
                <c:pt idx="22">
                  <c:v>1431.2479673405733</c:v>
                </c:pt>
                <c:pt idx="23">
                  <c:v>1507.3253495331162</c:v>
                </c:pt>
                <c:pt idx="24">
                  <c:v>1586.081425186979</c:v>
                </c:pt>
                <c:pt idx="25">
                  <c:v>1667.461898867768</c:v>
                </c:pt>
                <c:pt idx="26">
                  <c:v>1751.3933121259231</c:v>
                </c:pt>
                <c:pt idx="27">
                  <c:v>1837.7817626714275</c:v>
                </c:pt>
                <c:pt idx="28">
                  <c:v>1926.5117331402557</c:v>
                </c:pt>
                <c:pt idx="29">
                  <c:v>2017.4450667362412</c:v>
                </c:pt>
                <c:pt idx="30">
                  <c:v>2110.4201301475787</c:v>
                </c:pt>
                <c:pt idx="31">
                  <c:v>2205.2512067105336</c:v>
                </c:pt>
                <c:pt idx="32">
                  <c:v>2301.7281646120905</c:v>
                </c:pt>
                <c:pt idx="33">
                  <c:v>2399.616445755345</c:v>
                </c:pt>
                <c:pt idx="34">
                  <c:v>2498.6574205082247</c:v>
                </c:pt>
                <c:pt idx="35">
                  <c:v>2598.5691516630036</c:v>
                </c:pt>
                <c:pt idx="36">
                  <c:v>2699.0476073008504</c:v>
                </c:pt>
                <c:pt idx="37">
                  <c:v>2799.7683566516926</c:v>
                </c:pt>
                <c:pt idx="38">
                  <c:v>2900.3887752712872</c:v>
                </c:pt>
                <c:pt idx="39">
                  <c:v>3000.5507757879741</c:v>
                </c:pt>
                <c:pt idx="40">
                  <c:v>3099.8840680448875</c:v>
                </c:pt>
                <c:pt idx="41">
                  <c:v>3189.0528728906202</c:v>
                </c:pt>
                <c:pt idx="42">
                  <c:v>3267.078189336893</c:v>
                </c:pt>
                <c:pt idx="43">
                  <c:v>3335.2699268820966</c:v>
                </c:pt>
                <c:pt idx="44">
                  <c:v>3395.0911847607354</c:v>
                </c:pt>
                <c:pt idx="45">
                  <c:v>3447.7556659647335</c:v>
                </c:pt>
                <c:pt idx="46">
                  <c:v>3494.2743179695403</c:v>
                </c:pt>
                <c:pt idx="47">
                  <c:v>3535.4928343896572</c:v>
                </c:pt>
                <c:pt idx="48">
                  <c:v>3572.121783647176</c:v>
                </c:pt>
                <c:pt idx="49">
                  <c:v>3604.7608365425399</c:v>
                </c:pt>
                <c:pt idx="50">
                  <c:v>3633.9182885801656</c:v>
                </c:pt>
                <c:pt idx="51">
                  <c:v>3660.0268348903296</c:v>
                </c:pt>
                <c:pt idx="52">
                  <c:v>3683.4563589655922</c:v>
                </c:pt>
                <c:pt idx="53">
                  <c:v>3704.5243378100167</c:v>
                </c:pt>
                <c:pt idx="54">
                  <c:v>3723.5043398657895</c:v>
                </c:pt>
                <c:pt idx="55">
                  <c:v>3740.6329923899625</c:v>
                </c:pt>
                <c:pt idx="56">
                  <c:v>3756.1157165358532</c:v>
                </c:pt>
                <c:pt idx="57">
                  <c:v>3770.1314668068208</c:v>
                </c:pt>
                <c:pt idx="58">
                  <c:v>3782.8366631805588</c:v>
                </c:pt>
                <c:pt idx="59">
                  <c:v>3794.3684661700522</c:v>
                </c:pt>
                <c:pt idx="60">
                  <c:v>3804.847515126793</c:v>
                </c:pt>
                <c:pt idx="61">
                  <c:v>3814.3802264324554</c:v>
                </c:pt>
                <c:pt idx="62">
                  <c:v>3823.0607294893557</c:v>
                </c:pt>
                <c:pt idx="63">
                  <c:v>3830.972503537937</c:v>
                </c:pt>
                <c:pt idx="64">
                  <c:v>3838.189766470477</c:v>
                </c:pt>
                <c:pt idx="65">
                  <c:v>3844.7786573287176</c:v>
                </c:pt>
                <c:pt idx="66">
                  <c:v>3850.7982465670584</c:v>
                </c:pt>
                <c:pt idx="67">
                  <c:v>3856.3014020404971</c:v>
                </c:pt>
                <c:pt idx="68">
                  <c:v>3861.3355337316839</c:v>
                </c:pt>
                <c:pt idx="69">
                  <c:v>3865.9432362243097</c:v>
                </c:pt>
                <c:pt idx="70">
                  <c:v>3870.1628446717946</c:v>
                </c:pt>
              </c:numCache>
            </c:numRef>
          </c:yVal>
          <c:smooth val="1"/>
          <c:extLst>
            <c:ext xmlns:c16="http://schemas.microsoft.com/office/drawing/2014/chart" uri="{C3380CC4-5D6E-409C-BE32-E72D297353CC}">
              <c16:uniqueId val="{00000005-B1CC-49FA-BC6F-00C9C4ACF3D3}"/>
            </c:ext>
          </c:extLst>
        </c:ser>
        <c:ser>
          <c:idx val="0"/>
          <c:order val="3"/>
          <c:tx>
            <c:strRef>
              <c:f>'Graph-outputs'!$DA$1</c:f>
              <c:strCache>
                <c:ptCount val="1"/>
                <c:pt idx="0">
                  <c:v>Control 4</c:v>
                </c:pt>
              </c:strCache>
            </c:strRef>
          </c:tx>
          <c:spPr>
            <a:ln>
              <a:solidFill>
                <a:srgbClr val="2161AF"/>
              </a:solidFill>
            </a:ln>
          </c:spPr>
          <c:marker>
            <c:symbol val="none"/>
          </c:marker>
          <c:xVal>
            <c:numRef>
              <c:f>'Graph-outputs'!$CZ$4:$CZ$74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'Graph-outputs'!$DC$4:$DC$74</c:f>
              <c:numCache>
                <c:formatCode>General</c:formatCode>
                <c:ptCount val="71"/>
                <c:pt idx="0">
                  <c:v>2348.3150078837411</c:v>
                </c:pt>
                <c:pt idx="1">
                  <c:v>2516.3111380055329</c:v>
                </c:pt>
                <c:pt idx="2">
                  <c:v>2695.4502924458079</c:v>
                </c:pt>
                <c:pt idx="3">
                  <c:v>2886.360154417453</c:v>
                </c:pt>
                <c:pt idx="4">
                  <c:v>3165.3342634495611</c:v>
                </c:pt>
                <c:pt idx="5">
                  <c:v>3469.9451074410258</c:v>
                </c:pt>
                <c:pt idx="6">
                  <c:v>3797.0014106236399</c:v>
                </c:pt>
                <c:pt idx="7">
                  <c:v>4147.1604329426027</c:v>
                </c:pt>
                <c:pt idx="8">
                  <c:v>4520.9969155069575</c:v>
                </c:pt>
                <c:pt idx="9">
                  <c:v>4919.0031825831447</c:v>
                </c:pt>
                <c:pt idx="10">
                  <c:v>5341.5929023665831</c:v>
                </c:pt>
                <c:pt idx="11">
                  <c:v>5789.1084995371975</c:v>
                </c:pt>
                <c:pt idx="12">
                  <c:v>6261.8319223397602</c:v>
                </c:pt>
                <c:pt idx="13">
                  <c:v>6759.9981517937622</c:v>
                </c:pt>
                <c:pt idx="14">
                  <c:v>7283.8105280006284</c:v>
                </c:pt>
                <c:pt idx="15">
                  <c:v>7833.4566911080665</c:v>
                </c:pt>
                <c:pt idx="16">
                  <c:v>8409.1237270779457</c:v>
                </c:pt>
                <c:pt idx="17">
                  <c:v>9011.0110033452311</c:v>
                </c:pt>
                <c:pt idx="18">
                  <c:v>9639.339201662815</c:v>
                </c:pt>
                <c:pt idx="19">
                  <c:v>10294.354217509115</c:v>
                </c:pt>
                <c:pt idx="20">
                  <c:v>10976.324893983778</c:v>
                </c:pt>
                <c:pt idx="21">
                  <c:v>11685.533972067235</c:v>
                </c:pt>
                <c:pt idx="22">
                  <c:v>12422.26213087356</c:v>
                </c:pt>
                <c:pt idx="23">
                  <c:v>13186.765511059604</c:v>
                </c:pt>
                <c:pt idx="24">
                  <c:v>13979.24760612641</c:v>
                </c:pt>
                <c:pt idx="25">
                  <c:v>14799.826816774375</c:v>
                </c:pt>
                <c:pt idx="26">
                  <c:v>15648.501250463712</c:v>
                </c:pt>
                <c:pt idx="27">
                  <c:v>16525.11248722448</c:v>
                </c:pt>
                <c:pt idx="28">
                  <c:v>17429.310020204517</c:v>
                </c:pt>
                <c:pt idx="29">
                  <c:v>18360.517933186675</c:v>
                </c:pt>
                <c:pt idx="30">
                  <c:v>19317.905132134838</c:v>
                </c:pt>
                <c:pt idx="31">
                  <c:v>20300.360148547301</c:v>
                </c:pt>
                <c:pt idx="32">
                  <c:v>21306.471225427336</c:v>
                </c:pt>
                <c:pt idx="33">
                  <c:v>22334.512122085431</c:v>
                </c:pt>
                <c:pt idx="34">
                  <c:v>23382.433859513854</c:v>
                </c:pt>
                <c:pt idx="35">
                  <c:v>24447.862486219587</c:v>
                </c:pt>
                <c:pt idx="36">
                  <c:v>25528.102872681884</c:v>
                </c:pt>
                <c:pt idx="37">
                  <c:v>26620.148526481091</c:v>
                </c:pt>
                <c:pt idx="38">
                  <c:v>27720.697437571387</c:v>
                </c:pt>
                <c:pt idx="39">
                  <c:v>28826.173989514529</c:v>
                </c:pt>
                <c:pt idx="40">
                  <c:v>29932.756984865246</c:v>
                </c:pt>
                <c:pt idx="41">
                  <c:v>30935.222281928978</c:v>
                </c:pt>
                <c:pt idx="42">
                  <c:v>31819.824504997119</c:v>
                </c:pt>
                <c:pt idx="43">
                  <c:v>32598.868816669648</c:v>
                </c:pt>
                <c:pt idx="44">
                  <c:v>33287.037723279704</c:v>
                </c:pt>
                <c:pt idx="45">
                  <c:v>33896.702799293234</c:v>
                </c:pt>
                <c:pt idx="46">
                  <c:v>34438.315280876479</c:v>
                </c:pt>
                <c:pt idx="47">
                  <c:v>34920.730798395904</c:v>
                </c:pt>
                <c:pt idx="48">
                  <c:v>35351.477713309963</c:v>
                </c:pt>
                <c:pt idx="49">
                  <c:v>35736.978174660297</c:v>
                </c:pt>
                <c:pt idx="50">
                  <c:v>36082.730036252622</c:v>
                </c:pt>
                <c:pt idx="51">
                  <c:v>36393.456615156116</c:v>
                </c:pt>
                <c:pt idx="52">
                  <c:v>36673.230136007951</c:v>
                </c:pt>
                <c:pt idx="53">
                  <c:v>36925.573684245894</c:v>
                </c:pt>
                <c:pt idx="54">
                  <c:v>37153.545613880553</c:v>
                </c:pt>
                <c:pt idx="55">
                  <c:v>37359.809621150183</c:v>
                </c:pt>
                <c:pt idx="56">
                  <c:v>37546.693090802124</c:v>
                </c:pt>
                <c:pt idx="57">
                  <c:v>37716.235828835161</c:v>
                </c:pt>
                <c:pt idx="58">
                  <c:v>37870.230896088549</c:v>
                </c:pt>
                <c:pt idx="59">
                  <c:v>38010.258934448793</c:v>
                </c:pt>
                <c:pt idx="60">
                  <c:v>38137.717117304659</c:v>
                </c:pt>
                <c:pt idx="61">
                  <c:v>38253.843646186346</c:v>
                </c:pt>
                <c:pt idx="62">
                  <c:v>38359.738546400986</c:v>
                </c:pt>
                <c:pt idx="63">
                  <c:v>38456.381377910169</c:v>
                </c:pt>
                <c:pt idx="64">
                  <c:v>38544.646367235386</c:v>
                </c:pt>
                <c:pt idx="65">
                  <c:v>38625.315376652157</c:v>
                </c:pt>
                <c:pt idx="66">
                  <c:v>38699.089054215445</c:v>
                </c:pt>
                <c:pt idx="67">
                  <c:v>38766.596448946264</c:v>
                </c:pt>
                <c:pt idx="68">
                  <c:v>38828.403327173713</c:v>
                </c:pt>
                <c:pt idx="69">
                  <c:v>38885.0193864662</c:v>
                </c:pt>
                <c:pt idx="70">
                  <c:v>38936.904531120279</c:v>
                </c:pt>
              </c:numCache>
            </c:numRef>
          </c:yVal>
          <c:smooth val="1"/>
          <c:extLst xmlns:c15="http://schemas.microsoft.com/office/drawing/2012/chart">
            <c:ext xmlns:c16="http://schemas.microsoft.com/office/drawing/2014/chart" uri="{C3380CC4-5D6E-409C-BE32-E72D297353CC}">
              <c16:uniqueId val="{00000006-B1CC-49FA-BC6F-00C9C4ACF3D3}"/>
            </c:ext>
          </c:extLst>
        </c:ser>
        <c:ser>
          <c:idx val="11"/>
          <c:order val="4"/>
          <c:tx>
            <c:strRef>
              <c:f>'Graph-outputs'!$A$76</c:f>
              <c:strCache>
                <c:ptCount val="1"/>
                <c:pt idx="0">
                  <c:v>Fire Type Output1</c:v>
                </c:pt>
              </c:strCache>
            </c:strRef>
          </c:tx>
          <c:spPr>
            <a:ln>
              <a:noFill/>
            </a:ln>
          </c:spPr>
          <c:marker>
            <c:symbol val="circle"/>
            <c:size val="7"/>
            <c:spPr>
              <a:solidFill>
                <a:schemeClr val="tx1"/>
              </a:solidFill>
              <a:ln>
                <a:solidFill>
                  <a:schemeClr val="tx1"/>
                </a:solidFill>
              </a:ln>
            </c:spPr>
          </c:marker>
          <c:dPt>
            <c:idx val="1"/>
            <c:marker>
              <c:symbol val="diamond"/>
              <c:size val="5"/>
            </c:marker>
            <c:bubble3D val="0"/>
            <c:extLst>
              <c:ext xmlns:c16="http://schemas.microsoft.com/office/drawing/2014/chart" uri="{C3380CC4-5D6E-409C-BE32-E72D297353CC}">
                <c16:uniqueId val="{00000007-B1CC-49FA-BC6F-00C9C4ACF3D3}"/>
              </c:ext>
            </c:extLst>
          </c:dPt>
          <c:dPt>
            <c:idx val="2"/>
            <c:marker>
              <c:symbol val="x"/>
              <c:size val="7"/>
            </c:marker>
            <c:bubble3D val="0"/>
            <c:extLst>
              <c:ext xmlns:c16="http://schemas.microsoft.com/office/drawing/2014/chart" uri="{C3380CC4-5D6E-409C-BE32-E72D297353CC}">
                <c16:uniqueId val="{00000008-B1CC-49FA-BC6F-00C9C4ACF3D3}"/>
              </c:ext>
            </c:extLst>
          </c:dPt>
          <c:xVal>
            <c:numRef>
              <c:f>'Graph-outputs'!$C$82:$C$84</c:f>
              <c:numCache>
                <c:formatCode>General</c:formatCode>
                <c:ptCount val="3"/>
                <c:pt idx="0">
                  <c:v>#N/A</c:v>
                </c:pt>
                <c:pt idx="1">
                  <c:v>#N/A</c:v>
                </c:pt>
                <c:pt idx="2">
                  <c:v>7</c:v>
                </c:pt>
              </c:numCache>
            </c:numRef>
          </c:xVal>
          <c:yVal>
            <c:numRef>
              <c:f>'Graph-outputs'!$B$82:$B$84</c:f>
              <c:numCache>
                <c:formatCode>General</c:formatCode>
                <c:ptCount val="3"/>
                <c:pt idx="0">
                  <c:v>#N/A</c:v>
                </c:pt>
                <c:pt idx="1">
                  <c:v>#N/A</c:v>
                </c:pt>
                <c:pt idx="2">
                  <c:v>8926.2480775716067</c:v>
                </c:pt>
              </c:numCache>
            </c:numRef>
          </c:yVal>
          <c:smooth val="1"/>
          <c:extLst>
            <c:ext xmlns:c16="http://schemas.microsoft.com/office/drawing/2014/chart" uri="{C3380CC4-5D6E-409C-BE32-E72D297353CC}">
              <c16:uniqueId val="{00000009-B1CC-49FA-BC6F-00C9C4ACF3D3}"/>
            </c:ext>
          </c:extLst>
        </c:ser>
        <c:ser>
          <c:idx val="12"/>
          <c:order val="5"/>
          <c:tx>
            <c:strRef>
              <c:f>'Graph-outputs'!$AI$76</c:f>
              <c:strCache>
                <c:ptCount val="1"/>
                <c:pt idx="0">
                  <c:v>Fire Type Output2</c:v>
                </c:pt>
              </c:strCache>
            </c:strRef>
          </c:tx>
          <c:spPr>
            <a:ln>
              <a:noFill/>
            </a:ln>
          </c:spPr>
          <c:marker>
            <c:symbol val="circle"/>
            <c:size val="7"/>
            <c:spPr>
              <a:solidFill>
                <a:srgbClr val="FF0000"/>
              </a:solidFill>
              <a:ln>
                <a:solidFill>
                  <a:srgbClr val="FF0000"/>
                </a:solidFill>
              </a:ln>
            </c:spPr>
          </c:marker>
          <c:dPt>
            <c:idx val="1"/>
            <c:marker>
              <c:symbol val="diamond"/>
              <c:size val="5"/>
            </c:marker>
            <c:bubble3D val="0"/>
            <c:extLst>
              <c:ext xmlns:c16="http://schemas.microsoft.com/office/drawing/2014/chart" uri="{C3380CC4-5D6E-409C-BE32-E72D297353CC}">
                <c16:uniqueId val="{0000000A-B1CC-49FA-BC6F-00C9C4ACF3D3}"/>
              </c:ext>
            </c:extLst>
          </c:dPt>
          <c:dPt>
            <c:idx val="2"/>
            <c:marker>
              <c:symbol val="x"/>
              <c:size val="7"/>
            </c:marker>
            <c:bubble3D val="0"/>
            <c:extLst>
              <c:ext xmlns:c16="http://schemas.microsoft.com/office/drawing/2014/chart" uri="{C3380CC4-5D6E-409C-BE32-E72D297353CC}">
                <c16:uniqueId val="{0000000B-B1CC-49FA-BC6F-00C9C4ACF3D3}"/>
              </c:ext>
            </c:extLst>
          </c:dPt>
          <c:xVal>
            <c:numRef>
              <c:f>'Graph-outputs'!$AK$82:$AK$84</c:f>
              <c:numCache>
                <c:formatCode>General</c:formatCode>
                <c:ptCount val="3"/>
                <c:pt idx="0">
                  <c:v>18</c:v>
                </c:pt>
                <c:pt idx="1">
                  <c:v>19</c:v>
                </c:pt>
                <c:pt idx="2">
                  <c:v>23</c:v>
                </c:pt>
              </c:numCache>
            </c:numRef>
          </c:xVal>
          <c:yVal>
            <c:numRef>
              <c:f>'Graph-outputs'!$AJ$82:$AJ$84</c:f>
              <c:numCache>
                <c:formatCode>General</c:formatCode>
                <c:ptCount val="3"/>
                <c:pt idx="0">
                  <c:v>6081.7595753398318</c:v>
                </c:pt>
                <c:pt idx="1">
                  <c:v>7682.3429266674884</c:v>
                </c:pt>
                <c:pt idx="2">
                  <c:v>14408.140603061851</c:v>
                </c:pt>
              </c:numCache>
            </c:numRef>
          </c:yVal>
          <c:smooth val="1"/>
          <c:extLst>
            <c:ext xmlns:c16="http://schemas.microsoft.com/office/drawing/2014/chart" uri="{C3380CC4-5D6E-409C-BE32-E72D297353CC}">
              <c16:uniqueId val="{0000000C-B1CC-49FA-BC6F-00C9C4ACF3D3}"/>
            </c:ext>
          </c:extLst>
        </c:ser>
        <c:ser>
          <c:idx val="8"/>
          <c:order val="6"/>
          <c:tx>
            <c:strRef>
              <c:f>'Graph-outputs'!$BQ$76</c:f>
              <c:strCache>
                <c:ptCount val="1"/>
                <c:pt idx="0">
                  <c:v>Fire Type Output3</c:v>
                </c:pt>
              </c:strCache>
            </c:strRef>
          </c:tx>
          <c:spPr>
            <a:ln>
              <a:noFill/>
            </a:ln>
          </c:spPr>
          <c:marker>
            <c:symbol val="circle"/>
            <c:size val="7"/>
            <c:spPr>
              <a:solidFill>
                <a:srgbClr val="3AB131"/>
              </a:solidFill>
              <a:ln>
                <a:solidFill>
                  <a:srgbClr val="3AB131"/>
                </a:solidFill>
              </a:ln>
            </c:spPr>
          </c:marker>
          <c:dPt>
            <c:idx val="1"/>
            <c:marker>
              <c:symbol val="diamond"/>
              <c:size val="5"/>
            </c:marker>
            <c:bubble3D val="0"/>
            <c:extLst>
              <c:ext xmlns:c16="http://schemas.microsoft.com/office/drawing/2014/chart" uri="{C3380CC4-5D6E-409C-BE32-E72D297353CC}">
                <c16:uniqueId val="{0000000D-B1CC-49FA-BC6F-00C9C4ACF3D3}"/>
              </c:ext>
            </c:extLst>
          </c:dPt>
          <c:dPt>
            <c:idx val="2"/>
            <c:marker>
              <c:symbol val="square"/>
              <c:size val="7"/>
            </c:marker>
            <c:bubble3D val="0"/>
            <c:extLst>
              <c:ext xmlns:c16="http://schemas.microsoft.com/office/drawing/2014/chart" uri="{C3380CC4-5D6E-409C-BE32-E72D297353CC}">
                <c16:uniqueId val="{0000000E-B1CC-49FA-BC6F-00C9C4ACF3D3}"/>
              </c:ext>
            </c:extLst>
          </c:dPt>
          <c:xVal>
            <c:numRef>
              <c:f>'Graph-outputs'!$BS$82:$BS$84</c:f>
              <c:numCache>
                <c:formatCode>General</c:formatCode>
                <c:ptCount val="3"/>
                <c:pt idx="0">
                  <c:v>#N/A</c:v>
                </c:pt>
                <c:pt idx="1">
                  <c:v>#N/A</c:v>
                </c:pt>
                <c:pt idx="2">
                  <c:v>#N/A</c:v>
                </c:pt>
              </c:numCache>
            </c:numRef>
          </c:xVal>
          <c:yVal>
            <c:numRef>
              <c:f>'Graph-outputs'!$BR$82:$BR$84</c:f>
              <c:numCache>
                <c:formatCode>General</c:formatCode>
                <c:ptCount val="3"/>
                <c:pt idx="0">
                  <c:v>#N/A</c:v>
                </c:pt>
                <c:pt idx="1">
                  <c:v>#N/A</c:v>
                </c:pt>
                <c:pt idx="2">
                  <c:v>#N/A</c:v>
                </c:pt>
              </c:numCache>
            </c:numRef>
          </c:yVal>
          <c:smooth val="1"/>
          <c:extLst>
            <c:ext xmlns:c16="http://schemas.microsoft.com/office/drawing/2014/chart" uri="{C3380CC4-5D6E-409C-BE32-E72D297353CC}">
              <c16:uniqueId val="{0000000F-B1CC-49FA-BC6F-00C9C4ACF3D3}"/>
            </c:ext>
          </c:extLst>
        </c:ser>
        <c:ser>
          <c:idx val="13"/>
          <c:order val="7"/>
          <c:tx>
            <c:strRef>
              <c:f>'Graph-outputs'!$CY$76</c:f>
              <c:strCache>
                <c:ptCount val="1"/>
                <c:pt idx="0">
                  <c:v>Fire Type Output4</c:v>
                </c:pt>
              </c:strCache>
            </c:strRef>
          </c:tx>
          <c:spPr>
            <a:ln>
              <a:noFill/>
            </a:ln>
          </c:spPr>
          <c:marker>
            <c:symbol val="circle"/>
            <c:size val="7"/>
            <c:spPr>
              <a:solidFill>
                <a:srgbClr val="2161AF"/>
              </a:solidFill>
              <a:ln>
                <a:solidFill>
                  <a:srgbClr val="2161AF"/>
                </a:solidFill>
              </a:ln>
            </c:spPr>
          </c:marker>
          <c:dPt>
            <c:idx val="1"/>
            <c:marker>
              <c:symbol val="diamond"/>
              <c:size val="5"/>
            </c:marker>
            <c:bubble3D val="0"/>
            <c:extLst>
              <c:ext xmlns:c16="http://schemas.microsoft.com/office/drawing/2014/chart" uri="{C3380CC4-5D6E-409C-BE32-E72D297353CC}">
                <c16:uniqueId val="{00000010-B1CC-49FA-BC6F-00C9C4ACF3D3}"/>
              </c:ext>
            </c:extLst>
          </c:dPt>
          <c:dPt>
            <c:idx val="2"/>
            <c:marker>
              <c:symbol val="x"/>
              <c:size val="7"/>
            </c:marker>
            <c:bubble3D val="0"/>
            <c:extLst>
              <c:ext xmlns:c16="http://schemas.microsoft.com/office/drawing/2014/chart" uri="{C3380CC4-5D6E-409C-BE32-E72D297353CC}">
                <c16:uniqueId val="{00000011-B1CC-49FA-BC6F-00C9C4ACF3D3}"/>
              </c:ext>
            </c:extLst>
          </c:dPt>
          <c:xVal>
            <c:numRef>
              <c:f>'Graph-outputs'!$DA$82:$DA$84</c:f>
              <c:numCache>
                <c:formatCode>General</c:formatCode>
                <c:ptCount val="3"/>
                <c:pt idx="0">
                  <c:v>4</c:v>
                </c:pt>
                <c:pt idx="1">
                  <c:v>9</c:v>
                </c:pt>
                <c:pt idx="2">
                  <c:v>18</c:v>
                </c:pt>
              </c:numCache>
            </c:numRef>
          </c:xVal>
          <c:yVal>
            <c:numRef>
              <c:f>'Graph-outputs'!$CZ$82:$CZ$84</c:f>
              <c:numCache>
                <c:formatCode>General</c:formatCode>
                <c:ptCount val="3"/>
                <c:pt idx="0">
                  <c:v>3165.3342634495611</c:v>
                </c:pt>
                <c:pt idx="1">
                  <c:v>4919.0031825831447</c:v>
                </c:pt>
                <c:pt idx="2">
                  <c:v>9639.339201662815</c:v>
                </c:pt>
              </c:numCache>
            </c:numRef>
          </c:yVal>
          <c:smooth val="1"/>
          <c:extLst xmlns:c15="http://schemas.microsoft.com/office/drawing/2012/chart">
            <c:ext xmlns:c16="http://schemas.microsoft.com/office/drawing/2014/chart" uri="{C3380CC4-5D6E-409C-BE32-E72D297353CC}">
              <c16:uniqueId val="{00000012-B1CC-49FA-BC6F-00C9C4ACF3D3}"/>
            </c:ext>
          </c:extLst>
        </c:ser>
        <c:ser>
          <c:idx val="5"/>
          <c:order val="9"/>
          <c:tx>
            <c:v>Surface/IC fire transition</c:v>
          </c:tx>
          <c:spPr>
            <a:ln>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xVal>
            <c:numRef>
              <c:f>'[1]FBP outputs'!$A$87:$A$88</c:f>
              <c:numCache>
                <c:formatCode>General</c:formatCode>
                <c:ptCount val="2"/>
              </c:numCache>
            </c:numRef>
          </c:xVal>
          <c:yVal>
            <c:numRef>
              <c:f>'[1]FBP outputs'!$B$87:$B$88</c:f>
              <c:numCache>
                <c:formatCode>General</c:formatCode>
                <c:ptCount val="2"/>
              </c:numCache>
            </c:numRef>
          </c:yVal>
          <c:smooth val="1"/>
          <c:extLst>
            <c:ext xmlns:c16="http://schemas.microsoft.com/office/drawing/2014/chart" uri="{C3380CC4-5D6E-409C-BE32-E72D297353CC}">
              <c16:uniqueId val="{00000013-B1CC-49FA-BC6F-00C9C4ACF3D3}"/>
            </c:ext>
          </c:extLst>
        </c:ser>
        <c:ser>
          <c:idx val="6"/>
          <c:order val="10"/>
          <c:tx>
            <c:v>IC fire CFB 50%</c:v>
          </c:tx>
          <c:spPr>
            <a:ln>
              <a:solidFill>
                <a:schemeClr val="bg1">
                  <a:lumMod val="50000"/>
                </a:schemeClr>
              </a:solidFill>
            </a:ln>
          </c:spPr>
          <c:marker>
            <c:symbol val="diamond"/>
            <c:size val="5"/>
            <c:spPr>
              <a:solidFill>
                <a:schemeClr val="bg1">
                  <a:lumMod val="50000"/>
                </a:schemeClr>
              </a:solidFill>
              <a:ln>
                <a:solidFill>
                  <a:schemeClr val="bg1">
                    <a:lumMod val="50000"/>
                  </a:schemeClr>
                </a:solidFill>
              </a:ln>
            </c:spPr>
          </c:marker>
          <c:xVal>
            <c:numRef>
              <c:f>'[1]FBP outputs'!$A$90:$A$91</c:f>
              <c:numCache>
                <c:formatCode>General</c:formatCode>
                <c:ptCount val="2"/>
              </c:numCache>
            </c:numRef>
          </c:xVal>
          <c:yVal>
            <c:numRef>
              <c:f>'[1]FBP outputs'!$B$90:$B$91</c:f>
              <c:numCache>
                <c:formatCode>General</c:formatCode>
                <c:ptCount val="2"/>
              </c:numCache>
            </c:numRef>
          </c:yVal>
          <c:smooth val="1"/>
          <c:extLst>
            <c:ext xmlns:c16="http://schemas.microsoft.com/office/drawing/2014/chart" uri="{C3380CC4-5D6E-409C-BE32-E72D297353CC}">
              <c16:uniqueId val="{00000014-B1CC-49FA-BC6F-00C9C4ACF3D3}"/>
            </c:ext>
          </c:extLst>
        </c:ser>
        <c:ser>
          <c:idx val="7"/>
          <c:order val="11"/>
          <c:tx>
            <c:v>CC fire transition</c:v>
          </c:tx>
          <c:spPr>
            <a:ln>
              <a:solidFill>
                <a:schemeClr val="bg1">
                  <a:lumMod val="50000"/>
                </a:schemeClr>
              </a:solidFill>
            </a:ln>
          </c:spPr>
          <c:marker>
            <c:symbol val="square"/>
            <c:size val="5"/>
            <c:spPr>
              <a:solidFill>
                <a:schemeClr val="bg1">
                  <a:lumMod val="50000"/>
                </a:schemeClr>
              </a:solidFill>
              <a:ln>
                <a:solidFill>
                  <a:schemeClr val="bg1">
                    <a:lumMod val="50000"/>
                  </a:schemeClr>
                </a:solidFill>
              </a:ln>
            </c:spPr>
          </c:marker>
          <c:xVal>
            <c:numRef>
              <c:f>'[1]FBP outputs'!$B$97:$B$99</c:f>
              <c:numCache>
                <c:formatCode>General</c:formatCode>
                <c:ptCount val="3"/>
              </c:numCache>
            </c:numRef>
          </c:xVal>
          <c:yVal>
            <c:numRef>
              <c:f>'[1]FBP outputs'!$C$97:$C$98</c:f>
              <c:numCache>
                <c:formatCode>General</c:formatCode>
                <c:ptCount val="2"/>
              </c:numCache>
            </c:numRef>
          </c:yVal>
          <c:smooth val="1"/>
          <c:extLst>
            <c:ext xmlns:c16="http://schemas.microsoft.com/office/drawing/2014/chart" uri="{C3380CC4-5D6E-409C-BE32-E72D297353CC}">
              <c16:uniqueId val="{00000015-B1CC-49FA-BC6F-00C9C4ACF3D3}"/>
            </c:ext>
          </c:extLst>
        </c:ser>
        <c:dLbls>
          <c:showLegendKey val="0"/>
          <c:showVal val="0"/>
          <c:showCatName val="0"/>
          <c:showSerName val="0"/>
          <c:showPercent val="0"/>
          <c:showBubbleSize val="0"/>
        </c:dLbls>
        <c:axId val="121373440"/>
        <c:axId val="121375360"/>
        <c:extLst>
          <c:ext xmlns:c15="http://schemas.microsoft.com/office/drawing/2012/chart" uri="{02D57815-91ED-43cb-92C2-25804820EDAC}">
            <c15:filteredScatterSeries>
              <c15:ser>
                <c:idx val="14"/>
                <c:order val="8"/>
                <c:tx>
                  <c:strRef>
                    <c:extLst>
                      <c:ext uri="{02D57815-91ED-43cb-92C2-25804820EDAC}">
                        <c15:formulaRef>
                          <c15:sqref>#REF!$CH$3</c15:sqref>
                        </c15:formulaRef>
                      </c:ext>
                    </c:extLst>
                    <c:strCache>
                      <c:ptCount val="1"/>
                      <c:pt idx="0">
                        <c:v>#REF!</c:v>
                      </c:pt>
                    </c:strCache>
                  </c:strRef>
                </c:tx>
                <c:spPr>
                  <a:ln>
                    <a:solidFill>
                      <a:srgbClr val="871BA5"/>
                    </a:solidFill>
                  </a:ln>
                </c:spPr>
                <c:marker>
                  <c:symbol val="none"/>
                </c:marker>
                <c:xVal>
                  <c:numRef>
                    <c:extLst>
                      <c:ext uri="{02D57815-91ED-43cb-92C2-25804820EDAC}">
                        <c15:formulaRef>
                          <c15:sqref>#REF!$BW$4:$BW$74</c15:sqref>
                        </c15:formulaRef>
                      </c:ext>
                    </c:extLst>
                  </c:numRef>
                </c:xVal>
                <c:yVal>
                  <c:numRef>
                    <c:extLst>
                      <c:ext uri="{02D57815-91ED-43cb-92C2-25804820EDAC}">
                        <c15:formulaRef>
                          <c15:sqref>#REF!$CH$4:$CH$74</c15:sqref>
                        </c15:formulaRef>
                      </c:ext>
                    </c:extLst>
                    <c:numCache>
                      <c:formatCode>General</c:formatCode>
                      <c:ptCount val="1"/>
                      <c:pt idx="0">
                        <c:v>1</c:v>
                      </c:pt>
                    </c:numCache>
                  </c:numRef>
                </c:yVal>
                <c:smooth val="1"/>
                <c:extLst>
                  <c:ext xmlns:c16="http://schemas.microsoft.com/office/drawing/2014/chart" uri="{C3380CC4-5D6E-409C-BE32-E72D297353CC}">
                    <c16:uniqueId val="{00000016-B1CC-49FA-BC6F-00C9C4ACF3D3}"/>
                  </c:ext>
                </c:extLst>
              </c15:ser>
            </c15:filteredScatterSeries>
          </c:ext>
        </c:extLst>
      </c:scatterChart>
      <c:valAx>
        <c:axId val="121373440"/>
        <c:scaling>
          <c:orientation val="minMax"/>
          <c:max val="60"/>
        </c:scaling>
        <c:delete val="0"/>
        <c:axPos val="b"/>
        <c:majorGridlines/>
        <c:numFmt formatCode="General" sourceLinked="1"/>
        <c:majorTickMark val="out"/>
        <c:minorTickMark val="out"/>
        <c:tickLblPos val="nextTo"/>
        <c:crossAx val="121375360"/>
        <c:crosses val="autoZero"/>
        <c:crossBetween val="midCat"/>
        <c:majorUnit val="5"/>
      </c:valAx>
      <c:valAx>
        <c:axId val="121375360"/>
        <c:scaling>
          <c:orientation val="minMax"/>
          <c:max val="30000"/>
          <c:min val="0"/>
        </c:scaling>
        <c:delete val="0"/>
        <c:axPos val="l"/>
        <c:majorGridlines/>
        <c:title>
          <c:tx>
            <c:strRef>
              <c:f>'Terms - Titres'!$N$6</c:f>
              <c:strCache>
                <c:ptCount val="1"/>
                <c:pt idx="0">
                  <c:v>Head Fire Intensity (kW/m)</c:v>
                </c:pt>
              </c:strCache>
            </c:strRef>
          </c:tx>
          <c:overlay val="0"/>
          <c:txPr>
            <a:bodyPr rot="-5400000" vert="horz"/>
            <a:lstStyle/>
            <a:p>
              <a:pPr>
                <a:defRPr sz="1200"/>
              </a:pPr>
              <a:endParaRPr lang="en-US"/>
            </a:p>
          </c:txPr>
        </c:title>
        <c:numFmt formatCode="#,##0" sourceLinked="0"/>
        <c:majorTickMark val="out"/>
        <c:minorTickMark val="out"/>
        <c:tickLblPos val="nextTo"/>
        <c:crossAx val="121373440"/>
        <c:crosses val="autoZero"/>
        <c:crossBetween val="midCat"/>
        <c:majorUnit val="5000"/>
        <c:minorUnit val="1000"/>
      </c:valAx>
      <c:spPr>
        <a:noFill/>
        <a:ln w="25400">
          <a:noFill/>
        </a:ln>
      </c:spPr>
    </c:plotArea>
    <c:plotVisOnly val="1"/>
    <c:dispBlanksAs val="gap"/>
    <c:showDLblsOverMax val="0"/>
  </c:chart>
  <c:spPr>
    <a:solidFill>
      <a:schemeClr val="accent6">
        <a:lumMod val="20000"/>
        <a:lumOff val="80000"/>
      </a:schemeClr>
    </a:solidFill>
  </c:spPr>
  <c:txPr>
    <a:bodyPr/>
    <a:lstStyle/>
    <a:p>
      <a:pPr>
        <a:defRPr sz="900"/>
      </a:pPr>
      <a:endParaRPr lang="en-US"/>
    </a:p>
  </c:txPr>
  <c:printSettings>
    <c:headerFooter/>
    <c:pageMargins b="0.75" l="0.7" r="0.7" t="0.75" header="0.3" footer="0.3"/>
    <c:pageSetup/>
  </c:printSettings>
  <c:userShapes r:id="rId1"/>
</c:chartSpace>
</file>

<file path=xl/ctrlProps/ctrlProp1.xml><?xml version="1.0" encoding="utf-8"?>
<formControlPr xmlns="http://schemas.microsoft.com/office/spreadsheetml/2009/9/main" objectType="Drop" dropStyle="combo" dx="20" fmlaLink="Settings!$J$5" fmlaRange="Settings!$E$5:$E$35" noThreeD="1" sel="18" val="12"/>
</file>

<file path=xl/ctrlProps/ctrlProp10.xml><?xml version="1.0" encoding="utf-8"?>
<formControlPr xmlns="http://schemas.microsoft.com/office/spreadsheetml/2009/9/main" objectType="Drop" dropStyle="combo" dx="20" fmlaLink="'Calcs-control3'!$C$4" fmlaRange="'Calcs-control3'!$B$4:$B$24" noThreeD="1" sel="13" val="11"/>
</file>

<file path=xl/ctrlProps/ctrlProp11.xml><?xml version="1.0" encoding="utf-8"?>
<formControlPr xmlns="http://schemas.microsoft.com/office/spreadsheetml/2009/9/main" objectType="CheckBox" checked="Checked" fmlaLink="'Graph-outputs'!$BS$2" lockText="1" noThreeD="1"/>
</file>

<file path=xl/ctrlProps/ctrlProp12.xml><?xml version="1.0" encoding="utf-8"?>
<formControlPr xmlns="http://schemas.microsoft.com/office/spreadsheetml/2009/9/main" objectType="Drop" dropStyle="combo" dx="20" fmlaLink="Settings!$H$5" fmlaRange="Settings!$B$5:$B$55" noThreeD="1" sel="34" val="8"/>
</file>

<file path=xl/ctrlProps/ctrlProp13.xml><?xml version="1.0" encoding="utf-8"?>
<formControlPr xmlns="http://schemas.microsoft.com/office/spreadsheetml/2009/9/main" objectType="Drop" dropStyle="combo" dx="20" fmlaLink="Settings!$M$5" fmlaRange="Settings!$A$5:$A$6" noThreeD="1" sel="2" val="0"/>
</file>

<file path=xl/ctrlProps/ctrlProp14.xml><?xml version="1.0" encoding="utf-8"?>
<formControlPr xmlns="http://schemas.microsoft.com/office/spreadsheetml/2009/9/main" objectType="Drop" dropStyle="combo" dx="20" fmlaLink="'Graph-outputs'!$DB$1" fmlaRange="Settings!$Q$5:$Q$22" noThreeD="1" sel="16" val="10"/>
</file>

<file path=xl/ctrlProps/ctrlProp15.xml><?xml version="1.0" encoding="utf-8"?>
<formControlPr xmlns="http://schemas.microsoft.com/office/spreadsheetml/2009/9/main" objectType="Drop" dropStyle="combo" dx="20" fmlaLink="'Calcs-control4'!$C$4" fmlaRange="'Calcs-control4'!$B$4:$B$24" noThreeD="1" sel="14" val="13"/>
</file>

<file path=xl/ctrlProps/ctrlProp16.xml><?xml version="1.0" encoding="utf-8"?>
<formControlPr xmlns="http://schemas.microsoft.com/office/spreadsheetml/2009/9/main" objectType="CheckBox" checked="Checked" fmlaLink="'Graph-outputs'!$DA$2" lockText="1" noThreeD="1"/>
</file>

<file path=xl/ctrlProps/ctrlProp17.xml><?xml version="1.0" encoding="utf-8"?>
<formControlPr xmlns="http://schemas.microsoft.com/office/spreadsheetml/2009/9/main" objectType="Drop" dropLines="2" dropStyle="combo" dx="20" fmlaLink="'Terms - Titres'!$U$3" fmlaRange="'Terms - Titres'!$T$3:$T$4" noThreeD="1" sel="1" val="0"/>
</file>

<file path=xl/ctrlProps/ctrlProp18.xml><?xml version="1.0" encoding="utf-8"?>
<formControlPr xmlns="http://schemas.microsoft.com/office/spreadsheetml/2009/9/main" objectType="Drop" dropStyle="combo" dx="20" fmlaLink="Settings!$J$5" fmlaRange="Settings!$E$5:$E$35" noThreeD="1" sel="18" val="11"/>
</file>

<file path=xl/ctrlProps/ctrlProp19.xml><?xml version="1.0" encoding="utf-8"?>
<formControlPr xmlns="http://schemas.microsoft.com/office/spreadsheetml/2009/9/main" objectType="Drop" dropStyle="combo" dx="20" fmlaLink="Settings!$I$5" fmlaRange="Settings!$C$5:$C$46" noThreeD="1" sel="11" val="13"/>
</file>

<file path=xl/ctrlProps/ctrlProp2.xml><?xml version="1.0" encoding="utf-8"?>
<formControlPr xmlns="http://schemas.microsoft.com/office/spreadsheetml/2009/9/main" objectType="Drop" dropStyle="combo" dx="20" fmlaLink="Settings!$I$5" fmlaRange="Settings!$C$5:$C$46" noThreeD="1" sel="11" val="9"/>
</file>

<file path=xl/ctrlProps/ctrlProp20.xml><?xml version="1.0" encoding="utf-8"?>
<formControlPr xmlns="http://schemas.microsoft.com/office/spreadsheetml/2009/9/main" objectType="Drop" dropStyle="combo" dx="20" fmlaLink="'Graph-outputs'!$AL$1" fmlaRange="Settings!$O$5:$O$22" noThreeD="1" sel="3" val="10"/>
</file>

<file path=xl/ctrlProps/ctrlProp21.xml><?xml version="1.0" encoding="utf-8"?>
<formControlPr xmlns="http://schemas.microsoft.com/office/spreadsheetml/2009/9/main" objectType="Drop" dropStyle="combo" dx="20" fmlaLink="'Calcs-control2'!$C$4" fmlaRange="'Calcs-control2'!$B$4:$B$24" noThreeD="1" sel="19" val="13"/>
</file>

<file path=xl/ctrlProps/ctrlProp22.xml><?xml version="1.0" encoding="utf-8"?>
<formControlPr xmlns="http://schemas.microsoft.com/office/spreadsheetml/2009/9/main" objectType="Drop" dropStyle="combo" dx="20" fmlaLink="'Graph-outputs'!$D$1" fmlaRange="Settings!$N$5:$N$22" noThreeD="1" sel="2" val="9"/>
</file>

<file path=xl/ctrlProps/ctrlProp23.xml><?xml version="1.0" encoding="utf-8"?>
<formControlPr xmlns="http://schemas.microsoft.com/office/spreadsheetml/2009/9/main" objectType="Drop" dropStyle="combo" dx="20" fmlaLink="'Calcs-control1'!$C$4" fmlaRange="'Calcs-control1'!$B$4:$B$24" noThreeD="1" sel="19" val="13"/>
</file>

<file path=xl/ctrlProps/ctrlProp24.xml><?xml version="1.0" encoding="utf-8"?>
<formControlPr xmlns="http://schemas.microsoft.com/office/spreadsheetml/2009/9/main" objectType="CheckBox" checked="Checked" fmlaLink="'Graph-outputs'!$C$2" lockText="1" noThreeD="1"/>
</file>

<file path=xl/ctrlProps/ctrlProp25.xml><?xml version="1.0" encoding="utf-8"?>
<formControlPr xmlns="http://schemas.microsoft.com/office/spreadsheetml/2009/9/main" objectType="CheckBox" checked="Checked" fmlaLink="'Graph-outputs'!$AK$2" lockText="1" noThreeD="1"/>
</file>

<file path=xl/ctrlProps/ctrlProp26.xml><?xml version="1.0" encoding="utf-8"?>
<formControlPr xmlns="http://schemas.microsoft.com/office/spreadsheetml/2009/9/main" objectType="Drop" dropStyle="combo" dx="20" fmlaLink="'Graph-outputs'!$BT$1" fmlaRange="Settings!$P$5:$P$22" noThreeD="1" sel="13" val="10"/>
</file>

<file path=xl/ctrlProps/ctrlProp27.xml><?xml version="1.0" encoding="utf-8"?>
<formControlPr xmlns="http://schemas.microsoft.com/office/spreadsheetml/2009/9/main" objectType="Drop" dropStyle="combo" dx="20" fmlaLink="'Calcs-control3'!$C$4" fmlaRange="'Calcs-control3'!$B$4:$B$24" noThreeD="1" sel="13" val="11"/>
</file>

<file path=xl/ctrlProps/ctrlProp28.xml><?xml version="1.0" encoding="utf-8"?>
<formControlPr xmlns="http://schemas.microsoft.com/office/spreadsheetml/2009/9/main" objectType="CheckBox" checked="Checked" fmlaLink="'Graph-outputs'!$BS$2" lockText="1" noThreeD="1"/>
</file>

<file path=xl/ctrlProps/ctrlProp29.xml><?xml version="1.0" encoding="utf-8"?>
<formControlPr xmlns="http://schemas.microsoft.com/office/spreadsheetml/2009/9/main" objectType="Drop" dropStyle="combo" dx="20" fmlaLink="Settings!$H$5" fmlaRange="Settings!$B$5:$B$55" noThreeD="1" sel="34" val="30"/>
</file>

<file path=xl/ctrlProps/ctrlProp3.xml><?xml version="1.0" encoding="utf-8"?>
<formControlPr xmlns="http://schemas.microsoft.com/office/spreadsheetml/2009/9/main" objectType="Drop" dropStyle="combo" dx="20" fmlaLink="'Graph-outputs'!$AL$1" fmlaRange="Settings!$O$5:$O$22" noThreeD="1" sel="3" val="0"/>
</file>

<file path=xl/ctrlProps/ctrlProp30.xml><?xml version="1.0" encoding="utf-8"?>
<formControlPr xmlns="http://schemas.microsoft.com/office/spreadsheetml/2009/9/main" objectType="Drop" dropStyle="combo" dx="20" fmlaLink="Settings!$M$5" fmlaRange="Settings!$A$5:$A$6" noThreeD="1" sel="2" val="0"/>
</file>

<file path=xl/ctrlProps/ctrlProp31.xml><?xml version="1.0" encoding="utf-8"?>
<formControlPr xmlns="http://schemas.microsoft.com/office/spreadsheetml/2009/9/main" objectType="Drop" dropStyle="combo" dx="20" fmlaLink="'Graph-outputs'!$DB$1" fmlaRange="Settings!$Q$5:$Q$22" noThreeD="1" sel="16" val="10"/>
</file>

<file path=xl/ctrlProps/ctrlProp32.xml><?xml version="1.0" encoding="utf-8"?>
<formControlPr xmlns="http://schemas.microsoft.com/office/spreadsheetml/2009/9/main" objectType="Drop" dropStyle="combo" dx="20" fmlaLink="'Calcs-control4'!$C$4" fmlaRange="'Calcs-control4'!$B$4:$B$24" noThreeD="1" sel="14" val="13"/>
</file>

<file path=xl/ctrlProps/ctrlProp33.xml><?xml version="1.0" encoding="utf-8"?>
<formControlPr xmlns="http://schemas.microsoft.com/office/spreadsheetml/2009/9/main" objectType="CheckBox" checked="Checked" fmlaLink="'Graph-outputs'!$DA$2" lockText="1" noThreeD="1"/>
</file>

<file path=xl/ctrlProps/ctrlProp34.xml><?xml version="1.0" encoding="utf-8"?>
<formControlPr xmlns="http://schemas.microsoft.com/office/spreadsheetml/2009/9/main" objectType="Drop" dropStyle="combo" dx="20" fmlaLink="'Calcs-control3'!$C$161" fmlaRange="'Calcs-control3'!$B$165:$B$203" noThreeD="1" sel="15" val="14"/>
</file>

<file path=xl/ctrlProps/ctrlProp35.xml><?xml version="1.0" encoding="utf-8"?>
<formControlPr xmlns="http://schemas.microsoft.com/office/spreadsheetml/2009/9/main" objectType="Drop" dropStyle="combo" dx="20" fmlaLink="'Calcs-control4'!$C$161" fmlaRange="'Calcs-control4'!$B$165:$B$203" noThreeD="1" sel="35" val="31"/>
</file>

<file path=xl/ctrlProps/ctrlProp36.xml><?xml version="1.0" encoding="utf-8"?>
<formControlPr xmlns="http://schemas.microsoft.com/office/spreadsheetml/2009/9/main" objectType="Drop" dropStyle="combo" dx="20" fmlaLink="'Calcs-control2'!$C$161" fmlaRange="'Calcs-control2'!$B$165:$B$203" noThreeD="1" sel="15" val="12"/>
</file>

<file path=xl/ctrlProps/ctrlProp37.xml><?xml version="1.0" encoding="utf-8"?>
<formControlPr xmlns="http://schemas.microsoft.com/office/spreadsheetml/2009/9/main" objectType="Drop" dropStyle="combo" dx="20" fmlaLink="'Calcs-control1'!$C$161" fmlaRange="'Calcs-control1'!$B$165:$B$203" noThreeD="1" sel="2" val="0"/>
</file>

<file path=xl/ctrlProps/ctrlProp38.xml><?xml version="1.0" encoding="utf-8"?>
<formControlPr xmlns="http://schemas.microsoft.com/office/spreadsheetml/2009/9/main" objectType="Drop" dropLines="2" dropStyle="combo" dx="20" fmlaLink="'Terms - Titres'!$U$3" fmlaRange="'Terms - Titres'!$T$3:$T$4" noThreeD="1" sel="1" val="0"/>
</file>

<file path=xl/ctrlProps/ctrlProp39.xml><?xml version="1.0" encoding="utf-8"?>
<formControlPr xmlns="http://schemas.microsoft.com/office/spreadsheetml/2009/9/main" objectType="Drop" dropLines="2" dropStyle="combo" dx="20" fmlaLink="'Terms - Titres'!$U$3" fmlaRange="'Terms - Titres'!$T$3:$T$4" noThreeD="1" sel="1" val="0"/>
</file>

<file path=xl/ctrlProps/ctrlProp4.xml><?xml version="1.0" encoding="utf-8"?>
<formControlPr xmlns="http://schemas.microsoft.com/office/spreadsheetml/2009/9/main" objectType="Drop" dropStyle="combo" dx="20" fmlaLink="'Calcs-control2'!$C$4" fmlaRange="'Calcs-control2'!$B$4:$B$24" noThreeD="1" sel="19" val="13"/>
</file>

<file path=xl/ctrlProps/ctrlProp5.xml><?xml version="1.0" encoding="utf-8"?>
<formControlPr xmlns="http://schemas.microsoft.com/office/spreadsheetml/2009/9/main" objectType="Drop" dropStyle="combo" dx="20" fmlaLink="'Graph-outputs'!$D$1" fmlaRange="Settings!$N$5:$N$22" noThreeD="1" sel="2" val="0"/>
</file>

<file path=xl/ctrlProps/ctrlProp6.xml><?xml version="1.0" encoding="utf-8"?>
<formControlPr xmlns="http://schemas.microsoft.com/office/spreadsheetml/2009/9/main" objectType="Drop" dropStyle="combo" dx="20" fmlaLink="'Calcs-control1'!$C$4" fmlaRange="'Calcs-control1'!$B$4:$B$24" noThreeD="1" sel="19" val="13"/>
</file>

<file path=xl/ctrlProps/ctrlProp7.xml><?xml version="1.0" encoding="utf-8"?>
<formControlPr xmlns="http://schemas.microsoft.com/office/spreadsheetml/2009/9/main" objectType="CheckBox" checked="Checked" fmlaLink="'Graph-outputs'!$C$2" lockText="1" noThreeD="1"/>
</file>

<file path=xl/ctrlProps/ctrlProp8.xml><?xml version="1.0" encoding="utf-8"?>
<formControlPr xmlns="http://schemas.microsoft.com/office/spreadsheetml/2009/9/main" objectType="CheckBox" checked="Checked" fmlaLink="'Graph-outputs'!$AK$2" lockText="1" noThreeD="1"/>
</file>

<file path=xl/ctrlProps/ctrlProp9.xml><?xml version="1.0" encoding="utf-8"?>
<formControlPr xmlns="http://schemas.microsoft.com/office/spreadsheetml/2009/9/main" objectType="Drop" dropStyle="combo" dx="20" fmlaLink="'Graph-outputs'!$BT$1" fmlaRange="Settings!$P$5:$P$22" noThreeD="1" sel="13"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absoluteAnchor>
    <xdr:pos x="5280660" y="198120"/>
    <xdr:ext cx="8643471" cy="569976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2</xdr:col>
          <xdr:colOff>822960</xdr:colOff>
          <xdr:row>7</xdr:row>
          <xdr:rowOff>0</xdr:rowOff>
        </xdr:to>
        <xdr:sp macro="" textlink="">
          <xdr:nvSpPr>
            <xdr:cNvPr id="7169" name="Drop Down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822960</xdr:colOff>
          <xdr:row>8</xdr:row>
          <xdr:rowOff>0</xdr:rowOff>
        </xdr:to>
        <xdr:sp macro="" textlink="">
          <xdr:nvSpPr>
            <xdr:cNvPr id="7170" name="Drop Down 2"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15240</xdr:rowOff>
        </xdr:from>
        <xdr:to>
          <xdr:col>2</xdr:col>
          <xdr:colOff>822960</xdr:colOff>
          <xdr:row>18</xdr:row>
          <xdr:rowOff>15240</xdr:rowOff>
        </xdr:to>
        <xdr:sp macro="" textlink="">
          <xdr:nvSpPr>
            <xdr:cNvPr id="7172" name="Drop Down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2</xdr:col>
          <xdr:colOff>822960</xdr:colOff>
          <xdr:row>19</xdr:row>
          <xdr:rowOff>0</xdr:rowOff>
        </xdr:to>
        <xdr:sp macro="" textlink="">
          <xdr:nvSpPr>
            <xdr:cNvPr id="7173" name="Drop Down 5" hidden="1">
              <a:extLst>
                <a:ext uri="{63B3BB69-23CF-44E3-9099-C40C66FF867C}">
                  <a14:compatExt spid="_x0000_s7173"/>
                </a:ext>
                <a:ext uri="{FF2B5EF4-FFF2-40B4-BE49-F238E27FC236}">
                  <a16:creationId xmlns:a16="http://schemas.microsoft.com/office/drawing/2014/main" id="{00000000-0008-0000-0000-000005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2</xdr:col>
          <xdr:colOff>822960</xdr:colOff>
          <xdr:row>13</xdr:row>
          <xdr:rowOff>0</xdr:rowOff>
        </xdr:to>
        <xdr:sp macro="" textlink="">
          <xdr:nvSpPr>
            <xdr:cNvPr id="7181" name="Drop Down 13" hidden="1">
              <a:extLst>
                <a:ext uri="{63B3BB69-23CF-44E3-9099-C40C66FF867C}">
                  <a14:compatExt spid="_x0000_s7181"/>
                </a:ext>
                <a:ext uri="{FF2B5EF4-FFF2-40B4-BE49-F238E27FC236}">
                  <a16:creationId xmlns:a16="http://schemas.microsoft.com/office/drawing/2014/main" id="{00000000-0008-0000-0000-00000D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0</xdr:rowOff>
        </xdr:from>
        <xdr:to>
          <xdr:col>2</xdr:col>
          <xdr:colOff>822960</xdr:colOff>
          <xdr:row>14</xdr:row>
          <xdr:rowOff>0</xdr:rowOff>
        </xdr:to>
        <xdr:sp macro="" textlink="">
          <xdr:nvSpPr>
            <xdr:cNvPr id="7182" name="Drop Down 14" hidden="1">
              <a:extLst>
                <a:ext uri="{63B3BB69-23CF-44E3-9099-C40C66FF867C}">
                  <a14:compatExt spid="_x0000_s7182"/>
                </a:ext>
                <a:ext uri="{FF2B5EF4-FFF2-40B4-BE49-F238E27FC236}">
                  <a16:creationId xmlns:a16="http://schemas.microsoft.com/office/drawing/2014/main" id="{00000000-0008-0000-0000-00000E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586740</xdr:colOff>
          <xdr:row>11</xdr:row>
          <xdr:rowOff>0</xdr:rowOff>
        </xdr:from>
        <xdr:to>
          <xdr:col>2</xdr:col>
          <xdr:colOff>853440</xdr:colOff>
          <xdr:row>12</xdr:row>
          <xdr:rowOff>30480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0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15</xdr:row>
          <xdr:rowOff>182880</xdr:rowOff>
        </xdr:from>
        <xdr:to>
          <xdr:col>2</xdr:col>
          <xdr:colOff>845820</xdr:colOff>
          <xdr:row>17</xdr:row>
          <xdr:rowOff>22860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0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15240</xdr:rowOff>
        </xdr:from>
        <xdr:to>
          <xdr:col>2</xdr:col>
          <xdr:colOff>822960</xdr:colOff>
          <xdr:row>23</xdr:row>
          <xdr:rowOff>15240</xdr:rowOff>
        </xdr:to>
        <xdr:sp macro="" textlink="">
          <xdr:nvSpPr>
            <xdr:cNvPr id="7187" name="Drop Down 19" hidden="1">
              <a:extLst>
                <a:ext uri="{63B3BB69-23CF-44E3-9099-C40C66FF867C}">
                  <a14:compatExt spid="_x0000_s7187"/>
                </a:ext>
                <a:ext uri="{FF2B5EF4-FFF2-40B4-BE49-F238E27FC236}">
                  <a16:creationId xmlns:a16="http://schemas.microsoft.com/office/drawing/2014/main" id="{00000000-0008-0000-0000-000013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2</xdr:col>
          <xdr:colOff>822960</xdr:colOff>
          <xdr:row>24</xdr:row>
          <xdr:rowOff>0</xdr:rowOff>
        </xdr:to>
        <xdr:sp macro="" textlink="">
          <xdr:nvSpPr>
            <xdr:cNvPr id="7188" name="Drop Down 20" hidden="1">
              <a:extLst>
                <a:ext uri="{63B3BB69-23CF-44E3-9099-C40C66FF867C}">
                  <a14:compatExt spid="_x0000_s7188"/>
                </a:ext>
                <a:ext uri="{FF2B5EF4-FFF2-40B4-BE49-F238E27FC236}">
                  <a16:creationId xmlns:a16="http://schemas.microsoft.com/office/drawing/2014/main" id="{00000000-0008-0000-0000-000014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20</xdr:row>
          <xdr:rowOff>182880</xdr:rowOff>
        </xdr:from>
        <xdr:to>
          <xdr:col>2</xdr:col>
          <xdr:colOff>845820</xdr:colOff>
          <xdr:row>22</xdr:row>
          <xdr:rowOff>22860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0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2</xdr:col>
          <xdr:colOff>822960</xdr:colOff>
          <xdr:row>9</xdr:row>
          <xdr:rowOff>0</xdr:rowOff>
        </xdr:to>
        <xdr:sp macro="" textlink="">
          <xdr:nvSpPr>
            <xdr:cNvPr id="7191" name="Drop Down 23" hidden="1">
              <a:extLst>
                <a:ext uri="{63B3BB69-23CF-44E3-9099-C40C66FF867C}">
                  <a14:compatExt spid="_x0000_s7191"/>
                </a:ext>
                <a:ext uri="{FF2B5EF4-FFF2-40B4-BE49-F238E27FC236}">
                  <a16:creationId xmlns:a16="http://schemas.microsoft.com/office/drawing/2014/main" id="{00000000-0008-0000-0000-000017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4</xdr:col>
          <xdr:colOff>228600</xdr:colOff>
          <xdr:row>3</xdr:row>
          <xdr:rowOff>15240</xdr:rowOff>
        </xdr:to>
        <xdr:sp macro="" textlink="">
          <xdr:nvSpPr>
            <xdr:cNvPr id="7194" name="Drop Down 26" hidden="1">
              <a:extLst>
                <a:ext uri="{63B3BB69-23CF-44E3-9099-C40C66FF867C}">
                  <a14:compatExt spid="_x0000_s7194"/>
                </a:ext>
                <a:ext uri="{FF2B5EF4-FFF2-40B4-BE49-F238E27FC236}">
                  <a16:creationId xmlns:a16="http://schemas.microsoft.com/office/drawing/2014/main" id="{00000000-0008-0000-0000-00001A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15240</xdr:rowOff>
        </xdr:from>
        <xdr:to>
          <xdr:col>2</xdr:col>
          <xdr:colOff>822960</xdr:colOff>
          <xdr:row>28</xdr:row>
          <xdr:rowOff>15240</xdr:rowOff>
        </xdr:to>
        <xdr:sp macro="" textlink="">
          <xdr:nvSpPr>
            <xdr:cNvPr id="7195" name="Drop Down 27" hidden="1">
              <a:extLst>
                <a:ext uri="{63B3BB69-23CF-44E3-9099-C40C66FF867C}">
                  <a14:compatExt spid="_x0000_s7195"/>
                </a:ext>
                <a:ext uri="{FF2B5EF4-FFF2-40B4-BE49-F238E27FC236}">
                  <a16:creationId xmlns:a16="http://schemas.microsoft.com/office/drawing/2014/main" id="{00000000-0008-0000-0000-00001B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2</xdr:col>
          <xdr:colOff>822960</xdr:colOff>
          <xdr:row>29</xdr:row>
          <xdr:rowOff>0</xdr:rowOff>
        </xdr:to>
        <xdr:sp macro="" textlink="">
          <xdr:nvSpPr>
            <xdr:cNvPr id="7196" name="Drop Down 28" hidden="1">
              <a:extLst>
                <a:ext uri="{63B3BB69-23CF-44E3-9099-C40C66FF867C}">
                  <a14:compatExt spid="_x0000_s7196"/>
                </a:ext>
                <a:ext uri="{FF2B5EF4-FFF2-40B4-BE49-F238E27FC236}">
                  <a16:creationId xmlns:a16="http://schemas.microsoft.com/office/drawing/2014/main" id="{00000000-0008-0000-0000-00001C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25</xdr:row>
          <xdr:rowOff>182880</xdr:rowOff>
        </xdr:from>
        <xdr:to>
          <xdr:col>2</xdr:col>
          <xdr:colOff>845820</xdr:colOff>
          <xdr:row>27</xdr:row>
          <xdr:rowOff>22860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0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13</xdr:col>
      <xdr:colOff>228600</xdr:colOff>
      <xdr:row>29</xdr:row>
      <xdr:rowOff>38100</xdr:rowOff>
    </xdr:from>
    <xdr:ext cx="2148840" cy="264560"/>
    <xdr:sp macro="" textlink="Settings!M10">
      <xdr:nvSpPr>
        <xdr:cNvPr id="3" name="TextBox 2">
          <a:extLst>
            <a:ext uri="{FF2B5EF4-FFF2-40B4-BE49-F238E27FC236}">
              <a16:creationId xmlns:a16="http://schemas.microsoft.com/office/drawing/2014/main" id="{00000000-0008-0000-0000-000003000000}"/>
            </a:ext>
          </a:extLst>
        </xdr:cNvPr>
        <xdr:cNvSpPr txBox="1"/>
      </xdr:nvSpPr>
      <xdr:spPr>
        <a:xfrm>
          <a:off x="9159240" y="5440680"/>
          <a:ext cx="2148840" cy="264560"/>
        </a:xfrm>
        <a:prstGeom prst="rect">
          <a:avLst/>
        </a:prstGeom>
        <a:no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44A3695-18A1-45CE-AB66-BD2C41D6C9FD}" type="TxLink">
            <a:rPr lang="en-US" sz="1100" b="0" i="0" u="none" strike="noStrike">
              <a:solidFill>
                <a:srgbClr val="000000"/>
              </a:solidFill>
              <a:latin typeface="Calibri"/>
              <a:cs typeface="Calibri"/>
            </a:rPr>
            <a:pPr/>
            <a:t>Wind Speed (km/h)</a:t>
          </a:fld>
          <a:endParaRPr lang="en-CA" sz="1100" b="1"/>
        </a:p>
      </xdr:txBody>
    </xdr:sp>
    <xdr:clientData/>
  </xdr:oneCellAnchor>
  <mc:AlternateContent xmlns:mc="http://schemas.openxmlformats.org/markup-compatibility/2006">
    <mc:Choice xmlns:a14="http://schemas.microsoft.com/office/drawing/2010/main" Requires="a14">
      <xdr:twoCellAnchor editAs="oneCell">
        <xdr:from>
          <xdr:col>0</xdr:col>
          <xdr:colOff>0</xdr:colOff>
          <xdr:row>30</xdr:row>
          <xdr:rowOff>175260</xdr:rowOff>
        </xdr:from>
        <xdr:to>
          <xdr:col>1</xdr:col>
          <xdr:colOff>388620</xdr:colOff>
          <xdr:row>32</xdr:row>
          <xdr:rowOff>7620</xdr:rowOff>
        </xdr:to>
        <xdr:sp macro="" textlink="">
          <xdr:nvSpPr>
            <xdr:cNvPr id="7198" name="Drop Down 30" hidden="1">
              <a:extLst>
                <a:ext uri="{63B3BB69-23CF-44E3-9099-C40C66FF867C}">
                  <a14:compatExt spid="_x0000_s7198"/>
                </a:ext>
                <a:ext uri="{FF2B5EF4-FFF2-40B4-BE49-F238E27FC236}">
                  <a16:creationId xmlns:a16="http://schemas.microsoft.com/office/drawing/2014/main" id="{00000000-0008-0000-0000-00001E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0.37358</cdr:x>
      <cdr:y>0.92661</cdr:y>
    </cdr:from>
    <cdr:to>
      <cdr:x>0.41806</cdr:x>
      <cdr:y>0.95683</cdr:y>
    </cdr:to>
    <cdr:grpSp>
      <cdr:nvGrpSpPr>
        <cdr:cNvPr id="40" name="Group 39">
          <a:extLst xmlns:a="http://schemas.openxmlformats.org/drawingml/2006/main">
            <a:ext uri="{FF2B5EF4-FFF2-40B4-BE49-F238E27FC236}">
              <a16:creationId xmlns:a16="http://schemas.microsoft.com/office/drawing/2014/main" id="{1D31FB03-ACA2-4A42-9234-4DB22566D9B8}"/>
            </a:ext>
          </a:extLst>
        </cdr:cNvPr>
        <cdr:cNvGrpSpPr/>
      </cdr:nvGrpSpPr>
      <cdr:grpSpPr>
        <a:xfrm xmlns:a="http://schemas.openxmlformats.org/drawingml/2006/main">
          <a:off x="3229028" y="5281455"/>
          <a:ext cx="384461" cy="172246"/>
          <a:chOff x="0" y="0"/>
          <a:chExt cx="233991" cy="100754"/>
        </a:xfrm>
      </cdr:grpSpPr>
      <cdr:sp macro="" textlink="'Terms - Titres'!$N$4">
        <cdr:nvSpPr>
          <cdr:cNvPr id="41" name="TextBox 1">
            <a:extLst xmlns:a="http://schemas.openxmlformats.org/drawingml/2006/main">
              <a:ext uri="{FF2B5EF4-FFF2-40B4-BE49-F238E27FC236}">
                <a16:creationId xmlns:a16="http://schemas.microsoft.com/office/drawing/2014/main" id="{C9159A41-DDDA-4A62-929E-BD42A36FDE77}"/>
              </a:ext>
            </a:extLst>
          </cdr:cNvPr>
          <cdr:cNvSpPr txBox="1"/>
        </cdr:nvSpPr>
        <cdr:spPr>
          <a:xfrm xmlns:a="http://schemas.openxmlformats.org/drawingml/2006/main">
            <a:off x="0" y="0"/>
            <a:ext cx="233991" cy="100754"/>
          </a:xfrm>
          <a:prstGeom xmlns:a="http://schemas.openxmlformats.org/drawingml/2006/main" prst="rect">
            <a:avLst/>
          </a:prstGeom>
        </cdr:spPr>
        <cdr:txBody>
          <a:bodyPr xmlns:a="http://schemas.openxmlformats.org/drawingml/2006/main" wrap="non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68E5B18-1A1E-495F-A6B4-1794ACAF77D5}" type="TxLink">
              <a:rPr lang="en-US" sz="1100" b="0" i="0" u="none" strike="noStrike" baseline="0">
                <a:solidFill>
                  <a:srgbClr val="000000"/>
                </a:solidFill>
                <a:latin typeface="Calibri"/>
                <a:cs typeface="Calibri"/>
              </a:rPr>
              <a:pPr/>
              <a:t>X-Axis:</a:t>
            </a:fld>
            <a:endParaRPr lang="en-CA" sz="1200" b="1"/>
          </a:p>
        </cdr:txBody>
      </cdr:sp>
    </cdr:grpSp>
  </cdr:relSizeAnchor>
  <cdr:relSizeAnchor xmlns:cdr="http://schemas.openxmlformats.org/drawingml/2006/chartDrawing">
    <cdr:from>
      <cdr:x>0.56427</cdr:x>
      <cdr:y>0.96567</cdr:y>
    </cdr:from>
    <cdr:to>
      <cdr:x>0.63405</cdr:x>
      <cdr:y>1</cdr:y>
    </cdr:to>
    <cdr:sp macro="" textlink="#REF!">
      <cdr:nvSpPr>
        <cdr:cNvPr id="63" name="TextBox 1"/>
        <cdr:cNvSpPr txBox="1"/>
      </cdr:nvSpPr>
      <cdr:spPr>
        <a:xfrm xmlns:a="http://schemas.openxmlformats.org/drawingml/2006/main">
          <a:off x="4891854" y="6072243"/>
          <a:ext cx="604948" cy="215871"/>
        </a:xfrm>
        <a:prstGeom xmlns:a="http://schemas.openxmlformats.org/drawingml/2006/main" prst="rect">
          <a:avLst/>
        </a:prstGeom>
        <a:ln xmlns:a="http://schemas.openxmlformats.org/drawingml/2006/main">
          <a:noFill/>
        </a:ln>
      </cdr:spPr>
      <cdr:txBody>
        <a:bodyPr xmlns:a="http://schemas.openxmlformats.org/drawingml/2006/main" wrap="none" lIns="54000" tIns="36000" rIns="36000" bIns="36000" rtlCol="0" anchor="ctr"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019B1E7-4649-4E1A-A3BA-A2C5ACFD6AD9}" type="TxLink">
            <a:rPr lang="en-US" sz="800" b="0" i="0" u="none" strike="noStrike">
              <a:solidFill>
                <a:srgbClr val="000000"/>
              </a:solidFill>
              <a:latin typeface="Calibri"/>
              <a:cs typeface="Calibri"/>
            </a:rPr>
            <a:pPr/>
            <a:t> </a:t>
          </a:fld>
          <a:endParaRPr lang="en-CA" sz="800"/>
        </a:p>
      </cdr:txBody>
    </cdr:sp>
  </cdr:relSizeAnchor>
  <cdr:relSizeAnchor xmlns:cdr="http://schemas.openxmlformats.org/drawingml/2006/chartDrawing">
    <cdr:from>
      <cdr:x>0.89453</cdr:x>
      <cdr:y>0.85458</cdr:y>
    </cdr:from>
    <cdr:to>
      <cdr:x>1</cdr:x>
      <cdr:y>1</cdr:y>
    </cdr:to>
    <cdr:sp macro="" textlink="">
      <cdr:nvSpPr>
        <cdr:cNvPr id="2" name="TextBox 1"/>
        <cdr:cNvSpPr txBox="1"/>
      </cdr:nvSpPr>
      <cdr:spPr>
        <a:xfrm xmlns:a="http://schemas.openxmlformats.org/drawingml/2006/main">
          <a:off x="8181975" y="543401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dr:relSizeAnchor xmlns:cdr="http://schemas.openxmlformats.org/drawingml/2006/chartDrawing">
    <cdr:from>
      <cdr:x>0.78571</cdr:x>
      <cdr:y>0.73808</cdr:y>
    </cdr:from>
    <cdr:to>
      <cdr:x>0.99359</cdr:x>
      <cdr:y>0.75953</cdr:y>
    </cdr:to>
    <cdr:sp macro="" textlink="">
      <cdr:nvSpPr>
        <cdr:cNvPr id="6" name="TextBox 5"/>
        <cdr:cNvSpPr txBox="1"/>
      </cdr:nvSpPr>
      <cdr:spPr>
        <a:xfrm xmlns:a="http://schemas.openxmlformats.org/drawingml/2006/main">
          <a:off x="6810375" y="4643438"/>
          <a:ext cx="1801813" cy="1349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a:p>
      </cdr:txBody>
    </cdr:sp>
  </cdr:relSizeAnchor>
</c:userShapes>
</file>

<file path=xl/drawings/drawing3.xml><?xml version="1.0" encoding="utf-8"?>
<xdr:wsDr xmlns:xdr="http://schemas.openxmlformats.org/drawingml/2006/spreadsheetDrawing" xmlns:a="http://schemas.openxmlformats.org/drawingml/2006/main">
  <xdr:absoluteAnchor>
    <xdr:pos x="5273040" y="190500"/>
    <xdr:ext cx="8643471" cy="569976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2</xdr:col>
          <xdr:colOff>822960</xdr:colOff>
          <xdr:row>7</xdr:row>
          <xdr:rowOff>0</xdr:rowOff>
        </xdr:to>
        <xdr:sp macro="" textlink="">
          <xdr:nvSpPr>
            <xdr:cNvPr id="19457" name="Drop Down 1" hidden="1">
              <a:extLst>
                <a:ext uri="{63B3BB69-23CF-44E3-9099-C40C66FF867C}">
                  <a14:compatExt spid="_x0000_s19457"/>
                </a:ext>
                <a:ext uri="{FF2B5EF4-FFF2-40B4-BE49-F238E27FC236}">
                  <a16:creationId xmlns:a16="http://schemas.microsoft.com/office/drawing/2014/main" id="{00000000-0008-0000-0100-000001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822960</xdr:colOff>
          <xdr:row>8</xdr:row>
          <xdr:rowOff>0</xdr:rowOff>
        </xdr:to>
        <xdr:sp macro="" textlink="">
          <xdr:nvSpPr>
            <xdr:cNvPr id="19458" name="Drop Down 2" hidden="1">
              <a:extLst>
                <a:ext uri="{63B3BB69-23CF-44E3-9099-C40C66FF867C}">
                  <a14:compatExt spid="_x0000_s19458"/>
                </a:ext>
                <a:ext uri="{FF2B5EF4-FFF2-40B4-BE49-F238E27FC236}">
                  <a16:creationId xmlns:a16="http://schemas.microsoft.com/office/drawing/2014/main" id="{00000000-0008-0000-0100-000002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15240</xdr:rowOff>
        </xdr:from>
        <xdr:to>
          <xdr:col>2</xdr:col>
          <xdr:colOff>822960</xdr:colOff>
          <xdr:row>18</xdr:row>
          <xdr:rowOff>15240</xdr:rowOff>
        </xdr:to>
        <xdr:sp macro="" textlink="">
          <xdr:nvSpPr>
            <xdr:cNvPr id="19459" name="Drop Down 3" hidden="1">
              <a:extLst>
                <a:ext uri="{63B3BB69-23CF-44E3-9099-C40C66FF867C}">
                  <a14:compatExt spid="_x0000_s19459"/>
                </a:ext>
                <a:ext uri="{FF2B5EF4-FFF2-40B4-BE49-F238E27FC236}">
                  <a16:creationId xmlns:a16="http://schemas.microsoft.com/office/drawing/2014/main" id="{00000000-0008-0000-0100-000003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2</xdr:col>
          <xdr:colOff>822960</xdr:colOff>
          <xdr:row>19</xdr:row>
          <xdr:rowOff>0</xdr:rowOff>
        </xdr:to>
        <xdr:sp macro="" textlink="">
          <xdr:nvSpPr>
            <xdr:cNvPr id="19460" name="Drop Down 4" hidden="1">
              <a:extLst>
                <a:ext uri="{63B3BB69-23CF-44E3-9099-C40C66FF867C}">
                  <a14:compatExt spid="_x0000_s19460"/>
                </a:ext>
                <a:ext uri="{FF2B5EF4-FFF2-40B4-BE49-F238E27FC236}">
                  <a16:creationId xmlns:a16="http://schemas.microsoft.com/office/drawing/2014/main" id="{00000000-0008-0000-0100-000004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2</xdr:col>
          <xdr:colOff>822960</xdr:colOff>
          <xdr:row>13</xdr:row>
          <xdr:rowOff>0</xdr:rowOff>
        </xdr:to>
        <xdr:sp macro="" textlink="">
          <xdr:nvSpPr>
            <xdr:cNvPr id="19461" name="Drop Down 5" hidden="1">
              <a:extLst>
                <a:ext uri="{63B3BB69-23CF-44E3-9099-C40C66FF867C}">
                  <a14:compatExt spid="_x0000_s19461"/>
                </a:ext>
                <a:ext uri="{FF2B5EF4-FFF2-40B4-BE49-F238E27FC236}">
                  <a16:creationId xmlns:a16="http://schemas.microsoft.com/office/drawing/2014/main" id="{00000000-0008-0000-0100-000005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0</xdr:rowOff>
        </xdr:from>
        <xdr:to>
          <xdr:col>2</xdr:col>
          <xdr:colOff>822960</xdr:colOff>
          <xdr:row>14</xdr:row>
          <xdr:rowOff>0</xdr:rowOff>
        </xdr:to>
        <xdr:sp macro="" textlink="">
          <xdr:nvSpPr>
            <xdr:cNvPr id="19462" name="Drop Down 6" hidden="1">
              <a:extLst>
                <a:ext uri="{63B3BB69-23CF-44E3-9099-C40C66FF867C}">
                  <a14:compatExt spid="_x0000_s19462"/>
                </a:ext>
                <a:ext uri="{FF2B5EF4-FFF2-40B4-BE49-F238E27FC236}">
                  <a16:creationId xmlns:a16="http://schemas.microsoft.com/office/drawing/2014/main" id="{00000000-0008-0000-0100-000006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586740</xdr:colOff>
          <xdr:row>11</xdr:row>
          <xdr:rowOff>0</xdr:rowOff>
        </xdr:from>
        <xdr:to>
          <xdr:col>2</xdr:col>
          <xdr:colOff>853440</xdr:colOff>
          <xdr:row>12</xdr:row>
          <xdr:rowOff>30480</xdr:rowOff>
        </xdr:to>
        <xdr:sp macro="" textlink="">
          <xdr:nvSpPr>
            <xdr:cNvPr id="19463" name="Check Box 7" hidden="1">
              <a:extLst>
                <a:ext uri="{63B3BB69-23CF-44E3-9099-C40C66FF867C}">
                  <a14:compatExt spid="_x0000_s19463"/>
                </a:ext>
                <a:ext uri="{FF2B5EF4-FFF2-40B4-BE49-F238E27FC236}">
                  <a16:creationId xmlns:a16="http://schemas.microsoft.com/office/drawing/2014/main" id="{00000000-0008-0000-0100-000007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15</xdr:row>
          <xdr:rowOff>182880</xdr:rowOff>
        </xdr:from>
        <xdr:to>
          <xdr:col>2</xdr:col>
          <xdr:colOff>845820</xdr:colOff>
          <xdr:row>17</xdr:row>
          <xdr:rowOff>22860</xdr:rowOff>
        </xdr:to>
        <xdr:sp macro="" textlink="">
          <xdr:nvSpPr>
            <xdr:cNvPr id="19464" name="Check Box 8" hidden="1">
              <a:extLst>
                <a:ext uri="{63B3BB69-23CF-44E3-9099-C40C66FF867C}">
                  <a14:compatExt spid="_x0000_s19464"/>
                </a:ext>
                <a:ext uri="{FF2B5EF4-FFF2-40B4-BE49-F238E27FC236}">
                  <a16:creationId xmlns:a16="http://schemas.microsoft.com/office/drawing/2014/main" id="{00000000-0008-0000-0100-000008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15240</xdr:rowOff>
        </xdr:from>
        <xdr:to>
          <xdr:col>2</xdr:col>
          <xdr:colOff>822960</xdr:colOff>
          <xdr:row>23</xdr:row>
          <xdr:rowOff>15240</xdr:rowOff>
        </xdr:to>
        <xdr:sp macro="" textlink="">
          <xdr:nvSpPr>
            <xdr:cNvPr id="19465" name="Drop Down 9" hidden="1">
              <a:extLst>
                <a:ext uri="{63B3BB69-23CF-44E3-9099-C40C66FF867C}">
                  <a14:compatExt spid="_x0000_s19465"/>
                </a:ext>
                <a:ext uri="{FF2B5EF4-FFF2-40B4-BE49-F238E27FC236}">
                  <a16:creationId xmlns:a16="http://schemas.microsoft.com/office/drawing/2014/main" id="{00000000-0008-0000-0100-000009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2</xdr:col>
          <xdr:colOff>822960</xdr:colOff>
          <xdr:row>24</xdr:row>
          <xdr:rowOff>0</xdr:rowOff>
        </xdr:to>
        <xdr:sp macro="" textlink="">
          <xdr:nvSpPr>
            <xdr:cNvPr id="19466" name="Drop Down 10" hidden="1">
              <a:extLst>
                <a:ext uri="{63B3BB69-23CF-44E3-9099-C40C66FF867C}">
                  <a14:compatExt spid="_x0000_s19466"/>
                </a:ext>
                <a:ext uri="{FF2B5EF4-FFF2-40B4-BE49-F238E27FC236}">
                  <a16:creationId xmlns:a16="http://schemas.microsoft.com/office/drawing/2014/main" id="{00000000-0008-0000-0100-00000A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20</xdr:row>
          <xdr:rowOff>182880</xdr:rowOff>
        </xdr:from>
        <xdr:to>
          <xdr:col>2</xdr:col>
          <xdr:colOff>845820</xdr:colOff>
          <xdr:row>22</xdr:row>
          <xdr:rowOff>22860</xdr:rowOff>
        </xdr:to>
        <xdr:sp macro="" textlink="">
          <xdr:nvSpPr>
            <xdr:cNvPr id="19467" name="Check Box 11" hidden="1">
              <a:extLst>
                <a:ext uri="{63B3BB69-23CF-44E3-9099-C40C66FF867C}">
                  <a14:compatExt spid="_x0000_s19467"/>
                </a:ext>
                <a:ext uri="{FF2B5EF4-FFF2-40B4-BE49-F238E27FC236}">
                  <a16:creationId xmlns:a16="http://schemas.microsoft.com/office/drawing/2014/main" id="{00000000-0008-0000-0100-00000B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2</xdr:col>
          <xdr:colOff>822960</xdr:colOff>
          <xdr:row>9</xdr:row>
          <xdr:rowOff>0</xdr:rowOff>
        </xdr:to>
        <xdr:sp macro="" textlink="">
          <xdr:nvSpPr>
            <xdr:cNvPr id="19468" name="Drop Down 12" hidden="1">
              <a:extLst>
                <a:ext uri="{63B3BB69-23CF-44E3-9099-C40C66FF867C}">
                  <a14:compatExt spid="_x0000_s19468"/>
                </a:ext>
                <a:ext uri="{FF2B5EF4-FFF2-40B4-BE49-F238E27FC236}">
                  <a16:creationId xmlns:a16="http://schemas.microsoft.com/office/drawing/2014/main" id="{00000000-0008-0000-0100-00000C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4</xdr:col>
          <xdr:colOff>228600</xdr:colOff>
          <xdr:row>3</xdr:row>
          <xdr:rowOff>15240</xdr:rowOff>
        </xdr:to>
        <xdr:sp macro="" textlink="">
          <xdr:nvSpPr>
            <xdr:cNvPr id="19469" name="Drop Down 13" hidden="1">
              <a:extLst>
                <a:ext uri="{63B3BB69-23CF-44E3-9099-C40C66FF867C}">
                  <a14:compatExt spid="_x0000_s19469"/>
                </a:ext>
                <a:ext uri="{FF2B5EF4-FFF2-40B4-BE49-F238E27FC236}">
                  <a16:creationId xmlns:a16="http://schemas.microsoft.com/office/drawing/2014/main" id="{00000000-0008-0000-0100-00000D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15240</xdr:rowOff>
        </xdr:from>
        <xdr:to>
          <xdr:col>2</xdr:col>
          <xdr:colOff>822960</xdr:colOff>
          <xdr:row>28</xdr:row>
          <xdr:rowOff>15240</xdr:rowOff>
        </xdr:to>
        <xdr:sp macro="" textlink="">
          <xdr:nvSpPr>
            <xdr:cNvPr id="19470" name="Drop Down 14" hidden="1">
              <a:extLst>
                <a:ext uri="{63B3BB69-23CF-44E3-9099-C40C66FF867C}">
                  <a14:compatExt spid="_x0000_s19470"/>
                </a:ext>
                <a:ext uri="{FF2B5EF4-FFF2-40B4-BE49-F238E27FC236}">
                  <a16:creationId xmlns:a16="http://schemas.microsoft.com/office/drawing/2014/main" id="{00000000-0008-0000-0100-00000E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2</xdr:col>
          <xdr:colOff>822960</xdr:colOff>
          <xdr:row>29</xdr:row>
          <xdr:rowOff>0</xdr:rowOff>
        </xdr:to>
        <xdr:sp macro="" textlink="">
          <xdr:nvSpPr>
            <xdr:cNvPr id="19471" name="Drop Down 15" hidden="1">
              <a:extLst>
                <a:ext uri="{63B3BB69-23CF-44E3-9099-C40C66FF867C}">
                  <a14:compatExt spid="_x0000_s19471"/>
                </a:ext>
                <a:ext uri="{FF2B5EF4-FFF2-40B4-BE49-F238E27FC236}">
                  <a16:creationId xmlns:a16="http://schemas.microsoft.com/office/drawing/2014/main" id="{00000000-0008-0000-0100-00000F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25</xdr:row>
          <xdr:rowOff>182880</xdr:rowOff>
        </xdr:from>
        <xdr:to>
          <xdr:col>2</xdr:col>
          <xdr:colOff>845820</xdr:colOff>
          <xdr:row>27</xdr:row>
          <xdr:rowOff>22860</xdr:rowOff>
        </xdr:to>
        <xdr:sp macro="" textlink="">
          <xdr:nvSpPr>
            <xdr:cNvPr id="19472" name="Check Box 16" hidden="1">
              <a:extLst>
                <a:ext uri="{63B3BB69-23CF-44E3-9099-C40C66FF867C}">
                  <a14:compatExt spid="_x0000_s19472"/>
                </a:ext>
                <a:ext uri="{FF2B5EF4-FFF2-40B4-BE49-F238E27FC236}">
                  <a16:creationId xmlns:a16="http://schemas.microsoft.com/office/drawing/2014/main" id="{00000000-0008-0000-0100-000010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13</xdr:col>
      <xdr:colOff>228600</xdr:colOff>
      <xdr:row>29</xdr:row>
      <xdr:rowOff>30480</xdr:rowOff>
    </xdr:from>
    <xdr:ext cx="1546860" cy="264560"/>
    <xdr:sp macro="" textlink="Settings!M10">
      <xdr:nvSpPr>
        <xdr:cNvPr id="19" name="TextBox 18">
          <a:extLst>
            <a:ext uri="{FF2B5EF4-FFF2-40B4-BE49-F238E27FC236}">
              <a16:creationId xmlns:a16="http://schemas.microsoft.com/office/drawing/2014/main" id="{00000000-0008-0000-0100-000013000000}"/>
            </a:ext>
          </a:extLst>
        </xdr:cNvPr>
        <xdr:cNvSpPr txBox="1"/>
      </xdr:nvSpPr>
      <xdr:spPr>
        <a:xfrm>
          <a:off x="8862060" y="5433060"/>
          <a:ext cx="1546860" cy="264560"/>
        </a:xfrm>
        <a:prstGeom prst="rect">
          <a:avLst/>
        </a:prstGeom>
        <a:no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44A3695-18A1-45CE-AB66-BD2C41D6C9FD}" type="TxLink">
            <a:rPr lang="en-US" sz="1100" b="0" i="0" u="none" strike="noStrike">
              <a:solidFill>
                <a:srgbClr val="000000"/>
              </a:solidFill>
              <a:latin typeface="Calibri"/>
              <a:cs typeface="Calibri"/>
            </a:rPr>
            <a:pPr/>
            <a:t>Wind Speed (km/h)</a:t>
          </a:fld>
          <a:endParaRPr lang="en-CA" sz="1100" b="1"/>
        </a:p>
      </xdr:txBody>
    </xdr:sp>
    <xdr:clientData/>
  </xdr:oneCellAnchor>
  <mc:AlternateContent xmlns:mc="http://schemas.openxmlformats.org/markup-compatibility/2006">
    <mc:Choice xmlns:a14="http://schemas.microsoft.com/office/drawing/2010/main" Requires="a14">
      <xdr:twoCellAnchor editAs="oneCell">
        <xdr:from>
          <xdr:col>2</xdr:col>
          <xdr:colOff>0</xdr:colOff>
          <xdr:row>24</xdr:row>
          <xdr:rowOff>0</xdr:rowOff>
        </xdr:from>
        <xdr:to>
          <xdr:col>2</xdr:col>
          <xdr:colOff>822960</xdr:colOff>
          <xdr:row>25</xdr:row>
          <xdr:rowOff>0</xdr:rowOff>
        </xdr:to>
        <xdr:sp macro="" textlink="">
          <xdr:nvSpPr>
            <xdr:cNvPr id="19473" name="Drop Down 17" hidden="1">
              <a:extLst>
                <a:ext uri="{63B3BB69-23CF-44E3-9099-C40C66FF867C}">
                  <a14:compatExt spid="_x0000_s19473"/>
                </a:ext>
                <a:ext uri="{FF2B5EF4-FFF2-40B4-BE49-F238E27FC236}">
                  <a16:creationId xmlns:a16="http://schemas.microsoft.com/office/drawing/2014/main" id="{00000000-0008-0000-0100-000011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0</xdr:rowOff>
        </xdr:from>
        <xdr:to>
          <xdr:col>2</xdr:col>
          <xdr:colOff>822960</xdr:colOff>
          <xdr:row>30</xdr:row>
          <xdr:rowOff>0</xdr:rowOff>
        </xdr:to>
        <xdr:sp macro="" textlink="">
          <xdr:nvSpPr>
            <xdr:cNvPr id="19474" name="Drop Down 18" hidden="1">
              <a:extLst>
                <a:ext uri="{63B3BB69-23CF-44E3-9099-C40C66FF867C}">
                  <a14:compatExt spid="_x0000_s19474"/>
                </a:ext>
                <a:ext uri="{FF2B5EF4-FFF2-40B4-BE49-F238E27FC236}">
                  <a16:creationId xmlns:a16="http://schemas.microsoft.com/office/drawing/2014/main" id="{00000000-0008-0000-0100-000012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2</xdr:col>
          <xdr:colOff>822960</xdr:colOff>
          <xdr:row>20</xdr:row>
          <xdr:rowOff>0</xdr:rowOff>
        </xdr:to>
        <xdr:sp macro="" textlink="">
          <xdr:nvSpPr>
            <xdr:cNvPr id="19475" name="Drop Down 19" hidden="1">
              <a:extLst>
                <a:ext uri="{63B3BB69-23CF-44E3-9099-C40C66FF867C}">
                  <a14:compatExt spid="_x0000_s19475"/>
                </a:ext>
                <a:ext uri="{FF2B5EF4-FFF2-40B4-BE49-F238E27FC236}">
                  <a16:creationId xmlns:a16="http://schemas.microsoft.com/office/drawing/2014/main" id="{00000000-0008-0000-0100-000013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0</xdr:rowOff>
        </xdr:from>
        <xdr:to>
          <xdr:col>2</xdr:col>
          <xdr:colOff>822960</xdr:colOff>
          <xdr:row>15</xdr:row>
          <xdr:rowOff>0</xdr:rowOff>
        </xdr:to>
        <xdr:sp macro="" textlink="">
          <xdr:nvSpPr>
            <xdr:cNvPr id="19476" name="Drop Down 20" hidden="1">
              <a:extLst>
                <a:ext uri="{63B3BB69-23CF-44E3-9099-C40C66FF867C}">
                  <a14:compatExt spid="_x0000_s19476"/>
                </a:ext>
                <a:ext uri="{FF2B5EF4-FFF2-40B4-BE49-F238E27FC236}">
                  <a16:creationId xmlns:a16="http://schemas.microsoft.com/office/drawing/2014/main" id="{00000000-0008-0000-0100-000014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1</xdr:col>
          <xdr:colOff>388620</xdr:colOff>
          <xdr:row>32</xdr:row>
          <xdr:rowOff>15240</xdr:rowOff>
        </xdr:to>
        <xdr:sp macro="" textlink="">
          <xdr:nvSpPr>
            <xdr:cNvPr id="19477" name="Drop Down 21" hidden="1">
              <a:extLst>
                <a:ext uri="{63B3BB69-23CF-44E3-9099-C40C66FF867C}">
                  <a14:compatExt spid="_x0000_s19477"/>
                </a:ext>
                <a:ext uri="{FF2B5EF4-FFF2-40B4-BE49-F238E27FC236}">
                  <a16:creationId xmlns:a16="http://schemas.microsoft.com/office/drawing/2014/main" id="{00000000-0008-0000-0100-000015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c:userShapes xmlns:c="http://schemas.openxmlformats.org/drawingml/2006/chart">
  <cdr:relSizeAnchor xmlns:cdr="http://schemas.openxmlformats.org/drawingml/2006/chartDrawing">
    <cdr:from>
      <cdr:x>0.37358</cdr:x>
      <cdr:y>0.92661</cdr:y>
    </cdr:from>
    <cdr:to>
      <cdr:x>0.41806</cdr:x>
      <cdr:y>0.95683</cdr:y>
    </cdr:to>
    <cdr:grpSp>
      <cdr:nvGrpSpPr>
        <cdr:cNvPr id="40" name="Group 39">
          <a:extLst xmlns:a="http://schemas.openxmlformats.org/drawingml/2006/main">
            <a:ext uri="{FF2B5EF4-FFF2-40B4-BE49-F238E27FC236}">
              <a16:creationId xmlns:a16="http://schemas.microsoft.com/office/drawing/2014/main" id="{1D31FB03-ACA2-4A42-9234-4DB22566D9B8}"/>
            </a:ext>
          </a:extLst>
        </cdr:cNvPr>
        <cdr:cNvGrpSpPr/>
      </cdr:nvGrpSpPr>
      <cdr:grpSpPr>
        <a:xfrm xmlns:a="http://schemas.openxmlformats.org/drawingml/2006/main">
          <a:off x="3229028" y="5281455"/>
          <a:ext cx="384461" cy="172246"/>
          <a:chOff x="0" y="0"/>
          <a:chExt cx="234016" cy="100743"/>
        </a:xfrm>
      </cdr:grpSpPr>
      <cdr:sp macro="" textlink="'Terms - Titres'!$N$4">
        <cdr:nvSpPr>
          <cdr:cNvPr id="41" name="TextBox 1">
            <a:extLst xmlns:a="http://schemas.openxmlformats.org/drawingml/2006/main">
              <a:ext uri="{FF2B5EF4-FFF2-40B4-BE49-F238E27FC236}">
                <a16:creationId xmlns:a16="http://schemas.microsoft.com/office/drawing/2014/main" id="{C9159A41-DDDA-4A62-929E-BD42A36FDE77}"/>
              </a:ext>
            </a:extLst>
          </cdr:cNvPr>
          <cdr:cNvSpPr txBox="1"/>
        </cdr:nvSpPr>
        <cdr:spPr>
          <a:xfrm xmlns:a="http://schemas.openxmlformats.org/drawingml/2006/main">
            <a:off x="0" y="0"/>
            <a:ext cx="234016" cy="100743"/>
          </a:xfrm>
          <a:prstGeom xmlns:a="http://schemas.openxmlformats.org/drawingml/2006/main" prst="rect">
            <a:avLst/>
          </a:prstGeom>
        </cdr:spPr>
        <cdr:txBody>
          <a:bodyPr xmlns:a="http://schemas.openxmlformats.org/drawingml/2006/main" wrap="non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513319D-A0C0-49E1-B94C-97EC4626E8C8}" type="TxLink">
              <a:rPr lang="en-US" sz="1100" b="0" i="0" u="none" strike="noStrike" baseline="0">
                <a:solidFill>
                  <a:srgbClr val="000000"/>
                </a:solidFill>
                <a:latin typeface="Calibri"/>
                <a:cs typeface="Calibri"/>
              </a:rPr>
              <a:pPr/>
              <a:t>X-Axis:</a:t>
            </a:fld>
            <a:endParaRPr lang="en-CA" sz="1200" b="1"/>
          </a:p>
        </cdr:txBody>
      </cdr:sp>
    </cdr:grpSp>
  </cdr:relSizeAnchor>
  <cdr:relSizeAnchor xmlns:cdr="http://schemas.openxmlformats.org/drawingml/2006/chartDrawing">
    <cdr:from>
      <cdr:x>0.56427</cdr:x>
      <cdr:y>0.96567</cdr:y>
    </cdr:from>
    <cdr:to>
      <cdr:x>0.63405</cdr:x>
      <cdr:y>1</cdr:y>
    </cdr:to>
    <cdr:sp macro="" textlink="#REF!">
      <cdr:nvSpPr>
        <cdr:cNvPr id="63" name="TextBox 1"/>
        <cdr:cNvSpPr txBox="1"/>
      </cdr:nvSpPr>
      <cdr:spPr>
        <a:xfrm xmlns:a="http://schemas.openxmlformats.org/drawingml/2006/main">
          <a:off x="4891854" y="6072243"/>
          <a:ext cx="604948" cy="215871"/>
        </a:xfrm>
        <a:prstGeom xmlns:a="http://schemas.openxmlformats.org/drawingml/2006/main" prst="rect">
          <a:avLst/>
        </a:prstGeom>
        <a:ln xmlns:a="http://schemas.openxmlformats.org/drawingml/2006/main">
          <a:noFill/>
        </a:ln>
      </cdr:spPr>
      <cdr:txBody>
        <a:bodyPr xmlns:a="http://schemas.openxmlformats.org/drawingml/2006/main" wrap="none" lIns="54000" tIns="36000" rIns="36000" bIns="36000" rtlCol="0" anchor="ctr"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019B1E7-4649-4E1A-A3BA-A2C5ACFD6AD9}" type="TxLink">
            <a:rPr lang="en-US" sz="800" b="0" i="0" u="none" strike="noStrike">
              <a:solidFill>
                <a:srgbClr val="000000"/>
              </a:solidFill>
              <a:latin typeface="Calibri"/>
              <a:cs typeface="Calibri"/>
            </a:rPr>
            <a:pPr/>
            <a:t> </a:t>
          </a:fld>
          <a:endParaRPr lang="en-CA" sz="800"/>
        </a:p>
      </cdr:txBody>
    </cdr:sp>
  </cdr:relSizeAnchor>
  <cdr:relSizeAnchor xmlns:cdr="http://schemas.openxmlformats.org/drawingml/2006/chartDrawing">
    <cdr:from>
      <cdr:x>0.89453</cdr:x>
      <cdr:y>0.85458</cdr:y>
    </cdr:from>
    <cdr:to>
      <cdr:x>1</cdr:x>
      <cdr:y>1</cdr:y>
    </cdr:to>
    <cdr:sp macro="" textlink="">
      <cdr:nvSpPr>
        <cdr:cNvPr id="2" name="TextBox 1"/>
        <cdr:cNvSpPr txBox="1"/>
      </cdr:nvSpPr>
      <cdr:spPr>
        <a:xfrm xmlns:a="http://schemas.openxmlformats.org/drawingml/2006/main">
          <a:off x="8181975" y="543401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dr:relSizeAnchor xmlns:cdr="http://schemas.openxmlformats.org/drawingml/2006/chartDrawing">
    <cdr:from>
      <cdr:x>0.78571</cdr:x>
      <cdr:y>0.73808</cdr:y>
    </cdr:from>
    <cdr:to>
      <cdr:x>0.99359</cdr:x>
      <cdr:y>0.75953</cdr:y>
    </cdr:to>
    <cdr:sp macro="" textlink="">
      <cdr:nvSpPr>
        <cdr:cNvPr id="6" name="TextBox 5"/>
        <cdr:cNvSpPr txBox="1"/>
      </cdr:nvSpPr>
      <cdr:spPr>
        <a:xfrm xmlns:a="http://schemas.openxmlformats.org/drawingml/2006/main">
          <a:off x="6810375" y="4643438"/>
          <a:ext cx="1801813" cy="1349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a:p>
      </cdr:txBody>
    </cdr:sp>
  </cdr:relSizeAnchor>
</c:userShapes>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1</xdr:col>
          <xdr:colOff>495300</xdr:colOff>
          <xdr:row>32</xdr:row>
          <xdr:rowOff>15240</xdr:rowOff>
        </xdr:to>
        <xdr:sp macro="" textlink="">
          <xdr:nvSpPr>
            <xdr:cNvPr id="24577" name="Drop Down 1" hidden="1">
              <a:extLst>
                <a:ext uri="{63B3BB69-23CF-44E3-9099-C40C66FF867C}">
                  <a14:compatExt spid="_x0000_s24577"/>
                </a:ext>
                <a:ext uri="{FF2B5EF4-FFF2-40B4-BE49-F238E27FC236}">
                  <a16:creationId xmlns:a16="http://schemas.microsoft.com/office/drawing/2014/main" id="{00000000-0008-0000-0200-0000016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447675</xdr:colOff>
      <xdr:row>16</xdr:row>
      <xdr:rowOff>1895475</xdr:rowOff>
    </xdr:from>
    <xdr:to>
      <xdr:col>9</xdr:col>
      <xdr:colOff>457200</xdr:colOff>
      <xdr:row>16</xdr:row>
      <xdr:rowOff>3048000</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5194935"/>
          <a:ext cx="633412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n/_Remote_projects/ccp_2020/FuelGraph-CCP%20current%20versions/FuelGraph-FBP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S Graph"/>
      <sheetName val="Advanced Settings"/>
      <sheetName val="Tools"/>
      <sheetName val="Settings"/>
      <sheetName val="Calcs-control1"/>
      <sheetName val="Calcs-control3"/>
      <sheetName val="FBP outputs"/>
      <sheetName val="CCP Calc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hyperlink" Target="mailto:Daniel.Perrakis@nrcan-rncan.gc.ca"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3.xml"/><Relationship Id="rId13" Type="http://schemas.openxmlformats.org/officeDocument/2006/relationships/ctrlProp" Target="../ctrlProps/ctrlProp28.xml"/><Relationship Id="rId18" Type="http://schemas.openxmlformats.org/officeDocument/2006/relationships/ctrlProp" Target="../ctrlProps/ctrlProp33.xml"/><Relationship Id="rId3" Type="http://schemas.openxmlformats.org/officeDocument/2006/relationships/ctrlProp" Target="../ctrlProps/ctrlProp18.xml"/><Relationship Id="rId21" Type="http://schemas.openxmlformats.org/officeDocument/2006/relationships/ctrlProp" Target="../ctrlProps/ctrlProp36.xml"/><Relationship Id="rId7" Type="http://schemas.openxmlformats.org/officeDocument/2006/relationships/ctrlProp" Target="../ctrlProps/ctrlProp22.xml"/><Relationship Id="rId12" Type="http://schemas.openxmlformats.org/officeDocument/2006/relationships/ctrlProp" Target="../ctrlProps/ctrlProp27.xml"/><Relationship Id="rId17" Type="http://schemas.openxmlformats.org/officeDocument/2006/relationships/ctrlProp" Target="../ctrlProps/ctrlProp32.xml"/><Relationship Id="rId2" Type="http://schemas.openxmlformats.org/officeDocument/2006/relationships/vmlDrawing" Target="../drawings/vmlDrawing2.vml"/><Relationship Id="rId16" Type="http://schemas.openxmlformats.org/officeDocument/2006/relationships/ctrlProp" Target="../ctrlProps/ctrlProp31.xml"/><Relationship Id="rId20" Type="http://schemas.openxmlformats.org/officeDocument/2006/relationships/ctrlProp" Target="../ctrlProps/ctrlProp35.xml"/><Relationship Id="rId1" Type="http://schemas.openxmlformats.org/officeDocument/2006/relationships/drawing" Target="../drawings/drawing3.xml"/><Relationship Id="rId6" Type="http://schemas.openxmlformats.org/officeDocument/2006/relationships/ctrlProp" Target="../ctrlProps/ctrlProp21.xml"/><Relationship Id="rId11" Type="http://schemas.openxmlformats.org/officeDocument/2006/relationships/ctrlProp" Target="../ctrlProps/ctrlProp26.xml"/><Relationship Id="rId5" Type="http://schemas.openxmlformats.org/officeDocument/2006/relationships/ctrlProp" Target="../ctrlProps/ctrlProp20.xml"/><Relationship Id="rId15" Type="http://schemas.openxmlformats.org/officeDocument/2006/relationships/ctrlProp" Target="../ctrlProps/ctrlProp30.xml"/><Relationship Id="rId23" Type="http://schemas.openxmlformats.org/officeDocument/2006/relationships/ctrlProp" Target="../ctrlProps/ctrlProp38.xml"/><Relationship Id="rId10" Type="http://schemas.openxmlformats.org/officeDocument/2006/relationships/ctrlProp" Target="../ctrlProps/ctrlProp25.xml"/><Relationship Id="rId19" Type="http://schemas.openxmlformats.org/officeDocument/2006/relationships/ctrlProp" Target="../ctrlProps/ctrlProp34.xml"/><Relationship Id="rId4" Type="http://schemas.openxmlformats.org/officeDocument/2006/relationships/ctrlProp" Target="../ctrlProps/ctrlProp19.xml"/><Relationship Id="rId9" Type="http://schemas.openxmlformats.org/officeDocument/2006/relationships/ctrlProp" Target="../ctrlProps/ctrlProp24.xml"/><Relationship Id="rId14" Type="http://schemas.openxmlformats.org/officeDocument/2006/relationships/ctrlProp" Target="../ctrlProps/ctrlProp29.xml"/><Relationship Id="rId22" Type="http://schemas.openxmlformats.org/officeDocument/2006/relationships/ctrlProp" Target="../ctrlProps/ctrlProp37.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39.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29"/>
  <sheetViews>
    <sheetView tabSelected="1" zoomScale="90" zoomScaleNormal="100" workbookViewId="0">
      <selection activeCell="H1" sqref="H1:K1048576"/>
    </sheetView>
  </sheetViews>
  <sheetFormatPr defaultRowHeight="14.4" x14ac:dyDescent="0.3"/>
  <cols>
    <col min="1" max="1" width="10.44140625" style="114" customWidth="1"/>
    <col min="2" max="2" width="11.88671875" style="114" customWidth="1"/>
    <col min="3" max="3" width="13.109375" style="114" customWidth="1"/>
    <col min="4" max="4" width="4" style="114" customWidth="1"/>
    <col min="5" max="5" width="8.88671875" style="114"/>
    <col min="6" max="6" width="10.6640625" style="114" customWidth="1"/>
    <col min="7" max="7" width="17.88671875" style="114" customWidth="1"/>
    <col min="8" max="26" width="8.88671875" style="114"/>
  </cols>
  <sheetData>
    <row r="1" spans="1:8" ht="15" thickBot="1" x14ac:dyDescent="0.35">
      <c r="A1" s="141" t="str">
        <f>'Terms - Titres'!N3</f>
        <v>FuelGraph - FBP: Rate of Spread</v>
      </c>
      <c r="B1" s="142"/>
      <c r="C1" s="142"/>
      <c r="D1" s="142"/>
      <c r="E1" s="143"/>
      <c r="H1" s="115" t="str">
        <f>'About - Apropos'!A2</f>
        <v xml:space="preserve">v. 5.11, Spring 2024 - Printemps </v>
      </c>
    </row>
    <row r="2" spans="1:8" ht="15" thickBot="1" x14ac:dyDescent="0.35">
      <c r="A2" s="116"/>
      <c r="B2" s="117"/>
      <c r="C2" s="117"/>
    </row>
    <row r="3" spans="1:8" ht="15" thickBot="1" x14ac:dyDescent="0.35">
      <c r="A3" s="118" t="str">
        <f>'Terms - Titres'!N4</f>
        <v>X-Axis:</v>
      </c>
      <c r="B3" s="116"/>
      <c r="C3" s="117"/>
    </row>
    <row r="4" spans="1:8" x14ac:dyDescent="0.3">
      <c r="A4" s="116"/>
      <c r="B4" s="116"/>
      <c r="C4" s="117"/>
    </row>
    <row r="5" spans="1:8" ht="15" thickBot="1" x14ac:dyDescent="0.35"/>
    <row r="6" spans="1:8" ht="15" thickBot="1" x14ac:dyDescent="0.35">
      <c r="A6" s="119" t="str">
        <f>'Terms - Titres'!N8</f>
        <v>FWI:</v>
      </c>
    </row>
    <row r="7" spans="1:8" x14ac:dyDescent="0.3">
      <c r="B7" s="114" t="str">
        <f>'Terms - Titres'!N14</f>
        <v>FFMC:</v>
      </c>
      <c r="D7" s="120" t="s">
        <v>164</v>
      </c>
      <c r="E7" s="114" t="str">
        <f>'Terms - Titres'!N28</f>
        <v>Not required (blank) when ISI selected</v>
      </c>
    </row>
    <row r="8" spans="1:8" x14ac:dyDescent="0.3">
      <c r="B8" s="114" t="str">
        <f>'Terms - Titres'!N15</f>
        <v>BUI:</v>
      </c>
      <c r="D8" s="120" t="s">
        <v>164</v>
      </c>
      <c r="E8" s="114" t="str">
        <f>'Terms - Titres'!N29</f>
        <v>Affects BUI effect on ROS, fuel consump.</v>
      </c>
    </row>
    <row r="9" spans="1:8" x14ac:dyDescent="0.3">
      <c r="B9" s="114" t="str">
        <f>'Terms - Titres'!N17</f>
        <v>FMC:</v>
      </c>
      <c r="D9" s="120" t="s">
        <v>164</v>
      </c>
      <c r="E9" s="114" t="str">
        <f>'Terms - Titres'!N30</f>
        <v>Affects Fire Type for conifer FT's; ROS for C-6</v>
      </c>
    </row>
    <row r="10" spans="1:8" x14ac:dyDescent="0.3">
      <c r="D10" s="120"/>
    </row>
    <row r="11" spans="1:8" ht="15" thickBot="1" x14ac:dyDescent="0.35">
      <c r="D11" s="120"/>
    </row>
    <row r="12" spans="1:8" ht="15" thickBot="1" x14ac:dyDescent="0.35">
      <c r="A12" s="113" t="str">
        <f>'Terms - Titres'!N9</f>
        <v>FPB ROS 1:</v>
      </c>
      <c r="C12" s="114" t="str">
        <f>'Terms - Titres'!N23</f>
        <v>Display:</v>
      </c>
    </row>
    <row r="13" spans="1:8" x14ac:dyDescent="0.3">
      <c r="B13" s="114" t="str">
        <f>'Terms - Titres'!N20</f>
        <v>Fuel Type:</v>
      </c>
    </row>
    <row r="14" spans="1:8" x14ac:dyDescent="0.3">
      <c r="B14" s="114" t="str">
        <f>'Terms - Titres'!N21</f>
        <v>Modifier:</v>
      </c>
      <c r="D14" s="120" t="s">
        <v>164</v>
      </c>
      <c r="E14" s="114" t="str">
        <f>'Terms - Titres'!N31</f>
        <v>% Conifer, % Cured, % Dead fir, or LCBH</v>
      </c>
    </row>
    <row r="15" spans="1:8" x14ac:dyDescent="0.3">
      <c r="E15" s="114" t="str">
        <f>'Terms - Titres'!N32</f>
        <v>(M1/M2,    O-1a/b,    M3/M4,         C-6)</v>
      </c>
    </row>
    <row r="16" spans="1:8" ht="15" thickBot="1" x14ac:dyDescent="0.35">
      <c r="E16" s="121"/>
    </row>
    <row r="17" spans="1:7" ht="15" thickBot="1" x14ac:dyDescent="0.35">
      <c r="A17" s="109" t="str">
        <f>'Terms - Titres'!N10</f>
        <v>FBP ROS 2:</v>
      </c>
      <c r="C17" s="114" t="str">
        <f>'Terms - Titres'!N23</f>
        <v>Display:</v>
      </c>
      <c r="E17" s="122"/>
    </row>
    <row r="18" spans="1:7" x14ac:dyDescent="0.3">
      <c r="B18" s="114" t="str">
        <f>'Terms - Titres'!N20</f>
        <v>Fuel Type:</v>
      </c>
    </row>
    <row r="19" spans="1:7" x14ac:dyDescent="0.3">
      <c r="B19" s="114" t="str">
        <f>'Terms - Titres'!N21</f>
        <v>Modifier:</v>
      </c>
      <c r="D19" s="120" t="s">
        <v>164</v>
      </c>
      <c r="E19" s="114" t="str">
        <f>'Terms - Titres'!N31</f>
        <v>% Conifer, % Cured, % Dead fir, or LCBH</v>
      </c>
    </row>
    <row r="20" spans="1:7" x14ac:dyDescent="0.3">
      <c r="B20" s="123"/>
      <c r="C20" s="124"/>
      <c r="F20" s="123"/>
    </row>
    <row r="21" spans="1:7" ht="15" thickBot="1" x14ac:dyDescent="0.35">
      <c r="B21" s="122"/>
      <c r="F21" s="122"/>
    </row>
    <row r="22" spans="1:7" ht="15" thickBot="1" x14ac:dyDescent="0.35">
      <c r="A22" s="108" t="str">
        <f>'Terms - Titres'!N11</f>
        <v>FBP ROS 3:</v>
      </c>
      <c r="C22" s="114" t="str">
        <f>'Terms - Titres'!N23</f>
        <v>Display:</v>
      </c>
      <c r="E22" s="122"/>
    </row>
    <row r="23" spans="1:7" x14ac:dyDescent="0.3">
      <c r="B23" s="114" t="str">
        <f>'Terms - Titres'!N20</f>
        <v>Fuel Type:</v>
      </c>
      <c r="G23" s="125"/>
    </row>
    <row r="24" spans="1:7" x14ac:dyDescent="0.3">
      <c r="B24" s="114" t="str">
        <f>'Terms - Titres'!N21</f>
        <v>Modifier:</v>
      </c>
      <c r="D24" s="120" t="s">
        <v>164</v>
      </c>
      <c r="E24" s="114" t="str">
        <f>'Terms - Titres'!N31</f>
        <v>% Conifer, % Cured, % Dead fir, or LCBH</v>
      </c>
    </row>
    <row r="25" spans="1:7" x14ac:dyDescent="0.3">
      <c r="A25" s="122"/>
      <c r="E25" s="122"/>
    </row>
    <row r="26" spans="1:7" ht="15" thickBot="1" x14ac:dyDescent="0.35"/>
    <row r="27" spans="1:7" ht="15" thickBot="1" x14ac:dyDescent="0.35">
      <c r="A27" s="112" t="str">
        <f>'Terms - Titres'!N12</f>
        <v>FBP ROS 4:</v>
      </c>
      <c r="C27" s="114" t="str">
        <f>'Terms - Titres'!N23</f>
        <v>Display:</v>
      </c>
    </row>
    <row r="28" spans="1:7" x14ac:dyDescent="0.3">
      <c r="B28" s="114" t="str">
        <f>'Terms - Titres'!N20</f>
        <v>Fuel Type:</v>
      </c>
      <c r="E28" s="122"/>
    </row>
    <row r="29" spans="1:7" x14ac:dyDescent="0.3">
      <c r="B29" s="114" t="str">
        <f>'Terms - Titres'!N21</f>
        <v>Modifier:</v>
      </c>
      <c r="D29" s="120" t="s">
        <v>164</v>
      </c>
      <c r="E29" s="114" t="str">
        <f>'Terms - Titres'!N31</f>
        <v>% Conifer, % Cured, % Dead fir, or LCBH</v>
      </c>
    </row>
  </sheetData>
  <sheetProtection sheet="1" selectLockedCells="1"/>
  <mergeCells count="1">
    <mergeCell ref="A1:E1"/>
  </mergeCells>
  <pageMargins left="0.7" right="0.7" top="0.75" bottom="0.75" header="0.3" footer="0.3"/>
  <pageSetup paperSize="0" orientation="portrait" horizontalDpi="0" verticalDpi="0" copies="0"/>
  <headerFooter>
    <oddHeader>&amp;R&amp;"Calibri"&amp;12&amp;K000000 UNCLASSIFIED - NON CLASSIFIÉ&amp;1#_x000D_</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7169" r:id="rId3" name="Drop Down 1">
              <controlPr defaultSize="0" autoLine="0" autoPict="0">
                <anchor moveWithCells="1">
                  <from>
                    <xdr:col>2</xdr:col>
                    <xdr:colOff>0</xdr:colOff>
                    <xdr:row>6</xdr:row>
                    <xdr:rowOff>0</xdr:rowOff>
                  </from>
                  <to>
                    <xdr:col>2</xdr:col>
                    <xdr:colOff>822960</xdr:colOff>
                    <xdr:row>7</xdr:row>
                    <xdr:rowOff>0</xdr:rowOff>
                  </to>
                </anchor>
              </controlPr>
            </control>
          </mc:Choice>
        </mc:AlternateContent>
        <mc:AlternateContent xmlns:mc="http://schemas.openxmlformats.org/markup-compatibility/2006">
          <mc:Choice Requires="x14">
            <control shapeId="7170" r:id="rId4" name="Drop Down 2">
              <controlPr defaultSize="0" autoLine="0" autoPict="0">
                <anchor moveWithCells="1">
                  <from>
                    <xdr:col>2</xdr:col>
                    <xdr:colOff>0</xdr:colOff>
                    <xdr:row>7</xdr:row>
                    <xdr:rowOff>0</xdr:rowOff>
                  </from>
                  <to>
                    <xdr:col>2</xdr:col>
                    <xdr:colOff>822960</xdr:colOff>
                    <xdr:row>8</xdr:row>
                    <xdr:rowOff>0</xdr:rowOff>
                  </to>
                </anchor>
              </controlPr>
            </control>
          </mc:Choice>
        </mc:AlternateContent>
        <mc:AlternateContent xmlns:mc="http://schemas.openxmlformats.org/markup-compatibility/2006">
          <mc:Choice Requires="x14">
            <control shapeId="7172" r:id="rId5" name="Drop Down 4">
              <controlPr defaultSize="0" autoLine="0" autoPict="0">
                <anchor moveWithCells="1">
                  <from>
                    <xdr:col>2</xdr:col>
                    <xdr:colOff>0</xdr:colOff>
                    <xdr:row>17</xdr:row>
                    <xdr:rowOff>15240</xdr:rowOff>
                  </from>
                  <to>
                    <xdr:col>2</xdr:col>
                    <xdr:colOff>822960</xdr:colOff>
                    <xdr:row>18</xdr:row>
                    <xdr:rowOff>15240</xdr:rowOff>
                  </to>
                </anchor>
              </controlPr>
            </control>
          </mc:Choice>
        </mc:AlternateContent>
        <mc:AlternateContent xmlns:mc="http://schemas.openxmlformats.org/markup-compatibility/2006">
          <mc:Choice Requires="x14">
            <control shapeId="7173" r:id="rId6" name="Drop Down 5">
              <controlPr defaultSize="0" autoLine="0" autoPict="0">
                <anchor moveWithCells="1">
                  <from>
                    <xdr:col>2</xdr:col>
                    <xdr:colOff>0</xdr:colOff>
                    <xdr:row>18</xdr:row>
                    <xdr:rowOff>0</xdr:rowOff>
                  </from>
                  <to>
                    <xdr:col>2</xdr:col>
                    <xdr:colOff>822960</xdr:colOff>
                    <xdr:row>19</xdr:row>
                    <xdr:rowOff>0</xdr:rowOff>
                  </to>
                </anchor>
              </controlPr>
            </control>
          </mc:Choice>
        </mc:AlternateContent>
        <mc:AlternateContent xmlns:mc="http://schemas.openxmlformats.org/markup-compatibility/2006">
          <mc:Choice Requires="x14">
            <control shapeId="7181" r:id="rId7" name="Drop Down 13">
              <controlPr defaultSize="0" autoLine="0" autoPict="0">
                <anchor moveWithCells="1">
                  <from>
                    <xdr:col>2</xdr:col>
                    <xdr:colOff>0</xdr:colOff>
                    <xdr:row>12</xdr:row>
                    <xdr:rowOff>0</xdr:rowOff>
                  </from>
                  <to>
                    <xdr:col>2</xdr:col>
                    <xdr:colOff>822960</xdr:colOff>
                    <xdr:row>13</xdr:row>
                    <xdr:rowOff>0</xdr:rowOff>
                  </to>
                </anchor>
              </controlPr>
            </control>
          </mc:Choice>
        </mc:AlternateContent>
        <mc:AlternateContent xmlns:mc="http://schemas.openxmlformats.org/markup-compatibility/2006">
          <mc:Choice Requires="x14">
            <control shapeId="7182" r:id="rId8" name="Drop Down 14">
              <controlPr defaultSize="0" autoLine="0" autoPict="0">
                <anchor moveWithCells="1">
                  <from>
                    <xdr:col>2</xdr:col>
                    <xdr:colOff>0</xdr:colOff>
                    <xdr:row>13</xdr:row>
                    <xdr:rowOff>0</xdr:rowOff>
                  </from>
                  <to>
                    <xdr:col>2</xdr:col>
                    <xdr:colOff>822960</xdr:colOff>
                    <xdr:row>14</xdr:row>
                    <xdr:rowOff>0</xdr:rowOff>
                  </to>
                </anchor>
              </controlPr>
            </control>
          </mc:Choice>
        </mc:AlternateContent>
        <mc:AlternateContent xmlns:mc="http://schemas.openxmlformats.org/markup-compatibility/2006">
          <mc:Choice Requires="x14">
            <control shapeId="7185" r:id="rId9" name="Check Box 17">
              <controlPr defaultSize="0" autoFill="0" autoLine="0" autoPict="0">
                <anchor moveWithCells="1">
                  <from>
                    <xdr:col>2</xdr:col>
                    <xdr:colOff>586740</xdr:colOff>
                    <xdr:row>11</xdr:row>
                    <xdr:rowOff>0</xdr:rowOff>
                  </from>
                  <to>
                    <xdr:col>2</xdr:col>
                    <xdr:colOff>853440</xdr:colOff>
                    <xdr:row>12</xdr:row>
                    <xdr:rowOff>30480</xdr:rowOff>
                  </to>
                </anchor>
              </controlPr>
            </control>
          </mc:Choice>
        </mc:AlternateContent>
        <mc:AlternateContent xmlns:mc="http://schemas.openxmlformats.org/markup-compatibility/2006">
          <mc:Choice Requires="x14">
            <control shapeId="7186" r:id="rId10" name="Check Box 18">
              <controlPr defaultSize="0" autoFill="0" autoLine="0" autoPict="0">
                <anchor moveWithCells="1">
                  <from>
                    <xdr:col>2</xdr:col>
                    <xdr:colOff>579120</xdr:colOff>
                    <xdr:row>15</xdr:row>
                    <xdr:rowOff>182880</xdr:rowOff>
                  </from>
                  <to>
                    <xdr:col>2</xdr:col>
                    <xdr:colOff>845820</xdr:colOff>
                    <xdr:row>17</xdr:row>
                    <xdr:rowOff>22860</xdr:rowOff>
                  </to>
                </anchor>
              </controlPr>
            </control>
          </mc:Choice>
        </mc:AlternateContent>
        <mc:AlternateContent xmlns:mc="http://schemas.openxmlformats.org/markup-compatibility/2006">
          <mc:Choice Requires="x14">
            <control shapeId="7187" r:id="rId11" name="Drop Down 19">
              <controlPr defaultSize="0" autoLine="0" autoPict="0">
                <anchor moveWithCells="1">
                  <from>
                    <xdr:col>2</xdr:col>
                    <xdr:colOff>0</xdr:colOff>
                    <xdr:row>22</xdr:row>
                    <xdr:rowOff>15240</xdr:rowOff>
                  </from>
                  <to>
                    <xdr:col>2</xdr:col>
                    <xdr:colOff>822960</xdr:colOff>
                    <xdr:row>23</xdr:row>
                    <xdr:rowOff>15240</xdr:rowOff>
                  </to>
                </anchor>
              </controlPr>
            </control>
          </mc:Choice>
        </mc:AlternateContent>
        <mc:AlternateContent xmlns:mc="http://schemas.openxmlformats.org/markup-compatibility/2006">
          <mc:Choice Requires="x14">
            <control shapeId="7188" r:id="rId12" name="Drop Down 20">
              <controlPr defaultSize="0" autoLine="0" autoPict="0">
                <anchor moveWithCells="1">
                  <from>
                    <xdr:col>2</xdr:col>
                    <xdr:colOff>0</xdr:colOff>
                    <xdr:row>23</xdr:row>
                    <xdr:rowOff>0</xdr:rowOff>
                  </from>
                  <to>
                    <xdr:col>2</xdr:col>
                    <xdr:colOff>822960</xdr:colOff>
                    <xdr:row>24</xdr:row>
                    <xdr:rowOff>0</xdr:rowOff>
                  </to>
                </anchor>
              </controlPr>
            </control>
          </mc:Choice>
        </mc:AlternateContent>
        <mc:AlternateContent xmlns:mc="http://schemas.openxmlformats.org/markup-compatibility/2006">
          <mc:Choice Requires="x14">
            <control shapeId="7190" r:id="rId13" name="Check Box 22">
              <controlPr defaultSize="0" autoFill="0" autoLine="0" autoPict="0">
                <anchor moveWithCells="1">
                  <from>
                    <xdr:col>2</xdr:col>
                    <xdr:colOff>579120</xdr:colOff>
                    <xdr:row>20</xdr:row>
                    <xdr:rowOff>182880</xdr:rowOff>
                  </from>
                  <to>
                    <xdr:col>2</xdr:col>
                    <xdr:colOff>845820</xdr:colOff>
                    <xdr:row>22</xdr:row>
                    <xdr:rowOff>22860</xdr:rowOff>
                  </to>
                </anchor>
              </controlPr>
            </control>
          </mc:Choice>
        </mc:AlternateContent>
        <mc:AlternateContent xmlns:mc="http://schemas.openxmlformats.org/markup-compatibility/2006">
          <mc:Choice Requires="x14">
            <control shapeId="7191" r:id="rId14" name="Drop Down 23">
              <controlPr defaultSize="0" autoLine="0" autoPict="0">
                <anchor moveWithCells="1">
                  <from>
                    <xdr:col>2</xdr:col>
                    <xdr:colOff>0</xdr:colOff>
                    <xdr:row>8</xdr:row>
                    <xdr:rowOff>0</xdr:rowOff>
                  </from>
                  <to>
                    <xdr:col>2</xdr:col>
                    <xdr:colOff>822960</xdr:colOff>
                    <xdr:row>9</xdr:row>
                    <xdr:rowOff>0</xdr:rowOff>
                  </to>
                </anchor>
              </controlPr>
            </control>
          </mc:Choice>
        </mc:AlternateContent>
        <mc:AlternateContent xmlns:mc="http://schemas.openxmlformats.org/markup-compatibility/2006">
          <mc:Choice Requires="x14">
            <control shapeId="7194" r:id="rId15" name="Drop Down 26">
              <controlPr defaultSize="0" autoLine="0" autoPict="0">
                <anchor moveWithCells="1">
                  <from>
                    <xdr:col>2</xdr:col>
                    <xdr:colOff>0</xdr:colOff>
                    <xdr:row>2</xdr:row>
                    <xdr:rowOff>0</xdr:rowOff>
                  </from>
                  <to>
                    <xdr:col>4</xdr:col>
                    <xdr:colOff>228600</xdr:colOff>
                    <xdr:row>3</xdr:row>
                    <xdr:rowOff>15240</xdr:rowOff>
                  </to>
                </anchor>
              </controlPr>
            </control>
          </mc:Choice>
        </mc:AlternateContent>
        <mc:AlternateContent xmlns:mc="http://schemas.openxmlformats.org/markup-compatibility/2006">
          <mc:Choice Requires="x14">
            <control shapeId="7195" r:id="rId16" name="Drop Down 27">
              <controlPr defaultSize="0" autoLine="0" autoPict="0">
                <anchor moveWithCells="1">
                  <from>
                    <xdr:col>2</xdr:col>
                    <xdr:colOff>0</xdr:colOff>
                    <xdr:row>27</xdr:row>
                    <xdr:rowOff>15240</xdr:rowOff>
                  </from>
                  <to>
                    <xdr:col>2</xdr:col>
                    <xdr:colOff>822960</xdr:colOff>
                    <xdr:row>28</xdr:row>
                    <xdr:rowOff>15240</xdr:rowOff>
                  </to>
                </anchor>
              </controlPr>
            </control>
          </mc:Choice>
        </mc:AlternateContent>
        <mc:AlternateContent xmlns:mc="http://schemas.openxmlformats.org/markup-compatibility/2006">
          <mc:Choice Requires="x14">
            <control shapeId="7196" r:id="rId17" name="Drop Down 28">
              <controlPr defaultSize="0" autoLine="0" autoPict="0">
                <anchor moveWithCells="1">
                  <from>
                    <xdr:col>2</xdr:col>
                    <xdr:colOff>0</xdr:colOff>
                    <xdr:row>28</xdr:row>
                    <xdr:rowOff>0</xdr:rowOff>
                  </from>
                  <to>
                    <xdr:col>2</xdr:col>
                    <xdr:colOff>822960</xdr:colOff>
                    <xdr:row>29</xdr:row>
                    <xdr:rowOff>0</xdr:rowOff>
                  </to>
                </anchor>
              </controlPr>
            </control>
          </mc:Choice>
        </mc:AlternateContent>
        <mc:AlternateContent xmlns:mc="http://schemas.openxmlformats.org/markup-compatibility/2006">
          <mc:Choice Requires="x14">
            <control shapeId="7197" r:id="rId18" name="Check Box 29">
              <controlPr defaultSize="0" autoFill="0" autoLine="0" autoPict="0">
                <anchor moveWithCells="1">
                  <from>
                    <xdr:col>2</xdr:col>
                    <xdr:colOff>579120</xdr:colOff>
                    <xdr:row>25</xdr:row>
                    <xdr:rowOff>182880</xdr:rowOff>
                  </from>
                  <to>
                    <xdr:col>2</xdr:col>
                    <xdr:colOff>845820</xdr:colOff>
                    <xdr:row>27</xdr:row>
                    <xdr:rowOff>22860</xdr:rowOff>
                  </to>
                </anchor>
              </controlPr>
            </control>
          </mc:Choice>
        </mc:AlternateContent>
        <mc:AlternateContent xmlns:mc="http://schemas.openxmlformats.org/markup-compatibility/2006">
          <mc:Choice Requires="x14">
            <control shapeId="7198" r:id="rId19" name="Drop Down 30">
              <controlPr defaultSize="0" autoLine="0" autoPict="0">
                <anchor moveWithCells="1">
                  <from>
                    <xdr:col>0</xdr:col>
                    <xdr:colOff>0</xdr:colOff>
                    <xdr:row>30</xdr:row>
                    <xdr:rowOff>175260</xdr:rowOff>
                  </from>
                  <to>
                    <xdr:col>1</xdr:col>
                    <xdr:colOff>388620</xdr:colOff>
                    <xdr:row>32</xdr:row>
                    <xdr:rowOff>7620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Q33"/>
  <sheetViews>
    <sheetView showGridLines="0" showRowColHeaders="0" workbookViewId="0">
      <selection sqref="A1:P1"/>
    </sheetView>
  </sheetViews>
  <sheetFormatPr defaultRowHeight="14.4" x14ac:dyDescent="0.3"/>
  <cols>
    <col min="1" max="1" width="9.109375" customWidth="1"/>
    <col min="2" max="2" width="11.6640625" customWidth="1"/>
    <col min="4" max="4" width="18.109375" customWidth="1"/>
  </cols>
  <sheetData>
    <row r="1" spans="1:17" x14ac:dyDescent="0.3">
      <c r="A1" s="158" t="s">
        <v>272</v>
      </c>
      <c r="B1" s="159"/>
      <c r="C1" s="159"/>
      <c r="D1" s="159"/>
      <c r="E1" s="159"/>
      <c r="F1" s="159"/>
      <c r="G1" s="159"/>
      <c r="H1" s="159"/>
      <c r="I1" s="159"/>
      <c r="J1" s="159"/>
      <c r="K1" s="159"/>
      <c r="L1" s="159"/>
      <c r="M1" s="159"/>
      <c r="N1" s="159"/>
      <c r="O1" s="159"/>
      <c r="P1" s="160"/>
    </row>
    <row r="2" spans="1:17" x14ac:dyDescent="0.3">
      <c r="A2" s="161"/>
      <c r="B2" s="161"/>
      <c r="C2" s="161"/>
      <c r="D2" s="161"/>
      <c r="E2" s="161"/>
      <c r="F2" s="161"/>
      <c r="G2" s="161"/>
      <c r="H2" s="161"/>
      <c r="I2" s="161"/>
      <c r="J2" s="161"/>
      <c r="K2" s="161"/>
      <c r="L2" s="161"/>
      <c r="M2" s="161"/>
      <c r="N2" s="161"/>
      <c r="O2" s="161"/>
      <c r="P2" s="161"/>
    </row>
    <row r="3" spans="1:17" x14ac:dyDescent="0.3">
      <c r="A3" s="156" t="s">
        <v>109</v>
      </c>
      <c r="B3" s="156"/>
      <c r="C3" s="156"/>
      <c r="D3" s="156"/>
      <c r="E3" s="156"/>
      <c r="F3" s="156"/>
      <c r="G3" s="156"/>
      <c r="H3" s="156"/>
      <c r="I3" s="156"/>
      <c r="J3" s="156"/>
      <c r="K3" s="156"/>
      <c r="L3" s="156"/>
      <c r="M3" s="156"/>
      <c r="N3" s="156"/>
      <c r="O3" s="156"/>
      <c r="P3" s="156"/>
    </row>
    <row r="4" spans="1:17" ht="15" customHeight="1" x14ac:dyDescent="0.3">
      <c r="A4" s="155" t="s">
        <v>191</v>
      </c>
      <c r="B4" s="155"/>
      <c r="C4" s="155"/>
      <c r="D4" s="155"/>
      <c r="E4" s="155"/>
      <c r="F4" s="155"/>
      <c r="G4" s="155"/>
      <c r="H4" s="155"/>
      <c r="I4" s="155"/>
      <c r="J4" s="155"/>
      <c r="K4" s="155"/>
      <c r="L4" s="155"/>
      <c r="M4" s="155"/>
      <c r="N4" s="155"/>
      <c r="O4" s="155"/>
      <c r="P4" s="155"/>
    </row>
    <row r="5" spans="1:17" x14ac:dyDescent="0.3">
      <c r="A5" s="155"/>
      <c r="B5" s="155"/>
      <c r="C5" s="155"/>
      <c r="D5" s="155"/>
      <c r="E5" s="155"/>
      <c r="F5" s="155"/>
      <c r="G5" s="155"/>
      <c r="H5" s="155"/>
      <c r="I5" s="155"/>
      <c r="J5" s="155"/>
      <c r="K5" s="155"/>
      <c r="L5" s="155"/>
      <c r="M5" s="155"/>
      <c r="N5" s="155"/>
      <c r="O5" s="155"/>
      <c r="P5" s="155"/>
    </row>
    <row r="6" spans="1:17" x14ac:dyDescent="0.3">
      <c r="A6" s="155"/>
      <c r="B6" s="155"/>
      <c r="C6" s="155"/>
      <c r="D6" s="155"/>
      <c r="E6" s="155"/>
      <c r="F6" s="155"/>
      <c r="G6" s="155"/>
      <c r="H6" s="155"/>
      <c r="I6" s="155"/>
      <c r="J6" s="155"/>
      <c r="K6" s="155"/>
      <c r="L6" s="155"/>
      <c r="M6" s="155"/>
      <c r="N6" s="155"/>
      <c r="O6" s="155"/>
      <c r="P6" s="155"/>
    </row>
    <row r="7" spans="1:17" ht="58.8" customHeight="1" x14ac:dyDescent="0.3">
      <c r="A7" s="155"/>
      <c r="B7" s="155"/>
      <c r="C7" s="155"/>
      <c r="D7" s="155"/>
      <c r="E7" s="155"/>
      <c r="F7" s="155"/>
      <c r="G7" s="155"/>
      <c r="H7" s="155"/>
      <c r="I7" s="155"/>
      <c r="J7" s="155"/>
      <c r="K7" s="155"/>
      <c r="L7" s="155"/>
      <c r="M7" s="155"/>
      <c r="N7" s="155"/>
      <c r="O7" s="155"/>
      <c r="P7" s="155"/>
    </row>
    <row r="8" spans="1:17" x14ac:dyDescent="0.3">
      <c r="A8" s="156" t="s">
        <v>143</v>
      </c>
      <c r="B8" s="156"/>
      <c r="C8" s="156"/>
      <c r="D8" s="156"/>
      <c r="E8" s="156"/>
      <c r="F8" s="156"/>
      <c r="G8" s="156"/>
      <c r="H8" s="156"/>
      <c r="I8" s="156"/>
      <c r="J8" s="156"/>
      <c r="K8" s="156"/>
      <c r="L8" s="156"/>
      <c r="M8" s="156"/>
      <c r="N8" s="156"/>
      <c r="O8" s="156"/>
      <c r="P8" s="156"/>
    </row>
    <row r="9" spans="1:17" x14ac:dyDescent="0.3">
      <c r="A9" s="155" t="s">
        <v>270</v>
      </c>
      <c r="B9" s="157"/>
      <c r="C9" s="157"/>
      <c r="D9" s="157"/>
      <c r="E9" s="157"/>
      <c r="F9" s="157"/>
      <c r="G9" s="157"/>
      <c r="H9" s="157"/>
      <c r="I9" s="157"/>
      <c r="J9" s="157"/>
      <c r="K9" s="157"/>
      <c r="L9" s="157"/>
      <c r="M9" s="157"/>
      <c r="N9" s="157"/>
      <c r="O9" s="157"/>
      <c r="P9" s="157"/>
      <c r="Q9" s="76"/>
    </row>
    <row r="10" spans="1:17" x14ac:dyDescent="0.3">
      <c r="A10" s="157"/>
      <c r="B10" s="157"/>
      <c r="C10" s="157"/>
      <c r="D10" s="157"/>
      <c r="E10" s="157"/>
      <c r="F10" s="157"/>
      <c r="G10" s="157"/>
      <c r="H10" s="157"/>
      <c r="I10" s="157"/>
      <c r="J10" s="157"/>
      <c r="K10" s="157"/>
      <c r="L10" s="157"/>
      <c r="M10" s="157"/>
      <c r="N10" s="157"/>
      <c r="O10" s="157"/>
      <c r="P10" s="157"/>
      <c r="Q10" s="76"/>
    </row>
    <row r="11" spans="1:17" x14ac:dyDescent="0.3">
      <c r="A11" s="157"/>
      <c r="B11" s="157"/>
      <c r="C11" s="157"/>
      <c r="D11" s="157"/>
      <c r="E11" s="157"/>
      <c r="F11" s="157"/>
      <c r="G11" s="157"/>
      <c r="H11" s="157"/>
      <c r="I11" s="157"/>
      <c r="J11" s="157"/>
      <c r="K11" s="157"/>
      <c r="L11" s="157"/>
      <c r="M11" s="157"/>
      <c r="N11" s="157"/>
      <c r="O11" s="157"/>
      <c r="P11" s="157"/>
      <c r="Q11" s="76"/>
    </row>
    <row r="12" spans="1:17" x14ac:dyDescent="0.3">
      <c r="A12" s="157"/>
      <c r="B12" s="157"/>
      <c r="C12" s="157"/>
      <c r="D12" s="157"/>
      <c r="E12" s="157"/>
      <c r="F12" s="157"/>
      <c r="G12" s="157"/>
      <c r="H12" s="157"/>
      <c r="I12" s="157"/>
      <c r="J12" s="157"/>
      <c r="K12" s="157"/>
      <c r="L12" s="157"/>
      <c r="M12" s="157"/>
      <c r="N12" s="157"/>
      <c r="O12" s="157"/>
      <c r="P12" s="157"/>
      <c r="Q12" s="76"/>
    </row>
    <row r="13" spans="1:17" x14ac:dyDescent="0.3">
      <c r="A13" s="157"/>
      <c r="B13" s="157"/>
      <c r="C13" s="157"/>
      <c r="D13" s="157"/>
      <c r="E13" s="157"/>
      <c r="F13" s="157"/>
      <c r="G13" s="157"/>
      <c r="H13" s="157"/>
      <c r="I13" s="157"/>
      <c r="J13" s="157"/>
      <c r="K13" s="157"/>
      <c r="L13" s="157"/>
      <c r="M13" s="157"/>
      <c r="N13" s="157"/>
      <c r="O13" s="157"/>
      <c r="P13" s="157"/>
      <c r="Q13" s="76"/>
    </row>
    <row r="14" spans="1:17" x14ac:dyDescent="0.3">
      <c r="A14" s="157"/>
      <c r="B14" s="157"/>
      <c r="C14" s="157"/>
      <c r="D14" s="157"/>
      <c r="E14" s="157"/>
      <c r="F14" s="157"/>
      <c r="G14" s="157"/>
      <c r="H14" s="157"/>
      <c r="I14" s="157"/>
      <c r="J14" s="157"/>
      <c r="K14" s="157"/>
      <c r="L14" s="157"/>
      <c r="M14" s="157"/>
      <c r="N14" s="157"/>
      <c r="O14" s="157"/>
      <c r="P14" s="157"/>
      <c r="Q14" s="76"/>
    </row>
    <row r="15" spans="1:17" x14ac:dyDescent="0.3">
      <c r="A15" s="157"/>
      <c r="B15" s="157"/>
      <c r="C15" s="157"/>
      <c r="D15" s="157"/>
      <c r="E15" s="157"/>
      <c r="F15" s="157"/>
      <c r="G15" s="157"/>
      <c r="H15" s="157"/>
      <c r="I15" s="157"/>
      <c r="J15" s="157"/>
      <c r="K15" s="157"/>
      <c r="L15" s="157"/>
      <c r="M15" s="157"/>
      <c r="N15" s="157"/>
      <c r="O15" s="157"/>
      <c r="P15" s="157"/>
      <c r="Q15" s="76"/>
    </row>
    <row r="16" spans="1:17" x14ac:dyDescent="0.3">
      <c r="A16" s="157"/>
      <c r="B16" s="157"/>
      <c r="C16" s="157"/>
      <c r="D16" s="157"/>
      <c r="E16" s="157"/>
      <c r="F16" s="157"/>
      <c r="G16" s="157"/>
      <c r="H16" s="157"/>
      <c r="I16" s="157"/>
      <c r="J16" s="157"/>
      <c r="K16" s="157"/>
      <c r="L16" s="157"/>
      <c r="M16" s="157"/>
      <c r="N16" s="157"/>
      <c r="O16" s="157"/>
      <c r="P16" s="157"/>
      <c r="Q16" s="76"/>
    </row>
    <row r="17" spans="1:17" ht="312.75" customHeight="1" x14ac:dyDescent="0.3">
      <c r="A17" s="157"/>
      <c r="B17" s="157"/>
      <c r="C17" s="157"/>
      <c r="D17" s="157"/>
      <c r="E17" s="157"/>
      <c r="F17" s="157"/>
      <c r="G17" s="157"/>
      <c r="H17" s="157"/>
      <c r="I17" s="157"/>
      <c r="J17" s="157"/>
      <c r="K17" s="157"/>
      <c r="L17" s="157"/>
      <c r="M17" s="157"/>
      <c r="N17" s="157"/>
      <c r="O17" s="157"/>
      <c r="P17" s="157"/>
      <c r="Q17" s="76"/>
    </row>
    <row r="18" spans="1:17" x14ac:dyDescent="0.3">
      <c r="A18" s="156" t="s">
        <v>144</v>
      </c>
      <c r="B18" s="156"/>
      <c r="C18" s="156"/>
      <c r="D18" s="156"/>
      <c r="E18" s="156"/>
      <c r="F18" s="156"/>
      <c r="G18" s="156"/>
      <c r="H18" s="156"/>
      <c r="I18" s="156"/>
      <c r="J18" s="156"/>
      <c r="K18" s="156"/>
      <c r="L18" s="156"/>
      <c r="M18" s="156"/>
      <c r="N18" s="156"/>
      <c r="O18" s="156"/>
      <c r="P18" s="156"/>
    </row>
    <row r="19" spans="1:17" ht="15" customHeight="1" x14ac:dyDescent="0.3">
      <c r="A19" s="155" t="s">
        <v>190</v>
      </c>
      <c r="B19" s="155"/>
      <c r="C19" s="155"/>
      <c r="D19" s="155"/>
      <c r="E19" s="155"/>
      <c r="F19" s="155"/>
      <c r="G19" s="155"/>
      <c r="H19" s="155"/>
      <c r="I19" s="155"/>
      <c r="J19" s="155"/>
      <c r="K19" s="155"/>
      <c r="L19" s="155"/>
      <c r="M19" s="155"/>
      <c r="N19" s="155"/>
      <c r="O19" s="155"/>
      <c r="P19" s="155"/>
    </row>
    <row r="20" spans="1:17" x14ac:dyDescent="0.3">
      <c r="A20" s="155"/>
      <c r="B20" s="155"/>
      <c r="C20" s="155"/>
      <c r="D20" s="155"/>
      <c r="E20" s="155"/>
      <c r="F20" s="155"/>
      <c r="G20" s="155"/>
      <c r="H20" s="155"/>
      <c r="I20" s="155"/>
      <c r="J20" s="155"/>
      <c r="K20" s="155"/>
      <c r="L20" s="155"/>
      <c r="M20" s="155"/>
      <c r="N20" s="155"/>
      <c r="O20" s="155"/>
      <c r="P20" s="155"/>
    </row>
    <row r="21" spans="1:17" x14ac:dyDescent="0.3">
      <c r="A21" s="155"/>
      <c r="B21" s="155"/>
      <c r="C21" s="155"/>
      <c r="D21" s="155"/>
      <c r="E21" s="155"/>
      <c r="F21" s="155"/>
      <c r="G21" s="155"/>
      <c r="H21" s="155"/>
      <c r="I21" s="155"/>
      <c r="J21" s="155"/>
      <c r="K21" s="155"/>
      <c r="L21" s="155"/>
      <c r="M21" s="155"/>
      <c r="N21" s="155"/>
      <c r="O21" s="155"/>
      <c r="P21" s="155"/>
    </row>
    <row r="22" spans="1:17" x14ac:dyDescent="0.3">
      <c r="A22" s="155"/>
      <c r="B22" s="155"/>
      <c r="C22" s="155"/>
      <c r="D22" s="155"/>
      <c r="E22" s="155"/>
      <c r="F22" s="155"/>
      <c r="G22" s="155"/>
      <c r="H22" s="155"/>
      <c r="I22" s="155"/>
      <c r="J22" s="155"/>
      <c r="K22" s="155"/>
      <c r="L22" s="155"/>
      <c r="M22" s="155"/>
      <c r="N22" s="155"/>
      <c r="O22" s="155"/>
      <c r="P22" s="155"/>
    </row>
    <row r="23" spans="1:17" x14ac:dyDescent="0.3">
      <c r="A23" s="155"/>
      <c r="B23" s="155"/>
      <c r="C23" s="155"/>
      <c r="D23" s="155"/>
      <c r="E23" s="155"/>
      <c r="F23" s="155"/>
      <c r="G23" s="155"/>
      <c r="H23" s="155"/>
      <c r="I23" s="155"/>
      <c r="J23" s="155"/>
      <c r="K23" s="155"/>
      <c r="L23" s="155"/>
      <c r="M23" s="155"/>
      <c r="N23" s="155"/>
      <c r="O23" s="155"/>
      <c r="P23" s="155"/>
    </row>
    <row r="24" spans="1:17" x14ac:dyDescent="0.3">
      <c r="A24" s="155"/>
      <c r="B24" s="155"/>
      <c r="C24" s="155"/>
      <c r="D24" s="155"/>
      <c r="E24" s="155"/>
      <c r="F24" s="155"/>
      <c r="G24" s="155"/>
      <c r="H24" s="155"/>
      <c r="I24" s="155"/>
      <c r="J24" s="155"/>
      <c r="K24" s="155"/>
      <c r="L24" s="155"/>
      <c r="M24" s="155"/>
      <c r="N24" s="155"/>
      <c r="O24" s="155"/>
      <c r="P24" s="155"/>
    </row>
    <row r="25" spans="1:17" x14ac:dyDescent="0.3">
      <c r="A25" s="155"/>
      <c r="B25" s="155"/>
      <c r="C25" s="155"/>
      <c r="D25" s="155"/>
      <c r="E25" s="155"/>
      <c r="F25" s="155"/>
      <c r="G25" s="155"/>
      <c r="H25" s="155"/>
      <c r="I25" s="155"/>
      <c r="J25" s="155"/>
      <c r="K25" s="155"/>
      <c r="L25" s="155"/>
      <c r="M25" s="155"/>
      <c r="N25" s="155"/>
      <c r="O25" s="155"/>
      <c r="P25" s="155"/>
    </row>
    <row r="26" spans="1:17" x14ac:dyDescent="0.3">
      <c r="A26" s="155"/>
      <c r="B26" s="155"/>
      <c r="C26" s="155"/>
      <c r="D26" s="155"/>
      <c r="E26" s="155"/>
      <c r="F26" s="155"/>
      <c r="G26" s="155"/>
      <c r="H26" s="155"/>
      <c r="I26" s="155"/>
      <c r="J26" s="155"/>
      <c r="K26" s="155"/>
      <c r="L26" s="155"/>
      <c r="M26" s="155"/>
      <c r="N26" s="155"/>
      <c r="O26" s="155"/>
      <c r="P26" s="155"/>
    </row>
    <row r="27" spans="1:17" ht="18" customHeight="1" x14ac:dyDescent="0.3">
      <c r="A27" s="155"/>
      <c r="B27" s="155"/>
      <c r="C27" s="155"/>
      <c r="D27" s="155"/>
      <c r="E27" s="155"/>
      <c r="F27" s="155"/>
      <c r="G27" s="155"/>
      <c r="H27" s="155"/>
      <c r="I27" s="155"/>
      <c r="J27" s="155"/>
      <c r="K27" s="155"/>
      <c r="L27" s="155"/>
      <c r="M27" s="155"/>
      <c r="N27" s="155"/>
      <c r="O27" s="155"/>
      <c r="P27" s="155"/>
    </row>
    <row r="30" spans="1:17" x14ac:dyDescent="0.3">
      <c r="A30" s="1" t="s">
        <v>62</v>
      </c>
    </row>
    <row r="31" spans="1:17" x14ac:dyDescent="0.3">
      <c r="A31" t="s">
        <v>111</v>
      </c>
    </row>
    <row r="32" spans="1:17" x14ac:dyDescent="0.3">
      <c r="A32" t="s">
        <v>136</v>
      </c>
    </row>
    <row r="33" spans="1:1" x14ac:dyDescent="0.3">
      <c r="A33" t="s">
        <v>112</v>
      </c>
    </row>
  </sheetData>
  <sheetProtection sheet="1" objects="1" scenarios="1" selectLockedCells="1"/>
  <mergeCells count="8">
    <mergeCell ref="A19:P27"/>
    <mergeCell ref="A18:P18"/>
    <mergeCell ref="A9:P17"/>
    <mergeCell ref="A4:P7"/>
    <mergeCell ref="A1:P1"/>
    <mergeCell ref="A2:P2"/>
    <mergeCell ref="A3:P3"/>
    <mergeCell ref="A8:P8"/>
  </mergeCells>
  <pageMargins left="0.7" right="0.7" top="0.75" bottom="0.75" header="0.3" footer="0.3"/>
  <headerFooter>
    <oddHeader>&amp;R&amp;"Calibri"&amp;12&amp;K000000 UNCLASSIFIED - NON CLASSIFIÉ&amp;1#_x000D_</oddHead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J59"/>
  <sheetViews>
    <sheetView workbookViewId="0"/>
  </sheetViews>
  <sheetFormatPr defaultRowHeight="14.4" x14ac:dyDescent="0.3"/>
  <cols>
    <col min="1" max="1" width="184.77734375" customWidth="1"/>
  </cols>
  <sheetData>
    <row r="1" spans="1:2" x14ac:dyDescent="0.3">
      <c r="A1" s="78" t="s">
        <v>232</v>
      </c>
    </row>
    <row r="2" spans="1:2" x14ac:dyDescent="0.3">
      <c r="A2" s="16" t="s">
        <v>275</v>
      </c>
    </row>
    <row r="3" spans="1:2" x14ac:dyDescent="0.3">
      <c r="A3" t="s">
        <v>233</v>
      </c>
    </row>
    <row r="4" spans="1:2" x14ac:dyDescent="0.3">
      <c r="A4" t="s">
        <v>234</v>
      </c>
    </row>
    <row r="5" spans="1:2" x14ac:dyDescent="0.3">
      <c r="A5" t="s">
        <v>235</v>
      </c>
    </row>
    <row r="6" spans="1:2" x14ac:dyDescent="0.3">
      <c r="A6" s="14" t="s">
        <v>187</v>
      </c>
      <c r="B6" s="14"/>
    </row>
    <row r="8" spans="1:2" x14ac:dyDescent="0.3">
      <c r="A8" s="1" t="s">
        <v>231</v>
      </c>
      <c r="B8" s="14"/>
    </row>
    <row r="9" spans="1:2" x14ac:dyDescent="0.3">
      <c r="B9" s="14"/>
    </row>
    <row r="10" spans="1:2" x14ac:dyDescent="0.3">
      <c r="A10" t="s">
        <v>110</v>
      </c>
    </row>
    <row r="11" spans="1:2" x14ac:dyDescent="0.3">
      <c r="A11" t="s">
        <v>188</v>
      </c>
    </row>
    <row r="13" spans="1:2" x14ac:dyDescent="0.3">
      <c r="A13" s="1" t="s">
        <v>71</v>
      </c>
    </row>
    <row r="14" spans="1:2" x14ac:dyDescent="0.3">
      <c r="A14" t="s">
        <v>274</v>
      </c>
    </row>
    <row r="15" spans="1:2" s="1" customFormat="1" x14ac:dyDescent="0.3">
      <c r="A15" t="s">
        <v>230</v>
      </c>
    </row>
    <row r="16" spans="1:2" x14ac:dyDescent="0.3">
      <c r="A16" t="s">
        <v>201</v>
      </c>
    </row>
    <row r="17" spans="1:1" x14ac:dyDescent="0.3">
      <c r="A17" t="s">
        <v>192</v>
      </c>
    </row>
    <row r="18" spans="1:1" x14ac:dyDescent="0.3">
      <c r="A18" t="s">
        <v>189</v>
      </c>
    </row>
    <row r="19" spans="1:1" x14ac:dyDescent="0.3">
      <c r="A19" t="s">
        <v>162</v>
      </c>
    </row>
    <row r="20" spans="1:1" x14ac:dyDescent="0.3">
      <c r="A20" t="s">
        <v>159</v>
      </c>
    </row>
    <row r="21" spans="1:1" x14ac:dyDescent="0.3">
      <c r="A21" s="71" t="s">
        <v>158</v>
      </c>
    </row>
    <row r="22" spans="1:1" x14ac:dyDescent="0.3">
      <c r="A22" t="s">
        <v>118</v>
      </c>
    </row>
    <row r="23" spans="1:1" x14ac:dyDescent="0.3">
      <c r="A23" t="s">
        <v>117</v>
      </c>
    </row>
    <row r="24" spans="1:1" x14ac:dyDescent="0.3">
      <c r="A24" t="s">
        <v>79</v>
      </c>
    </row>
    <row r="25" spans="1:1" x14ac:dyDescent="0.3">
      <c r="A25" t="s">
        <v>75</v>
      </c>
    </row>
    <row r="26" spans="1:1" x14ac:dyDescent="0.3">
      <c r="A26" t="s">
        <v>76</v>
      </c>
    </row>
    <row r="27" spans="1:1" x14ac:dyDescent="0.3">
      <c r="A27" t="s">
        <v>72</v>
      </c>
    </row>
    <row r="28" spans="1:1" x14ac:dyDescent="0.3">
      <c r="A28" t="s">
        <v>77</v>
      </c>
    </row>
    <row r="29" spans="1:1" x14ac:dyDescent="0.3">
      <c r="A29" t="s">
        <v>78</v>
      </c>
    </row>
    <row r="30" spans="1:1" x14ac:dyDescent="0.3">
      <c r="A30" t="s">
        <v>74</v>
      </c>
    </row>
    <row r="31" spans="1:1" x14ac:dyDescent="0.3">
      <c r="A31" t="s">
        <v>65</v>
      </c>
    </row>
    <row r="32" spans="1:1" x14ac:dyDescent="0.3">
      <c r="A32" t="s">
        <v>66</v>
      </c>
    </row>
    <row r="33" spans="1:10" x14ac:dyDescent="0.3">
      <c r="A33" t="s">
        <v>73</v>
      </c>
    </row>
    <row r="34" spans="1:10" x14ac:dyDescent="0.3">
      <c r="A34" t="s">
        <v>63</v>
      </c>
    </row>
    <row r="37" spans="1:10" x14ac:dyDescent="0.3">
      <c r="A37" s="1" t="s">
        <v>142</v>
      </c>
    </row>
    <row r="39" spans="1:10" x14ac:dyDescent="0.3">
      <c r="A39" s="155" t="s">
        <v>146</v>
      </c>
      <c r="B39" s="76"/>
    </row>
    <row r="40" spans="1:10" x14ac:dyDescent="0.3">
      <c r="A40" s="157"/>
      <c r="B40" s="77"/>
    </row>
    <row r="41" spans="1:10" x14ac:dyDescent="0.3">
      <c r="A41" s="157"/>
      <c r="B41" s="77"/>
    </row>
    <row r="42" spans="1:10" x14ac:dyDescent="0.3">
      <c r="A42" s="157"/>
      <c r="B42" s="77"/>
    </row>
    <row r="43" spans="1:10" x14ac:dyDescent="0.3">
      <c r="A43" s="157"/>
      <c r="B43" s="77"/>
    </row>
    <row r="44" spans="1:10" x14ac:dyDescent="0.3">
      <c r="A44" s="157"/>
      <c r="B44" s="77"/>
    </row>
    <row r="45" spans="1:10" x14ac:dyDescent="0.3">
      <c r="A45" s="157"/>
      <c r="B45" s="77"/>
    </row>
    <row r="46" spans="1:10" x14ac:dyDescent="0.3">
      <c r="A46" s="157"/>
      <c r="B46" s="77"/>
    </row>
    <row r="47" spans="1:10" x14ac:dyDescent="0.3">
      <c r="A47" s="157"/>
      <c r="B47" s="77"/>
      <c r="J47" s="14"/>
    </row>
    <row r="48" spans="1:10" x14ac:dyDescent="0.3">
      <c r="A48" s="157"/>
      <c r="B48" s="77"/>
    </row>
    <row r="49" spans="1:10" x14ac:dyDescent="0.3">
      <c r="A49" s="157"/>
      <c r="B49" s="77"/>
    </row>
    <row r="50" spans="1:10" x14ac:dyDescent="0.3">
      <c r="A50" s="157"/>
      <c r="B50" s="77"/>
    </row>
    <row r="51" spans="1:10" x14ac:dyDescent="0.3">
      <c r="A51" s="157"/>
      <c r="B51" s="77"/>
      <c r="J51" s="14"/>
    </row>
    <row r="52" spans="1:10" x14ac:dyDescent="0.3">
      <c r="A52" s="157"/>
      <c r="B52" s="77"/>
    </row>
    <row r="53" spans="1:10" x14ac:dyDescent="0.3">
      <c r="A53" s="157"/>
      <c r="B53" s="77"/>
    </row>
    <row r="54" spans="1:10" x14ac:dyDescent="0.3">
      <c r="A54" s="157"/>
      <c r="B54" s="77"/>
    </row>
    <row r="55" spans="1:10" x14ac:dyDescent="0.3">
      <c r="A55" s="157"/>
      <c r="B55" s="77"/>
    </row>
    <row r="56" spans="1:10" s="71" customFormat="1" ht="30" customHeight="1" x14ac:dyDescent="0.3">
      <c r="A56" s="157"/>
      <c r="B56" s="77"/>
    </row>
    <row r="57" spans="1:10" x14ac:dyDescent="0.3">
      <c r="A57" s="157"/>
      <c r="B57" s="77"/>
    </row>
    <row r="58" spans="1:10" x14ac:dyDescent="0.3">
      <c r="A58" s="157"/>
      <c r="B58" s="77"/>
    </row>
    <row r="59" spans="1:10" ht="69" customHeight="1" x14ac:dyDescent="0.3">
      <c r="A59" s="157"/>
      <c r="B59" s="77"/>
    </row>
  </sheetData>
  <sheetProtection sheet="1" objects="1" scenarios="1" selectLockedCells="1"/>
  <mergeCells count="1">
    <mergeCell ref="A39:A59"/>
  </mergeCells>
  <hyperlinks>
    <hyperlink ref="A6" r:id="rId1" xr:uid="{00000000-0004-0000-0A00-000000000000}"/>
  </hyperlinks>
  <pageMargins left="0.7" right="0.7" top="0.75" bottom="0.75" header="0.3" footer="0.3"/>
  <pageSetup paperSize="0" orientation="portrait" horizontalDpi="0" verticalDpi="0" copies="0"/>
  <headerFooter>
    <oddHeader>&amp;R&amp;"Calibri"&amp;12&amp;K000000 UNCLASSIFIED - NON CLASSIFIÉ&amp;1#_x000D_</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B1:U52"/>
  <sheetViews>
    <sheetView zoomScaleNormal="100" workbookViewId="0">
      <selection activeCell="M25" sqref="M25"/>
    </sheetView>
  </sheetViews>
  <sheetFormatPr defaultRowHeight="14.4" x14ac:dyDescent="0.3"/>
  <sheetData>
    <row r="1" spans="2:21" x14ac:dyDescent="0.3">
      <c r="B1" s="138" t="s">
        <v>228</v>
      </c>
      <c r="G1" s="138" t="s">
        <v>229</v>
      </c>
    </row>
    <row r="2" spans="2:21" x14ac:dyDescent="0.3">
      <c r="B2" t="s">
        <v>242</v>
      </c>
      <c r="G2" t="s">
        <v>243</v>
      </c>
      <c r="M2" t="s">
        <v>165</v>
      </c>
      <c r="N2" t="str">
        <f>IF($U$3=1, B2, G2)</f>
        <v>FuelGraph - FBP System Charting Tool</v>
      </c>
      <c r="U2" t="s">
        <v>202</v>
      </c>
    </row>
    <row r="3" spans="2:21" x14ac:dyDescent="0.3">
      <c r="B3" t="s">
        <v>203</v>
      </c>
      <c r="G3" t="s">
        <v>211</v>
      </c>
      <c r="N3" t="str">
        <f>IF($U$3=1, B3, G3)</f>
        <v>FuelGraph - FBP: Rate of Spread</v>
      </c>
      <c r="T3" s="40" t="s">
        <v>228</v>
      </c>
      <c r="U3" s="40">
        <v>1</v>
      </c>
    </row>
    <row r="4" spans="2:21" x14ac:dyDescent="0.3">
      <c r="B4" t="s">
        <v>171</v>
      </c>
      <c r="G4" t="s">
        <v>205</v>
      </c>
      <c r="N4" t="str">
        <f>IF($U$3=1, B4, G4)</f>
        <v>X-Axis:</v>
      </c>
      <c r="T4" s="40" t="s">
        <v>229</v>
      </c>
      <c r="U4" s="40"/>
    </row>
    <row r="5" spans="2:21" x14ac:dyDescent="0.3">
      <c r="B5" t="s">
        <v>214</v>
      </c>
      <c r="G5" t="s">
        <v>216</v>
      </c>
      <c r="N5" t="str">
        <f>IF($U$3=1, B5, G5)</f>
        <v>Equilibrium ROS (m/min)</v>
      </c>
    </row>
    <row r="6" spans="2:21" x14ac:dyDescent="0.3">
      <c r="B6" t="s">
        <v>215</v>
      </c>
      <c r="G6" t="s">
        <v>217</v>
      </c>
      <c r="N6" t="str">
        <f>IF($U$3=1, B6, G6)</f>
        <v>Head Fire Intensity (kW/m)</v>
      </c>
    </row>
    <row r="8" spans="2:21" x14ac:dyDescent="0.3">
      <c r="B8" t="s">
        <v>163</v>
      </c>
      <c r="G8" t="s">
        <v>206</v>
      </c>
      <c r="N8" t="str">
        <f>IF($U$3=1, B8, G8)</f>
        <v>FWI:</v>
      </c>
    </row>
    <row r="9" spans="2:21" x14ac:dyDescent="0.3">
      <c r="B9" t="s">
        <v>204</v>
      </c>
      <c r="G9" t="s">
        <v>207</v>
      </c>
      <c r="N9" t="str">
        <f>IF($U$3=1, B9, G9)</f>
        <v>FPB ROS 1:</v>
      </c>
    </row>
    <row r="10" spans="2:21" x14ac:dyDescent="0.3">
      <c r="B10" t="s">
        <v>169</v>
      </c>
      <c r="G10" t="s">
        <v>208</v>
      </c>
      <c r="N10" t="str">
        <f>IF($U$3=1, B10, G10)</f>
        <v>FBP ROS 2:</v>
      </c>
    </row>
    <row r="11" spans="2:21" x14ac:dyDescent="0.3">
      <c r="B11" t="s">
        <v>170</v>
      </c>
      <c r="G11" t="s">
        <v>209</v>
      </c>
      <c r="N11" t="str">
        <f>IF($U$3=1, B11, G11)</f>
        <v>FBP ROS 3:</v>
      </c>
    </row>
    <row r="12" spans="2:21" x14ac:dyDescent="0.3">
      <c r="B12" t="s">
        <v>183</v>
      </c>
      <c r="G12" t="s">
        <v>210</v>
      </c>
      <c r="N12" t="str">
        <f>IF($U$3=1, B12, G12)</f>
        <v>FBP ROS 4:</v>
      </c>
    </row>
    <row r="14" spans="2:21" x14ac:dyDescent="0.3">
      <c r="B14" t="s">
        <v>172</v>
      </c>
      <c r="G14" t="s">
        <v>219</v>
      </c>
      <c r="N14" t="str">
        <f>IF($U$3=1, B14, G14)</f>
        <v>FFMC:</v>
      </c>
    </row>
    <row r="15" spans="2:21" x14ac:dyDescent="0.3">
      <c r="B15" t="s">
        <v>173</v>
      </c>
      <c r="G15" t="s">
        <v>220</v>
      </c>
      <c r="N15" t="str">
        <f>IF($U$3=1, B15, G15)</f>
        <v>BUI:</v>
      </c>
    </row>
    <row r="16" spans="2:21" x14ac:dyDescent="0.3">
      <c r="B16" t="s">
        <v>218</v>
      </c>
      <c r="G16" t="s">
        <v>221</v>
      </c>
      <c r="N16" t="str">
        <f>IF($U$3=1, B16, G16)</f>
        <v>DC:</v>
      </c>
    </row>
    <row r="17" spans="2:14" x14ac:dyDescent="0.3">
      <c r="B17" t="s">
        <v>174</v>
      </c>
      <c r="G17" t="s">
        <v>222</v>
      </c>
      <c r="N17" t="str">
        <f>IF($U$3=1, B17, G17)</f>
        <v>FMC:</v>
      </c>
    </row>
    <row r="18" spans="2:14" x14ac:dyDescent="0.3">
      <c r="B18" t="s">
        <v>237</v>
      </c>
      <c r="G18" t="s">
        <v>238</v>
      </c>
      <c r="N18" t="str">
        <f>IF($U$3=1, B18, G18)</f>
        <v>No BE on ROS</v>
      </c>
    </row>
    <row r="20" spans="2:14" x14ac:dyDescent="0.3">
      <c r="B20" t="s">
        <v>175</v>
      </c>
      <c r="G20" t="s">
        <v>223</v>
      </c>
      <c r="N20" t="str">
        <f>IF($U$3=1, B20, G20)</f>
        <v>Fuel Type:</v>
      </c>
    </row>
    <row r="21" spans="2:14" x14ac:dyDescent="0.3">
      <c r="B21" t="s">
        <v>176</v>
      </c>
      <c r="G21" t="s">
        <v>224</v>
      </c>
      <c r="N21" t="str">
        <f>IF($U$3=1, B21, G21)</f>
        <v>Modifier:</v>
      </c>
    </row>
    <row r="23" spans="2:14" x14ac:dyDescent="0.3">
      <c r="B23" t="s">
        <v>165</v>
      </c>
      <c r="G23" t="s">
        <v>225</v>
      </c>
      <c r="N23" t="str">
        <f>IF($U$3=1, B23, G23)</f>
        <v>Display:</v>
      </c>
    </row>
    <row r="25" spans="2:14" x14ac:dyDescent="0.3">
      <c r="B25" t="s">
        <v>60</v>
      </c>
      <c r="G25" t="s">
        <v>212</v>
      </c>
      <c r="N25" t="str">
        <f>IF($U$3=1, B25, G25)</f>
        <v>ISI (Initial Spread Index)</v>
      </c>
    </row>
    <row r="26" spans="2:14" x14ac:dyDescent="0.3">
      <c r="B26" t="s">
        <v>64</v>
      </c>
      <c r="G26" t="s">
        <v>213</v>
      </c>
      <c r="N26" t="str">
        <f>IF($U$3=1, B26, G26)</f>
        <v>Wind Speed (km/h)</v>
      </c>
    </row>
    <row r="28" spans="2:14" x14ac:dyDescent="0.3">
      <c r="B28" t="s">
        <v>226</v>
      </c>
      <c r="G28" t="s">
        <v>236</v>
      </c>
      <c r="N28" t="str">
        <f>IF($U$3=1, B28, G28)</f>
        <v>Not required (blank) when ISI selected</v>
      </c>
    </row>
    <row r="29" spans="2:14" x14ac:dyDescent="0.3">
      <c r="B29" t="s">
        <v>227</v>
      </c>
      <c r="G29" t="s">
        <v>239</v>
      </c>
      <c r="N29" t="str">
        <f t="shared" ref="N29:N52" si="0">IF($U$3=1, B29, G29)</f>
        <v>Affects BUI effect on ROS, fuel consump.</v>
      </c>
    </row>
    <row r="30" spans="2:14" x14ac:dyDescent="0.3">
      <c r="B30" t="s">
        <v>168</v>
      </c>
      <c r="G30" t="s">
        <v>244</v>
      </c>
      <c r="N30" t="str">
        <f t="shared" si="0"/>
        <v>Affects Fire Type for conifer FT's; ROS for C-6</v>
      </c>
    </row>
    <row r="31" spans="2:14" x14ac:dyDescent="0.3">
      <c r="B31" t="s">
        <v>166</v>
      </c>
      <c r="G31" t="s">
        <v>241</v>
      </c>
      <c r="N31" t="str">
        <f t="shared" si="0"/>
        <v>% Conifer, % Cured, % Dead fir, or LCBH</v>
      </c>
    </row>
    <row r="32" spans="2:14" x14ac:dyDescent="0.3">
      <c r="B32" t="s">
        <v>167</v>
      </c>
      <c r="G32" t="s">
        <v>240</v>
      </c>
      <c r="N32" t="str">
        <f t="shared" si="0"/>
        <v>(M1/M2,    O-1a/b,    M3/M4,         C-6)</v>
      </c>
    </row>
    <row r="34" spans="2:14" x14ac:dyDescent="0.3">
      <c r="B34" t="s">
        <v>245</v>
      </c>
      <c r="G34" t="s">
        <v>246</v>
      </c>
      <c r="N34" t="str">
        <f t="shared" si="0"/>
        <v>GFL:</v>
      </c>
    </row>
    <row r="36" spans="2:14" x14ac:dyDescent="0.3">
      <c r="B36" t="s">
        <v>154</v>
      </c>
      <c r="G36" t="s">
        <v>247</v>
      </c>
      <c r="N36" t="str">
        <f t="shared" si="0"/>
        <v xml:space="preserve">Foliar Moisture Content (FMC) Calculator </v>
      </c>
    </row>
    <row r="38" spans="2:14" x14ac:dyDescent="0.3">
      <c r="B38" t="s">
        <v>249</v>
      </c>
      <c r="G38" t="s">
        <v>254</v>
      </c>
      <c r="N38" t="str">
        <f t="shared" si="0"/>
        <v>Latitude (degrees north):</v>
      </c>
    </row>
    <row r="39" spans="2:14" x14ac:dyDescent="0.3">
      <c r="B39" t="s">
        <v>250</v>
      </c>
      <c r="G39" t="s">
        <v>255</v>
      </c>
      <c r="N39" t="str">
        <f t="shared" si="0"/>
        <v>Longitude (degrees west):</v>
      </c>
    </row>
    <row r="40" spans="2:14" x14ac:dyDescent="0.3">
      <c r="B40" t="s">
        <v>251</v>
      </c>
      <c r="G40" t="s">
        <v>256</v>
      </c>
      <c r="N40" t="str">
        <f t="shared" si="0"/>
        <v>Elevation (m):</v>
      </c>
    </row>
    <row r="41" spans="2:14" x14ac:dyDescent="0.3">
      <c r="B41" t="s">
        <v>252</v>
      </c>
      <c r="G41" t="s">
        <v>257</v>
      </c>
      <c r="N41" t="str">
        <f t="shared" si="0"/>
        <v>Simulation date (today):</v>
      </c>
    </row>
    <row r="42" spans="2:14" x14ac:dyDescent="0.3">
      <c r="B42" t="s">
        <v>253</v>
      </c>
      <c r="G42" t="s">
        <v>258</v>
      </c>
      <c r="N42" t="str">
        <f t="shared" si="0"/>
        <v>Date of Minimum FMC:</v>
      </c>
    </row>
    <row r="43" spans="2:14" x14ac:dyDescent="0.3">
      <c r="B43" t="s">
        <v>155</v>
      </c>
      <c r="G43" t="s">
        <v>248</v>
      </c>
      <c r="N43" t="str">
        <f t="shared" si="0"/>
        <v>Estimated FMC:</v>
      </c>
    </row>
    <row r="45" spans="2:14" x14ac:dyDescent="0.3">
      <c r="B45" t="s">
        <v>260</v>
      </c>
      <c r="G45" t="s">
        <v>263</v>
      </c>
      <c r="N45" t="str">
        <f t="shared" si="0"/>
        <v>Day:</v>
      </c>
    </row>
    <row r="46" spans="2:14" x14ac:dyDescent="0.3">
      <c r="B46" t="s">
        <v>261</v>
      </c>
      <c r="G46" t="s">
        <v>264</v>
      </c>
      <c r="N46" t="str">
        <f t="shared" si="0"/>
        <v>Month:</v>
      </c>
    </row>
    <row r="47" spans="2:14" x14ac:dyDescent="0.3">
      <c r="B47" t="s">
        <v>262</v>
      </c>
      <c r="G47" t="s">
        <v>265</v>
      </c>
      <c r="N47" t="str">
        <f t="shared" si="0"/>
        <v>Year:</v>
      </c>
    </row>
    <row r="48" spans="2:14" x14ac:dyDescent="0.3">
      <c r="B48" t="s">
        <v>259</v>
      </c>
      <c r="G48" t="s">
        <v>266</v>
      </c>
      <c r="N48" t="str">
        <f t="shared" si="0"/>
        <v>Julian day:</v>
      </c>
    </row>
    <row r="50" spans="2:14" x14ac:dyDescent="0.3">
      <c r="B50" s="139" t="s">
        <v>157</v>
      </c>
      <c r="G50" t="s">
        <v>271</v>
      </c>
      <c r="N50" t="str">
        <f t="shared" si="0"/>
        <v>DD-MM-YYYY</v>
      </c>
    </row>
    <row r="51" spans="2:14" x14ac:dyDescent="0.3">
      <c r="B51" s="90" t="s">
        <v>267</v>
      </c>
      <c r="G51" t="s">
        <v>268</v>
      </c>
      <c r="N51" t="str">
        <f t="shared" si="0"/>
        <v>Source: FBP System FMC equations (For. Can. Fire Danger Grp. 1992)</v>
      </c>
    </row>
    <row r="52" spans="2:14" x14ac:dyDescent="0.3">
      <c r="B52" t="s">
        <v>156</v>
      </c>
      <c r="G52" t="s">
        <v>269</v>
      </c>
      <c r="N52" t="str">
        <f t="shared" si="0"/>
        <v>Use to estimate FMC in graph worksheets.</v>
      </c>
    </row>
  </sheetData>
  <pageMargins left="0.7" right="0.7" top="0.75" bottom="0.75" header="0.3" footer="0.3"/>
  <headerFooter>
    <oddHeader>&amp;R&amp;"Calibri"&amp;12&amp;K000000 UNCLASSIFIED - NON CLASSIFIÉ&amp;1#_x000D_</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W30"/>
  <sheetViews>
    <sheetView showGridLines="0" zoomScale="91" zoomScaleNormal="100" workbookViewId="0">
      <selection sqref="A1:E1"/>
    </sheetView>
  </sheetViews>
  <sheetFormatPr defaultRowHeight="14.4" x14ac:dyDescent="0.3"/>
  <cols>
    <col min="1" max="1" width="10.44140625" style="126" customWidth="1"/>
    <col min="2" max="2" width="11.88671875" style="126" customWidth="1"/>
    <col min="3" max="3" width="13.109375" style="126" customWidth="1"/>
    <col min="4" max="4" width="4" style="126" customWidth="1"/>
    <col min="5" max="5" width="8.88671875" style="126"/>
    <col min="6" max="6" width="10.6640625" style="126" customWidth="1"/>
    <col min="7" max="7" width="17.88671875" style="126" customWidth="1"/>
    <col min="8" max="21" width="8.88671875" style="126"/>
    <col min="22" max="22" width="8.88671875" style="126" customWidth="1"/>
    <col min="23" max="23" width="8.88671875" style="126"/>
  </cols>
  <sheetData>
    <row r="1" spans="1:8" ht="15" thickBot="1" x14ac:dyDescent="0.35">
      <c r="A1" s="144" t="str">
        <f>'Terms - Titres'!N3</f>
        <v>FuelGraph - FBP: Rate of Spread</v>
      </c>
      <c r="B1" s="145"/>
      <c r="C1" s="145"/>
      <c r="D1" s="145"/>
      <c r="E1" s="146"/>
      <c r="H1" s="126" t="str">
        <f>'ROS - VP'!H1</f>
        <v xml:space="preserve">v. 5.11, Spring 2024 - Printemps </v>
      </c>
    </row>
    <row r="2" spans="1:8" ht="15" thickBot="1" x14ac:dyDescent="0.35">
      <c r="A2" s="127"/>
      <c r="B2" s="127"/>
      <c r="C2" s="127"/>
    </row>
    <row r="3" spans="1:8" ht="15" thickBot="1" x14ac:dyDescent="0.35">
      <c r="A3" s="128" t="str">
        <f>'Terms - Titres'!N4</f>
        <v>X-Axis:</v>
      </c>
      <c r="B3" s="129"/>
      <c r="C3" s="127"/>
    </row>
    <row r="4" spans="1:8" x14ac:dyDescent="0.3">
      <c r="A4" s="129"/>
      <c r="B4" s="129"/>
      <c r="C4" s="127"/>
    </row>
    <row r="5" spans="1:8" ht="15" thickBot="1" x14ac:dyDescent="0.35"/>
    <row r="6" spans="1:8" ht="15" thickBot="1" x14ac:dyDescent="0.35">
      <c r="A6" s="130" t="str">
        <f>'Terms - Titres'!N8</f>
        <v>FWI:</v>
      </c>
    </row>
    <row r="7" spans="1:8" x14ac:dyDescent="0.3">
      <c r="B7" s="126" t="str">
        <f>'Terms - Titres'!N14</f>
        <v>FFMC:</v>
      </c>
      <c r="D7" s="131" t="s">
        <v>164</v>
      </c>
      <c r="E7" s="126" t="str">
        <f>'Terms - Titres'!N28</f>
        <v>Not required (blank) when ISI selected</v>
      </c>
    </row>
    <row r="8" spans="1:8" x14ac:dyDescent="0.3">
      <c r="B8" s="126" t="str">
        <f>'Terms - Titres'!N15</f>
        <v>BUI:</v>
      </c>
      <c r="D8" s="131" t="s">
        <v>164</v>
      </c>
      <c r="E8" s="126" t="str">
        <f>'Terms - Titres'!N29</f>
        <v>Affects BUI effect on ROS, fuel consump.</v>
      </c>
    </row>
    <row r="9" spans="1:8" x14ac:dyDescent="0.3">
      <c r="B9" s="126" t="str">
        <f>'Terms - Titres'!N17</f>
        <v>FMC:</v>
      </c>
      <c r="D9" s="131" t="s">
        <v>164</v>
      </c>
      <c r="E9" s="126" t="str">
        <f>'Terms - Titres'!N30</f>
        <v>Affects Fire Type for conifer FT's; ROS for C-6</v>
      </c>
    </row>
    <row r="10" spans="1:8" x14ac:dyDescent="0.3">
      <c r="D10" s="131"/>
    </row>
    <row r="11" spans="1:8" ht="15" thickBot="1" x14ac:dyDescent="0.35">
      <c r="D11" s="131"/>
    </row>
    <row r="12" spans="1:8" ht="15" thickBot="1" x14ac:dyDescent="0.35">
      <c r="A12" s="113" t="str">
        <f>'Terms - Titres'!N9</f>
        <v>FPB ROS 1:</v>
      </c>
      <c r="C12" s="126" t="str">
        <f>'Terms - Titres'!N23</f>
        <v>Display:</v>
      </c>
    </row>
    <row r="13" spans="1:8" x14ac:dyDescent="0.3">
      <c r="B13" s="126" t="str">
        <f>'Terms - Titres'!N20</f>
        <v>Fuel Type:</v>
      </c>
    </row>
    <row r="14" spans="1:8" x14ac:dyDescent="0.3">
      <c r="B14" s="126" t="str">
        <f>'Terms - Titres'!N21</f>
        <v>Modifier:</v>
      </c>
      <c r="D14" s="131" t="s">
        <v>164</v>
      </c>
      <c r="E14" s="126" t="str">
        <f>'Terms - Titres'!$N$31</f>
        <v>% Conifer, % Cured, % Dead fir, or LCBH</v>
      </c>
    </row>
    <row r="15" spans="1:8" x14ac:dyDescent="0.3">
      <c r="B15" s="126" t="str">
        <f>IF(OR('Graph-outputs'!$D$1=13, 'Graph-outputs'!$D$1=14), 'Terms - Titres'!$N$34, "")</f>
        <v/>
      </c>
      <c r="D15" s="126" t="str">
        <f>IF(OR('Graph-outputs'!$D$1=13, 'Graph-outputs'!$D$1=14), "t/ha", "")</f>
        <v/>
      </c>
      <c r="E15" s="126" t="str">
        <f>'Terms - Titres'!$N$32</f>
        <v>(M1/M2,    O-1a/b,    M3/M4,         C-6)</v>
      </c>
    </row>
    <row r="16" spans="1:8" ht="15" thickBot="1" x14ac:dyDescent="0.35">
      <c r="E16" s="132"/>
    </row>
    <row r="17" spans="1:7" ht="15" thickBot="1" x14ac:dyDescent="0.35">
      <c r="A17" s="109" t="str">
        <f>'Terms - Titres'!N10</f>
        <v>FBP ROS 2:</v>
      </c>
      <c r="C17" s="126" t="str">
        <f>'Terms - Titres'!N23</f>
        <v>Display:</v>
      </c>
      <c r="E17" s="133"/>
    </row>
    <row r="18" spans="1:7" x14ac:dyDescent="0.3">
      <c r="B18" s="126" t="str">
        <f>'Terms - Titres'!N20</f>
        <v>Fuel Type:</v>
      </c>
    </row>
    <row r="19" spans="1:7" x14ac:dyDescent="0.3">
      <c r="B19" s="126" t="str">
        <f>'Terms - Titres'!N21</f>
        <v>Modifier:</v>
      </c>
      <c r="D19" s="131" t="s">
        <v>164</v>
      </c>
      <c r="E19" s="126" t="str">
        <f>'Terms - Titres'!$N$31</f>
        <v>% Conifer, % Cured, % Dead fir, or LCBH</v>
      </c>
    </row>
    <row r="20" spans="1:7" x14ac:dyDescent="0.3">
      <c r="B20" s="126" t="str">
        <f>IF(OR('Graph-outputs'!$AL$1=13, 'Graph-outputs'!$AL$1=14), 'Terms - Titres'!$N$34, "")</f>
        <v/>
      </c>
      <c r="C20" s="134"/>
      <c r="D20" s="126" t="str">
        <f>IF(OR('Graph-outputs'!$AL$1=13, 'Graph-outputs'!$AL$1=14), "t/ha", "")</f>
        <v/>
      </c>
      <c r="F20" s="135"/>
    </row>
    <row r="21" spans="1:7" ht="15" thickBot="1" x14ac:dyDescent="0.35">
      <c r="B21" s="133"/>
      <c r="F21" s="133"/>
    </row>
    <row r="22" spans="1:7" ht="15" thickBot="1" x14ac:dyDescent="0.35">
      <c r="A22" s="108" t="str">
        <f>'Terms - Titres'!N11</f>
        <v>FBP ROS 3:</v>
      </c>
      <c r="C22" s="126" t="str">
        <f>'Terms - Titres'!N23</f>
        <v>Display:</v>
      </c>
      <c r="E22" s="133"/>
    </row>
    <row r="23" spans="1:7" x14ac:dyDescent="0.3">
      <c r="B23" s="126" t="str">
        <f>'Terms - Titres'!N20</f>
        <v>Fuel Type:</v>
      </c>
      <c r="G23" s="136"/>
    </row>
    <row r="24" spans="1:7" x14ac:dyDescent="0.3">
      <c r="B24" s="126" t="str">
        <f>'Terms - Titres'!N21</f>
        <v>Modifier:</v>
      </c>
      <c r="D24" s="131" t="s">
        <v>164</v>
      </c>
      <c r="E24" s="126" t="str">
        <f>'Terms - Titres'!$N$31</f>
        <v>% Conifer, % Cured, % Dead fir, or LCBH</v>
      </c>
    </row>
    <row r="25" spans="1:7" x14ac:dyDescent="0.3">
      <c r="A25" s="133"/>
      <c r="B25" s="126" t="str">
        <f>IF(OR('Graph-outputs'!BT1=13, 'Graph-outputs'!BT1=14), 'Terms - Titres'!$N$34, "")</f>
        <v>GFL:</v>
      </c>
      <c r="D25" s="126" t="str">
        <f>IF(OR('Graph-outputs'!BT1=13, 'Graph-outputs'!BT1=14), "t/ha", "")</f>
        <v>t/ha</v>
      </c>
      <c r="E25" s="133"/>
    </row>
    <row r="26" spans="1:7" ht="15" thickBot="1" x14ac:dyDescent="0.35"/>
    <row r="27" spans="1:7" ht="15" thickBot="1" x14ac:dyDescent="0.35">
      <c r="A27" s="112" t="str">
        <f>'Terms - Titres'!N12</f>
        <v>FBP ROS 4:</v>
      </c>
      <c r="C27" s="126" t="str">
        <f>'Terms - Titres'!N23</f>
        <v>Display:</v>
      </c>
    </row>
    <row r="28" spans="1:7" x14ac:dyDescent="0.3">
      <c r="B28" s="126" t="str">
        <f>'Terms - Titres'!N20</f>
        <v>Fuel Type:</v>
      </c>
      <c r="E28" s="133"/>
    </row>
    <row r="29" spans="1:7" x14ac:dyDescent="0.3">
      <c r="B29" s="126" t="str">
        <f>'Terms - Titres'!N21</f>
        <v>Modifier:</v>
      </c>
      <c r="D29" s="131" t="s">
        <v>164</v>
      </c>
      <c r="E29" s="126" t="str">
        <f>'Terms - Titres'!$N$31</f>
        <v>% Conifer, % Cured, % Dead fir, or LCBH</v>
      </c>
    </row>
    <row r="30" spans="1:7" x14ac:dyDescent="0.3">
      <c r="B30" s="126" t="str">
        <f>IF(OR('Graph-outputs'!$DB$1=13, 'Graph-outputs'!$DB$1=14), 'Terms - Titres'!$N$34, "")</f>
        <v/>
      </c>
      <c r="D30" s="126" t="str">
        <f>IF(OR('Graph-outputs'!$DB$1=13, 'Graph-outputs'!$DB$1=14), "t/ha", "")</f>
        <v/>
      </c>
    </row>
  </sheetData>
  <sheetProtection selectLockedCells="1"/>
  <mergeCells count="1">
    <mergeCell ref="A1:E1"/>
  </mergeCells>
  <pageMargins left="0.7" right="0.7" top="0.75" bottom="0.75" header="0.3" footer="0.3"/>
  <headerFooter>
    <oddHeader>&amp;R&amp;"Calibri"&amp;12&amp;K000000 UNCLASSIFIED - NON CLASSIFIÉ&amp;1#_x000D_</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19457" r:id="rId3" name="Drop Down 1">
              <controlPr defaultSize="0" autoLine="0" autoPict="0">
                <anchor moveWithCells="1">
                  <from>
                    <xdr:col>2</xdr:col>
                    <xdr:colOff>0</xdr:colOff>
                    <xdr:row>6</xdr:row>
                    <xdr:rowOff>0</xdr:rowOff>
                  </from>
                  <to>
                    <xdr:col>2</xdr:col>
                    <xdr:colOff>822960</xdr:colOff>
                    <xdr:row>7</xdr:row>
                    <xdr:rowOff>0</xdr:rowOff>
                  </to>
                </anchor>
              </controlPr>
            </control>
          </mc:Choice>
        </mc:AlternateContent>
        <mc:AlternateContent xmlns:mc="http://schemas.openxmlformats.org/markup-compatibility/2006">
          <mc:Choice Requires="x14">
            <control shapeId="19458" r:id="rId4" name="Drop Down 2">
              <controlPr defaultSize="0" autoLine="0" autoPict="0">
                <anchor moveWithCells="1">
                  <from>
                    <xdr:col>2</xdr:col>
                    <xdr:colOff>0</xdr:colOff>
                    <xdr:row>7</xdr:row>
                    <xdr:rowOff>0</xdr:rowOff>
                  </from>
                  <to>
                    <xdr:col>2</xdr:col>
                    <xdr:colOff>822960</xdr:colOff>
                    <xdr:row>8</xdr:row>
                    <xdr:rowOff>0</xdr:rowOff>
                  </to>
                </anchor>
              </controlPr>
            </control>
          </mc:Choice>
        </mc:AlternateContent>
        <mc:AlternateContent xmlns:mc="http://schemas.openxmlformats.org/markup-compatibility/2006">
          <mc:Choice Requires="x14">
            <control shapeId="19459" r:id="rId5" name="Drop Down 3">
              <controlPr defaultSize="0" autoLine="0" autoPict="0">
                <anchor moveWithCells="1">
                  <from>
                    <xdr:col>2</xdr:col>
                    <xdr:colOff>0</xdr:colOff>
                    <xdr:row>17</xdr:row>
                    <xdr:rowOff>15240</xdr:rowOff>
                  </from>
                  <to>
                    <xdr:col>2</xdr:col>
                    <xdr:colOff>822960</xdr:colOff>
                    <xdr:row>18</xdr:row>
                    <xdr:rowOff>15240</xdr:rowOff>
                  </to>
                </anchor>
              </controlPr>
            </control>
          </mc:Choice>
        </mc:AlternateContent>
        <mc:AlternateContent xmlns:mc="http://schemas.openxmlformats.org/markup-compatibility/2006">
          <mc:Choice Requires="x14">
            <control shapeId="19460" r:id="rId6" name="Drop Down 4">
              <controlPr defaultSize="0" autoLine="0" autoPict="0">
                <anchor moveWithCells="1">
                  <from>
                    <xdr:col>2</xdr:col>
                    <xdr:colOff>0</xdr:colOff>
                    <xdr:row>18</xdr:row>
                    <xdr:rowOff>0</xdr:rowOff>
                  </from>
                  <to>
                    <xdr:col>2</xdr:col>
                    <xdr:colOff>822960</xdr:colOff>
                    <xdr:row>19</xdr:row>
                    <xdr:rowOff>0</xdr:rowOff>
                  </to>
                </anchor>
              </controlPr>
            </control>
          </mc:Choice>
        </mc:AlternateContent>
        <mc:AlternateContent xmlns:mc="http://schemas.openxmlformats.org/markup-compatibility/2006">
          <mc:Choice Requires="x14">
            <control shapeId="19461" r:id="rId7" name="Drop Down 5">
              <controlPr defaultSize="0" autoLine="0" autoPict="0">
                <anchor moveWithCells="1">
                  <from>
                    <xdr:col>2</xdr:col>
                    <xdr:colOff>0</xdr:colOff>
                    <xdr:row>12</xdr:row>
                    <xdr:rowOff>0</xdr:rowOff>
                  </from>
                  <to>
                    <xdr:col>2</xdr:col>
                    <xdr:colOff>822960</xdr:colOff>
                    <xdr:row>13</xdr:row>
                    <xdr:rowOff>0</xdr:rowOff>
                  </to>
                </anchor>
              </controlPr>
            </control>
          </mc:Choice>
        </mc:AlternateContent>
        <mc:AlternateContent xmlns:mc="http://schemas.openxmlformats.org/markup-compatibility/2006">
          <mc:Choice Requires="x14">
            <control shapeId="19462" r:id="rId8" name="Drop Down 6">
              <controlPr defaultSize="0" autoLine="0" autoPict="0">
                <anchor moveWithCells="1">
                  <from>
                    <xdr:col>2</xdr:col>
                    <xdr:colOff>0</xdr:colOff>
                    <xdr:row>13</xdr:row>
                    <xdr:rowOff>0</xdr:rowOff>
                  </from>
                  <to>
                    <xdr:col>2</xdr:col>
                    <xdr:colOff>822960</xdr:colOff>
                    <xdr:row>14</xdr:row>
                    <xdr:rowOff>0</xdr:rowOff>
                  </to>
                </anchor>
              </controlPr>
            </control>
          </mc:Choice>
        </mc:AlternateContent>
        <mc:AlternateContent xmlns:mc="http://schemas.openxmlformats.org/markup-compatibility/2006">
          <mc:Choice Requires="x14">
            <control shapeId="19463" r:id="rId9" name="Check Box 7">
              <controlPr defaultSize="0" autoFill="0" autoLine="0" autoPict="0">
                <anchor moveWithCells="1">
                  <from>
                    <xdr:col>2</xdr:col>
                    <xdr:colOff>586740</xdr:colOff>
                    <xdr:row>11</xdr:row>
                    <xdr:rowOff>0</xdr:rowOff>
                  </from>
                  <to>
                    <xdr:col>2</xdr:col>
                    <xdr:colOff>853440</xdr:colOff>
                    <xdr:row>12</xdr:row>
                    <xdr:rowOff>30480</xdr:rowOff>
                  </to>
                </anchor>
              </controlPr>
            </control>
          </mc:Choice>
        </mc:AlternateContent>
        <mc:AlternateContent xmlns:mc="http://schemas.openxmlformats.org/markup-compatibility/2006">
          <mc:Choice Requires="x14">
            <control shapeId="19464" r:id="rId10" name="Check Box 8">
              <controlPr defaultSize="0" autoFill="0" autoLine="0" autoPict="0">
                <anchor moveWithCells="1">
                  <from>
                    <xdr:col>2</xdr:col>
                    <xdr:colOff>579120</xdr:colOff>
                    <xdr:row>15</xdr:row>
                    <xdr:rowOff>182880</xdr:rowOff>
                  </from>
                  <to>
                    <xdr:col>2</xdr:col>
                    <xdr:colOff>845820</xdr:colOff>
                    <xdr:row>17</xdr:row>
                    <xdr:rowOff>22860</xdr:rowOff>
                  </to>
                </anchor>
              </controlPr>
            </control>
          </mc:Choice>
        </mc:AlternateContent>
        <mc:AlternateContent xmlns:mc="http://schemas.openxmlformats.org/markup-compatibility/2006">
          <mc:Choice Requires="x14">
            <control shapeId="19465" r:id="rId11" name="Drop Down 9">
              <controlPr defaultSize="0" autoLine="0" autoPict="0">
                <anchor moveWithCells="1">
                  <from>
                    <xdr:col>2</xdr:col>
                    <xdr:colOff>0</xdr:colOff>
                    <xdr:row>22</xdr:row>
                    <xdr:rowOff>15240</xdr:rowOff>
                  </from>
                  <to>
                    <xdr:col>2</xdr:col>
                    <xdr:colOff>822960</xdr:colOff>
                    <xdr:row>23</xdr:row>
                    <xdr:rowOff>15240</xdr:rowOff>
                  </to>
                </anchor>
              </controlPr>
            </control>
          </mc:Choice>
        </mc:AlternateContent>
        <mc:AlternateContent xmlns:mc="http://schemas.openxmlformats.org/markup-compatibility/2006">
          <mc:Choice Requires="x14">
            <control shapeId="19466" r:id="rId12" name="Drop Down 10">
              <controlPr defaultSize="0" autoLine="0" autoPict="0">
                <anchor moveWithCells="1">
                  <from>
                    <xdr:col>2</xdr:col>
                    <xdr:colOff>0</xdr:colOff>
                    <xdr:row>23</xdr:row>
                    <xdr:rowOff>0</xdr:rowOff>
                  </from>
                  <to>
                    <xdr:col>2</xdr:col>
                    <xdr:colOff>822960</xdr:colOff>
                    <xdr:row>24</xdr:row>
                    <xdr:rowOff>0</xdr:rowOff>
                  </to>
                </anchor>
              </controlPr>
            </control>
          </mc:Choice>
        </mc:AlternateContent>
        <mc:AlternateContent xmlns:mc="http://schemas.openxmlformats.org/markup-compatibility/2006">
          <mc:Choice Requires="x14">
            <control shapeId="19467" r:id="rId13" name="Check Box 11">
              <controlPr defaultSize="0" autoFill="0" autoLine="0" autoPict="0">
                <anchor moveWithCells="1">
                  <from>
                    <xdr:col>2</xdr:col>
                    <xdr:colOff>579120</xdr:colOff>
                    <xdr:row>20</xdr:row>
                    <xdr:rowOff>182880</xdr:rowOff>
                  </from>
                  <to>
                    <xdr:col>2</xdr:col>
                    <xdr:colOff>845820</xdr:colOff>
                    <xdr:row>22</xdr:row>
                    <xdr:rowOff>22860</xdr:rowOff>
                  </to>
                </anchor>
              </controlPr>
            </control>
          </mc:Choice>
        </mc:AlternateContent>
        <mc:AlternateContent xmlns:mc="http://schemas.openxmlformats.org/markup-compatibility/2006">
          <mc:Choice Requires="x14">
            <control shapeId="19468" r:id="rId14" name="Drop Down 12">
              <controlPr defaultSize="0" autoLine="0" autoPict="0">
                <anchor moveWithCells="1">
                  <from>
                    <xdr:col>2</xdr:col>
                    <xdr:colOff>0</xdr:colOff>
                    <xdr:row>8</xdr:row>
                    <xdr:rowOff>0</xdr:rowOff>
                  </from>
                  <to>
                    <xdr:col>2</xdr:col>
                    <xdr:colOff>822960</xdr:colOff>
                    <xdr:row>9</xdr:row>
                    <xdr:rowOff>0</xdr:rowOff>
                  </to>
                </anchor>
              </controlPr>
            </control>
          </mc:Choice>
        </mc:AlternateContent>
        <mc:AlternateContent xmlns:mc="http://schemas.openxmlformats.org/markup-compatibility/2006">
          <mc:Choice Requires="x14">
            <control shapeId="19469" r:id="rId15" name="Drop Down 13">
              <controlPr defaultSize="0" autoLine="0" autoPict="0">
                <anchor moveWithCells="1">
                  <from>
                    <xdr:col>2</xdr:col>
                    <xdr:colOff>0</xdr:colOff>
                    <xdr:row>2</xdr:row>
                    <xdr:rowOff>0</xdr:rowOff>
                  </from>
                  <to>
                    <xdr:col>4</xdr:col>
                    <xdr:colOff>228600</xdr:colOff>
                    <xdr:row>3</xdr:row>
                    <xdr:rowOff>15240</xdr:rowOff>
                  </to>
                </anchor>
              </controlPr>
            </control>
          </mc:Choice>
        </mc:AlternateContent>
        <mc:AlternateContent xmlns:mc="http://schemas.openxmlformats.org/markup-compatibility/2006">
          <mc:Choice Requires="x14">
            <control shapeId="19470" r:id="rId16" name="Drop Down 14">
              <controlPr defaultSize="0" autoLine="0" autoPict="0">
                <anchor moveWithCells="1">
                  <from>
                    <xdr:col>2</xdr:col>
                    <xdr:colOff>0</xdr:colOff>
                    <xdr:row>27</xdr:row>
                    <xdr:rowOff>15240</xdr:rowOff>
                  </from>
                  <to>
                    <xdr:col>2</xdr:col>
                    <xdr:colOff>822960</xdr:colOff>
                    <xdr:row>28</xdr:row>
                    <xdr:rowOff>15240</xdr:rowOff>
                  </to>
                </anchor>
              </controlPr>
            </control>
          </mc:Choice>
        </mc:AlternateContent>
        <mc:AlternateContent xmlns:mc="http://schemas.openxmlformats.org/markup-compatibility/2006">
          <mc:Choice Requires="x14">
            <control shapeId="19471" r:id="rId17" name="Drop Down 15">
              <controlPr defaultSize="0" autoLine="0" autoPict="0">
                <anchor moveWithCells="1">
                  <from>
                    <xdr:col>2</xdr:col>
                    <xdr:colOff>0</xdr:colOff>
                    <xdr:row>28</xdr:row>
                    <xdr:rowOff>0</xdr:rowOff>
                  </from>
                  <to>
                    <xdr:col>2</xdr:col>
                    <xdr:colOff>822960</xdr:colOff>
                    <xdr:row>29</xdr:row>
                    <xdr:rowOff>0</xdr:rowOff>
                  </to>
                </anchor>
              </controlPr>
            </control>
          </mc:Choice>
        </mc:AlternateContent>
        <mc:AlternateContent xmlns:mc="http://schemas.openxmlformats.org/markup-compatibility/2006">
          <mc:Choice Requires="x14">
            <control shapeId="19472" r:id="rId18" name="Check Box 16">
              <controlPr defaultSize="0" autoFill="0" autoLine="0" autoPict="0">
                <anchor moveWithCells="1">
                  <from>
                    <xdr:col>2</xdr:col>
                    <xdr:colOff>579120</xdr:colOff>
                    <xdr:row>25</xdr:row>
                    <xdr:rowOff>182880</xdr:rowOff>
                  </from>
                  <to>
                    <xdr:col>2</xdr:col>
                    <xdr:colOff>845820</xdr:colOff>
                    <xdr:row>27</xdr:row>
                    <xdr:rowOff>22860</xdr:rowOff>
                  </to>
                </anchor>
              </controlPr>
            </control>
          </mc:Choice>
        </mc:AlternateContent>
        <mc:AlternateContent xmlns:mc="http://schemas.openxmlformats.org/markup-compatibility/2006">
          <mc:Choice Requires="x14">
            <control shapeId="19473" r:id="rId19" name="Drop Down 17">
              <controlPr defaultSize="0" autoLine="0" autoPict="0">
                <anchor moveWithCells="1">
                  <from>
                    <xdr:col>2</xdr:col>
                    <xdr:colOff>0</xdr:colOff>
                    <xdr:row>24</xdr:row>
                    <xdr:rowOff>0</xdr:rowOff>
                  </from>
                  <to>
                    <xdr:col>2</xdr:col>
                    <xdr:colOff>822960</xdr:colOff>
                    <xdr:row>25</xdr:row>
                    <xdr:rowOff>0</xdr:rowOff>
                  </to>
                </anchor>
              </controlPr>
            </control>
          </mc:Choice>
        </mc:AlternateContent>
        <mc:AlternateContent xmlns:mc="http://schemas.openxmlformats.org/markup-compatibility/2006">
          <mc:Choice Requires="x14">
            <control shapeId="19474" r:id="rId20" name="Drop Down 18">
              <controlPr defaultSize="0" autoLine="0" autoPict="0">
                <anchor moveWithCells="1">
                  <from>
                    <xdr:col>2</xdr:col>
                    <xdr:colOff>0</xdr:colOff>
                    <xdr:row>29</xdr:row>
                    <xdr:rowOff>0</xdr:rowOff>
                  </from>
                  <to>
                    <xdr:col>2</xdr:col>
                    <xdr:colOff>822960</xdr:colOff>
                    <xdr:row>30</xdr:row>
                    <xdr:rowOff>0</xdr:rowOff>
                  </to>
                </anchor>
              </controlPr>
            </control>
          </mc:Choice>
        </mc:AlternateContent>
        <mc:AlternateContent xmlns:mc="http://schemas.openxmlformats.org/markup-compatibility/2006">
          <mc:Choice Requires="x14">
            <control shapeId="19475" r:id="rId21" name="Drop Down 19">
              <controlPr defaultSize="0" autoLine="0" autoPict="0">
                <anchor moveWithCells="1">
                  <from>
                    <xdr:col>2</xdr:col>
                    <xdr:colOff>0</xdr:colOff>
                    <xdr:row>19</xdr:row>
                    <xdr:rowOff>0</xdr:rowOff>
                  </from>
                  <to>
                    <xdr:col>2</xdr:col>
                    <xdr:colOff>822960</xdr:colOff>
                    <xdr:row>20</xdr:row>
                    <xdr:rowOff>0</xdr:rowOff>
                  </to>
                </anchor>
              </controlPr>
            </control>
          </mc:Choice>
        </mc:AlternateContent>
        <mc:AlternateContent xmlns:mc="http://schemas.openxmlformats.org/markup-compatibility/2006">
          <mc:Choice Requires="x14">
            <control shapeId="19476" r:id="rId22" name="Drop Down 20">
              <controlPr defaultSize="0" autoLine="0" autoPict="0">
                <anchor moveWithCells="1">
                  <from>
                    <xdr:col>2</xdr:col>
                    <xdr:colOff>0</xdr:colOff>
                    <xdr:row>14</xdr:row>
                    <xdr:rowOff>0</xdr:rowOff>
                  </from>
                  <to>
                    <xdr:col>2</xdr:col>
                    <xdr:colOff>822960</xdr:colOff>
                    <xdr:row>15</xdr:row>
                    <xdr:rowOff>0</xdr:rowOff>
                  </to>
                </anchor>
              </controlPr>
            </control>
          </mc:Choice>
        </mc:AlternateContent>
        <mc:AlternateContent xmlns:mc="http://schemas.openxmlformats.org/markup-compatibility/2006">
          <mc:Choice Requires="x14">
            <control shapeId="19477" r:id="rId23" name="Drop Down 21">
              <controlPr defaultSize="0" autoLine="0" autoPict="0">
                <anchor moveWithCells="1">
                  <from>
                    <xdr:col>0</xdr:col>
                    <xdr:colOff>0</xdr:colOff>
                    <xdr:row>31</xdr:row>
                    <xdr:rowOff>0</xdr:rowOff>
                  </from>
                  <to>
                    <xdr:col>1</xdr:col>
                    <xdr:colOff>388620</xdr:colOff>
                    <xdr:row>32</xdr:row>
                    <xdr:rowOff>15240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B1:Q255"/>
  <sheetViews>
    <sheetView workbookViewId="0">
      <selection activeCell="C4" sqref="C4"/>
    </sheetView>
  </sheetViews>
  <sheetFormatPr defaultRowHeight="14.4" x14ac:dyDescent="0.3"/>
  <cols>
    <col min="2" max="2" width="24.109375" customWidth="1"/>
    <col min="3" max="3" width="16.88671875" customWidth="1"/>
    <col min="4" max="4" width="12.6640625" customWidth="1"/>
    <col min="5" max="5" width="13.88671875" customWidth="1"/>
    <col min="7" max="7" width="13.5546875" customWidth="1"/>
    <col min="9" max="9" width="29.33203125" style="98" hidden="1" customWidth="1"/>
    <col min="10" max="10" width="12.109375" style="98" hidden="1" customWidth="1"/>
    <col min="12" max="12" width="10.44140625" bestFit="1" customWidth="1"/>
    <col min="16" max="17" width="8.88671875" hidden="1" customWidth="1"/>
    <col min="28" max="28" width="15.109375" customWidth="1"/>
    <col min="29" max="29" width="14.109375" customWidth="1"/>
  </cols>
  <sheetData>
    <row r="1" spans="2:17" x14ac:dyDescent="0.3">
      <c r="B1" s="147" t="str">
        <f>'Terms - Titres'!N36</f>
        <v xml:space="preserve">Foliar Moisture Content (FMC) Calculator </v>
      </c>
      <c r="C1" s="147"/>
      <c r="E1" s="90" t="str">
        <f>'Terms - Titres'!N51</f>
        <v>Source: FBP System FMC equations (For. Can. Fire Danger Grp. 1992)</v>
      </c>
    </row>
    <row r="2" spans="2:17" x14ac:dyDescent="0.3">
      <c r="C2" s="75"/>
      <c r="E2" s="90" t="str">
        <f>'Terms - Titres'!N52</f>
        <v>Use to estimate FMC in graph worksheets.</v>
      </c>
    </row>
    <row r="3" spans="2:17" x14ac:dyDescent="0.3">
      <c r="P3" s="104">
        <f>J13+1</f>
        <v>45292</v>
      </c>
      <c r="Q3">
        <v>1</v>
      </c>
    </row>
    <row r="4" spans="2:17" x14ac:dyDescent="0.3">
      <c r="B4" t="str">
        <f>'Terms - Titres'!N38</f>
        <v>Latitude (degrees north):</v>
      </c>
      <c r="C4" s="88">
        <v>53</v>
      </c>
      <c r="E4" s="86"/>
      <c r="F4" s="86"/>
      <c r="G4" s="86"/>
      <c r="P4" s="104">
        <f>P3+1</f>
        <v>45293</v>
      </c>
      <c r="Q4">
        <v>2</v>
      </c>
    </row>
    <row r="5" spans="2:17" x14ac:dyDescent="0.3">
      <c r="B5" t="str">
        <f>'Terms - Titres'!N39</f>
        <v>Longitude (degrees west):</v>
      </c>
      <c r="C5" s="88">
        <v>122</v>
      </c>
      <c r="E5" s="86"/>
      <c r="F5" s="86"/>
      <c r="G5" s="86"/>
      <c r="P5" s="104">
        <f t="shared" ref="P5:P68" si="0">P4+1</f>
        <v>45294</v>
      </c>
      <c r="Q5">
        <v>3</v>
      </c>
    </row>
    <row r="6" spans="2:17" x14ac:dyDescent="0.3">
      <c r="B6" t="str">
        <f>'Terms - Titres'!N40</f>
        <v>Elevation (m):</v>
      </c>
      <c r="C6" s="88">
        <v>342</v>
      </c>
      <c r="F6" s="87"/>
      <c r="P6" s="104">
        <f t="shared" si="0"/>
        <v>45295</v>
      </c>
      <c r="Q6">
        <v>4</v>
      </c>
    </row>
    <row r="7" spans="2:17" x14ac:dyDescent="0.3">
      <c r="I7" s="98" t="s">
        <v>147</v>
      </c>
      <c r="J7" s="98">
        <f>46+23.4*EXP(-0.036*(150-C5))</f>
        <v>54.539786627035156</v>
      </c>
      <c r="P7" s="104">
        <f t="shared" si="0"/>
        <v>45296</v>
      </c>
      <c r="Q7">
        <v>5</v>
      </c>
    </row>
    <row r="8" spans="2:17" x14ac:dyDescent="0.3">
      <c r="C8" s="95" t="str">
        <f>'Terms - Titres'!N45</f>
        <v>Day:</v>
      </c>
      <c r="D8" s="95" t="str">
        <f>'Terms - Titres'!N46</f>
        <v>Month:</v>
      </c>
      <c r="E8" s="95" t="str">
        <f>'Terms - Titres'!N47</f>
        <v>Year:</v>
      </c>
      <c r="F8" s="79"/>
      <c r="G8" s="137" t="str">
        <f>'Terms - Titres'!N48</f>
        <v>Julian day:</v>
      </c>
      <c r="I8" s="98" t="s">
        <v>148</v>
      </c>
      <c r="J8" s="98">
        <f>151*(C4/J7)</f>
        <v>146.73691436909556</v>
      </c>
      <c r="P8" s="104">
        <f t="shared" si="0"/>
        <v>45297</v>
      </c>
      <c r="Q8">
        <v>6</v>
      </c>
    </row>
    <row r="9" spans="2:17" x14ac:dyDescent="0.3">
      <c r="B9" t="str">
        <f>'Terms - Titres'!N41</f>
        <v>Simulation date (today):</v>
      </c>
      <c r="C9" s="89">
        <v>28</v>
      </c>
      <c r="D9" s="89">
        <v>6</v>
      </c>
      <c r="E9" s="89">
        <v>2024</v>
      </c>
      <c r="F9" s="80"/>
      <c r="G9" s="102">
        <f>_xlfn.DAYS(DATE(E9,D9,C9), J13)</f>
        <v>180</v>
      </c>
      <c r="I9" s="98" t="s">
        <v>149</v>
      </c>
      <c r="J9" s="98">
        <f>IF(C6&gt;0,43+33.7*EXP(-0.0351*(150-C5)),"")</f>
        <v>55.612619209859567</v>
      </c>
      <c r="P9" s="104">
        <f t="shared" si="0"/>
        <v>45298</v>
      </c>
      <c r="Q9">
        <v>7</v>
      </c>
    </row>
    <row r="10" spans="2:17" x14ac:dyDescent="0.3">
      <c r="B10" t="str">
        <f>'Terms - Titres'!N42</f>
        <v>Date of Minimum FMC:</v>
      </c>
      <c r="C10" s="96">
        <f>IF(C6&gt;0,ROUND(J10,0)+J13,ROUND(J8, 0)+J13)</f>
        <v>45432</v>
      </c>
      <c r="F10" s="81"/>
      <c r="G10" s="101">
        <f>_xlfn.DAYS(C10, J13)</f>
        <v>141</v>
      </c>
      <c r="I10" s="98" t="s">
        <v>150</v>
      </c>
      <c r="J10" s="98">
        <f>IF(C6&gt;0,142.1*(C4/J9)+0.0172*C6,"")</f>
        <v>141.30669950259878</v>
      </c>
      <c r="P10" s="104">
        <f t="shared" si="0"/>
        <v>45299</v>
      </c>
      <c r="Q10">
        <v>8</v>
      </c>
    </row>
    <row r="11" spans="2:17" x14ac:dyDescent="0.3">
      <c r="C11" s="97" t="str">
        <f>'Terms - Titres'!N50</f>
        <v>DD-MM-YYYY</v>
      </c>
      <c r="F11" s="81"/>
      <c r="G11" s="82"/>
      <c r="P11" s="104">
        <f t="shared" si="0"/>
        <v>45300</v>
      </c>
      <c r="Q11">
        <v>9</v>
      </c>
    </row>
    <row r="12" spans="2:17" ht="15" thickBot="1" x14ac:dyDescent="0.35">
      <c r="F12" s="83"/>
      <c r="G12" s="83"/>
      <c r="I12" s="83" t="s">
        <v>151</v>
      </c>
      <c r="J12" s="99">
        <f>DATE(E9,D9,C9)</f>
        <v>45471</v>
      </c>
      <c r="P12" s="104">
        <f t="shared" si="0"/>
        <v>45301</v>
      </c>
      <c r="Q12">
        <v>10</v>
      </c>
    </row>
    <row r="13" spans="2:17" ht="15" thickBot="1" x14ac:dyDescent="0.35">
      <c r="B13" t="str">
        <f>'Terms - Titres'!N43</f>
        <v>Estimated FMC:</v>
      </c>
      <c r="C13" s="103">
        <f>IF(J15&lt;30,85+0.0189*J15^2,IF(J15&lt;50,32.9+3.17*J15-0.0288*J15^2,120))</f>
        <v>112.7252</v>
      </c>
      <c r="F13" s="83"/>
      <c r="G13" s="83"/>
      <c r="I13" s="83" t="s">
        <v>152</v>
      </c>
      <c r="J13" s="99">
        <f>DATE(E9,1,1)-1</f>
        <v>45291</v>
      </c>
      <c r="L13" s="105"/>
      <c r="P13" s="104">
        <f t="shared" si="0"/>
        <v>45302</v>
      </c>
      <c r="Q13">
        <v>11</v>
      </c>
    </row>
    <row r="14" spans="2:17" x14ac:dyDescent="0.3">
      <c r="F14" s="83"/>
      <c r="G14" s="83"/>
      <c r="P14" s="104">
        <f t="shared" si="0"/>
        <v>45303</v>
      </c>
      <c r="Q14">
        <v>12</v>
      </c>
    </row>
    <row r="15" spans="2:17" x14ac:dyDescent="0.3">
      <c r="F15" s="81"/>
      <c r="G15" s="81"/>
      <c r="I15" s="98" t="s">
        <v>153</v>
      </c>
      <c r="J15" s="100">
        <f>ABS(J12-C10)</f>
        <v>39</v>
      </c>
      <c r="P15" s="104">
        <f t="shared" si="0"/>
        <v>45304</v>
      </c>
      <c r="Q15">
        <v>13</v>
      </c>
    </row>
    <row r="16" spans="2:17" x14ac:dyDescent="0.3">
      <c r="B16" s="1"/>
      <c r="D16" s="85"/>
      <c r="F16" s="81"/>
      <c r="G16" s="81"/>
      <c r="P16" s="104">
        <f t="shared" si="0"/>
        <v>45305</v>
      </c>
      <c r="Q16">
        <v>14</v>
      </c>
    </row>
    <row r="17" spans="4:17" x14ac:dyDescent="0.3">
      <c r="D17" s="85"/>
      <c r="E17" s="84"/>
      <c r="F17" s="81"/>
      <c r="G17" s="81"/>
      <c r="J17" s="140">
        <f>ROUND(C13, 0)</f>
        <v>113</v>
      </c>
      <c r="P17" s="104">
        <f t="shared" si="0"/>
        <v>45306</v>
      </c>
      <c r="Q17">
        <v>15</v>
      </c>
    </row>
    <row r="18" spans="4:17" x14ac:dyDescent="0.3">
      <c r="D18" s="91"/>
      <c r="E18" s="92"/>
      <c r="F18" s="81"/>
      <c r="G18" s="81"/>
      <c r="J18" s="140">
        <f>J17-79</f>
        <v>34</v>
      </c>
      <c r="P18" s="104">
        <f t="shared" si="0"/>
        <v>45307</v>
      </c>
      <c r="Q18">
        <v>16</v>
      </c>
    </row>
    <row r="19" spans="4:17" x14ac:dyDescent="0.3">
      <c r="D19" s="93"/>
      <c r="E19" s="93"/>
      <c r="G19" s="94"/>
      <c r="P19" s="104">
        <f t="shared" si="0"/>
        <v>45308</v>
      </c>
      <c r="Q19">
        <v>17</v>
      </c>
    </row>
    <row r="20" spans="4:17" x14ac:dyDescent="0.3">
      <c r="G20" s="94"/>
      <c r="P20" s="104">
        <f t="shared" si="0"/>
        <v>45309</v>
      </c>
      <c r="Q20">
        <v>18</v>
      </c>
    </row>
    <row r="21" spans="4:17" x14ac:dyDescent="0.3">
      <c r="P21" s="104">
        <f t="shared" si="0"/>
        <v>45310</v>
      </c>
      <c r="Q21">
        <v>19</v>
      </c>
    </row>
    <row r="22" spans="4:17" x14ac:dyDescent="0.3">
      <c r="J22" s="140"/>
      <c r="P22" s="104">
        <f t="shared" si="0"/>
        <v>45311</v>
      </c>
      <c r="Q22">
        <v>20</v>
      </c>
    </row>
    <row r="23" spans="4:17" x14ac:dyDescent="0.3">
      <c r="P23" s="104">
        <f t="shared" si="0"/>
        <v>45312</v>
      </c>
      <c r="Q23">
        <v>21</v>
      </c>
    </row>
    <row r="24" spans="4:17" x14ac:dyDescent="0.3">
      <c r="P24" s="104">
        <f t="shared" si="0"/>
        <v>45313</v>
      </c>
      <c r="Q24">
        <v>22</v>
      </c>
    </row>
    <row r="25" spans="4:17" x14ac:dyDescent="0.3">
      <c r="P25" s="104">
        <f t="shared" si="0"/>
        <v>45314</v>
      </c>
      <c r="Q25">
        <v>23</v>
      </c>
    </row>
    <row r="26" spans="4:17" x14ac:dyDescent="0.3">
      <c r="P26" s="104">
        <f t="shared" si="0"/>
        <v>45315</v>
      </c>
      <c r="Q26">
        <v>24</v>
      </c>
    </row>
    <row r="27" spans="4:17" x14ac:dyDescent="0.3">
      <c r="P27" s="104">
        <f t="shared" si="0"/>
        <v>45316</v>
      </c>
      <c r="Q27">
        <v>25</v>
      </c>
    </row>
    <row r="28" spans="4:17" x14ac:dyDescent="0.3">
      <c r="P28" s="104">
        <f t="shared" si="0"/>
        <v>45317</v>
      </c>
      <c r="Q28">
        <v>26</v>
      </c>
    </row>
    <row r="29" spans="4:17" x14ac:dyDescent="0.3">
      <c r="P29" s="104">
        <f t="shared" si="0"/>
        <v>45318</v>
      </c>
      <c r="Q29">
        <v>27</v>
      </c>
    </row>
    <row r="30" spans="4:17" x14ac:dyDescent="0.3">
      <c r="P30" s="104">
        <f t="shared" si="0"/>
        <v>45319</v>
      </c>
      <c r="Q30">
        <v>28</v>
      </c>
    </row>
    <row r="31" spans="4:17" x14ac:dyDescent="0.3">
      <c r="P31" s="104">
        <f t="shared" si="0"/>
        <v>45320</v>
      </c>
      <c r="Q31">
        <v>29</v>
      </c>
    </row>
    <row r="32" spans="4:17" x14ac:dyDescent="0.3">
      <c r="P32" s="104">
        <f t="shared" si="0"/>
        <v>45321</v>
      </c>
      <c r="Q32">
        <v>30</v>
      </c>
    </row>
    <row r="33" spans="16:17" x14ac:dyDescent="0.3">
      <c r="P33" s="104">
        <f t="shared" si="0"/>
        <v>45322</v>
      </c>
      <c r="Q33">
        <v>31</v>
      </c>
    </row>
    <row r="34" spans="16:17" x14ac:dyDescent="0.3">
      <c r="P34" s="104">
        <f t="shared" si="0"/>
        <v>45323</v>
      </c>
      <c r="Q34">
        <v>32</v>
      </c>
    </row>
    <row r="35" spans="16:17" x14ac:dyDescent="0.3">
      <c r="P35" s="104">
        <f t="shared" si="0"/>
        <v>45324</v>
      </c>
      <c r="Q35">
        <v>33</v>
      </c>
    </row>
    <row r="36" spans="16:17" x14ac:dyDescent="0.3">
      <c r="P36" s="104">
        <f t="shared" si="0"/>
        <v>45325</v>
      </c>
      <c r="Q36">
        <v>34</v>
      </c>
    </row>
    <row r="37" spans="16:17" x14ac:dyDescent="0.3">
      <c r="P37" s="104">
        <f t="shared" si="0"/>
        <v>45326</v>
      </c>
      <c r="Q37">
        <v>35</v>
      </c>
    </row>
    <row r="38" spans="16:17" x14ac:dyDescent="0.3">
      <c r="P38" s="104">
        <f t="shared" si="0"/>
        <v>45327</v>
      </c>
      <c r="Q38">
        <v>36</v>
      </c>
    </row>
    <row r="39" spans="16:17" x14ac:dyDescent="0.3">
      <c r="P39" s="104">
        <f t="shared" si="0"/>
        <v>45328</v>
      </c>
      <c r="Q39">
        <v>37</v>
      </c>
    </row>
    <row r="40" spans="16:17" x14ac:dyDescent="0.3">
      <c r="P40" s="104">
        <f t="shared" si="0"/>
        <v>45329</v>
      </c>
      <c r="Q40">
        <v>38</v>
      </c>
    </row>
    <row r="41" spans="16:17" x14ac:dyDescent="0.3">
      <c r="P41" s="104">
        <f t="shared" si="0"/>
        <v>45330</v>
      </c>
      <c r="Q41">
        <v>39</v>
      </c>
    </row>
    <row r="42" spans="16:17" x14ac:dyDescent="0.3">
      <c r="P42" s="104">
        <f t="shared" si="0"/>
        <v>45331</v>
      </c>
      <c r="Q42">
        <v>40</v>
      </c>
    </row>
    <row r="43" spans="16:17" x14ac:dyDescent="0.3">
      <c r="P43" s="104">
        <f t="shared" si="0"/>
        <v>45332</v>
      </c>
      <c r="Q43">
        <v>41</v>
      </c>
    </row>
    <row r="44" spans="16:17" x14ac:dyDescent="0.3">
      <c r="P44" s="104">
        <f t="shared" si="0"/>
        <v>45333</v>
      </c>
      <c r="Q44">
        <v>42</v>
      </c>
    </row>
    <row r="45" spans="16:17" x14ac:dyDescent="0.3">
      <c r="P45" s="104">
        <f t="shared" si="0"/>
        <v>45334</v>
      </c>
      <c r="Q45">
        <v>43</v>
      </c>
    </row>
    <row r="46" spans="16:17" x14ac:dyDescent="0.3">
      <c r="P46" s="104">
        <f t="shared" si="0"/>
        <v>45335</v>
      </c>
      <c r="Q46">
        <v>44</v>
      </c>
    </row>
    <row r="47" spans="16:17" x14ac:dyDescent="0.3">
      <c r="P47" s="104">
        <f t="shared" si="0"/>
        <v>45336</v>
      </c>
      <c r="Q47">
        <v>45</v>
      </c>
    </row>
    <row r="48" spans="16:17" x14ac:dyDescent="0.3">
      <c r="P48" s="104">
        <f t="shared" si="0"/>
        <v>45337</v>
      </c>
      <c r="Q48">
        <v>46</v>
      </c>
    </row>
    <row r="49" spans="16:17" x14ac:dyDescent="0.3">
      <c r="P49" s="104">
        <f t="shared" si="0"/>
        <v>45338</v>
      </c>
      <c r="Q49">
        <v>47</v>
      </c>
    </row>
    <row r="50" spans="16:17" x14ac:dyDescent="0.3">
      <c r="P50" s="104">
        <f t="shared" si="0"/>
        <v>45339</v>
      </c>
      <c r="Q50">
        <v>48</v>
      </c>
    </row>
    <row r="51" spans="16:17" x14ac:dyDescent="0.3">
      <c r="P51" s="104">
        <f t="shared" si="0"/>
        <v>45340</v>
      </c>
      <c r="Q51">
        <v>49</v>
      </c>
    </row>
    <row r="52" spans="16:17" x14ac:dyDescent="0.3">
      <c r="P52" s="104">
        <f t="shared" si="0"/>
        <v>45341</v>
      </c>
      <c r="Q52">
        <v>50</v>
      </c>
    </row>
    <row r="53" spans="16:17" x14ac:dyDescent="0.3">
      <c r="P53" s="104">
        <f t="shared" si="0"/>
        <v>45342</v>
      </c>
      <c r="Q53">
        <v>51</v>
      </c>
    </row>
    <row r="54" spans="16:17" x14ac:dyDescent="0.3">
      <c r="P54" s="104">
        <f t="shared" si="0"/>
        <v>45343</v>
      </c>
      <c r="Q54">
        <v>52</v>
      </c>
    </row>
    <row r="55" spans="16:17" x14ac:dyDescent="0.3">
      <c r="P55" s="104">
        <f t="shared" si="0"/>
        <v>45344</v>
      </c>
      <c r="Q55">
        <v>53</v>
      </c>
    </row>
    <row r="56" spans="16:17" x14ac:dyDescent="0.3">
      <c r="P56" s="104">
        <f t="shared" si="0"/>
        <v>45345</v>
      </c>
      <c r="Q56">
        <v>54</v>
      </c>
    </row>
    <row r="57" spans="16:17" x14ac:dyDescent="0.3">
      <c r="P57" s="104">
        <f t="shared" si="0"/>
        <v>45346</v>
      </c>
      <c r="Q57">
        <v>55</v>
      </c>
    </row>
    <row r="58" spans="16:17" x14ac:dyDescent="0.3">
      <c r="P58" s="104">
        <f t="shared" si="0"/>
        <v>45347</v>
      </c>
      <c r="Q58">
        <v>56</v>
      </c>
    </row>
    <row r="59" spans="16:17" x14ac:dyDescent="0.3">
      <c r="P59" s="104">
        <f t="shared" si="0"/>
        <v>45348</v>
      </c>
      <c r="Q59">
        <v>57</v>
      </c>
    </row>
    <row r="60" spans="16:17" x14ac:dyDescent="0.3">
      <c r="P60" s="104">
        <f t="shared" si="0"/>
        <v>45349</v>
      </c>
      <c r="Q60">
        <v>58</v>
      </c>
    </row>
    <row r="61" spans="16:17" x14ac:dyDescent="0.3">
      <c r="P61" s="104">
        <f t="shared" si="0"/>
        <v>45350</v>
      </c>
      <c r="Q61">
        <v>59</v>
      </c>
    </row>
    <row r="62" spans="16:17" x14ac:dyDescent="0.3">
      <c r="P62" s="104">
        <f t="shared" si="0"/>
        <v>45351</v>
      </c>
      <c r="Q62">
        <v>60</v>
      </c>
    </row>
    <row r="63" spans="16:17" x14ac:dyDescent="0.3">
      <c r="P63" s="104">
        <f t="shared" si="0"/>
        <v>45352</v>
      </c>
      <c r="Q63">
        <v>61</v>
      </c>
    </row>
    <row r="64" spans="16:17" x14ac:dyDescent="0.3">
      <c r="P64" s="104">
        <f t="shared" si="0"/>
        <v>45353</v>
      </c>
      <c r="Q64">
        <v>62</v>
      </c>
    </row>
    <row r="65" spans="16:17" x14ac:dyDescent="0.3">
      <c r="P65" s="104">
        <f t="shared" si="0"/>
        <v>45354</v>
      </c>
      <c r="Q65">
        <v>63</v>
      </c>
    </row>
    <row r="66" spans="16:17" x14ac:dyDescent="0.3">
      <c r="P66" s="104">
        <f t="shared" si="0"/>
        <v>45355</v>
      </c>
      <c r="Q66">
        <v>64</v>
      </c>
    </row>
    <row r="67" spans="16:17" x14ac:dyDescent="0.3">
      <c r="P67" s="104">
        <f t="shared" si="0"/>
        <v>45356</v>
      </c>
      <c r="Q67">
        <v>65</v>
      </c>
    </row>
    <row r="68" spans="16:17" x14ac:dyDescent="0.3">
      <c r="P68" s="104">
        <f t="shared" si="0"/>
        <v>45357</v>
      </c>
      <c r="Q68">
        <v>66</v>
      </c>
    </row>
    <row r="69" spans="16:17" x14ac:dyDescent="0.3">
      <c r="P69" s="104">
        <f t="shared" ref="P69:P132" si="1">P68+1</f>
        <v>45358</v>
      </c>
      <c r="Q69">
        <v>67</v>
      </c>
    </row>
    <row r="70" spans="16:17" x14ac:dyDescent="0.3">
      <c r="P70" s="104">
        <f t="shared" si="1"/>
        <v>45359</v>
      </c>
      <c r="Q70">
        <v>68</v>
      </c>
    </row>
    <row r="71" spans="16:17" x14ac:dyDescent="0.3">
      <c r="P71" s="104">
        <f t="shared" si="1"/>
        <v>45360</v>
      </c>
      <c r="Q71">
        <v>69</v>
      </c>
    </row>
    <row r="72" spans="16:17" x14ac:dyDescent="0.3">
      <c r="P72" s="104">
        <f t="shared" si="1"/>
        <v>45361</v>
      </c>
      <c r="Q72">
        <v>70</v>
      </c>
    </row>
    <row r="73" spans="16:17" x14ac:dyDescent="0.3">
      <c r="P73" s="104">
        <f t="shared" si="1"/>
        <v>45362</v>
      </c>
      <c r="Q73">
        <v>71</v>
      </c>
    </row>
    <row r="74" spans="16:17" x14ac:dyDescent="0.3">
      <c r="P74" s="104">
        <f t="shared" si="1"/>
        <v>45363</v>
      </c>
      <c r="Q74">
        <v>72</v>
      </c>
    </row>
    <row r="75" spans="16:17" x14ac:dyDescent="0.3">
      <c r="P75" s="104">
        <f t="shared" si="1"/>
        <v>45364</v>
      </c>
      <c r="Q75">
        <v>73</v>
      </c>
    </row>
    <row r="76" spans="16:17" x14ac:dyDescent="0.3">
      <c r="P76" s="104">
        <f t="shared" si="1"/>
        <v>45365</v>
      </c>
      <c r="Q76">
        <v>74</v>
      </c>
    </row>
    <row r="77" spans="16:17" x14ac:dyDescent="0.3">
      <c r="P77" s="104">
        <f t="shared" si="1"/>
        <v>45366</v>
      </c>
      <c r="Q77">
        <v>75</v>
      </c>
    </row>
    <row r="78" spans="16:17" x14ac:dyDescent="0.3">
      <c r="P78" s="104">
        <f t="shared" si="1"/>
        <v>45367</v>
      </c>
      <c r="Q78">
        <v>76</v>
      </c>
    </row>
    <row r="79" spans="16:17" x14ac:dyDescent="0.3">
      <c r="P79" s="104">
        <f t="shared" si="1"/>
        <v>45368</v>
      </c>
      <c r="Q79">
        <v>77</v>
      </c>
    </row>
    <row r="80" spans="16:17" x14ac:dyDescent="0.3">
      <c r="P80" s="104">
        <f t="shared" si="1"/>
        <v>45369</v>
      </c>
      <c r="Q80">
        <v>78</v>
      </c>
    </row>
    <row r="81" spans="16:17" x14ac:dyDescent="0.3">
      <c r="P81" s="104">
        <f t="shared" si="1"/>
        <v>45370</v>
      </c>
      <c r="Q81">
        <v>79</v>
      </c>
    </row>
    <row r="82" spans="16:17" x14ac:dyDescent="0.3">
      <c r="P82" s="104">
        <f t="shared" si="1"/>
        <v>45371</v>
      </c>
      <c r="Q82">
        <v>80</v>
      </c>
    </row>
    <row r="83" spans="16:17" x14ac:dyDescent="0.3">
      <c r="P83" s="104">
        <f t="shared" si="1"/>
        <v>45372</v>
      </c>
      <c r="Q83">
        <v>81</v>
      </c>
    </row>
    <row r="84" spans="16:17" x14ac:dyDescent="0.3">
      <c r="P84" s="104">
        <f t="shared" si="1"/>
        <v>45373</v>
      </c>
      <c r="Q84">
        <v>82</v>
      </c>
    </row>
    <row r="85" spans="16:17" x14ac:dyDescent="0.3">
      <c r="P85" s="104">
        <f t="shared" si="1"/>
        <v>45374</v>
      </c>
      <c r="Q85">
        <v>83</v>
      </c>
    </row>
    <row r="86" spans="16:17" x14ac:dyDescent="0.3">
      <c r="P86" s="104">
        <f t="shared" si="1"/>
        <v>45375</v>
      </c>
      <c r="Q86">
        <v>84</v>
      </c>
    </row>
    <row r="87" spans="16:17" x14ac:dyDescent="0.3">
      <c r="P87" s="104">
        <f t="shared" si="1"/>
        <v>45376</v>
      </c>
      <c r="Q87">
        <v>85</v>
      </c>
    </row>
    <row r="88" spans="16:17" x14ac:dyDescent="0.3">
      <c r="P88" s="104">
        <f t="shared" si="1"/>
        <v>45377</v>
      </c>
      <c r="Q88">
        <v>86</v>
      </c>
    </row>
    <row r="89" spans="16:17" x14ac:dyDescent="0.3">
      <c r="P89" s="104">
        <f t="shared" si="1"/>
        <v>45378</v>
      </c>
      <c r="Q89">
        <v>87</v>
      </c>
    </row>
    <row r="90" spans="16:17" x14ac:dyDescent="0.3">
      <c r="P90" s="104">
        <f t="shared" si="1"/>
        <v>45379</v>
      </c>
      <c r="Q90">
        <v>88</v>
      </c>
    </row>
    <row r="91" spans="16:17" x14ac:dyDescent="0.3">
      <c r="P91" s="104">
        <f t="shared" si="1"/>
        <v>45380</v>
      </c>
      <c r="Q91">
        <v>89</v>
      </c>
    </row>
    <row r="92" spans="16:17" x14ac:dyDescent="0.3">
      <c r="P92" s="104">
        <f t="shared" si="1"/>
        <v>45381</v>
      </c>
      <c r="Q92">
        <v>90</v>
      </c>
    </row>
    <row r="93" spans="16:17" x14ac:dyDescent="0.3">
      <c r="P93" s="104">
        <f t="shared" si="1"/>
        <v>45382</v>
      </c>
      <c r="Q93">
        <v>91</v>
      </c>
    </row>
    <row r="94" spans="16:17" x14ac:dyDescent="0.3">
      <c r="P94" s="104">
        <f t="shared" si="1"/>
        <v>45383</v>
      </c>
      <c r="Q94">
        <v>92</v>
      </c>
    </row>
    <row r="95" spans="16:17" x14ac:dyDescent="0.3">
      <c r="P95" s="104">
        <f t="shared" si="1"/>
        <v>45384</v>
      </c>
      <c r="Q95">
        <v>93</v>
      </c>
    </row>
    <row r="96" spans="16:17" x14ac:dyDescent="0.3">
      <c r="P96" s="104">
        <f t="shared" si="1"/>
        <v>45385</v>
      </c>
      <c r="Q96">
        <v>94</v>
      </c>
    </row>
    <row r="97" spans="16:17" x14ac:dyDescent="0.3">
      <c r="P97" s="104">
        <f t="shared" si="1"/>
        <v>45386</v>
      </c>
      <c r="Q97">
        <v>95</v>
      </c>
    </row>
    <row r="98" spans="16:17" x14ac:dyDescent="0.3">
      <c r="P98" s="104">
        <f t="shared" si="1"/>
        <v>45387</v>
      </c>
      <c r="Q98">
        <v>96</v>
      </c>
    </row>
    <row r="99" spans="16:17" x14ac:dyDescent="0.3">
      <c r="P99" s="104">
        <f t="shared" si="1"/>
        <v>45388</v>
      </c>
      <c r="Q99">
        <v>97</v>
      </c>
    </row>
    <row r="100" spans="16:17" x14ac:dyDescent="0.3">
      <c r="P100" s="104">
        <f t="shared" si="1"/>
        <v>45389</v>
      </c>
      <c r="Q100">
        <v>98</v>
      </c>
    </row>
    <row r="101" spans="16:17" x14ac:dyDescent="0.3">
      <c r="P101" s="104">
        <f t="shared" si="1"/>
        <v>45390</v>
      </c>
      <c r="Q101">
        <v>99</v>
      </c>
    </row>
    <row r="102" spans="16:17" x14ac:dyDescent="0.3">
      <c r="P102" s="104">
        <f t="shared" si="1"/>
        <v>45391</v>
      </c>
      <c r="Q102">
        <v>100</v>
      </c>
    </row>
    <row r="103" spans="16:17" x14ac:dyDescent="0.3">
      <c r="P103" s="104">
        <f t="shared" si="1"/>
        <v>45392</v>
      </c>
      <c r="Q103">
        <v>101</v>
      </c>
    </row>
    <row r="104" spans="16:17" x14ac:dyDescent="0.3">
      <c r="P104" s="104">
        <f t="shared" si="1"/>
        <v>45393</v>
      </c>
      <c r="Q104">
        <v>102</v>
      </c>
    </row>
    <row r="105" spans="16:17" x14ac:dyDescent="0.3">
      <c r="P105" s="104">
        <f t="shared" si="1"/>
        <v>45394</v>
      </c>
      <c r="Q105">
        <v>103</v>
      </c>
    </row>
    <row r="106" spans="16:17" x14ac:dyDescent="0.3">
      <c r="P106" s="104">
        <f t="shared" si="1"/>
        <v>45395</v>
      </c>
      <c r="Q106">
        <v>104</v>
      </c>
    </row>
    <row r="107" spans="16:17" x14ac:dyDescent="0.3">
      <c r="P107" s="104">
        <f t="shared" si="1"/>
        <v>45396</v>
      </c>
      <c r="Q107">
        <v>105</v>
      </c>
    </row>
    <row r="108" spans="16:17" x14ac:dyDescent="0.3">
      <c r="P108" s="104">
        <f t="shared" si="1"/>
        <v>45397</v>
      </c>
      <c r="Q108">
        <v>106</v>
      </c>
    </row>
    <row r="109" spans="16:17" x14ac:dyDescent="0.3">
      <c r="P109" s="104">
        <f t="shared" si="1"/>
        <v>45398</v>
      </c>
      <c r="Q109">
        <v>107</v>
      </c>
    </row>
    <row r="110" spans="16:17" x14ac:dyDescent="0.3">
      <c r="P110" s="104">
        <f t="shared" si="1"/>
        <v>45399</v>
      </c>
      <c r="Q110">
        <v>108</v>
      </c>
    </row>
    <row r="111" spans="16:17" x14ac:dyDescent="0.3">
      <c r="P111" s="104">
        <f t="shared" si="1"/>
        <v>45400</v>
      </c>
      <c r="Q111">
        <v>109</v>
      </c>
    </row>
    <row r="112" spans="16:17" x14ac:dyDescent="0.3">
      <c r="P112" s="104">
        <f t="shared" si="1"/>
        <v>45401</v>
      </c>
      <c r="Q112">
        <v>110</v>
      </c>
    </row>
    <row r="113" spans="16:17" x14ac:dyDescent="0.3">
      <c r="P113" s="104">
        <f t="shared" si="1"/>
        <v>45402</v>
      </c>
      <c r="Q113">
        <v>111</v>
      </c>
    </row>
    <row r="114" spans="16:17" x14ac:dyDescent="0.3">
      <c r="P114" s="104">
        <f t="shared" si="1"/>
        <v>45403</v>
      </c>
      <c r="Q114">
        <v>112</v>
      </c>
    </row>
    <row r="115" spans="16:17" x14ac:dyDescent="0.3">
      <c r="P115" s="104">
        <f t="shared" si="1"/>
        <v>45404</v>
      </c>
      <c r="Q115">
        <v>113</v>
      </c>
    </row>
    <row r="116" spans="16:17" x14ac:dyDescent="0.3">
      <c r="P116" s="104">
        <f t="shared" si="1"/>
        <v>45405</v>
      </c>
      <c r="Q116">
        <v>114</v>
      </c>
    </row>
    <row r="117" spans="16:17" x14ac:dyDescent="0.3">
      <c r="P117" s="104">
        <f t="shared" si="1"/>
        <v>45406</v>
      </c>
      <c r="Q117">
        <v>115</v>
      </c>
    </row>
    <row r="118" spans="16:17" x14ac:dyDescent="0.3">
      <c r="P118" s="104">
        <f t="shared" si="1"/>
        <v>45407</v>
      </c>
      <c r="Q118">
        <v>116</v>
      </c>
    </row>
    <row r="119" spans="16:17" x14ac:dyDescent="0.3">
      <c r="P119" s="104">
        <f t="shared" si="1"/>
        <v>45408</v>
      </c>
      <c r="Q119">
        <v>117</v>
      </c>
    </row>
    <row r="120" spans="16:17" x14ac:dyDescent="0.3">
      <c r="P120" s="104">
        <f t="shared" si="1"/>
        <v>45409</v>
      </c>
      <c r="Q120">
        <v>118</v>
      </c>
    </row>
    <row r="121" spans="16:17" x14ac:dyDescent="0.3">
      <c r="P121" s="104">
        <f t="shared" si="1"/>
        <v>45410</v>
      </c>
      <c r="Q121">
        <v>119</v>
      </c>
    </row>
    <row r="122" spans="16:17" x14ac:dyDescent="0.3">
      <c r="P122" s="104">
        <f t="shared" si="1"/>
        <v>45411</v>
      </c>
      <c r="Q122">
        <v>120</v>
      </c>
    </row>
    <row r="123" spans="16:17" x14ac:dyDescent="0.3">
      <c r="P123" s="104">
        <f t="shared" si="1"/>
        <v>45412</v>
      </c>
      <c r="Q123">
        <v>121</v>
      </c>
    </row>
    <row r="124" spans="16:17" x14ac:dyDescent="0.3">
      <c r="P124" s="104">
        <f t="shared" si="1"/>
        <v>45413</v>
      </c>
      <c r="Q124">
        <v>122</v>
      </c>
    </row>
    <row r="125" spans="16:17" x14ac:dyDescent="0.3">
      <c r="P125" s="104">
        <f t="shared" si="1"/>
        <v>45414</v>
      </c>
      <c r="Q125">
        <v>123</v>
      </c>
    </row>
    <row r="126" spans="16:17" x14ac:dyDescent="0.3">
      <c r="P126" s="104">
        <f t="shared" si="1"/>
        <v>45415</v>
      </c>
      <c r="Q126">
        <v>124</v>
      </c>
    </row>
    <row r="127" spans="16:17" x14ac:dyDescent="0.3">
      <c r="P127" s="104">
        <f t="shared" si="1"/>
        <v>45416</v>
      </c>
      <c r="Q127">
        <v>125</v>
      </c>
    </row>
    <row r="128" spans="16:17" x14ac:dyDescent="0.3">
      <c r="P128" s="104">
        <f t="shared" si="1"/>
        <v>45417</v>
      </c>
      <c r="Q128">
        <v>126</v>
      </c>
    </row>
    <row r="129" spans="16:17" x14ac:dyDescent="0.3">
      <c r="P129" s="104">
        <f t="shared" si="1"/>
        <v>45418</v>
      </c>
      <c r="Q129">
        <v>127</v>
      </c>
    </row>
    <row r="130" spans="16:17" x14ac:dyDescent="0.3">
      <c r="P130" s="104">
        <f t="shared" si="1"/>
        <v>45419</v>
      </c>
      <c r="Q130">
        <v>128</v>
      </c>
    </row>
    <row r="131" spans="16:17" x14ac:dyDescent="0.3">
      <c r="P131" s="104">
        <f t="shared" si="1"/>
        <v>45420</v>
      </c>
      <c r="Q131">
        <v>129</v>
      </c>
    </row>
    <row r="132" spans="16:17" x14ac:dyDescent="0.3">
      <c r="P132" s="104">
        <f t="shared" si="1"/>
        <v>45421</v>
      </c>
      <c r="Q132">
        <v>130</v>
      </c>
    </row>
    <row r="133" spans="16:17" x14ac:dyDescent="0.3">
      <c r="P133" s="104">
        <f t="shared" ref="P133:P196" si="2">P132+1</f>
        <v>45422</v>
      </c>
      <c r="Q133">
        <v>131</v>
      </c>
    </row>
    <row r="134" spans="16:17" x14ac:dyDescent="0.3">
      <c r="P134" s="104">
        <f t="shared" si="2"/>
        <v>45423</v>
      </c>
      <c r="Q134">
        <v>132</v>
      </c>
    </row>
    <row r="135" spans="16:17" x14ac:dyDescent="0.3">
      <c r="P135" s="104">
        <f t="shared" si="2"/>
        <v>45424</v>
      </c>
      <c r="Q135">
        <v>133</v>
      </c>
    </row>
    <row r="136" spans="16:17" x14ac:dyDescent="0.3">
      <c r="P136" s="104">
        <f t="shared" si="2"/>
        <v>45425</v>
      </c>
      <c r="Q136">
        <v>134</v>
      </c>
    </row>
    <row r="137" spans="16:17" x14ac:dyDescent="0.3">
      <c r="P137" s="104">
        <f t="shared" si="2"/>
        <v>45426</v>
      </c>
      <c r="Q137">
        <v>135</v>
      </c>
    </row>
    <row r="138" spans="16:17" x14ac:dyDescent="0.3">
      <c r="P138" s="104">
        <f t="shared" si="2"/>
        <v>45427</v>
      </c>
      <c r="Q138">
        <v>136</v>
      </c>
    </row>
    <row r="139" spans="16:17" x14ac:dyDescent="0.3">
      <c r="P139" s="104">
        <f t="shared" si="2"/>
        <v>45428</v>
      </c>
      <c r="Q139">
        <v>137</v>
      </c>
    </row>
    <row r="140" spans="16:17" x14ac:dyDescent="0.3">
      <c r="P140" s="104">
        <f t="shared" si="2"/>
        <v>45429</v>
      </c>
      <c r="Q140">
        <v>138</v>
      </c>
    </row>
    <row r="141" spans="16:17" x14ac:dyDescent="0.3">
      <c r="P141" s="104">
        <f t="shared" si="2"/>
        <v>45430</v>
      </c>
      <c r="Q141">
        <v>139</v>
      </c>
    </row>
    <row r="142" spans="16:17" x14ac:dyDescent="0.3">
      <c r="P142" s="104">
        <f t="shared" si="2"/>
        <v>45431</v>
      </c>
      <c r="Q142">
        <v>140</v>
      </c>
    </row>
    <row r="143" spans="16:17" x14ac:dyDescent="0.3">
      <c r="P143" s="104">
        <f t="shared" si="2"/>
        <v>45432</v>
      </c>
      <c r="Q143">
        <v>141</v>
      </c>
    </row>
    <row r="144" spans="16:17" x14ac:dyDescent="0.3">
      <c r="P144" s="104">
        <f t="shared" si="2"/>
        <v>45433</v>
      </c>
      <c r="Q144">
        <v>142</v>
      </c>
    </row>
    <row r="145" spans="16:17" x14ac:dyDescent="0.3">
      <c r="P145" s="104">
        <f t="shared" si="2"/>
        <v>45434</v>
      </c>
      <c r="Q145">
        <v>143</v>
      </c>
    </row>
    <row r="146" spans="16:17" x14ac:dyDescent="0.3">
      <c r="P146" s="104">
        <f t="shared" si="2"/>
        <v>45435</v>
      </c>
      <c r="Q146">
        <v>144</v>
      </c>
    </row>
    <row r="147" spans="16:17" x14ac:dyDescent="0.3">
      <c r="P147" s="104">
        <f t="shared" si="2"/>
        <v>45436</v>
      </c>
      <c r="Q147">
        <v>145</v>
      </c>
    </row>
    <row r="148" spans="16:17" x14ac:dyDescent="0.3">
      <c r="P148" s="104">
        <f t="shared" si="2"/>
        <v>45437</v>
      </c>
      <c r="Q148">
        <v>146</v>
      </c>
    </row>
    <row r="149" spans="16:17" x14ac:dyDescent="0.3">
      <c r="P149" s="104">
        <f t="shared" si="2"/>
        <v>45438</v>
      </c>
      <c r="Q149">
        <v>147</v>
      </c>
    </row>
    <row r="150" spans="16:17" x14ac:dyDescent="0.3">
      <c r="P150" s="104">
        <f t="shared" si="2"/>
        <v>45439</v>
      </c>
      <c r="Q150">
        <v>148</v>
      </c>
    </row>
    <row r="151" spans="16:17" x14ac:dyDescent="0.3">
      <c r="P151" s="104">
        <f t="shared" si="2"/>
        <v>45440</v>
      </c>
      <c r="Q151">
        <v>149</v>
      </c>
    </row>
    <row r="152" spans="16:17" x14ac:dyDescent="0.3">
      <c r="P152" s="104">
        <f t="shared" si="2"/>
        <v>45441</v>
      </c>
      <c r="Q152">
        <v>150</v>
      </c>
    </row>
    <row r="153" spans="16:17" x14ac:dyDescent="0.3">
      <c r="P153" s="104">
        <f t="shared" si="2"/>
        <v>45442</v>
      </c>
      <c r="Q153">
        <v>151</v>
      </c>
    </row>
    <row r="154" spans="16:17" x14ac:dyDescent="0.3">
      <c r="P154" s="104">
        <f t="shared" si="2"/>
        <v>45443</v>
      </c>
      <c r="Q154">
        <v>152</v>
      </c>
    </row>
    <row r="155" spans="16:17" x14ac:dyDescent="0.3">
      <c r="P155" s="104">
        <f t="shared" si="2"/>
        <v>45444</v>
      </c>
      <c r="Q155">
        <v>153</v>
      </c>
    </row>
    <row r="156" spans="16:17" x14ac:dyDescent="0.3">
      <c r="P156" s="104">
        <f t="shared" si="2"/>
        <v>45445</v>
      </c>
      <c r="Q156">
        <v>154</v>
      </c>
    </row>
    <row r="157" spans="16:17" x14ac:dyDescent="0.3">
      <c r="P157" s="104">
        <f t="shared" si="2"/>
        <v>45446</v>
      </c>
      <c r="Q157">
        <v>155</v>
      </c>
    </row>
    <row r="158" spans="16:17" x14ac:dyDescent="0.3">
      <c r="P158" s="104">
        <f t="shared" si="2"/>
        <v>45447</v>
      </c>
      <c r="Q158">
        <v>156</v>
      </c>
    </row>
    <row r="159" spans="16:17" x14ac:dyDescent="0.3">
      <c r="P159" s="104">
        <f t="shared" si="2"/>
        <v>45448</v>
      </c>
      <c r="Q159">
        <v>157</v>
      </c>
    </row>
    <row r="160" spans="16:17" x14ac:dyDescent="0.3">
      <c r="P160" s="104">
        <f t="shared" si="2"/>
        <v>45449</v>
      </c>
      <c r="Q160">
        <v>158</v>
      </c>
    </row>
    <row r="161" spans="16:17" x14ac:dyDescent="0.3">
      <c r="P161" s="104">
        <f t="shared" si="2"/>
        <v>45450</v>
      </c>
      <c r="Q161">
        <v>159</v>
      </c>
    </row>
    <row r="162" spans="16:17" x14ac:dyDescent="0.3">
      <c r="P162" s="104">
        <f t="shared" si="2"/>
        <v>45451</v>
      </c>
      <c r="Q162">
        <v>160</v>
      </c>
    </row>
    <row r="163" spans="16:17" x14ac:dyDescent="0.3">
      <c r="P163" s="104">
        <f t="shared" si="2"/>
        <v>45452</v>
      </c>
      <c r="Q163">
        <v>161</v>
      </c>
    </row>
    <row r="164" spans="16:17" x14ac:dyDescent="0.3">
      <c r="P164" s="104">
        <f t="shared" si="2"/>
        <v>45453</v>
      </c>
      <c r="Q164">
        <v>162</v>
      </c>
    </row>
    <row r="165" spans="16:17" x14ac:dyDescent="0.3">
      <c r="P165" s="104">
        <f t="shared" si="2"/>
        <v>45454</v>
      </c>
      <c r="Q165">
        <v>163</v>
      </c>
    </row>
    <row r="166" spans="16:17" x14ac:dyDescent="0.3">
      <c r="P166" s="104">
        <f t="shared" si="2"/>
        <v>45455</v>
      </c>
      <c r="Q166">
        <v>164</v>
      </c>
    </row>
    <row r="167" spans="16:17" x14ac:dyDescent="0.3">
      <c r="P167" s="104">
        <f t="shared" si="2"/>
        <v>45456</v>
      </c>
      <c r="Q167">
        <v>165</v>
      </c>
    </row>
    <row r="168" spans="16:17" x14ac:dyDescent="0.3">
      <c r="P168" s="104">
        <f t="shared" si="2"/>
        <v>45457</v>
      </c>
      <c r="Q168">
        <v>166</v>
      </c>
    </row>
    <row r="169" spans="16:17" x14ac:dyDescent="0.3">
      <c r="P169" s="104">
        <f t="shared" si="2"/>
        <v>45458</v>
      </c>
      <c r="Q169">
        <v>167</v>
      </c>
    </row>
    <row r="170" spans="16:17" x14ac:dyDescent="0.3">
      <c r="P170" s="104">
        <f t="shared" si="2"/>
        <v>45459</v>
      </c>
      <c r="Q170">
        <v>168</v>
      </c>
    </row>
    <row r="171" spans="16:17" x14ac:dyDescent="0.3">
      <c r="P171" s="104">
        <f t="shared" si="2"/>
        <v>45460</v>
      </c>
      <c r="Q171">
        <v>169</v>
      </c>
    </row>
    <row r="172" spans="16:17" x14ac:dyDescent="0.3">
      <c r="P172" s="104">
        <f t="shared" si="2"/>
        <v>45461</v>
      </c>
      <c r="Q172">
        <v>170</v>
      </c>
    </row>
    <row r="173" spans="16:17" x14ac:dyDescent="0.3">
      <c r="P173" s="104">
        <f t="shared" si="2"/>
        <v>45462</v>
      </c>
      <c r="Q173">
        <v>171</v>
      </c>
    </row>
    <row r="174" spans="16:17" x14ac:dyDescent="0.3">
      <c r="P174" s="104">
        <f t="shared" si="2"/>
        <v>45463</v>
      </c>
      <c r="Q174">
        <v>172</v>
      </c>
    </row>
    <row r="175" spans="16:17" x14ac:dyDescent="0.3">
      <c r="P175" s="104">
        <f t="shared" si="2"/>
        <v>45464</v>
      </c>
      <c r="Q175">
        <v>173</v>
      </c>
    </row>
    <row r="176" spans="16:17" x14ac:dyDescent="0.3">
      <c r="P176" s="104">
        <f t="shared" si="2"/>
        <v>45465</v>
      </c>
      <c r="Q176">
        <v>174</v>
      </c>
    </row>
    <row r="177" spans="16:17" x14ac:dyDescent="0.3">
      <c r="P177" s="104">
        <f t="shared" si="2"/>
        <v>45466</v>
      </c>
      <c r="Q177">
        <v>175</v>
      </c>
    </row>
    <row r="178" spans="16:17" x14ac:dyDescent="0.3">
      <c r="P178" s="104">
        <f t="shared" si="2"/>
        <v>45467</v>
      </c>
      <c r="Q178">
        <v>176</v>
      </c>
    </row>
    <row r="179" spans="16:17" x14ac:dyDescent="0.3">
      <c r="P179" s="104">
        <f t="shared" si="2"/>
        <v>45468</v>
      </c>
      <c r="Q179">
        <v>177</v>
      </c>
    </row>
    <row r="180" spans="16:17" x14ac:dyDescent="0.3">
      <c r="P180" s="104">
        <f t="shared" si="2"/>
        <v>45469</v>
      </c>
      <c r="Q180">
        <v>178</v>
      </c>
    </row>
    <row r="181" spans="16:17" x14ac:dyDescent="0.3">
      <c r="P181" s="104">
        <f t="shared" si="2"/>
        <v>45470</v>
      </c>
      <c r="Q181">
        <v>179</v>
      </c>
    </row>
    <row r="182" spans="16:17" x14ac:dyDescent="0.3">
      <c r="P182" s="104">
        <f t="shared" si="2"/>
        <v>45471</v>
      </c>
      <c r="Q182">
        <v>180</v>
      </c>
    </row>
    <row r="183" spans="16:17" x14ac:dyDescent="0.3">
      <c r="P183" s="104">
        <f t="shared" si="2"/>
        <v>45472</v>
      </c>
      <c r="Q183">
        <v>181</v>
      </c>
    </row>
    <row r="184" spans="16:17" x14ac:dyDescent="0.3">
      <c r="P184" s="104">
        <f t="shared" si="2"/>
        <v>45473</v>
      </c>
      <c r="Q184">
        <v>182</v>
      </c>
    </row>
    <row r="185" spans="16:17" x14ac:dyDescent="0.3">
      <c r="P185" s="104">
        <f t="shared" si="2"/>
        <v>45474</v>
      </c>
      <c r="Q185">
        <v>183</v>
      </c>
    </row>
    <row r="186" spans="16:17" x14ac:dyDescent="0.3">
      <c r="P186" s="104">
        <f t="shared" si="2"/>
        <v>45475</v>
      </c>
      <c r="Q186">
        <v>184</v>
      </c>
    </row>
    <row r="187" spans="16:17" x14ac:dyDescent="0.3">
      <c r="P187" s="104">
        <f t="shared" si="2"/>
        <v>45476</v>
      </c>
      <c r="Q187">
        <v>185</v>
      </c>
    </row>
    <row r="188" spans="16:17" x14ac:dyDescent="0.3">
      <c r="P188" s="104">
        <f t="shared" si="2"/>
        <v>45477</v>
      </c>
      <c r="Q188">
        <v>186</v>
      </c>
    </row>
    <row r="189" spans="16:17" x14ac:dyDescent="0.3">
      <c r="P189" s="104">
        <f t="shared" si="2"/>
        <v>45478</v>
      </c>
      <c r="Q189">
        <v>187</v>
      </c>
    </row>
    <row r="190" spans="16:17" x14ac:dyDescent="0.3">
      <c r="P190" s="104">
        <f t="shared" si="2"/>
        <v>45479</v>
      </c>
      <c r="Q190">
        <v>188</v>
      </c>
    </row>
    <row r="191" spans="16:17" x14ac:dyDescent="0.3">
      <c r="P191" s="104">
        <f t="shared" si="2"/>
        <v>45480</v>
      </c>
      <c r="Q191">
        <v>189</v>
      </c>
    </row>
    <row r="192" spans="16:17" x14ac:dyDescent="0.3">
      <c r="P192" s="104">
        <f t="shared" si="2"/>
        <v>45481</v>
      </c>
      <c r="Q192">
        <v>190</v>
      </c>
    </row>
    <row r="193" spans="16:17" x14ac:dyDescent="0.3">
      <c r="P193" s="104">
        <f t="shared" si="2"/>
        <v>45482</v>
      </c>
      <c r="Q193">
        <v>191</v>
      </c>
    </row>
    <row r="194" spans="16:17" x14ac:dyDescent="0.3">
      <c r="P194" s="104">
        <f t="shared" si="2"/>
        <v>45483</v>
      </c>
      <c r="Q194">
        <v>192</v>
      </c>
    </row>
    <row r="195" spans="16:17" x14ac:dyDescent="0.3">
      <c r="P195" s="104">
        <f t="shared" si="2"/>
        <v>45484</v>
      </c>
      <c r="Q195">
        <v>193</v>
      </c>
    </row>
    <row r="196" spans="16:17" x14ac:dyDescent="0.3">
      <c r="P196" s="104">
        <f t="shared" si="2"/>
        <v>45485</v>
      </c>
      <c r="Q196">
        <v>194</v>
      </c>
    </row>
    <row r="197" spans="16:17" x14ac:dyDescent="0.3">
      <c r="P197" s="104">
        <f t="shared" ref="P197:P255" si="3">P196+1</f>
        <v>45486</v>
      </c>
      <c r="Q197">
        <v>195</v>
      </c>
    </row>
    <row r="198" spans="16:17" x14ac:dyDescent="0.3">
      <c r="P198" s="104">
        <f t="shared" si="3"/>
        <v>45487</v>
      </c>
      <c r="Q198">
        <v>196</v>
      </c>
    </row>
    <row r="199" spans="16:17" x14ac:dyDescent="0.3">
      <c r="P199" s="104">
        <f t="shared" si="3"/>
        <v>45488</v>
      </c>
      <c r="Q199">
        <v>197</v>
      </c>
    </row>
    <row r="200" spans="16:17" x14ac:dyDescent="0.3">
      <c r="P200" s="104">
        <f t="shared" si="3"/>
        <v>45489</v>
      </c>
      <c r="Q200">
        <v>198</v>
      </c>
    </row>
    <row r="201" spans="16:17" x14ac:dyDescent="0.3">
      <c r="P201" s="104">
        <f t="shared" si="3"/>
        <v>45490</v>
      </c>
      <c r="Q201">
        <v>199</v>
      </c>
    </row>
    <row r="202" spans="16:17" x14ac:dyDescent="0.3">
      <c r="P202" s="104">
        <f t="shared" si="3"/>
        <v>45491</v>
      </c>
      <c r="Q202">
        <v>200</v>
      </c>
    </row>
    <row r="203" spans="16:17" x14ac:dyDescent="0.3">
      <c r="P203" s="104">
        <f t="shared" si="3"/>
        <v>45492</v>
      </c>
      <c r="Q203">
        <v>201</v>
      </c>
    </row>
    <row r="204" spans="16:17" x14ac:dyDescent="0.3">
      <c r="P204" s="104">
        <f t="shared" si="3"/>
        <v>45493</v>
      </c>
      <c r="Q204">
        <v>202</v>
      </c>
    </row>
    <row r="205" spans="16:17" x14ac:dyDescent="0.3">
      <c r="P205" s="104">
        <f t="shared" si="3"/>
        <v>45494</v>
      </c>
      <c r="Q205">
        <v>203</v>
      </c>
    </row>
    <row r="206" spans="16:17" x14ac:dyDescent="0.3">
      <c r="P206" s="104">
        <f t="shared" si="3"/>
        <v>45495</v>
      </c>
      <c r="Q206">
        <v>204</v>
      </c>
    </row>
    <row r="207" spans="16:17" x14ac:dyDescent="0.3">
      <c r="P207" s="104">
        <f t="shared" si="3"/>
        <v>45496</v>
      </c>
      <c r="Q207">
        <v>205</v>
      </c>
    </row>
    <row r="208" spans="16:17" x14ac:dyDescent="0.3">
      <c r="P208" s="104">
        <f t="shared" si="3"/>
        <v>45497</v>
      </c>
      <c r="Q208">
        <v>206</v>
      </c>
    </row>
    <row r="209" spans="16:17" x14ac:dyDescent="0.3">
      <c r="P209" s="104">
        <f t="shared" si="3"/>
        <v>45498</v>
      </c>
      <c r="Q209">
        <v>207</v>
      </c>
    </row>
    <row r="210" spans="16:17" x14ac:dyDescent="0.3">
      <c r="P210" s="104">
        <f t="shared" si="3"/>
        <v>45499</v>
      </c>
      <c r="Q210">
        <v>208</v>
      </c>
    </row>
    <row r="211" spans="16:17" x14ac:dyDescent="0.3">
      <c r="P211" s="104">
        <f t="shared" si="3"/>
        <v>45500</v>
      </c>
      <c r="Q211">
        <v>209</v>
      </c>
    </row>
    <row r="212" spans="16:17" x14ac:dyDescent="0.3">
      <c r="P212" s="104">
        <f t="shared" si="3"/>
        <v>45501</v>
      </c>
      <c r="Q212">
        <v>210</v>
      </c>
    </row>
    <row r="213" spans="16:17" x14ac:dyDescent="0.3">
      <c r="P213" s="104">
        <f t="shared" si="3"/>
        <v>45502</v>
      </c>
      <c r="Q213">
        <v>211</v>
      </c>
    </row>
    <row r="214" spans="16:17" x14ac:dyDescent="0.3">
      <c r="P214" s="104">
        <f t="shared" si="3"/>
        <v>45503</v>
      </c>
      <c r="Q214">
        <v>212</v>
      </c>
    </row>
    <row r="215" spans="16:17" x14ac:dyDescent="0.3">
      <c r="P215" s="104">
        <f t="shared" si="3"/>
        <v>45504</v>
      </c>
      <c r="Q215">
        <v>213</v>
      </c>
    </row>
    <row r="216" spans="16:17" x14ac:dyDescent="0.3">
      <c r="P216" s="104">
        <f t="shared" si="3"/>
        <v>45505</v>
      </c>
      <c r="Q216">
        <v>214</v>
      </c>
    </row>
    <row r="217" spans="16:17" x14ac:dyDescent="0.3">
      <c r="P217" s="104">
        <f t="shared" si="3"/>
        <v>45506</v>
      </c>
      <c r="Q217">
        <v>215</v>
      </c>
    </row>
    <row r="218" spans="16:17" x14ac:dyDescent="0.3">
      <c r="P218" s="104">
        <f t="shared" si="3"/>
        <v>45507</v>
      </c>
      <c r="Q218">
        <v>216</v>
      </c>
    </row>
    <row r="219" spans="16:17" x14ac:dyDescent="0.3">
      <c r="P219" s="104">
        <f t="shared" si="3"/>
        <v>45508</v>
      </c>
      <c r="Q219">
        <v>217</v>
      </c>
    </row>
    <row r="220" spans="16:17" x14ac:dyDescent="0.3">
      <c r="P220" s="104">
        <f t="shared" si="3"/>
        <v>45509</v>
      </c>
      <c r="Q220">
        <v>218</v>
      </c>
    </row>
    <row r="221" spans="16:17" x14ac:dyDescent="0.3">
      <c r="P221" s="104">
        <f t="shared" si="3"/>
        <v>45510</v>
      </c>
      <c r="Q221">
        <v>219</v>
      </c>
    </row>
    <row r="222" spans="16:17" x14ac:dyDescent="0.3">
      <c r="P222" s="104">
        <f t="shared" si="3"/>
        <v>45511</v>
      </c>
      <c r="Q222">
        <v>220</v>
      </c>
    </row>
    <row r="223" spans="16:17" x14ac:dyDescent="0.3">
      <c r="P223" s="104">
        <f t="shared" si="3"/>
        <v>45512</v>
      </c>
      <c r="Q223">
        <v>221</v>
      </c>
    </row>
    <row r="224" spans="16:17" x14ac:dyDescent="0.3">
      <c r="P224" s="104">
        <f t="shared" si="3"/>
        <v>45513</v>
      </c>
      <c r="Q224">
        <v>222</v>
      </c>
    </row>
    <row r="225" spans="16:17" x14ac:dyDescent="0.3">
      <c r="P225" s="104">
        <f t="shared" si="3"/>
        <v>45514</v>
      </c>
      <c r="Q225">
        <v>223</v>
      </c>
    </row>
    <row r="226" spans="16:17" x14ac:dyDescent="0.3">
      <c r="P226" s="104">
        <f t="shared" si="3"/>
        <v>45515</v>
      </c>
      <c r="Q226">
        <v>224</v>
      </c>
    </row>
    <row r="227" spans="16:17" x14ac:dyDescent="0.3">
      <c r="P227" s="104">
        <f t="shared" si="3"/>
        <v>45516</v>
      </c>
      <c r="Q227">
        <v>225</v>
      </c>
    </row>
    <row r="228" spans="16:17" x14ac:dyDescent="0.3">
      <c r="P228" s="104">
        <f t="shared" si="3"/>
        <v>45517</v>
      </c>
      <c r="Q228">
        <v>226</v>
      </c>
    </row>
    <row r="229" spans="16:17" x14ac:dyDescent="0.3">
      <c r="P229" s="104">
        <f t="shared" si="3"/>
        <v>45518</v>
      </c>
      <c r="Q229">
        <v>227</v>
      </c>
    </row>
    <row r="230" spans="16:17" x14ac:dyDescent="0.3">
      <c r="P230" s="104">
        <f t="shared" si="3"/>
        <v>45519</v>
      </c>
      <c r="Q230">
        <v>228</v>
      </c>
    </row>
    <row r="231" spans="16:17" x14ac:dyDescent="0.3">
      <c r="P231" s="104">
        <f t="shared" si="3"/>
        <v>45520</v>
      </c>
      <c r="Q231">
        <v>229</v>
      </c>
    </row>
    <row r="232" spans="16:17" x14ac:dyDescent="0.3">
      <c r="P232" s="104">
        <f t="shared" si="3"/>
        <v>45521</v>
      </c>
      <c r="Q232">
        <v>230</v>
      </c>
    </row>
    <row r="233" spans="16:17" x14ac:dyDescent="0.3">
      <c r="P233" s="104">
        <f t="shared" si="3"/>
        <v>45522</v>
      </c>
      <c r="Q233">
        <v>231</v>
      </c>
    </row>
    <row r="234" spans="16:17" x14ac:dyDescent="0.3">
      <c r="P234" s="104">
        <f t="shared" si="3"/>
        <v>45523</v>
      </c>
      <c r="Q234">
        <v>232</v>
      </c>
    </row>
    <row r="235" spans="16:17" x14ac:dyDescent="0.3">
      <c r="P235" s="104">
        <f t="shared" si="3"/>
        <v>45524</v>
      </c>
      <c r="Q235">
        <v>233</v>
      </c>
    </row>
    <row r="236" spans="16:17" x14ac:dyDescent="0.3">
      <c r="P236" s="104">
        <f t="shared" si="3"/>
        <v>45525</v>
      </c>
      <c r="Q236">
        <v>234</v>
      </c>
    </row>
    <row r="237" spans="16:17" x14ac:dyDescent="0.3">
      <c r="P237" s="104">
        <f t="shared" si="3"/>
        <v>45526</v>
      </c>
      <c r="Q237">
        <v>235</v>
      </c>
    </row>
    <row r="238" spans="16:17" x14ac:dyDescent="0.3">
      <c r="P238" s="104">
        <f t="shared" si="3"/>
        <v>45527</v>
      </c>
      <c r="Q238">
        <v>236</v>
      </c>
    </row>
    <row r="239" spans="16:17" x14ac:dyDescent="0.3">
      <c r="P239" s="104">
        <f t="shared" si="3"/>
        <v>45528</v>
      </c>
      <c r="Q239">
        <v>237</v>
      </c>
    </row>
    <row r="240" spans="16:17" x14ac:dyDescent="0.3">
      <c r="P240" s="104">
        <f t="shared" si="3"/>
        <v>45529</v>
      </c>
      <c r="Q240">
        <v>238</v>
      </c>
    </row>
    <row r="241" spans="16:17" x14ac:dyDescent="0.3">
      <c r="P241" s="104">
        <f t="shared" si="3"/>
        <v>45530</v>
      </c>
      <c r="Q241">
        <v>239</v>
      </c>
    </row>
    <row r="242" spans="16:17" x14ac:dyDescent="0.3">
      <c r="P242" s="104">
        <f t="shared" si="3"/>
        <v>45531</v>
      </c>
      <c r="Q242">
        <v>240</v>
      </c>
    </row>
    <row r="243" spans="16:17" x14ac:dyDescent="0.3">
      <c r="P243" s="104">
        <f t="shared" si="3"/>
        <v>45532</v>
      </c>
      <c r="Q243">
        <v>241</v>
      </c>
    </row>
    <row r="244" spans="16:17" x14ac:dyDescent="0.3">
      <c r="P244" s="104">
        <f t="shared" si="3"/>
        <v>45533</v>
      </c>
      <c r="Q244">
        <v>242</v>
      </c>
    </row>
    <row r="245" spans="16:17" x14ac:dyDescent="0.3">
      <c r="P245" s="104">
        <f t="shared" si="3"/>
        <v>45534</v>
      </c>
      <c r="Q245">
        <v>243</v>
      </c>
    </row>
    <row r="246" spans="16:17" x14ac:dyDescent="0.3">
      <c r="P246" s="104">
        <f t="shared" si="3"/>
        <v>45535</v>
      </c>
      <c r="Q246">
        <v>244</v>
      </c>
    </row>
    <row r="247" spans="16:17" x14ac:dyDescent="0.3">
      <c r="P247" s="104">
        <f t="shared" si="3"/>
        <v>45536</v>
      </c>
      <c r="Q247">
        <v>245</v>
      </c>
    </row>
    <row r="248" spans="16:17" x14ac:dyDescent="0.3">
      <c r="P248" s="104">
        <f t="shared" si="3"/>
        <v>45537</v>
      </c>
      <c r="Q248">
        <v>246</v>
      </c>
    </row>
    <row r="249" spans="16:17" x14ac:dyDescent="0.3">
      <c r="P249" s="104">
        <f t="shared" si="3"/>
        <v>45538</v>
      </c>
      <c r="Q249">
        <v>247</v>
      </c>
    </row>
    <row r="250" spans="16:17" x14ac:dyDescent="0.3">
      <c r="P250" s="104">
        <f t="shared" si="3"/>
        <v>45539</v>
      </c>
      <c r="Q250">
        <v>248</v>
      </c>
    </row>
    <row r="251" spans="16:17" x14ac:dyDescent="0.3">
      <c r="P251" s="104">
        <f t="shared" si="3"/>
        <v>45540</v>
      </c>
      <c r="Q251">
        <v>249</v>
      </c>
    </row>
    <row r="252" spans="16:17" x14ac:dyDescent="0.3">
      <c r="P252" s="104">
        <f t="shared" si="3"/>
        <v>45541</v>
      </c>
      <c r="Q252">
        <v>250</v>
      </c>
    </row>
    <row r="253" spans="16:17" x14ac:dyDescent="0.3">
      <c r="P253" s="104">
        <f t="shared" si="3"/>
        <v>45542</v>
      </c>
      <c r="Q253">
        <v>251</v>
      </c>
    </row>
    <row r="254" spans="16:17" x14ac:dyDescent="0.3">
      <c r="P254" s="104">
        <f t="shared" si="3"/>
        <v>45543</v>
      </c>
      <c r="Q254">
        <v>252</v>
      </c>
    </row>
    <row r="255" spans="16:17" x14ac:dyDescent="0.3">
      <c r="P255" s="104">
        <f t="shared" si="3"/>
        <v>45544</v>
      </c>
      <c r="Q255">
        <v>253</v>
      </c>
    </row>
  </sheetData>
  <sheetProtection sheet="1" objects="1" scenarios="1" selectLockedCells="1"/>
  <mergeCells count="1">
    <mergeCell ref="B1:C1"/>
  </mergeCells>
  <pageMargins left="0.7" right="0.7" top="0.75" bottom="0.75" header="0.3" footer="0.3"/>
  <headerFooter>
    <oddHeader>&amp;R&amp;"Calibri"&amp;12&amp;K000000 UNCLASSIFIED - NON CLASSIFIÉ&amp;1#_x000D_</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4577" r:id="rId3" name="Drop Down 1">
              <controlPr defaultSize="0" autoLine="0" autoPict="0">
                <anchor moveWithCells="1">
                  <from>
                    <xdr:col>0</xdr:col>
                    <xdr:colOff>0</xdr:colOff>
                    <xdr:row>31</xdr:row>
                    <xdr:rowOff>0</xdr:rowOff>
                  </from>
                  <to>
                    <xdr:col>1</xdr:col>
                    <xdr:colOff>495300</xdr:colOff>
                    <xdr:row>32</xdr:row>
                    <xdr:rowOff>15240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1"/>
  <dimension ref="A1:Y55"/>
  <sheetViews>
    <sheetView workbookViewId="0">
      <selection activeCell="H5" sqref="H5"/>
    </sheetView>
  </sheetViews>
  <sheetFormatPr defaultRowHeight="14.4" x14ac:dyDescent="0.3"/>
  <cols>
    <col min="1" max="1" width="23.33203125" customWidth="1"/>
    <col min="3" max="3" width="18" customWidth="1"/>
    <col min="5" max="5" width="13.109375" customWidth="1"/>
    <col min="13" max="13" width="16.44140625" customWidth="1"/>
    <col min="22" max="22" width="13.88671875" customWidth="1"/>
    <col min="23" max="23" width="14.109375" customWidth="1"/>
    <col min="24" max="24" width="16.44140625" customWidth="1"/>
  </cols>
  <sheetData>
    <row r="1" spans="1:25" x14ac:dyDescent="0.3">
      <c r="A1" t="s">
        <v>135</v>
      </c>
    </row>
    <row r="2" spans="1:25" x14ac:dyDescent="0.3">
      <c r="A2" s="46" t="s">
        <v>68</v>
      </c>
      <c r="H2" s="46" t="s">
        <v>69</v>
      </c>
      <c r="I2" s="46"/>
      <c r="J2" s="46"/>
      <c r="K2" s="46"/>
      <c r="L2" s="46"/>
      <c r="M2" s="46"/>
      <c r="N2" s="46"/>
      <c r="O2" s="46"/>
      <c r="P2" s="46"/>
      <c r="Q2" s="46"/>
    </row>
    <row r="3" spans="1:25" x14ac:dyDescent="0.3">
      <c r="A3" s="1" t="s">
        <v>57</v>
      </c>
      <c r="B3" s="1" t="s">
        <v>30</v>
      </c>
      <c r="C3" s="1" t="s">
        <v>30</v>
      </c>
      <c r="D3" s="1"/>
      <c r="E3" s="1" t="s">
        <v>186</v>
      </c>
      <c r="F3" s="1" t="s">
        <v>40</v>
      </c>
      <c r="G3" s="1" t="s">
        <v>40</v>
      </c>
      <c r="N3" t="s">
        <v>200</v>
      </c>
      <c r="R3" t="s">
        <v>134</v>
      </c>
    </row>
    <row r="4" spans="1:25" x14ac:dyDescent="0.3">
      <c r="A4" s="6" t="s">
        <v>58</v>
      </c>
      <c r="B4" s="6" t="s">
        <v>48</v>
      </c>
      <c r="C4" s="6" t="s">
        <v>22</v>
      </c>
      <c r="D4" s="6" t="s">
        <v>39</v>
      </c>
      <c r="E4" s="6" t="s">
        <v>39</v>
      </c>
      <c r="F4" s="6" t="s">
        <v>41</v>
      </c>
      <c r="G4" s="6" t="s">
        <v>36</v>
      </c>
      <c r="H4" s="6" t="s">
        <v>48</v>
      </c>
      <c r="I4" s="6" t="s">
        <v>22</v>
      </c>
      <c r="J4" s="6" t="s">
        <v>39</v>
      </c>
      <c r="K4" s="6" t="s">
        <v>41</v>
      </c>
      <c r="L4" s="1"/>
      <c r="M4" s="1" t="s">
        <v>59</v>
      </c>
      <c r="N4" s="1" t="s">
        <v>193</v>
      </c>
      <c r="O4" s="1" t="s">
        <v>194</v>
      </c>
      <c r="P4" s="1" t="s">
        <v>195</v>
      </c>
      <c r="Q4" s="1" t="s">
        <v>196</v>
      </c>
      <c r="R4" t="s">
        <v>119</v>
      </c>
      <c r="U4" t="s">
        <v>124</v>
      </c>
      <c r="V4" t="s">
        <v>125</v>
      </c>
      <c r="W4" t="s">
        <v>131</v>
      </c>
      <c r="X4" t="s">
        <v>127</v>
      </c>
    </row>
    <row r="5" spans="1:25" x14ac:dyDescent="0.3">
      <c r="A5" s="43" t="str">
        <f>'Terms - Titres'!N25</f>
        <v>ISI (Initial Spread Index)</v>
      </c>
      <c r="B5" s="42">
        <v>80</v>
      </c>
      <c r="C5" s="4">
        <v>0</v>
      </c>
      <c r="D5" s="4">
        <v>70</v>
      </c>
      <c r="E5" s="2" t="str">
        <f t="shared" ref="E5:E35" si="0">IF($M$5=2, CONCATENATE($M$12, D5), "")</f>
        <v>70</v>
      </c>
      <c r="F5" s="2">
        <v>0.5</v>
      </c>
      <c r="G5" s="63">
        <v>0.5</v>
      </c>
      <c r="H5" s="9">
        <v>34</v>
      </c>
      <c r="I5" s="5">
        <v>11</v>
      </c>
      <c r="J5" s="38">
        <v>18</v>
      </c>
      <c r="K5" s="15">
        <v>13</v>
      </c>
      <c r="L5" s="1"/>
      <c r="M5" s="8">
        <v>2</v>
      </c>
      <c r="N5" s="22" t="str">
        <f>IF('Graph-outputs'!$C$2=TRUE, Settings!A9, "")</f>
        <v>C-1</v>
      </c>
      <c r="O5" s="22" t="str">
        <f>IF('Graph-outputs'!$AK$2=TRUE, Settings!A9, "")</f>
        <v>C-1</v>
      </c>
      <c r="P5" s="22" t="str">
        <f>IF('Graph-outputs'!$BS$2=TRUE, Settings!A9, "")</f>
        <v>C-1</v>
      </c>
      <c r="Q5" s="22" t="str">
        <f>IF('Graph-outputs'!$DA$2=TRUE, Settings!A9, "")</f>
        <v>C-1</v>
      </c>
      <c r="R5" s="61" t="s">
        <v>120</v>
      </c>
      <c r="S5" s="62">
        <v>11.02</v>
      </c>
      <c r="U5" s="40">
        <v>0.01</v>
      </c>
      <c r="V5" s="70">
        <v>13</v>
      </c>
      <c r="W5" s="15">
        <v>18</v>
      </c>
      <c r="X5" s="41">
        <f>147.2*(101-$J$6)/(59.5+$J$6)</f>
        <v>8.2315789473684191</v>
      </c>
    </row>
    <row r="6" spans="1:25" x14ac:dyDescent="0.3">
      <c r="A6" s="43" t="str">
        <f>'Terms - Titres'!N26</f>
        <v>Wind Speed (km/h)</v>
      </c>
      <c r="B6" s="12">
        <v>81</v>
      </c>
      <c r="C6" s="2">
        <v>5</v>
      </c>
      <c r="D6" s="2">
        <v>75</v>
      </c>
      <c r="E6" s="2" t="str">
        <f t="shared" si="0"/>
        <v>75</v>
      </c>
      <c r="F6" s="2">
        <v>0.75</v>
      </c>
      <c r="G6" s="64">
        <v>1</v>
      </c>
      <c r="H6" s="10">
        <f>79+H5</f>
        <v>113</v>
      </c>
      <c r="I6" s="3">
        <f>INDEX(C5:C46, I5)</f>
        <v>50</v>
      </c>
      <c r="J6" s="39">
        <f>INDEX(Settings!$D$5:$D$44, J5)</f>
        <v>92.5</v>
      </c>
      <c r="K6" s="3">
        <f>INDEX(Settings!$F$5:$F$43, K5)</f>
        <v>3.5</v>
      </c>
      <c r="N6" s="22" t="str">
        <f>IF('Graph-outputs'!$C$2=TRUE, Settings!A10, "")</f>
        <v>C-2</v>
      </c>
      <c r="O6" s="22" t="str">
        <f>IF('Graph-outputs'!$AK$2=TRUE, Settings!A10, "")</f>
        <v>C-2</v>
      </c>
      <c r="P6" s="22" t="str">
        <f>IF('Graph-outputs'!$BS$2=TRUE, Settings!A10, "")</f>
        <v>C-2</v>
      </c>
      <c r="Q6" s="22" t="str">
        <f>IF('Graph-outputs'!$DA$2=TRUE, Settings!A10, "")</f>
        <v>C-2</v>
      </c>
      <c r="R6" s="61" t="s">
        <v>121</v>
      </c>
      <c r="S6" s="62">
        <v>0.9</v>
      </c>
      <c r="U6" s="40">
        <v>0.02</v>
      </c>
      <c r="V6" s="10">
        <f>V5*U5</f>
        <v>0.13</v>
      </c>
      <c r="W6" s="3">
        <f>W5*G5</f>
        <v>9</v>
      </c>
      <c r="X6" s="40">
        <f>ROUND(X5, 1)</f>
        <v>8.1999999999999993</v>
      </c>
      <c r="Y6" t="s">
        <v>133</v>
      </c>
    </row>
    <row r="7" spans="1:25" x14ac:dyDescent="0.3">
      <c r="B7" s="12">
        <v>82</v>
      </c>
      <c r="C7" s="2">
        <v>10</v>
      </c>
      <c r="D7" s="2">
        <v>80</v>
      </c>
      <c r="E7" s="2" t="str">
        <f t="shared" si="0"/>
        <v>80</v>
      </c>
      <c r="F7" s="2">
        <v>1</v>
      </c>
      <c r="G7" s="63">
        <v>1.5</v>
      </c>
      <c r="K7" t="s">
        <v>273</v>
      </c>
      <c r="M7" t="s">
        <v>128</v>
      </c>
      <c r="N7" s="22" t="str">
        <f>IF('Graph-outputs'!$C$2=TRUE, Settings!A11, "")</f>
        <v>C-3</v>
      </c>
      <c r="O7" s="22" t="str">
        <f>IF('Graph-outputs'!$AK$2=TRUE, Settings!A11, "")</f>
        <v>C-3</v>
      </c>
      <c r="P7" s="22" t="str">
        <f>IF('Graph-outputs'!$BS$2=TRUE, Settings!A11, "")</f>
        <v>C-3</v>
      </c>
      <c r="Q7" s="22" t="str">
        <f>IF('Graph-outputs'!$DA$2=TRUE, Settings!A11, "")</f>
        <v>C-3</v>
      </c>
      <c r="R7" s="61" t="s">
        <v>122</v>
      </c>
      <c r="S7" s="62">
        <v>0.19</v>
      </c>
      <c r="U7" s="40">
        <v>0.03</v>
      </c>
    </row>
    <row r="8" spans="1:25" x14ac:dyDescent="0.3">
      <c r="A8" t="s">
        <v>197</v>
      </c>
      <c r="B8" s="11">
        <v>83</v>
      </c>
      <c r="C8" s="2">
        <v>15</v>
      </c>
      <c r="D8" s="2">
        <v>82</v>
      </c>
      <c r="E8" s="2" t="str">
        <f t="shared" si="0"/>
        <v>82</v>
      </c>
      <c r="F8" s="2">
        <v>1.25</v>
      </c>
      <c r="G8" s="64">
        <v>2</v>
      </c>
      <c r="M8" t="s">
        <v>129</v>
      </c>
      <c r="N8" s="22" t="str">
        <f>IF('Graph-outputs'!$C$2=TRUE, Settings!A12, "")</f>
        <v>C-4</v>
      </c>
      <c r="O8" s="22" t="str">
        <f>IF('Graph-outputs'!$AK$2=TRUE, Settings!A12, "")</f>
        <v>C-4</v>
      </c>
      <c r="P8" s="22" t="str">
        <f>IF('Graph-outputs'!$BS$2=TRUE, Settings!A12, "")</f>
        <v>C-4</v>
      </c>
      <c r="Q8" s="22" t="str">
        <f>IF('Graph-outputs'!$DA$2=TRUE, Settings!A12, "")</f>
        <v>C-4</v>
      </c>
      <c r="R8" s="61" t="s">
        <v>123</v>
      </c>
      <c r="S8" s="62">
        <v>0.17</v>
      </c>
      <c r="U8" s="40">
        <v>0.04</v>
      </c>
    </row>
    <row r="9" spans="1:25" x14ac:dyDescent="0.3">
      <c r="A9" s="22" t="s">
        <v>4</v>
      </c>
      <c r="B9" s="12">
        <v>84</v>
      </c>
      <c r="C9" s="2">
        <v>20</v>
      </c>
      <c r="D9" s="2">
        <v>84</v>
      </c>
      <c r="E9" s="2" t="str">
        <f t="shared" si="0"/>
        <v>84</v>
      </c>
      <c r="F9" s="2">
        <v>1.5</v>
      </c>
      <c r="G9" s="63">
        <v>2.5</v>
      </c>
      <c r="N9" s="22" t="str">
        <f>IF('Graph-outputs'!$C$2=TRUE, Settings!A13, "")</f>
        <v>C-5</v>
      </c>
      <c r="O9" s="22" t="str">
        <f>IF('Graph-outputs'!$AK$2=TRUE, Settings!A13, "")</f>
        <v>C-5</v>
      </c>
      <c r="P9" s="22" t="str">
        <f>IF('Graph-outputs'!$BS$2=TRUE, Settings!A13, "")</f>
        <v>C-5</v>
      </c>
      <c r="Q9" s="22" t="str">
        <f>IF('Graph-outputs'!$DA$2=TRUE, Settings!A13, "")</f>
        <v>C-5</v>
      </c>
      <c r="U9" s="40">
        <v>0.05</v>
      </c>
    </row>
    <row r="10" spans="1:25" x14ac:dyDescent="0.3">
      <c r="A10" s="22" t="s">
        <v>5</v>
      </c>
      <c r="B10" s="12">
        <v>85</v>
      </c>
      <c r="C10" s="2">
        <v>25</v>
      </c>
      <c r="D10" s="2">
        <v>85</v>
      </c>
      <c r="E10" s="2" t="str">
        <f t="shared" si="0"/>
        <v>85</v>
      </c>
      <c r="F10" s="2">
        <v>1.75</v>
      </c>
      <c r="G10" s="64">
        <v>3</v>
      </c>
      <c r="M10" s="40" t="str">
        <f>IF(M5=1, $A$5, A6)</f>
        <v>Wind Speed (km/h)</v>
      </c>
      <c r="N10" s="22" t="str">
        <f>IF('Graph-outputs'!$C$2=TRUE, Settings!A14, "")</f>
        <v>C-6</v>
      </c>
      <c r="O10" s="22" t="str">
        <f>IF('Graph-outputs'!$AK$2=TRUE, Settings!A14, "")</f>
        <v>C-6</v>
      </c>
      <c r="P10" s="22" t="str">
        <f>IF('Graph-outputs'!$BS$2=TRUE, Settings!A14, "")</f>
        <v>C-6</v>
      </c>
      <c r="Q10" s="22" t="str">
        <f>IF('Graph-outputs'!$DA$2=TRUE, Settings!A14, "")</f>
        <v>C-6</v>
      </c>
      <c r="U10" s="40">
        <v>0.06</v>
      </c>
    </row>
    <row r="11" spans="1:25" ht="15" thickBot="1" x14ac:dyDescent="0.35">
      <c r="A11" s="22" t="s">
        <v>6</v>
      </c>
      <c r="B11" s="11">
        <v>86</v>
      </c>
      <c r="C11" s="2">
        <v>30</v>
      </c>
      <c r="D11" s="2">
        <v>86</v>
      </c>
      <c r="E11" s="2" t="str">
        <f t="shared" si="0"/>
        <v>86</v>
      </c>
      <c r="F11" s="2">
        <v>2</v>
      </c>
      <c r="G11" s="63">
        <v>3.5</v>
      </c>
      <c r="N11" s="22" t="str">
        <f>IF('Graph-outputs'!$C$2=TRUE, Settings!A15, "")</f>
        <v>C-7</v>
      </c>
      <c r="O11" s="22" t="str">
        <f>IF('Graph-outputs'!$AK$2=TRUE, Settings!A15, "")</f>
        <v>C-7</v>
      </c>
      <c r="P11" s="22" t="str">
        <f>IF('Graph-outputs'!$BS$2=TRUE, Settings!A15, "")</f>
        <v>C-7</v>
      </c>
      <c r="Q11" s="22" t="str">
        <f>IF('Graph-outputs'!$DA$2=TRUE, Settings!A15, "")</f>
        <v>C-7</v>
      </c>
      <c r="U11" s="40">
        <v>7.0000000000000007E-2</v>
      </c>
    </row>
    <row r="12" spans="1:25" ht="15" thickBot="1" x14ac:dyDescent="0.35">
      <c r="A12" s="22" t="s">
        <v>7</v>
      </c>
      <c r="B12" s="12">
        <v>87</v>
      </c>
      <c r="C12" s="2">
        <v>35</v>
      </c>
      <c r="D12" s="2">
        <v>87</v>
      </c>
      <c r="E12" s="2" t="str">
        <f t="shared" si="0"/>
        <v>87</v>
      </c>
      <c r="F12" s="2">
        <v>2.25</v>
      </c>
      <c r="G12" s="64">
        <v>4</v>
      </c>
      <c r="L12" t="s">
        <v>165</v>
      </c>
      <c r="M12" s="107"/>
      <c r="N12" s="22" t="str">
        <f>IF('Graph-outputs'!$C$2=TRUE, Settings!A16, "")</f>
        <v>D-1</v>
      </c>
      <c r="O12" s="22" t="str">
        <f>IF('Graph-outputs'!$AK$2=TRUE, Settings!A16, "")</f>
        <v>D-1</v>
      </c>
      <c r="P12" s="22" t="str">
        <f>IF('Graph-outputs'!$BS$2=TRUE, Settings!A16, "")</f>
        <v>D-1</v>
      </c>
      <c r="Q12" s="22" t="str">
        <f>IF('Graph-outputs'!$DA$2=TRUE, Settings!A16, "")</f>
        <v>D-1</v>
      </c>
      <c r="U12" s="40">
        <v>0.08</v>
      </c>
    </row>
    <row r="13" spans="1:25" x14ac:dyDescent="0.3">
      <c r="A13" s="22" t="s">
        <v>8</v>
      </c>
      <c r="B13" s="12">
        <v>88</v>
      </c>
      <c r="C13" s="2">
        <v>40</v>
      </c>
      <c r="D13" s="2">
        <v>88</v>
      </c>
      <c r="E13" s="2" t="str">
        <f t="shared" si="0"/>
        <v>88</v>
      </c>
      <c r="F13" s="2">
        <v>2.5</v>
      </c>
      <c r="G13" s="63">
        <v>4.5</v>
      </c>
      <c r="N13" s="22" t="str">
        <f>IF('Graph-outputs'!$C$2=TRUE, Settings!A17, "")</f>
        <v>D-2</v>
      </c>
      <c r="O13" s="22" t="str">
        <f>IF('Graph-outputs'!$AK$2=TRUE, Settings!A17, "")</f>
        <v>D-2</v>
      </c>
      <c r="P13" s="22" t="str">
        <f>IF('Graph-outputs'!$BS$2=TRUE, Settings!A17, "")</f>
        <v>D-2</v>
      </c>
      <c r="Q13" s="22" t="str">
        <f>IF('Graph-outputs'!$DA$2=TRUE, Settings!A17, "")</f>
        <v>D-2</v>
      </c>
      <c r="U13" s="40">
        <v>0.09</v>
      </c>
    </row>
    <row r="14" spans="1:25" x14ac:dyDescent="0.3">
      <c r="A14" s="23" t="s">
        <v>52</v>
      </c>
      <c r="B14" s="11">
        <v>89</v>
      </c>
      <c r="C14" s="2">
        <v>45</v>
      </c>
      <c r="D14" s="2">
        <v>88.5</v>
      </c>
      <c r="E14" s="2" t="str">
        <f t="shared" si="0"/>
        <v>88.5</v>
      </c>
      <c r="F14" s="2">
        <v>2.75</v>
      </c>
      <c r="G14" s="64">
        <v>5</v>
      </c>
      <c r="N14" s="22" t="str">
        <f>IF('Graph-outputs'!$C$2=TRUE, Settings!A18, "")</f>
        <v>S-1</v>
      </c>
      <c r="O14" s="22" t="str">
        <f>IF('Graph-outputs'!$AK$2=TRUE, Settings!A18, "")</f>
        <v>S-1</v>
      </c>
      <c r="P14" s="22" t="str">
        <f>IF('Graph-outputs'!$BS$2=TRUE, Settings!A18, "")</f>
        <v>S-1</v>
      </c>
      <c r="Q14" s="22" t="str">
        <f>IF('Graph-outputs'!$DA$2=TRUE, Settings!A18, "")</f>
        <v>S-1</v>
      </c>
      <c r="U14" s="40">
        <v>0.1</v>
      </c>
    </row>
    <row r="15" spans="1:25" x14ac:dyDescent="0.3">
      <c r="A15" s="21" t="s">
        <v>9</v>
      </c>
      <c r="B15" s="12">
        <v>90</v>
      </c>
      <c r="C15" s="2">
        <v>50</v>
      </c>
      <c r="D15" s="2">
        <v>89</v>
      </c>
      <c r="E15" s="2" t="str">
        <f t="shared" si="0"/>
        <v>89</v>
      </c>
      <c r="F15" s="2">
        <v>3</v>
      </c>
      <c r="G15" s="63">
        <v>5.5</v>
      </c>
      <c r="N15" s="22" t="str">
        <f>IF('Graph-outputs'!$C$2=TRUE, Settings!A19, "")</f>
        <v>S-2</v>
      </c>
      <c r="O15" s="22" t="str">
        <f>IF('Graph-outputs'!$AK$2=TRUE, Settings!A19, "")</f>
        <v>S-2</v>
      </c>
      <c r="P15" s="22" t="str">
        <f>IF('Graph-outputs'!$BS$2=TRUE, Settings!A19, "")</f>
        <v>S-2</v>
      </c>
      <c r="Q15" s="22" t="str">
        <f>IF('Graph-outputs'!$DA$2=TRUE, Settings!A19, "")</f>
        <v>S-2</v>
      </c>
      <c r="U15" s="40">
        <v>0.11</v>
      </c>
    </row>
    <row r="16" spans="1:25" x14ac:dyDescent="0.3">
      <c r="A16" s="24" t="s">
        <v>10</v>
      </c>
      <c r="B16" s="12">
        <v>91</v>
      </c>
      <c r="C16" s="2">
        <v>55</v>
      </c>
      <c r="D16" s="2">
        <v>89.5</v>
      </c>
      <c r="E16" s="2" t="str">
        <f t="shared" si="0"/>
        <v>89.5</v>
      </c>
      <c r="F16" s="2">
        <v>3.25</v>
      </c>
      <c r="G16" s="64">
        <v>6</v>
      </c>
      <c r="N16" s="22" t="str">
        <f>IF('Graph-outputs'!$C$2=TRUE, Settings!A20, "")</f>
        <v>S-3</v>
      </c>
      <c r="O16" s="22" t="str">
        <f>IF('Graph-outputs'!$AK$2=TRUE, Settings!A20, "")</f>
        <v>S-3</v>
      </c>
      <c r="P16" s="22" t="str">
        <f>IF('Graph-outputs'!$BS$2=TRUE, Settings!A20, "")</f>
        <v>S-3</v>
      </c>
      <c r="Q16" s="22" t="str">
        <f>IF('Graph-outputs'!$DA$2=TRUE, Settings!A20, "")</f>
        <v>S-3</v>
      </c>
      <c r="U16" s="40">
        <v>0.12</v>
      </c>
    </row>
    <row r="17" spans="1:21" x14ac:dyDescent="0.3">
      <c r="A17" s="24" t="s">
        <v>11</v>
      </c>
      <c r="B17" s="11">
        <v>92</v>
      </c>
      <c r="C17" s="2">
        <v>60</v>
      </c>
      <c r="D17" s="2">
        <v>90</v>
      </c>
      <c r="E17" s="2" t="str">
        <f t="shared" si="0"/>
        <v>90</v>
      </c>
      <c r="F17" s="2">
        <v>3.5</v>
      </c>
      <c r="G17" s="63">
        <v>7</v>
      </c>
      <c r="N17" s="22" t="str">
        <f>IF('Graph-outputs'!$C$2=TRUE, Settings!A21, "")</f>
        <v>O-1a</v>
      </c>
      <c r="O17" s="22" t="str">
        <f>IF('Graph-outputs'!$AK$2=TRUE, Settings!A21, "")</f>
        <v>O-1a</v>
      </c>
      <c r="P17" s="22" t="str">
        <f>IF('Graph-outputs'!$BS$2=TRUE, Settings!A21, "")</f>
        <v>O-1a</v>
      </c>
      <c r="Q17" s="22" t="str">
        <f>IF('Graph-outputs'!$DA$2=TRUE, Settings!A21, "")</f>
        <v>O-1a</v>
      </c>
      <c r="U17" s="40">
        <v>0.13</v>
      </c>
    </row>
    <row r="18" spans="1:21" x14ac:dyDescent="0.3">
      <c r="A18" s="25" t="s">
        <v>12</v>
      </c>
      <c r="B18" s="12">
        <v>93</v>
      </c>
      <c r="C18" s="2">
        <v>65</v>
      </c>
      <c r="D18" s="2">
        <v>90.5</v>
      </c>
      <c r="E18" s="2" t="str">
        <f t="shared" si="0"/>
        <v>90.5</v>
      </c>
      <c r="F18" s="2">
        <v>3.75</v>
      </c>
      <c r="G18" s="64">
        <v>8</v>
      </c>
      <c r="N18" s="22" t="str">
        <f>IF('Graph-outputs'!$C$2=TRUE, Settings!A22, "")</f>
        <v>O-1b</v>
      </c>
      <c r="O18" s="22" t="str">
        <f>IF('Graph-outputs'!$AK$2=TRUE, Settings!A22, "")</f>
        <v>O-1b</v>
      </c>
      <c r="P18" s="22" t="str">
        <f>IF('Graph-outputs'!$BS$2=TRUE, Settings!A22, "")</f>
        <v>O-1b</v>
      </c>
      <c r="Q18" s="22" t="str">
        <f>IF('Graph-outputs'!$DA$2=TRUE, Settings!A22, "")</f>
        <v>O-1b</v>
      </c>
      <c r="U18" s="40">
        <v>0.14000000000000001</v>
      </c>
    </row>
    <row r="19" spans="1:21" x14ac:dyDescent="0.3">
      <c r="A19" s="25" t="s">
        <v>13</v>
      </c>
      <c r="B19" s="12">
        <v>94</v>
      </c>
      <c r="C19" s="2">
        <v>70</v>
      </c>
      <c r="D19" s="2">
        <v>91</v>
      </c>
      <c r="E19" s="2" t="str">
        <f t="shared" si="0"/>
        <v>91</v>
      </c>
      <c r="F19" s="2">
        <v>4</v>
      </c>
      <c r="G19" s="63">
        <v>9</v>
      </c>
      <c r="N19" s="22" t="str">
        <f>IF('Graph-outputs'!$C$2=TRUE, Settings!A23, "")</f>
        <v>M-1</v>
      </c>
      <c r="O19" s="22" t="str">
        <f>IF('Graph-outputs'!$AK$2=TRUE, Settings!A23, "")</f>
        <v>M-1</v>
      </c>
      <c r="P19" s="22" t="str">
        <f>IF('Graph-outputs'!$BS$2=TRUE, Settings!A23, "")</f>
        <v>M-1</v>
      </c>
      <c r="Q19" s="22" t="str">
        <f>IF('Graph-outputs'!$DA$2=TRUE, Settings!A23, "")</f>
        <v>M-1</v>
      </c>
      <c r="U19" s="40">
        <v>0.15</v>
      </c>
    </row>
    <row r="20" spans="1:21" x14ac:dyDescent="0.3">
      <c r="A20" s="25" t="s">
        <v>14</v>
      </c>
      <c r="B20" s="11">
        <v>95</v>
      </c>
      <c r="C20" s="2">
        <v>75</v>
      </c>
      <c r="D20" s="2">
        <v>91.5</v>
      </c>
      <c r="E20" s="2" t="str">
        <f t="shared" si="0"/>
        <v>91.5</v>
      </c>
      <c r="F20" s="2">
        <v>4.25</v>
      </c>
      <c r="G20" s="64">
        <v>10</v>
      </c>
      <c r="N20" s="22" t="str">
        <f>IF('Graph-outputs'!$C$2=TRUE, Settings!A24, "")</f>
        <v>M-2</v>
      </c>
      <c r="O20" s="22" t="str">
        <f>IF('Graph-outputs'!$AK$2=TRUE, Settings!A24, "")</f>
        <v>M-2</v>
      </c>
      <c r="P20" s="22" t="str">
        <f>IF('Graph-outputs'!$BS$2=TRUE, Settings!A24, "")</f>
        <v>M-2</v>
      </c>
      <c r="Q20" s="22" t="str">
        <f>IF('Graph-outputs'!$DA$2=TRUE, Settings!A24, "")</f>
        <v>M-2</v>
      </c>
      <c r="U20" s="40">
        <v>0.16</v>
      </c>
    </row>
    <row r="21" spans="1:21" x14ac:dyDescent="0.3">
      <c r="A21" s="26" t="s">
        <v>20</v>
      </c>
      <c r="B21" s="12">
        <v>96</v>
      </c>
      <c r="C21" s="2">
        <v>80</v>
      </c>
      <c r="D21" s="2">
        <v>92</v>
      </c>
      <c r="E21" s="2" t="str">
        <f t="shared" si="0"/>
        <v>92</v>
      </c>
      <c r="F21" s="2">
        <v>4.5</v>
      </c>
      <c r="G21" s="63">
        <v>11</v>
      </c>
      <c r="N21" s="22" t="str">
        <f>IF('Graph-outputs'!$C$2=TRUE, Settings!A25, "")</f>
        <v>M-3</v>
      </c>
      <c r="O21" s="22" t="str">
        <f>IF('Graph-outputs'!$AK$2=TRUE, Settings!A25, "")</f>
        <v>M-3</v>
      </c>
      <c r="P21" s="22" t="str">
        <f>IF('Graph-outputs'!$BS$2=TRUE, Settings!A25, "")</f>
        <v>M-3</v>
      </c>
      <c r="Q21" s="22" t="str">
        <f>IF('Graph-outputs'!$DA$2=TRUE, Settings!A25, "")</f>
        <v>M-3</v>
      </c>
      <c r="U21" s="40">
        <v>0.17</v>
      </c>
    </row>
    <row r="22" spans="1:21" x14ac:dyDescent="0.3">
      <c r="A22" s="26" t="s">
        <v>21</v>
      </c>
      <c r="B22" s="12">
        <v>97</v>
      </c>
      <c r="C22" s="2">
        <v>85</v>
      </c>
      <c r="D22" s="2">
        <v>92.5</v>
      </c>
      <c r="E22" s="2" t="str">
        <f t="shared" si="0"/>
        <v>92.5</v>
      </c>
      <c r="F22" s="2">
        <v>4.75</v>
      </c>
      <c r="G22" s="64">
        <v>12</v>
      </c>
      <c r="N22" s="22" t="str">
        <f>IF('Graph-outputs'!$C$2=TRUE, Settings!A26, "")</f>
        <v>M-4</v>
      </c>
      <c r="O22" s="22" t="str">
        <f>IF('Graph-outputs'!$AK$2=TRUE, Settings!A26, "")</f>
        <v>M-4</v>
      </c>
      <c r="P22" s="22" t="str">
        <f>IF('Graph-outputs'!$BS$2=TRUE, Settings!A26, "")</f>
        <v>M-4</v>
      </c>
      <c r="Q22" s="22" t="str">
        <f>IF('Graph-outputs'!$DA$2=TRUE, Settings!A26, "")</f>
        <v>M-4</v>
      </c>
      <c r="U22" s="40">
        <v>0.18</v>
      </c>
    </row>
    <row r="23" spans="1:21" x14ac:dyDescent="0.3">
      <c r="A23" s="27" t="s">
        <v>42</v>
      </c>
      <c r="B23" s="11">
        <v>98</v>
      </c>
      <c r="C23" s="2">
        <v>90</v>
      </c>
      <c r="D23" s="2">
        <v>93</v>
      </c>
      <c r="E23" s="2" t="str">
        <f t="shared" si="0"/>
        <v>93</v>
      </c>
      <c r="F23" s="2">
        <v>5</v>
      </c>
      <c r="G23" s="63">
        <v>14</v>
      </c>
      <c r="O23" s="66"/>
      <c r="U23" s="40">
        <v>0.19</v>
      </c>
    </row>
    <row r="24" spans="1:21" x14ac:dyDescent="0.3">
      <c r="A24" s="27" t="s">
        <v>43</v>
      </c>
      <c r="B24" s="12">
        <v>99</v>
      </c>
      <c r="C24" s="2">
        <v>95</v>
      </c>
      <c r="D24" s="2">
        <v>93.5</v>
      </c>
      <c r="E24" s="2" t="str">
        <f t="shared" si="0"/>
        <v>93.5</v>
      </c>
      <c r="F24" s="2">
        <v>5.25</v>
      </c>
      <c r="G24" s="64">
        <v>16</v>
      </c>
      <c r="U24" s="40">
        <v>0.2</v>
      </c>
    </row>
    <row r="25" spans="1:21" x14ac:dyDescent="0.3">
      <c r="A25" s="28" t="s">
        <v>44</v>
      </c>
      <c r="B25" s="12">
        <v>100</v>
      </c>
      <c r="C25" s="2">
        <v>100</v>
      </c>
      <c r="D25" s="2">
        <v>94</v>
      </c>
      <c r="E25" s="2" t="str">
        <f t="shared" si="0"/>
        <v>94</v>
      </c>
      <c r="F25" s="2">
        <v>5.5</v>
      </c>
      <c r="G25" s="65">
        <v>18</v>
      </c>
      <c r="U25" s="40">
        <v>0.21</v>
      </c>
    </row>
    <row r="26" spans="1:21" x14ac:dyDescent="0.3">
      <c r="A26" s="111" t="s">
        <v>45</v>
      </c>
      <c r="B26" s="11">
        <v>101</v>
      </c>
      <c r="C26" s="2">
        <v>105</v>
      </c>
      <c r="D26" s="2">
        <v>94.5</v>
      </c>
      <c r="E26" s="2" t="str">
        <f t="shared" si="0"/>
        <v>94.5</v>
      </c>
      <c r="F26" s="73">
        <v>5.75</v>
      </c>
      <c r="U26" s="40">
        <v>0.22</v>
      </c>
    </row>
    <row r="27" spans="1:21" x14ac:dyDescent="0.3">
      <c r="B27" s="12">
        <v>102</v>
      </c>
      <c r="C27" s="2">
        <v>110</v>
      </c>
      <c r="D27" s="2">
        <v>95</v>
      </c>
      <c r="E27" s="2" t="str">
        <f t="shared" si="0"/>
        <v>95</v>
      </c>
      <c r="F27" s="73">
        <v>6</v>
      </c>
      <c r="U27" s="40">
        <v>0.23</v>
      </c>
    </row>
    <row r="28" spans="1:21" x14ac:dyDescent="0.3">
      <c r="B28" s="12">
        <v>103</v>
      </c>
      <c r="C28" s="2">
        <v>115</v>
      </c>
      <c r="D28" s="2">
        <v>95.5</v>
      </c>
      <c r="E28" s="2" t="str">
        <f t="shared" si="0"/>
        <v>95.5</v>
      </c>
      <c r="F28" s="73">
        <v>6.25</v>
      </c>
      <c r="U28" s="40">
        <v>0.24</v>
      </c>
    </row>
    <row r="29" spans="1:21" x14ac:dyDescent="0.3">
      <c r="B29" s="11">
        <v>104</v>
      </c>
      <c r="C29" s="2">
        <v>120</v>
      </c>
      <c r="D29" s="2">
        <v>96</v>
      </c>
      <c r="E29" s="2" t="str">
        <f t="shared" si="0"/>
        <v>96</v>
      </c>
      <c r="F29" s="73">
        <v>6.5</v>
      </c>
      <c r="U29" s="40">
        <v>0.25</v>
      </c>
    </row>
    <row r="30" spans="1:21" x14ac:dyDescent="0.3">
      <c r="B30" s="12">
        <v>105</v>
      </c>
      <c r="C30" s="2">
        <v>125</v>
      </c>
      <c r="D30" s="2">
        <v>96.5</v>
      </c>
      <c r="E30" s="2" t="str">
        <f t="shared" si="0"/>
        <v>96.5</v>
      </c>
      <c r="F30" s="73">
        <v>6.75</v>
      </c>
      <c r="U30" s="40">
        <v>0.26</v>
      </c>
    </row>
    <row r="31" spans="1:21" x14ac:dyDescent="0.3">
      <c r="B31" s="12">
        <v>106</v>
      </c>
      <c r="C31" s="2">
        <v>130</v>
      </c>
      <c r="D31" s="2">
        <v>97</v>
      </c>
      <c r="E31" s="2" t="str">
        <f t="shared" si="0"/>
        <v>97</v>
      </c>
      <c r="F31" s="73">
        <v>7</v>
      </c>
      <c r="U31" s="40">
        <v>0.27</v>
      </c>
    </row>
    <row r="32" spans="1:21" x14ac:dyDescent="0.3">
      <c r="B32" s="11">
        <v>107</v>
      </c>
      <c r="C32" s="2">
        <v>135</v>
      </c>
      <c r="D32" s="2">
        <v>97.5</v>
      </c>
      <c r="E32" s="2" t="str">
        <f t="shared" si="0"/>
        <v>97.5</v>
      </c>
      <c r="F32" s="73">
        <v>7.25</v>
      </c>
      <c r="U32" s="40">
        <v>0.28000000000000003</v>
      </c>
    </row>
    <row r="33" spans="2:21" x14ac:dyDescent="0.3">
      <c r="B33" s="12">
        <v>108</v>
      </c>
      <c r="C33" s="2">
        <v>140</v>
      </c>
      <c r="D33" s="2">
        <v>98</v>
      </c>
      <c r="E33" s="2" t="str">
        <f t="shared" si="0"/>
        <v>98</v>
      </c>
      <c r="F33" s="73">
        <v>7.5</v>
      </c>
      <c r="U33" s="40">
        <v>0.28999999999999998</v>
      </c>
    </row>
    <row r="34" spans="2:21" x14ac:dyDescent="0.3">
      <c r="B34" s="12">
        <v>109</v>
      </c>
      <c r="C34" s="2">
        <v>145</v>
      </c>
      <c r="D34" s="2">
        <v>98.5</v>
      </c>
      <c r="E34" s="2" t="str">
        <f t="shared" si="0"/>
        <v>98.5</v>
      </c>
      <c r="F34" s="73">
        <v>7.75</v>
      </c>
      <c r="U34" s="40">
        <v>0.3</v>
      </c>
    </row>
    <row r="35" spans="2:21" x14ac:dyDescent="0.3">
      <c r="B35" s="11">
        <v>110</v>
      </c>
      <c r="C35" s="2">
        <v>150</v>
      </c>
      <c r="D35" s="2">
        <v>99</v>
      </c>
      <c r="E35" s="2" t="str">
        <f t="shared" si="0"/>
        <v>99</v>
      </c>
      <c r="F35" s="73">
        <v>8</v>
      </c>
      <c r="U35" s="40">
        <v>0.31</v>
      </c>
    </row>
    <row r="36" spans="2:21" x14ac:dyDescent="0.3">
      <c r="B36" s="12">
        <v>111</v>
      </c>
      <c r="C36" s="2">
        <v>155</v>
      </c>
      <c r="F36" s="73">
        <v>8.25</v>
      </c>
      <c r="U36" s="40">
        <v>0.32</v>
      </c>
    </row>
    <row r="37" spans="2:21" x14ac:dyDescent="0.3">
      <c r="B37" s="12">
        <v>112</v>
      </c>
      <c r="C37" s="2">
        <v>160</v>
      </c>
      <c r="F37" s="73">
        <v>8.5</v>
      </c>
      <c r="U37" s="40">
        <v>0.33</v>
      </c>
    </row>
    <row r="38" spans="2:21" x14ac:dyDescent="0.3">
      <c r="B38" s="11">
        <v>113</v>
      </c>
      <c r="C38" s="2">
        <v>165</v>
      </c>
      <c r="F38" s="73">
        <v>8.75</v>
      </c>
      <c r="U38" s="40">
        <v>0.34</v>
      </c>
    </row>
    <row r="39" spans="2:21" x14ac:dyDescent="0.3">
      <c r="B39" s="12">
        <v>114</v>
      </c>
      <c r="C39" s="2">
        <v>170</v>
      </c>
      <c r="F39" s="73">
        <v>9</v>
      </c>
      <c r="U39" s="40">
        <v>0.35</v>
      </c>
    </row>
    <row r="40" spans="2:21" x14ac:dyDescent="0.3">
      <c r="B40" s="12">
        <v>115</v>
      </c>
      <c r="C40" s="2">
        <v>175</v>
      </c>
      <c r="F40" s="73">
        <v>9.25</v>
      </c>
    </row>
    <row r="41" spans="2:21" x14ac:dyDescent="0.3">
      <c r="B41" s="11">
        <v>116</v>
      </c>
      <c r="C41" s="2">
        <v>180</v>
      </c>
      <c r="F41" s="73">
        <v>9.5</v>
      </c>
    </row>
    <row r="42" spans="2:21" x14ac:dyDescent="0.3">
      <c r="B42" s="12">
        <v>117</v>
      </c>
      <c r="C42" s="2">
        <v>185</v>
      </c>
      <c r="F42" s="73">
        <v>9.75</v>
      </c>
    </row>
    <row r="43" spans="2:21" x14ac:dyDescent="0.3">
      <c r="B43" s="12">
        <v>118</v>
      </c>
      <c r="C43" s="2">
        <v>190</v>
      </c>
      <c r="F43" s="73">
        <v>10</v>
      </c>
    </row>
    <row r="44" spans="2:21" x14ac:dyDescent="0.3">
      <c r="B44" s="11">
        <v>119</v>
      </c>
      <c r="C44" s="2">
        <v>195</v>
      </c>
    </row>
    <row r="45" spans="2:21" x14ac:dyDescent="0.3">
      <c r="B45" s="12">
        <v>120</v>
      </c>
      <c r="C45" s="2">
        <v>200</v>
      </c>
    </row>
    <row r="46" spans="2:21" x14ac:dyDescent="0.3">
      <c r="B46" s="12">
        <v>121</v>
      </c>
      <c r="C46" s="2" t="str">
        <f>'Terms - Titres'!$N$18</f>
        <v>No BE on ROS</v>
      </c>
    </row>
    <row r="47" spans="2:21" x14ac:dyDescent="0.3">
      <c r="B47" s="11">
        <v>122</v>
      </c>
    </row>
    <row r="48" spans="2:21" x14ac:dyDescent="0.3">
      <c r="B48" s="12">
        <v>123</v>
      </c>
    </row>
    <row r="49" spans="2:2" x14ac:dyDescent="0.3">
      <c r="B49" s="12">
        <v>124</v>
      </c>
    </row>
    <row r="50" spans="2:2" x14ac:dyDescent="0.3">
      <c r="B50" s="11">
        <v>125</v>
      </c>
    </row>
    <row r="51" spans="2:2" x14ac:dyDescent="0.3">
      <c r="B51" s="12">
        <v>126</v>
      </c>
    </row>
    <row r="52" spans="2:2" x14ac:dyDescent="0.3">
      <c r="B52" s="12">
        <v>127</v>
      </c>
    </row>
    <row r="53" spans="2:2" x14ac:dyDescent="0.3">
      <c r="B53" s="11">
        <v>128</v>
      </c>
    </row>
    <row r="54" spans="2:2" x14ac:dyDescent="0.3">
      <c r="B54" s="12">
        <v>129</v>
      </c>
    </row>
    <row r="55" spans="2:2" x14ac:dyDescent="0.3">
      <c r="B55" s="12">
        <v>130</v>
      </c>
    </row>
  </sheetData>
  <pageMargins left="0.7" right="0.7" top="0.75" bottom="0.75" header="0.3" footer="0.3"/>
  <headerFooter>
    <oddHeader>&amp;R&amp;"Calibri"&amp;12&amp;K000000 UNCLASSIFIED - NON CLASSIFIÉ&amp;1#_x000D_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LI456"/>
  <sheetViews>
    <sheetView workbookViewId="0"/>
  </sheetViews>
  <sheetFormatPr defaultRowHeight="14.4" x14ac:dyDescent="0.3"/>
  <cols>
    <col min="1" max="1" width="12.33203125" customWidth="1"/>
    <col min="2" max="2" width="17" customWidth="1"/>
    <col min="3" max="3" width="17.44140625" customWidth="1"/>
    <col min="4" max="4" width="26.88671875" customWidth="1"/>
    <col min="5" max="5" width="10.44140625" customWidth="1"/>
    <col min="6" max="6" width="14" customWidth="1"/>
    <col min="7" max="9" width="11.5546875" customWidth="1"/>
    <col min="10" max="26" width="9.109375" customWidth="1"/>
    <col min="27" max="27" width="10" customWidth="1"/>
    <col min="28" max="32" width="9.109375" customWidth="1"/>
    <col min="33" max="33" width="15.33203125" customWidth="1"/>
    <col min="34" max="54" width="9.109375" customWidth="1"/>
    <col min="55" max="55" width="12.44140625" customWidth="1"/>
    <col min="56" max="56" width="10.5546875" customWidth="1"/>
    <col min="57" max="57" width="9.109375"/>
    <col min="58" max="58" width="10.88671875" customWidth="1"/>
    <col min="59" max="59" width="9.109375"/>
    <col min="60" max="60" width="20.6640625" customWidth="1"/>
    <col min="61" max="61" width="18" customWidth="1"/>
    <col min="62" max="62" width="9.6640625" customWidth="1"/>
    <col min="63" max="63" width="8.44140625" customWidth="1"/>
    <col min="64" max="64" width="11.109375" customWidth="1"/>
    <col min="65" max="95" width="12.109375" customWidth="1"/>
    <col min="96" max="127" width="9.109375"/>
    <col min="128" max="128" width="12" bestFit="1" customWidth="1"/>
    <col min="129" max="130" width="9.109375"/>
    <col min="131" max="131" width="9.6640625" customWidth="1"/>
    <col min="132" max="132" width="10.6640625" customWidth="1"/>
    <col min="133" max="259" width="9.109375"/>
    <col min="260" max="260" width="16.33203125" customWidth="1"/>
    <col min="261" max="291" width="9.109375"/>
    <col min="292" max="292" width="15.6640625" customWidth="1"/>
    <col min="293" max="348" width="9.109375"/>
  </cols>
  <sheetData>
    <row r="1" spans="1:321" ht="50.25" customHeight="1" x14ac:dyDescent="0.3">
      <c r="A1" t="s">
        <v>15</v>
      </c>
      <c r="C1" s="60" t="s">
        <v>113</v>
      </c>
    </row>
    <row r="2" spans="1:321" ht="84" customHeight="1" x14ac:dyDescent="0.3">
      <c r="B2" s="1" t="s">
        <v>30</v>
      </c>
      <c r="C2" s="60" t="s">
        <v>114</v>
      </c>
      <c r="D2" s="47"/>
      <c r="F2" s="60" t="s">
        <v>115</v>
      </c>
      <c r="G2" s="47"/>
      <c r="H2" s="47"/>
      <c r="I2" s="47"/>
      <c r="J2" s="47"/>
      <c r="K2" s="47"/>
      <c r="L2" s="47"/>
      <c r="M2" s="47"/>
      <c r="N2" s="47"/>
      <c r="O2" s="47"/>
      <c r="P2" s="47"/>
      <c r="Q2" s="47"/>
      <c r="R2" s="47"/>
      <c r="S2" s="47"/>
      <c r="T2" s="47"/>
      <c r="U2" s="47"/>
      <c r="V2" s="47"/>
      <c r="W2" s="47"/>
      <c r="X2" s="47"/>
      <c r="Y2" s="47"/>
      <c r="Z2" s="47"/>
      <c r="AA2" s="47"/>
      <c r="AB2" s="47"/>
      <c r="AC2" s="47"/>
      <c r="AD2" s="60" t="s">
        <v>126</v>
      </c>
      <c r="AE2" s="60" t="s">
        <v>161</v>
      </c>
      <c r="AF2" s="47"/>
      <c r="AG2" s="47"/>
      <c r="AH2" s="47"/>
      <c r="AI2" s="47"/>
      <c r="AJ2" s="47"/>
      <c r="AK2" s="47"/>
      <c r="AL2" s="47"/>
      <c r="AM2" s="47"/>
      <c r="AN2" s="47"/>
      <c r="AO2" s="47"/>
      <c r="AP2" s="47"/>
      <c r="AQ2" s="47"/>
      <c r="AR2" s="47"/>
      <c r="AS2" s="47"/>
      <c r="AT2" s="47"/>
      <c r="AU2" s="47"/>
      <c r="AV2" s="47"/>
      <c r="AW2" s="47"/>
      <c r="AX2" s="47"/>
      <c r="AY2" s="47"/>
      <c r="AZ2" s="60" t="s">
        <v>132</v>
      </c>
      <c r="BA2" s="47"/>
      <c r="BB2" s="47"/>
      <c r="BC2" s="47"/>
      <c r="BD2" s="152" t="s">
        <v>140</v>
      </c>
      <c r="BE2" s="153"/>
      <c r="BF2" s="1"/>
      <c r="BG2" s="1"/>
      <c r="BH2" s="1"/>
      <c r="BI2" s="47"/>
      <c r="BJ2" s="1"/>
      <c r="BK2" s="1"/>
      <c r="BL2" s="1"/>
      <c r="BM2" s="1"/>
      <c r="BN2" s="37"/>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37"/>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row>
    <row r="3" spans="1:321" ht="40.799999999999997" x14ac:dyDescent="0.3">
      <c r="A3" s="7" t="s">
        <v>28</v>
      </c>
      <c r="B3" s="6" t="s">
        <v>141</v>
      </c>
      <c r="C3" s="6" t="s">
        <v>27</v>
      </c>
      <c r="D3" s="60" t="s">
        <v>199</v>
      </c>
      <c r="E3" s="1"/>
      <c r="F3" s="6" t="s">
        <v>0</v>
      </c>
      <c r="G3" s="49" t="s">
        <v>4</v>
      </c>
      <c r="H3" s="49" t="s">
        <v>5</v>
      </c>
      <c r="I3" s="49" t="s">
        <v>6</v>
      </c>
      <c r="J3" s="49" t="s">
        <v>7</v>
      </c>
      <c r="K3" s="49" t="s">
        <v>8</v>
      </c>
      <c r="L3" s="50" t="s">
        <v>52</v>
      </c>
      <c r="M3" s="51" t="s">
        <v>9</v>
      </c>
      <c r="N3" s="52" t="s">
        <v>10</v>
      </c>
      <c r="O3" s="52" t="s">
        <v>11</v>
      </c>
      <c r="P3" s="53" t="s">
        <v>12</v>
      </c>
      <c r="Q3" s="53" t="s">
        <v>13</v>
      </c>
      <c r="R3" s="53" t="s">
        <v>14</v>
      </c>
      <c r="S3" s="54" t="s">
        <v>20</v>
      </c>
      <c r="T3" s="54" t="s">
        <v>21</v>
      </c>
      <c r="U3" s="55" t="s">
        <v>16</v>
      </c>
      <c r="V3" s="55" t="s">
        <v>17</v>
      </c>
      <c r="W3" s="56" t="s">
        <v>18</v>
      </c>
      <c r="X3" s="56" t="s">
        <v>24</v>
      </c>
      <c r="Y3" s="1" t="s">
        <v>61</v>
      </c>
      <c r="Z3" s="57" t="s">
        <v>80</v>
      </c>
      <c r="AA3" s="57" t="s">
        <v>81</v>
      </c>
      <c r="AB3" s="1"/>
      <c r="AC3" s="1"/>
      <c r="AD3" s="1"/>
      <c r="AE3" s="1"/>
      <c r="AF3" s="1"/>
      <c r="AG3" s="6" t="s">
        <v>0</v>
      </c>
      <c r="AH3" s="49" t="s">
        <v>4</v>
      </c>
      <c r="AI3" s="49" t="s">
        <v>5</v>
      </c>
      <c r="AJ3" s="49" t="s">
        <v>6</v>
      </c>
      <c r="AK3" s="49" t="s">
        <v>7</v>
      </c>
      <c r="AL3" s="49" t="s">
        <v>8</v>
      </c>
      <c r="AM3" s="50" t="s">
        <v>52</v>
      </c>
      <c r="AN3" s="51" t="s">
        <v>9</v>
      </c>
      <c r="AO3" s="52" t="s">
        <v>10</v>
      </c>
      <c r="AP3" s="52" t="s">
        <v>11</v>
      </c>
      <c r="AQ3" s="53" t="s">
        <v>12</v>
      </c>
      <c r="AR3" s="53" t="s">
        <v>13</v>
      </c>
      <c r="AS3" s="53" t="s">
        <v>14</v>
      </c>
      <c r="AT3" s="54" t="s">
        <v>20</v>
      </c>
      <c r="AU3" s="54" t="s">
        <v>21</v>
      </c>
      <c r="AV3" s="55" t="s">
        <v>16</v>
      </c>
      <c r="AW3" s="55" t="s">
        <v>17</v>
      </c>
      <c r="AX3" s="56" t="s">
        <v>18</v>
      </c>
      <c r="AY3" s="56" t="s">
        <v>24</v>
      </c>
      <c r="AZ3" s="1" t="s">
        <v>61</v>
      </c>
      <c r="BA3" s="57" t="s">
        <v>80</v>
      </c>
      <c r="BB3" s="57" t="s">
        <v>81</v>
      </c>
      <c r="BC3" s="1"/>
      <c r="BD3" s="1" t="s">
        <v>138</v>
      </c>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EB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Z3" s="1"/>
      <c r="KF3" s="1"/>
    </row>
    <row r="4" spans="1:321" x14ac:dyDescent="0.3">
      <c r="A4" s="13">
        <v>1</v>
      </c>
      <c r="B4" s="11" t="str">
        <f>IF($C$8=FALSE,"",IF('Graph-outputs'!$D$1=6,INDEX(Settings!$G$5:$G$34,'Calcs-control1'!A4),A4*5-5))</f>
        <v/>
      </c>
      <c r="C4" s="8">
        <v>19</v>
      </c>
      <c r="D4" s="150" t="s">
        <v>116</v>
      </c>
      <c r="E4" s="151"/>
      <c r="F4" s="1" t="s">
        <v>1</v>
      </c>
      <c r="G4" s="22">
        <v>90</v>
      </c>
      <c r="H4" s="22">
        <v>110</v>
      </c>
      <c r="I4" s="22">
        <v>110</v>
      </c>
      <c r="J4" s="22">
        <v>110</v>
      </c>
      <c r="K4" s="22">
        <v>30</v>
      </c>
      <c r="L4" s="23"/>
      <c r="M4" s="21">
        <v>45</v>
      </c>
      <c r="N4" s="24">
        <v>30</v>
      </c>
      <c r="O4" s="24">
        <v>30</v>
      </c>
      <c r="P4" s="25">
        <v>75</v>
      </c>
      <c r="Q4" s="25">
        <v>40</v>
      </c>
      <c r="R4" s="25">
        <v>55</v>
      </c>
      <c r="S4" s="26">
        <v>190</v>
      </c>
      <c r="T4" s="26">
        <v>250</v>
      </c>
      <c r="U4" s="27"/>
      <c r="V4" s="27"/>
      <c r="W4" s="28">
        <v>120</v>
      </c>
      <c r="X4" s="28">
        <v>100</v>
      </c>
      <c r="Z4" s="23">
        <v>30</v>
      </c>
      <c r="AA4" s="23">
        <v>60</v>
      </c>
      <c r="AG4" s="1" t="s">
        <v>1</v>
      </c>
      <c r="AH4" s="22">
        <v>90</v>
      </c>
      <c r="AI4" s="22">
        <v>110</v>
      </c>
      <c r="AJ4" s="22">
        <v>110</v>
      </c>
      <c r="AK4" s="22">
        <v>110</v>
      </c>
      <c r="AL4" s="22">
        <v>30</v>
      </c>
      <c r="AM4" s="23"/>
      <c r="AN4" s="21">
        <v>45</v>
      </c>
      <c r="AO4" s="24">
        <v>30</v>
      </c>
      <c r="AP4" s="24">
        <v>30</v>
      </c>
      <c r="AQ4" s="25">
        <v>75</v>
      </c>
      <c r="AR4" s="25">
        <v>40</v>
      </c>
      <c r="AS4" s="25">
        <v>55</v>
      </c>
      <c r="AT4" s="26">
        <v>190</v>
      </c>
      <c r="AU4" s="26">
        <v>250</v>
      </c>
      <c r="AV4" s="27"/>
      <c r="AW4" s="27"/>
      <c r="AX4" s="28">
        <v>120</v>
      </c>
      <c r="AY4" s="28">
        <v>100</v>
      </c>
      <c r="BA4" s="23">
        <v>30</v>
      </c>
      <c r="BB4" s="23">
        <v>60</v>
      </c>
      <c r="BD4" s="72" t="s">
        <v>130</v>
      </c>
      <c r="BE4">
        <v>0.63080000000000003</v>
      </c>
    </row>
    <row r="5" spans="1:321" x14ac:dyDescent="0.3">
      <c r="A5" s="13">
        <v>2</v>
      </c>
      <c r="B5" s="11" t="str">
        <f>IF($C$8=FALSE,"",IF('Graph-outputs'!$D$1=6,INDEX(Settings!$G$5:$G$34,'Calcs-control1'!A5),A5*5-5))</f>
        <v/>
      </c>
      <c r="C5" s="3" t="str">
        <f>INDEX($B$4:$B$24, $C$4)</f>
        <v/>
      </c>
      <c r="F5" s="1" t="s">
        <v>2</v>
      </c>
      <c r="G5" s="22">
        <v>6.4899999999999999E-2</v>
      </c>
      <c r="H5" s="22">
        <v>2.8199999999999999E-2</v>
      </c>
      <c r="I5" s="22">
        <v>4.4400000000000002E-2</v>
      </c>
      <c r="J5" s="22">
        <v>2.93E-2</v>
      </c>
      <c r="K5" s="22">
        <v>6.9699999999999998E-2</v>
      </c>
      <c r="L5" s="23"/>
      <c r="M5" s="21">
        <v>3.0499999999999999E-2</v>
      </c>
      <c r="N5" s="24">
        <v>2.3199999999999998E-2</v>
      </c>
      <c r="O5" s="24">
        <v>2.3199999999999998E-2</v>
      </c>
      <c r="P5" s="25">
        <v>2.9700000000000001E-2</v>
      </c>
      <c r="Q5" s="25">
        <v>4.3799999999999999E-2</v>
      </c>
      <c r="R5" s="25">
        <v>8.2900000000000001E-2</v>
      </c>
      <c r="S5" s="26">
        <v>3.1E-2</v>
      </c>
      <c r="T5" s="26">
        <v>3.5000000000000003E-2</v>
      </c>
      <c r="U5" s="27"/>
      <c r="V5" s="27"/>
      <c r="W5" s="28">
        <v>5.7200000000000001E-2</v>
      </c>
      <c r="X5" s="28">
        <v>4.0399999999999998E-2</v>
      </c>
      <c r="Z5" s="23">
        <v>0.08</v>
      </c>
      <c r="AA5" s="23">
        <v>4.9700000000000001E-2</v>
      </c>
      <c r="AG5" s="1" t="s">
        <v>2</v>
      </c>
      <c r="AH5" s="22">
        <v>6.4899999999999999E-2</v>
      </c>
      <c r="AI5" s="22">
        <v>2.8199999999999999E-2</v>
      </c>
      <c r="AJ5" s="22">
        <v>4.4400000000000002E-2</v>
      </c>
      <c r="AK5" s="22">
        <v>2.93E-2</v>
      </c>
      <c r="AL5" s="22">
        <v>6.9699999999999998E-2</v>
      </c>
      <c r="AM5" s="23"/>
      <c r="AN5" s="21">
        <v>3.0499999999999999E-2</v>
      </c>
      <c r="AO5" s="24">
        <v>2.3199999999999998E-2</v>
      </c>
      <c r="AP5" s="24">
        <v>2.3199999999999998E-2</v>
      </c>
      <c r="AQ5" s="25">
        <v>2.9700000000000001E-2</v>
      </c>
      <c r="AR5" s="25">
        <v>4.3799999999999999E-2</v>
      </c>
      <c r="AS5" s="25">
        <v>8.2900000000000001E-2</v>
      </c>
      <c r="AT5" s="26">
        <v>3.1E-2</v>
      </c>
      <c r="AU5" s="26">
        <v>3.5000000000000003E-2</v>
      </c>
      <c r="AV5" s="27"/>
      <c r="AW5" s="27"/>
      <c r="AX5" s="28">
        <v>5.7200000000000001E-2</v>
      </c>
      <c r="AY5" s="28">
        <v>4.0399999999999998E-2</v>
      </c>
      <c r="BA5" s="23">
        <v>0.08</v>
      </c>
      <c r="BB5" s="23">
        <v>4.9700000000000001E-2</v>
      </c>
      <c r="BD5" t="s">
        <v>1</v>
      </c>
      <c r="BE5">
        <v>5.6000000000000001E-2</v>
      </c>
    </row>
    <row r="6" spans="1:321" x14ac:dyDescent="0.3">
      <c r="A6" s="13">
        <v>3</v>
      </c>
      <c r="B6" s="11" t="str">
        <f>IF($C$8=FALSE,"",IF('Graph-outputs'!$D$1=6,INDEX(Settings!$G$5:$G$34,'Calcs-control1'!A6),A6*5-5))</f>
        <v/>
      </c>
      <c r="F6" s="1" t="s">
        <v>3</v>
      </c>
      <c r="G6" s="22">
        <v>4.5</v>
      </c>
      <c r="H6" s="22">
        <v>1.5</v>
      </c>
      <c r="I6" s="22">
        <v>3</v>
      </c>
      <c r="J6" s="22">
        <v>1.5</v>
      </c>
      <c r="K6" s="22">
        <v>4</v>
      </c>
      <c r="L6" s="23"/>
      <c r="M6" s="21">
        <v>2</v>
      </c>
      <c r="N6" s="24">
        <v>1.6</v>
      </c>
      <c r="O6" s="24">
        <v>1.6</v>
      </c>
      <c r="P6" s="25">
        <v>1.3</v>
      </c>
      <c r="Q6" s="25">
        <v>1.7</v>
      </c>
      <c r="R6" s="25">
        <v>3.2</v>
      </c>
      <c r="S6" s="26">
        <v>1.4</v>
      </c>
      <c r="T6" s="26">
        <v>1.7</v>
      </c>
      <c r="U6" s="27"/>
      <c r="V6" s="27"/>
      <c r="W6" s="28">
        <v>1.4</v>
      </c>
      <c r="X6" s="28">
        <v>1.48</v>
      </c>
      <c r="Z6" s="23">
        <v>3</v>
      </c>
      <c r="AA6" s="23">
        <v>1</v>
      </c>
      <c r="AG6" s="1" t="s">
        <v>3</v>
      </c>
      <c r="AH6" s="22">
        <v>4.5</v>
      </c>
      <c r="AI6" s="22">
        <v>1.5</v>
      </c>
      <c r="AJ6" s="22">
        <v>3</v>
      </c>
      <c r="AK6" s="22">
        <v>1.5</v>
      </c>
      <c r="AL6" s="22">
        <v>4</v>
      </c>
      <c r="AM6" s="23"/>
      <c r="AN6" s="21">
        <v>2</v>
      </c>
      <c r="AO6" s="24">
        <v>1.6</v>
      </c>
      <c r="AP6" s="24">
        <v>1.6</v>
      </c>
      <c r="AQ6" s="25">
        <v>1.3</v>
      </c>
      <c r="AR6" s="25">
        <v>1.7</v>
      </c>
      <c r="AS6" s="25">
        <v>3.2</v>
      </c>
      <c r="AT6" s="26">
        <v>1.4</v>
      </c>
      <c r="AU6" s="26">
        <v>1.7</v>
      </c>
      <c r="AV6" s="27"/>
      <c r="AW6" s="27"/>
      <c r="AX6" s="28">
        <v>1.4</v>
      </c>
      <c r="AY6" s="28">
        <v>1.48</v>
      </c>
      <c r="BA6" s="23">
        <v>3</v>
      </c>
      <c r="BB6" s="23">
        <v>1</v>
      </c>
      <c r="BD6" t="s">
        <v>2</v>
      </c>
      <c r="BE6">
        <v>8.6E-3</v>
      </c>
    </row>
    <row r="7" spans="1:321" x14ac:dyDescent="0.3">
      <c r="A7" s="13">
        <v>4</v>
      </c>
      <c r="B7" s="11" t="str">
        <f>IF($C$8=FALSE,"",IF('Graph-outputs'!$D$1=6,INDEX(Settings!$G$5:$G$34,'Calcs-control1'!A7),A7*5-5))</f>
        <v/>
      </c>
      <c r="C7" s="40" t="s">
        <v>198</v>
      </c>
      <c r="F7" s="1" t="s">
        <v>29</v>
      </c>
      <c r="S7" s="26" t="str">
        <f t="shared" ref="S7:X7" si="0">$C$5</f>
        <v/>
      </c>
      <c r="T7" s="26" t="str">
        <f t="shared" si="0"/>
        <v/>
      </c>
      <c r="U7" s="27" t="str">
        <f t="shared" si="0"/>
        <v/>
      </c>
      <c r="V7" s="27" t="str">
        <f t="shared" si="0"/>
        <v/>
      </c>
      <c r="W7" s="28" t="str">
        <f t="shared" si="0"/>
        <v/>
      </c>
      <c r="X7" s="28" t="str">
        <f t="shared" si="0"/>
        <v/>
      </c>
      <c r="AG7" s="1" t="s">
        <v>29</v>
      </c>
      <c r="AT7" s="26" t="str">
        <f t="shared" ref="AT7:AY7" si="1">$C$5</f>
        <v/>
      </c>
      <c r="AU7" s="26" t="str">
        <f t="shared" si="1"/>
        <v/>
      </c>
      <c r="AV7" s="27" t="str">
        <f t="shared" si="1"/>
        <v/>
      </c>
      <c r="AW7" s="27" t="str">
        <f t="shared" si="1"/>
        <v/>
      </c>
      <c r="AX7" s="28" t="str">
        <f t="shared" si="1"/>
        <v/>
      </c>
      <c r="AY7" s="28" t="str">
        <f t="shared" si="1"/>
        <v/>
      </c>
      <c r="IZ7" s="1"/>
      <c r="KF7" s="1"/>
    </row>
    <row r="8" spans="1:321" x14ac:dyDescent="0.3">
      <c r="A8" s="13">
        <v>5</v>
      </c>
      <c r="B8" s="11" t="str">
        <f>IF($C$8=FALSE,"",IF('Graph-outputs'!$D$1=6,INDEX(Settings!$G$5:$G$34,'Calcs-control1'!A8),A8*5-5))</f>
        <v/>
      </c>
      <c r="C8" s="40" t="b">
        <f>IF(AND('Graph-outputs'!$C$2=TRUE, OR('Graph-outputs'!$D$1=6,'Graph-outputs'!$D$1&gt;12)),TRUE,FALSE)</f>
        <v>0</v>
      </c>
      <c r="F8" s="1" t="s">
        <v>67</v>
      </c>
      <c r="S8" s="26" t="e">
        <f>IF(S7&lt;58.8, 0.005*(EXP(0.061*S7)-1), 0.176+0.02*(S7-58.8))</f>
        <v>#VALUE!</v>
      </c>
      <c r="T8" s="26" t="e">
        <f>IF(T7&lt;58.8, 0.005*(EXP(0.061*T7)-1), 0.176+0.02*(T7-58.8))</f>
        <v>#VALUE!</v>
      </c>
      <c r="U8" s="27"/>
      <c r="V8" s="27"/>
      <c r="W8" s="28"/>
      <c r="X8" s="28"/>
      <c r="AG8" s="1" t="s">
        <v>67</v>
      </c>
      <c r="AT8" s="26" t="e">
        <f>IF(AT7&lt;58.8, 0.005*(EXP(0.061*AT7)-1), 0.176+0.02*(AT7-58.8))</f>
        <v>#VALUE!</v>
      </c>
      <c r="AU8" s="26" t="e">
        <f>IF(AU7&lt;58.8, 0.005*(EXP(0.061*AU7)-1), 0.176+0.02*(AU7-58.8))</f>
        <v>#VALUE!</v>
      </c>
      <c r="AV8" s="27"/>
      <c r="AW8" s="27"/>
      <c r="AX8" s="28"/>
      <c r="AY8" s="28"/>
      <c r="BD8" t="s">
        <v>137</v>
      </c>
    </row>
    <row r="9" spans="1:321" x14ac:dyDescent="0.3">
      <c r="A9" s="13">
        <v>6</v>
      </c>
      <c r="B9" s="11" t="str">
        <f>IF($C$8=FALSE,"",IF('Graph-outputs'!$D$1=6,INDEX(Settings!$G$5:$G$34,'Calcs-control1'!A9),A9*5-5))</f>
        <v/>
      </c>
      <c r="F9" s="1" t="s">
        <v>25</v>
      </c>
      <c r="G9" s="22">
        <v>0.9</v>
      </c>
      <c r="H9" s="22">
        <v>0.7</v>
      </c>
      <c r="I9" s="22">
        <v>0.75</v>
      </c>
      <c r="J9" s="22">
        <v>0.8</v>
      </c>
      <c r="K9" s="22">
        <v>0.8</v>
      </c>
      <c r="L9" s="23"/>
      <c r="M9" s="21">
        <v>0.85</v>
      </c>
      <c r="N9" s="24">
        <v>0.9</v>
      </c>
      <c r="O9" s="24">
        <v>0.9</v>
      </c>
      <c r="P9" s="25">
        <v>0.75</v>
      </c>
      <c r="Q9" s="25">
        <v>0.75</v>
      </c>
      <c r="R9" s="25">
        <v>0.75</v>
      </c>
      <c r="S9" s="26"/>
      <c r="T9" s="26"/>
      <c r="U9" s="27">
        <v>0.8</v>
      </c>
      <c r="V9" s="27">
        <v>0.8</v>
      </c>
      <c r="W9" s="28">
        <v>0.8</v>
      </c>
      <c r="X9" s="28">
        <v>0.8</v>
      </c>
      <c r="Z9" s="23">
        <v>0.8</v>
      </c>
      <c r="AA9" s="23"/>
      <c r="AG9" s="1" t="s">
        <v>25</v>
      </c>
      <c r="AH9" s="22">
        <v>0.9</v>
      </c>
      <c r="AI9" s="22">
        <v>0.7</v>
      </c>
      <c r="AJ9" s="22">
        <v>0.75</v>
      </c>
      <c r="AK9" s="22">
        <v>0.8</v>
      </c>
      <c r="AL9" s="22">
        <v>0.8</v>
      </c>
      <c r="AM9" s="23"/>
      <c r="AN9" s="21">
        <v>0.85</v>
      </c>
      <c r="AO9" s="24">
        <v>0.9</v>
      </c>
      <c r="AP9" s="24">
        <v>0.9</v>
      </c>
      <c r="AQ9" s="25">
        <v>0.75</v>
      </c>
      <c r="AR9" s="25">
        <v>0.75</v>
      </c>
      <c r="AS9" s="25">
        <v>0.75</v>
      </c>
      <c r="AT9" s="26"/>
      <c r="AU9" s="26"/>
      <c r="AV9" s="27">
        <v>0.8</v>
      </c>
      <c r="AW9" s="27">
        <v>0.8</v>
      </c>
      <c r="AX9" s="28">
        <v>0.8</v>
      </c>
      <c r="AY9" s="28">
        <v>0.8</v>
      </c>
      <c r="BA9" s="23">
        <v>0.8</v>
      </c>
      <c r="BB9" s="23"/>
      <c r="CQ9" s="37"/>
    </row>
    <row r="10" spans="1:321" x14ac:dyDescent="0.3">
      <c r="A10" s="13">
        <v>7</v>
      </c>
      <c r="B10" s="11" t="str">
        <f>IF($C$8=FALSE,"",IF('Graph-outputs'!$D$1=6,INDEX(Settings!$G$5:$G$34,'Calcs-control1'!A10),A10*5-5))</f>
        <v/>
      </c>
      <c r="F10" s="1" t="s">
        <v>26</v>
      </c>
      <c r="G10" s="22">
        <v>72</v>
      </c>
      <c r="H10" s="22">
        <v>64</v>
      </c>
      <c r="I10" s="22">
        <v>62</v>
      </c>
      <c r="J10" s="22">
        <v>66</v>
      </c>
      <c r="K10" s="22">
        <v>56</v>
      </c>
      <c r="L10" s="23">
        <v>62</v>
      </c>
      <c r="M10" s="21">
        <v>106</v>
      </c>
      <c r="N10" s="24">
        <v>32</v>
      </c>
      <c r="O10" s="24">
        <v>32</v>
      </c>
      <c r="P10" s="25">
        <v>38</v>
      </c>
      <c r="Q10" s="25">
        <v>63</v>
      </c>
      <c r="R10" s="25">
        <v>31</v>
      </c>
      <c r="S10" s="26"/>
      <c r="T10" s="26"/>
      <c r="U10" s="27">
        <v>50</v>
      </c>
      <c r="V10" s="27">
        <v>50</v>
      </c>
      <c r="W10" s="28">
        <v>50</v>
      </c>
      <c r="X10" s="28">
        <v>50</v>
      </c>
      <c r="Z10" s="23">
        <v>62</v>
      </c>
      <c r="AA10" s="23"/>
      <c r="AG10" s="1" t="s">
        <v>26</v>
      </c>
      <c r="AH10" s="22">
        <v>72</v>
      </c>
      <c r="AI10" s="22">
        <v>64</v>
      </c>
      <c r="AJ10" s="22">
        <v>62</v>
      </c>
      <c r="AK10" s="22">
        <v>66</v>
      </c>
      <c r="AL10" s="22">
        <v>56</v>
      </c>
      <c r="AM10" s="23">
        <v>62</v>
      </c>
      <c r="AN10" s="21">
        <v>106</v>
      </c>
      <c r="AO10" s="24">
        <v>32</v>
      </c>
      <c r="AP10" s="24">
        <v>32</v>
      </c>
      <c r="AQ10" s="25">
        <v>38</v>
      </c>
      <c r="AR10" s="25">
        <v>63</v>
      </c>
      <c r="AS10" s="25">
        <v>31</v>
      </c>
      <c r="AT10" s="26"/>
      <c r="AU10" s="26"/>
      <c r="AV10" s="27">
        <v>50</v>
      </c>
      <c r="AW10" s="27">
        <v>50</v>
      </c>
      <c r="AX10" s="28">
        <v>50</v>
      </c>
      <c r="AY10" s="28">
        <v>50</v>
      </c>
      <c r="BA10" s="23">
        <v>62</v>
      </c>
      <c r="BB10" s="23"/>
    </row>
    <row r="11" spans="1:321" x14ac:dyDescent="0.3">
      <c r="A11" s="13">
        <v>8</v>
      </c>
      <c r="B11" s="11" t="str">
        <f>IF($C$8=FALSE,"",IF('Graph-outputs'!$D$1=6,INDEX(Settings!$G$5:$G$34,'Calcs-control1'!A11),A11*5-5))</f>
        <v/>
      </c>
      <c r="F11" s="1" t="s">
        <v>70</v>
      </c>
      <c r="G11" s="22">
        <f>IF(Settings!$I$6=Settings!$C$46, G10, Settings!$I$6)</f>
        <v>50</v>
      </c>
      <c r="H11" s="22">
        <f>IF(Settings!$I$6=Settings!$C$46, H10, Settings!$I$6)</f>
        <v>50</v>
      </c>
      <c r="I11" s="22">
        <f>IF(Settings!$I$6=Settings!$C$46, I10, Settings!$I$6)</f>
        <v>50</v>
      </c>
      <c r="J11" s="22">
        <f>IF(Settings!$I$6=Settings!$C$46, J10, Settings!$I$6)</f>
        <v>50</v>
      </c>
      <c r="K11" s="22">
        <f>IF(Settings!$I$6=Settings!$C$46, K10, Settings!$I$6)</f>
        <v>50</v>
      </c>
      <c r="L11" s="23">
        <f>IF(Settings!$I$6=Settings!$C$46, L10, Settings!$I$6)</f>
        <v>50</v>
      </c>
      <c r="M11" s="21">
        <f>IF(Settings!$I$6=Settings!$C$46, M10, Settings!$I$6)</f>
        <v>50</v>
      </c>
      <c r="N11" s="24">
        <f>IF(Settings!$I$6=Settings!$C$46, N10, Settings!$I$6)</f>
        <v>50</v>
      </c>
      <c r="O11" s="24">
        <f>IF(Settings!$I$6=Settings!$C$46, O10, Settings!$I$6)</f>
        <v>50</v>
      </c>
      <c r="P11" s="25">
        <f>IF(Settings!$I$6=Settings!$C$46, P10, Settings!$I$6)</f>
        <v>50</v>
      </c>
      <c r="Q11" s="25">
        <f>IF(Settings!$I$6=Settings!$C$46, Q10, Settings!$I$6)</f>
        <v>50</v>
      </c>
      <c r="R11" s="25">
        <f>IF(Settings!$I$6=Settings!$C$46, R10, Settings!$I$6)</f>
        <v>50</v>
      </c>
      <c r="S11" s="26"/>
      <c r="T11" s="26"/>
      <c r="U11" s="27">
        <f>IF(Settings!$I$6=Settings!$C$46, U10, Settings!$I$6)</f>
        <v>50</v>
      </c>
      <c r="V11" s="27">
        <f>IF(Settings!$I$6=Settings!$C$46, V10, Settings!$I$6)</f>
        <v>50</v>
      </c>
      <c r="W11" s="28">
        <f>IF(Settings!$I$6=Settings!$C$46, W10, Settings!$I$6)</f>
        <v>50</v>
      </c>
      <c r="X11" s="28">
        <f>IF(Settings!$I$6=Settings!$C$46, X10, Settings!$I$6)</f>
        <v>50</v>
      </c>
      <c r="Z11" s="23">
        <f>IF(Settings!$I$6=Settings!$C$46, Z10, Settings!$I$6)</f>
        <v>50</v>
      </c>
      <c r="AA11" s="23"/>
      <c r="AG11" s="1" t="s">
        <v>70</v>
      </c>
      <c r="AH11" s="22">
        <f>IF(Settings!$I$6=Settings!$C$46, AH10, Settings!$I$6)</f>
        <v>50</v>
      </c>
      <c r="AI11" s="22">
        <f>IF(Settings!$I$6=Settings!$C$46, AI10, Settings!$I$6)</f>
        <v>50</v>
      </c>
      <c r="AJ11" s="22">
        <f>IF(Settings!$I$6=Settings!$C$46, AJ10, Settings!$I$6)</f>
        <v>50</v>
      </c>
      <c r="AK11" s="22">
        <f>IF(Settings!$I$6=Settings!$C$46, AK10, Settings!$I$6)</f>
        <v>50</v>
      </c>
      <c r="AL11" s="22">
        <f>IF(Settings!$I$6=Settings!$C$46, AL10, Settings!$I$6)</f>
        <v>50</v>
      </c>
      <c r="AM11" s="23">
        <f>IF(Settings!$I$6=Settings!$C$46, AM10, Settings!$I$6)</f>
        <v>50</v>
      </c>
      <c r="AN11" s="21">
        <f>IF(Settings!$I$6=Settings!$C$46, AN10, Settings!$I$6)</f>
        <v>50</v>
      </c>
      <c r="AO11" s="24">
        <f>IF(Settings!$I$6=Settings!$C$46, AO10, Settings!$I$6)</f>
        <v>50</v>
      </c>
      <c r="AP11" s="24">
        <f>IF(Settings!$I$6=Settings!$C$46, AP10, Settings!$I$6)</f>
        <v>50</v>
      </c>
      <c r="AQ11" s="25">
        <f>IF(Settings!$I$6=Settings!$C$46, AQ10, Settings!$I$6)</f>
        <v>50</v>
      </c>
      <c r="AR11" s="25">
        <f>IF(Settings!$I$6=Settings!$C$46, AR10, Settings!$I$6)</f>
        <v>50</v>
      </c>
      <c r="AS11" s="25">
        <f>IF(Settings!$I$6=Settings!$C$46, AS10, Settings!$I$6)</f>
        <v>50</v>
      </c>
      <c r="AT11" s="26"/>
      <c r="AU11" s="26"/>
      <c r="AV11" s="27">
        <f>IF(Settings!$I$6=Settings!$C$46, AV10, Settings!$I$6)</f>
        <v>50</v>
      </c>
      <c r="AW11" s="27">
        <f>IF(Settings!$I$6=Settings!$C$46, AW10, Settings!$I$6)</f>
        <v>50</v>
      </c>
      <c r="AX11" s="28">
        <f>IF(Settings!$I$6=Settings!$C$46, AX10, Settings!$I$6)</f>
        <v>50</v>
      </c>
      <c r="AY11" s="28">
        <f>IF(Settings!$I$6=Settings!$C$46, AY10, Settings!$I$6)</f>
        <v>50</v>
      </c>
      <c r="BA11" s="23">
        <f>IF(Settings!$I$6=Settings!$C$46, BA10, Settings!$I$6)</f>
        <v>50</v>
      </c>
      <c r="BB11" s="23"/>
    </row>
    <row r="12" spans="1:321" x14ac:dyDescent="0.3">
      <c r="A12" s="13">
        <v>9</v>
      </c>
      <c r="B12" s="11" t="str">
        <f>IF($C$8=FALSE,"",IF('Graph-outputs'!$D$1=6,INDEX(Settings!$G$5:$G$34,'Calcs-control1'!A12),A12*5-5))</f>
        <v/>
      </c>
      <c r="F12" s="1" t="s">
        <v>23</v>
      </c>
      <c r="G12" s="22">
        <f>EXP(50*LN(G$9)*(1/G$11-1/G$10))</f>
        <v>0.96831920300204211</v>
      </c>
      <c r="H12" s="22">
        <f>EXP(50*LN(H$9)*(1/H$11-1/H$10))</f>
        <v>0.92494348189859732</v>
      </c>
      <c r="I12" s="22">
        <f>EXP(50*LN(I$9)*(1/I$11-1/I$10))</f>
        <v>0.9458413774349641</v>
      </c>
      <c r="J12" s="22">
        <f>EXP(50*LN(J$9)*(1/J$11-1/J$10))</f>
        <v>0.94734171974678194</v>
      </c>
      <c r="K12" s="22">
        <f>EXP(50*LN(K$9)*(1/K$11-1/K$10))</f>
        <v>0.97637530014833185</v>
      </c>
      <c r="L12" s="23"/>
      <c r="M12" s="21">
        <f t="shared" ref="M12:R12" si="2">EXP(50*LN(M$9)*(1/M$11-1/M$10))</f>
        <v>0.91772356873278338</v>
      </c>
      <c r="N12" s="24">
        <f t="shared" si="2"/>
        <v>1.0610566911961516</v>
      </c>
      <c r="O12" s="24">
        <f t="shared" si="2"/>
        <v>1.0610566911961516</v>
      </c>
      <c r="P12" s="25">
        <f t="shared" si="2"/>
        <v>1.0951014093380498</v>
      </c>
      <c r="Q12" s="25">
        <f t="shared" si="2"/>
        <v>0.94236465948795434</v>
      </c>
      <c r="R12" s="25">
        <f t="shared" si="2"/>
        <v>1.1928212150240936</v>
      </c>
      <c r="S12" s="26"/>
      <c r="T12" s="26"/>
      <c r="U12" s="27">
        <f>EXP(50*LN(U$9)*(1/U$11-1/U$10))</f>
        <v>1</v>
      </c>
      <c r="V12" s="27">
        <f>EXP(50*LN(V$9)*(1/V$11-1/V$10))</f>
        <v>1</v>
      </c>
      <c r="W12" s="28">
        <f>EXP(50*LN(W$9)*(1/W$11-1/W$10))</f>
        <v>1</v>
      </c>
      <c r="X12" s="28">
        <f>EXP(50*LN(X$9)*(1/X$11-1/X$10))</f>
        <v>1</v>
      </c>
      <c r="Z12" s="23">
        <f>EXP(50*LN(Z$9)*(1/Z$11-1/Z$10))</f>
        <v>0.95773029062098392</v>
      </c>
      <c r="AA12" s="23"/>
      <c r="AG12" s="1" t="s">
        <v>23</v>
      </c>
      <c r="AH12" s="22">
        <f>EXP(50*LN(AH$9)*(1/AH$11-1/AH$10))</f>
        <v>0.96831920300204211</v>
      </c>
      <c r="AI12" s="22">
        <f>EXP(50*LN(AI$9)*(1/AI$11-1/AI$10))</f>
        <v>0.92494348189859732</v>
      </c>
      <c r="AJ12" s="22">
        <f>EXP(50*LN(AJ$9)*(1/AJ$11-1/AJ$10))</f>
        <v>0.9458413774349641</v>
      </c>
      <c r="AK12" s="22">
        <f>EXP(50*LN(AK$9)*(1/AK$11-1/AK$10))</f>
        <v>0.94734171974678194</v>
      </c>
      <c r="AL12" s="22">
        <f>EXP(50*LN(AL$9)*(1/AL$11-1/AL$10))</f>
        <v>0.97637530014833185</v>
      </c>
      <c r="AM12" s="23"/>
      <c r="AN12" s="21">
        <f t="shared" ref="AN12:AS12" si="3">EXP(50*LN(AN$9)*(1/AN$11-1/AN$10))</f>
        <v>0.91772356873278338</v>
      </c>
      <c r="AO12" s="24">
        <f t="shared" si="3"/>
        <v>1.0610566911961516</v>
      </c>
      <c r="AP12" s="24">
        <f t="shared" si="3"/>
        <v>1.0610566911961516</v>
      </c>
      <c r="AQ12" s="25">
        <f t="shared" si="3"/>
        <v>1.0951014093380498</v>
      </c>
      <c r="AR12" s="25">
        <f t="shared" si="3"/>
        <v>0.94236465948795434</v>
      </c>
      <c r="AS12" s="25">
        <f t="shared" si="3"/>
        <v>1.1928212150240936</v>
      </c>
      <c r="AT12" s="26"/>
      <c r="AU12" s="26"/>
      <c r="AV12" s="27">
        <f>EXP(50*LN(AV$9)*(1/AV$11-1/AV$10))</f>
        <v>1</v>
      </c>
      <c r="AW12" s="27">
        <f>EXP(50*LN(AW$9)*(1/AW$11-1/AW$10))</f>
        <v>1</v>
      </c>
      <c r="AX12" s="28">
        <f>EXP(50*LN(AX$9)*(1/AX$11-1/AX$10))</f>
        <v>1</v>
      </c>
      <c r="AY12" s="28">
        <f>EXP(50*LN(AY$9)*(1/AY$11-1/AY$10))</f>
        <v>1</v>
      </c>
      <c r="BA12" s="23">
        <f>EXP(50*LN(BA$9)*(1/BA$11-1/BA$10))</f>
        <v>0.95773029062098392</v>
      </c>
      <c r="BB12" s="23"/>
    </row>
    <row r="13" spans="1:321" x14ac:dyDescent="0.3">
      <c r="A13" s="13">
        <v>10</v>
      </c>
      <c r="B13" s="11" t="str">
        <f>IF($C$8=FALSE,"",IF('Graph-outputs'!$D$1=6,INDEX(Settings!$G$5:$G$34,'Calcs-control1'!A13),A13*5-5))</f>
        <v/>
      </c>
      <c r="AC13" t="s">
        <v>56</v>
      </c>
      <c r="AD13" t="s">
        <v>55</v>
      </c>
      <c r="AE13" t="s">
        <v>54</v>
      </c>
      <c r="BD13" t="s">
        <v>139</v>
      </c>
    </row>
    <row r="14" spans="1:321" x14ac:dyDescent="0.3">
      <c r="A14" s="13">
        <v>11</v>
      </c>
      <c r="B14" s="11" t="str">
        <f>IF($C$8=FALSE,"",IF('Graph-outputs'!$D$1=6,INDEX(Settings!$G$5:$G$34,'Calcs-control1'!A14),A14*5-5))</f>
        <v/>
      </c>
      <c r="D14" s="60" t="s">
        <v>177</v>
      </c>
      <c r="E14" s="1" t="s">
        <v>82</v>
      </c>
      <c r="F14">
        <v>0</v>
      </c>
      <c r="G14" s="22">
        <f>G$4*(1-EXP(-G$5*$F14))^G$6</f>
        <v>0</v>
      </c>
      <c r="H14" s="22">
        <f>H$4*(1-EXP(-H$5*$F14))^H$6</f>
        <v>0</v>
      </c>
      <c r="I14" s="22">
        <f>I$4*(1-EXP(-I$5*$F14))^I$6</f>
        <v>0</v>
      </c>
      <c r="J14" s="22">
        <f>J$4*(1-EXP(-J$5*$F14))^J$6</f>
        <v>0</v>
      </c>
      <c r="K14" s="22">
        <f>K$4*(1-EXP(-K$5*$F14))^K$6</f>
        <v>0</v>
      </c>
      <c r="L14" s="23"/>
      <c r="M14" s="22">
        <f t="shared" ref="M14:N29" si="4">M$4*(1-EXP(-M$5*$F14))^M$6</f>
        <v>0</v>
      </c>
      <c r="N14" s="24">
        <f t="shared" si="4"/>
        <v>0</v>
      </c>
      <c r="O14" s="24">
        <f>IF(Settings!$I$6&gt;69, 0.2*(N14), 0)</f>
        <v>0</v>
      </c>
      <c r="P14" s="25">
        <f t="shared" ref="P14:P30" si="5">P$4*(1-EXP(-P$5*$F14))^P$6</f>
        <v>0</v>
      </c>
      <c r="Q14" s="25">
        <f t="shared" ref="Q14:R29" si="6">Q$4*(1-EXP(-Q$5*$F14))^Q$6</f>
        <v>0</v>
      </c>
      <c r="R14" s="25">
        <f t="shared" si="6"/>
        <v>0</v>
      </c>
      <c r="S14" s="26" t="e">
        <f>S$8*(S$4*(1-EXP(-S$5*F14))^S$6)</f>
        <v>#VALUE!</v>
      </c>
      <c r="T14" s="26" t="e">
        <f>T$8*(T$4*(1-EXP(-T$5*F14))^T$6)</f>
        <v>#VALUE!</v>
      </c>
      <c r="U14" s="27" t="e">
        <f>(U$7/100*$H14)+((100-U$7)/100*$N14)</f>
        <v>#VALUE!</v>
      </c>
      <c r="V14" s="27" t="e">
        <f>(V$7/100*$H14)+((100-V$7)/100*$O14)</f>
        <v>#VALUE!</v>
      </c>
      <c r="W14" s="28" t="e">
        <f>$W$7/100*(($W$4*(1-EXP(-$W$5*F14))^$W$6)) + ((100-$W$7)/100*N14)</f>
        <v>#VALUE!</v>
      </c>
      <c r="X14" s="28" t="e">
        <f>$X$7/100*(($X$4*(1-EXP(-$X$5*F14))^$X$6)) + ((100-$X$7)/100*O14)</f>
        <v>#VALUE!</v>
      </c>
      <c r="Z14" s="23">
        <f>Z$4*(1-EXP(-Z$5*$F14))^Z$6</f>
        <v>0</v>
      </c>
      <c r="AA14" s="23">
        <f>AA$4*(1-EXP(-AA$5*$F14))^AA$6</f>
        <v>0</v>
      </c>
      <c r="AC14">
        <v>0</v>
      </c>
      <c r="AD14" s="41">
        <f>147.2*(101-AC158)/(59.5+AC158)</f>
        <v>8.2315789473684191</v>
      </c>
      <c r="AE14" s="44">
        <f>0.208*EXP(0.05039*AC14)*91.9*(EXP(-0.1386*$AD$14)*(1+($AD$14^5.31/(4.93*10^7))))</f>
        <v>6.1169246739172793</v>
      </c>
      <c r="AF14" s="1" t="s">
        <v>82</v>
      </c>
      <c r="AG14">
        <f>AE14</f>
        <v>6.1169246739172793</v>
      </c>
      <c r="AH14" s="22">
        <f>AH$4*(1-EXP(-AH$5*$AG14))^AH$6</f>
        <v>0.59379576013523883</v>
      </c>
      <c r="AI14" s="22">
        <f t="shared" ref="AI14:AL29" si="7">AI$4*(1-EXP(-AI$5*$AG14))^AI$6</f>
        <v>6.9372531905111456</v>
      </c>
      <c r="AJ14" s="22">
        <f t="shared" si="7"/>
        <v>1.4798470394561247</v>
      </c>
      <c r="AK14" s="22">
        <f t="shared" si="7"/>
        <v>7.3111865805119782</v>
      </c>
      <c r="AL14" s="22">
        <f t="shared" si="7"/>
        <v>0.43551153873644438</v>
      </c>
      <c r="AM14" s="23"/>
      <c r="AN14" s="22">
        <f>AN$4*(1-EXP(-AN$5*$AG14))^AN$6</f>
        <v>1.3035062726392415</v>
      </c>
      <c r="AO14" s="24">
        <f>AO$4*(1-EXP(-AO$5*$AG14))^AO$6</f>
        <v>1.179322348876886</v>
      </c>
      <c r="AP14" s="24">
        <f>IF(Settings!$I$6&gt;69, 0.2*(AO14), 0)</f>
        <v>0</v>
      </c>
      <c r="AQ14" s="25">
        <f>AQ$4*(1-EXP(-AQ$5*$AG14))^AQ$6</f>
        <v>7.2715884562930011</v>
      </c>
      <c r="AR14" s="25">
        <f t="shared" ref="AR14:AS29" si="8">AR$4*(1-EXP(-AR$5*$AG14))^AR$6</f>
        <v>3.4117401318303617</v>
      </c>
      <c r="AS14" s="25">
        <f t="shared" si="8"/>
        <v>2.8783076637896032</v>
      </c>
      <c r="AT14" s="26" t="e">
        <f>AT$8*(AT$4*(1-EXP(-AT$5*AG14))^AT$6)</f>
        <v>#VALUE!</v>
      </c>
      <c r="AU14" s="26" t="e">
        <f>AU$8*(AU$4*(1-EXP(-AU$5*AG14))^AU$6)</f>
        <v>#VALUE!</v>
      </c>
      <c r="AV14" s="27" t="e">
        <f>(AV$7/100*$AI14)+((100-AV$7)/100*$AO14)</f>
        <v>#VALUE!</v>
      </c>
      <c r="AW14" s="27" t="e">
        <f>(AW$7/100*$AI14)+((100-AW$7)/100*$AP14)</f>
        <v>#VALUE!</v>
      </c>
      <c r="AX14" s="28" t="e">
        <f>$W$7/100*(($W$4*(1-EXP(-$W$5*AG14))^$W$6)) + ((100-$W$7)/100*AO14)</f>
        <v>#VALUE!</v>
      </c>
      <c r="AY14" s="28" t="e">
        <f>$X$7/100*(($X$4*(1-EXP(-$X$5*AG14))^$X$6)) + ((100-$X$7)/100*AP14)</f>
        <v>#VALUE!</v>
      </c>
      <c r="BA14" s="23">
        <f>BA$4*(1-EXP(-BA$5*$AG14))^BA$6</f>
        <v>1.7385175925890064</v>
      </c>
      <c r="BB14" s="23">
        <f>BB$4*(1-EXP(-BB$5*$AG14))^BB$6</f>
        <v>15.728841917761107</v>
      </c>
      <c r="BD14">
        <f>$BE$4+$BE$5*AE14+$BE$6*AE14^2</f>
        <v>1.2951319819502185</v>
      </c>
    </row>
    <row r="15" spans="1:321" x14ac:dyDescent="0.3">
      <c r="A15" s="13">
        <v>12</v>
      </c>
      <c r="B15" s="11" t="str">
        <f>IF($C$8=FALSE,"",IF('Graph-outputs'!$D$1=6,INDEX(Settings!$G$5:$G$34,'Calcs-control1'!A15),A15*5-5))</f>
        <v/>
      </c>
      <c r="F15">
        <v>1</v>
      </c>
      <c r="G15" s="22">
        <f t="shared" ref="G15:K78" si="9">G$4*(1-EXP(-G$5*$F15))^G$6</f>
        <v>3.5177807348999953E-4</v>
      </c>
      <c r="H15" s="22">
        <f t="shared" si="9"/>
        <v>0.51003808295335251</v>
      </c>
      <c r="I15" s="22">
        <f t="shared" si="9"/>
        <v>9.0099960398749498E-3</v>
      </c>
      <c r="J15" s="22">
        <f t="shared" si="9"/>
        <v>0.53972656790043683</v>
      </c>
      <c r="K15" s="22">
        <f t="shared" si="9"/>
        <v>6.1640101102491984E-4</v>
      </c>
      <c r="L15" s="23"/>
      <c r="M15" s="22">
        <f t="shared" si="4"/>
        <v>4.0606903871490387E-2</v>
      </c>
      <c r="N15" s="24">
        <f t="shared" si="4"/>
        <v>7.1426128133741412E-2</v>
      </c>
      <c r="O15" s="24">
        <f>IF(Settings!$I$6&gt;69, 0.2*(N15), 0)</f>
        <v>0</v>
      </c>
      <c r="P15" s="25">
        <f t="shared" si="5"/>
        <v>0.76081898804409598</v>
      </c>
      <c r="Q15" s="25">
        <f t="shared" si="6"/>
        <v>0.18899756581748212</v>
      </c>
      <c r="R15" s="25">
        <f t="shared" si="6"/>
        <v>1.6692842574263751E-2</v>
      </c>
      <c r="S15" s="26" t="e">
        <f t="shared" ref="S15:S21" si="10">S$8*(S$4*(1-EXP(-S$5*F15))^S$6)</f>
        <v>#VALUE!</v>
      </c>
      <c r="T15" s="26" t="e">
        <f t="shared" ref="T15:T21" si="11">T$8*(T$4*(1-EXP(-T$5*F15))^T$6)</f>
        <v>#VALUE!</v>
      </c>
      <c r="U15" s="27" t="e">
        <f t="shared" ref="U15:U78" si="12">(U$7/100*$H15)+((100-U$7)/100*$N15)</f>
        <v>#VALUE!</v>
      </c>
      <c r="V15" s="27" t="e">
        <f t="shared" ref="V15:V78" si="13">(V$7/100*$H15)+((100-V$7)/100*$O15)</f>
        <v>#VALUE!</v>
      </c>
      <c r="W15" s="28" t="e">
        <f t="shared" ref="W15:W78" si="14">$W$7/100*(($W$4*(1-EXP(-$W$5*F15))^$W$6)) + ((100-$W$7)/100*N15)</f>
        <v>#VALUE!</v>
      </c>
      <c r="X15" s="28" t="e">
        <f t="shared" ref="X15:X78" si="15">$X$7/100*(($X$4*(1-EXP(-$X$5*F15))^$X$6)) + ((100-$X$7)/100*O15)</f>
        <v>#VALUE!</v>
      </c>
      <c r="Z15" s="23">
        <f t="shared" ref="Z15:AA30" si="16">Z$4*(1-EXP(-Z$5*$F15))^Z$6</f>
        <v>1.3634000165197738E-2</v>
      </c>
      <c r="AA15" s="23">
        <f t="shared" si="16"/>
        <v>2.9091098317398489</v>
      </c>
      <c r="AC15">
        <v>1</v>
      </c>
      <c r="AE15" s="44">
        <f t="shared" ref="AE15:AE54" si="17">0.208*EXP(0.05039*AC15)*91.9*(EXP(-0.1386*$AD$14)*(1+($AD$14^5.31/(4.93*10^7))))</f>
        <v>6.4330545104874606</v>
      </c>
      <c r="AG15">
        <f t="shared" ref="AG15:AG78" si="18">AE15</f>
        <v>6.4330545104874606</v>
      </c>
      <c r="AH15" s="22">
        <f t="shared" ref="AH15:AL46" si="19">AH$4*(1-EXP(-AH$5*$AG15))^AH$6</f>
        <v>0.71354978488447873</v>
      </c>
      <c r="AI15" s="22">
        <f t="shared" si="7"/>
        <v>7.4335374137811696</v>
      </c>
      <c r="AJ15" s="22">
        <f t="shared" si="7"/>
        <v>1.6871333948549896</v>
      </c>
      <c r="AK15" s="22">
        <f t="shared" si="7"/>
        <v>7.8323013792782188</v>
      </c>
      <c r="AL15" s="22">
        <f t="shared" si="7"/>
        <v>0.5114321564807911</v>
      </c>
      <c r="AM15" s="23"/>
      <c r="AN15" s="22">
        <f t="shared" ref="AN15:AO46" si="20">AN$4*(1-EXP(-AN$5*$AG15))^AN$6</f>
        <v>1.4283260679152523</v>
      </c>
      <c r="AO15" s="24">
        <f t="shared" si="20"/>
        <v>1.2710444125010343</v>
      </c>
      <c r="AP15" s="24">
        <f>IF(Settings!$I$6&gt;69, 0.2*(AO15), 0)</f>
        <v>0</v>
      </c>
      <c r="AQ15" s="25">
        <f t="shared" ref="AQ15:AS46" si="21">AQ$4*(1-EXP(-AQ$5*$AG15))^AQ$6</f>
        <v>7.7181008440490633</v>
      </c>
      <c r="AR15" s="25">
        <f t="shared" si="8"/>
        <v>3.6753721875032266</v>
      </c>
      <c r="AS15" s="25">
        <f t="shared" si="8"/>
        <v>3.2548239105201842</v>
      </c>
      <c r="AT15" s="26" t="e">
        <f t="shared" ref="AT15:AT78" si="22">AT$8*(AT$4*(1-EXP(-AT$5*AG15))^AT$6)</f>
        <v>#VALUE!</v>
      </c>
      <c r="AU15" s="26" t="e">
        <f t="shared" ref="AU15:AU78" si="23">AU$8*(AU$4*(1-EXP(-AU$5*AG15))^AU$6)</f>
        <v>#VALUE!</v>
      </c>
      <c r="AV15" s="27" t="e">
        <f t="shared" ref="AV15:AV78" si="24">(AV$7/100*$AI15)+((100-AV$7)/100*$AO15)</f>
        <v>#VALUE!</v>
      </c>
      <c r="AW15" s="27" t="e">
        <f t="shared" ref="AW15:AW78" si="25">(AW$7/100*$AI15)+((100-AW$7)/100*$AP15)</f>
        <v>#VALUE!</v>
      </c>
      <c r="AX15" s="28" t="e">
        <f t="shared" ref="AX15:AX78" si="26">$W$7/100*(($W$4*(1-EXP(-$W$5*AG15))^$W$6)) + ((100-$W$7)/100*AO15)</f>
        <v>#VALUE!</v>
      </c>
      <c r="AY15" s="28" t="e">
        <f t="shared" ref="AY15:AY78" si="27">$X$7/100*(($X$4*(1-EXP(-$X$5*AG15))^$X$6)) + ((100-$X$7)/100*AP15)</f>
        <v>#VALUE!</v>
      </c>
      <c r="BA15" s="23">
        <f t="shared" ref="BA15:BB30" si="28">BA$4*(1-EXP(-BA$5*$AG15))^BA$6</f>
        <v>1.9531196020973449</v>
      </c>
      <c r="BB15" s="23">
        <f t="shared" si="28"/>
        <v>16.418979190415406</v>
      </c>
      <c r="BD15">
        <f t="shared" ref="BD15:BD78" si="29">$BE$4+$BE$5*AE15+$BE$6*AE15^2</f>
        <v>1.346955089467464</v>
      </c>
    </row>
    <row r="16" spans="1:321" x14ac:dyDescent="0.3">
      <c r="A16" s="13">
        <v>13</v>
      </c>
      <c r="B16" s="11" t="str">
        <f>IF($C$8=FALSE,"",IF('Graph-outputs'!$D$1=6,INDEX(Settings!$G$5:$G$34,'Calcs-control1'!A16),A16*5-5))</f>
        <v/>
      </c>
      <c r="F16">
        <v>2</v>
      </c>
      <c r="G16" s="22">
        <f t="shared" si="9"/>
        <v>6.8946888077848221E-3</v>
      </c>
      <c r="H16" s="22">
        <f t="shared" si="9"/>
        <v>1.4126254437158439</v>
      </c>
      <c r="I16" s="22">
        <f t="shared" si="9"/>
        <v>6.7485676344697779E-2</v>
      </c>
      <c r="J16" s="22">
        <f t="shared" si="9"/>
        <v>1.4936370347295422</v>
      </c>
      <c r="K16" s="22">
        <f t="shared" si="9"/>
        <v>8.5999788192824504E-3</v>
      </c>
      <c r="L16" s="23"/>
      <c r="M16" s="22">
        <f t="shared" si="4"/>
        <v>0.15758500277734394</v>
      </c>
      <c r="N16" s="24">
        <f t="shared" si="4"/>
        <v>0.21256479874165896</v>
      </c>
      <c r="O16" s="24">
        <f>IF(Settings!$I$6&gt;69, 0.2*(N16), 0)</f>
        <v>0</v>
      </c>
      <c r="P16" s="25">
        <f t="shared" si="5"/>
        <v>1.8378012036397395</v>
      </c>
      <c r="Q16" s="25">
        <f t="shared" si="6"/>
        <v>0.59185518118015357</v>
      </c>
      <c r="R16" s="25">
        <f t="shared" si="6"/>
        <v>0.134714698020406</v>
      </c>
      <c r="S16" s="26" t="e">
        <f t="shared" si="10"/>
        <v>#VALUE!</v>
      </c>
      <c r="T16" s="26" t="e">
        <f t="shared" si="11"/>
        <v>#VALUE!</v>
      </c>
      <c r="U16" s="27" t="e">
        <f t="shared" si="12"/>
        <v>#VALUE!</v>
      </c>
      <c r="V16" s="27" t="e">
        <f t="shared" si="13"/>
        <v>#VALUE!</v>
      </c>
      <c r="W16" s="28" t="e">
        <f t="shared" si="14"/>
        <v>#VALUE!</v>
      </c>
      <c r="X16" s="28" t="e">
        <f t="shared" si="15"/>
        <v>#VALUE!</v>
      </c>
      <c r="Z16" s="23">
        <f t="shared" si="16"/>
        <v>9.6970575488937172E-2</v>
      </c>
      <c r="AA16" s="23">
        <f t="shared" si="16"/>
        <v>5.6771709965942723</v>
      </c>
      <c r="AC16">
        <v>2</v>
      </c>
      <c r="AE16" s="44">
        <f t="shared" si="17"/>
        <v>6.7655223075357256</v>
      </c>
      <c r="AG16">
        <f t="shared" si="18"/>
        <v>6.7655223075357256</v>
      </c>
      <c r="AH16" s="22">
        <f t="shared" si="19"/>
        <v>0.85569461650439949</v>
      </c>
      <c r="AI16" s="22">
        <f t="shared" si="7"/>
        <v>7.9627396998944784</v>
      </c>
      <c r="AJ16" s="22">
        <f t="shared" si="7"/>
        <v>1.9215617912953287</v>
      </c>
      <c r="AK16" s="22">
        <f t="shared" si="7"/>
        <v>8.3877365519450962</v>
      </c>
      <c r="AL16" s="22">
        <f t="shared" si="7"/>
        <v>0.59942413616454082</v>
      </c>
      <c r="AM16" s="23"/>
      <c r="AN16" s="22">
        <f t="shared" si="20"/>
        <v>1.5643694705821494</v>
      </c>
      <c r="AO16" s="24">
        <f t="shared" si="20"/>
        <v>1.3695055023811569</v>
      </c>
      <c r="AP16" s="24">
        <f>IF(Settings!$I$6&gt;69, 0.2*(AO16), 0)</f>
        <v>0</v>
      </c>
      <c r="AQ16" s="25">
        <f t="shared" si="21"/>
        <v>8.1896123697687457</v>
      </c>
      <c r="AR16" s="25">
        <f t="shared" si="8"/>
        <v>3.9571936298624113</v>
      </c>
      <c r="AS16" s="25">
        <f t="shared" si="8"/>
        <v>3.6740280836585208</v>
      </c>
      <c r="AT16" s="26" t="e">
        <f t="shared" si="22"/>
        <v>#VALUE!</v>
      </c>
      <c r="AU16" s="26" t="e">
        <f t="shared" si="23"/>
        <v>#VALUE!</v>
      </c>
      <c r="AV16" s="27" t="e">
        <f t="shared" si="24"/>
        <v>#VALUE!</v>
      </c>
      <c r="AW16" s="27" t="e">
        <f t="shared" si="25"/>
        <v>#VALUE!</v>
      </c>
      <c r="AX16" s="28" t="e">
        <f t="shared" si="26"/>
        <v>#VALUE!</v>
      </c>
      <c r="AY16" s="28" t="e">
        <f t="shared" si="27"/>
        <v>#VALUE!</v>
      </c>
      <c r="BA16" s="23">
        <f t="shared" si="28"/>
        <v>2.1906450103563584</v>
      </c>
      <c r="BB16" s="23">
        <f t="shared" si="28"/>
        <v>17.133179853152402</v>
      </c>
      <c r="BD16">
        <f t="shared" si="29"/>
        <v>1.4033109612283672</v>
      </c>
    </row>
    <row r="17" spans="1:257" x14ac:dyDescent="0.3">
      <c r="A17" s="13">
        <v>14</v>
      </c>
      <c r="B17" s="11" t="str">
        <f>IF($C$8=FALSE,"",IF('Graph-outputs'!$D$1=6,INDEX(Settings!$G$5:$G$34,'Calcs-control1'!A17),A17*5-5))</f>
        <v/>
      </c>
      <c r="F17">
        <v>3</v>
      </c>
      <c r="G17" s="22">
        <f t="shared" si="9"/>
        <v>3.708699327152537E-2</v>
      </c>
      <c r="H17" s="22">
        <f t="shared" si="9"/>
        <v>2.5414788679119087</v>
      </c>
      <c r="I17" s="22">
        <f t="shared" si="9"/>
        <v>0.21335181875294662</v>
      </c>
      <c r="J17" s="22">
        <f t="shared" si="9"/>
        <v>2.6850652353685223</v>
      </c>
      <c r="K17" s="22">
        <f t="shared" si="9"/>
        <v>3.8025859908331197E-2</v>
      </c>
      <c r="L17" s="23"/>
      <c r="M17" s="22">
        <f t="shared" si="4"/>
        <v>0.34404855448808425</v>
      </c>
      <c r="N17" s="24">
        <f t="shared" si="4"/>
        <v>0.39925904945784124</v>
      </c>
      <c r="O17" s="24">
        <f>IF(Settings!$I$6&gt;69, 0.2*(N17), 0)</f>
        <v>0</v>
      </c>
      <c r="P17" s="25">
        <f t="shared" si="5"/>
        <v>3.0544769783250607</v>
      </c>
      <c r="Q17" s="25">
        <f t="shared" si="6"/>
        <v>1.136833413211968</v>
      </c>
      <c r="R17" s="25">
        <f t="shared" si="6"/>
        <v>0.43380092882561982</v>
      </c>
      <c r="S17" s="26" t="e">
        <f t="shared" si="10"/>
        <v>#VALUE!</v>
      </c>
      <c r="T17" s="26" t="e">
        <f t="shared" si="11"/>
        <v>#VALUE!</v>
      </c>
      <c r="U17" s="27" t="e">
        <f t="shared" si="12"/>
        <v>#VALUE!</v>
      </c>
      <c r="V17" s="27" t="e">
        <f t="shared" si="13"/>
        <v>#VALUE!</v>
      </c>
      <c r="W17" s="28" t="e">
        <f t="shared" si="14"/>
        <v>#VALUE!</v>
      </c>
      <c r="X17" s="28" t="e">
        <f t="shared" si="15"/>
        <v>#VALUE!</v>
      </c>
      <c r="Z17" s="23">
        <f t="shared" si="16"/>
        <v>0.2914300877637202</v>
      </c>
      <c r="AA17" s="23">
        <f t="shared" si="16"/>
        <v>8.3110222622897751</v>
      </c>
      <c r="AC17">
        <v>3</v>
      </c>
      <c r="AE17" s="44">
        <f t="shared" si="17"/>
        <v>7.1151724300087089</v>
      </c>
      <c r="AG17">
        <f t="shared" si="18"/>
        <v>7.1151724300087089</v>
      </c>
      <c r="AH17" s="22">
        <f t="shared" si="19"/>
        <v>1.0239581763796519</v>
      </c>
      <c r="AI17" s="22">
        <f t="shared" si="7"/>
        <v>8.5267143134436019</v>
      </c>
      <c r="AJ17" s="22">
        <f t="shared" si="7"/>
        <v>2.1863110511791914</v>
      </c>
      <c r="AK17" s="22">
        <f t="shared" si="7"/>
        <v>8.9793938088428593</v>
      </c>
      <c r="AL17" s="22">
        <f t="shared" si="7"/>
        <v>0.7011365361534686</v>
      </c>
      <c r="AM17" s="23"/>
      <c r="AN17" s="22">
        <f t="shared" si="20"/>
        <v>1.7125345696266159</v>
      </c>
      <c r="AO17" s="24">
        <f t="shared" si="20"/>
        <v>1.4751479626827142</v>
      </c>
      <c r="AP17" s="24">
        <f>IF(Settings!$I$6&gt;69, 0.2*(AO17), 0)</f>
        <v>0</v>
      </c>
      <c r="AQ17" s="25">
        <f t="shared" si="21"/>
        <v>8.687240165917137</v>
      </c>
      <c r="AR17" s="25">
        <f t="shared" si="8"/>
        <v>4.2581684680724798</v>
      </c>
      <c r="AS17" s="25">
        <f t="shared" si="8"/>
        <v>4.1395286977123469</v>
      </c>
      <c r="AT17" s="26" t="e">
        <f t="shared" si="22"/>
        <v>#VALUE!</v>
      </c>
      <c r="AU17" s="26" t="e">
        <f t="shared" si="23"/>
        <v>#VALUE!</v>
      </c>
      <c r="AV17" s="27" t="e">
        <f t="shared" si="24"/>
        <v>#VALUE!</v>
      </c>
      <c r="AW17" s="27" t="e">
        <f t="shared" si="25"/>
        <v>#VALUE!</v>
      </c>
      <c r="AX17" s="28" t="e">
        <f t="shared" si="26"/>
        <v>#VALUE!</v>
      </c>
      <c r="AY17" s="28" t="e">
        <f t="shared" si="27"/>
        <v>#VALUE!</v>
      </c>
      <c r="BA17" s="23">
        <f t="shared" si="28"/>
        <v>2.4528997694970678</v>
      </c>
      <c r="BB17" s="23">
        <f t="shared" si="28"/>
        <v>17.871667621545644</v>
      </c>
      <c r="BD17">
        <f t="shared" si="29"/>
        <v>1.4646304929757896</v>
      </c>
    </row>
    <row r="18" spans="1:257" x14ac:dyDescent="0.3">
      <c r="A18" s="13">
        <v>15</v>
      </c>
      <c r="B18" s="11" t="str">
        <f>IF($C$8=FALSE,"",IF('Graph-outputs'!$D$1=6,INDEX(Settings!$G$5:$G$34,'Calcs-control1'!A18),A18*5-5))</f>
        <v/>
      </c>
      <c r="F18">
        <v>4</v>
      </c>
      <c r="G18" s="22">
        <f t="shared" si="9"/>
        <v>0.11760529580402691</v>
      </c>
      <c r="H18" s="22">
        <f t="shared" si="9"/>
        <v>3.8323075360981926</v>
      </c>
      <c r="I18" s="22">
        <f t="shared" si="9"/>
        <v>0.47395528589229752</v>
      </c>
      <c r="J18" s="22">
        <f t="shared" si="9"/>
        <v>4.0455950805696457</v>
      </c>
      <c r="K18" s="22">
        <f t="shared" si="9"/>
        <v>0.10513621401825406</v>
      </c>
      <c r="L18" s="23"/>
      <c r="M18" s="22">
        <f t="shared" si="4"/>
        <v>0.5935903765923749</v>
      </c>
      <c r="N18" s="24">
        <f t="shared" si="4"/>
        <v>0.62116262236262365</v>
      </c>
      <c r="O18" s="24">
        <f>IF(Settings!$I$6&gt;69, 0.2*(N18), 0)</f>
        <v>0</v>
      </c>
      <c r="P18" s="25">
        <f t="shared" si="5"/>
        <v>4.3563060759637935</v>
      </c>
      <c r="Q18" s="25">
        <f t="shared" si="6"/>
        <v>1.7878737406658707</v>
      </c>
      <c r="R18" s="25">
        <f t="shared" si="6"/>
        <v>0.96000016498749952</v>
      </c>
      <c r="S18" s="26" t="e">
        <f t="shared" si="10"/>
        <v>#VALUE!</v>
      </c>
      <c r="T18" s="26" t="e">
        <f t="shared" si="11"/>
        <v>#VALUE!</v>
      </c>
      <c r="U18" s="27" t="e">
        <f t="shared" si="12"/>
        <v>#VALUE!</v>
      </c>
      <c r="V18" s="27" t="e">
        <f t="shared" si="13"/>
        <v>#VALUE!</v>
      </c>
      <c r="W18" s="28" t="e">
        <f t="shared" si="14"/>
        <v>#VALUE!</v>
      </c>
      <c r="X18" s="28" t="e">
        <f t="shared" si="15"/>
        <v>#VALUE!</v>
      </c>
      <c r="Z18" s="23">
        <f t="shared" si="16"/>
        <v>0.61611824798882608</v>
      </c>
      <c r="AA18" s="23">
        <f t="shared" si="16"/>
        <v>10.817170817779029</v>
      </c>
      <c r="AC18">
        <v>4</v>
      </c>
      <c r="AE18" s="44">
        <f t="shared" si="17"/>
        <v>7.482892880623127</v>
      </c>
      <c r="AG18">
        <f t="shared" si="18"/>
        <v>7.482892880623127</v>
      </c>
      <c r="AH18" s="22">
        <f t="shared" si="19"/>
        <v>1.2225733205093059</v>
      </c>
      <c r="AI18" s="22">
        <f t="shared" si="7"/>
        <v>9.1273775865567508</v>
      </c>
      <c r="AJ18" s="22">
        <f t="shared" si="7"/>
        <v>2.4848591136024161</v>
      </c>
      <c r="AK18" s="22">
        <f t="shared" si="7"/>
        <v>9.609234112482989</v>
      </c>
      <c r="AL18" s="22">
        <f t="shared" si="7"/>
        <v>0.81838275435256136</v>
      </c>
      <c r="AM18" s="23"/>
      <c r="AN18" s="22">
        <f t="shared" si="20"/>
        <v>1.8737744006308865</v>
      </c>
      <c r="AO18" s="24">
        <f t="shared" si="20"/>
        <v>1.5884360776836697</v>
      </c>
      <c r="AP18" s="24">
        <f>IF(Settings!$I$6&gt;69, 0.2*(AO18), 0)</f>
        <v>0</v>
      </c>
      <c r="AQ18" s="25">
        <f t="shared" si="21"/>
        <v>9.2121175288176111</v>
      </c>
      <c r="AR18" s="25">
        <f t="shared" si="8"/>
        <v>4.5792723677719867</v>
      </c>
      <c r="AS18" s="25">
        <f t="shared" si="8"/>
        <v>4.6550122586193377</v>
      </c>
      <c r="AT18" s="26" t="e">
        <f t="shared" si="22"/>
        <v>#VALUE!</v>
      </c>
      <c r="AU18" s="26" t="e">
        <f t="shared" si="23"/>
        <v>#VALUE!</v>
      </c>
      <c r="AV18" s="27" t="e">
        <f t="shared" si="24"/>
        <v>#VALUE!</v>
      </c>
      <c r="AW18" s="27" t="e">
        <f t="shared" si="25"/>
        <v>#VALUE!</v>
      </c>
      <c r="AX18" s="28" t="e">
        <f t="shared" si="26"/>
        <v>#VALUE!</v>
      </c>
      <c r="AY18" s="28" t="e">
        <f t="shared" si="27"/>
        <v>#VALUE!</v>
      </c>
      <c r="BA18" s="23">
        <f t="shared" si="28"/>
        <v>2.7417177307486109</v>
      </c>
      <c r="BB18" s="23">
        <f t="shared" si="28"/>
        <v>18.634599857336504</v>
      </c>
      <c r="BD18">
        <f t="shared" si="29"/>
        <v>1.5313876997356657</v>
      </c>
    </row>
    <row r="19" spans="1:257" x14ac:dyDescent="0.3">
      <c r="A19" s="13">
        <v>16</v>
      </c>
      <c r="B19" s="11" t="str">
        <f>IF($C$8=FALSE,"",IF('Graph-outputs'!$D$1=6,INDEX(Settings!$G$5:$G$34,'Calcs-control1'!A19),A19*5-5))</f>
        <v/>
      </c>
      <c r="F19">
        <v>5</v>
      </c>
      <c r="G19" s="22">
        <f t="shared" si="9"/>
        <v>0.27937434115814597</v>
      </c>
      <c r="H19" s="22">
        <f t="shared" si="9"/>
        <v>5.2460721757261108</v>
      </c>
      <c r="I19" s="22">
        <f t="shared" si="9"/>
        <v>0.86797240727820391</v>
      </c>
      <c r="J19" s="22">
        <f t="shared" si="9"/>
        <v>5.5336727257984384</v>
      </c>
      <c r="K19" s="22">
        <f t="shared" si="9"/>
        <v>0.22491129040110366</v>
      </c>
      <c r="L19" s="23"/>
      <c r="M19" s="22">
        <f t="shared" si="4"/>
        <v>0.90025139154772904</v>
      </c>
      <c r="N19" s="24">
        <f t="shared" si="4"/>
        <v>0.87164783739623675</v>
      </c>
      <c r="O19" s="24">
        <f>IF(Settings!$I$6&gt;69, 0.2*(N19), 0)</f>
        <v>0</v>
      </c>
      <c r="P19" s="25">
        <f t="shared" si="5"/>
        <v>5.7135238734016305</v>
      </c>
      <c r="Q19" s="25">
        <f t="shared" si="6"/>
        <v>2.5202631011057806</v>
      </c>
      <c r="R19" s="25">
        <f t="shared" si="6"/>
        <v>1.7312178753020611</v>
      </c>
      <c r="S19" s="26" t="e">
        <f t="shared" si="10"/>
        <v>#VALUE!</v>
      </c>
      <c r="T19" s="26" t="e">
        <f t="shared" si="11"/>
        <v>#VALUE!</v>
      </c>
      <c r="U19" s="27" t="e">
        <f t="shared" si="12"/>
        <v>#VALUE!</v>
      </c>
      <c r="V19" s="27" t="e">
        <f t="shared" si="13"/>
        <v>#VALUE!</v>
      </c>
      <c r="W19" s="28" t="e">
        <f t="shared" si="14"/>
        <v>#VALUE!</v>
      </c>
      <c r="X19" s="28" t="e">
        <f t="shared" si="15"/>
        <v>#VALUE!</v>
      </c>
      <c r="Z19" s="23">
        <f t="shared" si="16"/>
        <v>1.0749762699763432</v>
      </c>
      <c r="AA19" s="23">
        <f t="shared" si="16"/>
        <v>13.20180834989204</v>
      </c>
      <c r="AC19">
        <v>5</v>
      </c>
      <c r="AE19" s="44">
        <f t="shared" si="17"/>
        <v>7.8696175551168945</v>
      </c>
      <c r="AG19">
        <f t="shared" si="18"/>
        <v>7.8696175551168945</v>
      </c>
      <c r="AH19" s="22">
        <f t="shared" si="19"/>
        <v>1.4563176066313634</v>
      </c>
      <c r="AI19" s="22">
        <f t="shared" si="7"/>
        <v>9.7667040906556757</v>
      </c>
      <c r="AJ19" s="22">
        <f t="shared" si="7"/>
        <v>2.8209968542809944</v>
      </c>
      <c r="AK19" s="22">
        <f t="shared" si="7"/>
        <v>10.279273060927101</v>
      </c>
      <c r="AL19" s="22">
        <f t="shared" si="7"/>
        <v>0.95314321027521753</v>
      </c>
      <c r="AM19" s="23"/>
      <c r="AN19" s="22">
        <f t="shared" si="20"/>
        <v>2.0490976514099906</v>
      </c>
      <c r="AO19" s="24">
        <f t="shared" si="20"/>
        <v>1.7098561651968289</v>
      </c>
      <c r="AP19" s="24">
        <f>IF(Settings!$I$6&gt;69, 0.2*(AO19), 0)</f>
        <v>0</v>
      </c>
      <c r="AQ19" s="25">
        <f t="shared" si="21"/>
        <v>9.7653895214688369</v>
      </c>
      <c r="AR19" s="25">
        <f t="shared" si="8"/>
        <v>4.9214866016398755</v>
      </c>
      <c r="AS19" s="25">
        <f t="shared" si="8"/>
        <v>5.2241984049405366</v>
      </c>
      <c r="AT19" s="26" t="e">
        <f t="shared" si="22"/>
        <v>#VALUE!</v>
      </c>
      <c r="AU19" s="26" t="e">
        <f t="shared" si="23"/>
        <v>#VALUE!</v>
      </c>
      <c r="AV19" s="27" t="e">
        <f t="shared" si="24"/>
        <v>#VALUE!</v>
      </c>
      <c r="AW19" s="27" t="e">
        <f t="shared" si="25"/>
        <v>#VALUE!</v>
      </c>
      <c r="AX19" s="28" t="e">
        <f t="shared" si="26"/>
        <v>#VALUE!</v>
      </c>
      <c r="AY19" s="28" t="e">
        <f t="shared" si="27"/>
        <v>#VALUE!</v>
      </c>
      <c r="BA19" s="23">
        <f t="shared" si="28"/>
        <v>3.0589380742403343</v>
      </c>
      <c r="BB19" s="23">
        <f t="shared" si="28"/>
        <v>19.422059977813255</v>
      </c>
      <c r="BD19">
        <f t="shared" si="29"/>
        <v>1.6041041550752606</v>
      </c>
    </row>
    <row r="20" spans="1:257" x14ac:dyDescent="0.3">
      <c r="A20" s="13">
        <v>17</v>
      </c>
      <c r="B20" s="11" t="str">
        <f>IF($C$8=FALSE,"",IF('Graph-outputs'!$D$1=6,INDEX(Settings!$G$5:$G$34,'Calcs-control1'!A20),A20*5-5))</f>
        <v/>
      </c>
      <c r="F20">
        <v>6</v>
      </c>
      <c r="G20" s="22">
        <f t="shared" si="9"/>
        <v>0.55315781483338489</v>
      </c>
      <c r="H20" s="22">
        <f t="shared" si="9"/>
        <v>6.7555100892042548</v>
      </c>
      <c r="I20" s="22">
        <f t="shared" si="9"/>
        <v>1.4070245469659555</v>
      </c>
      <c r="J20" s="22">
        <f t="shared" si="9"/>
        <v>7.1202940979402332</v>
      </c>
      <c r="K20" s="22">
        <f t="shared" si="9"/>
        <v>0.40931165902449146</v>
      </c>
      <c r="L20" s="23"/>
      <c r="M20" s="22">
        <f t="shared" si="4"/>
        <v>1.258492038100824</v>
      </c>
      <c r="N20" s="24">
        <f t="shared" si="4"/>
        <v>1.145887332099065</v>
      </c>
      <c r="O20" s="24">
        <f>IF(Settings!$I$6&gt;69, 0.2*(N20), 0)</f>
        <v>0</v>
      </c>
      <c r="P20" s="25">
        <f t="shared" si="5"/>
        <v>7.1069582615173097</v>
      </c>
      <c r="Q20" s="25">
        <f t="shared" si="6"/>
        <v>3.3153834119042882</v>
      </c>
      <c r="R20" s="25">
        <f t="shared" si="6"/>
        <v>2.7446638693522205</v>
      </c>
      <c r="S20" s="26" t="e">
        <f t="shared" si="10"/>
        <v>#VALUE!</v>
      </c>
      <c r="T20" s="26" t="e">
        <f t="shared" si="11"/>
        <v>#VALUE!</v>
      </c>
      <c r="U20" s="27" t="e">
        <f t="shared" si="12"/>
        <v>#VALUE!</v>
      </c>
      <c r="V20" s="27" t="e">
        <f t="shared" si="13"/>
        <v>#VALUE!</v>
      </c>
      <c r="W20" s="28" t="e">
        <f t="shared" si="14"/>
        <v>#VALUE!</v>
      </c>
      <c r="X20" s="28" t="e">
        <f t="shared" si="15"/>
        <v>#VALUE!</v>
      </c>
      <c r="Z20" s="23">
        <f t="shared" si="16"/>
        <v>1.6620217147437528</v>
      </c>
      <c r="AA20" s="23">
        <f t="shared" si="16"/>
        <v>15.470826340508289</v>
      </c>
      <c r="AC20">
        <v>6</v>
      </c>
      <c r="AE20" s="44">
        <f t="shared" si="17"/>
        <v>8.2763286140542487</v>
      </c>
      <c r="AG20">
        <f t="shared" si="18"/>
        <v>8.2763286140542487</v>
      </c>
      <c r="AH20" s="22">
        <f t="shared" si="19"/>
        <v>1.7305487995087558</v>
      </c>
      <c r="AI20" s="22">
        <f t="shared" si="7"/>
        <v>10.446721756030378</v>
      </c>
      <c r="AJ20" s="22">
        <f t="shared" si="7"/>
        <v>3.1988394704737417</v>
      </c>
      <c r="AK20" s="22">
        <f t="shared" si="7"/>
        <v>10.99157512939011</v>
      </c>
      <c r="AL20" s="22">
        <f t="shared" si="7"/>
        <v>1.1075645048989013</v>
      </c>
      <c r="AM20" s="23"/>
      <c r="AN20" s="22">
        <f t="shared" si="20"/>
        <v>2.2395688814429571</v>
      </c>
      <c r="AO20" s="24">
        <f t="shared" si="20"/>
        <v>1.8399164997638717</v>
      </c>
      <c r="AP20" s="24">
        <f>IF(Settings!$I$6&gt;69, 0.2*(AO20), 0)</f>
        <v>0</v>
      </c>
      <c r="AQ20" s="25">
        <f t="shared" si="21"/>
        <v>10.348207884469138</v>
      </c>
      <c r="AR20" s="25">
        <f t="shared" si="8"/>
        <v>5.2857910269678001</v>
      </c>
      <c r="AS20" s="25">
        <f t="shared" si="8"/>
        <v>5.8507858360613509</v>
      </c>
      <c r="AT20" s="26" t="e">
        <f t="shared" si="22"/>
        <v>#VALUE!</v>
      </c>
      <c r="AU20" s="26" t="e">
        <f t="shared" si="23"/>
        <v>#VALUE!</v>
      </c>
      <c r="AV20" s="27" t="e">
        <f t="shared" si="24"/>
        <v>#VALUE!</v>
      </c>
      <c r="AW20" s="27" t="e">
        <f t="shared" si="25"/>
        <v>#VALUE!</v>
      </c>
      <c r="AX20" s="28" t="e">
        <f t="shared" si="26"/>
        <v>#VALUE!</v>
      </c>
      <c r="AY20" s="28" t="e">
        <f t="shared" si="27"/>
        <v>#VALUE!</v>
      </c>
      <c r="BA20" s="23">
        <f t="shared" si="28"/>
        <v>3.4063784817840976</v>
      </c>
      <c r="BB20" s="23">
        <f t="shared" si="28"/>
        <v>20.234049537759184</v>
      </c>
      <c r="BD20">
        <f t="shared" si="29"/>
        <v>1.6833538942062307</v>
      </c>
    </row>
    <row r="21" spans="1:257" x14ac:dyDescent="0.3">
      <c r="A21" s="13">
        <v>18</v>
      </c>
      <c r="B21" s="11" t="str">
        <f>IF($C$8=FALSE,"",IF('Graph-outputs'!$D$1=6,INDEX(Settings!$G$5:$G$34,'Calcs-control1'!A21),A21*5-5))</f>
        <v/>
      </c>
      <c r="F21">
        <v>7</v>
      </c>
      <c r="G21" s="22">
        <f t="shared" si="9"/>
        <v>0.96635636479223141</v>
      </c>
      <c r="H21" s="22">
        <f t="shared" si="9"/>
        <v>8.3401422282260622</v>
      </c>
      <c r="I21" s="22">
        <f t="shared" si="9"/>
        <v>2.0970430048445432</v>
      </c>
      <c r="J21" s="22">
        <f t="shared" si="9"/>
        <v>8.7836948910320416</v>
      </c>
      <c r="K21" s="22">
        <f t="shared" si="9"/>
        <v>0.66658616215934308</v>
      </c>
      <c r="L21" s="23"/>
      <c r="M21" s="22">
        <f t="shared" si="4"/>
        <v>1.6631654367048678</v>
      </c>
      <c r="N21" s="24">
        <f t="shared" si="4"/>
        <v>1.440120346497709</v>
      </c>
      <c r="O21" s="24">
        <f>IF(Settings!$I$6&gt;69, 0.2*(N21), 0)</f>
        <v>0</v>
      </c>
      <c r="P21" s="25">
        <f t="shared" si="5"/>
        <v>8.523149868227323</v>
      </c>
      <c r="Q21" s="25">
        <f t="shared" si="6"/>
        <v>4.1585381238125043</v>
      </c>
      <c r="R21" s="25">
        <f t="shared" si="6"/>
        <v>3.9834783054645739</v>
      </c>
      <c r="S21" s="26" t="e">
        <f t="shared" si="10"/>
        <v>#VALUE!</v>
      </c>
      <c r="T21" s="26" t="e">
        <f t="shared" si="11"/>
        <v>#VALUE!</v>
      </c>
      <c r="U21" s="27" t="e">
        <f t="shared" si="12"/>
        <v>#VALUE!</v>
      </c>
      <c r="V21" s="27" t="e">
        <f t="shared" si="13"/>
        <v>#VALUE!</v>
      </c>
      <c r="W21" s="28" t="e">
        <f t="shared" si="14"/>
        <v>#VALUE!</v>
      </c>
      <c r="X21" s="28" t="e">
        <f t="shared" si="15"/>
        <v>#VALUE!</v>
      </c>
      <c r="Z21" s="23">
        <f t="shared" si="16"/>
        <v>2.3651464884979148</v>
      </c>
      <c r="AA21" s="23">
        <f t="shared" si="16"/>
        <v>17.629830622042924</v>
      </c>
      <c r="AC21">
        <v>7</v>
      </c>
      <c r="AE21" s="44">
        <f t="shared" si="17"/>
        <v>8.7040589772085397</v>
      </c>
      <c r="AG21">
        <f t="shared" si="18"/>
        <v>8.7040589772085397</v>
      </c>
      <c r="AH21" s="22">
        <f t="shared" si="19"/>
        <v>2.0512336880161284</v>
      </c>
      <c r="AI21" s="22">
        <f t="shared" si="7"/>
        <v>11.169505820606245</v>
      </c>
      <c r="AJ21" s="22">
        <f t="shared" si="7"/>
        <v>3.62283462279462</v>
      </c>
      <c r="AK21" s="22">
        <f t="shared" si="7"/>
        <v>11.748246647527449</v>
      </c>
      <c r="AL21" s="22">
        <f t="shared" si="7"/>
        <v>1.283954196614767</v>
      </c>
      <c r="AM21" s="23"/>
      <c r="AN21" s="22">
        <f t="shared" si="20"/>
        <v>2.4463081607527433</v>
      </c>
      <c r="AO21" s="24">
        <f t="shared" si="20"/>
        <v>1.9791470376055045</v>
      </c>
      <c r="AP21" s="24">
        <f>IF(Settings!$I$6&gt;69, 0.2*(AO21), 0)</f>
        <v>0</v>
      </c>
      <c r="AQ21" s="25">
        <f t="shared" si="21"/>
        <v>10.961725200159451</v>
      </c>
      <c r="AR21" s="25">
        <f t="shared" si="8"/>
        <v>5.673156025331445</v>
      </c>
      <c r="AS21" s="25">
        <f t="shared" si="8"/>
        <v>6.5383886579410317</v>
      </c>
      <c r="AT21" s="26" t="e">
        <f t="shared" si="22"/>
        <v>#VALUE!</v>
      </c>
      <c r="AU21" s="26" t="e">
        <f t="shared" si="23"/>
        <v>#VALUE!</v>
      </c>
      <c r="AV21" s="27" t="e">
        <f t="shared" si="24"/>
        <v>#VALUE!</v>
      </c>
      <c r="AW21" s="27" t="e">
        <f t="shared" si="25"/>
        <v>#VALUE!</v>
      </c>
      <c r="AX21" s="28" t="e">
        <f t="shared" si="26"/>
        <v>#VALUE!</v>
      </c>
      <c r="AY21" s="28" t="e">
        <f t="shared" si="27"/>
        <v>#VALUE!</v>
      </c>
      <c r="BA21" s="23">
        <f t="shared" si="28"/>
        <v>3.7858039119633853</v>
      </c>
      <c r="BB21" s="23">
        <f t="shared" si="28"/>
        <v>21.070480026034367</v>
      </c>
      <c r="BD21">
        <f t="shared" si="29"/>
        <v>1.7697688297607095</v>
      </c>
    </row>
    <row r="22" spans="1:257" x14ac:dyDescent="0.3">
      <c r="A22" s="13">
        <v>19</v>
      </c>
      <c r="B22" s="11" t="str">
        <f>IF($C$8=FALSE,"",IF('Graph-outputs'!$D$1=6,INDEX(Settings!$G$5:$G$34,'Calcs-control1'!A22),A22*5-5))</f>
        <v/>
      </c>
      <c r="F22">
        <v>8</v>
      </c>
      <c r="G22" s="22">
        <f t="shared" si="9"/>
        <v>1.5410179737705523</v>
      </c>
      <c r="H22" s="22">
        <f t="shared" si="9"/>
        <v>9.983885455050439</v>
      </c>
      <c r="I22" s="22">
        <f t="shared" si="9"/>
        <v>2.9394188564904957</v>
      </c>
      <c r="J22" s="22">
        <f t="shared" si="9"/>
        <v>10.506807947025166</v>
      </c>
      <c r="K22" s="22">
        <f t="shared" si="9"/>
        <v>1.0012304817020146</v>
      </c>
      <c r="L22" s="23"/>
      <c r="M22" s="22">
        <f t="shared" si="4"/>
        <v>2.1094922032691397</v>
      </c>
      <c r="N22" s="24">
        <f t="shared" si="4"/>
        <v>1.7512938885880787</v>
      </c>
      <c r="O22" s="24">
        <f>IF(Settings!$I$6&gt;69, 0.2*(N22), 0)</f>
        <v>0</v>
      </c>
      <c r="P22" s="25">
        <f t="shared" si="5"/>
        <v>9.9521428450359419</v>
      </c>
      <c r="Q22" s="25">
        <f t="shared" si="6"/>
        <v>5.03781087301717</v>
      </c>
      <c r="R22" s="25">
        <f t="shared" si="6"/>
        <v>5.4220421741494835</v>
      </c>
      <c r="S22" s="26" t="e">
        <f t="shared" ref="S22:S84" si="30">S$8*(S$4*(1-EXP(-S$5*F22))^S$6)</f>
        <v>#VALUE!</v>
      </c>
      <c r="T22" s="26" t="e">
        <f t="shared" ref="T22:T84" si="31">T$8*(T$4*(1-EXP(-T$5*F22))^T$6)</f>
        <v>#VALUE!</v>
      </c>
      <c r="U22" s="27" t="e">
        <f t="shared" si="12"/>
        <v>#VALUE!</v>
      </c>
      <c r="V22" s="27" t="e">
        <f t="shared" si="13"/>
        <v>#VALUE!</v>
      </c>
      <c r="W22" s="28" t="e">
        <f t="shared" si="14"/>
        <v>#VALUE!</v>
      </c>
      <c r="X22" s="28" t="e">
        <f t="shared" si="15"/>
        <v>#VALUE!</v>
      </c>
      <c r="Z22" s="23">
        <f t="shared" si="16"/>
        <v>3.1688300130025975</v>
      </c>
      <c r="AA22" s="23">
        <f t="shared" si="16"/>
        <v>19.684155227207885</v>
      </c>
      <c r="AC22">
        <v>8</v>
      </c>
      <c r="AE22" s="44">
        <f t="shared" si="17"/>
        <v>9.1538949468576511</v>
      </c>
      <c r="AG22">
        <f t="shared" si="18"/>
        <v>9.1538949468576511</v>
      </c>
      <c r="AH22" s="22">
        <f t="shared" si="19"/>
        <v>2.4249673521168065</v>
      </c>
      <c r="AI22" s="22">
        <f t="shared" si="7"/>
        <v>11.937171484238908</v>
      </c>
      <c r="AJ22" s="22">
        <f t="shared" si="7"/>
        <v>4.0977664146255606</v>
      </c>
      <c r="AK22" s="22">
        <f t="shared" si="7"/>
        <v>12.551427385707502</v>
      </c>
      <c r="AL22" s="22">
        <f t="shared" si="7"/>
        <v>1.4847702740755073</v>
      </c>
      <c r="AM22" s="23"/>
      <c r="AN22" s="22">
        <f t="shared" si="20"/>
        <v>2.6704900247421213</v>
      </c>
      <c r="AO22" s="24">
        <f t="shared" si="20"/>
        <v>2.1280989127881149</v>
      </c>
      <c r="AP22" s="24">
        <f>IF(Settings!$I$6&gt;69, 0.2*(AO22), 0)</f>
        <v>0</v>
      </c>
      <c r="AQ22" s="25">
        <f t="shared" si="21"/>
        <v>11.607088255531679</v>
      </c>
      <c r="AR22" s="25">
        <f t="shared" si="8"/>
        <v>6.0845333463038545</v>
      </c>
      <c r="AS22" s="25">
        <f t="shared" si="8"/>
        <v>7.2904630391634528</v>
      </c>
      <c r="AT22" s="26" t="e">
        <f t="shared" si="22"/>
        <v>#VALUE!</v>
      </c>
      <c r="AU22" s="26" t="e">
        <f t="shared" si="23"/>
        <v>#VALUE!</v>
      </c>
      <c r="AV22" s="27" t="e">
        <f t="shared" si="24"/>
        <v>#VALUE!</v>
      </c>
      <c r="AW22" s="27" t="e">
        <f t="shared" si="25"/>
        <v>#VALUE!</v>
      </c>
      <c r="AX22" s="28" t="e">
        <f t="shared" si="26"/>
        <v>#VALUE!</v>
      </c>
      <c r="AY22" s="28" t="e">
        <f t="shared" si="27"/>
        <v>#VALUE!</v>
      </c>
      <c r="BA22" s="23">
        <f t="shared" si="28"/>
        <v>4.1988909555497864</v>
      </c>
      <c r="BB22" s="23">
        <f t="shared" si="28"/>
        <v>21.931164430466811</v>
      </c>
      <c r="BD22">
        <f t="shared" si="29"/>
        <v>1.8640447342277406</v>
      </c>
    </row>
    <row r="23" spans="1:257" x14ac:dyDescent="0.3">
      <c r="A23" s="13">
        <v>20</v>
      </c>
      <c r="B23" s="11" t="str">
        <f>IF($C$8=FALSE,"",IF('Graph-outputs'!$D$1=6,INDEX(Settings!$G$5:$G$34,'Calcs-control1'!A23),A23*5-5))</f>
        <v/>
      </c>
      <c r="F23">
        <v>9</v>
      </c>
      <c r="G23" s="22">
        <f t="shared" si="9"/>
        <v>2.2928597254866991</v>
      </c>
      <c r="H23" s="22">
        <f t="shared" si="9"/>
        <v>11.673730066535926</v>
      </c>
      <c r="I23" s="22">
        <f t="shared" si="9"/>
        <v>3.9319685199167447</v>
      </c>
      <c r="J23" s="22">
        <f t="shared" si="9"/>
        <v>12.275853186267677</v>
      </c>
      <c r="K23" s="22">
        <f t="shared" si="9"/>
        <v>1.4143164358477631</v>
      </c>
      <c r="L23" s="23"/>
      <c r="M23" s="22">
        <f t="shared" si="4"/>
        <v>2.5930368118849123</v>
      </c>
      <c r="N23" s="24">
        <f t="shared" si="4"/>
        <v>2.0768604319004385</v>
      </c>
      <c r="O23" s="24">
        <f>IF(Settings!$I$6&gt;69, 0.2*(N23), 0)</f>
        <v>0</v>
      </c>
      <c r="P23" s="25">
        <f t="shared" si="5"/>
        <v>11.386315380207481</v>
      </c>
      <c r="Q23" s="25">
        <f t="shared" si="6"/>
        <v>5.9433775439841057</v>
      </c>
      <c r="R23" s="25">
        <f t="shared" si="6"/>
        <v>7.0300081901949136</v>
      </c>
      <c r="S23" s="26" t="e">
        <f t="shared" si="30"/>
        <v>#VALUE!</v>
      </c>
      <c r="T23" s="26" t="e">
        <f t="shared" si="31"/>
        <v>#VALUE!</v>
      </c>
      <c r="U23" s="27" t="e">
        <f t="shared" si="12"/>
        <v>#VALUE!</v>
      </c>
      <c r="V23" s="27" t="e">
        <f t="shared" si="13"/>
        <v>#VALUE!</v>
      </c>
      <c r="W23" s="28" t="e">
        <f t="shared" si="14"/>
        <v>#VALUE!</v>
      </c>
      <c r="X23" s="28" t="e">
        <f t="shared" si="15"/>
        <v>#VALUE!</v>
      </c>
      <c r="Z23" s="23">
        <f t="shared" si="16"/>
        <v>4.0560416138516313</v>
      </c>
      <c r="AA23" s="23">
        <f t="shared" si="16"/>
        <v>21.638875567265007</v>
      </c>
      <c r="AC23">
        <v>9</v>
      </c>
      <c r="AE23" s="44">
        <f t="shared" si="17"/>
        <v>9.6269789666544039</v>
      </c>
      <c r="AG23">
        <f t="shared" si="18"/>
        <v>9.6269789666544039</v>
      </c>
      <c r="AH23" s="22">
        <f t="shared" si="19"/>
        <v>2.858979593824726</v>
      </c>
      <c r="AI23" s="22">
        <f t="shared" si="7"/>
        <v>12.751865141048009</v>
      </c>
      <c r="AJ23" s="22">
        <f t="shared" si="7"/>
        <v>4.6287541798255631</v>
      </c>
      <c r="AK23" s="22">
        <f t="shared" si="7"/>
        <v>13.403280620916666</v>
      </c>
      <c r="AL23" s="22">
        <f t="shared" si="7"/>
        <v>1.712604377587051</v>
      </c>
      <c r="AM23" s="23"/>
      <c r="AN23" s="22">
        <f t="shared" si="20"/>
        <v>2.913341632561167</v>
      </c>
      <c r="AO23" s="24">
        <f t="shared" si="20"/>
        <v>2.2873436715477995</v>
      </c>
      <c r="AP23" s="24">
        <f>IF(Settings!$I$6&gt;69, 0.2*(AO23), 0)</f>
        <v>0</v>
      </c>
      <c r="AQ23" s="25">
        <f t="shared" si="21"/>
        <v>12.285430550923474</v>
      </c>
      <c r="AR23" s="25">
        <f t="shared" si="8"/>
        <v>6.5208458068674915</v>
      </c>
      <c r="AS23" s="25">
        <f t="shared" si="8"/>
        <v>8.1102244026690631</v>
      </c>
      <c r="AT23" s="26" t="e">
        <f t="shared" si="22"/>
        <v>#VALUE!</v>
      </c>
      <c r="AU23" s="26" t="e">
        <f t="shared" si="23"/>
        <v>#VALUE!</v>
      </c>
      <c r="AV23" s="27" t="e">
        <f t="shared" si="24"/>
        <v>#VALUE!</v>
      </c>
      <c r="AW23" s="27" t="e">
        <f t="shared" si="25"/>
        <v>#VALUE!</v>
      </c>
      <c r="AX23" s="28" t="e">
        <f t="shared" si="26"/>
        <v>#VALUE!</v>
      </c>
      <c r="AY23" s="28" t="e">
        <f t="shared" si="27"/>
        <v>#VALUE!</v>
      </c>
      <c r="BA23" s="23">
        <f t="shared" si="28"/>
        <v>4.6471878981037733</v>
      </c>
      <c r="BB23" s="23">
        <f t="shared" si="28"/>
        <v>22.815808637631768</v>
      </c>
      <c r="BD23">
        <f t="shared" si="29"/>
        <v>1.9669478487425409</v>
      </c>
      <c r="CQ23" s="37"/>
    </row>
    <row r="24" spans="1:257" x14ac:dyDescent="0.3">
      <c r="A24" s="13">
        <v>21</v>
      </c>
      <c r="B24" s="11" t="str">
        <f>IF($C$8=FALSE,"",IF('Graph-outputs'!$D$1=6,INDEX(Settings!$G$5:$G$34,'Calcs-control1'!A24),A24*5-5))</f>
        <v/>
      </c>
      <c r="F24">
        <v>10</v>
      </c>
      <c r="G24" s="22">
        <f t="shared" si="9"/>
        <v>3.2310525880727958</v>
      </c>
      <c r="H24" s="22">
        <f t="shared" si="9"/>
        <v>13.398932158177313</v>
      </c>
      <c r="I24" s="22">
        <f t="shared" si="9"/>
        <v>5.0697416539291851</v>
      </c>
      <c r="J24" s="22">
        <f t="shared" si="9"/>
        <v>14.079475378683352</v>
      </c>
      <c r="K24" s="22">
        <f t="shared" si="9"/>
        <v>1.9040073337663097</v>
      </c>
      <c r="L24" s="23"/>
      <c r="M24" s="22">
        <f t="shared" si="4"/>
        <v>3.1096854131059932</v>
      </c>
      <c r="N24" s="24">
        <f t="shared" si="4"/>
        <v>2.4146525099687635</v>
      </c>
      <c r="O24" s="24">
        <f>IF(Settings!$I$6&gt;69, 0.2*(N24), 0)</f>
        <v>0</v>
      </c>
      <c r="P24" s="25">
        <f t="shared" si="5"/>
        <v>12.81969309339661</v>
      </c>
      <c r="Q24" s="25">
        <f t="shared" si="6"/>
        <v>6.8670521146091765</v>
      </c>
      <c r="R24" s="25">
        <f t="shared" si="6"/>
        <v>8.7752371628757473</v>
      </c>
      <c r="S24" s="26" t="e">
        <f t="shared" si="30"/>
        <v>#VALUE!</v>
      </c>
      <c r="T24" s="26" t="e">
        <f t="shared" si="31"/>
        <v>#VALUE!</v>
      </c>
      <c r="U24" s="27" t="e">
        <f t="shared" si="12"/>
        <v>#VALUE!</v>
      </c>
      <c r="V24" s="27" t="e">
        <f t="shared" si="13"/>
        <v>#VALUE!</v>
      </c>
      <c r="W24" s="28" t="e">
        <f t="shared" si="14"/>
        <v>#VALUE!</v>
      </c>
      <c r="X24" s="28" t="e">
        <f t="shared" si="15"/>
        <v>#VALUE!</v>
      </c>
      <c r="Z24" s="23">
        <f t="shared" si="16"/>
        <v>5.0095412502866683</v>
      </c>
      <c r="AA24" s="23">
        <f t="shared" si="16"/>
        <v>23.498820971329422</v>
      </c>
      <c r="AC24">
        <v>10</v>
      </c>
      <c r="AE24" s="44">
        <f t="shared" si="17"/>
        <v>10.124512523078607</v>
      </c>
      <c r="AG24">
        <f t="shared" si="18"/>
        <v>10.124512523078607</v>
      </c>
      <c r="AH24" s="22">
        <f t="shared" si="19"/>
        <v>3.3611248642723668</v>
      </c>
      <c r="AI24" s="22">
        <f t="shared" si="7"/>
        <v>13.615754060066813</v>
      </c>
      <c r="AJ24" s="22">
        <f t="shared" si="7"/>
        <v>5.2212449454215983</v>
      </c>
      <c r="AK24" s="22">
        <f t="shared" si="7"/>
        <v>14.305981552197357</v>
      </c>
      <c r="AL24" s="22">
        <f t="shared" si="7"/>
        <v>1.9701578304784066</v>
      </c>
      <c r="AM24" s="23"/>
      <c r="AN24" s="22">
        <f t="shared" si="20"/>
        <v>3.1761400081655</v>
      </c>
      <c r="AO24" s="24">
        <f t="shared" si="20"/>
        <v>2.4574722092535373</v>
      </c>
      <c r="AP24" s="24">
        <f>IF(Settings!$I$6&gt;69, 0.2*(AO24), 0)</f>
        <v>0</v>
      </c>
      <c r="AQ24" s="25">
        <f t="shared" si="21"/>
        <v>12.997863904239132</v>
      </c>
      <c r="AR24" s="25">
        <f t="shared" si="8"/>
        <v>6.9829758111782212</v>
      </c>
      <c r="AS24" s="25">
        <f t="shared" si="8"/>
        <v>9.0005557830836054</v>
      </c>
      <c r="AT24" s="26" t="e">
        <f t="shared" si="22"/>
        <v>#VALUE!</v>
      </c>
      <c r="AU24" s="26" t="e">
        <f t="shared" si="23"/>
        <v>#VALUE!</v>
      </c>
      <c r="AV24" s="27" t="e">
        <f t="shared" si="24"/>
        <v>#VALUE!</v>
      </c>
      <c r="AW24" s="27" t="e">
        <f t="shared" si="25"/>
        <v>#VALUE!</v>
      </c>
      <c r="AX24" s="28" t="e">
        <f t="shared" si="26"/>
        <v>#VALUE!</v>
      </c>
      <c r="AY24" s="28" t="e">
        <f t="shared" si="27"/>
        <v>#VALUE!</v>
      </c>
      <c r="BA24" s="23">
        <f t="shared" si="28"/>
        <v>5.132070796198267</v>
      </c>
      <c r="BB24" s="23">
        <f t="shared" si="28"/>
        <v>23.724002748277904</v>
      </c>
      <c r="BD24">
        <f t="shared" si="29"/>
        <v>2.0793221842301914</v>
      </c>
      <c r="CQ24" s="37"/>
    </row>
    <row r="25" spans="1:257" x14ac:dyDescent="0.3">
      <c r="A25" s="74">
        <v>22</v>
      </c>
      <c r="F25">
        <v>11</v>
      </c>
      <c r="G25" s="22">
        <f t="shared" si="9"/>
        <v>4.3585364505326929</v>
      </c>
      <c r="H25" s="22">
        <f t="shared" si="9"/>
        <v>15.150484488077087</v>
      </c>
      <c r="I25" s="22">
        <f t="shared" si="9"/>
        <v>6.3456943604488991</v>
      </c>
      <c r="J25" s="22">
        <f t="shared" si="9"/>
        <v>15.908178536992427</v>
      </c>
      <c r="K25" s="22">
        <f t="shared" si="9"/>
        <v>2.4661410926145901</v>
      </c>
      <c r="L25" s="23"/>
      <c r="M25" s="22">
        <f t="shared" si="4"/>
        <v>3.6556250199432547</v>
      </c>
      <c r="N25" s="24">
        <f t="shared" si="4"/>
        <v>2.7627994698309766</v>
      </c>
      <c r="O25" s="24">
        <f>IF(Settings!$I$6&gt;69, 0.2*(N25), 0)</f>
        <v>0</v>
      </c>
      <c r="P25" s="25">
        <f t="shared" si="5"/>
        <v>14.247514870258627</v>
      </c>
      <c r="Q25" s="25">
        <f t="shared" si="6"/>
        <v>7.801966928874644</v>
      </c>
      <c r="R25" s="25">
        <f t="shared" si="6"/>
        <v>10.6258520455154</v>
      </c>
      <c r="S25" s="26" t="e">
        <f t="shared" si="30"/>
        <v>#VALUE!</v>
      </c>
      <c r="T25" s="26" t="e">
        <f t="shared" si="31"/>
        <v>#VALUE!</v>
      </c>
      <c r="U25" s="27" t="e">
        <f t="shared" si="12"/>
        <v>#VALUE!</v>
      </c>
      <c r="V25" s="27" t="e">
        <f t="shared" si="13"/>
        <v>#VALUE!</v>
      </c>
      <c r="W25" s="28" t="e">
        <f t="shared" si="14"/>
        <v>#VALUE!</v>
      </c>
      <c r="X25" s="28" t="e">
        <f t="shared" si="15"/>
        <v>#VALUE!</v>
      </c>
      <c r="Z25" s="23">
        <f t="shared" si="16"/>
        <v>6.0127376060406439</v>
      </c>
      <c r="AA25" s="23">
        <f t="shared" si="16"/>
        <v>25.268586617702788</v>
      </c>
      <c r="AC25">
        <v>11</v>
      </c>
      <c r="AE25" s="44">
        <f t="shared" si="17"/>
        <v>10.647759196839573</v>
      </c>
      <c r="AG25">
        <f t="shared" si="18"/>
        <v>10.647759196839573</v>
      </c>
      <c r="AH25" s="22">
        <f t="shared" si="19"/>
        <v>3.9398517174535188</v>
      </c>
      <c r="AI25" s="22">
        <f t="shared" si="7"/>
        <v>14.531014384263651</v>
      </c>
      <c r="AJ25" s="22">
        <f t="shared" si="7"/>
        <v>5.8809983440438769</v>
      </c>
      <c r="AK25" s="22">
        <f t="shared" si="7"/>
        <v>15.26170393714558</v>
      </c>
      <c r="AL25" s="22">
        <f t="shared" si="7"/>
        <v>2.260209602101233</v>
      </c>
      <c r="AM25" s="23"/>
      <c r="AN25" s="22">
        <f t="shared" si="20"/>
        <v>3.4602082356882837</v>
      </c>
      <c r="AO25" s="24">
        <f t="shared" si="20"/>
        <v>2.6390933721610215</v>
      </c>
      <c r="AP25" s="24">
        <f>IF(Settings!$I$6&gt;69, 0.2*(AO25), 0)</f>
        <v>0</v>
      </c>
      <c r="AQ25" s="25">
        <f t="shared" si="21"/>
        <v>13.745469104625272</v>
      </c>
      <c r="AR25" s="25">
        <f t="shared" si="8"/>
        <v>7.4717526720338405</v>
      </c>
      <c r="AS25" s="25">
        <f t="shared" si="8"/>
        <v>9.9639084534403448</v>
      </c>
      <c r="AT25" s="26" t="e">
        <f t="shared" si="22"/>
        <v>#VALUE!</v>
      </c>
      <c r="AU25" s="26" t="e">
        <f t="shared" si="23"/>
        <v>#VALUE!</v>
      </c>
      <c r="AV25" s="27" t="e">
        <f t="shared" si="24"/>
        <v>#VALUE!</v>
      </c>
      <c r="AW25" s="27" t="e">
        <f t="shared" si="25"/>
        <v>#VALUE!</v>
      </c>
      <c r="AX25" s="28" t="e">
        <f t="shared" si="26"/>
        <v>#VALUE!</v>
      </c>
      <c r="AY25" s="28" t="e">
        <f t="shared" si="27"/>
        <v>#VALUE!</v>
      </c>
      <c r="BA25" s="23">
        <f t="shared" si="28"/>
        <v>5.6546960829856232</v>
      </c>
      <c r="BB25" s="23">
        <f t="shared" si="28"/>
        <v>24.655212404564693</v>
      </c>
      <c r="BD25">
        <f t="shared" si="29"/>
        <v>2.202097587882399</v>
      </c>
    </row>
    <row r="26" spans="1:257" x14ac:dyDescent="0.3">
      <c r="A26" s="74">
        <v>23</v>
      </c>
      <c r="F26">
        <v>12</v>
      </c>
      <c r="G26" s="22">
        <f t="shared" si="9"/>
        <v>5.6726709742267465</v>
      </c>
      <c r="H26" s="22">
        <f t="shared" si="9"/>
        <v>16.920750877794394</v>
      </c>
      <c r="I26" s="22">
        <f t="shared" si="9"/>
        <v>7.7512475108002556</v>
      </c>
      <c r="J26" s="22">
        <f t="shared" si="9"/>
        <v>17.753934653284446</v>
      </c>
      <c r="K26" s="22">
        <f t="shared" si="9"/>
        <v>3.0948085180380716</v>
      </c>
      <c r="L26" s="23"/>
      <c r="M26" s="22">
        <f t="shared" si="4"/>
        <v>4.2273239789819907</v>
      </c>
      <c r="N26" s="24">
        <f t="shared" si="4"/>
        <v>3.1196692655047129</v>
      </c>
      <c r="O26" s="24">
        <f>IF(Settings!$I$6&gt;69, 0.2*(N26), 0)</f>
        <v>0</v>
      </c>
      <c r="P26" s="25">
        <f t="shared" si="5"/>
        <v>15.665942505639201</v>
      </c>
      <c r="Q26" s="25">
        <f t="shared" si="6"/>
        <v>8.7423366947251804</v>
      </c>
      <c r="R26" s="25">
        <f t="shared" si="6"/>
        <v>12.551606251772798</v>
      </c>
      <c r="S26" s="26" t="e">
        <f t="shared" si="30"/>
        <v>#VALUE!</v>
      </c>
      <c r="T26" s="26" t="e">
        <f t="shared" si="31"/>
        <v>#VALUE!</v>
      </c>
      <c r="U26" s="27" t="e">
        <f t="shared" si="12"/>
        <v>#VALUE!</v>
      </c>
      <c r="V26" s="27" t="e">
        <f t="shared" si="13"/>
        <v>#VALUE!</v>
      </c>
      <c r="W26" s="28" t="e">
        <f t="shared" si="14"/>
        <v>#VALUE!</v>
      </c>
      <c r="X26" s="28" t="e">
        <f t="shared" si="15"/>
        <v>#VALUE!</v>
      </c>
      <c r="Z26" s="23">
        <f t="shared" si="16"/>
        <v>7.0502239689474173</v>
      </c>
      <c r="AA26" s="23">
        <f t="shared" si="16"/>
        <v>26.952544886713817</v>
      </c>
      <c r="AC26">
        <v>12</v>
      </c>
      <c r="AE26" s="44">
        <f t="shared" si="17"/>
        <v>11.198047871978659</v>
      </c>
      <c r="AG26">
        <f t="shared" si="18"/>
        <v>11.198047871978659</v>
      </c>
      <c r="AH26" s="22">
        <f t="shared" si="19"/>
        <v>4.604147646204237</v>
      </c>
      <c r="AI26" s="22">
        <f t="shared" si="7"/>
        <v>15.499817320263922</v>
      </c>
      <c r="AJ26" s="22">
        <f t="shared" si="7"/>
        <v>6.6140626784436636</v>
      </c>
      <c r="AK26" s="22">
        <f t="shared" si="7"/>
        <v>16.272604825514367</v>
      </c>
      <c r="AL26" s="22">
        <f t="shared" si="7"/>
        <v>2.585575446515445</v>
      </c>
      <c r="AM26" s="23"/>
      <c r="AN26" s="22">
        <f t="shared" si="20"/>
        <v>3.7669104745315654</v>
      </c>
      <c r="AO26" s="24">
        <f t="shared" si="20"/>
        <v>2.8328321839905253</v>
      </c>
      <c r="AP26" s="24">
        <f>IF(Settings!$I$6&gt;69, 0.2*(AO26), 0)</f>
        <v>0</v>
      </c>
      <c r="AQ26" s="25">
        <f t="shared" si="21"/>
        <v>14.529285575431352</v>
      </c>
      <c r="AR26" s="25">
        <f t="shared" si="8"/>
        <v>7.9879387362053809</v>
      </c>
      <c r="AS26" s="25">
        <f t="shared" si="8"/>
        <v>11.002196460607417</v>
      </c>
      <c r="AT26" s="26" t="e">
        <f t="shared" si="22"/>
        <v>#VALUE!</v>
      </c>
      <c r="AU26" s="26" t="e">
        <f t="shared" si="23"/>
        <v>#VALUE!</v>
      </c>
      <c r="AV26" s="27" t="e">
        <f t="shared" si="24"/>
        <v>#VALUE!</v>
      </c>
      <c r="AW26" s="27" t="e">
        <f t="shared" si="25"/>
        <v>#VALUE!</v>
      </c>
      <c r="AX26" s="28" t="e">
        <f t="shared" si="26"/>
        <v>#VALUE!</v>
      </c>
      <c r="AY26" s="28" t="e">
        <f t="shared" si="27"/>
        <v>#VALUE!</v>
      </c>
      <c r="BA26" s="23">
        <f t="shared" si="28"/>
        <v>6.2159504546778255</v>
      </c>
      <c r="BB26" s="23">
        <f t="shared" si="28"/>
        <v>25.608770241802183</v>
      </c>
      <c r="BD26">
        <f t="shared" si="29"/>
        <v>2.3362986556616865</v>
      </c>
    </row>
    <row r="27" spans="1:257" x14ac:dyDescent="0.3">
      <c r="A27" s="74">
        <v>24</v>
      </c>
      <c r="F27">
        <v>13</v>
      </c>
      <c r="G27" s="22">
        <f t="shared" si="9"/>
        <v>7.1660708357668508</v>
      </c>
      <c r="H27" s="22">
        <f t="shared" si="9"/>
        <v>18.703202868170742</v>
      </c>
      <c r="I27" s="22">
        <f t="shared" si="9"/>
        <v>9.2767472814367391</v>
      </c>
      <c r="J27" s="22">
        <f t="shared" si="9"/>
        <v>19.609901554276455</v>
      </c>
      <c r="K27" s="22">
        <f t="shared" si="9"/>
        <v>3.7828851168496085</v>
      </c>
      <c r="L27" s="23"/>
      <c r="M27" s="22">
        <f t="shared" si="4"/>
        <v>4.8215136489680557</v>
      </c>
      <c r="N27" s="24">
        <f t="shared" si="4"/>
        <v>3.4838260643746048</v>
      </c>
      <c r="O27" s="24">
        <f>IF(Settings!$I$6&gt;69, 0.2*(N27), 0)</f>
        <v>0</v>
      </c>
      <c r="P27" s="25">
        <f t="shared" si="5"/>
        <v>17.071857824317391</v>
      </c>
      <c r="Q27" s="25">
        <f t="shared" si="6"/>
        <v>9.6832779211139055</v>
      </c>
      <c r="R27" s="25">
        <f t="shared" si="6"/>
        <v>14.524733656511787</v>
      </c>
      <c r="S27" s="26" t="e">
        <f t="shared" si="30"/>
        <v>#VALUE!</v>
      </c>
      <c r="T27" s="26" t="e">
        <f t="shared" si="31"/>
        <v>#VALUE!</v>
      </c>
      <c r="U27" s="27" t="e">
        <f t="shared" si="12"/>
        <v>#VALUE!</v>
      </c>
      <c r="V27" s="27" t="e">
        <f t="shared" si="13"/>
        <v>#VALUE!</v>
      </c>
      <c r="W27" s="28" t="e">
        <f t="shared" si="14"/>
        <v>#VALUE!</v>
      </c>
      <c r="X27" s="28" t="e">
        <f t="shared" si="15"/>
        <v>#VALUE!</v>
      </c>
      <c r="Z27" s="23">
        <f t="shared" si="16"/>
        <v>8.1080826689914183</v>
      </c>
      <c r="AA27" s="23">
        <f t="shared" si="16"/>
        <v>28.554856163114522</v>
      </c>
      <c r="AC27">
        <v>13</v>
      </c>
      <c r="AE27" s="44">
        <f t="shared" si="17"/>
        <v>11.776776110822025</v>
      </c>
      <c r="AG27">
        <f t="shared" si="18"/>
        <v>11.776776110822025</v>
      </c>
      <c r="AH27" s="22">
        <f t="shared" si="19"/>
        <v>5.3634551603342651</v>
      </c>
      <c r="AI27" s="22">
        <f t="shared" si="7"/>
        <v>16.524313396402</v>
      </c>
      <c r="AJ27" s="22">
        <f t="shared" si="7"/>
        <v>7.4267407962725747</v>
      </c>
      <c r="AK27" s="22">
        <f t="shared" si="7"/>
        <v>17.3408072739585</v>
      </c>
      <c r="AL27" s="22">
        <f t="shared" si="7"/>
        <v>2.9490576566936362</v>
      </c>
      <c r="AM27" s="23"/>
      <c r="AN27" s="22">
        <f t="shared" si="20"/>
        <v>4.0976456551995426</v>
      </c>
      <c r="AO27" s="24">
        <f t="shared" si="20"/>
        <v>3.0393276555551187</v>
      </c>
      <c r="AP27" s="24">
        <f>IF(Settings!$I$6&gt;69, 0.2*(AO27), 0)</f>
        <v>0</v>
      </c>
      <c r="AQ27" s="25">
        <f t="shared" si="21"/>
        <v>15.350300014161025</v>
      </c>
      <c r="AR27" s="25">
        <f t="shared" si="8"/>
        <v>8.5322143410672275</v>
      </c>
      <c r="AS27" s="25">
        <f t="shared" si="8"/>
        <v>12.116687291989457</v>
      </c>
      <c r="AT27" s="26" t="e">
        <f t="shared" si="22"/>
        <v>#VALUE!</v>
      </c>
      <c r="AU27" s="26" t="e">
        <f t="shared" si="23"/>
        <v>#VALUE!</v>
      </c>
      <c r="AV27" s="27" t="e">
        <f t="shared" si="24"/>
        <v>#VALUE!</v>
      </c>
      <c r="AW27" s="27" t="e">
        <f t="shared" si="25"/>
        <v>#VALUE!</v>
      </c>
      <c r="AX27" s="28" t="e">
        <f t="shared" si="26"/>
        <v>#VALUE!</v>
      </c>
      <c r="AY27" s="28" t="e">
        <f t="shared" si="27"/>
        <v>#VALUE!</v>
      </c>
      <c r="BA27" s="23">
        <f t="shared" si="28"/>
        <v>6.816399046277267</v>
      </c>
      <c r="BB27" s="23">
        <f t="shared" si="28"/>
        <v>26.583867594873553</v>
      </c>
      <c r="BD27">
        <f t="shared" si="29"/>
        <v>2.4830545800601174</v>
      </c>
    </row>
    <row r="28" spans="1:257" x14ac:dyDescent="0.3">
      <c r="A28" s="74">
        <v>25</v>
      </c>
      <c r="F28">
        <v>14</v>
      </c>
      <c r="G28" s="22">
        <f t="shared" si="9"/>
        <v>8.8275137746323189</v>
      </c>
      <c r="H28" s="22">
        <f t="shared" si="9"/>
        <v>20.492223576980003</v>
      </c>
      <c r="I28" s="22">
        <f t="shared" si="9"/>
        <v>10.911842613659864</v>
      </c>
      <c r="J28" s="22">
        <f t="shared" si="9"/>
        <v>21.470212541254003</v>
      </c>
      <c r="K28" s="22">
        <f t="shared" si="9"/>
        <v>4.5224953692376975</v>
      </c>
      <c r="L28" s="23"/>
      <c r="M28" s="22">
        <f t="shared" si="4"/>
        <v>5.4351712138522181</v>
      </c>
      <c r="N28" s="24">
        <f t="shared" si="4"/>
        <v>3.8539983376445845</v>
      </c>
      <c r="O28" s="24">
        <f>IF(Settings!$I$6&gt;69, 0.2*(N28), 0)</f>
        <v>0</v>
      </c>
      <c r="P28" s="25">
        <f t="shared" si="5"/>
        <v>18.462715847695719</v>
      </c>
      <c r="Q28" s="25">
        <f t="shared" si="6"/>
        <v>10.620666883903553</v>
      </c>
      <c r="R28" s="25">
        <f t="shared" si="6"/>
        <v>16.520416571591696</v>
      </c>
      <c r="S28" s="26" t="e">
        <f t="shared" si="30"/>
        <v>#VALUE!</v>
      </c>
      <c r="T28" s="26" t="e">
        <f t="shared" si="31"/>
        <v>#VALUE!</v>
      </c>
      <c r="U28" s="27" t="e">
        <f t="shared" si="12"/>
        <v>#VALUE!</v>
      </c>
      <c r="V28" s="27" t="e">
        <f t="shared" si="13"/>
        <v>#VALUE!</v>
      </c>
      <c r="W28" s="28" t="e">
        <f t="shared" si="14"/>
        <v>#VALUE!</v>
      </c>
      <c r="X28" s="28" t="e">
        <f t="shared" si="15"/>
        <v>#VALUE!</v>
      </c>
      <c r="Z28" s="23">
        <f t="shared" si="16"/>
        <v>9.1740261097170439</v>
      </c>
      <c r="AA28" s="23">
        <f t="shared" si="16"/>
        <v>30.079479114720474</v>
      </c>
      <c r="AC28">
        <v>14</v>
      </c>
      <c r="AE28" s="44">
        <f t="shared" si="17"/>
        <v>12.385413703354873</v>
      </c>
      <c r="AG28">
        <f>AE28</f>
        <v>12.385413703354873</v>
      </c>
      <c r="AH28" s="22">
        <f t="shared" si="19"/>
        <v>6.2275552078966498</v>
      </c>
      <c r="AI28" s="22">
        <f t="shared" si="7"/>
        <v>17.606614675645972</v>
      </c>
      <c r="AJ28" s="22">
        <f t="shared" si="7"/>
        <v>8.3255444274794534</v>
      </c>
      <c r="AK28" s="22">
        <f t="shared" si="7"/>
        <v>18.468380938034191</v>
      </c>
      <c r="AL28" s="22">
        <f t="shared" si="7"/>
        <v>3.3533851527142158</v>
      </c>
      <c r="AM28" s="23"/>
      <c r="AN28" s="22">
        <f t="shared" si="20"/>
        <v>4.4538397149440678</v>
      </c>
      <c r="AO28" s="24">
        <f t="shared" si="20"/>
        <v>3.2592301342858851</v>
      </c>
      <c r="AP28" s="24">
        <f>IF(Settings!$I$6&gt;69, 0.2*(AO28), 0)</f>
        <v>0</v>
      </c>
      <c r="AQ28" s="25">
        <f t="shared" si="21"/>
        <v>16.209433987239205</v>
      </c>
      <c r="AR28" s="25">
        <f t="shared" si="8"/>
        <v>9.1051616600125858</v>
      </c>
      <c r="AS28" s="25">
        <f t="shared" si="8"/>
        <v>13.30789150615567</v>
      </c>
      <c r="AT28" s="26" t="e">
        <f t="shared" si="22"/>
        <v>#VALUE!</v>
      </c>
      <c r="AU28" s="26" t="e">
        <f t="shared" si="23"/>
        <v>#VALUE!</v>
      </c>
      <c r="AV28" s="27" t="e">
        <f t="shared" si="24"/>
        <v>#VALUE!</v>
      </c>
      <c r="AW28" s="27" t="e">
        <f t="shared" si="25"/>
        <v>#VALUE!</v>
      </c>
      <c r="AX28" s="28" t="e">
        <f t="shared" si="26"/>
        <v>#VALUE!</v>
      </c>
      <c r="AY28" s="28" t="e">
        <f t="shared" si="27"/>
        <v>#VALUE!</v>
      </c>
      <c r="BA28" s="23">
        <f t="shared" si="28"/>
        <v>7.4562331740588368</v>
      </c>
      <c r="BB28" s="23">
        <f t="shared" si="28"/>
        <v>27.579546607738731</v>
      </c>
      <c r="BD28">
        <f t="shared" si="29"/>
        <v>2.6436100317758289</v>
      </c>
    </row>
    <row r="29" spans="1:257" x14ac:dyDescent="0.3">
      <c r="A29" s="74">
        <v>26</v>
      </c>
      <c r="F29">
        <v>15</v>
      </c>
      <c r="G29" s="22">
        <f t="shared" si="9"/>
        <v>10.642843534040084</v>
      </c>
      <c r="H29" s="22">
        <f t="shared" si="9"/>
        <v>22.28295754868239</v>
      </c>
      <c r="I29" s="22">
        <f t="shared" si="9"/>
        <v>12.645792257304329</v>
      </c>
      <c r="J29" s="22">
        <f t="shared" si="9"/>
        <v>23.329815208797786</v>
      </c>
      <c r="K29" s="22">
        <f t="shared" si="9"/>
        <v>5.3054016606116399</v>
      </c>
      <c r="L29" s="23"/>
      <c r="M29" s="22">
        <f t="shared" si="4"/>
        <v>6.0655035616495301</v>
      </c>
      <c r="N29" s="24">
        <f t="shared" si="4"/>
        <v>4.2290541830964665</v>
      </c>
      <c r="O29" s="24">
        <f>IF(Settings!$I$6&gt;69, 0.2*(N29), 0)</f>
        <v>0</v>
      </c>
      <c r="P29" s="25">
        <f t="shared" si="5"/>
        <v>19.836435414721144</v>
      </c>
      <c r="Q29" s="25">
        <f t="shared" si="6"/>
        <v>11.551025434128061</v>
      </c>
      <c r="R29" s="25">
        <f t="shared" si="6"/>
        <v>18.516979455587446</v>
      </c>
      <c r="S29" s="26" t="e">
        <f t="shared" si="30"/>
        <v>#VALUE!</v>
      </c>
      <c r="T29" s="26" t="e">
        <f t="shared" si="31"/>
        <v>#VALUE!</v>
      </c>
      <c r="U29" s="27" t="e">
        <f t="shared" si="12"/>
        <v>#VALUE!</v>
      </c>
      <c r="V29" s="27" t="e">
        <f t="shared" si="13"/>
        <v>#VALUE!</v>
      </c>
      <c r="W29" s="28" t="e">
        <f t="shared" si="14"/>
        <v>#VALUE!</v>
      </c>
      <c r="X29" s="28" t="e">
        <f t="shared" si="15"/>
        <v>#VALUE!</v>
      </c>
      <c r="Z29" s="23">
        <f t="shared" si="16"/>
        <v>10.237425050530156</v>
      </c>
      <c r="AA29" s="23">
        <f t="shared" si="16"/>
        <v>31.530180472689544</v>
      </c>
      <c r="AC29">
        <v>15</v>
      </c>
      <c r="AE29" s="44">
        <f t="shared" si="17"/>
        <v>13.025506400031523</v>
      </c>
      <c r="AG29">
        <f t="shared" si="18"/>
        <v>13.025506400031523</v>
      </c>
      <c r="AH29" s="22">
        <f t="shared" si="19"/>
        <v>7.2064145769121666</v>
      </c>
      <c r="AI29" s="22">
        <f t="shared" si="7"/>
        <v>18.748774823099591</v>
      </c>
      <c r="AJ29" s="22">
        <f t="shared" si="7"/>
        <v>9.3171356804130436</v>
      </c>
      <c r="AK29" s="22">
        <f t="shared" si="7"/>
        <v>19.657320454401603</v>
      </c>
      <c r="AL29" s="22">
        <f t="shared" si="7"/>
        <v>3.8011439903325099</v>
      </c>
      <c r="AM29" s="23"/>
      <c r="AN29" s="22">
        <f t="shared" si="20"/>
        <v>4.8369362334486912</v>
      </c>
      <c r="AO29" s="24">
        <f t="shared" si="20"/>
        <v>3.4931981496838134</v>
      </c>
      <c r="AP29" s="24">
        <f>IF(Settings!$I$6&gt;69, 0.2*(AO29), 0)</f>
        <v>0</v>
      </c>
      <c r="AQ29" s="25">
        <f t="shared" si="21"/>
        <v>17.107530470063239</v>
      </c>
      <c r="AR29" s="25">
        <f t="shared" si="8"/>
        <v>9.707247529170381</v>
      </c>
      <c r="AS29" s="25">
        <f t="shared" si="8"/>
        <v>14.575454768500629</v>
      </c>
      <c r="AT29" s="26" t="e">
        <f t="shared" si="22"/>
        <v>#VALUE!</v>
      </c>
      <c r="AU29" s="26" t="e">
        <f t="shared" si="23"/>
        <v>#VALUE!</v>
      </c>
      <c r="AV29" s="27" t="e">
        <f t="shared" si="24"/>
        <v>#VALUE!</v>
      </c>
      <c r="AW29" s="27" t="e">
        <f t="shared" si="25"/>
        <v>#VALUE!</v>
      </c>
      <c r="AX29" s="28" t="e">
        <f t="shared" si="26"/>
        <v>#VALUE!</v>
      </c>
      <c r="AY29" s="28" t="e">
        <f t="shared" si="27"/>
        <v>#VALUE!</v>
      </c>
      <c r="BA29" s="23">
        <f t="shared" si="28"/>
        <v>8.1352191922227686</v>
      </c>
      <c r="BB29" s="23">
        <f t="shared" si="28"/>
        <v>28.594692913053883</v>
      </c>
      <c r="BD29">
        <f t="shared" si="29"/>
        <v>2.8193371844062201</v>
      </c>
      <c r="BE29" s="1"/>
      <c r="BF29" s="1"/>
      <c r="BG29" s="1"/>
      <c r="BH29" s="1"/>
      <c r="BI29" s="1"/>
      <c r="BJ29" s="1"/>
      <c r="BK29" s="1"/>
      <c r="BL29" s="1"/>
      <c r="BM29" s="1"/>
      <c r="BN29" s="37"/>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37"/>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row>
    <row r="30" spans="1:257" x14ac:dyDescent="0.3">
      <c r="A30" s="74">
        <v>27</v>
      </c>
      <c r="F30">
        <v>16</v>
      </c>
      <c r="G30" s="22">
        <f t="shared" si="9"/>
        <v>12.595816669853894</v>
      </c>
      <c r="H30" s="22">
        <f t="shared" si="9"/>
        <v>24.071193158823732</v>
      </c>
      <c r="I30" s="22">
        <f t="shared" si="9"/>
        <v>14.467712278899473</v>
      </c>
      <c r="J30" s="22">
        <f t="shared" si="9"/>
        <v>25.184345109690391</v>
      </c>
      <c r="K30" s="22">
        <f t="shared" si="9"/>
        <v>6.1233183054585849</v>
      </c>
      <c r="L30" s="23"/>
      <c r="M30" s="22">
        <f t="shared" ref="M30:N84" si="32">M$4*(1-EXP(-M$5*$F30))^M$6</f>
        <v>6.7099321645779026</v>
      </c>
      <c r="N30" s="24">
        <f t="shared" si="32"/>
        <v>4.6079818043996132</v>
      </c>
      <c r="O30" s="24">
        <f>IF(Settings!$I$6&gt;69, 0.2*(N30), 0)</f>
        <v>0</v>
      </c>
      <c r="P30" s="25">
        <f t="shared" si="5"/>
        <v>21.191315723285221</v>
      </c>
      <c r="Q30" s="25">
        <f>Q$4*(1-EXP(-Q$5*$F30))^Q$6</f>
        <v>12.47142757980199</v>
      </c>
      <c r="R30" s="25">
        <f>R$4*(1-EXP(-R$5*$F30))^R$6</f>
        <v>20.495891712475967</v>
      </c>
      <c r="S30" s="26" t="e">
        <f t="shared" si="30"/>
        <v>#VALUE!</v>
      </c>
      <c r="T30" s="26" t="e">
        <f t="shared" si="31"/>
        <v>#VALUE!</v>
      </c>
      <c r="U30" s="27" t="e">
        <f t="shared" si="12"/>
        <v>#VALUE!</v>
      </c>
      <c r="V30" s="27" t="e">
        <f t="shared" si="13"/>
        <v>#VALUE!</v>
      </c>
      <c r="W30" s="28" t="e">
        <f t="shared" si="14"/>
        <v>#VALUE!</v>
      </c>
      <c r="X30" s="28" t="e">
        <f t="shared" si="15"/>
        <v>#VALUE!</v>
      </c>
      <c r="Z30" s="23">
        <f t="shared" si="16"/>
        <v>11.289261558756806</v>
      </c>
      <c r="AA30" s="23">
        <f t="shared" si="16"/>
        <v>32.910544337602175</v>
      </c>
      <c r="AC30">
        <v>16</v>
      </c>
      <c r="AE30" s="44">
        <f t="shared" si="17"/>
        <v>13.698679837501498</v>
      </c>
      <c r="AG30">
        <f t="shared" si="18"/>
        <v>13.698679837501498</v>
      </c>
      <c r="AH30" s="22">
        <f t="shared" si="19"/>
        <v>8.3099948012734366</v>
      </c>
      <c r="AI30" s="22">
        <f t="shared" si="19"/>
        <v>19.952766945866102</v>
      </c>
      <c r="AJ30" s="22">
        <f t="shared" si="19"/>
        <v>10.408254498077639</v>
      </c>
      <c r="AK30" s="22">
        <f t="shared" si="19"/>
        <v>20.909521548459516</v>
      </c>
      <c r="AL30" s="22">
        <f t="shared" si="19"/>
        <v>4.2946988352945299</v>
      </c>
      <c r="AM30" s="23"/>
      <c r="AN30" s="22">
        <f t="shared" si="20"/>
        <v>5.2483853337968229</v>
      </c>
      <c r="AO30" s="24">
        <f t="shared" si="20"/>
        <v>3.7418947106278626</v>
      </c>
      <c r="AP30" s="24">
        <f>IF(Settings!$I$6&gt;69, 0.2*(AO30), 0)</f>
        <v>0</v>
      </c>
      <c r="AQ30" s="25">
        <f t="shared" si="21"/>
        <v>18.045339338248937</v>
      </c>
      <c r="AR30" s="25">
        <f t="shared" si="21"/>
        <v>10.338805388020059</v>
      </c>
      <c r="AS30" s="25">
        <f t="shared" si="21"/>
        <v>15.918056303855522</v>
      </c>
      <c r="AT30" s="26" t="e">
        <f t="shared" si="22"/>
        <v>#VALUE!</v>
      </c>
      <c r="AU30" s="26" t="e">
        <f t="shared" si="23"/>
        <v>#VALUE!</v>
      </c>
      <c r="AV30" s="27" t="e">
        <f t="shared" si="24"/>
        <v>#VALUE!</v>
      </c>
      <c r="AW30" s="27" t="e">
        <f t="shared" si="25"/>
        <v>#VALUE!</v>
      </c>
      <c r="AX30" s="28" t="e">
        <f t="shared" si="26"/>
        <v>#VALUE!</v>
      </c>
      <c r="AY30" s="28" t="e">
        <f t="shared" si="27"/>
        <v>#VALUE!</v>
      </c>
      <c r="BA30" s="23">
        <f t="shared" si="28"/>
        <v>8.8526502669970313</v>
      </c>
      <c r="BB30" s="23">
        <f t="shared" si="28"/>
        <v>29.628029067591036</v>
      </c>
      <c r="BD30">
        <f t="shared" si="29"/>
        <v>3.0117490027972664</v>
      </c>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EB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7" x14ac:dyDescent="0.3">
      <c r="A31" s="74">
        <v>28</v>
      </c>
      <c r="F31">
        <v>17</v>
      </c>
      <c r="G31" s="22">
        <f t="shared" si="9"/>
        <v>14.668862759659405</v>
      </c>
      <c r="H31" s="22">
        <f t="shared" si="9"/>
        <v>25.853268726465551</v>
      </c>
      <c r="I31" s="22">
        <f t="shared" si="9"/>
        <v>16.36677337454665</v>
      </c>
      <c r="J31" s="22">
        <f t="shared" si="9"/>
        <v>27.030024822823734</v>
      </c>
      <c r="K31" s="22">
        <f t="shared" si="9"/>
        <v>6.9681558917847486</v>
      </c>
      <c r="L31" s="23"/>
      <c r="M31" s="22">
        <f t="shared" si="32"/>
        <v>7.3660788998030817</v>
      </c>
      <c r="N31" s="24">
        <f t="shared" si="32"/>
        <v>4.9898737710914247</v>
      </c>
      <c r="O31" s="24">
        <f>IF(Settings!$I$6&gt;69, 0.2*(N31), 0)</f>
        <v>0</v>
      </c>
      <c r="P31" s="25">
        <f t="shared" ref="P31:R84" si="33">P$4*(1-EXP(-P$5*$F31))^P$6</f>
        <v>22.525971346835828</v>
      </c>
      <c r="Q31" s="25">
        <f t="shared" si="33"/>
        <v>13.379421983122118</v>
      </c>
      <c r="R31" s="25">
        <f t="shared" si="33"/>
        <v>22.441642865596648</v>
      </c>
      <c r="S31" s="26" t="e">
        <f t="shared" si="30"/>
        <v>#VALUE!</v>
      </c>
      <c r="T31" s="26" t="e">
        <f t="shared" si="31"/>
        <v>#VALUE!</v>
      </c>
      <c r="U31" s="27" t="e">
        <f t="shared" si="12"/>
        <v>#VALUE!</v>
      </c>
      <c r="V31" s="27" t="e">
        <f t="shared" si="13"/>
        <v>#VALUE!</v>
      </c>
      <c r="W31" s="28" t="e">
        <f t="shared" si="14"/>
        <v>#VALUE!</v>
      </c>
      <c r="X31" s="28" t="e">
        <f t="shared" si="15"/>
        <v>#VALUE!</v>
      </c>
      <c r="Z31" s="23">
        <f t="shared" ref="Z31:AA84" si="34">Z$4*(1-EXP(-Z$5*$F31))^Z$6</f>
        <v>12.32203400297508</v>
      </c>
      <c r="AA31" s="23">
        <f t="shared" si="34"/>
        <v>34.223981034334884</v>
      </c>
      <c r="AC31">
        <v>17</v>
      </c>
      <c r="AE31" s="44">
        <f t="shared" si="17"/>
        <v>14.40664366722172</v>
      </c>
      <c r="AG31">
        <f t="shared" si="18"/>
        <v>14.40664366722172</v>
      </c>
      <c r="AH31" s="22">
        <f t="shared" si="19"/>
        <v>9.5480213758340469</v>
      </c>
      <c r="AI31" s="22">
        <f t="shared" si="19"/>
        <v>21.220459146756088</v>
      </c>
      <c r="AJ31" s="22">
        <f t="shared" si="19"/>
        <v>11.605631055443403</v>
      </c>
      <c r="AK31" s="22">
        <f t="shared" si="19"/>
        <v>22.226754831077066</v>
      </c>
      <c r="AL31" s="22">
        <f t="shared" si="19"/>
        <v>4.8361064942255165</v>
      </c>
      <c r="AM31" s="23"/>
      <c r="AN31" s="22">
        <f t="shared" si="20"/>
        <v>5.689630723676375</v>
      </c>
      <c r="AO31" s="24">
        <f t="shared" si="20"/>
        <v>4.0059830112596737</v>
      </c>
      <c r="AP31" s="24">
        <f>IF(Settings!$I$6&gt;69, 0.2*(AO31), 0)</f>
        <v>0</v>
      </c>
      <c r="AQ31" s="25">
        <f t="shared" si="21"/>
        <v>19.023501834492983</v>
      </c>
      <c r="AR31" s="25">
        <f t="shared" si="21"/>
        <v>11.000016511530273</v>
      </c>
      <c r="AS31" s="25">
        <f t="shared" si="21"/>
        <v>17.333318268228506</v>
      </c>
      <c r="AT31" s="26" t="e">
        <f t="shared" si="22"/>
        <v>#VALUE!</v>
      </c>
      <c r="AU31" s="26" t="e">
        <f t="shared" si="23"/>
        <v>#VALUE!</v>
      </c>
      <c r="AV31" s="27" t="e">
        <f t="shared" si="24"/>
        <v>#VALUE!</v>
      </c>
      <c r="AW31" s="27" t="e">
        <f t="shared" si="25"/>
        <v>#VALUE!</v>
      </c>
      <c r="AX31" s="28" t="e">
        <f t="shared" si="26"/>
        <v>#VALUE!</v>
      </c>
      <c r="AY31" s="28" t="e">
        <f t="shared" si="27"/>
        <v>#VALUE!</v>
      </c>
      <c r="BA31" s="23">
        <f t="shared" ref="BA31:BB84" si="35">BA$4*(1-EXP(-BA$5*$AG31))^BA$6</f>
        <v>9.6073030954718295</v>
      </c>
      <c r="BB31" s="23">
        <f t="shared" si="35"/>
        <v>30.678108947298135</v>
      </c>
      <c r="BD31">
        <f t="shared" si="29"/>
        <v>3.2225139284513942</v>
      </c>
    </row>
    <row r="32" spans="1:257" x14ac:dyDescent="0.3">
      <c r="A32" s="74">
        <v>29</v>
      </c>
      <c r="F32">
        <v>18</v>
      </c>
      <c r="G32" s="22">
        <f t="shared" si="9"/>
        <v>16.843742669459438</v>
      </c>
      <c r="H32" s="22">
        <f t="shared" si="9"/>
        <v>27.62599631747327</v>
      </c>
      <c r="I32" s="22">
        <f t="shared" si="9"/>
        <v>18.332355995367045</v>
      </c>
      <c r="J32" s="22">
        <f t="shared" si="9"/>
        <v>28.86358199607341</v>
      </c>
      <c r="K32" s="22">
        <f t="shared" si="9"/>
        <v>7.8322036727975624</v>
      </c>
      <c r="L32" s="23"/>
      <c r="M32" s="22">
        <f t="shared" si="32"/>
        <v>8.031752753750272</v>
      </c>
      <c r="N32" s="24">
        <f t="shared" si="32"/>
        <v>5.3739141176350049</v>
      </c>
      <c r="O32" s="24">
        <f>IF(Settings!$I$6&gt;69, 0.2*(N32), 0)</f>
        <v>0</v>
      </c>
      <c r="P32" s="25">
        <f t="shared" si="33"/>
        <v>23.839280755485788</v>
      </c>
      <c r="Q32" s="25">
        <f t="shared" si="33"/>
        <v>14.2729669238994</v>
      </c>
      <c r="R32" s="25">
        <f t="shared" si="33"/>
        <v>24.341537310862392</v>
      </c>
      <c r="S32" s="26" t="e">
        <f t="shared" si="30"/>
        <v>#VALUE!</v>
      </c>
      <c r="T32" s="26" t="e">
        <f t="shared" si="31"/>
        <v>#VALUE!</v>
      </c>
      <c r="U32" s="27" t="e">
        <f t="shared" si="12"/>
        <v>#VALUE!</v>
      </c>
      <c r="V32" s="27" t="e">
        <f t="shared" si="13"/>
        <v>#VALUE!</v>
      </c>
      <c r="W32" s="28" t="e">
        <f t="shared" si="14"/>
        <v>#VALUE!</v>
      </c>
      <c r="X32" s="28" t="e">
        <f t="shared" si="15"/>
        <v>#VALUE!</v>
      </c>
      <c r="Z32" s="23">
        <f t="shared" si="34"/>
        <v>13.329633867407763</v>
      </c>
      <c r="AA32" s="23">
        <f t="shared" si="34"/>
        <v>35.473735537603709</v>
      </c>
      <c r="AC32">
        <v>18</v>
      </c>
      <c r="AE32" s="44">
        <f t="shared" si="17"/>
        <v>15.151195897440212</v>
      </c>
      <c r="AG32">
        <f t="shared" si="18"/>
        <v>15.151195897440212</v>
      </c>
      <c r="AH32" s="22">
        <f t="shared" si="19"/>
        <v>10.929713788928655</v>
      </c>
      <c r="AI32" s="22">
        <f t="shared" si="19"/>
        <v>22.553587763343522</v>
      </c>
      <c r="AJ32" s="22">
        <f t="shared" si="19"/>
        <v>12.915882344482599</v>
      </c>
      <c r="AK32" s="22">
        <f t="shared" si="19"/>
        <v>23.610637283376313</v>
      </c>
      <c r="AL32" s="22">
        <f t="shared" si="19"/>
        <v>5.4270232123194253</v>
      </c>
      <c r="AM32" s="23"/>
      <c r="AN32" s="22">
        <f t="shared" si="20"/>
        <v>6.1620947670476447</v>
      </c>
      <c r="AO32" s="24">
        <f t="shared" si="20"/>
        <v>4.286121504041259</v>
      </c>
      <c r="AP32" s="24">
        <f>IF(Settings!$I$6&gt;69, 0.2*(AO32), 0)</f>
        <v>0</v>
      </c>
      <c r="AQ32" s="25">
        <f t="shared" si="21"/>
        <v>20.042534057295391</v>
      </c>
      <c r="AR32" s="25">
        <f t="shared" si="21"/>
        <v>11.690890761103139</v>
      </c>
      <c r="AS32" s="25">
        <f t="shared" si="21"/>
        <v>18.817730903242087</v>
      </c>
      <c r="AT32" s="26" t="e">
        <f t="shared" si="22"/>
        <v>#VALUE!</v>
      </c>
      <c r="AU32" s="26" t="e">
        <f t="shared" si="23"/>
        <v>#VALUE!</v>
      </c>
      <c r="AV32" s="27" t="e">
        <f t="shared" si="24"/>
        <v>#VALUE!</v>
      </c>
      <c r="AW32" s="27" t="e">
        <f t="shared" si="25"/>
        <v>#VALUE!</v>
      </c>
      <c r="AX32" s="28" t="e">
        <f t="shared" si="26"/>
        <v>#VALUE!</v>
      </c>
      <c r="AY32" s="28" t="e">
        <f t="shared" si="27"/>
        <v>#VALUE!</v>
      </c>
      <c r="BA32" s="23">
        <f t="shared" si="35"/>
        <v>10.3974017683359</v>
      </c>
      <c r="BB32" s="23">
        <f t="shared" si="35"/>
        <v>31.74331332288406</v>
      </c>
      <c r="BD32">
        <f t="shared" si="29"/>
        <v>3.4534721095110905</v>
      </c>
    </row>
    <row r="33" spans="1:95" x14ac:dyDescent="0.3">
      <c r="A33" s="74">
        <v>30</v>
      </c>
      <c r="F33">
        <v>19</v>
      </c>
      <c r="G33" s="22">
        <f t="shared" si="9"/>
        <v>19.102100232718083</v>
      </c>
      <c r="H33" s="22">
        <f t="shared" si="9"/>
        <v>29.386599029597114</v>
      </c>
      <c r="I33" s="22">
        <f t="shared" si="9"/>
        <v>20.354170141597773</v>
      </c>
      <c r="J33" s="22">
        <f t="shared" si="9"/>
        <v>30.682181863991843</v>
      </c>
      <c r="K33" s="22">
        <f t="shared" si="9"/>
        <v>8.7082587324282947</v>
      </c>
      <c r="L33" s="23"/>
      <c r="M33" s="22">
        <f t="shared" si="32"/>
        <v>8.7049373563595704</v>
      </c>
      <c r="N33" s="24">
        <f t="shared" si="32"/>
        <v>5.7593676191993746</v>
      </c>
      <c r="O33" s="24">
        <f>IF(Settings!$I$6&gt;69, 0.2*(N33), 0)</f>
        <v>0</v>
      </c>
      <c r="P33" s="25">
        <f t="shared" si="33"/>
        <v>25.130344925556997</v>
      </c>
      <c r="Q33" s="25">
        <f t="shared" si="33"/>
        <v>15.150375211083594</v>
      </c>
      <c r="R33" s="25">
        <f t="shared" si="33"/>
        <v>26.185443208823735</v>
      </c>
      <c r="S33" s="26" t="e">
        <f t="shared" si="30"/>
        <v>#VALUE!</v>
      </c>
      <c r="T33" s="26" t="e">
        <f t="shared" si="31"/>
        <v>#VALUE!</v>
      </c>
      <c r="U33" s="27" t="e">
        <f t="shared" si="12"/>
        <v>#VALUE!</v>
      </c>
      <c r="V33" s="27" t="e">
        <f t="shared" si="13"/>
        <v>#VALUE!</v>
      </c>
      <c r="W33" s="28" t="e">
        <f t="shared" si="14"/>
        <v>#VALUE!</v>
      </c>
      <c r="X33" s="28" t="e">
        <f t="shared" si="15"/>
        <v>#VALUE!</v>
      </c>
      <c r="Z33" s="23">
        <f t="shared" si="34"/>
        <v>14.307208460475719</v>
      </c>
      <c r="AA33" s="23">
        <f t="shared" si="34"/>
        <v>36.662895488993847</v>
      </c>
      <c r="AC33">
        <v>19</v>
      </c>
      <c r="AE33" s="44">
        <f t="shared" si="17"/>
        <v>15.934227459578645</v>
      </c>
      <c r="AG33">
        <f t="shared" si="18"/>
        <v>15.934227459578645</v>
      </c>
      <c r="AH33" s="22">
        <f t="shared" si="19"/>
        <v>12.463479006529317</v>
      </c>
      <c r="AI33" s="22">
        <f t="shared" si="19"/>
        <v>23.95372830091209</v>
      </c>
      <c r="AJ33" s="22">
        <f t="shared" si="19"/>
        <v>14.345392556793168</v>
      </c>
      <c r="AK33" s="22">
        <f t="shared" si="19"/>
        <v>25.06260147132021</v>
      </c>
      <c r="AL33" s="22">
        <f t="shared" si="19"/>
        <v>6.0686081193825174</v>
      </c>
      <c r="AM33" s="23"/>
      <c r="AN33" s="22">
        <f t="shared" si="20"/>
        <v>6.6671614982560099</v>
      </c>
      <c r="AO33" s="24">
        <f t="shared" si="20"/>
        <v>4.5829583017546547</v>
      </c>
      <c r="AP33" s="24">
        <f>IF(Settings!$I$6&gt;69, 0.2*(AO33), 0)</f>
        <v>0</v>
      </c>
      <c r="AQ33" s="25">
        <f t="shared" si="21"/>
        <v>21.102809543127439</v>
      </c>
      <c r="AR33" s="25">
        <f t="shared" si="21"/>
        <v>12.411247135294808</v>
      </c>
      <c r="AS33" s="25">
        <f t="shared" si="21"/>
        <v>20.366598518069324</v>
      </c>
      <c r="AT33" s="26" t="e">
        <f t="shared" si="22"/>
        <v>#VALUE!</v>
      </c>
      <c r="AU33" s="26" t="e">
        <f t="shared" si="23"/>
        <v>#VALUE!</v>
      </c>
      <c r="AV33" s="27" t="e">
        <f t="shared" si="24"/>
        <v>#VALUE!</v>
      </c>
      <c r="AW33" s="27" t="e">
        <f t="shared" si="25"/>
        <v>#VALUE!</v>
      </c>
      <c r="AX33" s="28" t="e">
        <f t="shared" si="26"/>
        <v>#VALUE!</v>
      </c>
      <c r="AY33" s="28" t="e">
        <f t="shared" si="27"/>
        <v>#VALUE!</v>
      </c>
      <c r="BA33" s="23">
        <f t="shared" si="35"/>
        <v>11.220591073613416</v>
      </c>
      <c r="BB33" s="23">
        <f t="shared" si="35"/>
        <v>32.821846852007695</v>
      </c>
      <c r="BD33">
        <f t="shared" si="29"/>
        <v>3.7066533384452796</v>
      </c>
    </row>
    <row r="34" spans="1:95" x14ac:dyDescent="0.3">
      <c r="A34" s="13">
        <v>31</v>
      </c>
      <c r="F34">
        <v>20</v>
      </c>
      <c r="G34" s="22">
        <f t="shared" si="9"/>
        <v>21.425909917426157</v>
      </c>
      <c r="H34" s="22">
        <f t="shared" si="9"/>
        <v>31.132658742345956</v>
      </c>
      <c r="I34" s="22">
        <f t="shared" si="9"/>
        <v>22.422345686484917</v>
      </c>
      <c r="J34" s="22">
        <f t="shared" si="9"/>
        <v>32.483371011963357</v>
      </c>
      <c r="K34" s="22">
        <f t="shared" si="9"/>
        <v>9.589710709387143</v>
      </c>
      <c r="L34" s="23"/>
      <c r="M34" s="22">
        <f t="shared" si="32"/>
        <v>9.3837792948756586</v>
      </c>
      <c r="N34" s="24">
        <f t="shared" si="32"/>
        <v>6.1455707669456672</v>
      </c>
      <c r="O34" s="24">
        <f>IF(Settings!$I$6&gt;69, 0.2*(N34), 0)</f>
        <v>0</v>
      </c>
      <c r="P34" s="25">
        <f t="shared" si="33"/>
        <v>26.398453630128714</v>
      </c>
      <c r="Q34" s="25">
        <f t="shared" si="33"/>
        <v>16.010267158981193</v>
      </c>
      <c r="R34" s="25">
        <f t="shared" si="33"/>
        <v>27.965520287049991</v>
      </c>
      <c r="S34" s="26" t="e">
        <f t="shared" si="30"/>
        <v>#VALUE!</v>
      </c>
      <c r="T34" s="26" t="e">
        <f t="shared" si="31"/>
        <v>#VALUE!</v>
      </c>
      <c r="U34" s="27" t="e">
        <f t="shared" si="12"/>
        <v>#VALUE!</v>
      </c>
      <c r="V34" s="27" t="e">
        <f t="shared" si="13"/>
        <v>#VALUE!</v>
      </c>
      <c r="W34" s="28" t="e">
        <f t="shared" si="14"/>
        <v>#VALUE!</v>
      </c>
      <c r="X34" s="28" t="e">
        <f t="shared" si="15"/>
        <v>#VALUE!</v>
      </c>
      <c r="Z34" s="23">
        <f t="shared" si="34"/>
        <v>15.251019327063375</v>
      </c>
      <c r="AA34" s="23">
        <f t="shared" si="34"/>
        <v>37.794398825282329</v>
      </c>
      <c r="AC34">
        <v>20</v>
      </c>
      <c r="AE34" s="44">
        <f t="shared" si="17"/>
        <v>16.75772701061085</v>
      </c>
      <c r="AG34">
        <f t="shared" si="18"/>
        <v>16.75772701061085</v>
      </c>
      <c r="AH34" s="22">
        <f t="shared" si="19"/>
        <v>14.156573556433587</v>
      </c>
      <c r="AI34" s="22">
        <f t="shared" si="19"/>
        <v>25.42226411253376</v>
      </c>
      <c r="AJ34" s="22">
        <f t="shared" si="19"/>
        <v>15.900177343200937</v>
      </c>
      <c r="AK34" s="22">
        <f t="shared" si="19"/>
        <v>26.583862582762173</v>
      </c>
      <c r="AL34" s="22">
        <f t="shared" si="19"/>
        <v>6.7614258966651972</v>
      </c>
      <c r="AM34" s="23"/>
      <c r="AN34" s="22">
        <f t="shared" si="20"/>
        <v>7.2061575197223444</v>
      </c>
      <c r="AO34" s="24">
        <f t="shared" si="20"/>
        <v>4.897124874910145</v>
      </c>
      <c r="AP34" s="24">
        <f>IF(Settings!$I$6&gt;69, 0.2*(AO34), 0)</f>
        <v>0</v>
      </c>
      <c r="AQ34" s="25">
        <f t="shared" si="21"/>
        <v>22.204541042642838</v>
      </c>
      <c r="AR34" s="25">
        <f t="shared" si="21"/>
        <v>13.160694458092888</v>
      </c>
      <c r="AS34" s="25">
        <f t="shared" si="21"/>
        <v>21.97401129394375</v>
      </c>
      <c r="AT34" s="26" t="e">
        <f t="shared" si="22"/>
        <v>#VALUE!</v>
      </c>
      <c r="AU34" s="26" t="e">
        <f t="shared" si="23"/>
        <v>#VALUE!</v>
      </c>
      <c r="AV34" s="27" t="e">
        <f t="shared" si="24"/>
        <v>#VALUE!</v>
      </c>
      <c r="AW34" s="27" t="e">
        <f t="shared" si="25"/>
        <v>#VALUE!</v>
      </c>
      <c r="AX34" s="28" t="e">
        <f t="shared" si="26"/>
        <v>#VALUE!</v>
      </c>
      <c r="AY34" s="28" t="e">
        <f t="shared" si="27"/>
        <v>#VALUE!</v>
      </c>
      <c r="BA34" s="23">
        <f t="shared" si="35"/>
        <v>12.073921540349124</v>
      </c>
      <c r="BB34" s="23">
        <f t="shared" si="35"/>
        <v>33.911736736635781</v>
      </c>
      <c r="BD34">
        <f t="shared" si="29"/>
        <v>3.9842968778287533</v>
      </c>
    </row>
    <row r="35" spans="1:95" x14ac:dyDescent="0.3">
      <c r="A35" s="13">
        <v>32</v>
      </c>
      <c r="F35">
        <v>21</v>
      </c>
      <c r="G35" s="22">
        <f t="shared" si="9"/>
        <v>23.797827632726456</v>
      </c>
      <c r="H35" s="22">
        <f t="shared" si="9"/>
        <v>32.862072122255618</v>
      </c>
      <c r="I35" s="22">
        <f t="shared" si="9"/>
        <v>24.527498232349743</v>
      </c>
      <c r="J35" s="22">
        <f t="shared" si="9"/>
        <v>34.265030020607945</v>
      </c>
      <c r="K35" s="22">
        <f t="shared" si="9"/>
        <v>10.470590362311079</v>
      </c>
      <c r="L35" s="23"/>
      <c r="M35" s="22">
        <f t="shared" si="32"/>
        <v>10.066577159784188</v>
      </c>
      <c r="N35" s="24">
        <f t="shared" si="32"/>
        <v>6.5319240916786541</v>
      </c>
      <c r="O35" s="24">
        <f>IF(Settings!$I$6&gt;69, 0.2*(N35), 0)</f>
        <v>0</v>
      </c>
      <c r="P35" s="25">
        <f t="shared" si="33"/>
        <v>27.643057676129793</v>
      </c>
      <c r="Q35" s="25">
        <f t="shared" si="33"/>
        <v>16.851530189534007</v>
      </c>
      <c r="R35" s="25">
        <f t="shared" si="33"/>
        <v>29.675943851364739</v>
      </c>
      <c r="S35" s="26" t="e">
        <f t="shared" si="30"/>
        <v>#VALUE!</v>
      </c>
      <c r="T35" s="26" t="e">
        <f t="shared" si="31"/>
        <v>#VALUE!</v>
      </c>
      <c r="U35" s="27" t="e">
        <f t="shared" si="12"/>
        <v>#VALUE!</v>
      </c>
      <c r="V35" s="27" t="e">
        <f t="shared" si="13"/>
        <v>#VALUE!</v>
      </c>
      <c r="W35" s="28" t="e">
        <f t="shared" si="14"/>
        <v>#VALUE!</v>
      </c>
      <c r="X35" s="28" t="e">
        <f t="shared" si="15"/>
        <v>#VALUE!</v>
      </c>
      <c r="Z35" s="23">
        <f t="shared" si="34"/>
        <v>16.158303011930894</v>
      </c>
      <c r="AA35" s="23">
        <f t="shared" si="34"/>
        <v>38.871041036900081</v>
      </c>
      <c r="AC35">
        <v>21</v>
      </c>
      <c r="AE35" s="44">
        <f t="shared" si="17"/>
        <v>17.623785983633894</v>
      </c>
      <c r="AG35">
        <f t="shared" si="18"/>
        <v>17.623785983633894</v>
      </c>
      <c r="AH35" s="22">
        <f t="shared" si="19"/>
        <v>16.014742185346261</v>
      </c>
      <c r="AI35" s="22">
        <f t="shared" si="19"/>
        <v>26.960352932447975</v>
      </c>
      <c r="AJ35" s="22">
        <f t="shared" si="19"/>
        <v>17.585732611035702</v>
      </c>
      <c r="AK35" s="22">
        <f t="shared" si="19"/>
        <v>28.175383439086712</v>
      </c>
      <c r="AL35" s="22">
        <f t="shared" si="19"/>
        <v>7.5053524043981756</v>
      </c>
      <c r="AM35" s="23"/>
      <c r="AN35" s="22">
        <f t="shared" si="20"/>
        <v>7.7803307617708066</v>
      </c>
      <c r="AO35" s="24">
        <f t="shared" si="20"/>
        <v>5.2292290174926528</v>
      </c>
      <c r="AP35" s="24">
        <f>IF(Settings!$I$6&gt;69, 0.2*(AO35), 0)</f>
        <v>0</v>
      </c>
      <c r="AQ35" s="25">
        <f t="shared" si="21"/>
        <v>23.347761624289152</v>
      </c>
      <c r="AR35" s="25">
        <f t="shared" si="21"/>
        <v>13.938612601182394</v>
      </c>
      <c r="AS35" s="25">
        <f t="shared" si="21"/>
        <v>23.63284757971434</v>
      </c>
      <c r="AT35" s="26" t="e">
        <f t="shared" si="22"/>
        <v>#VALUE!</v>
      </c>
      <c r="AU35" s="26" t="e">
        <f t="shared" si="23"/>
        <v>#VALUE!</v>
      </c>
      <c r="AV35" s="27" t="e">
        <f t="shared" si="24"/>
        <v>#VALUE!</v>
      </c>
      <c r="AW35" s="27" t="e">
        <f t="shared" si="25"/>
        <v>#VALUE!</v>
      </c>
      <c r="AX35" s="28" t="e">
        <f t="shared" si="26"/>
        <v>#VALUE!</v>
      </c>
      <c r="AY35" s="28" t="e">
        <f t="shared" si="27"/>
        <v>#VALUE!</v>
      </c>
      <c r="BA35" s="23">
        <f t="shared" si="35"/>
        <v>12.953848406252618</v>
      </c>
      <c r="BB35" s="23">
        <f t="shared" si="35"/>
        <v>35.010833302930266</v>
      </c>
      <c r="BD35">
        <f t="shared" si="29"/>
        <v>4.2888733736971005</v>
      </c>
    </row>
    <row r="36" spans="1:95" x14ac:dyDescent="0.3">
      <c r="A36" s="13">
        <v>33</v>
      </c>
      <c r="F36">
        <v>22</v>
      </c>
      <c r="G36" s="22">
        <f t="shared" si="9"/>
        <v>26.201454447932306</v>
      </c>
      <c r="H36" s="22">
        <f t="shared" si="9"/>
        <v>34.573013234556313</v>
      </c>
      <c r="I36" s="22">
        <f t="shared" si="9"/>
        <v>26.660774760572799</v>
      </c>
      <c r="J36" s="22">
        <f t="shared" si="9"/>
        <v>36.025333222851032</v>
      </c>
      <c r="K36" s="22">
        <f t="shared" si="9"/>
        <v>11.345589453493993</v>
      </c>
      <c r="L36" s="23"/>
      <c r="M36" s="22">
        <f t="shared" si="32"/>
        <v>10.751771278349402</v>
      </c>
      <c r="N36" s="24">
        <f t="shared" si="32"/>
        <v>6.9178855726243098</v>
      </c>
      <c r="O36" s="24">
        <f>IF(Settings!$I$6&gt;69, 0.2*(N36), 0)</f>
        <v>0</v>
      </c>
      <c r="P36" s="25">
        <f t="shared" si="33"/>
        <v>28.863745813732827</v>
      </c>
      <c r="Q36" s="25">
        <f t="shared" si="33"/>
        <v>17.673283941318999</v>
      </c>
      <c r="R36" s="25">
        <f t="shared" si="33"/>
        <v>31.312636674983775</v>
      </c>
      <c r="S36" s="26" t="e">
        <f t="shared" si="30"/>
        <v>#VALUE!</v>
      </c>
      <c r="T36" s="26" t="e">
        <f t="shared" si="31"/>
        <v>#VALUE!</v>
      </c>
      <c r="U36" s="27" t="e">
        <f t="shared" si="12"/>
        <v>#VALUE!</v>
      </c>
      <c r="V36" s="27" t="e">
        <f t="shared" si="13"/>
        <v>#VALUE!</v>
      </c>
      <c r="W36" s="28" t="e">
        <f t="shared" si="14"/>
        <v>#VALUE!</v>
      </c>
      <c r="X36" s="28" t="e">
        <f t="shared" si="15"/>
        <v>#VALUE!</v>
      </c>
      <c r="Z36" s="23">
        <f t="shared" si="34"/>
        <v>17.027138497254757</v>
      </c>
      <c r="AA36" s="23">
        <f t="shared" si="34"/>
        <v>39.895482074466436</v>
      </c>
      <c r="AC36">
        <v>22</v>
      </c>
      <c r="AE36" s="44">
        <f t="shared" si="17"/>
        <v>18.534603899458592</v>
      </c>
      <c r="AG36">
        <f t="shared" si="18"/>
        <v>18.534603899458592</v>
      </c>
      <c r="AH36" s="22">
        <f t="shared" si="19"/>
        <v>18.041844068784854</v>
      </c>
      <c r="AI36" s="22">
        <f t="shared" si="19"/>
        <v>28.568891430498443</v>
      </c>
      <c r="AJ36" s="22">
        <f t="shared" si="19"/>
        <v>19.406869213333284</v>
      </c>
      <c r="AK36" s="22">
        <f t="shared" si="19"/>
        <v>29.837837701916737</v>
      </c>
      <c r="AL36" s="22">
        <f t="shared" si="19"/>
        <v>8.2994876013564731</v>
      </c>
      <c r="AM36" s="23"/>
      <c r="AN36" s="22">
        <f t="shared" si="20"/>
        <v>8.3908271296444514</v>
      </c>
      <c r="AO36" s="24">
        <f t="shared" si="20"/>
        <v>5.5798470624517043</v>
      </c>
      <c r="AP36" s="24">
        <f>IF(Settings!$I$6&gt;69, 0.2*(AO36), 0)</f>
        <v>0</v>
      </c>
      <c r="AQ36" s="25">
        <f t="shared" si="21"/>
        <v>24.532305275155505</v>
      </c>
      <c r="AR36" s="25">
        <f t="shared" si="21"/>
        <v>14.744134695432681</v>
      </c>
      <c r="AS36" s="25">
        <f t="shared" si="21"/>
        <v>25.334810707569552</v>
      </c>
      <c r="AT36" s="26" t="e">
        <f t="shared" si="22"/>
        <v>#VALUE!</v>
      </c>
      <c r="AU36" s="26" t="e">
        <f t="shared" si="23"/>
        <v>#VALUE!</v>
      </c>
      <c r="AV36" s="27" t="e">
        <f t="shared" si="24"/>
        <v>#VALUE!</v>
      </c>
      <c r="AW36" s="27" t="e">
        <f t="shared" si="25"/>
        <v>#VALUE!</v>
      </c>
      <c r="AX36" s="28" t="e">
        <f t="shared" si="26"/>
        <v>#VALUE!</v>
      </c>
      <c r="AY36" s="28" t="e">
        <f t="shared" si="27"/>
        <v>#VALUE!</v>
      </c>
      <c r="BA36" s="23">
        <f t="shared" si="35"/>
        <v>13.856246444356641</v>
      </c>
      <c r="BB36" s="23">
        <f t="shared" si="35"/>
        <v>36.116812765037494</v>
      </c>
      <c r="BD36">
        <f t="shared" si="29"/>
        <v>4.6231090770741821</v>
      </c>
      <c r="CQ36" s="37"/>
    </row>
    <row r="37" spans="1:95" x14ac:dyDescent="0.3">
      <c r="A37" s="13">
        <v>34</v>
      </c>
      <c r="F37">
        <v>23</v>
      </c>
      <c r="G37" s="22">
        <f t="shared" si="9"/>
        <v>28.621524217121664</v>
      </c>
      <c r="H37" s="22">
        <f t="shared" si="9"/>
        <v>36.263901509475701</v>
      </c>
      <c r="I37" s="22">
        <f t="shared" si="9"/>
        <v>28.813882699072131</v>
      </c>
      <c r="J37" s="22">
        <f t="shared" si="9"/>
        <v>37.762714230683848</v>
      </c>
      <c r="K37" s="22">
        <f t="shared" si="9"/>
        <v>12.210058490174058</v>
      </c>
      <c r="L37" s="23"/>
      <c r="M37" s="22">
        <f t="shared" si="32"/>
        <v>11.437934093880097</v>
      </c>
      <c r="N37" s="24">
        <f t="shared" si="32"/>
        <v>7.3029649306747766</v>
      </c>
      <c r="O37" s="24">
        <f>IF(Settings!$I$6&gt;69, 0.2*(N37), 0)</f>
        <v>0</v>
      </c>
      <c r="P37" s="25">
        <f t="shared" si="33"/>
        <v>30.060225365488858</v>
      </c>
      <c r="Q37" s="25">
        <f t="shared" si="33"/>
        <v>18.474850000141977</v>
      </c>
      <c r="R37" s="25">
        <f t="shared" si="33"/>
        <v>32.873016252400532</v>
      </c>
      <c r="S37" s="26" t="e">
        <f t="shared" si="30"/>
        <v>#VALUE!</v>
      </c>
      <c r="T37" s="26" t="e">
        <f t="shared" si="31"/>
        <v>#VALUE!</v>
      </c>
      <c r="U37" s="27" t="e">
        <f t="shared" si="12"/>
        <v>#VALUE!</v>
      </c>
      <c r="V37" s="27" t="e">
        <f t="shared" si="13"/>
        <v>#VALUE!</v>
      </c>
      <c r="W37" s="28" t="e">
        <f t="shared" si="14"/>
        <v>#VALUE!</v>
      </c>
      <c r="X37" s="28" t="e">
        <f t="shared" si="15"/>
        <v>#VALUE!</v>
      </c>
      <c r="Z37" s="23">
        <f t="shared" si="34"/>
        <v>17.856323947284878</v>
      </c>
      <c r="AA37" s="23">
        <f t="shared" si="34"/>
        <v>40.870252920459095</v>
      </c>
      <c r="AC37">
        <v>23</v>
      </c>
      <c r="AE37" s="44">
        <f t="shared" si="17"/>
        <v>19.49249395270925</v>
      </c>
      <c r="AG37">
        <f t="shared" si="18"/>
        <v>19.49249395270925</v>
      </c>
      <c r="AH37" s="22">
        <f t="shared" si="19"/>
        <v>20.23948056324992</v>
      </c>
      <c r="AI37" s="22">
        <f t="shared" si="19"/>
        <v>30.248478025886186</v>
      </c>
      <c r="AJ37" s="22">
        <f t="shared" si="19"/>
        <v>21.367535683954316</v>
      </c>
      <c r="AK37" s="22">
        <f t="shared" si="19"/>
        <v>31.571571572656055</v>
      </c>
      <c r="AL37" s="22">
        <f t="shared" si="19"/>
        <v>9.1420805428758172</v>
      </c>
      <c r="AM37" s="23"/>
      <c r="AN37" s="22">
        <f t="shared" si="20"/>
        <v>9.0386651189490408</v>
      </c>
      <c r="AO37" s="24">
        <f t="shared" si="20"/>
        <v>5.9495153390762878</v>
      </c>
      <c r="AP37" s="24">
        <f>IF(Settings!$I$6&gt;69, 0.2*(AO37), 0)</f>
        <v>0</v>
      </c>
      <c r="AQ37" s="25">
        <f t="shared" si="21"/>
        <v>25.757787208939202</v>
      </c>
      <c r="AR37" s="25">
        <f t="shared" si="21"/>
        <v>15.576130843657278</v>
      </c>
      <c r="AS37" s="25">
        <f t="shared" si="21"/>
        <v>27.070503385753508</v>
      </c>
      <c r="AT37" s="26" t="e">
        <f t="shared" si="22"/>
        <v>#VALUE!</v>
      </c>
      <c r="AU37" s="26" t="e">
        <f t="shared" si="23"/>
        <v>#VALUE!</v>
      </c>
      <c r="AV37" s="27" t="e">
        <f t="shared" si="24"/>
        <v>#VALUE!</v>
      </c>
      <c r="AW37" s="27" t="e">
        <f t="shared" si="25"/>
        <v>#VALUE!</v>
      </c>
      <c r="AX37" s="28" t="e">
        <f t="shared" si="26"/>
        <v>#VALUE!</v>
      </c>
      <c r="AY37" s="28" t="e">
        <f t="shared" si="27"/>
        <v>#VALUE!</v>
      </c>
      <c r="BA37" s="23">
        <f t="shared" si="35"/>
        <v>14.776442189305497</v>
      </c>
      <c r="BB37" s="23">
        <f t="shared" si="35"/>
        <v>37.227182432184769</v>
      </c>
      <c r="BD37">
        <f t="shared" si="29"/>
        <v>4.990012617620815</v>
      </c>
    </row>
    <row r="38" spans="1:95" x14ac:dyDescent="0.3">
      <c r="A38" s="13">
        <v>35</v>
      </c>
      <c r="F38">
        <v>24</v>
      </c>
      <c r="G38" s="22">
        <f t="shared" si="9"/>
        <v>31.044026353511445</v>
      </c>
      <c r="H38" s="22">
        <f t="shared" si="9"/>
        <v>37.933374098393095</v>
      </c>
      <c r="I38" s="22">
        <f t="shared" si="9"/>
        <v>30.979105481499861</v>
      </c>
      <c r="J38" s="22">
        <f t="shared" si="9"/>
        <v>39.475836195603279</v>
      </c>
      <c r="K38" s="22">
        <f t="shared" si="9"/>
        <v>13.059987898522195</v>
      </c>
      <c r="L38" s="23"/>
      <c r="M38" s="22">
        <f t="shared" si="32"/>
        <v>12.123761151364643</v>
      </c>
      <c r="N38" s="24">
        <f t="shared" si="32"/>
        <v>7.686718650836907</v>
      </c>
      <c r="O38" s="24">
        <f>IF(Settings!$I$6&gt;69, 0.2*(N38), 0)</f>
        <v>0</v>
      </c>
      <c r="P38" s="25">
        <f t="shared" si="33"/>
        <v>31.232305851921428</v>
      </c>
      <c r="Q38" s="25">
        <f t="shared" si="33"/>
        <v>19.255725541246555</v>
      </c>
      <c r="R38" s="25">
        <f t="shared" si="33"/>
        <v>34.355761845436554</v>
      </c>
      <c r="S38" s="26" t="e">
        <f t="shared" si="30"/>
        <v>#VALUE!</v>
      </c>
      <c r="T38" s="26" t="e">
        <f t="shared" si="31"/>
        <v>#VALUE!</v>
      </c>
      <c r="U38" s="27" t="e">
        <f t="shared" si="12"/>
        <v>#VALUE!</v>
      </c>
      <c r="V38" s="27" t="e">
        <f t="shared" si="13"/>
        <v>#VALUE!</v>
      </c>
      <c r="W38" s="28" t="e">
        <f t="shared" si="14"/>
        <v>#VALUE!</v>
      </c>
      <c r="X38" s="28" t="e">
        <f t="shared" si="15"/>
        <v>#VALUE!</v>
      </c>
      <c r="Z38" s="23">
        <f t="shared" si="34"/>
        <v>18.645264181373246</v>
      </c>
      <c r="AA38" s="23">
        <f t="shared" si="34"/>
        <v>41.797761842255589</v>
      </c>
      <c r="AC38">
        <v>24</v>
      </c>
      <c r="AE38" s="44">
        <f t="shared" si="17"/>
        <v>20.499888886619559</v>
      </c>
      <c r="AG38">
        <f t="shared" si="18"/>
        <v>20.499888886619559</v>
      </c>
      <c r="AH38" s="22">
        <f t="shared" si="19"/>
        <v>22.606641271728744</v>
      </c>
      <c r="AI38" s="22">
        <f t="shared" si="19"/>
        <v>31.999374277922424</v>
      </c>
      <c r="AJ38" s="22">
        <f t="shared" si="19"/>
        <v>23.470632064293451</v>
      </c>
      <c r="AK38" s="22">
        <f t="shared" si="19"/>
        <v>33.37656436864836</v>
      </c>
      <c r="AL38" s="22">
        <f t="shared" si="19"/>
        <v>10.030471498389796</v>
      </c>
      <c r="AM38" s="23"/>
      <c r="AN38" s="22">
        <f t="shared" si="20"/>
        <v>9.7247085470600059</v>
      </c>
      <c r="AO38" s="24">
        <f t="shared" si="20"/>
        <v>6.3387208776288091</v>
      </c>
      <c r="AP38" s="24">
        <f>IF(Settings!$I$6&gt;69, 0.2*(AO38), 0)</f>
        <v>0</v>
      </c>
      <c r="AQ38" s="25">
        <f t="shared" si="21"/>
        <v>27.023584134212619</v>
      </c>
      <c r="AR38" s="25">
        <f t="shared" si="21"/>
        <v>16.433193898943497</v>
      </c>
      <c r="AS38" s="25">
        <f t="shared" si="21"/>
        <v>28.829541420801256</v>
      </c>
      <c r="AT38" s="26" t="e">
        <f t="shared" si="22"/>
        <v>#VALUE!</v>
      </c>
      <c r="AU38" s="26" t="e">
        <f t="shared" si="23"/>
        <v>#VALUE!</v>
      </c>
      <c r="AV38" s="27" t="e">
        <f t="shared" si="24"/>
        <v>#VALUE!</v>
      </c>
      <c r="AW38" s="27" t="e">
        <f t="shared" si="25"/>
        <v>#VALUE!</v>
      </c>
      <c r="AX38" s="28" t="e">
        <f t="shared" si="26"/>
        <v>#VALUE!</v>
      </c>
      <c r="AY38" s="28" t="e">
        <f t="shared" si="27"/>
        <v>#VALUE!</v>
      </c>
      <c r="BA38" s="23">
        <f t="shared" si="35"/>
        <v>15.709264560642792</v>
      </c>
      <c r="BB38" s="23">
        <f t="shared" si="35"/>
        <v>38.339288609278803</v>
      </c>
      <c r="BD38">
        <f t="shared" si="29"/>
        <v>5.3929045991789284</v>
      </c>
    </row>
    <row r="39" spans="1:95" x14ac:dyDescent="0.3">
      <c r="A39" s="13">
        <v>36</v>
      </c>
      <c r="F39">
        <v>25</v>
      </c>
      <c r="G39" s="22">
        <f t="shared" si="9"/>
        <v>33.456274607906323</v>
      </c>
      <c r="H39" s="22">
        <f t="shared" si="9"/>
        <v>39.580261865968083</v>
      </c>
      <c r="I39" s="22">
        <f t="shared" si="9"/>
        <v>33.149307199981671</v>
      </c>
      <c r="J39" s="22">
        <f t="shared" si="9"/>
        <v>41.163565992472023</v>
      </c>
      <c r="K39" s="22">
        <f t="shared" si="9"/>
        <v>13.891977282087206</v>
      </c>
      <c r="L39" s="23"/>
      <c r="M39" s="22">
        <f t="shared" si="32"/>
        <v>12.808062652479125</v>
      </c>
      <c r="N39" s="24">
        <f t="shared" si="32"/>
        <v>8.0687456121076977</v>
      </c>
      <c r="O39" s="24">
        <f>IF(Settings!$I$6&gt;69, 0.2*(N39), 0)</f>
        <v>0</v>
      </c>
      <c r="P39" s="25">
        <f t="shared" si="33"/>
        <v>32.379885056615251</v>
      </c>
      <c r="Q39" s="25">
        <f t="shared" si="33"/>
        <v>20.015560306430316</v>
      </c>
      <c r="R39" s="25">
        <f t="shared" si="33"/>
        <v>35.760603551060164</v>
      </c>
      <c r="S39" s="26" t="e">
        <f t="shared" si="30"/>
        <v>#VALUE!</v>
      </c>
      <c r="T39" s="26" t="e">
        <f t="shared" si="31"/>
        <v>#VALUE!</v>
      </c>
      <c r="U39" s="27" t="e">
        <f t="shared" si="12"/>
        <v>#VALUE!</v>
      </c>
      <c r="V39" s="27" t="e">
        <f t="shared" si="13"/>
        <v>#VALUE!</v>
      </c>
      <c r="W39" s="28" t="e">
        <f t="shared" si="14"/>
        <v>#VALUE!</v>
      </c>
      <c r="X39" s="28" t="e">
        <f t="shared" si="15"/>
        <v>#VALUE!</v>
      </c>
      <c r="Z39" s="23">
        <f t="shared" si="34"/>
        <v>19.39386944339094</v>
      </c>
      <c r="AA39" s="23">
        <f t="shared" si="34"/>
        <v>42.680300341994993</v>
      </c>
      <c r="AC39">
        <v>25</v>
      </c>
      <c r="AE39" s="44">
        <f t="shared" si="17"/>
        <v>21.559347171444852</v>
      </c>
      <c r="AG39">
        <f t="shared" si="18"/>
        <v>21.559347171444852</v>
      </c>
      <c r="AH39" s="22">
        <f t="shared" si="19"/>
        <v>25.139387475715456</v>
      </c>
      <c r="AI39" s="22">
        <f t="shared" si="19"/>
        <v>33.821465259502183</v>
      </c>
      <c r="AJ39" s="22">
        <f t="shared" si="19"/>
        <v>25.717818826971758</v>
      </c>
      <c r="AK39" s="22">
        <f t="shared" si="19"/>
        <v>35.25238845386869</v>
      </c>
      <c r="AL39" s="22">
        <f t="shared" si="19"/>
        <v>10.961056220831912</v>
      </c>
      <c r="AM39" s="23"/>
      <c r="AN39" s="22">
        <f t="shared" si="20"/>
        <v>10.449637624512597</v>
      </c>
      <c r="AO39" s="24">
        <f t="shared" si="20"/>
        <v>6.7478913825575422</v>
      </c>
      <c r="AP39" s="24">
        <f>IF(Settings!$I$6&gt;69, 0.2*(AO39), 0)</f>
        <v>0</v>
      </c>
      <c r="AQ39" s="25">
        <f t="shared" si="21"/>
        <v>28.328814782220928</v>
      </c>
      <c r="AR39" s="25">
        <f t="shared" si="21"/>
        <v>17.313627917476349</v>
      </c>
      <c r="AS39" s="25">
        <f t="shared" si="21"/>
        <v>30.600706912448839</v>
      </c>
      <c r="AT39" s="26" t="e">
        <f t="shared" si="22"/>
        <v>#VALUE!</v>
      </c>
      <c r="AU39" s="26" t="e">
        <f t="shared" si="23"/>
        <v>#VALUE!</v>
      </c>
      <c r="AV39" s="27" t="e">
        <f t="shared" si="24"/>
        <v>#VALUE!</v>
      </c>
      <c r="AW39" s="27" t="e">
        <f t="shared" si="25"/>
        <v>#VALUE!</v>
      </c>
      <c r="AX39" s="28" t="e">
        <f t="shared" si="26"/>
        <v>#VALUE!</v>
      </c>
      <c r="AY39" s="28" t="e">
        <f t="shared" si="27"/>
        <v>#VALUE!</v>
      </c>
      <c r="BA39" s="23">
        <f t="shared" si="35"/>
        <v>16.64911419542279</v>
      </c>
      <c r="BB39" s="23">
        <f t="shared" si="35"/>
        <v>39.450327423438118</v>
      </c>
      <c r="BD39">
        <f t="shared" si="29"/>
        <v>5.8354503155473409</v>
      </c>
    </row>
    <row r="40" spans="1:95" x14ac:dyDescent="0.3">
      <c r="A40" s="13">
        <v>37</v>
      </c>
      <c r="F40">
        <v>26</v>
      </c>
      <c r="G40" s="22">
        <f t="shared" si="9"/>
        <v>35.846931918753882</v>
      </c>
      <c r="H40" s="22">
        <f t="shared" si="9"/>
        <v>41.203568421788226</v>
      </c>
      <c r="I40" s="22">
        <f t="shared" si="9"/>
        <v>35.317928547450542</v>
      </c>
      <c r="J40" s="22">
        <f t="shared" si="9"/>
        <v>42.824951685162581</v>
      </c>
      <c r="K40" s="22">
        <f t="shared" si="9"/>
        <v>14.703196570468874</v>
      </c>
      <c r="L40" s="23"/>
      <c r="M40" s="22">
        <f t="shared" si="32"/>
        <v>13.489755545195734</v>
      </c>
      <c r="N40" s="24">
        <f t="shared" si="32"/>
        <v>8.4486832280823396</v>
      </c>
      <c r="O40" s="24">
        <f>IF(Settings!$I$6&gt;69, 0.2*(N40), 0)</f>
        <v>0</v>
      </c>
      <c r="P40" s="25">
        <f t="shared" si="33"/>
        <v>33.502937096408488</v>
      </c>
      <c r="Q40" s="25">
        <f t="shared" si="33"/>
        <v>20.754136442363201</v>
      </c>
      <c r="R40" s="25">
        <f t="shared" si="33"/>
        <v>37.088134077023788</v>
      </c>
      <c r="S40" s="26" t="e">
        <f t="shared" si="30"/>
        <v>#VALUE!</v>
      </c>
      <c r="T40" s="26" t="e">
        <f t="shared" si="31"/>
        <v>#VALUE!</v>
      </c>
      <c r="U40" s="27" t="e">
        <f t="shared" si="12"/>
        <v>#VALUE!</v>
      </c>
      <c r="V40" s="27" t="e">
        <f t="shared" si="13"/>
        <v>#VALUE!</v>
      </c>
      <c r="W40" s="28" t="e">
        <f t="shared" si="14"/>
        <v>#VALUE!</v>
      </c>
      <c r="X40" s="28" t="e">
        <f t="shared" si="15"/>
        <v>#VALUE!</v>
      </c>
      <c r="Z40" s="23">
        <f t="shared" si="34"/>
        <v>20.102465449240682</v>
      </c>
      <c r="AA40" s="23">
        <f t="shared" si="34"/>
        <v>43.520048817959719</v>
      </c>
      <c r="AC40">
        <v>26</v>
      </c>
      <c r="AE40" s="44">
        <f t="shared" si="17"/>
        <v>22.673559502181952</v>
      </c>
      <c r="AG40">
        <f t="shared" si="18"/>
        <v>22.673559502181952</v>
      </c>
      <c r="AH40" s="22">
        <f t="shared" si="19"/>
        <v>27.830593473064013</v>
      </c>
      <c r="AI40" s="22">
        <f t="shared" si="19"/>
        <v>35.714219414969904</v>
      </c>
      <c r="AJ40" s="22">
        <f t="shared" si="19"/>
        <v>28.109325894872782</v>
      </c>
      <c r="AK40" s="22">
        <f t="shared" si="19"/>
        <v>37.198169103263211</v>
      </c>
      <c r="AL40" s="22">
        <f t="shared" si="19"/>
        <v>11.92927707297811</v>
      </c>
      <c r="AM40" s="23"/>
      <c r="AN40" s="22">
        <f t="shared" si="20"/>
        <v>11.21391867673956</v>
      </c>
      <c r="AO40" s="24">
        <f t="shared" si="20"/>
        <v>7.1773845144421182</v>
      </c>
      <c r="AP40" s="24">
        <f>IF(Settings!$I$6&gt;69, 0.2*(AO40), 0)</f>
        <v>0</v>
      </c>
      <c r="AQ40" s="25">
        <f t="shared" si="21"/>
        <v>29.672321041509061</v>
      </c>
      <c r="AR40" s="25">
        <f t="shared" si="21"/>
        <v>18.215439928328205</v>
      </c>
      <c r="AS40" s="25">
        <f t="shared" si="21"/>
        <v>32.372139206112927</v>
      </c>
      <c r="AT40" s="26" t="e">
        <f t="shared" si="22"/>
        <v>#VALUE!</v>
      </c>
      <c r="AU40" s="26" t="e">
        <f t="shared" si="23"/>
        <v>#VALUE!</v>
      </c>
      <c r="AV40" s="27" t="e">
        <f t="shared" si="24"/>
        <v>#VALUE!</v>
      </c>
      <c r="AW40" s="27" t="e">
        <f t="shared" si="25"/>
        <v>#VALUE!</v>
      </c>
      <c r="AX40" s="28" t="e">
        <f t="shared" si="26"/>
        <v>#VALUE!</v>
      </c>
      <c r="AY40" s="28" t="e">
        <f t="shared" si="27"/>
        <v>#VALUE!</v>
      </c>
      <c r="BA40" s="23">
        <f t="shared" si="35"/>
        <v>17.590050994711966</v>
      </c>
      <c r="BB40" s="23">
        <f t="shared" si="35"/>
        <v>40.557358781285721</v>
      </c>
      <c r="BD40">
        <f t="shared" si="29"/>
        <v>6.3216959164134643</v>
      </c>
    </row>
    <row r="41" spans="1:95" x14ac:dyDescent="0.3">
      <c r="A41" s="13">
        <v>38</v>
      </c>
      <c r="F41">
        <v>27</v>
      </c>
      <c r="G41" s="22">
        <f t="shared" si="9"/>
        <v>38.206000394791921</v>
      </c>
      <c r="H41" s="22">
        <f t="shared" si="9"/>
        <v>42.802451714248747</v>
      </c>
      <c r="I41" s="22">
        <f t="shared" si="9"/>
        <v>37.478975897514132</v>
      </c>
      <c r="J41" s="22">
        <f t="shared" si="9"/>
        <v>44.459202760089433</v>
      </c>
      <c r="K41" s="22">
        <f t="shared" si="9"/>
        <v>15.491342113202187</v>
      </c>
      <c r="L41" s="23"/>
      <c r="M41" s="22">
        <f t="shared" si="32"/>
        <v>14.167856115308366</v>
      </c>
      <c r="N41" s="24">
        <f t="shared" si="32"/>
        <v>8.8262040206500441</v>
      </c>
      <c r="O41" s="24">
        <f>IF(Settings!$I$6&gt;69, 0.2*(N41), 0)</f>
        <v>0</v>
      </c>
      <c r="P41" s="25">
        <f t="shared" si="33"/>
        <v>34.601502153946086</v>
      </c>
      <c r="Q41" s="25">
        <f t="shared" si="33"/>
        <v>21.471350807147196</v>
      </c>
      <c r="R41" s="25">
        <f t="shared" si="33"/>
        <v>38.339642859276651</v>
      </c>
      <c r="S41" s="26" t="e">
        <f t="shared" si="30"/>
        <v>#VALUE!</v>
      </c>
      <c r="T41" s="26" t="e">
        <f t="shared" si="31"/>
        <v>#VALUE!</v>
      </c>
      <c r="U41" s="27" t="e">
        <f t="shared" si="12"/>
        <v>#VALUE!</v>
      </c>
      <c r="V41" s="27" t="e">
        <f t="shared" si="13"/>
        <v>#VALUE!</v>
      </c>
      <c r="W41" s="28" t="e">
        <f t="shared" si="14"/>
        <v>#VALUE!</v>
      </c>
      <c r="X41" s="28" t="e">
        <f t="shared" si="15"/>
        <v>#VALUE!</v>
      </c>
      <c r="Z41" s="23">
        <f t="shared" si="34"/>
        <v>20.77171430501458</v>
      </c>
      <c r="AA41" s="23">
        <f t="shared" si="34"/>
        <v>44.319081951464163</v>
      </c>
      <c r="AC41">
        <v>27</v>
      </c>
      <c r="AE41" s="44">
        <f t="shared" si="17"/>
        <v>23.845355632098787</v>
      </c>
      <c r="AG41">
        <f t="shared" si="18"/>
        <v>23.845355632098787</v>
      </c>
      <c r="AH41" s="22">
        <f t="shared" si="19"/>
        <v>30.669766754195386</v>
      </c>
      <c r="AI41" s="22">
        <f t="shared" si="19"/>
        <v>37.676648506732114</v>
      </c>
      <c r="AJ41" s="22">
        <f t="shared" si="19"/>
        <v>30.643767733731483</v>
      </c>
      <c r="AK41" s="22">
        <f t="shared" si="19"/>
        <v>39.212544986525316</v>
      </c>
      <c r="AL41" s="22">
        <f t="shared" si="19"/>
        <v>12.929645029987935</v>
      </c>
      <c r="AM41" s="23"/>
      <c r="AN41" s="22">
        <f t="shared" si="20"/>
        <v>12.01777292186835</v>
      </c>
      <c r="AO41" s="24">
        <f t="shared" si="20"/>
        <v>7.6274765426737616</v>
      </c>
      <c r="AP41" s="24">
        <f>IF(Settings!$I$6&gt;69, 0.2*(AO41), 0)</f>
        <v>0</v>
      </c>
      <c r="AQ41" s="25">
        <f t="shared" si="21"/>
        <v>31.052650095778514</v>
      </c>
      <c r="AR41" s="25">
        <f t="shared" si="21"/>
        <v>19.13633568134432</v>
      </c>
      <c r="AS41" s="25">
        <f t="shared" si="21"/>
        <v>34.131559867175937</v>
      </c>
      <c r="AT41" s="26" t="e">
        <f t="shared" si="22"/>
        <v>#VALUE!</v>
      </c>
      <c r="AU41" s="26" t="e">
        <f t="shared" si="23"/>
        <v>#VALUE!</v>
      </c>
      <c r="AV41" s="27" t="e">
        <f t="shared" si="24"/>
        <v>#VALUE!</v>
      </c>
      <c r="AW41" s="27" t="e">
        <f t="shared" si="25"/>
        <v>#VALUE!</v>
      </c>
      <c r="AX41" s="28" t="e">
        <f t="shared" si="26"/>
        <v>#VALUE!</v>
      </c>
      <c r="AY41" s="28" t="e">
        <f t="shared" si="27"/>
        <v>#VALUE!</v>
      </c>
      <c r="BA41" s="23">
        <f t="shared" si="35"/>
        <v>18.525898490193711</v>
      </c>
      <c r="BB41" s="23">
        <f t="shared" si="35"/>
        <v>41.657323623160472</v>
      </c>
      <c r="BD41">
        <f t="shared" si="29"/>
        <v>6.8561083883004139</v>
      </c>
    </row>
    <row r="42" spans="1:95" x14ac:dyDescent="0.3">
      <c r="A42" s="13">
        <v>39</v>
      </c>
      <c r="F42">
        <v>28</v>
      </c>
      <c r="G42" s="22">
        <f t="shared" si="9"/>
        <v>40.52478438989553</v>
      </c>
      <c r="H42" s="22">
        <f t="shared" si="9"/>
        <v>44.376207800757115</v>
      </c>
      <c r="I42" s="22">
        <f t="shared" si="9"/>
        <v>39.627005071541248</v>
      </c>
      <c r="J42" s="22">
        <f t="shared" si="9"/>
        <v>46.065672711761351</v>
      </c>
      <c r="K42" s="22">
        <f t="shared" si="9"/>
        <v>16.254590123623441</v>
      </c>
      <c r="L42" s="23"/>
      <c r="M42" s="22">
        <f t="shared" si="32"/>
        <v>14.841473049158228</v>
      </c>
      <c r="N42" s="24">
        <f t="shared" si="32"/>
        <v>9.2010125637846087</v>
      </c>
      <c r="O42" s="24">
        <f>IF(Settings!$I$6&gt;69, 0.2*(N42), 0)</f>
        <v>0</v>
      </c>
      <c r="P42" s="25">
        <f t="shared" si="33"/>
        <v>35.675677599286402</v>
      </c>
      <c r="Q42" s="25">
        <f t="shared" si="33"/>
        <v>22.167199416266193</v>
      </c>
      <c r="R42" s="25">
        <f t="shared" si="33"/>
        <v>39.516971467868785</v>
      </c>
      <c r="S42" s="26" t="e">
        <f t="shared" si="30"/>
        <v>#VALUE!</v>
      </c>
      <c r="T42" s="26" t="e">
        <f t="shared" si="31"/>
        <v>#VALUE!</v>
      </c>
      <c r="U42" s="27" t="e">
        <f t="shared" si="12"/>
        <v>#VALUE!</v>
      </c>
      <c r="V42" s="27" t="e">
        <f t="shared" si="13"/>
        <v>#VALUE!</v>
      </c>
      <c r="W42" s="28" t="e">
        <f t="shared" si="14"/>
        <v>#VALUE!</v>
      </c>
      <c r="X42" s="28" t="e">
        <f t="shared" si="15"/>
        <v>#VALUE!</v>
      </c>
      <c r="Z42" s="23">
        <f t="shared" si="34"/>
        <v>21.402545643368576</v>
      </c>
      <c r="AA42" s="23">
        <f t="shared" si="34"/>
        <v>45.079373832559199</v>
      </c>
      <c r="AC42">
        <v>28</v>
      </c>
      <c r="AE42" s="44">
        <f t="shared" si="17"/>
        <v>25.07771155942881</v>
      </c>
      <c r="AG42">
        <f t="shared" si="18"/>
        <v>25.07771155942881</v>
      </c>
      <c r="AH42" s="22">
        <f t="shared" si="19"/>
        <v>33.64296698349257</v>
      </c>
      <c r="AI42" s="22">
        <f t="shared" si="19"/>
        <v>39.707268362655789</v>
      </c>
      <c r="AJ42" s="22">
        <f t="shared" si="19"/>
        <v>33.317971405319533</v>
      </c>
      <c r="AK42" s="22">
        <f t="shared" si="19"/>
        <v>41.293630067023003</v>
      </c>
      <c r="AL42" s="22">
        <f t="shared" si="19"/>
        <v>13.955795515891866</v>
      </c>
      <c r="AM42" s="23"/>
      <c r="AN42" s="22">
        <f t="shared" si="20"/>
        <v>12.861144813150764</v>
      </c>
      <c r="AO42" s="24">
        <f t="shared" si="20"/>
        <v>8.0983504557774388</v>
      </c>
      <c r="AP42" s="24">
        <f>IF(Settings!$I$6&gt;69, 0.2*(AO42), 0)</f>
        <v>0</v>
      </c>
      <c r="AQ42" s="25">
        <f t="shared" si="21"/>
        <v>32.46803801023102</v>
      </c>
      <c r="AR42" s="25">
        <f t="shared" si="21"/>
        <v>20.073720033984081</v>
      </c>
      <c r="AS42" s="25">
        <f t="shared" si="21"/>
        <v>35.866525873134925</v>
      </c>
      <c r="AT42" s="26" t="e">
        <f t="shared" si="22"/>
        <v>#VALUE!</v>
      </c>
      <c r="AU42" s="26" t="e">
        <f t="shared" si="23"/>
        <v>#VALUE!</v>
      </c>
      <c r="AV42" s="27" t="e">
        <f t="shared" si="24"/>
        <v>#VALUE!</v>
      </c>
      <c r="AW42" s="27" t="e">
        <f t="shared" si="25"/>
        <v>#VALUE!</v>
      </c>
      <c r="AX42" s="28" t="e">
        <f t="shared" si="26"/>
        <v>#VALUE!</v>
      </c>
      <c r="AY42" s="28" t="e">
        <f t="shared" si="27"/>
        <v>#VALUE!</v>
      </c>
      <c r="BA42" s="23">
        <f t="shared" si="35"/>
        <v>19.45036269315186</v>
      </c>
      <c r="BB42" s="23">
        <f t="shared" si="35"/>
        <v>42.747064589611497</v>
      </c>
      <c r="BD42">
        <f t="shared" si="29"/>
        <v>7.4436197540260345</v>
      </c>
    </row>
    <row r="43" spans="1:95" x14ac:dyDescent="0.3">
      <c r="A43" s="13">
        <v>40</v>
      </c>
      <c r="F43">
        <v>29</v>
      </c>
      <c r="G43" s="22">
        <f t="shared" si="9"/>
        <v>42.795833518758627</v>
      </c>
      <c r="H43" s="22">
        <f t="shared" si="9"/>
        <v>45.924256479259306</v>
      </c>
      <c r="I43" s="22">
        <f t="shared" si="9"/>
        <v>41.757101087491392</v>
      </c>
      <c r="J43" s="22">
        <f t="shared" si="9"/>
        <v>47.643843640605937</v>
      </c>
      <c r="K43" s="22">
        <f t="shared" si="9"/>
        <v>16.991549325522449</v>
      </c>
      <c r="L43" s="23"/>
      <c r="M43" s="22">
        <f t="shared" si="32"/>
        <v>15.509800938690219</v>
      </c>
      <c r="N43" s="24">
        <f t="shared" si="32"/>
        <v>9.5728427458381979</v>
      </c>
      <c r="O43" s="24">
        <f>IF(Settings!$I$6&gt;69, 0.2*(N43), 0)</f>
        <v>0</v>
      </c>
      <c r="P43" s="25">
        <f t="shared" si="33"/>
        <v>36.725610280496056</v>
      </c>
      <c r="Q43" s="25">
        <f t="shared" si="33"/>
        <v>22.841763750573378</v>
      </c>
      <c r="R43" s="25">
        <f t="shared" si="33"/>
        <v>40.622388828087942</v>
      </c>
      <c r="S43" s="26" t="e">
        <f t="shared" si="30"/>
        <v>#VALUE!</v>
      </c>
      <c r="T43" s="26" t="e">
        <f t="shared" si="31"/>
        <v>#VALUE!</v>
      </c>
      <c r="U43" s="27" t="e">
        <f t="shared" si="12"/>
        <v>#VALUE!</v>
      </c>
      <c r="V43" s="27" t="e">
        <f t="shared" si="13"/>
        <v>#VALUE!</v>
      </c>
      <c r="W43" s="28" t="e">
        <f t="shared" si="14"/>
        <v>#VALUE!</v>
      </c>
      <c r="X43" s="28" t="e">
        <f t="shared" si="15"/>
        <v>#VALUE!</v>
      </c>
      <c r="Z43" s="23">
        <f t="shared" si="34"/>
        <v>21.996097184849638</v>
      </c>
      <c r="AA43" s="23">
        <f t="shared" si="34"/>
        <v>45.802802837216149</v>
      </c>
      <c r="AC43">
        <v>29</v>
      </c>
      <c r="AE43" s="44">
        <f t="shared" si="17"/>
        <v>26.373757085482247</v>
      </c>
      <c r="AG43">
        <f t="shared" si="18"/>
        <v>26.373757085482247</v>
      </c>
      <c r="AH43" s="22">
        <f t="shared" si="19"/>
        <v>36.732841229604759</v>
      </c>
      <c r="AI43" s="22">
        <f t="shared" si="19"/>
        <v>41.804061246594017</v>
      </c>
      <c r="AJ43" s="22">
        <f t="shared" si="19"/>
        <v>36.126825237719416</v>
      </c>
      <c r="AK43" s="22">
        <f t="shared" si="19"/>
        <v>43.438977821861499</v>
      </c>
      <c r="AL43" s="22">
        <f t="shared" si="19"/>
        <v>15.000579607302644</v>
      </c>
      <c r="AM43" s="23"/>
      <c r="AN43" s="22">
        <f t="shared" si="20"/>
        <v>13.743670562741082</v>
      </c>
      <c r="AO43" s="24">
        <f t="shared" si="20"/>
        <v>8.5900836441922319</v>
      </c>
      <c r="AP43" s="24">
        <f>IF(Settings!$I$6&gt;69, 0.2*(AO43), 0)</f>
        <v>0</v>
      </c>
      <c r="AQ43" s="25">
        <f t="shared" si="21"/>
        <v>33.916395258679074</v>
      </c>
      <c r="AR43" s="25">
        <f t="shared" si="21"/>
        <v>21.024702614672627</v>
      </c>
      <c r="AS43" s="25">
        <f t="shared" si="21"/>
        <v>37.564703241886413</v>
      </c>
      <c r="AT43" s="26" t="e">
        <f t="shared" si="22"/>
        <v>#VALUE!</v>
      </c>
      <c r="AU43" s="26" t="e">
        <f t="shared" si="23"/>
        <v>#VALUE!</v>
      </c>
      <c r="AV43" s="27" t="e">
        <f t="shared" si="24"/>
        <v>#VALUE!</v>
      </c>
      <c r="AW43" s="27" t="e">
        <f t="shared" si="25"/>
        <v>#VALUE!</v>
      </c>
      <c r="AX43" s="28" t="e">
        <f t="shared" si="26"/>
        <v>#VALUE!</v>
      </c>
      <c r="AY43" s="28" t="e">
        <f t="shared" si="27"/>
        <v>#VALUE!</v>
      </c>
      <c r="BA43" s="23">
        <f t="shared" si="35"/>
        <v>20.357162155009142</v>
      </c>
      <c r="BB43" s="23">
        <f t="shared" si="35"/>
        <v>43.823350151806686</v>
      </c>
      <c r="BD43">
        <f t="shared" si="29"/>
        <v>8.0896759369016209</v>
      </c>
    </row>
    <row r="44" spans="1:95" x14ac:dyDescent="0.3">
      <c r="F44">
        <v>30</v>
      </c>
      <c r="G44" s="22">
        <f t="shared" si="9"/>
        <v>45.012871397019474</v>
      </c>
      <c r="H44" s="22">
        <f t="shared" si="9"/>
        <v>47.446128521704793</v>
      </c>
      <c r="I44" s="22">
        <f t="shared" si="9"/>
        <v>43.86485496705648</v>
      </c>
      <c r="J44" s="22">
        <f t="shared" si="9"/>
        <v>49.193312583077279</v>
      </c>
      <c r="K44" s="22">
        <f t="shared" si="9"/>
        <v>17.701214194839189</v>
      </c>
      <c r="L44" s="23"/>
      <c r="M44" s="22">
        <f t="shared" si="32"/>
        <v>16.172114201709078</v>
      </c>
      <c r="N44" s="24">
        <f t="shared" si="32"/>
        <v>9.9414553077145893</v>
      </c>
      <c r="O44" s="24">
        <f>IF(Settings!$I$6&gt;69, 0.2*(N44), 0)</f>
        <v>0</v>
      </c>
      <c r="P44" s="25">
        <f t="shared" si="33"/>
        <v>37.751489804452312</v>
      </c>
      <c r="Q44" s="25">
        <f t="shared" si="33"/>
        <v>23.495198690769719</v>
      </c>
      <c r="R44" s="25">
        <f t="shared" si="33"/>
        <v>41.658484556289977</v>
      </c>
      <c r="S44" s="26" t="e">
        <f t="shared" si="30"/>
        <v>#VALUE!</v>
      </c>
      <c r="T44" s="26" t="e">
        <f t="shared" si="31"/>
        <v>#VALUE!</v>
      </c>
      <c r="U44" s="27" t="e">
        <f t="shared" si="12"/>
        <v>#VALUE!</v>
      </c>
      <c r="V44" s="27" t="e">
        <f t="shared" si="13"/>
        <v>#VALUE!</v>
      </c>
      <c r="W44" s="28" t="e">
        <f t="shared" si="14"/>
        <v>#VALUE!</v>
      </c>
      <c r="X44" s="28" t="e">
        <f t="shared" si="15"/>
        <v>#VALUE!</v>
      </c>
      <c r="Z44" s="23">
        <f t="shared" si="34"/>
        <v>22.553663864113378</v>
      </c>
      <c r="AA44" s="23">
        <f t="shared" si="34"/>
        <v>46.491156268039539</v>
      </c>
      <c r="AC44">
        <v>30</v>
      </c>
      <c r="AE44" s="44">
        <f t="shared" si="17"/>
        <v>27.736783763369349</v>
      </c>
      <c r="AG44">
        <f t="shared" si="18"/>
        <v>27.736783763369349</v>
      </c>
      <c r="AH44" s="22">
        <f t="shared" si="19"/>
        <v>39.918788714589034</v>
      </c>
      <c r="AI44" s="22">
        <f t="shared" si="19"/>
        <v>43.964440784212925</v>
      </c>
      <c r="AJ44" s="22">
        <f t="shared" si="19"/>
        <v>39.06315632270794</v>
      </c>
      <c r="AK44" s="22">
        <f t="shared" si="19"/>
        <v>45.64554879600081</v>
      </c>
      <c r="AL44" s="22">
        <f t="shared" si="19"/>
        <v>16.056190398064675</v>
      </c>
      <c r="AM44" s="23"/>
      <c r="AN44" s="22">
        <f t="shared" si="20"/>
        <v>14.66464757389717</v>
      </c>
      <c r="AO44" s="24">
        <f t="shared" si="20"/>
        <v>9.1026353010567451</v>
      </c>
      <c r="AP44" s="24">
        <f>IF(Settings!$I$6&gt;69, 0.2*(AO44), 0)</f>
        <v>0</v>
      </c>
      <c r="AQ44" s="25">
        <f t="shared" si="21"/>
        <v>35.395294726962199</v>
      </c>
      <c r="AR44" s="25">
        <f t="shared" si="21"/>
        <v>21.986109349920014</v>
      </c>
      <c r="AS44" s="25">
        <f t="shared" si="21"/>
        <v>39.21415157901783</v>
      </c>
      <c r="AT44" s="26" t="e">
        <f t="shared" si="22"/>
        <v>#VALUE!</v>
      </c>
      <c r="AU44" s="26" t="e">
        <f t="shared" si="23"/>
        <v>#VALUE!</v>
      </c>
      <c r="AV44" s="27" t="e">
        <f t="shared" si="24"/>
        <v>#VALUE!</v>
      </c>
      <c r="AW44" s="27" t="e">
        <f t="shared" si="25"/>
        <v>#VALUE!</v>
      </c>
      <c r="AX44" s="28" t="e">
        <f t="shared" si="26"/>
        <v>#VALUE!</v>
      </c>
      <c r="AY44" s="28" t="e">
        <f t="shared" si="27"/>
        <v>#VALUE!</v>
      </c>
      <c r="BA44" s="23">
        <f t="shared" si="35"/>
        <v>21.240165111176463</v>
      </c>
      <c r="BB44" s="23">
        <f t="shared" si="35"/>
        <v>44.882902180356936</v>
      </c>
      <c r="BD44">
        <f t="shared" si="29"/>
        <v>8.8002907831575055</v>
      </c>
    </row>
    <row r="45" spans="1:95" x14ac:dyDescent="0.3">
      <c r="F45">
        <v>31</v>
      </c>
      <c r="G45" s="22">
        <f t="shared" si="9"/>
        <v>47.170714904134627</v>
      </c>
      <c r="H45" s="22">
        <f t="shared" si="9"/>
        <v>48.941454294136904</v>
      </c>
      <c r="I45" s="22">
        <f t="shared" si="9"/>
        <v>45.94633849183576</v>
      </c>
      <c r="J45" s="22">
        <f t="shared" si="9"/>
        <v>50.713779341443868</v>
      </c>
      <c r="K45" s="22">
        <f t="shared" si="9"/>
        <v>18.382919810384184</v>
      </c>
      <c r="L45" s="23"/>
      <c r="M45" s="22">
        <f t="shared" si="32"/>
        <v>16.827761391838319</v>
      </c>
      <c r="N45" s="24">
        <f t="shared" si="32"/>
        <v>10.30663562142181</v>
      </c>
      <c r="O45" s="24">
        <f>IF(Settings!$I$6&gt;69, 0.2*(N45), 0)</f>
        <v>0</v>
      </c>
      <c r="P45" s="25">
        <f t="shared" si="33"/>
        <v>38.753542661411778</v>
      </c>
      <c r="Q45" s="25">
        <f t="shared" si="33"/>
        <v>24.127721877092476</v>
      </c>
      <c r="R45" s="25">
        <f t="shared" si="33"/>
        <v>42.628078618795925</v>
      </c>
      <c r="S45" s="26" t="e">
        <f t="shared" si="30"/>
        <v>#VALUE!</v>
      </c>
      <c r="T45" s="26" t="e">
        <f t="shared" si="31"/>
        <v>#VALUE!</v>
      </c>
      <c r="U45" s="27" t="e">
        <f t="shared" si="12"/>
        <v>#VALUE!</v>
      </c>
      <c r="V45" s="27" t="e">
        <f t="shared" si="13"/>
        <v>#VALUE!</v>
      </c>
      <c r="W45" s="28" t="e">
        <f t="shared" si="14"/>
        <v>#VALUE!</v>
      </c>
      <c r="X45" s="28" t="e">
        <f t="shared" si="15"/>
        <v>#VALUE!</v>
      </c>
      <c r="Z45" s="23">
        <f t="shared" si="34"/>
        <v>23.076654645708675</v>
      </c>
      <c r="AA45" s="23">
        <f t="shared" si="34"/>
        <v>47.146134769974267</v>
      </c>
      <c r="AC45">
        <v>31</v>
      </c>
      <c r="AE45" s="44">
        <f t="shared" si="17"/>
        <v>29.170253257523047</v>
      </c>
      <c r="AG45">
        <f t="shared" si="18"/>
        <v>29.170253257523047</v>
      </c>
      <c r="AH45" s="22">
        <f t="shared" si="19"/>
        <v>43.177262573729941</v>
      </c>
      <c r="AI45" s="22">
        <f t="shared" si="19"/>
        <v>46.1852204817908</v>
      </c>
      <c r="AJ45" s="22">
        <f t="shared" si="19"/>
        <v>42.117645306878664</v>
      </c>
      <c r="AK45" s="22">
        <f t="shared" si="19"/>
        <v>47.909682602477275</v>
      </c>
      <c r="AL45" s="22">
        <f t="shared" si="19"/>
        <v>17.114322349205924</v>
      </c>
      <c r="AM45" s="23"/>
      <c r="AN45" s="22">
        <f t="shared" si="20"/>
        <v>15.623005617277849</v>
      </c>
      <c r="AO45" s="24">
        <f t="shared" si="20"/>
        <v>9.6358337197615729</v>
      </c>
      <c r="AP45" s="24">
        <f>IF(Settings!$I$6&gt;69, 0.2*(AO45), 0)</f>
        <v>0</v>
      </c>
      <c r="AQ45" s="25">
        <f t="shared" si="21"/>
        <v>36.901962765439123</v>
      </c>
      <c r="AR45" s="25">
        <f t="shared" si="21"/>
        <v>22.954500361639333</v>
      </c>
      <c r="AS45" s="25">
        <f t="shared" si="21"/>
        <v>40.803608687859466</v>
      </c>
      <c r="AT45" s="26" t="e">
        <f t="shared" si="22"/>
        <v>#VALUE!</v>
      </c>
      <c r="AU45" s="26" t="e">
        <f t="shared" si="23"/>
        <v>#VALUE!</v>
      </c>
      <c r="AV45" s="27" t="e">
        <f t="shared" si="24"/>
        <v>#VALUE!</v>
      </c>
      <c r="AW45" s="27" t="e">
        <f t="shared" si="25"/>
        <v>#VALUE!</v>
      </c>
      <c r="AX45" s="28" t="e">
        <f t="shared" si="26"/>
        <v>#VALUE!</v>
      </c>
      <c r="AY45" s="28" t="e">
        <f t="shared" si="27"/>
        <v>#VALUE!</v>
      </c>
      <c r="BA45" s="23">
        <f t="shared" si="35"/>
        <v>22.093528867019739</v>
      </c>
      <c r="BB45" s="23">
        <f t="shared" si="35"/>
        <v>45.922426836556731</v>
      </c>
      <c r="BD45">
        <f t="shared" si="29"/>
        <v>9.5821057883503826</v>
      </c>
    </row>
    <row r="46" spans="1:95" x14ac:dyDescent="0.3">
      <c r="F46">
        <v>32</v>
      </c>
      <c r="G46" s="22">
        <f t="shared" si="9"/>
        <v>49.26518787989086</v>
      </c>
      <c r="H46" s="22">
        <f t="shared" si="9"/>
        <v>50.409953583342187</v>
      </c>
      <c r="I46" s="22">
        <f t="shared" si="9"/>
        <v>47.99807764109422</v>
      </c>
      <c r="J46" s="22">
        <f t="shared" si="9"/>
        <v>52.205035618583878</v>
      </c>
      <c r="K46" s="22">
        <f t="shared" si="9"/>
        <v>19.036299021487483</v>
      </c>
      <c r="L46" s="23"/>
      <c r="M46" s="22">
        <f t="shared" si="32"/>
        <v>17.476159874221711</v>
      </c>
      <c r="N46" s="24">
        <f t="shared" si="32"/>
        <v>10.668191679215376</v>
      </c>
      <c r="O46" s="24">
        <f>IF(Settings!$I$6&gt;69, 0.2*(N46), 0)</f>
        <v>0</v>
      </c>
      <c r="P46" s="25">
        <f t="shared" si="33"/>
        <v>39.73202707248074</v>
      </c>
      <c r="Q46" s="25">
        <f t="shared" si="33"/>
        <v>24.739604321263649</v>
      </c>
      <c r="R46" s="25">
        <f t="shared" si="33"/>
        <v>43.534145524931908</v>
      </c>
      <c r="S46" s="26" t="e">
        <f t="shared" si="30"/>
        <v>#VALUE!</v>
      </c>
      <c r="T46" s="26" t="e">
        <f t="shared" si="31"/>
        <v>#VALUE!</v>
      </c>
      <c r="U46" s="27" t="e">
        <f t="shared" si="12"/>
        <v>#VALUE!</v>
      </c>
      <c r="V46" s="27" t="e">
        <f t="shared" si="13"/>
        <v>#VALUE!</v>
      </c>
      <c r="W46" s="28" t="e">
        <f t="shared" si="14"/>
        <v>#VALUE!</v>
      </c>
      <c r="X46" s="28" t="e">
        <f t="shared" si="15"/>
        <v>#VALUE!</v>
      </c>
      <c r="Z46" s="23">
        <f t="shared" si="34"/>
        <v>23.566556173690113</v>
      </c>
      <c r="AA46" s="23">
        <f t="shared" si="34"/>
        <v>47.76935653191638</v>
      </c>
      <c r="AC46">
        <v>32</v>
      </c>
      <c r="AE46" s="44">
        <f t="shared" si="17"/>
        <v>30.677806135251387</v>
      </c>
      <c r="AG46">
        <f t="shared" si="18"/>
        <v>30.677806135251387</v>
      </c>
      <c r="AH46" s="22">
        <f t="shared" si="19"/>
        <v>46.482208946589175</v>
      </c>
      <c r="AI46" s="22">
        <f t="shared" si="19"/>
        <v>48.462586972152849</v>
      </c>
      <c r="AJ46" s="22">
        <f t="shared" si="19"/>
        <v>45.278786822609433</v>
      </c>
      <c r="AK46" s="22">
        <f t="shared" si="19"/>
        <v>50.227075566816737</v>
      </c>
      <c r="AL46" s="22">
        <f t="shared" si="19"/>
        <v>18.166359370535858</v>
      </c>
      <c r="AM46" s="23"/>
      <c r="AN46" s="22">
        <f t="shared" si="20"/>
        <v>16.617280688928361</v>
      </c>
      <c r="AO46" s="24">
        <f t="shared" si="20"/>
        <v>10.189363702207524</v>
      </c>
      <c r="AP46" s="24">
        <f>IF(Settings!$I$6&gt;69, 0.2*(AO46), 0)</f>
        <v>0</v>
      </c>
      <c r="AQ46" s="25">
        <f t="shared" si="21"/>
        <v>38.433273891927158</v>
      </c>
      <c r="AR46" s="25">
        <f t="shared" si="21"/>
        <v>23.926194626947208</v>
      </c>
      <c r="AS46" s="25">
        <f t="shared" si="21"/>
        <v>42.322763584420471</v>
      </c>
      <c r="AT46" s="26" t="e">
        <f t="shared" si="22"/>
        <v>#VALUE!</v>
      </c>
      <c r="AU46" s="26" t="e">
        <f t="shared" si="23"/>
        <v>#VALUE!</v>
      </c>
      <c r="AV46" s="27" t="e">
        <f t="shared" si="24"/>
        <v>#VALUE!</v>
      </c>
      <c r="AW46" s="27" t="e">
        <f t="shared" si="25"/>
        <v>#VALUE!</v>
      </c>
      <c r="AX46" s="28" t="e">
        <f t="shared" si="26"/>
        <v>#VALUE!</v>
      </c>
      <c r="AY46" s="28" t="e">
        <f t="shared" si="27"/>
        <v>#VALUE!</v>
      </c>
      <c r="BA46" s="23">
        <f t="shared" si="35"/>
        <v>22.911836083265886</v>
      </c>
      <c r="BB46" s="23">
        <f t="shared" si="35"/>
        <v>46.938648566801689</v>
      </c>
      <c r="BD46">
        <f t="shared" si="29"/>
        <v>10.442456131313859</v>
      </c>
    </row>
    <row r="47" spans="1:95" x14ac:dyDescent="0.3">
      <c r="F47">
        <v>33</v>
      </c>
      <c r="G47" s="22">
        <f t="shared" si="9"/>
        <v>51.293032383192021</v>
      </c>
      <c r="H47" s="22">
        <f t="shared" si="9"/>
        <v>51.851426478426916</v>
      </c>
      <c r="I47" s="22">
        <f t="shared" si="9"/>
        <v>50.017025309322342</v>
      </c>
      <c r="J47" s="22">
        <f t="shared" si="9"/>
        <v>53.666955293738248</v>
      </c>
      <c r="K47" s="22">
        <f t="shared" si="9"/>
        <v>19.661242396539237</v>
      </c>
      <c r="L47" s="23"/>
      <c r="M47" s="22">
        <f t="shared" si="32"/>
        <v>18.116790844452133</v>
      </c>
      <c r="N47" s="24">
        <f t="shared" si="32"/>
        <v>11.025952268161667</v>
      </c>
      <c r="O47" s="24">
        <f>IF(Settings!$I$6&gt;69, 0.2*(N47), 0)</f>
        <v>0</v>
      </c>
      <c r="P47" s="25">
        <f t="shared" si="33"/>
        <v>40.687228459526914</v>
      </c>
      <c r="Q47" s="25">
        <f t="shared" si="33"/>
        <v>25.331162121359029</v>
      </c>
      <c r="R47" s="25">
        <f t="shared" si="33"/>
        <v>44.379751330274054</v>
      </c>
      <c r="S47" s="26" t="e">
        <f t="shared" si="30"/>
        <v>#VALUE!</v>
      </c>
      <c r="T47" s="26" t="e">
        <f t="shared" si="31"/>
        <v>#VALUE!</v>
      </c>
      <c r="U47" s="27" t="e">
        <f t="shared" si="12"/>
        <v>#VALUE!</v>
      </c>
      <c r="V47" s="27" t="e">
        <f t="shared" si="13"/>
        <v>#VALUE!</v>
      </c>
      <c r="W47" s="28" t="e">
        <f t="shared" si="14"/>
        <v>#VALUE!</v>
      </c>
      <c r="X47" s="28" t="e">
        <f t="shared" si="15"/>
        <v>#VALUE!</v>
      </c>
      <c r="Z47" s="23">
        <f t="shared" si="34"/>
        <v>24.024902441473326</v>
      </c>
      <c r="AA47" s="23">
        <f t="shared" si="34"/>
        <v>48.362361284608163</v>
      </c>
      <c r="AC47">
        <v>33</v>
      </c>
      <c r="AE47" s="44">
        <f t="shared" si="17"/>
        <v>32.263271112647949</v>
      </c>
      <c r="AG47">
        <f t="shared" si="18"/>
        <v>32.263271112647949</v>
      </c>
      <c r="AH47" s="22">
        <f t="shared" ref="AH47:AL84" si="36">AH$4*(1-EXP(-AH$5*$AG47))^AH$6</f>
        <v>49.805635541033496</v>
      </c>
      <c r="AI47" s="22">
        <f t="shared" si="36"/>
        <v>50.792079203918213</v>
      </c>
      <c r="AJ47" s="22">
        <f t="shared" si="36"/>
        <v>48.532903334553332</v>
      </c>
      <c r="AK47" s="22">
        <f t="shared" si="36"/>
        <v>52.592765280619524</v>
      </c>
      <c r="AL47" s="22">
        <f t="shared" si="36"/>
        <v>19.203585344150159</v>
      </c>
      <c r="AM47" s="23"/>
      <c r="AN47" s="22">
        <f t="shared" ref="AN47:AO84" si="37">AN$4*(1-EXP(-AN$5*$AG47))^AN$6</f>
        <v>17.645592576931616</v>
      </c>
      <c r="AO47" s="24">
        <f t="shared" si="37"/>
        <v>10.762754328110484</v>
      </c>
      <c r="AP47" s="24">
        <f>IF(Settings!$I$6&gt;69, 0.2*(AO47), 0)</f>
        <v>0</v>
      </c>
      <c r="AQ47" s="25">
        <f t="shared" ref="AQ47:AS84" si="38">AQ$4*(1-EXP(-AQ$5*$AG47))^AQ$6</f>
        <v>39.985749763529327</v>
      </c>
      <c r="AR47" s="25">
        <f t="shared" si="38"/>
        <v>24.897301643567033</v>
      </c>
      <c r="AS47" s="25">
        <f t="shared" si="38"/>
        <v>43.762506108120093</v>
      </c>
      <c r="AT47" s="26" t="e">
        <f t="shared" si="22"/>
        <v>#VALUE!</v>
      </c>
      <c r="AU47" s="26" t="e">
        <f t="shared" si="23"/>
        <v>#VALUE!</v>
      </c>
      <c r="AV47" s="27" t="e">
        <f t="shared" si="24"/>
        <v>#VALUE!</v>
      </c>
      <c r="AW47" s="27" t="e">
        <f t="shared" si="25"/>
        <v>#VALUE!</v>
      </c>
      <c r="AX47" s="28" t="e">
        <f t="shared" si="26"/>
        <v>#VALUE!</v>
      </c>
      <c r="AY47" s="28" t="e">
        <f t="shared" si="27"/>
        <v>#VALUE!</v>
      </c>
      <c r="BA47" s="23">
        <f t="shared" si="35"/>
        <v>23.690222386779052</v>
      </c>
      <c r="BB47" s="23">
        <f t="shared" si="35"/>
        <v>47.928346866336256</v>
      </c>
      <c r="BD47">
        <f t="shared" si="29"/>
        <v>11.389443683147009</v>
      </c>
    </row>
    <row r="48" spans="1:95" x14ac:dyDescent="0.3">
      <c r="F48">
        <v>34</v>
      </c>
      <c r="G48" s="22">
        <f t="shared" si="9"/>
        <v>53.251819964582332</v>
      </c>
      <c r="H48" s="22">
        <f t="shared" si="9"/>
        <v>53.265745178814313</v>
      </c>
      <c r="I48" s="22">
        <f t="shared" si="9"/>
        <v>52.000533787993959</v>
      </c>
      <c r="J48" s="22">
        <f t="shared" si="9"/>
        <v>55.099485700098299</v>
      </c>
      <c r="K48" s="22">
        <f t="shared" si="9"/>
        <v>20.257861225039374</v>
      </c>
      <c r="L48" s="23"/>
      <c r="M48" s="22">
        <f t="shared" si="32"/>
        <v>18.749194669570745</v>
      </c>
      <c r="N48" s="24">
        <f t="shared" si="32"/>
        <v>11.379765308714802</v>
      </c>
      <c r="O48" s="24">
        <f>IF(Settings!$I$6&gt;69, 0.2*(N48), 0)</f>
        <v>0</v>
      </c>
      <c r="P48" s="25">
        <f t="shared" si="33"/>
        <v>41.619455453487355</v>
      </c>
      <c r="Q48" s="25">
        <f t="shared" si="33"/>
        <v>25.902749150078531</v>
      </c>
      <c r="R48" s="25">
        <f t="shared" si="33"/>
        <v>45.168001830302877</v>
      </c>
      <c r="S48" s="26" t="e">
        <f t="shared" si="30"/>
        <v>#VALUE!</v>
      </c>
      <c r="T48" s="26" t="e">
        <f t="shared" si="31"/>
        <v>#VALUE!</v>
      </c>
      <c r="U48" s="27" t="e">
        <f t="shared" si="12"/>
        <v>#VALUE!</v>
      </c>
      <c r="V48" s="27" t="e">
        <f t="shared" si="13"/>
        <v>#VALUE!</v>
      </c>
      <c r="W48" s="28" t="e">
        <f t="shared" si="14"/>
        <v>#VALUE!</v>
      </c>
      <c r="X48" s="28" t="e">
        <f t="shared" si="15"/>
        <v>#VALUE!</v>
      </c>
      <c r="Z48" s="23">
        <f t="shared" si="34"/>
        <v>24.453249724146318</v>
      </c>
      <c r="AA48" s="23">
        <f t="shared" si="34"/>
        <v>48.926614104694536</v>
      </c>
      <c r="AC48">
        <v>34</v>
      </c>
      <c r="AE48" s="44">
        <f t="shared" si="17"/>
        <v>33.930674778341483</v>
      </c>
      <c r="AG48">
        <f t="shared" si="18"/>
        <v>33.930674778341483</v>
      </c>
      <c r="AH48" s="22">
        <f t="shared" si="36"/>
        <v>53.118293175494436</v>
      </c>
      <c r="AI48" s="22">
        <f t="shared" si="36"/>
        <v>53.168574851535958</v>
      </c>
      <c r="AJ48" s="22">
        <f t="shared" si="36"/>
        <v>51.864219099544854</v>
      </c>
      <c r="AK48" s="22">
        <f t="shared" si="36"/>
        <v>55.001123370295531</v>
      </c>
      <c r="AL48" s="22">
        <f t="shared" si="36"/>
        <v>20.217408974944433</v>
      </c>
      <c r="AM48" s="23"/>
      <c r="AN48" s="22">
        <f t="shared" si="37"/>
        <v>18.705627233849057</v>
      </c>
      <c r="AO48" s="24">
        <f t="shared" si="37"/>
        <v>11.355367372344254</v>
      </c>
      <c r="AP48" s="24">
        <f>IF(Settings!$I$6&gt;69, 0.2*(AO48), 0)</f>
        <v>0</v>
      </c>
      <c r="AQ48" s="25">
        <f t="shared" si="38"/>
        <v>41.555563038174448</v>
      </c>
      <c r="AR48" s="25">
        <f t="shared" si="38"/>
        <v>25.863760159569615</v>
      </c>
      <c r="AS48" s="25">
        <f t="shared" si="38"/>
        <v>45.115141888271602</v>
      </c>
      <c r="AT48" s="26" t="e">
        <f t="shared" si="22"/>
        <v>#VALUE!</v>
      </c>
      <c r="AU48" s="26" t="e">
        <f t="shared" si="23"/>
        <v>#VALUE!</v>
      </c>
      <c r="AV48" s="27" t="e">
        <f t="shared" si="24"/>
        <v>#VALUE!</v>
      </c>
      <c r="AW48" s="27" t="e">
        <f t="shared" si="25"/>
        <v>#VALUE!</v>
      </c>
      <c r="AX48" s="28" t="e">
        <f t="shared" si="26"/>
        <v>#VALUE!</v>
      </c>
      <c r="AY48" s="28" t="e">
        <f t="shared" si="27"/>
        <v>#VALUE!</v>
      </c>
      <c r="BA48" s="23">
        <f t="shared" si="35"/>
        <v>24.424489814854169</v>
      </c>
      <c r="BB48" s="23">
        <f t="shared" si="35"/>
        <v>48.888395354743224</v>
      </c>
      <c r="BD48">
        <f t="shared" si="29"/>
        <v>12.432017729443901</v>
      </c>
    </row>
    <row r="49" spans="1:97" x14ac:dyDescent="0.3">
      <c r="F49">
        <v>35</v>
      </c>
      <c r="G49" s="22">
        <f t="shared" si="9"/>
        <v>55.13986482704</v>
      </c>
      <c r="H49" s="22">
        <f t="shared" si="9"/>
        <v>54.652846619105041</v>
      </c>
      <c r="I49" s="22">
        <f t="shared" si="9"/>
        <v>53.946327399727721</v>
      </c>
      <c r="J49" s="22">
        <f t="shared" si="9"/>
        <v>56.502639785545128</v>
      </c>
      <c r="K49" s="22">
        <f t="shared" si="9"/>
        <v>20.826453698318449</v>
      </c>
      <c r="L49" s="23"/>
      <c r="M49" s="22">
        <f t="shared" si="32"/>
        <v>19.372966531257365</v>
      </c>
      <c r="N49" s="24">
        <f t="shared" si="32"/>
        <v>11.729496338991895</v>
      </c>
      <c r="O49" s="24">
        <f>IF(Settings!$I$6&gt;69, 0.2*(N49), 0)</f>
        <v>0</v>
      </c>
      <c r="P49" s="25">
        <f t="shared" si="33"/>
        <v>42.529036370330878</v>
      </c>
      <c r="Q49" s="25">
        <f t="shared" si="33"/>
        <v>26.454750603645827</v>
      </c>
      <c r="R49" s="25">
        <f t="shared" si="33"/>
        <v>45.902000451221603</v>
      </c>
      <c r="S49" s="26" t="e">
        <f t="shared" si="30"/>
        <v>#VALUE!</v>
      </c>
      <c r="T49" s="26" t="e">
        <f t="shared" si="31"/>
        <v>#VALUE!</v>
      </c>
      <c r="U49" s="27" t="e">
        <f t="shared" si="12"/>
        <v>#VALUE!</v>
      </c>
      <c r="V49" s="27" t="e">
        <f t="shared" si="13"/>
        <v>#VALUE!</v>
      </c>
      <c r="W49" s="28" t="e">
        <f t="shared" si="14"/>
        <v>#VALUE!</v>
      </c>
      <c r="X49" s="28" t="e">
        <f t="shared" si="15"/>
        <v>#VALUE!</v>
      </c>
      <c r="Z49" s="23">
        <f t="shared" si="34"/>
        <v>24.853156078488485</v>
      </c>
      <c r="AA49" s="23">
        <f t="shared" si="34"/>
        <v>49.463509034339246</v>
      </c>
      <c r="AC49">
        <v>35</v>
      </c>
      <c r="AE49" s="44">
        <f t="shared" si="17"/>
        <v>35.684251819780471</v>
      </c>
      <c r="AG49">
        <f t="shared" si="18"/>
        <v>35.684251819780471</v>
      </c>
      <c r="AH49" s="22">
        <f t="shared" si="36"/>
        <v>56.390445390766786</v>
      </c>
      <c r="AI49" s="22">
        <f t="shared" si="36"/>
        <v>55.586285257289319</v>
      </c>
      <c r="AJ49" s="22">
        <f t="shared" si="36"/>
        <v>55.254999319120508</v>
      </c>
      <c r="AK49" s="22">
        <f t="shared" si="36"/>
        <v>57.445857794770021</v>
      </c>
      <c r="AL49" s="22">
        <f t="shared" si="36"/>
        <v>21.19959341098042</v>
      </c>
      <c r="AM49" s="23"/>
      <c r="AN49" s="22">
        <f t="shared" si="37"/>
        <v>19.794625095583722</v>
      </c>
      <c r="AO49" s="24">
        <f t="shared" si="37"/>
        <v>11.966386692974016</v>
      </c>
      <c r="AP49" s="24">
        <f>IF(Settings!$I$6&gt;69, 0.2*(AO49), 0)</f>
        <v>0</v>
      </c>
      <c r="AQ49" s="25">
        <f t="shared" si="38"/>
        <v>43.13854673107965</v>
      </c>
      <c r="AR49" s="25">
        <f t="shared" si="38"/>
        <v>26.821383808243361</v>
      </c>
      <c r="AS49" s="25">
        <f t="shared" si="38"/>
        <v>46.374562730396462</v>
      </c>
      <c r="AT49" s="26" t="e">
        <f t="shared" si="22"/>
        <v>#VALUE!</v>
      </c>
      <c r="AU49" s="26" t="e">
        <f t="shared" si="23"/>
        <v>#VALUE!</v>
      </c>
      <c r="AV49" s="27" t="e">
        <f t="shared" si="24"/>
        <v>#VALUE!</v>
      </c>
      <c r="AW49" s="27" t="e">
        <f t="shared" si="25"/>
        <v>#VALUE!</v>
      </c>
      <c r="AX49" s="28" t="e">
        <f t="shared" si="26"/>
        <v>#VALUE!</v>
      </c>
      <c r="AY49" s="28" t="e">
        <f t="shared" si="27"/>
        <v>#VALUE!</v>
      </c>
      <c r="BA49" s="23">
        <f t="shared" si="35"/>
        <v>25.111201019279619</v>
      </c>
      <c r="BB49" s="23">
        <f t="shared" si="35"/>
        <v>49.815802575910965</v>
      </c>
      <c r="BD49">
        <f t="shared" si="29"/>
        <v>13.580064222170257</v>
      </c>
    </row>
    <row r="50" spans="1:97" x14ac:dyDescent="0.3">
      <c r="F50">
        <v>36</v>
      </c>
      <c r="G50" s="22">
        <f t="shared" si="9"/>
        <v>56.95614026522842</v>
      </c>
      <c r="H50" s="22">
        <f t="shared" si="9"/>
        <v>56.01272581688167</v>
      </c>
      <c r="I50" s="22">
        <f t="shared" si="9"/>
        <v>55.852475592000246</v>
      </c>
      <c r="J50" s="22">
        <f t="shared" si="9"/>
        <v>57.876489054740951</v>
      </c>
      <c r="K50" s="22">
        <f t="shared" si="9"/>
        <v>21.367474282788496</v>
      </c>
      <c r="L50" s="23"/>
      <c r="M50" s="22">
        <f t="shared" si="32"/>
        <v>19.987752352533608</v>
      </c>
      <c r="N50" s="24">
        <f t="shared" si="32"/>
        <v>12.075027128987475</v>
      </c>
      <c r="O50" s="24">
        <f>IF(Settings!$I$6&gt;69, 0.2*(N50), 0)</f>
        <v>0</v>
      </c>
      <c r="P50" s="25">
        <f t="shared" si="33"/>
        <v>43.416316094796208</v>
      </c>
      <c r="Q50" s="25">
        <f t="shared" si="33"/>
        <v>26.987577312801591</v>
      </c>
      <c r="R50" s="25">
        <f t="shared" si="33"/>
        <v>46.584814481745092</v>
      </c>
      <c r="S50" s="26" t="e">
        <f t="shared" si="30"/>
        <v>#VALUE!</v>
      </c>
      <c r="T50" s="26" t="e">
        <f t="shared" si="31"/>
        <v>#VALUE!</v>
      </c>
      <c r="U50" s="27" t="e">
        <f t="shared" si="12"/>
        <v>#VALUE!</v>
      </c>
      <c r="V50" s="27" t="e">
        <f t="shared" si="13"/>
        <v>#VALUE!</v>
      </c>
      <c r="W50" s="28" t="e">
        <f t="shared" si="14"/>
        <v>#VALUE!</v>
      </c>
      <c r="X50" s="28" t="e">
        <f t="shared" si="15"/>
        <v>#VALUE!</v>
      </c>
      <c r="Z50" s="23">
        <f t="shared" si="34"/>
        <v>25.226164781720684</v>
      </c>
      <c r="AA50" s="23">
        <f t="shared" si="34"/>
        <v>49.974372525343277</v>
      </c>
      <c r="AC50">
        <v>36</v>
      </c>
      <c r="AE50" s="44">
        <f t="shared" si="17"/>
        <v>37.528455778024103</v>
      </c>
      <c r="AG50">
        <f t="shared" si="18"/>
        <v>37.528455778024103</v>
      </c>
      <c r="AH50" s="22">
        <f t="shared" si="36"/>
        <v>59.592693784834225</v>
      </c>
      <c r="AI50" s="22">
        <f t="shared" si="36"/>
        <v>58.038760215182442</v>
      </c>
      <c r="AJ50" s="22">
        <f t="shared" si="36"/>
        <v>58.685757403199702</v>
      </c>
      <c r="AK50" s="22">
        <f t="shared" si="36"/>
        <v>59.920025953092598</v>
      </c>
      <c r="AL50" s="22">
        <f t="shared" si="36"/>
        <v>22.142480173847574</v>
      </c>
      <c r="AM50" s="23"/>
      <c r="AN50" s="22">
        <f t="shared" si="37"/>
        <v>20.909376496332488</v>
      </c>
      <c r="AO50" s="24">
        <f t="shared" si="37"/>
        <v>12.594808945791579</v>
      </c>
      <c r="AP50" s="24">
        <f>IF(Settings!$I$6&gt;69, 0.2*(AO50), 0)</f>
        <v>0</v>
      </c>
      <c r="AQ50" s="25">
        <f t="shared" si="38"/>
        <v>44.730209634369416</v>
      </c>
      <c r="AR50" s="25">
        <f t="shared" si="38"/>
        <v>27.76591324126813</v>
      </c>
      <c r="AS50" s="25">
        <f t="shared" si="38"/>
        <v>47.536364478241097</v>
      </c>
      <c r="AT50" s="26" t="e">
        <f t="shared" si="22"/>
        <v>#VALUE!</v>
      </c>
      <c r="AU50" s="26" t="e">
        <f t="shared" si="23"/>
        <v>#VALUE!</v>
      </c>
      <c r="AV50" s="27" t="e">
        <f t="shared" si="24"/>
        <v>#VALUE!</v>
      </c>
      <c r="AW50" s="27" t="e">
        <f t="shared" si="25"/>
        <v>#VALUE!</v>
      </c>
      <c r="AX50" s="28" t="e">
        <f t="shared" si="26"/>
        <v>#VALUE!</v>
      </c>
      <c r="AY50" s="28" t="e">
        <f t="shared" si="27"/>
        <v>#VALUE!</v>
      </c>
      <c r="BA50" s="23">
        <f t="shared" si="35"/>
        <v>25.747749906839363</v>
      </c>
      <c r="BB50" s="23">
        <f t="shared" si="35"/>
        <v>50.707753803840575</v>
      </c>
      <c r="BD50">
        <f t="shared" si="29"/>
        <v>14.844504464084102</v>
      </c>
      <c r="CQ50" s="37"/>
    </row>
    <row r="51" spans="1:97" x14ac:dyDescent="0.3">
      <c r="F51">
        <v>37</v>
      </c>
      <c r="G51" s="22">
        <f t="shared" si="9"/>
        <v>58.700199372471765</v>
      </c>
      <c r="H51" s="22">
        <f t="shared" si="9"/>
        <v>57.345429862527034</v>
      </c>
      <c r="I51" s="22">
        <f t="shared" si="9"/>
        <v>57.717366729478108</v>
      </c>
      <c r="J51" s="22">
        <f t="shared" si="9"/>
        <v>59.221157204807312</v>
      </c>
      <c r="K51" s="22">
        <f t="shared" si="9"/>
        <v>21.881506217693399</v>
      </c>
      <c r="L51" s="23"/>
      <c r="M51" s="22">
        <f t="shared" si="32"/>
        <v>20.593244990429646</v>
      </c>
      <c r="N51" s="24">
        <f t="shared" si="32"/>
        <v>12.416254411095849</v>
      </c>
      <c r="O51" s="24">
        <f>IF(Settings!$I$6&gt;69, 0.2*(N51), 0)</f>
        <v>0</v>
      </c>
      <c r="P51" s="25">
        <f t="shared" si="33"/>
        <v>44.281653320953843</v>
      </c>
      <c r="Q51" s="25">
        <f t="shared" si="33"/>
        <v>27.501660729522396</v>
      </c>
      <c r="R51" s="25">
        <f t="shared" si="33"/>
        <v>47.219448428935216</v>
      </c>
      <c r="S51" s="26" t="e">
        <f t="shared" si="30"/>
        <v>#VALUE!</v>
      </c>
      <c r="T51" s="26" t="e">
        <f t="shared" si="31"/>
        <v>#VALUE!</v>
      </c>
      <c r="U51" s="27" t="e">
        <f t="shared" si="12"/>
        <v>#VALUE!</v>
      </c>
      <c r="V51" s="27" t="e">
        <f t="shared" si="13"/>
        <v>#VALUE!</v>
      </c>
      <c r="W51" s="28" t="e">
        <f t="shared" si="14"/>
        <v>#VALUE!</v>
      </c>
      <c r="X51" s="28" t="e">
        <f t="shared" si="15"/>
        <v>#VALUE!</v>
      </c>
      <c r="Z51" s="23">
        <f t="shared" si="34"/>
        <v>25.573791145413669</v>
      </c>
      <c r="AA51" s="23">
        <f t="shared" si="34"/>
        <v>50.460466716274695</v>
      </c>
      <c r="AC51">
        <v>37</v>
      </c>
      <c r="AE51" s="44">
        <f t="shared" si="17"/>
        <v>39.467970358353305</v>
      </c>
      <c r="AG51">
        <f t="shared" si="18"/>
        <v>39.467970358353305</v>
      </c>
      <c r="AH51" s="22">
        <f t="shared" si="36"/>
        <v>62.696821013048371</v>
      </c>
      <c r="AI51" s="22">
        <f t="shared" si="36"/>
        <v>60.518903862806539</v>
      </c>
      <c r="AJ51" s="22">
        <f t="shared" si="36"/>
        <v>62.135530599948297</v>
      </c>
      <c r="AK51" s="22">
        <f t="shared" si="36"/>
        <v>62.416059801738818</v>
      </c>
      <c r="AL51" s="22">
        <f t="shared" si="36"/>
        <v>23.039196698209263</v>
      </c>
      <c r="AM51" s="23"/>
      <c r="AN51" s="22">
        <f t="shared" si="37"/>
        <v>22.046225295949149</v>
      </c>
      <c r="AO51" s="24">
        <f t="shared" si="37"/>
        <v>13.239436010030586</v>
      </c>
      <c r="AP51" s="24">
        <f>IF(Settings!$I$6&gt;69, 0.2*(AO51), 0)</f>
        <v>0</v>
      </c>
      <c r="AQ51" s="25">
        <f t="shared" si="38"/>
        <v>46.325758306504007</v>
      </c>
      <c r="AR51" s="25">
        <f t="shared" si="38"/>
        <v>28.693074082459557</v>
      </c>
      <c r="AS51" s="25">
        <f t="shared" si="38"/>
        <v>48.59790697646303</v>
      </c>
      <c r="AT51" s="26" t="e">
        <f t="shared" si="22"/>
        <v>#VALUE!</v>
      </c>
      <c r="AU51" s="26" t="e">
        <f t="shared" si="23"/>
        <v>#VALUE!</v>
      </c>
      <c r="AV51" s="27" t="e">
        <f t="shared" si="24"/>
        <v>#VALUE!</v>
      </c>
      <c r="AW51" s="27" t="e">
        <f t="shared" si="25"/>
        <v>#VALUE!</v>
      </c>
      <c r="AX51" s="28" t="e">
        <f t="shared" si="26"/>
        <v>#VALUE!</v>
      </c>
      <c r="AY51" s="28" t="e">
        <f t="shared" si="27"/>
        <v>#VALUE!</v>
      </c>
      <c r="BA51" s="23">
        <f t="shared" si="35"/>
        <v>26.332405443914958</v>
      </c>
      <c r="BB51" s="23">
        <f t="shared" si="35"/>
        <v>51.561653007878348</v>
      </c>
      <c r="BD51">
        <f t="shared" si="29"/>
        <v>16.237404224255339</v>
      </c>
      <c r="CQ51" s="37"/>
    </row>
    <row r="52" spans="1:97" x14ac:dyDescent="0.3">
      <c r="F52">
        <v>38</v>
      </c>
      <c r="G52" s="22">
        <f t="shared" si="9"/>
        <v>60.372100677509842</v>
      </c>
      <c r="H52" s="22">
        <f t="shared" si="9"/>
        <v>58.651052480984809</v>
      </c>
      <c r="I52" s="22">
        <f t="shared" si="9"/>
        <v>59.53968276706437</v>
      </c>
      <c r="J52" s="22">
        <f t="shared" si="9"/>
        <v>60.536814378565346</v>
      </c>
      <c r="K52" s="22">
        <f t="shared" si="9"/>
        <v>22.369237011080969</v>
      </c>
      <c r="L52" s="23"/>
      <c r="M52" s="22">
        <f t="shared" si="32"/>
        <v>21.189180678127212</v>
      </c>
      <c r="N52" s="24">
        <f t="shared" si="32"/>
        <v>12.753088715092215</v>
      </c>
      <c r="O52" s="24">
        <f>IF(Settings!$I$6&gt;69, 0.2*(N52), 0)</f>
        <v>0</v>
      </c>
      <c r="P52" s="25">
        <f t="shared" si="33"/>
        <v>45.125418106022614</v>
      </c>
      <c r="Q52" s="25">
        <f t="shared" si="33"/>
        <v>27.997448513549234</v>
      </c>
      <c r="R52" s="25">
        <f t="shared" si="33"/>
        <v>47.808823417067146</v>
      </c>
      <c r="S52" s="26" t="e">
        <f t="shared" si="30"/>
        <v>#VALUE!</v>
      </c>
      <c r="T52" s="26" t="e">
        <f t="shared" si="31"/>
        <v>#VALUE!</v>
      </c>
      <c r="U52" s="27" t="e">
        <f t="shared" si="12"/>
        <v>#VALUE!</v>
      </c>
      <c r="V52" s="27" t="e">
        <f t="shared" si="13"/>
        <v>#VALUE!</v>
      </c>
      <c r="W52" s="28" t="e">
        <f t="shared" si="14"/>
        <v>#VALUE!</v>
      </c>
      <c r="X52" s="28" t="e">
        <f t="shared" si="15"/>
        <v>#VALUE!</v>
      </c>
      <c r="Z52" s="23">
        <f t="shared" si="34"/>
        <v>25.897512203965071</v>
      </c>
      <c r="AA52" s="23">
        <f t="shared" si="34"/>
        <v>50.922992550706269</v>
      </c>
      <c r="AC52">
        <v>38</v>
      </c>
      <c r="AE52" s="44">
        <f t="shared" si="17"/>
        <v>41.507721325427532</v>
      </c>
      <c r="AG52">
        <f t="shared" si="18"/>
        <v>41.507721325427532</v>
      </c>
      <c r="AH52" s="22">
        <f t="shared" si="36"/>
        <v>65.676610071147195</v>
      </c>
      <c r="AI52" s="22">
        <f t="shared" si="36"/>
        <v>63.019002853442167</v>
      </c>
      <c r="AJ52" s="22">
        <f t="shared" si="36"/>
        <v>65.582221165295849</v>
      </c>
      <c r="AK52" s="22">
        <f t="shared" si="36"/>
        <v>64.925804044909697</v>
      </c>
      <c r="AL52" s="22">
        <f t="shared" si="36"/>
        <v>23.883837270820688</v>
      </c>
      <c r="AM52" s="23"/>
      <c r="AN52" s="22">
        <f t="shared" si="37"/>
        <v>23.201081752810598</v>
      </c>
      <c r="AO52" s="24">
        <f t="shared" si="37"/>
        <v>13.898869532464543</v>
      </c>
      <c r="AP52" s="24">
        <f>IF(Settings!$I$6&gt;69, 0.2*(AO52), 0)</f>
        <v>0</v>
      </c>
      <c r="AQ52" s="25">
        <f t="shared" si="38"/>
        <v>47.920126049052847</v>
      </c>
      <c r="AR52" s="25">
        <f t="shared" si="38"/>
        <v>29.598639739201793</v>
      </c>
      <c r="AS52" s="25">
        <f t="shared" si="38"/>
        <v>49.558313738388726</v>
      </c>
      <c r="AT52" s="26" t="e">
        <f t="shared" si="22"/>
        <v>#VALUE!</v>
      </c>
      <c r="AU52" s="26" t="e">
        <f t="shared" si="23"/>
        <v>#VALUE!</v>
      </c>
      <c r="AV52" s="27" t="e">
        <f t="shared" si="24"/>
        <v>#VALUE!</v>
      </c>
      <c r="AW52" s="27" t="e">
        <f t="shared" si="25"/>
        <v>#VALUE!</v>
      </c>
      <c r="AX52" s="28" t="e">
        <f t="shared" si="26"/>
        <v>#VALUE!</v>
      </c>
      <c r="AY52" s="28" t="e">
        <f t="shared" si="27"/>
        <v>#VALUE!</v>
      </c>
      <c r="BA52" s="23">
        <f t="shared" si="35"/>
        <v>26.864326645079146</v>
      </c>
      <c r="BB52" s="23">
        <f t="shared" si="35"/>
        <v>52.375164013092586</v>
      </c>
      <c r="BD52">
        <f t="shared" si="29"/>
        <v>17.772094389036365</v>
      </c>
    </row>
    <row r="53" spans="1:97" ht="15" customHeight="1" x14ac:dyDescent="0.3">
      <c r="A53" s="48"/>
      <c r="F53">
        <v>39</v>
      </c>
      <c r="G53" s="22">
        <f t="shared" si="9"/>
        <v>61.972339109956195</v>
      </c>
      <c r="H53" s="22">
        <f t="shared" si="9"/>
        <v>59.929729104518913</v>
      </c>
      <c r="I53" s="22">
        <f t="shared" si="9"/>
        <v>61.318374938283334</v>
      </c>
      <c r="J53" s="22">
        <f t="shared" si="9"/>
        <v>61.823671969192773</v>
      </c>
      <c r="K53" s="22">
        <f t="shared" si="9"/>
        <v>22.83143676823742</v>
      </c>
      <c r="L53" s="23"/>
      <c r="M53" s="22">
        <f t="shared" si="32"/>
        <v>21.775335701089634</v>
      </c>
      <c r="N53" s="24">
        <f t="shared" si="32"/>
        <v>13.085453297224827</v>
      </c>
      <c r="O53" s="24">
        <f>IF(Settings!$I$6&gt;69, 0.2*(N53), 0)</f>
        <v>0</v>
      </c>
      <c r="P53" s="25">
        <f t="shared" si="33"/>
        <v>45.947989700014844</v>
      </c>
      <c r="Q53" s="25">
        <f t="shared" si="33"/>
        <v>28.475400651827911</v>
      </c>
      <c r="R53" s="25">
        <f t="shared" si="33"/>
        <v>48.355761677463597</v>
      </c>
      <c r="S53" s="26" t="e">
        <f t="shared" si="30"/>
        <v>#VALUE!</v>
      </c>
      <c r="T53" s="26" t="e">
        <f t="shared" si="31"/>
        <v>#VALUE!</v>
      </c>
      <c r="U53" s="27" t="e">
        <f t="shared" si="12"/>
        <v>#VALUE!</v>
      </c>
      <c r="V53" s="27" t="e">
        <f t="shared" si="13"/>
        <v>#VALUE!</v>
      </c>
      <c r="W53" s="28" t="e">
        <f t="shared" si="14"/>
        <v>#VALUE!</v>
      </c>
      <c r="X53" s="28" t="e">
        <f t="shared" si="15"/>
        <v>#VALUE!</v>
      </c>
      <c r="Z53" s="23">
        <f t="shared" si="34"/>
        <v>26.198758836322213</v>
      </c>
      <c r="AA53" s="23">
        <f t="shared" si="34"/>
        <v>51.363092744264883</v>
      </c>
      <c r="AC53">
        <v>39</v>
      </c>
      <c r="AE53" s="44">
        <f t="shared" si="17"/>
        <v>43.652889013197147</v>
      </c>
      <c r="AG53">
        <f t="shared" si="18"/>
        <v>43.652889013197147</v>
      </c>
      <c r="AH53" s="22">
        <f t="shared" si="36"/>
        <v>68.508598020942699</v>
      </c>
      <c r="AI53" s="22">
        <f t="shared" si="36"/>
        <v>65.530767829891559</v>
      </c>
      <c r="AJ53" s="22">
        <f t="shared" si="36"/>
        <v>69.002996878941445</v>
      </c>
      <c r="AK53" s="22">
        <f t="shared" si="36"/>
        <v>67.440568263183309</v>
      </c>
      <c r="AL53" s="22">
        <f t="shared" si="36"/>
        <v>24.671608387939422</v>
      </c>
      <c r="AM53" s="23"/>
      <c r="AN53" s="22">
        <f t="shared" si="37"/>
        <v>24.369445535651078</v>
      </c>
      <c r="AO53" s="24">
        <f t="shared" si="37"/>
        <v>14.571508010992883</v>
      </c>
      <c r="AP53" s="24">
        <f>IF(Settings!$I$6&gt;69, 0.2*(AO53), 0)</f>
        <v>0</v>
      </c>
      <c r="AQ53" s="25">
        <f t="shared" si="38"/>
        <v>49.508009169314143</v>
      </c>
      <c r="AR53" s="25">
        <f t="shared" si="38"/>
        <v>30.478497821002549</v>
      </c>
      <c r="AS53" s="25">
        <f t="shared" si="38"/>
        <v>50.418412102964737</v>
      </c>
      <c r="AT53" s="26" t="e">
        <f t="shared" si="22"/>
        <v>#VALUE!</v>
      </c>
      <c r="AU53" s="26" t="e">
        <f t="shared" si="23"/>
        <v>#VALUE!</v>
      </c>
      <c r="AV53" s="27" t="e">
        <f t="shared" si="24"/>
        <v>#VALUE!</v>
      </c>
      <c r="AW53" s="27" t="e">
        <f t="shared" si="25"/>
        <v>#VALUE!</v>
      </c>
      <c r="AX53" s="28" t="e">
        <f t="shared" si="26"/>
        <v>#VALUE!</v>
      </c>
      <c r="AY53" s="28" t="e">
        <f t="shared" si="27"/>
        <v>#VALUE!</v>
      </c>
      <c r="BA53" s="23">
        <f t="shared" si="35"/>
        <v>27.343548215864391</v>
      </c>
      <c r="BB53" s="23">
        <f t="shared" si="35"/>
        <v>53.146249790754453</v>
      </c>
      <c r="BD53">
        <f t="shared" si="29"/>
        <v>19.46330436984621</v>
      </c>
      <c r="BN53" s="148"/>
      <c r="BO53" s="149"/>
      <c r="BP53" s="148"/>
      <c r="BQ53" s="154"/>
      <c r="CE53" s="148"/>
      <c r="CF53" s="149"/>
      <c r="CR53" s="148"/>
      <c r="CS53" s="149"/>
    </row>
    <row r="54" spans="1:97" x14ac:dyDescent="0.3">
      <c r="F54">
        <v>40</v>
      </c>
      <c r="G54" s="22">
        <f t="shared" si="9"/>
        <v>63.501782485163226</v>
      </c>
      <c r="H54" s="22">
        <f t="shared" si="9"/>
        <v>61.181632403245665</v>
      </c>
      <c r="I54" s="22">
        <f t="shared" si="9"/>
        <v>63.052640554260343</v>
      </c>
      <c r="J54" s="22">
        <f t="shared" si="9"/>
        <v>63.081977918508507</v>
      </c>
      <c r="K54" s="22">
        <f t="shared" si="9"/>
        <v>23.268939162039821</v>
      </c>
      <c r="L54" s="23"/>
      <c r="M54" s="22">
        <f t="shared" si="32"/>
        <v>22.351523292627874</v>
      </c>
      <c r="N54" s="24">
        <f t="shared" si="32"/>
        <v>13.413283154342237</v>
      </c>
      <c r="O54" s="24">
        <f>IF(Settings!$I$6&gt;69, 0.2*(N54), 0)</f>
        <v>0</v>
      </c>
      <c r="P54" s="25">
        <f t="shared" si="33"/>
        <v>46.749754618922026</v>
      </c>
      <c r="Q54" s="25">
        <f t="shared" si="33"/>
        <v>28.935986051777498</v>
      </c>
      <c r="R54" s="25">
        <f t="shared" si="33"/>
        <v>48.862975297082386</v>
      </c>
      <c r="S54" s="26" t="e">
        <f t="shared" si="30"/>
        <v>#VALUE!</v>
      </c>
      <c r="T54" s="26" t="e">
        <f t="shared" si="31"/>
        <v>#VALUE!</v>
      </c>
      <c r="U54" s="27" t="e">
        <f t="shared" si="12"/>
        <v>#VALUE!</v>
      </c>
      <c r="V54" s="27" t="e">
        <f t="shared" si="13"/>
        <v>#VALUE!</v>
      </c>
      <c r="W54" s="28" t="e">
        <f t="shared" si="14"/>
        <v>#VALUE!</v>
      </c>
      <c r="X54" s="28" t="e">
        <f t="shared" si="15"/>
        <v>#VALUE!</v>
      </c>
      <c r="Z54" s="23">
        <f t="shared" si="34"/>
        <v>26.478909934437972</v>
      </c>
      <c r="AA54" s="23">
        <f t="shared" si="34"/>
        <v>51.78185460782295</v>
      </c>
      <c r="AC54">
        <v>40</v>
      </c>
      <c r="AE54" s="44">
        <f t="shared" si="17"/>
        <v>45.908921481342745</v>
      </c>
      <c r="AG54">
        <f t="shared" si="18"/>
        <v>45.908921481342745</v>
      </c>
      <c r="AH54" s="22">
        <f t="shared" si="36"/>
        <v>71.172724955448189</v>
      </c>
      <c r="AI54" s="22">
        <f t="shared" si="36"/>
        <v>68.045389008042804</v>
      </c>
      <c r="AJ54" s="22">
        <f t="shared" si="36"/>
        <v>72.37474124104611</v>
      </c>
      <c r="AK54" s="22">
        <f t="shared" si="36"/>
        <v>69.951193581897442</v>
      </c>
      <c r="AL54" s="22">
        <f t="shared" si="36"/>
        <v>25.398931450860246</v>
      </c>
      <c r="AM54" s="23"/>
      <c r="AN54" s="22">
        <f t="shared" si="37"/>
        <v>25.546439566957154</v>
      </c>
      <c r="AO54" s="24">
        <f t="shared" si="37"/>
        <v>15.255546841651732</v>
      </c>
      <c r="AP54" s="24">
        <f>IF(Settings!$I$6&gt;69, 0.2*(AO54), 0)</f>
        <v>0</v>
      </c>
      <c r="AQ54" s="25">
        <f t="shared" si="38"/>
        <v>51.083910676779389</v>
      </c>
      <c r="AR54" s="25">
        <f t="shared" si="38"/>
        <v>31.328718638547393</v>
      </c>
      <c r="AS54" s="25">
        <f t="shared" si="38"/>
        <v>51.180617811175033</v>
      </c>
      <c r="AT54" s="26" t="e">
        <f t="shared" si="22"/>
        <v>#VALUE!</v>
      </c>
      <c r="AU54" s="26" t="e">
        <f t="shared" si="23"/>
        <v>#VALUE!</v>
      </c>
      <c r="AV54" s="27" t="e">
        <f t="shared" si="24"/>
        <v>#VALUE!</v>
      </c>
      <c r="AW54" s="27" t="e">
        <f t="shared" si="25"/>
        <v>#VALUE!</v>
      </c>
      <c r="AX54" s="28" t="e">
        <f t="shared" si="26"/>
        <v>#VALUE!</v>
      </c>
      <c r="AY54" s="28" t="e">
        <f t="shared" si="27"/>
        <v>#VALUE!</v>
      </c>
      <c r="BA54" s="23">
        <f t="shared" si="35"/>
        <v>27.770937827936571</v>
      </c>
      <c r="BB54" s="23">
        <f t="shared" si="35"/>
        <v>53.873208738090426</v>
      </c>
      <c r="BD54">
        <f t="shared" si="29"/>
        <v>21.327309618543996</v>
      </c>
    </row>
    <row r="55" spans="1:97" x14ac:dyDescent="0.3">
      <c r="F55">
        <v>41</v>
      </c>
      <c r="G55" s="22">
        <f t="shared" si="9"/>
        <v>64.961613537444578</v>
      </c>
      <c r="H55" s="22">
        <f t="shared" si="9"/>
        <v>62.406968226770346</v>
      </c>
      <c r="I55" s="22">
        <f t="shared" si="9"/>
        <v>64.741900976093305</v>
      </c>
      <c r="J55" s="22">
        <f t="shared" si="9"/>
        <v>64.312012458203696</v>
      </c>
      <c r="K55" s="22">
        <f t="shared" si="9"/>
        <v>23.68262484123527</v>
      </c>
      <c r="L55" s="23"/>
      <c r="M55" s="22">
        <f t="shared" si="32"/>
        <v>22.917590735234125</v>
      </c>
      <c r="N55" s="24">
        <f t="shared" si="32"/>
        <v>13.73652411506265</v>
      </c>
      <c r="O55" s="24">
        <f>IF(Settings!$I$6&gt;69, 0.2*(N55), 0)</f>
        <v>0</v>
      </c>
      <c r="P55" s="25">
        <f t="shared" si="33"/>
        <v>47.531104933475177</v>
      </c>
      <c r="Q55" s="25">
        <f t="shared" si="33"/>
        <v>29.379679556098903</v>
      </c>
      <c r="R55" s="25">
        <f t="shared" si="33"/>
        <v>49.333058503272852</v>
      </c>
      <c r="S55" s="26" t="e">
        <f t="shared" si="30"/>
        <v>#VALUE!</v>
      </c>
      <c r="T55" s="26" t="e">
        <f t="shared" si="31"/>
        <v>#VALUE!</v>
      </c>
      <c r="U55" s="27" t="e">
        <f t="shared" si="12"/>
        <v>#VALUE!</v>
      </c>
      <c r="V55" s="27" t="e">
        <f t="shared" si="13"/>
        <v>#VALUE!</v>
      </c>
      <c r="W55" s="28" t="e">
        <f t="shared" si="14"/>
        <v>#VALUE!</v>
      </c>
      <c r="X55" s="28" t="e">
        <f t="shared" si="15"/>
        <v>#VALUE!</v>
      </c>
      <c r="Z55" s="23">
        <f t="shared" si="34"/>
        <v>26.739288281951801</v>
      </c>
      <c r="AA55" s="23">
        <f t="shared" si="34"/>
        <v>52.180312733807114</v>
      </c>
      <c r="AC55">
        <v>41</v>
      </c>
      <c r="AE55" s="45">
        <f>0.208*12*(1-EXP(-0.0818*(AC55-28)))*91.9*(EXP(-0.1386*$AD$14)*(1+($AD$14^5.31/(4.93*10^7))))</f>
        <v>48.058485286186681</v>
      </c>
      <c r="AG55">
        <f t="shared" si="18"/>
        <v>48.058485286186681</v>
      </c>
      <c r="AH55" s="22">
        <f t="shared" si="36"/>
        <v>73.43295122808442</v>
      </c>
      <c r="AI55" s="22">
        <f t="shared" si="36"/>
        <v>70.323625992705701</v>
      </c>
      <c r="AJ55" s="22">
        <f t="shared" si="36"/>
        <v>75.374893138034892</v>
      </c>
      <c r="AK55" s="22">
        <f t="shared" si="36"/>
        <v>72.219500070581887</v>
      </c>
      <c r="AL55" s="22">
        <f t="shared" si="36"/>
        <v>26.005080759403302</v>
      </c>
      <c r="AM55" s="23"/>
      <c r="AN55" s="22">
        <f t="shared" si="37"/>
        <v>26.61837803726856</v>
      </c>
      <c r="AO55" s="24">
        <f t="shared" si="37"/>
        <v>15.884921164794905</v>
      </c>
      <c r="AP55" s="24">
        <f>IF(Settings!$I$6&gt;69, 0.2*(AO55), 0)</f>
        <v>0</v>
      </c>
      <c r="AQ55" s="25">
        <f t="shared" si="38"/>
        <v>52.499874894258319</v>
      </c>
      <c r="AR55" s="25">
        <f t="shared" si="38"/>
        <v>32.072033706408916</v>
      </c>
      <c r="AS55" s="25">
        <f t="shared" si="38"/>
        <v>51.791166796197174</v>
      </c>
      <c r="AT55" s="26" t="e">
        <f t="shared" si="22"/>
        <v>#VALUE!</v>
      </c>
      <c r="AU55" s="26" t="e">
        <f t="shared" si="23"/>
        <v>#VALUE!</v>
      </c>
      <c r="AV55" s="27" t="e">
        <f t="shared" si="24"/>
        <v>#VALUE!</v>
      </c>
      <c r="AW55" s="27" t="e">
        <f t="shared" si="25"/>
        <v>#VALUE!</v>
      </c>
      <c r="AX55" s="28" t="e">
        <f t="shared" si="26"/>
        <v>#VALUE!</v>
      </c>
      <c r="AY55" s="28" t="e">
        <f t="shared" si="27"/>
        <v>#VALUE!</v>
      </c>
      <c r="BA55" s="23">
        <f t="shared" si="35"/>
        <v>28.11550231894153</v>
      </c>
      <c r="BB55" s="23">
        <f t="shared" si="35"/>
        <v>54.494003101098315</v>
      </c>
      <c r="BD55">
        <f t="shared" si="29"/>
        <v>23.184790044849002</v>
      </c>
    </row>
    <row r="56" spans="1:97" x14ac:dyDescent="0.3">
      <c r="F56">
        <v>42</v>
      </c>
      <c r="G56" s="22">
        <f t="shared" si="9"/>
        <v>66.353277407697419</v>
      </c>
      <c r="H56" s="22">
        <f t="shared" si="9"/>
        <v>63.605971915859243</v>
      </c>
      <c r="I56" s="22">
        <f t="shared" si="9"/>
        <v>66.385780796824676</v>
      </c>
      <c r="J56" s="22">
        <f t="shared" si="9"/>
        <v>65.514084249410246</v>
      </c>
      <c r="K56" s="22">
        <f t="shared" si="9"/>
        <v>24.073407067802769</v>
      </c>
      <c r="L56" s="23"/>
      <c r="M56" s="22">
        <f t="shared" si="32"/>
        <v>23.473416654843575</v>
      </c>
      <c r="N56" s="24">
        <f t="shared" si="32"/>
        <v>14.055132000919135</v>
      </c>
      <c r="O56" s="24">
        <f>IF(Settings!$I$6&gt;69, 0.2*(N56), 0)</f>
        <v>0</v>
      </c>
      <c r="P56" s="25">
        <f t="shared" si="33"/>
        <v>48.292436749165134</v>
      </c>
      <c r="Q56" s="25">
        <f t="shared" si="33"/>
        <v>29.806959332765931</v>
      </c>
      <c r="R56" s="25">
        <f t="shared" si="33"/>
        <v>49.768482861136924</v>
      </c>
      <c r="S56" s="26" t="e">
        <f t="shared" si="30"/>
        <v>#VALUE!</v>
      </c>
      <c r="T56" s="26" t="e">
        <f t="shared" si="31"/>
        <v>#VALUE!</v>
      </c>
      <c r="U56" s="27" t="e">
        <f t="shared" si="12"/>
        <v>#VALUE!</v>
      </c>
      <c r="V56" s="27" t="e">
        <f t="shared" si="13"/>
        <v>#VALUE!</v>
      </c>
      <c r="W56" s="28" t="e">
        <f t="shared" si="14"/>
        <v>#VALUE!</v>
      </c>
      <c r="X56" s="28" t="e">
        <f t="shared" si="15"/>
        <v>#VALUE!</v>
      </c>
      <c r="Z56" s="23">
        <f t="shared" si="34"/>
        <v>26.981157851711092</v>
      </c>
      <c r="AA56" s="23">
        <f t="shared" si="34"/>
        <v>52.559451552260654</v>
      </c>
      <c r="AC56">
        <v>42</v>
      </c>
      <c r="AE56" s="45">
        <f t="shared" ref="AE56:AE84" si="39">0.208*12*(1-EXP(-0.0818*(AC56-28)))*91.9*(EXP(-0.1386*$AD$14)*(1+($AD$14^5.31/(4.93*10^7))))</f>
        <v>50.049146529274978</v>
      </c>
      <c r="AG56">
        <f t="shared" si="18"/>
        <v>50.049146529274978</v>
      </c>
      <c r="AH56" s="22">
        <f t="shared" si="36"/>
        <v>75.30330271591265</v>
      </c>
      <c r="AI56" s="22">
        <f t="shared" si="36"/>
        <v>72.334129081525717</v>
      </c>
      <c r="AJ56" s="22">
        <f t="shared" si="36"/>
        <v>77.972819460127837</v>
      </c>
      <c r="AK56" s="22">
        <f t="shared" si="36"/>
        <v>74.21603871651142</v>
      </c>
      <c r="AL56" s="22">
        <f t="shared" si="36"/>
        <v>26.498715730654858</v>
      </c>
      <c r="AM56" s="23"/>
      <c r="AN56" s="22">
        <f t="shared" si="37"/>
        <v>27.568213645755865</v>
      </c>
      <c r="AO56" s="24">
        <f t="shared" si="37"/>
        <v>16.448321895079172</v>
      </c>
      <c r="AP56" s="24">
        <f>IF(Settings!$I$6&gt;69, 0.2*(AO56), 0)</f>
        <v>0</v>
      </c>
      <c r="AQ56" s="25">
        <f t="shared" si="38"/>
        <v>53.74017289932312</v>
      </c>
      <c r="AR56" s="25">
        <f t="shared" si="38"/>
        <v>32.706290214727865</v>
      </c>
      <c r="AS56" s="25">
        <f t="shared" si="38"/>
        <v>52.270791003809478</v>
      </c>
      <c r="AT56" s="26" t="e">
        <f t="shared" si="22"/>
        <v>#VALUE!</v>
      </c>
      <c r="AU56" s="26" t="e">
        <f t="shared" si="23"/>
        <v>#VALUE!</v>
      </c>
      <c r="AV56" s="27" t="e">
        <f t="shared" si="24"/>
        <v>#VALUE!</v>
      </c>
      <c r="AW56" s="27" t="e">
        <f t="shared" si="25"/>
        <v>#VALUE!</v>
      </c>
      <c r="AX56" s="28" t="e">
        <f t="shared" si="26"/>
        <v>#VALUE!</v>
      </c>
      <c r="AY56" s="28" t="e">
        <f t="shared" si="27"/>
        <v>#VALUE!</v>
      </c>
      <c r="BA56" s="23">
        <f t="shared" si="35"/>
        <v>28.387833848641826</v>
      </c>
      <c r="BB56" s="23">
        <f t="shared" si="35"/>
        <v>55.012663599779749</v>
      </c>
      <c r="BD56">
        <f t="shared" si="29"/>
        <v>24.975838993095401</v>
      </c>
    </row>
    <row r="57" spans="1:97" x14ac:dyDescent="0.3">
      <c r="F57">
        <v>43</v>
      </c>
      <c r="G57" s="22">
        <f t="shared" si="9"/>
        <v>67.678434400666788</v>
      </c>
      <c r="H57" s="22">
        <f t="shared" si="9"/>
        <v>64.778904947882651</v>
      </c>
      <c r="I57" s="22">
        <f t="shared" si="9"/>
        <v>67.984088247615702</v>
      </c>
      <c r="J57" s="22">
        <f t="shared" si="9"/>
        <v>66.688526881211885</v>
      </c>
      <c r="K57" s="22">
        <f t="shared" si="9"/>
        <v>24.442219376077489</v>
      </c>
      <c r="L57" s="23"/>
      <c r="M57" s="22">
        <f t="shared" si="32"/>
        <v>24.018908495965011</v>
      </c>
      <c r="N57" s="24">
        <f t="shared" si="32"/>
        <v>14.369071851211</v>
      </c>
      <c r="O57" s="24">
        <f>IF(Settings!$I$6&gt;69, 0.2*(N57), 0)</f>
        <v>0</v>
      </c>
      <c r="P57" s="25">
        <f t="shared" si="33"/>
        <v>49.034148856309727</v>
      </c>
      <c r="Q57" s="25">
        <f t="shared" si="33"/>
        <v>30.218304599033395</v>
      </c>
      <c r="R57" s="25">
        <f t="shared" si="33"/>
        <v>50.171594848448663</v>
      </c>
      <c r="S57" s="26" t="e">
        <f t="shared" si="30"/>
        <v>#VALUE!</v>
      </c>
      <c r="T57" s="26" t="e">
        <f t="shared" si="31"/>
        <v>#VALUE!</v>
      </c>
      <c r="U57" s="27" t="e">
        <f t="shared" si="12"/>
        <v>#VALUE!</v>
      </c>
      <c r="V57" s="27" t="e">
        <f t="shared" si="13"/>
        <v>#VALUE!</v>
      </c>
      <c r="W57" s="28" t="e">
        <f t="shared" si="14"/>
        <v>#VALUE!</v>
      </c>
      <c r="X57" s="28" t="e">
        <f t="shared" si="15"/>
        <v>#VALUE!</v>
      </c>
      <c r="Z57" s="23">
        <f t="shared" si="34"/>
        <v>27.205722271099848</v>
      </c>
      <c r="AA57" s="23">
        <f t="shared" si="34"/>
        <v>52.920207762974911</v>
      </c>
      <c r="AC57">
        <v>43</v>
      </c>
      <c r="AE57" s="45">
        <f t="shared" si="39"/>
        <v>51.88345373655357</v>
      </c>
      <c r="AG57">
        <f t="shared" si="18"/>
        <v>51.88345373655357</v>
      </c>
      <c r="AH57" s="22">
        <f t="shared" si="36"/>
        <v>76.852587511640621</v>
      </c>
      <c r="AI57" s="22">
        <f t="shared" si="36"/>
        <v>74.1047973028451</v>
      </c>
      <c r="AJ57" s="22">
        <f t="shared" si="36"/>
        <v>80.217794713350813</v>
      </c>
      <c r="AK57" s="22">
        <f t="shared" si="36"/>
        <v>75.970201606987175</v>
      </c>
      <c r="AL57" s="22">
        <f t="shared" si="36"/>
        <v>26.901855769511059</v>
      </c>
      <c r="AM57" s="23"/>
      <c r="AN57" s="22">
        <f t="shared" si="37"/>
        <v>28.407360950930972</v>
      </c>
      <c r="AO57" s="24">
        <f t="shared" si="37"/>
        <v>16.951014966289282</v>
      </c>
      <c r="AP57" s="24">
        <f>IF(Settings!$I$6&gt;69, 0.2*(AO57), 0)</f>
        <v>0</v>
      </c>
      <c r="AQ57" s="25">
        <f t="shared" si="38"/>
        <v>54.825332845209317</v>
      </c>
      <c r="AR57" s="25">
        <f t="shared" si="38"/>
        <v>33.24773873448639</v>
      </c>
      <c r="AS57" s="25">
        <f t="shared" si="38"/>
        <v>52.650019608194221</v>
      </c>
      <c r="AT57" s="26" t="e">
        <f t="shared" si="22"/>
        <v>#VALUE!</v>
      </c>
      <c r="AU57" s="26" t="e">
        <f t="shared" si="23"/>
        <v>#VALUE!</v>
      </c>
      <c r="AV57" s="27" t="e">
        <f t="shared" si="24"/>
        <v>#VALUE!</v>
      </c>
      <c r="AW57" s="27" t="e">
        <f t="shared" si="25"/>
        <v>#VALUE!</v>
      </c>
      <c r="AX57" s="28" t="e">
        <f t="shared" si="26"/>
        <v>#VALUE!</v>
      </c>
      <c r="AY57" s="28" t="e">
        <f t="shared" si="27"/>
        <v>#VALUE!</v>
      </c>
      <c r="BA57" s="23">
        <f t="shared" si="35"/>
        <v>28.604380711709346</v>
      </c>
      <c r="BB57" s="23">
        <f t="shared" si="35"/>
        <v>55.447225116778554</v>
      </c>
      <c r="BD57">
        <f t="shared" si="29"/>
        <v>26.686551245291611</v>
      </c>
    </row>
    <row r="58" spans="1:97" x14ac:dyDescent="0.3">
      <c r="F58">
        <v>44</v>
      </c>
      <c r="G58" s="22">
        <f t="shared" si="9"/>
        <v>68.93891776252066</v>
      </c>
      <c r="H58" s="22">
        <f t="shared" si="9"/>
        <v>65.926051883902275</v>
      </c>
      <c r="I58" s="22">
        <f t="shared" si="9"/>
        <v>69.53679682533317</v>
      </c>
      <c r="J58" s="22">
        <f t="shared" si="9"/>
        <v>67.835695693197096</v>
      </c>
      <c r="K58" s="22">
        <f t="shared" si="9"/>
        <v>24.79000505244036</v>
      </c>
      <c r="L58" s="23"/>
      <c r="M58" s="22">
        <f t="shared" si="32"/>
        <v>24.554000166353354</v>
      </c>
      <c r="N58" s="24">
        <f t="shared" si="32"/>
        <v>14.678317205979726</v>
      </c>
      <c r="O58" s="24">
        <f>IF(Settings!$I$6&gt;69, 0.2*(N58), 0)</f>
        <v>0</v>
      </c>
      <c r="P58" s="25">
        <f t="shared" si="33"/>
        <v>49.756641531599172</v>
      </c>
      <c r="Q58" s="25">
        <f t="shared" si="33"/>
        <v>30.614193642854374</v>
      </c>
      <c r="R58" s="25">
        <f t="shared" si="33"/>
        <v>50.544615351530545</v>
      </c>
      <c r="S58" s="26" t="e">
        <f t="shared" si="30"/>
        <v>#VALUE!</v>
      </c>
      <c r="T58" s="26" t="e">
        <f t="shared" si="31"/>
        <v>#VALUE!</v>
      </c>
      <c r="U58" s="27" t="e">
        <f t="shared" si="12"/>
        <v>#VALUE!</v>
      </c>
      <c r="V58" s="27" t="e">
        <f t="shared" si="13"/>
        <v>#VALUE!</v>
      </c>
      <c r="W58" s="28" t="e">
        <f t="shared" si="14"/>
        <v>#VALUE!</v>
      </c>
      <c r="X58" s="28" t="e">
        <f t="shared" si="15"/>
        <v>#VALUE!</v>
      </c>
      <c r="Z58" s="23">
        <f t="shared" si="34"/>
        <v>27.414124239951608</v>
      </c>
      <c r="AA58" s="23">
        <f t="shared" si="34"/>
        <v>53.263472649698329</v>
      </c>
      <c r="AC58">
        <v>44</v>
      </c>
      <c r="AE58" s="45">
        <f t="shared" si="39"/>
        <v>53.57368754321287</v>
      </c>
      <c r="AG58">
        <f t="shared" si="18"/>
        <v>53.57368754321287</v>
      </c>
      <c r="AH58" s="22">
        <f t="shared" si="36"/>
        <v>78.144248577711181</v>
      </c>
      <c r="AI58" s="22">
        <f t="shared" si="36"/>
        <v>75.668963203657995</v>
      </c>
      <c r="AJ58" s="22">
        <f t="shared" si="36"/>
        <v>82.164334064039153</v>
      </c>
      <c r="AK58" s="22">
        <f t="shared" si="36"/>
        <v>77.516381546932465</v>
      </c>
      <c r="AL58" s="22">
        <f t="shared" si="36"/>
        <v>27.233747295245294</v>
      </c>
      <c r="AM58" s="23"/>
      <c r="AN58" s="22">
        <f t="shared" si="37"/>
        <v>29.150409550802451</v>
      </c>
      <c r="AO58" s="24">
        <f t="shared" si="37"/>
        <v>17.400376796026446</v>
      </c>
      <c r="AP58" s="24">
        <f>IF(Settings!$I$6&gt;69, 0.2*(AO58), 0)</f>
        <v>0</v>
      </c>
      <c r="AQ58" s="25">
        <f t="shared" si="38"/>
        <v>55.778335784710158</v>
      </c>
      <c r="AR58" s="25">
        <f t="shared" si="38"/>
        <v>33.7124685366203</v>
      </c>
      <c r="AS58" s="25">
        <f t="shared" si="38"/>
        <v>52.95327036960456</v>
      </c>
      <c r="AT58" s="26" t="e">
        <f t="shared" si="22"/>
        <v>#VALUE!</v>
      </c>
      <c r="AU58" s="26" t="e">
        <f t="shared" si="23"/>
        <v>#VALUE!</v>
      </c>
      <c r="AV58" s="27" t="e">
        <f t="shared" si="24"/>
        <v>#VALUE!</v>
      </c>
      <c r="AW58" s="27" t="e">
        <f t="shared" si="25"/>
        <v>#VALUE!</v>
      </c>
      <c r="AX58" s="28" t="e">
        <f t="shared" si="26"/>
        <v>#VALUE!</v>
      </c>
      <c r="AY58" s="28" t="e">
        <f t="shared" si="27"/>
        <v>#VALUE!</v>
      </c>
      <c r="BA58" s="23">
        <f t="shared" si="35"/>
        <v>28.778448458526668</v>
      </c>
      <c r="BB58" s="23">
        <f t="shared" si="35"/>
        <v>55.814055810307586</v>
      </c>
      <c r="BD58">
        <f t="shared" si="29"/>
        <v>28.314130476429018</v>
      </c>
    </row>
    <row r="59" spans="1:97" x14ac:dyDescent="0.3">
      <c r="F59">
        <v>45</v>
      </c>
      <c r="G59" s="22">
        <f t="shared" si="9"/>
        <v>70.136696186001146</v>
      </c>
      <c r="H59" s="22">
        <f t="shared" si="9"/>
        <v>67.047717588858518</v>
      </c>
      <c r="I59" s="22">
        <f t="shared" si="9"/>
        <v>71.044028124925234</v>
      </c>
      <c r="J59" s="22">
        <f t="shared" si="9"/>
        <v>68.955964891044502</v>
      </c>
      <c r="K59" s="22">
        <f t="shared" si="9"/>
        <v>25.117708243694771</v>
      </c>
      <c r="L59" s="23"/>
      <c r="M59" s="22">
        <f t="shared" si="32"/>
        <v>25.078649840586738</v>
      </c>
      <c r="N59" s="24">
        <f t="shared" si="32"/>
        <v>14.98284944212417</v>
      </c>
      <c r="O59" s="24">
        <f>IF(Settings!$I$6&gt;69, 0.2*(N59), 0)</f>
        <v>0</v>
      </c>
      <c r="P59" s="25">
        <f t="shared" si="33"/>
        <v>50.460315474815154</v>
      </c>
      <c r="Q59" s="25">
        <f t="shared" si="33"/>
        <v>30.995102109111194</v>
      </c>
      <c r="R59" s="25">
        <f t="shared" si="33"/>
        <v>50.88964069448874</v>
      </c>
      <c r="S59" s="26" t="e">
        <f t="shared" si="30"/>
        <v>#VALUE!</v>
      </c>
      <c r="T59" s="26" t="e">
        <f t="shared" si="31"/>
        <v>#VALUE!</v>
      </c>
      <c r="U59" s="27" t="e">
        <f t="shared" si="12"/>
        <v>#VALUE!</v>
      </c>
      <c r="V59" s="27" t="e">
        <f t="shared" si="13"/>
        <v>#VALUE!</v>
      </c>
      <c r="W59" s="28" t="e">
        <f t="shared" si="14"/>
        <v>#VALUE!</v>
      </c>
      <c r="X59" s="28" t="e">
        <f t="shared" si="15"/>
        <v>#VALUE!</v>
      </c>
      <c r="Z59" s="23">
        <f t="shared" si="34"/>
        <v>27.60744571739524</v>
      </c>
      <c r="AA59" s="23">
        <f t="shared" si="34"/>
        <v>53.590094282140775</v>
      </c>
      <c r="AC59">
        <v>45</v>
      </c>
      <c r="AE59" s="45">
        <f t="shared" si="39"/>
        <v>55.13116401707601</v>
      </c>
      <c r="AG59">
        <f t="shared" si="18"/>
        <v>55.13116401707601</v>
      </c>
      <c r="AH59" s="22">
        <f t="shared" si="36"/>
        <v>79.228077534248442</v>
      </c>
      <c r="AI59" s="22">
        <f t="shared" si="36"/>
        <v>77.054723815796436</v>
      </c>
      <c r="AJ59" s="22">
        <f t="shared" si="36"/>
        <v>83.858017825372698</v>
      </c>
      <c r="AK59" s="22">
        <f t="shared" si="36"/>
        <v>78.883441380892748</v>
      </c>
      <c r="AL59" s="22">
        <f t="shared" si="36"/>
        <v>27.509114942987608</v>
      </c>
      <c r="AM59" s="23"/>
      <c r="AN59" s="22">
        <f t="shared" si="37"/>
        <v>29.809895051917429</v>
      </c>
      <c r="AO59" s="24">
        <f t="shared" si="37"/>
        <v>17.802811994884134</v>
      </c>
      <c r="AP59" s="24">
        <f>IF(Settings!$I$6&gt;69, 0.2*(AO59), 0)</f>
        <v>0</v>
      </c>
      <c r="AQ59" s="25">
        <f t="shared" si="38"/>
        <v>56.618237878222352</v>
      </c>
      <c r="AR59" s="25">
        <f t="shared" si="38"/>
        <v>34.113398717356574</v>
      </c>
      <c r="AS59" s="25">
        <f t="shared" si="38"/>
        <v>53.198349248657344</v>
      </c>
      <c r="AT59" s="26" t="e">
        <f t="shared" si="22"/>
        <v>#VALUE!</v>
      </c>
      <c r="AU59" s="26" t="e">
        <f t="shared" si="23"/>
        <v>#VALUE!</v>
      </c>
      <c r="AV59" s="27" t="e">
        <f t="shared" si="24"/>
        <v>#VALUE!</v>
      </c>
      <c r="AW59" s="27" t="e">
        <f t="shared" si="25"/>
        <v>#VALUE!</v>
      </c>
      <c r="AX59" s="28" t="e">
        <f t="shared" si="26"/>
        <v>#VALUE!</v>
      </c>
      <c r="AY59" s="28" t="e">
        <f t="shared" si="27"/>
        <v>#VALUE!</v>
      </c>
      <c r="BA59" s="23">
        <f t="shared" si="35"/>
        <v>28.919803722236935</v>
      </c>
      <c r="BB59" s="23">
        <f t="shared" si="35"/>
        <v>56.125852221171151</v>
      </c>
      <c r="BD59">
        <f t="shared" si="29"/>
        <v>29.857374299504791</v>
      </c>
    </row>
    <row r="60" spans="1:97" x14ac:dyDescent="0.3">
      <c r="F60">
        <v>46</v>
      </c>
      <c r="G60" s="22">
        <f t="shared" si="9"/>
        <v>71.27384072387963</v>
      </c>
      <c r="H60" s="22">
        <f t="shared" si="9"/>
        <v>68.144224699422097</v>
      </c>
      <c r="I60" s="22">
        <f t="shared" si="9"/>
        <v>72.506035849122526</v>
      </c>
      <c r="J60" s="22">
        <f t="shared" si="9"/>
        <v>70.049724927512756</v>
      </c>
      <c r="K60" s="22">
        <f t="shared" si="9"/>
        <v>25.426266513664039</v>
      </c>
      <c r="L60" s="23"/>
      <c r="M60" s="22">
        <f t="shared" si="32"/>
        <v>25.592837912558185</v>
      </c>
      <c r="N60" s="24">
        <f t="shared" si="32"/>
        <v>15.282657158189254</v>
      </c>
      <c r="O60" s="24">
        <f>IF(Settings!$I$6&gt;69, 0.2*(N60), 0)</f>
        <v>0</v>
      </c>
      <c r="P60" s="25">
        <f t="shared" si="33"/>
        <v>51.145570866366818</v>
      </c>
      <c r="Q60" s="25">
        <f t="shared" si="33"/>
        <v>31.36150152160419</v>
      </c>
      <c r="R60" s="25">
        <f t="shared" si="33"/>
        <v>51.208644874516843</v>
      </c>
      <c r="S60" s="26" t="e">
        <f t="shared" si="30"/>
        <v>#VALUE!</v>
      </c>
      <c r="T60" s="26" t="e">
        <f t="shared" si="31"/>
        <v>#VALUE!</v>
      </c>
      <c r="U60" s="27" t="e">
        <f t="shared" si="12"/>
        <v>#VALUE!</v>
      </c>
      <c r="V60" s="27" t="e">
        <f t="shared" si="13"/>
        <v>#VALUE!</v>
      </c>
      <c r="W60" s="28" t="e">
        <f t="shared" si="14"/>
        <v>#VALUE!</v>
      </c>
      <c r="X60" s="28" t="e">
        <f t="shared" si="15"/>
        <v>#VALUE!</v>
      </c>
      <c r="Z60" s="23">
        <f t="shared" si="34"/>
        <v>27.786708721655966</v>
      </c>
      <c r="AA60" s="23">
        <f t="shared" si="34"/>
        <v>53.90087961121327</v>
      </c>
      <c r="AC60">
        <v>46</v>
      </c>
      <c r="AE60" s="45">
        <f t="shared" si="39"/>
        <v>56.566310419354807</v>
      </c>
      <c r="AG60">
        <f t="shared" si="18"/>
        <v>56.566310419354807</v>
      </c>
      <c r="AH60" s="22">
        <f t="shared" si="36"/>
        <v>80.143239636478327</v>
      </c>
      <c r="AI60" s="22">
        <f t="shared" si="36"/>
        <v>78.285820826186423</v>
      </c>
      <c r="AJ60" s="22">
        <f t="shared" si="36"/>
        <v>85.336866578309412</v>
      </c>
      <c r="AK60" s="22">
        <f t="shared" si="36"/>
        <v>80.095670649716567</v>
      </c>
      <c r="AL60" s="22">
        <f t="shared" si="36"/>
        <v>27.739289092499043</v>
      </c>
      <c r="AM60" s="23"/>
      <c r="AN60" s="22">
        <f t="shared" si="37"/>
        <v>30.396569302233935</v>
      </c>
      <c r="AO60" s="24">
        <f t="shared" si="37"/>
        <v>18.163877801421915</v>
      </c>
      <c r="AP60" s="24">
        <f>IF(Settings!$I$6&gt;69, 0.2*(AO60), 0)</f>
        <v>0</v>
      </c>
      <c r="AQ60" s="25">
        <f t="shared" si="38"/>
        <v>57.360912998664446</v>
      </c>
      <c r="AR60" s="25">
        <f t="shared" si="38"/>
        <v>34.46095952127299</v>
      </c>
      <c r="AS60" s="25">
        <f t="shared" si="38"/>
        <v>53.398387429851127</v>
      </c>
      <c r="AT60" s="26" t="e">
        <f t="shared" si="22"/>
        <v>#VALUE!</v>
      </c>
      <c r="AU60" s="26" t="e">
        <f t="shared" si="23"/>
        <v>#VALUE!</v>
      </c>
      <c r="AV60" s="27" t="e">
        <f t="shared" si="24"/>
        <v>#VALUE!</v>
      </c>
      <c r="AW60" s="27" t="e">
        <f t="shared" si="25"/>
        <v>#VALUE!</v>
      </c>
      <c r="AX60" s="28" t="e">
        <f t="shared" si="26"/>
        <v>#VALUE!</v>
      </c>
      <c r="AY60" s="28" t="e">
        <f t="shared" si="27"/>
        <v>#VALUE!</v>
      </c>
      <c r="BA60" s="23">
        <f t="shared" si="35"/>
        <v>29.035693537982468</v>
      </c>
      <c r="BB60" s="23">
        <f t="shared" si="35"/>
        <v>56.392557998342014</v>
      </c>
      <c r="BD60">
        <f t="shared" si="29"/>
        <v>31.316341663829618</v>
      </c>
    </row>
    <row r="61" spans="1:97" x14ac:dyDescent="0.3">
      <c r="F61">
        <v>47</v>
      </c>
      <c r="G61" s="22">
        <f t="shared" si="9"/>
        <v>72.352495778150654</v>
      </c>
      <c r="H61" s="22">
        <f t="shared" si="9"/>
        <v>69.215911316786304</v>
      </c>
      <c r="I61" s="22">
        <f t="shared" si="9"/>
        <v>73.923190959668304</v>
      </c>
      <c r="J61" s="22">
        <f t="shared" si="9"/>
        <v>71.117380124156441</v>
      </c>
      <c r="K61" s="22">
        <f t="shared" si="9"/>
        <v>25.716604680199417</v>
      </c>
      <c r="L61" s="23"/>
      <c r="M61" s="22">
        <f t="shared" si="32"/>
        <v>26.096565087500636</v>
      </c>
      <c r="N61" s="24">
        <f t="shared" si="32"/>
        <v>15.57773560381607</v>
      </c>
      <c r="O61" s="24">
        <f>IF(Settings!$I$6&gt;69, 0.2*(N61), 0)</f>
        <v>0</v>
      </c>
      <c r="P61" s="25">
        <f t="shared" si="33"/>
        <v>51.81280653296686</v>
      </c>
      <c r="Q61" s="25">
        <f t="shared" si="33"/>
        <v>31.713858014872578</v>
      </c>
      <c r="R61" s="25">
        <f t="shared" si="33"/>
        <v>51.503482728381648</v>
      </c>
      <c r="S61" s="26" t="e">
        <f t="shared" si="30"/>
        <v>#VALUE!</v>
      </c>
      <c r="T61" s="26" t="e">
        <f t="shared" si="31"/>
        <v>#VALUE!</v>
      </c>
      <c r="U61" s="27" t="e">
        <f t="shared" si="12"/>
        <v>#VALUE!</v>
      </c>
      <c r="V61" s="27" t="e">
        <f t="shared" si="13"/>
        <v>#VALUE!</v>
      </c>
      <c r="W61" s="28" t="e">
        <f t="shared" si="14"/>
        <v>#VALUE!</v>
      </c>
      <c r="X61" s="28" t="e">
        <f t="shared" si="15"/>
        <v>#VALUE!</v>
      </c>
      <c r="Z61" s="23">
        <f t="shared" si="34"/>
        <v>27.952876610968016</v>
      </c>
      <c r="AA61" s="23">
        <f t="shared" si="34"/>
        <v>54.196596462679679</v>
      </c>
      <c r="AC61">
        <v>47</v>
      </c>
      <c r="AE61" s="45">
        <f t="shared" si="39"/>
        <v>57.888735014870583</v>
      </c>
      <c r="AG61">
        <f t="shared" si="18"/>
        <v>57.888735014870583</v>
      </c>
      <c r="AH61" s="22">
        <f t="shared" si="36"/>
        <v>80.920660965249994</v>
      </c>
      <c r="AI61" s="22">
        <f t="shared" si="36"/>
        <v>79.382374617572694</v>
      </c>
      <c r="AJ61" s="22">
        <f t="shared" si="36"/>
        <v>86.632588121535889</v>
      </c>
      <c r="AK61" s="22">
        <f t="shared" si="36"/>
        <v>81.173576353274768</v>
      </c>
      <c r="AL61" s="22">
        <f t="shared" si="36"/>
        <v>27.933046326794567</v>
      </c>
      <c r="AM61" s="23"/>
      <c r="AN61" s="22">
        <f t="shared" si="37"/>
        <v>30.919652141808005</v>
      </c>
      <c r="AO61" s="24">
        <f t="shared" si="37"/>
        <v>18.488398143896095</v>
      </c>
      <c r="AP61" s="24">
        <f>IF(Settings!$I$6&gt;69, 0.2*(AO61), 0)</f>
        <v>0</v>
      </c>
      <c r="AQ61" s="25">
        <f t="shared" si="38"/>
        <v>58.019645729239372</v>
      </c>
      <c r="AR61" s="25">
        <f t="shared" si="38"/>
        <v>34.763619672706639</v>
      </c>
      <c r="AS61" s="25">
        <f t="shared" si="38"/>
        <v>53.563176636366173</v>
      </c>
      <c r="AT61" s="26" t="e">
        <f t="shared" si="22"/>
        <v>#VALUE!</v>
      </c>
      <c r="AU61" s="26" t="e">
        <f t="shared" si="23"/>
        <v>#VALUE!</v>
      </c>
      <c r="AV61" s="27" t="e">
        <f t="shared" si="24"/>
        <v>#VALUE!</v>
      </c>
      <c r="AW61" s="27" t="e">
        <f t="shared" si="25"/>
        <v>#VALUE!</v>
      </c>
      <c r="AX61" s="28" t="e">
        <f t="shared" si="26"/>
        <v>#VALUE!</v>
      </c>
      <c r="AY61" s="28" t="e">
        <f t="shared" si="27"/>
        <v>#VALUE!</v>
      </c>
      <c r="BA61" s="23">
        <f t="shared" si="35"/>
        <v>29.1315532445056</v>
      </c>
      <c r="BB61" s="23">
        <f t="shared" si="35"/>
        <v>56.622031707119099</v>
      </c>
      <c r="BD61">
        <f t="shared" si="29"/>
        <v>32.692077678781125</v>
      </c>
    </row>
    <row r="62" spans="1:97" x14ac:dyDescent="0.3">
      <c r="F62">
        <v>48</v>
      </c>
      <c r="G62" s="22">
        <f t="shared" si="9"/>
        <v>73.374853829327094</v>
      </c>
      <c r="H62" s="22">
        <f t="shared" si="9"/>
        <v>70.263128904047832</v>
      </c>
      <c r="I62" s="22">
        <f t="shared" si="9"/>
        <v>75.295967928046835</v>
      </c>
      <c r="J62" s="22">
        <f t="shared" si="9"/>
        <v>72.159346511670591</v>
      </c>
      <c r="K62" s="22">
        <f t="shared" ref="H62:M77" si="40">K$4*(1-EXP(-K$5*$F62))^K$6</f>
        <v>25.989629778041358</v>
      </c>
      <c r="L62" s="23"/>
      <c r="M62" s="22">
        <f t="shared" si="40"/>
        <v>26.589850604736462</v>
      </c>
      <c r="N62" s="24">
        <f t="shared" si="32"/>
        <v>15.868086150239353</v>
      </c>
      <c r="O62" s="24">
        <f>IF(Settings!$I$6&gt;69, 0.2*(N62), 0)</f>
        <v>0</v>
      </c>
      <c r="P62" s="25">
        <f t="shared" si="33"/>
        <v>52.462419210225839</v>
      </c>
      <c r="Q62" s="25">
        <f t="shared" si="33"/>
        <v>32.052631252694553</v>
      </c>
      <c r="R62" s="25">
        <f t="shared" si="33"/>
        <v>51.775893800503937</v>
      </c>
      <c r="S62" s="26" t="e">
        <f t="shared" si="30"/>
        <v>#VALUE!</v>
      </c>
      <c r="T62" s="26" t="e">
        <f t="shared" si="31"/>
        <v>#VALUE!</v>
      </c>
      <c r="U62" s="27" t="e">
        <f t="shared" si="12"/>
        <v>#VALUE!</v>
      </c>
      <c r="V62" s="27" t="e">
        <f t="shared" si="13"/>
        <v>#VALUE!</v>
      </c>
      <c r="W62" s="28" t="e">
        <f t="shared" si="14"/>
        <v>#VALUE!</v>
      </c>
      <c r="X62" s="28" t="e">
        <f t="shared" si="15"/>
        <v>#VALUE!</v>
      </c>
      <c r="Z62" s="23">
        <f t="shared" si="34"/>
        <v>28.106855734703082</v>
      </c>
      <c r="AA62" s="23">
        <f t="shared" si="34"/>
        <v>54.477975434145883</v>
      </c>
      <c r="AC62">
        <v>48</v>
      </c>
      <c r="AE62" s="45">
        <f t="shared" si="39"/>
        <v>59.107291399116981</v>
      </c>
      <c r="AG62">
        <f t="shared" si="18"/>
        <v>59.107291399116981</v>
      </c>
      <c r="AH62" s="22">
        <f t="shared" si="36"/>
        <v>81.584881046971375</v>
      </c>
      <c r="AI62" s="22">
        <f t="shared" si="36"/>
        <v>80.361491946898582</v>
      </c>
      <c r="AJ62" s="22">
        <f t="shared" si="36"/>
        <v>87.771657426261228</v>
      </c>
      <c r="AK62" s="22">
        <f t="shared" si="36"/>
        <v>82.134532705427873</v>
      </c>
      <c r="AL62" s="22">
        <f t="shared" si="36"/>
        <v>28.097233462672499</v>
      </c>
      <c r="AM62" s="23"/>
      <c r="AN62" s="22">
        <f t="shared" si="37"/>
        <v>31.387056174809342</v>
      </c>
      <c r="AO62" s="24">
        <f t="shared" si="37"/>
        <v>18.78056509634213</v>
      </c>
      <c r="AP62" s="24">
        <f>IF(Settings!$I$6&gt;69, 0.2*(AO62), 0)</f>
        <v>0</v>
      </c>
      <c r="AQ62" s="25">
        <f t="shared" si="38"/>
        <v>58.605605481385453</v>
      </c>
      <c r="AR62" s="25">
        <f t="shared" si="38"/>
        <v>35.028294852753767</v>
      </c>
      <c r="AS62" s="25">
        <f t="shared" si="38"/>
        <v>53.700097697976894</v>
      </c>
      <c r="AT62" s="26" t="e">
        <f t="shared" si="22"/>
        <v>#VALUE!</v>
      </c>
      <c r="AU62" s="26" t="e">
        <f t="shared" si="23"/>
        <v>#VALUE!</v>
      </c>
      <c r="AV62" s="27" t="e">
        <f t="shared" si="24"/>
        <v>#VALUE!</v>
      </c>
      <c r="AW62" s="27" t="e">
        <f t="shared" si="25"/>
        <v>#VALUE!</v>
      </c>
      <c r="AX62" s="28" t="e">
        <f t="shared" si="26"/>
        <v>#VALUE!</v>
      </c>
      <c r="AY62" s="28" t="e">
        <f t="shared" si="27"/>
        <v>#VALUE!</v>
      </c>
      <c r="BA62" s="23">
        <f t="shared" si="35"/>
        <v>29.211502187596068</v>
      </c>
      <c r="BB62" s="23">
        <f t="shared" si="35"/>
        <v>56.820537428978767</v>
      </c>
      <c r="BD62">
        <f t="shared" si="29"/>
        <v>33.986386628595653</v>
      </c>
    </row>
    <row r="63" spans="1:97" x14ac:dyDescent="0.3">
      <c r="F63">
        <v>49</v>
      </c>
      <c r="G63" s="22">
        <f t="shared" si="9"/>
        <v>74.343133574860403</v>
      </c>
      <c r="H63" s="22">
        <f t="shared" si="40"/>
        <v>71.286240369905954</v>
      </c>
      <c r="I63" s="22">
        <f t="shared" si="40"/>
        <v>76.624932039183818</v>
      </c>
      <c r="J63" s="22">
        <f t="shared" si="40"/>
        <v>73.176049869033648</v>
      </c>
      <c r="K63" s="22">
        <f t="shared" si="40"/>
        <v>26.246227006342842</v>
      </c>
      <c r="L63" s="23"/>
      <c r="M63" s="22">
        <f t="shared" si="40"/>
        <v>27.072730582880393</v>
      </c>
      <c r="N63" s="24">
        <f t="shared" si="32"/>
        <v>16.153715798568626</v>
      </c>
      <c r="O63" s="24">
        <f>IF(Settings!$I$6&gt;69, 0.2*(N63), 0)</f>
        <v>0</v>
      </c>
      <c r="P63" s="25">
        <f t="shared" si="33"/>
        <v>53.094802892207696</v>
      </c>
      <c r="Q63" s="25">
        <f t="shared" si="33"/>
        <v>32.378273512575333</v>
      </c>
      <c r="R63" s="25">
        <f t="shared" si="33"/>
        <v>52.027506722017336</v>
      </c>
      <c r="S63" s="26" t="e">
        <f t="shared" si="30"/>
        <v>#VALUE!</v>
      </c>
      <c r="T63" s="26" t="e">
        <f t="shared" si="31"/>
        <v>#VALUE!</v>
      </c>
      <c r="U63" s="27" t="e">
        <f t="shared" si="12"/>
        <v>#VALUE!</v>
      </c>
      <c r="V63" s="27" t="e">
        <f t="shared" si="13"/>
        <v>#VALUE!</v>
      </c>
      <c r="W63" s="28" t="e">
        <f t="shared" si="14"/>
        <v>#VALUE!</v>
      </c>
      <c r="X63" s="28" t="e">
        <f t="shared" si="15"/>
        <v>#VALUE!</v>
      </c>
      <c r="Z63" s="23">
        <f t="shared" si="34"/>
        <v>28.24949736192363</v>
      </c>
      <c r="AA63" s="23">
        <f t="shared" si="34"/>
        <v>54.745711700073144</v>
      </c>
      <c r="AC63">
        <v>49</v>
      </c>
      <c r="AE63" s="45">
        <f t="shared" si="39"/>
        <v>60.230137772832911</v>
      </c>
      <c r="AG63">
        <f t="shared" si="18"/>
        <v>60.230137772832911</v>
      </c>
      <c r="AH63" s="22">
        <f t="shared" si="36"/>
        <v>82.155478768946708</v>
      </c>
      <c r="AI63" s="22">
        <f t="shared" si="36"/>
        <v>81.237767123013995</v>
      </c>
      <c r="AJ63" s="22">
        <f t="shared" si="36"/>
        <v>88.776227918082611</v>
      </c>
      <c r="AK63" s="22">
        <f t="shared" si="36"/>
        <v>82.993313553544382</v>
      </c>
      <c r="AL63" s="22">
        <f t="shared" si="36"/>
        <v>28.237230998624717</v>
      </c>
      <c r="AM63" s="23"/>
      <c r="AN63" s="22">
        <f t="shared" si="37"/>
        <v>31.805582538849098</v>
      </c>
      <c r="AO63" s="24">
        <f t="shared" si="37"/>
        <v>19.044027500940807</v>
      </c>
      <c r="AP63" s="24">
        <f>IF(Settings!$I$6&gt;69, 0.2*(AO63), 0)</f>
        <v>0</v>
      </c>
      <c r="AQ63" s="25">
        <f t="shared" si="38"/>
        <v>59.128226470829411</v>
      </c>
      <c r="AR63" s="25">
        <f t="shared" si="38"/>
        <v>35.260664906472584</v>
      </c>
      <c r="AS63" s="25">
        <f t="shared" si="38"/>
        <v>53.814772471329682</v>
      </c>
      <c r="AT63" s="26" t="e">
        <f t="shared" si="22"/>
        <v>#VALUE!</v>
      </c>
      <c r="AU63" s="26" t="e">
        <f t="shared" si="23"/>
        <v>#VALUE!</v>
      </c>
      <c r="AV63" s="27" t="e">
        <f t="shared" si="24"/>
        <v>#VALUE!</v>
      </c>
      <c r="AW63" s="27" t="e">
        <f t="shared" si="25"/>
        <v>#VALUE!</v>
      </c>
      <c r="AX63" s="28" t="e">
        <f t="shared" si="26"/>
        <v>#VALUE!</v>
      </c>
      <c r="AY63" s="28" t="e">
        <f t="shared" si="27"/>
        <v>#VALUE!</v>
      </c>
      <c r="BA63" s="23">
        <f t="shared" si="35"/>
        <v>29.278694018387306</v>
      </c>
      <c r="BB63" s="23">
        <f t="shared" si="35"/>
        <v>56.993108818636884</v>
      </c>
      <c r="BD63">
        <f t="shared" si="29"/>
        <v>35.201645382034776</v>
      </c>
    </row>
    <row r="64" spans="1:97" x14ac:dyDescent="0.3">
      <c r="F64">
        <v>50</v>
      </c>
      <c r="G64" s="22">
        <f t="shared" si="9"/>
        <v>75.259561156061139</v>
      </c>
      <c r="H64" s="22">
        <f t="shared" si="40"/>
        <v>72.285618322242328</v>
      </c>
      <c r="I64" s="22">
        <f t="shared" si="40"/>
        <v>77.910727698539617</v>
      </c>
      <c r="J64" s="22">
        <f t="shared" si="40"/>
        <v>74.167923943614994</v>
      </c>
      <c r="K64" s="22">
        <f t="shared" si="40"/>
        <v>26.487256532791381</v>
      </c>
      <c r="L64" s="23"/>
      <c r="M64" s="22">
        <f t="shared" si="40"/>
        <v>27.54525647973038</v>
      </c>
      <c r="N64" s="24">
        <f t="shared" si="32"/>
        <v>16.434636722898532</v>
      </c>
      <c r="O64" s="24">
        <f>IF(Settings!$I$6&gt;69, 0.2*(N64), 0)</f>
        <v>0</v>
      </c>
      <c r="P64" s="25">
        <f t="shared" si="33"/>
        <v>53.710348259091354</v>
      </c>
      <c r="Q64" s="25">
        <f t="shared" si="33"/>
        <v>32.691228917719698</v>
      </c>
      <c r="R64" s="25">
        <f t="shared" si="33"/>
        <v>52.259843943563773</v>
      </c>
      <c r="S64" s="26" t="e">
        <f t="shared" si="30"/>
        <v>#VALUE!</v>
      </c>
      <c r="T64" s="26" t="e">
        <f t="shared" si="31"/>
        <v>#VALUE!</v>
      </c>
      <c r="U64" s="27" t="e">
        <f t="shared" si="12"/>
        <v>#VALUE!</v>
      </c>
      <c r="V64" s="27" t="e">
        <f t="shared" si="13"/>
        <v>#VALUE!</v>
      </c>
      <c r="W64" s="28" t="e">
        <f t="shared" si="14"/>
        <v>#VALUE!</v>
      </c>
      <c r="X64" s="28" t="e">
        <f t="shared" si="15"/>
        <v>#VALUE!</v>
      </c>
      <c r="Z64" s="23">
        <f t="shared" si="34"/>
        <v>28.381599810154547</v>
      </c>
      <c r="AA64" s="23">
        <f t="shared" si="34"/>
        <v>55.000466729275018</v>
      </c>
      <c r="AC64">
        <v>50</v>
      </c>
      <c r="AE64" s="45">
        <f t="shared" si="39"/>
        <v>61.264791560927208</v>
      </c>
      <c r="AG64">
        <f t="shared" si="18"/>
        <v>61.264791560927208</v>
      </c>
      <c r="AH64" s="22">
        <f t="shared" si="36"/>
        <v>82.648166349954991</v>
      </c>
      <c r="AI64" s="22">
        <f t="shared" si="36"/>
        <v>82.0236947515168</v>
      </c>
      <c r="AJ64" s="22">
        <f t="shared" si="36"/>
        <v>89.664888748060207</v>
      </c>
      <c r="AK64" s="22">
        <f t="shared" si="36"/>
        <v>83.762528348955527</v>
      </c>
      <c r="AL64" s="22">
        <f t="shared" si="36"/>
        <v>28.357298267568702</v>
      </c>
      <c r="AM64" s="23"/>
      <c r="AN64" s="22">
        <f t="shared" si="37"/>
        <v>32.181088858903927</v>
      </c>
      <c r="AO64" s="24">
        <f t="shared" si="37"/>
        <v>19.281967516295982</v>
      </c>
      <c r="AP64" s="24">
        <f>IF(Settings!$I$6&gt;69, 0.2*(AO64), 0)</f>
        <v>0</v>
      </c>
      <c r="AQ64" s="25">
        <f t="shared" si="38"/>
        <v>59.595513196984946</v>
      </c>
      <c r="AR64" s="25">
        <f t="shared" si="38"/>
        <v>35.465421059613483</v>
      </c>
      <c r="AS64" s="25">
        <f t="shared" si="38"/>
        <v>53.91152610726845</v>
      </c>
      <c r="AT64" s="26" t="e">
        <f t="shared" si="22"/>
        <v>#VALUE!</v>
      </c>
      <c r="AU64" s="26" t="e">
        <f t="shared" si="23"/>
        <v>#VALUE!</v>
      </c>
      <c r="AV64" s="27" t="e">
        <f t="shared" si="24"/>
        <v>#VALUE!</v>
      </c>
      <c r="AW64" s="27" t="e">
        <f t="shared" si="25"/>
        <v>#VALUE!</v>
      </c>
      <c r="AX64" s="28" t="e">
        <f t="shared" si="26"/>
        <v>#VALUE!</v>
      </c>
      <c r="AY64" s="28" t="e">
        <f t="shared" si="27"/>
        <v>#VALUE!</v>
      </c>
      <c r="BA64" s="23">
        <f t="shared" si="35"/>
        <v>29.335566612966499</v>
      </c>
      <c r="BB64" s="23">
        <f t="shared" si="35"/>
        <v>57.143821845255623</v>
      </c>
      <c r="BD64">
        <f t="shared" si="29"/>
        <v>36.340650618445096</v>
      </c>
    </row>
    <row r="65" spans="6:56" x14ac:dyDescent="0.3">
      <c r="F65">
        <v>51</v>
      </c>
      <c r="G65" s="22">
        <f t="shared" si="9"/>
        <v>76.126354167292035</v>
      </c>
      <c r="H65" s="22">
        <f t="shared" si="40"/>
        <v>73.261643476762899</v>
      </c>
      <c r="I65" s="22">
        <f t="shared" si="40"/>
        <v>79.154067691145897</v>
      </c>
      <c r="J65" s="22">
        <f t="shared" si="40"/>
        <v>75.135408836176993</v>
      </c>
      <c r="K65" s="22">
        <f t="shared" si="40"/>
        <v>26.713551038904349</v>
      </c>
      <c r="L65" s="23"/>
      <c r="M65" s="22">
        <f t="shared" si="40"/>
        <v>28.007493659555927</v>
      </c>
      <c r="N65" s="24">
        <f t="shared" si="32"/>
        <v>16.710865845567859</v>
      </c>
      <c r="O65" s="24">
        <f>IF(Settings!$I$6&gt;69, 0.2*(N65), 0)</f>
        <v>0</v>
      </c>
      <c r="P65" s="25">
        <f t="shared" si="33"/>
        <v>54.309442175047295</v>
      </c>
      <c r="Q65" s="25">
        <f t="shared" si="33"/>
        <v>32.991932799933828</v>
      </c>
      <c r="R65" s="25">
        <f t="shared" si="33"/>
        <v>52.474326693043196</v>
      </c>
      <c r="S65" s="26" t="e">
        <f t="shared" si="30"/>
        <v>#VALUE!</v>
      </c>
      <c r="T65" s="26" t="e">
        <f t="shared" si="31"/>
        <v>#VALUE!</v>
      </c>
      <c r="U65" s="27" t="e">
        <f t="shared" si="12"/>
        <v>#VALUE!</v>
      </c>
      <c r="V65" s="27" t="e">
        <f t="shared" si="13"/>
        <v>#VALUE!</v>
      </c>
      <c r="W65" s="28" t="e">
        <f t="shared" si="14"/>
        <v>#VALUE!</v>
      </c>
      <c r="X65" s="28" t="e">
        <f t="shared" si="15"/>
        <v>#VALUE!</v>
      </c>
      <c r="Z65" s="23">
        <f t="shared" si="34"/>
        <v>28.503910710529649</v>
      </c>
      <c r="AA65" s="23">
        <f t="shared" si="34"/>
        <v>55.242869919141299</v>
      </c>
      <c r="AC65">
        <v>51</v>
      </c>
      <c r="AE65" s="45">
        <f t="shared" si="39"/>
        <v>62.218179741427043</v>
      </c>
      <c r="AG65">
        <f t="shared" si="18"/>
        <v>62.218179741427043</v>
      </c>
      <c r="AH65" s="22">
        <f t="shared" si="36"/>
        <v>83.075628596519579</v>
      </c>
      <c r="AI65" s="22">
        <f t="shared" si="36"/>
        <v>82.730009683071188</v>
      </c>
      <c r="AJ65" s="22">
        <f t="shared" si="36"/>
        <v>90.453288472345164</v>
      </c>
      <c r="AK65" s="22">
        <f t="shared" si="36"/>
        <v>84.452979383429081</v>
      </c>
      <c r="AL65" s="22">
        <f t="shared" si="36"/>
        <v>28.460831620305299</v>
      </c>
      <c r="AM65" s="23"/>
      <c r="AN65" s="22">
        <f t="shared" si="37"/>
        <v>32.51863200595222</v>
      </c>
      <c r="AO65" s="24">
        <f t="shared" si="37"/>
        <v>19.497166280067947</v>
      </c>
      <c r="AP65" s="24">
        <f>IF(Settings!$I$6&gt;69, 0.2*(AO65), 0)</f>
        <v>0</v>
      </c>
      <c r="AQ65" s="25">
        <f t="shared" si="38"/>
        <v>60.014286914562334</v>
      </c>
      <c r="AR65" s="25">
        <f t="shared" si="38"/>
        <v>35.646459412507888</v>
      </c>
      <c r="AS65" s="25">
        <f t="shared" si="38"/>
        <v>53.993718144546243</v>
      </c>
      <c r="AT65" s="26" t="e">
        <f t="shared" si="22"/>
        <v>#VALUE!</v>
      </c>
      <c r="AU65" s="26" t="e">
        <f t="shared" si="23"/>
        <v>#VALUE!</v>
      </c>
      <c r="AV65" s="27" t="e">
        <f t="shared" si="24"/>
        <v>#VALUE!</v>
      </c>
      <c r="AW65" s="27" t="e">
        <f t="shared" si="25"/>
        <v>#VALUE!</v>
      </c>
      <c r="AX65" s="28" t="e">
        <f t="shared" si="26"/>
        <v>#VALUE!</v>
      </c>
      <c r="AY65" s="28" t="e">
        <f t="shared" si="27"/>
        <v>#VALUE!</v>
      </c>
      <c r="BA65" s="23">
        <f t="shared" si="35"/>
        <v>29.384022109525645</v>
      </c>
      <c r="BB65" s="23">
        <f t="shared" si="35"/>
        <v>57.276000978498999</v>
      </c>
      <c r="BD65">
        <f t="shared" si="29"/>
        <v>37.406494322414005</v>
      </c>
    </row>
    <row r="66" spans="6:56" x14ac:dyDescent="0.3">
      <c r="F66">
        <v>52</v>
      </c>
      <c r="G66" s="22">
        <f t="shared" si="9"/>
        <v>76.945708158322972</v>
      </c>
      <c r="H66" s="22">
        <f t="shared" si="40"/>
        <v>74.214703207316418</v>
      </c>
      <c r="I66" s="22">
        <f t="shared" si="40"/>
        <v>80.355723340231037</v>
      </c>
      <c r="J66" s="22">
        <f t="shared" si="40"/>
        <v>76.078949536264091</v>
      </c>
      <c r="K66" s="22">
        <f t="shared" si="40"/>
        <v>26.925913903054671</v>
      </c>
      <c r="L66" s="23"/>
      <c r="M66" s="22">
        <f t="shared" si="40"/>
        <v>28.4595200609401</v>
      </c>
      <c r="N66" s="24">
        <f t="shared" si="32"/>
        <v>16.982424442130021</v>
      </c>
      <c r="O66" s="24">
        <f>IF(Settings!$I$6&gt;69, 0.2*(N66), 0)</f>
        <v>0</v>
      </c>
      <c r="P66" s="25">
        <f t="shared" si="33"/>
        <v>54.89246724928271</v>
      </c>
      <c r="Q66" s="25">
        <f t="shared" si="33"/>
        <v>33.28081117863816</v>
      </c>
      <c r="R66" s="25">
        <f t="shared" si="33"/>
        <v>52.672280053701712</v>
      </c>
      <c r="S66" s="26" t="e">
        <f t="shared" si="30"/>
        <v>#VALUE!</v>
      </c>
      <c r="T66" s="26" t="e">
        <f t="shared" si="31"/>
        <v>#VALUE!</v>
      </c>
      <c r="U66" s="27" t="e">
        <f t="shared" si="12"/>
        <v>#VALUE!</v>
      </c>
      <c r="V66" s="27" t="e">
        <f t="shared" si="13"/>
        <v>#VALUE!</v>
      </c>
      <c r="W66" s="28" t="e">
        <f t="shared" si="14"/>
        <v>#VALUE!</v>
      </c>
      <c r="X66" s="28" t="e">
        <f t="shared" si="15"/>
        <v>#VALUE!</v>
      </c>
      <c r="Z66" s="23">
        <f t="shared" si="34"/>
        <v>28.617129356885052</v>
      </c>
      <c r="AA66" s="23">
        <f t="shared" si="34"/>
        <v>55.473520150626157</v>
      </c>
      <c r="AC66">
        <v>52</v>
      </c>
      <c r="AE66" s="45">
        <f t="shared" si="39"/>
        <v>63.096685221401138</v>
      </c>
      <c r="AG66">
        <f t="shared" si="18"/>
        <v>63.096685221401138</v>
      </c>
      <c r="AH66" s="22">
        <f t="shared" si="36"/>
        <v>83.44816802412727</v>
      </c>
      <c r="AI66" s="22">
        <f t="shared" si="36"/>
        <v>83.365967324024737</v>
      </c>
      <c r="AJ66" s="22">
        <f t="shared" si="36"/>
        <v>91.15464617147174</v>
      </c>
      <c r="AK66" s="22">
        <f t="shared" si="36"/>
        <v>85.073954982475897</v>
      </c>
      <c r="AL66" s="22">
        <f t="shared" si="36"/>
        <v>28.550558594924492</v>
      </c>
      <c r="AM66" s="23"/>
      <c r="AN66" s="22">
        <f t="shared" si="37"/>
        <v>32.822588764089765</v>
      </c>
      <c r="AO66" s="24">
        <f t="shared" si="37"/>
        <v>19.692060002229201</v>
      </c>
      <c r="AP66" s="24">
        <f>IF(Settings!$I$6&gt;69, 0.2*(AO66), 0)</f>
        <v>0</v>
      </c>
      <c r="AQ66" s="25">
        <f t="shared" si="38"/>
        <v>60.390385268915686</v>
      </c>
      <c r="AR66" s="25">
        <f t="shared" si="38"/>
        <v>35.807033097346675</v>
      </c>
      <c r="AS66" s="25">
        <f t="shared" si="38"/>
        <v>54.063982023230231</v>
      </c>
      <c r="AT66" s="26" t="e">
        <f t="shared" si="22"/>
        <v>#VALUE!</v>
      </c>
      <c r="AU66" s="26" t="e">
        <f t="shared" si="23"/>
        <v>#VALUE!</v>
      </c>
      <c r="AV66" s="27" t="e">
        <f t="shared" si="24"/>
        <v>#VALUE!</v>
      </c>
      <c r="AW66" s="27" t="e">
        <f t="shared" si="25"/>
        <v>#VALUE!</v>
      </c>
      <c r="AX66" s="28" t="e">
        <f t="shared" si="26"/>
        <v>#VALUE!</v>
      </c>
      <c r="AY66" s="28" t="e">
        <f t="shared" si="27"/>
        <v>#VALUE!</v>
      </c>
      <c r="BA66" s="23">
        <f t="shared" si="35"/>
        <v>29.425557855861712</v>
      </c>
      <c r="BB66" s="23">
        <f t="shared" si="35"/>
        <v>57.392376404632941</v>
      </c>
      <c r="BD66">
        <f t="shared" si="29"/>
        <v>38.402462871384259</v>
      </c>
    </row>
    <row r="67" spans="6:56" x14ac:dyDescent="0.3">
      <c r="F67">
        <v>53</v>
      </c>
      <c r="G67" s="22">
        <f t="shared" si="9"/>
        <v>77.719785359536118</v>
      </c>
      <c r="H67" s="22">
        <f t="shared" si="40"/>
        <v>75.145190225777483</v>
      </c>
      <c r="I67" s="22">
        <f t="shared" si="40"/>
        <v>81.516515512957071</v>
      </c>
      <c r="J67" s="22">
        <f t="shared" si="40"/>
        <v>76.998994594859724</v>
      </c>
      <c r="K67" s="22">
        <f t="shared" si="40"/>
        <v>27.125117929002698</v>
      </c>
      <c r="L67" s="23"/>
      <c r="M67" s="22">
        <f t="shared" si="40"/>
        <v>28.901424958751051</v>
      </c>
      <c r="N67" s="24">
        <f t="shared" si="32"/>
        <v>17.249337773814517</v>
      </c>
      <c r="O67" s="24">
        <f>IF(Settings!$I$6&gt;69, 0.2*(N67), 0)</f>
        <v>0</v>
      </c>
      <c r="P67" s="25">
        <f t="shared" si="33"/>
        <v>55.459801453952224</v>
      </c>
      <c r="Q67" s="25">
        <f t="shared" si="33"/>
        <v>33.558280342723457</v>
      </c>
      <c r="R67" s="25">
        <f t="shared" si="33"/>
        <v>52.854938078378993</v>
      </c>
      <c r="S67" s="26" t="e">
        <f t="shared" si="30"/>
        <v>#VALUE!</v>
      </c>
      <c r="T67" s="26" t="e">
        <f t="shared" si="31"/>
        <v>#VALUE!</v>
      </c>
      <c r="U67" s="27" t="e">
        <f t="shared" si="12"/>
        <v>#VALUE!</v>
      </c>
      <c r="V67" s="27" t="e">
        <f t="shared" si="13"/>
        <v>#VALUE!</v>
      </c>
      <c r="W67" s="28" t="e">
        <f t="shared" si="14"/>
        <v>#VALUE!</v>
      </c>
      <c r="X67" s="28" t="e">
        <f t="shared" si="15"/>
        <v>#VALUE!</v>
      </c>
      <c r="Z67" s="23">
        <f t="shared" si="34"/>
        <v>28.72190909608776</v>
      </c>
      <c r="AA67" s="23">
        <f t="shared" si="34"/>
        <v>55.692987267842589</v>
      </c>
      <c r="AC67">
        <v>53</v>
      </c>
      <c r="AE67" s="45">
        <f t="shared" si="39"/>
        <v>63.906189570343123</v>
      </c>
      <c r="AG67">
        <f t="shared" si="18"/>
        <v>63.906189570343123</v>
      </c>
      <c r="AH67" s="22">
        <f t="shared" si="36"/>
        <v>83.774202385720713</v>
      </c>
      <c r="AI67" s="22">
        <f t="shared" si="36"/>
        <v>83.939575201755304</v>
      </c>
      <c r="AJ67" s="22">
        <f t="shared" si="36"/>
        <v>91.780169354756737</v>
      </c>
      <c r="AK67" s="22">
        <f t="shared" si="36"/>
        <v>85.633470677750381</v>
      </c>
      <c r="AL67" s="22">
        <f t="shared" si="36"/>
        <v>28.628684818437314</v>
      </c>
      <c r="AM67" s="23"/>
      <c r="AN67" s="22">
        <f t="shared" si="37"/>
        <v>33.096757506792464</v>
      </c>
      <c r="AO67" s="24">
        <f t="shared" si="37"/>
        <v>19.868787777359696</v>
      </c>
      <c r="AP67" s="24">
        <f>IF(Settings!$I$6&gt;69, 0.2*(AO67), 0)</f>
        <v>0</v>
      </c>
      <c r="AQ67" s="25">
        <f t="shared" si="38"/>
        <v>60.728824651758188</v>
      </c>
      <c r="AR67" s="25">
        <f t="shared" si="38"/>
        <v>35.949872521058438</v>
      </c>
      <c r="AS67" s="25">
        <f t="shared" si="38"/>
        <v>54.1244000462504</v>
      </c>
      <c r="AT67" s="26" t="e">
        <f t="shared" si="22"/>
        <v>#VALUE!</v>
      </c>
      <c r="AU67" s="26" t="e">
        <f t="shared" si="23"/>
        <v>#VALUE!</v>
      </c>
      <c r="AV67" s="27" t="e">
        <f t="shared" si="24"/>
        <v>#VALUE!</v>
      </c>
      <c r="AW67" s="27" t="e">
        <f t="shared" si="25"/>
        <v>#VALUE!</v>
      </c>
      <c r="AX67" s="28" t="e">
        <f t="shared" si="26"/>
        <v>#VALUE!</v>
      </c>
      <c r="AY67" s="28" t="e">
        <f t="shared" si="27"/>
        <v>#VALUE!</v>
      </c>
      <c r="BA67" s="23">
        <f t="shared" si="35"/>
        <v>29.461362554947531</v>
      </c>
      <c r="BB67" s="23">
        <f t="shared" si="35"/>
        <v>57.495204885492441</v>
      </c>
      <c r="BD67">
        <f t="shared" si="29"/>
        <v>39.331955778384653</v>
      </c>
    </row>
    <row r="68" spans="6:56" x14ac:dyDescent="0.3">
      <c r="F68">
        <v>54</v>
      </c>
      <c r="G68" s="22">
        <f t="shared" si="9"/>
        <v>78.450705379326706</v>
      </c>
      <c r="H68" s="22">
        <f t="shared" si="40"/>
        <v>76.053501380514476</v>
      </c>
      <c r="I68" s="22">
        <f t="shared" si="40"/>
        <v>82.637306421291342</v>
      </c>
      <c r="J68" s="22">
        <f t="shared" si="40"/>
        <v>77.895994922426738</v>
      </c>
      <c r="K68" s="22">
        <f t="shared" si="40"/>
        <v>27.311904538107008</v>
      </c>
      <c r="L68" s="23"/>
      <c r="M68" s="22">
        <f t="shared" si="40"/>
        <v>29.333307814213143</v>
      </c>
      <c r="N68" s="24">
        <f t="shared" si="32"/>
        <v>17.511634745452731</v>
      </c>
      <c r="O68" s="24">
        <f>IF(Settings!$I$6&gt;69, 0.2*(N68), 0)</f>
        <v>0</v>
      </c>
      <c r="P68" s="25">
        <f t="shared" si="33"/>
        <v>56.011817793285921</v>
      </c>
      <c r="Q68" s="25">
        <f t="shared" si="33"/>
        <v>33.824746523367502</v>
      </c>
      <c r="R68" s="25">
        <f t="shared" si="33"/>
        <v>53.023448872943391</v>
      </c>
      <c r="S68" s="26" t="e">
        <f t="shared" si="30"/>
        <v>#VALUE!</v>
      </c>
      <c r="T68" s="26" t="e">
        <f t="shared" si="31"/>
        <v>#VALUE!</v>
      </c>
      <c r="U68" s="27" t="e">
        <f t="shared" si="12"/>
        <v>#VALUE!</v>
      </c>
      <c r="V68" s="27" t="e">
        <f t="shared" si="13"/>
        <v>#VALUE!</v>
      </c>
      <c r="W68" s="28" t="e">
        <f t="shared" si="14"/>
        <v>#VALUE!</v>
      </c>
      <c r="X68" s="28" t="e">
        <f t="shared" si="15"/>
        <v>#VALUE!</v>
      </c>
      <c r="Z68" s="23">
        <f t="shared" si="34"/>
        <v>28.818859725125897</v>
      </c>
      <c r="AA68" s="23">
        <f t="shared" si="34"/>
        <v>55.901813485918382</v>
      </c>
      <c r="AC68">
        <v>54</v>
      </c>
      <c r="AE68" s="45">
        <f t="shared" si="39"/>
        <v>64.65211239711401</v>
      </c>
      <c r="AG68">
        <f t="shared" si="18"/>
        <v>64.65211239711401</v>
      </c>
      <c r="AH68" s="22">
        <f t="shared" si="36"/>
        <v>84.060649968742041</v>
      </c>
      <c r="AI68" s="22">
        <f t="shared" si="36"/>
        <v>84.457784712490721</v>
      </c>
      <c r="AJ68" s="22">
        <f t="shared" si="36"/>
        <v>92.339395467660736</v>
      </c>
      <c r="AK68" s="22">
        <f t="shared" si="36"/>
        <v>86.138468120859585</v>
      </c>
      <c r="AL68" s="22">
        <f t="shared" si="36"/>
        <v>28.697005850330651</v>
      </c>
      <c r="AM68" s="23"/>
      <c r="AN68" s="22">
        <f t="shared" si="37"/>
        <v>33.344443748751424</v>
      </c>
      <c r="AO68" s="24">
        <f t="shared" si="37"/>
        <v>20.029232302264461</v>
      </c>
      <c r="AP68" s="24">
        <f>IF(Settings!$I$6&gt;69, 0.2*(AO68), 0)</f>
        <v>0</v>
      </c>
      <c r="AQ68" s="25">
        <f t="shared" si="38"/>
        <v>61.033932786497054</v>
      </c>
      <c r="AR68" s="25">
        <f t="shared" si="38"/>
        <v>36.077280868983379</v>
      </c>
      <c r="AS68" s="25">
        <f t="shared" si="38"/>
        <v>54.176632403768274</v>
      </c>
      <c r="AT68" s="26" t="e">
        <f t="shared" si="22"/>
        <v>#VALUE!</v>
      </c>
      <c r="AU68" s="26" t="e">
        <f t="shared" si="23"/>
        <v>#VALUE!</v>
      </c>
      <c r="AV68" s="27" t="e">
        <f t="shared" si="24"/>
        <v>#VALUE!</v>
      </c>
      <c r="AW68" s="27" t="e">
        <f t="shared" si="25"/>
        <v>#VALUE!</v>
      </c>
      <c r="AX68" s="28" t="e">
        <f t="shared" si="26"/>
        <v>#VALUE!</v>
      </c>
      <c r="AY68" s="28" t="e">
        <f t="shared" si="27"/>
        <v>#VALUE!</v>
      </c>
      <c r="BA68" s="23">
        <f t="shared" si="35"/>
        <v>29.492387509370744</v>
      </c>
      <c r="BB68" s="23">
        <f t="shared" si="35"/>
        <v>57.586363392113377</v>
      </c>
      <c r="BD68">
        <f t="shared" si="29"/>
        <v>40.198420775956322</v>
      </c>
    </row>
    <row r="69" spans="6:56" x14ac:dyDescent="0.3">
      <c r="F69">
        <v>55</v>
      </c>
      <c r="G69" s="22">
        <f t="shared" si="9"/>
        <v>79.140537642942078</v>
      </c>
      <c r="H69" s="22">
        <f t="shared" si="40"/>
        <v>76.940036563475104</v>
      </c>
      <c r="I69" s="22">
        <f t="shared" si="40"/>
        <v>83.718992167030294</v>
      </c>
      <c r="J69" s="22">
        <f t="shared" si="40"/>
        <v>78.770402701550864</v>
      </c>
      <c r="K69" s="22">
        <f t="shared" si="40"/>
        <v>27.486983352942232</v>
      </c>
      <c r="L69" s="23"/>
      <c r="M69" s="22">
        <f t="shared" si="40"/>
        <v>29.755277207418771</v>
      </c>
      <c r="N69" s="24">
        <f t="shared" si="32"/>
        <v>17.769347587014476</v>
      </c>
      <c r="O69" s="24">
        <f>IF(Settings!$I$6&gt;69, 0.2*(N69), 0)</f>
        <v>0</v>
      </c>
      <c r="P69" s="25">
        <f t="shared" si="33"/>
        <v>56.548884018865337</v>
      </c>
      <c r="Q69" s="25">
        <f t="shared" si="33"/>
        <v>34.080605647169556</v>
      </c>
      <c r="R69" s="25">
        <f t="shared" si="33"/>
        <v>53.178879596371978</v>
      </c>
      <c r="S69" s="26" t="e">
        <f t="shared" si="30"/>
        <v>#VALUE!</v>
      </c>
      <c r="T69" s="26" t="e">
        <f t="shared" si="31"/>
        <v>#VALUE!</v>
      </c>
      <c r="U69" s="27" t="e">
        <f t="shared" si="12"/>
        <v>#VALUE!</v>
      </c>
      <c r="V69" s="27" t="e">
        <f t="shared" si="13"/>
        <v>#VALUE!</v>
      </c>
      <c r="W69" s="28" t="e">
        <f t="shared" si="14"/>
        <v>#VALUE!</v>
      </c>
      <c r="X69" s="28" t="e">
        <f t="shared" si="15"/>
        <v>#VALUE!</v>
      </c>
      <c r="Z69" s="23">
        <f t="shared" si="34"/>
        <v>28.908549867446506</v>
      </c>
      <c r="AA69" s="23">
        <f t="shared" si="34"/>
        <v>56.100514730592025</v>
      </c>
      <c r="AC69">
        <v>55</v>
      </c>
      <c r="AE69" s="45">
        <f t="shared" si="39"/>
        <v>65.339447634071149</v>
      </c>
      <c r="AG69">
        <f t="shared" si="18"/>
        <v>65.339447634071149</v>
      </c>
      <c r="AH69" s="22">
        <f t="shared" si="36"/>
        <v>84.313229381032627</v>
      </c>
      <c r="AI69" s="22">
        <f t="shared" si="36"/>
        <v>84.926650327004793</v>
      </c>
      <c r="AJ69" s="22">
        <f t="shared" si="36"/>
        <v>92.840471163510031</v>
      </c>
      <c r="AK69" s="22">
        <f t="shared" si="36"/>
        <v>86.594979631803696</v>
      </c>
      <c r="AL69" s="22">
        <f t="shared" si="36"/>
        <v>28.75699288689794</v>
      </c>
      <c r="AM69" s="23"/>
      <c r="AN69" s="22">
        <f t="shared" si="37"/>
        <v>33.56853211316789</v>
      </c>
      <c r="AO69" s="24">
        <f t="shared" si="37"/>
        <v>20.175054553672748</v>
      </c>
      <c r="AP69" s="24">
        <f>IF(Settings!$I$6&gt;69, 0.2*(AO69), 0)</f>
        <v>0</v>
      </c>
      <c r="AQ69" s="25">
        <f t="shared" si="38"/>
        <v>61.30945745450876</v>
      </c>
      <c r="AR69" s="25">
        <f t="shared" si="38"/>
        <v>36.191210346461034</v>
      </c>
      <c r="AS69" s="25">
        <f t="shared" si="38"/>
        <v>54.222013197637338</v>
      </c>
      <c r="AT69" s="26" t="e">
        <f t="shared" si="22"/>
        <v>#VALUE!</v>
      </c>
      <c r="AU69" s="26" t="e">
        <f t="shared" si="23"/>
        <v>#VALUE!</v>
      </c>
      <c r="AV69" s="27" t="e">
        <f t="shared" si="24"/>
        <v>#VALUE!</v>
      </c>
      <c r="AW69" s="27" t="e">
        <f t="shared" si="25"/>
        <v>#VALUE!</v>
      </c>
      <c r="AX69" s="28" t="e">
        <f t="shared" si="26"/>
        <v>#VALUE!</v>
      </c>
      <c r="AY69" s="28" t="e">
        <f t="shared" si="27"/>
        <v>#VALUE!</v>
      </c>
      <c r="BA69" s="23">
        <f t="shared" si="35"/>
        <v>29.519399885647481</v>
      </c>
      <c r="BB69" s="23">
        <f t="shared" si="35"/>
        <v>57.667422184007613</v>
      </c>
      <c r="BD69">
        <f t="shared" si="29"/>
        <v>41.005302454787511</v>
      </c>
    </row>
    <row r="70" spans="6:56" x14ac:dyDescent="0.3">
      <c r="F70">
        <v>56</v>
      </c>
      <c r="G70" s="22">
        <f t="shared" si="9"/>
        <v>79.791295361660659</v>
      </c>
      <c r="H70" s="22">
        <f t="shared" si="40"/>
        <v>77.805197716825575</v>
      </c>
      <c r="I70" s="22">
        <f t="shared" si="40"/>
        <v>84.762495981370151</v>
      </c>
      <c r="J70" s="22">
        <f t="shared" si="40"/>
        <v>79.622670404393048</v>
      </c>
      <c r="K70" s="22">
        <f t="shared" si="40"/>
        <v>27.651032108765602</v>
      </c>
      <c r="L70" s="23"/>
      <c r="M70" s="22">
        <f t="shared" si="40"/>
        <v>30.167449846969681</v>
      </c>
      <c r="N70" s="24">
        <f t="shared" si="32"/>
        <v>18.022511557057687</v>
      </c>
      <c r="O70" s="24">
        <f>IF(Settings!$I$6&gt;69, 0.2*(N70), 0)</f>
        <v>0</v>
      </c>
      <c r="P70" s="25">
        <f t="shared" si="33"/>
        <v>57.071362386490762</v>
      </c>
      <c r="Q70" s="25">
        <f t="shared" si="33"/>
        <v>34.326243160069197</v>
      </c>
      <c r="R70" s="25">
        <f t="shared" si="33"/>
        <v>53.322221336974252</v>
      </c>
      <c r="S70" s="26" t="e">
        <f t="shared" si="30"/>
        <v>#VALUE!</v>
      </c>
      <c r="T70" s="26" t="e">
        <f t="shared" si="31"/>
        <v>#VALUE!</v>
      </c>
      <c r="U70" s="27" t="e">
        <f t="shared" si="12"/>
        <v>#VALUE!</v>
      </c>
      <c r="V70" s="27" t="e">
        <f t="shared" si="13"/>
        <v>#VALUE!</v>
      </c>
      <c r="W70" s="28" t="e">
        <f t="shared" si="14"/>
        <v>#VALUE!</v>
      </c>
      <c r="X70" s="28" t="e">
        <f t="shared" si="15"/>
        <v>#VALUE!</v>
      </c>
      <c r="Z70" s="23">
        <f t="shared" si="34"/>
        <v>28.991509306882175</v>
      </c>
      <c r="AA70" s="23">
        <f t="shared" si="34"/>
        <v>56.289581912858019</v>
      </c>
      <c r="AC70">
        <v>56</v>
      </c>
      <c r="AE70" s="45">
        <f t="shared" si="39"/>
        <v>65.972796971304959</v>
      </c>
      <c r="AG70">
        <f t="shared" si="18"/>
        <v>65.972796971304959</v>
      </c>
      <c r="AH70" s="22">
        <f t="shared" si="36"/>
        <v>84.536693978792428</v>
      </c>
      <c r="AI70" s="22">
        <f t="shared" si="36"/>
        <v>85.351462164857296</v>
      </c>
      <c r="AJ70" s="22">
        <f t="shared" si="36"/>
        <v>93.290381038336008</v>
      </c>
      <c r="AK70" s="22">
        <f t="shared" si="36"/>
        <v>87.008264751235359</v>
      </c>
      <c r="AL70" s="22">
        <f t="shared" si="36"/>
        <v>28.809858863946651</v>
      </c>
      <c r="AM70" s="23"/>
      <c r="AN70" s="22">
        <f t="shared" si="37"/>
        <v>33.771546908646087</v>
      </c>
      <c r="AO70" s="24">
        <f t="shared" si="37"/>
        <v>20.307723343917658</v>
      </c>
      <c r="AP70" s="24">
        <f>IF(Settings!$I$6&gt;69, 0.2*(AO70), 0)</f>
        <v>0</v>
      </c>
      <c r="AQ70" s="25">
        <f t="shared" si="38"/>
        <v>61.558656027649967</v>
      </c>
      <c r="AR70" s="25">
        <f t="shared" si="38"/>
        <v>36.293323352881934</v>
      </c>
      <c r="AS70" s="25">
        <f t="shared" si="38"/>
        <v>54.261622540231578</v>
      </c>
      <c r="AT70" s="26" t="e">
        <f t="shared" si="22"/>
        <v>#VALUE!</v>
      </c>
      <c r="AU70" s="26" t="e">
        <f t="shared" si="23"/>
        <v>#VALUE!</v>
      </c>
      <c r="AV70" s="27" t="e">
        <f t="shared" si="24"/>
        <v>#VALUE!</v>
      </c>
      <c r="AW70" s="27" t="e">
        <f t="shared" si="25"/>
        <v>#VALUE!</v>
      </c>
      <c r="AX70" s="28" t="e">
        <f t="shared" si="26"/>
        <v>#VALUE!</v>
      </c>
      <c r="AY70" s="28" t="e">
        <f t="shared" si="27"/>
        <v>#VALUE!</v>
      </c>
      <c r="BA70" s="23">
        <f t="shared" si="35"/>
        <v>29.543022879354321</v>
      </c>
      <c r="BB70" s="23">
        <f t="shared" si="35"/>
        <v>57.739702249198913</v>
      </c>
      <c r="BD70">
        <f t="shared" si="29"/>
        <v>41.756002116259495</v>
      </c>
    </row>
    <row r="71" spans="6:56" x14ac:dyDescent="0.3">
      <c r="F71">
        <v>57</v>
      </c>
      <c r="G71" s="22">
        <f t="shared" si="9"/>
        <v>80.404930840289424</v>
      </c>
      <c r="H71" s="22">
        <f t="shared" si="40"/>
        <v>78.649387930891862</v>
      </c>
      <c r="I71" s="22">
        <f t="shared" si="40"/>
        <v>85.768762111085735</v>
      </c>
      <c r="J71" s="22">
        <f t="shared" si="40"/>
        <v>80.453249906041179</v>
      </c>
      <c r="K71" s="22">
        <f t="shared" si="40"/>
        <v>27.804696837173282</v>
      </c>
      <c r="L71" s="23"/>
      <c r="M71" s="22">
        <f t="shared" si="40"/>
        <v>30.56994965176451</v>
      </c>
      <c r="N71" s="24">
        <f t="shared" si="32"/>
        <v>18.27116466653364</v>
      </c>
      <c r="O71" s="24">
        <f>IF(Settings!$I$6&gt;69, 0.2*(N71), 0)</f>
        <v>0</v>
      </c>
      <c r="P71" s="25">
        <f t="shared" si="33"/>
        <v>57.579609450538349</v>
      </c>
      <c r="Q71" s="25">
        <f t="shared" si="33"/>
        <v>34.562033913510525</v>
      </c>
      <c r="R71" s="25">
        <f t="shared" si="33"/>
        <v>53.454393834259321</v>
      </c>
      <c r="S71" s="26" t="e">
        <f t="shared" si="30"/>
        <v>#VALUE!</v>
      </c>
      <c r="T71" s="26" t="e">
        <f t="shared" si="31"/>
        <v>#VALUE!</v>
      </c>
      <c r="U71" s="27" t="e">
        <f t="shared" si="12"/>
        <v>#VALUE!</v>
      </c>
      <c r="V71" s="27" t="e">
        <f t="shared" si="13"/>
        <v>#VALUE!</v>
      </c>
      <c r="W71" s="28" t="e">
        <f t="shared" si="14"/>
        <v>#VALUE!</v>
      </c>
      <c r="X71" s="28" t="e">
        <f t="shared" si="15"/>
        <v>#VALUE!</v>
      </c>
      <c r="Z71" s="23">
        <f t="shared" si="34"/>
        <v>29.068231262413228</v>
      </c>
      <c r="AA71" s="23">
        <f t="shared" si="34"/>
        <v>56.46948214181085</v>
      </c>
      <c r="AC71">
        <v>57</v>
      </c>
      <c r="AE71" s="45">
        <f t="shared" si="39"/>
        <v>66.556400664824807</v>
      </c>
      <c r="AG71">
        <f t="shared" si="18"/>
        <v>66.556400664824807</v>
      </c>
      <c r="AH71" s="22">
        <f t="shared" si="36"/>
        <v>84.735016143750158</v>
      </c>
      <c r="AI71" s="22">
        <f t="shared" si="36"/>
        <v>85.736856733026684</v>
      </c>
      <c r="AJ71" s="22">
        <f t="shared" si="36"/>
        <v>93.695135380889184</v>
      </c>
      <c r="AK71" s="22">
        <f t="shared" si="36"/>
        <v>87.382923933608183</v>
      </c>
      <c r="AL71" s="22">
        <f t="shared" si="36"/>
        <v>28.856609771567189</v>
      </c>
      <c r="AM71" s="23"/>
      <c r="AN71" s="22">
        <f t="shared" si="37"/>
        <v>33.955703181164672</v>
      </c>
      <c r="AO71" s="24">
        <f t="shared" si="37"/>
        <v>20.428540542498357</v>
      </c>
      <c r="AP71" s="24">
        <f>IF(Settings!$I$6&gt;69, 0.2*(AO71), 0)</f>
        <v>0</v>
      </c>
      <c r="AQ71" s="25">
        <f t="shared" si="38"/>
        <v>61.784369500085155</v>
      </c>
      <c r="AR71" s="25">
        <f t="shared" si="38"/>
        <v>36.385041812852485</v>
      </c>
      <c r="AS71" s="25">
        <f t="shared" si="38"/>
        <v>54.296341150592745</v>
      </c>
      <c r="AT71" s="26" t="e">
        <f t="shared" si="22"/>
        <v>#VALUE!</v>
      </c>
      <c r="AU71" s="26" t="e">
        <f t="shared" si="23"/>
        <v>#VALUE!</v>
      </c>
      <c r="AV71" s="27" t="e">
        <f t="shared" si="24"/>
        <v>#VALUE!</v>
      </c>
      <c r="AW71" s="27" t="e">
        <f t="shared" si="25"/>
        <v>#VALUE!</v>
      </c>
      <c r="AX71" s="28" t="e">
        <f t="shared" si="26"/>
        <v>#VALUE!</v>
      </c>
      <c r="AY71" s="28" t="e">
        <f t="shared" si="27"/>
        <v>#VALUE!</v>
      </c>
      <c r="BA71" s="23">
        <f t="shared" si="35"/>
        <v>29.563766253701189</v>
      </c>
      <c r="BB71" s="23">
        <f t="shared" si="35"/>
        <v>57.804320756101774</v>
      </c>
      <c r="BD71">
        <f t="shared" si="29"/>
        <v>42.45384687455774</v>
      </c>
    </row>
    <row r="72" spans="6:56" x14ac:dyDescent="0.3">
      <c r="F72">
        <v>58</v>
      </c>
      <c r="G72" s="22">
        <f t="shared" si="9"/>
        <v>80.983331949210466</v>
      </c>
      <c r="H72" s="22">
        <f t="shared" si="40"/>
        <v>79.473010625878388</v>
      </c>
      <c r="I72" s="22">
        <f t="shared" si="40"/>
        <v>86.738750305258392</v>
      </c>
      <c r="J72" s="22">
        <f t="shared" si="40"/>
        <v>81.262591685645532</v>
      </c>
      <c r="K72" s="22">
        <f t="shared" si="40"/>
        <v>27.948592273405637</v>
      </c>
      <c r="L72" s="23"/>
      <c r="M72" s="22">
        <f t="shared" si="40"/>
        <v>30.962906900256108</v>
      </c>
      <c r="N72" s="24">
        <f t="shared" si="32"/>
        <v>18.515347421516299</v>
      </c>
      <c r="O72" s="24">
        <f>IF(Settings!$I$6&gt;69, 0.2*(N72), 0)</f>
        <v>0</v>
      </c>
      <c r="P72" s="25">
        <f t="shared" si="33"/>
        <v>58.073975892110354</v>
      </c>
      <c r="Q72" s="25">
        <f t="shared" si="33"/>
        <v>34.7883421052043</v>
      </c>
      <c r="R72" s="25">
        <f t="shared" si="33"/>
        <v>53.576250024209195</v>
      </c>
      <c r="S72" s="26" t="e">
        <f t="shared" si="30"/>
        <v>#VALUE!</v>
      </c>
      <c r="T72" s="26" t="e">
        <f t="shared" si="31"/>
        <v>#VALUE!</v>
      </c>
      <c r="U72" s="27" t="e">
        <f t="shared" si="12"/>
        <v>#VALUE!</v>
      </c>
      <c r="V72" s="27" t="e">
        <f t="shared" si="13"/>
        <v>#VALUE!</v>
      </c>
      <c r="W72" s="28" t="e">
        <f t="shared" si="14"/>
        <v>#VALUE!</v>
      </c>
      <c r="X72" s="28" t="e">
        <f t="shared" si="15"/>
        <v>#VALUE!</v>
      </c>
      <c r="Z72" s="23">
        <f t="shared" si="34"/>
        <v>29.139174591104211</v>
      </c>
      <c r="AA72" s="23">
        <f t="shared" si="34"/>
        <v>56.640659878684033</v>
      </c>
      <c r="AC72">
        <v>58</v>
      </c>
      <c r="AE72" s="45">
        <f t="shared" si="39"/>
        <v>67.094165924953685</v>
      </c>
      <c r="AG72">
        <f t="shared" si="18"/>
        <v>67.094165924953685</v>
      </c>
      <c r="AH72" s="22">
        <f t="shared" si="36"/>
        <v>84.911532907629137</v>
      </c>
      <c r="AI72" s="22">
        <f t="shared" si="36"/>
        <v>86.086909720161955</v>
      </c>
      <c r="AJ72" s="22">
        <f t="shared" si="36"/>
        <v>94.059924682288155</v>
      </c>
      <c r="AK72" s="22">
        <f t="shared" si="36"/>
        <v>87.722993527081968</v>
      </c>
      <c r="AL72" s="22">
        <f t="shared" si="36"/>
        <v>28.898084743601448</v>
      </c>
      <c r="AM72" s="23"/>
      <c r="AN72" s="22">
        <f t="shared" si="37"/>
        <v>34.122949811066853</v>
      </c>
      <c r="AO72" s="24">
        <f t="shared" si="37"/>
        <v>20.538662633828622</v>
      </c>
      <c r="AP72" s="24">
        <f>IF(Settings!$I$6&gt;69, 0.2*(AO72), 0)</f>
        <v>0</v>
      </c>
      <c r="AQ72" s="25">
        <f t="shared" si="38"/>
        <v>61.989083952692695</v>
      </c>
      <c r="AR72" s="25">
        <f t="shared" si="38"/>
        <v>36.467587153929735</v>
      </c>
      <c r="AS72" s="25">
        <f t="shared" si="38"/>
        <v>54.326892035062315</v>
      </c>
      <c r="AT72" s="26" t="e">
        <f t="shared" si="22"/>
        <v>#VALUE!</v>
      </c>
      <c r="AU72" s="26" t="e">
        <f t="shared" si="23"/>
        <v>#VALUE!</v>
      </c>
      <c r="AV72" s="27" t="e">
        <f t="shared" si="24"/>
        <v>#VALUE!</v>
      </c>
      <c r="AW72" s="27" t="e">
        <f t="shared" si="25"/>
        <v>#VALUE!</v>
      </c>
      <c r="AX72" s="28" t="e">
        <f t="shared" si="26"/>
        <v>#VALUE!</v>
      </c>
      <c r="AY72" s="28" t="e">
        <f t="shared" si="27"/>
        <v>#VALUE!</v>
      </c>
      <c r="BA72" s="23">
        <f t="shared" si="35"/>
        <v>29.582049743702534</v>
      </c>
      <c r="BB72" s="23">
        <f t="shared" si="35"/>
        <v>57.862227250589108</v>
      </c>
      <c r="BD72">
        <f t="shared" si="29"/>
        <v>43.10206636181826</v>
      </c>
    </row>
    <row r="73" spans="6:56" x14ac:dyDescent="0.3">
      <c r="F73">
        <v>59</v>
      </c>
      <c r="G73" s="22">
        <f t="shared" si="9"/>
        <v>81.528319604461899</v>
      </c>
      <c r="H73" s="22">
        <f t="shared" si="40"/>
        <v>80.276468810496112</v>
      </c>
      <c r="I73" s="22">
        <f t="shared" si="40"/>
        <v>87.673430858524085</v>
      </c>
      <c r="J73" s="22">
        <f t="shared" si="40"/>
        <v>82.051144107938711</v>
      </c>
      <c r="K73" s="22">
        <f t="shared" si="40"/>
        <v>28.083302445143669</v>
      </c>
      <c r="L73" s="23"/>
      <c r="M73" s="22">
        <f t="shared" si="40"/>
        <v>31.346457442791795</v>
      </c>
      <c r="N73" s="24">
        <f t="shared" si="32"/>
        <v>18.755102583538871</v>
      </c>
      <c r="O73" s="24">
        <f>IF(Settings!$I$6&gt;69, 0.2*(N73), 0)</f>
        <v>0</v>
      </c>
      <c r="P73" s="25">
        <f t="shared" si="33"/>
        <v>58.55480637764299</v>
      </c>
      <c r="Q73" s="25">
        <f t="shared" si="33"/>
        <v>35.005521267640745</v>
      </c>
      <c r="R73" s="25">
        <f t="shared" si="33"/>
        <v>53.68858039250663</v>
      </c>
      <c r="S73" s="26" t="e">
        <f t="shared" si="30"/>
        <v>#VALUE!</v>
      </c>
      <c r="T73" s="26" t="e">
        <f t="shared" si="31"/>
        <v>#VALUE!</v>
      </c>
      <c r="U73" s="27" t="e">
        <f t="shared" si="12"/>
        <v>#VALUE!</v>
      </c>
      <c r="V73" s="27" t="e">
        <f t="shared" si="13"/>
        <v>#VALUE!</v>
      </c>
      <c r="W73" s="28" t="e">
        <f t="shared" si="14"/>
        <v>#VALUE!</v>
      </c>
      <c r="X73" s="28" t="e">
        <f t="shared" si="15"/>
        <v>#VALUE!</v>
      </c>
      <c r="Z73" s="23">
        <f t="shared" si="34"/>
        <v>29.204765909948989</v>
      </c>
      <c r="AA73" s="23">
        <f t="shared" si="34"/>
        <v>56.803538034935343</v>
      </c>
      <c r="AC73">
        <v>59</v>
      </c>
      <c r="AE73" s="45">
        <f t="shared" si="39"/>
        <v>67.589693074991615</v>
      </c>
      <c r="AG73">
        <f t="shared" si="18"/>
        <v>67.589693074991615</v>
      </c>
      <c r="AH73" s="22">
        <f t="shared" si="36"/>
        <v>85.069061644168187</v>
      </c>
      <c r="AI73" s="22">
        <f t="shared" si="36"/>
        <v>86.405214006403142</v>
      </c>
      <c r="AJ73" s="22">
        <f t="shared" si="36"/>
        <v>94.389247159105594</v>
      </c>
      <c r="AK73" s="22">
        <f t="shared" si="36"/>
        <v>88.032025390693079</v>
      </c>
      <c r="AL73" s="22">
        <f t="shared" si="36"/>
        <v>28.934987573219544</v>
      </c>
      <c r="AM73" s="23"/>
      <c r="AN73" s="22">
        <f t="shared" si="37"/>
        <v>34.275005967707344</v>
      </c>
      <c r="AO73" s="24">
        <f t="shared" si="37"/>
        <v>20.639119178143858</v>
      </c>
      <c r="AP73" s="24">
        <f>IF(Settings!$I$6&gt;69, 0.2*(AO73), 0)</f>
        <v>0</v>
      </c>
      <c r="AQ73" s="25">
        <f t="shared" si="38"/>
        <v>62.174981788092879</v>
      </c>
      <c r="AR73" s="25">
        <f t="shared" si="38"/>
        <v>36.542012861343323</v>
      </c>
      <c r="AS73" s="25">
        <f t="shared" si="38"/>
        <v>54.353872557241154</v>
      </c>
      <c r="AT73" s="26" t="e">
        <f t="shared" si="22"/>
        <v>#VALUE!</v>
      </c>
      <c r="AU73" s="26" t="e">
        <f t="shared" si="23"/>
        <v>#VALUE!</v>
      </c>
      <c r="AV73" s="27" t="e">
        <f t="shared" si="24"/>
        <v>#VALUE!</v>
      </c>
      <c r="AW73" s="27" t="e">
        <f t="shared" si="25"/>
        <v>#VALUE!</v>
      </c>
      <c r="AX73" s="28" t="e">
        <f t="shared" si="26"/>
        <v>#VALUE!</v>
      </c>
      <c r="AY73" s="28" t="e">
        <f t="shared" si="27"/>
        <v>#VALUE!</v>
      </c>
      <c r="BA73" s="23">
        <f t="shared" si="35"/>
        <v>29.598221129698707</v>
      </c>
      <c r="BB73" s="23">
        <f t="shared" si="35"/>
        <v>57.914232659847208</v>
      </c>
      <c r="BD73">
        <f t="shared" si="29"/>
        <v>43.703775657955028</v>
      </c>
    </row>
    <row r="74" spans="6:56" x14ac:dyDescent="0.3">
      <c r="F74">
        <v>60</v>
      </c>
      <c r="G74" s="22">
        <f t="shared" si="9"/>
        <v>82.041646115501933</v>
      </c>
      <c r="H74" s="22">
        <f t="shared" si="40"/>
        <v>81.060164411223042</v>
      </c>
      <c r="I74" s="22">
        <f t="shared" si="40"/>
        <v>88.573780168936452</v>
      </c>
      <c r="J74" s="22">
        <f t="shared" si="40"/>
        <v>82.819352778384072</v>
      </c>
      <c r="K74" s="22">
        <f t="shared" si="40"/>
        <v>28.20938140633632</v>
      </c>
      <c r="L74" s="23"/>
      <c r="M74" s="22">
        <f t="shared" si="40"/>
        <v>31.720741972920646</v>
      </c>
      <c r="N74" s="24">
        <f t="shared" si="32"/>
        <v>18.990474946323772</v>
      </c>
      <c r="O74" s="24">
        <f>IF(Settings!$I$6&gt;69, 0.2*(N74), 0)</f>
        <v>0</v>
      </c>
      <c r="P74" s="25">
        <f t="shared" si="33"/>
        <v>59.022439444958316</v>
      </c>
      <c r="Q74" s="25">
        <f t="shared" si="33"/>
        <v>35.213914298223841</v>
      </c>
      <c r="R74" s="25">
        <f t="shared" si="33"/>
        <v>53.792117125801582</v>
      </c>
      <c r="S74" s="26" t="e">
        <f t="shared" si="30"/>
        <v>#VALUE!</v>
      </c>
      <c r="T74" s="26" t="e">
        <f t="shared" si="31"/>
        <v>#VALUE!</v>
      </c>
      <c r="U74" s="27" t="e">
        <f t="shared" si="12"/>
        <v>#VALUE!</v>
      </c>
      <c r="V74" s="27" t="e">
        <f t="shared" si="13"/>
        <v>#VALUE!</v>
      </c>
      <c r="W74" s="28" t="e">
        <f t="shared" si="14"/>
        <v>#VALUE!</v>
      </c>
      <c r="X74" s="28" t="e">
        <f t="shared" si="15"/>
        <v>#VALUE!</v>
      </c>
      <c r="Z74" s="23">
        <f t="shared" si="34"/>
        <v>29.265401630161296</v>
      </c>
      <c r="AA74" s="23">
        <f t="shared" si="34"/>
        <v>56.958519017091213</v>
      </c>
      <c r="AC74">
        <v>60</v>
      </c>
      <c r="AE74" s="45">
        <f t="shared" si="39"/>
        <v>68.046299655278801</v>
      </c>
      <c r="AG74">
        <f t="shared" si="18"/>
        <v>68.046299655278801</v>
      </c>
      <c r="AH74" s="22">
        <f t="shared" si="36"/>
        <v>85.209992467094239</v>
      </c>
      <c r="AI74" s="22">
        <f t="shared" si="36"/>
        <v>86.694945458675818</v>
      </c>
      <c r="AJ74" s="22">
        <f t="shared" si="36"/>
        <v>94.687014330163066</v>
      </c>
      <c r="AK74" s="22">
        <f t="shared" si="36"/>
        <v>88.31315386168265</v>
      </c>
      <c r="AL74" s="22">
        <f t="shared" si="36"/>
        <v>28.96791163930293</v>
      </c>
      <c r="AM74" s="23"/>
      <c r="AN74" s="22">
        <f t="shared" si="37"/>
        <v>34.413392014850608</v>
      </c>
      <c r="AO74" s="24">
        <f t="shared" si="37"/>
        <v>20.730828653399264</v>
      </c>
      <c r="AP74" s="24">
        <f>IF(Settings!$I$6&gt;69, 0.2*(AO74), 0)</f>
        <v>0</v>
      </c>
      <c r="AQ74" s="25">
        <f t="shared" si="38"/>
        <v>62.343984606750084</v>
      </c>
      <c r="AR74" s="25">
        <f t="shared" si="38"/>
        <v>36.609231113465924</v>
      </c>
      <c r="AS74" s="25">
        <f t="shared" si="38"/>
        <v>54.377779298587029</v>
      </c>
      <c r="AT74" s="26" t="e">
        <f t="shared" si="22"/>
        <v>#VALUE!</v>
      </c>
      <c r="AU74" s="26" t="e">
        <f t="shared" si="23"/>
        <v>#VALUE!</v>
      </c>
      <c r="AV74" s="27" t="e">
        <f t="shared" si="24"/>
        <v>#VALUE!</v>
      </c>
      <c r="AW74" s="27" t="e">
        <f t="shared" si="25"/>
        <v>#VALUE!</v>
      </c>
      <c r="AX74" s="28" t="e">
        <f t="shared" si="26"/>
        <v>#VALUE!</v>
      </c>
      <c r="AY74" s="28" t="e">
        <f t="shared" si="27"/>
        <v>#VALUE!</v>
      </c>
      <c r="BA74" s="23">
        <f t="shared" si="35"/>
        <v>29.612570296555976</v>
      </c>
      <c r="BB74" s="23">
        <f t="shared" si="35"/>
        <v>57.961032669080701</v>
      </c>
      <c r="BD74">
        <f t="shared" si="29"/>
        <v>44.261963292969178</v>
      </c>
    </row>
    <row r="75" spans="6:56" x14ac:dyDescent="0.3">
      <c r="F75">
        <v>61</v>
      </c>
      <c r="G75" s="22">
        <f t="shared" si="9"/>
        <v>82.524994275316942</v>
      </c>
      <c r="H75" s="22">
        <f t="shared" si="40"/>
        <v>81.824497666453624</v>
      </c>
      <c r="I75" s="22">
        <f t="shared" si="40"/>
        <v>89.440776770719566</v>
      </c>
      <c r="J75" s="22">
        <f t="shared" si="40"/>
        <v>83.567659965779782</v>
      </c>
      <c r="K75" s="22">
        <f t="shared" si="40"/>
        <v>28.327354084663099</v>
      </c>
      <c r="L75" s="23"/>
      <c r="M75" s="22">
        <f t="shared" si="40"/>
        <v>32.085905353807171</v>
      </c>
      <c r="N75" s="24">
        <f t="shared" si="32"/>
        <v>19.221511127786208</v>
      </c>
      <c r="O75" s="24">
        <f>IF(Settings!$I$6&gt;69, 0.2*(N75), 0)</f>
        <v>0</v>
      </c>
      <c r="P75" s="25">
        <f t="shared" si="33"/>
        <v>59.477207414035448</v>
      </c>
      <c r="Q75" s="25">
        <f t="shared" si="33"/>
        <v>35.413853525543296</v>
      </c>
      <c r="R75" s="25">
        <f t="shared" si="33"/>
        <v>53.887538055582397</v>
      </c>
      <c r="S75" s="26" t="e">
        <f t="shared" si="30"/>
        <v>#VALUE!</v>
      </c>
      <c r="T75" s="26" t="e">
        <f t="shared" si="31"/>
        <v>#VALUE!</v>
      </c>
      <c r="U75" s="27" t="e">
        <f t="shared" si="12"/>
        <v>#VALUE!</v>
      </c>
      <c r="V75" s="27" t="e">
        <f t="shared" si="13"/>
        <v>#VALUE!</v>
      </c>
      <c r="W75" s="28" t="e">
        <f t="shared" si="14"/>
        <v>#VALUE!</v>
      </c>
      <c r="X75" s="28" t="e">
        <f t="shared" si="15"/>
        <v>#VALUE!</v>
      </c>
      <c r="Z75" s="23">
        <f t="shared" si="34"/>
        <v>29.321449899746366</v>
      </c>
      <c r="AA75" s="23">
        <f t="shared" si="34"/>
        <v>57.105985720931706</v>
      </c>
      <c r="AC75">
        <v>61</v>
      </c>
      <c r="AE75" s="45">
        <f t="shared" si="39"/>
        <v>68.467042634035067</v>
      </c>
      <c r="AG75">
        <f t="shared" si="18"/>
        <v>68.467042634035067</v>
      </c>
      <c r="AH75" s="22">
        <f t="shared" si="36"/>
        <v>85.336362408962174</v>
      </c>
      <c r="AI75" s="22">
        <f t="shared" si="36"/>
        <v>86.958918605521148</v>
      </c>
      <c r="AJ75" s="22">
        <f t="shared" si="36"/>
        <v>94.956638707234191</v>
      </c>
      <c r="AK75" s="22">
        <f t="shared" si="36"/>
        <v>88.569152274609777</v>
      </c>
      <c r="AL75" s="22">
        <f t="shared" si="36"/>
        <v>28.997359738060084</v>
      </c>
      <c r="AM75" s="23"/>
      <c r="AN75" s="22">
        <f t="shared" si="37"/>
        <v>34.539455775001876</v>
      </c>
      <c r="AO75" s="24">
        <f t="shared" si="37"/>
        <v>20.814612080017184</v>
      </c>
      <c r="AP75" s="24">
        <f>IF(Settings!$I$6&gt;69, 0.2*(AO75), 0)</f>
        <v>0</v>
      </c>
      <c r="AQ75" s="25">
        <f t="shared" si="38"/>
        <v>62.497789226112239</v>
      </c>
      <c r="AR75" s="25">
        <f t="shared" si="38"/>
        <v>36.670034674858996</v>
      </c>
      <c r="AS75" s="25">
        <f t="shared" si="38"/>
        <v>54.399027468879702</v>
      </c>
      <c r="AT75" s="26" t="e">
        <f t="shared" si="22"/>
        <v>#VALUE!</v>
      </c>
      <c r="AU75" s="26" t="e">
        <f t="shared" si="23"/>
        <v>#VALUE!</v>
      </c>
      <c r="AV75" s="27" t="e">
        <f t="shared" si="24"/>
        <v>#VALUE!</v>
      </c>
      <c r="AW75" s="27" t="e">
        <f t="shared" si="25"/>
        <v>#VALUE!</v>
      </c>
      <c r="AX75" s="28" t="e">
        <f t="shared" si="26"/>
        <v>#VALUE!</v>
      </c>
      <c r="AY75" s="28" t="e">
        <f t="shared" si="27"/>
        <v>#VALUE!</v>
      </c>
      <c r="BA75" s="23">
        <f t="shared" si="35"/>
        <v>29.625340246894652</v>
      </c>
      <c r="BB75" s="23">
        <f t="shared" si="35"/>
        <v>58.003226668847908</v>
      </c>
      <c r="BD75">
        <f t="shared" si="29"/>
        <v>44.779483360142635</v>
      </c>
    </row>
    <row r="76" spans="6:56" x14ac:dyDescent="0.3">
      <c r="F76">
        <v>62</v>
      </c>
      <c r="G76" s="22">
        <f t="shared" si="9"/>
        <v>82.979977081384192</v>
      </c>
      <c r="H76" s="22">
        <f t="shared" si="40"/>
        <v>82.569866580277989</v>
      </c>
      <c r="I76" s="22">
        <f t="shared" si="40"/>
        <v>90.275397804381242</v>
      </c>
      <c r="J76" s="22">
        <f t="shared" si="40"/>
        <v>84.296504086672201</v>
      </c>
      <c r="K76" s="22">
        <f t="shared" si="40"/>
        <v>28.437717215719985</v>
      </c>
      <c r="L76" s="23"/>
      <c r="M76" s="22">
        <f t="shared" si="40"/>
        <v>32.442095996130483</v>
      </c>
      <c r="N76" s="24">
        <f t="shared" si="32"/>
        <v>19.448259376277004</v>
      </c>
      <c r="O76" s="24">
        <f>IF(Settings!$I$6&gt;69, 0.2*(N76), 0)</f>
        <v>0</v>
      </c>
      <c r="P76" s="25">
        <f t="shared" si="33"/>
        <v>59.919436320034549</v>
      </c>
      <c r="Q76" s="25">
        <f t="shared" si="33"/>
        <v>35.605660806879897</v>
      </c>
      <c r="R76" s="25">
        <f t="shared" si="33"/>
        <v>53.975470392812746</v>
      </c>
      <c r="S76" s="26" t="e">
        <f t="shared" si="30"/>
        <v>#VALUE!</v>
      </c>
      <c r="T76" s="26" t="e">
        <f t="shared" si="31"/>
        <v>#VALUE!</v>
      </c>
      <c r="U76" s="27" t="e">
        <f t="shared" si="12"/>
        <v>#VALUE!</v>
      </c>
      <c r="V76" s="27" t="e">
        <f t="shared" si="13"/>
        <v>#VALUE!</v>
      </c>
      <c r="W76" s="28" t="e">
        <f t="shared" si="14"/>
        <v>#VALUE!</v>
      </c>
      <c r="X76" s="28" t="e">
        <f t="shared" si="15"/>
        <v>#VALUE!</v>
      </c>
      <c r="Z76" s="23">
        <f t="shared" si="34"/>
        <v>29.373252452060868</v>
      </c>
      <c r="AA76" s="23">
        <f t="shared" si="34"/>
        <v>57.246302477472263</v>
      </c>
      <c r="AC76">
        <v>62</v>
      </c>
      <c r="AE76" s="45">
        <f t="shared" si="39"/>
        <v>68.854738873676126</v>
      </c>
      <c r="AG76">
        <f t="shared" si="18"/>
        <v>68.854738873676126</v>
      </c>
      <c r="AH76" s="22">
        <f t="shared" si="36"/>
        <v>85.449915278089705</v>
      </c>
      <c r="AI76" s="22">
        <f t="shared" si="36"/>
        <v>87.199633901610781</v>
      </c>
      <c r="AJ76" s="22">
        <f t="shared" si="36"/>
        <v>95.20110687208232</v>
      </c>
      <c r="AK76" s="22">
        <f t="shared" si="36"/>
        <v>88.802480823508887</v>
      </c>
      <c r="AL76" s="22">
        <f t="shared" si="36"/>
        <v>29.023759951830609</v>
      </c>
      <c r="AM76" s="23"/>
      <c r="AN76" s="22">
        <f t="shared" si="37"/>
        <v>34.654394906420464</v>
      </c>
      <c r="AO76" s="24">
        <f t="shared" si="37"/>
        <v>20.891204766100692</v>
      </c>
      <c r="AP76" s="24">
        <f>IF(Settings!$I$6&gt;69, 0.2*(AO76), 0)</f>
        <v>0</v>
      </c>
      <c r="AQ76" s="25">
        <f t="shared" si="38"/>
        <v>62.637898053383431</v>
      </c>
      <c r="AR76" s="25">
        <f t="shared" si="38"/>
        <v>36.725114972135906</v>
      </c>
      <c r="AS76" s="25">
        <f t="shared" si="38"/>
        <v>54.417966165687112</v>
      </c>
      <c r="AT76" s="26" t="e">
        <f t="shared" si="22"/>
        <v>#VALUE!</v>
      </c>
      <c r="AU76" s="26" t="e">
        <f t="shared" si="23"/>
        <v>#VALUE!</v>
      </c>
      <c r="AV76" s="27" t="e">
        <f t="shared" si="24"/>
        <v>#VALUE!</v>
      </c>
      <c r="AW76" s="27" t="e">
        <f t="shared" si="25"/>
        <v>#VALUE!</v>
      </c>
      <c r="AX76" s="28" t="e">
        <f t="shared" si="26"/>
        <v>#VALUE!</v>
      </c>
      <c r="AY76" s="28" t="e">
        <f t="shared" si="27"/>
        <v>#VALUE!</v>
      </c>
      <c r="BA76" s="23">
        <f t="shared" si="35"/>
        <v>29.636735786250075</v>
      </c>
      <c r="BB76" s="23">
        <f t="shared" si="35"/>
        <v>58.041333195135927</v>
      </c>
      <c r="BD76">
        <f t="shared" si="29"/>
        <v>45.259050939040144</v>
      </c>
    </row>
    <row r="77" spans="6:56" x14ac:dyDescent="0.3">
      <c r="F77">
        <v>63</v>
      </c>
      <c r="G77" s="22">
        <f t="shared" si="9"/>
        <v>83.408137988696708</v>
      </c>
      <c r="H77" s="22">
        <f t="shared" si="40"/>
        <v>83.296666431068644</v>
      </c>
      <c r="I77" s="22">
        <f t="shared" si="40"/>
        <v>91.078615888844112</v>
      </c>
      <c r="J77" s="22">
        <f t="shared" si="40"/>
        <v>85.006319246409504</v>
      </c>
      <c r="K77" s="22">
        <f t="shared" si="40"/>
        <v>28.540940340972316</v>
      </c>
      <c r="L77" s="23"/>
      <c r="M77" s="22">
        <f t="shared" si="40"/>
        <v>32.789465284072904</v>
      </c>
      <c r="N77" s="24">
        <f t="shared" si="32"/>
        <v>19.670769390107765</v>
      </c>
      <c r="O77" s="24">
        <f>IF(Settings!$I$6&gt;69, 0.2*(N77), 0)</f>
        <v>0</v>
      </c>
      <c r="P77" s="25">
        <f t="shared" si="33"/>
        <v>60.349445866339124</v>
      </c>
      <c r="Q77" s="25">
        <f t="shared" si="33"/>
        <v>35.789647652561158</v>
      </c>
      <c r="R77" s="25">
        <f t="shared" si="33"/>
        <v>54.056494254348451</v>
      </c>
      <c r="S77" s="26" t="e">
        <f t="shared" si="30"/>
        <v>#VALUE!</v>
      </c>
      <c r="T77" s="26" t="e">
        <f t="shared" si="31"/>
        <v>#VALUE!</v>
      </c>
      <c r="U77" s="27" t="e">
        <f t="shared" si="12"/>
        <v>#VALUE!</v>
      </c>
      <c r="V77" s="27" t="e">
        <f t="shared" si="13"/>
        <v>#VALUE!</v>
      </c>
      <c r="W77" s="28" t="e">
        <f t="shared" si="14"/>
        <v>#VALUE!</v>
      </c>
      <c r="X77" s="28" t="e">
        <f t="shared" si="15"/>
        <v>#VALUE!</v>
      </c>
      <c r="Z77" s="23">
        <f t="shared" si="34"/>
        <v>29.421126359579333</v>
      </c>
      <c r="AA77" s="23">
        <f t="shared" si="34"/>
        <v>57.379815953079309</v>
      </c>
      <c r="AC77">
        <v>63</v>
      </c>
      <c r="AE77" s="45">
        <f t="shared" si="39"/>
        <v>69.211983989628195</v>
      </c>
      <c r="AG77">
        <f t="shared" si="18"/>
        <v>69.211983989628195</v>
      </c>
      <c r="AH77" s="22">
        <f t="shared" si="36"/>
        <v>85.552150200511193</v>
      </c>
      <c r="AI77" s="22">
        <f t="shared" si="36"/>
        <v>87.4193179820099</v>
      </c>
      <c r="AJ77" s="22">
        <f t="shared" si="36"/>
        <v>95.423040580656703</v>
      </c>
      <c r="AK77" s="22">
        <f t="shared" si="36"/>
        <v>89.015327228444818</v>
      </c>
      <c r="AL77" s="22">
        <f t="shared" si="36"/>
        <v>29.04747841755254</v>
      </c>
      <c r="AM77" s="23"/>
      <c r="AN77" s="22">
        <f t="shared" si="37"/>
        <v>34.759276018289938</v>
      </c>
      <c r="AO77" s="24">
        <f t="shared" si="37"/>
        <v>20.961266456696272</v>
      </c>
      <c r="AP77" s="24">
        <f>IF(Settings!$I$6&gt;69, 0.2*(AO77), 0)</f>
        <v>0</v>
      </c>
      <c r="AQ77" s="25">
        <f t="shared" si="38"/>
        <v>62.765644791332385</v>
      </c>
      <c r="AR77" s="25">
        <f t="shared" si="38"/>
        <v>36.77507708343353</v>
      </c>
      <c r="AS77" s="25">
        <f t="shared" si="38"/>
        <v>54.43489044960122</v>
      </c>
      <c r="AT77" s="26" t="e">
        <f t="shared" si="22"/>
        <v>#VALUE!</v>
      </c>
      <c r="AU77" s="26" t="e">
        <f t="shared" si="23"/>
        <v>#VALUE!</v>
      </c>
      <c r="AV77" s="27" t="e">
        <f t="shared" si="24"/>
        <v>#VALUE!</v>
      </c>
      <c r="AW77" s="27" t="e">
        <f t="shared" si="25"/>
        <v>#VALUE!</v>
      </c>
      <c r="AX77" s="28" t="e">
        <f t="shared" si="26"/>
        <v>#VALUE!</v>
      </c>
      <c r="AY77" s="28" t="e">
        <f t="shared" si="27"/>
        <v>#VALUE!</v>
      </c>
      <c r="BA77" s="23">
        <f t="shared" si="35"/>
        <v>29.646930416401656</v>
      </c>
      <c r="BB77" s="23">
        <f t="shared" si="35"/>
        <v>58.075802576516402</v>
      </c>
      <c r="BD77">
        <f t="shared" si="29"/>
        <v>45.703240162331909</v>
      </c>
    </row>
    <row r="78" spans="6:56" x14ac:dyDescent="0.3">
      <c r="F78">
        <v>64</v>
      </c>
      <c r="G78" s="22">
        <f t="shared" si="9"/>
        <v>83.810951607635914</v>
      </c>
      <c r="H78" s="22">
        <f t="shared" ref="H78:M78" si="41">H$4*(1-EXP(-H$5*$F78))^H$6</f>
        <v>84.00528933045085</v>
      </c>
      <c r="I78" s="22">
        <f t="shared" si="41"/>
        <v>91.851396362405822</v>
      </c>
      <c r="J78" s="22">
        <f t="shared" si="41"/>
        <v>85.697534832099407</v>
      </c>
      <c r="K78" s="22">
        <f t="shared" si="41"/>
        <v>28.637466849996066</v>
      </c>
      <c r="L78" s="23"/>
      <c r="M78" s="22">
        <f t="shared" si="41"/>
        <v>33.128167046213484</v>
      </c>
      <c r="N78" s="24">
        <f t="shared" si="32"/>
        <v>19.889092149472628</v>
      </c>
      <c r="O78" s="24">
        <f>IF(Settings!$I$6&gt;69, 0.2*(N78), 0)</f>
        <v>0</v>
      </c>
      <c r="P78" s="25">
        <f t="shared" si="33"/>
        <v>60.767549395590954</v>
      </c>
      <c r="Q78" s="25">
        <f t="shared" si="33"/>
        <v>35.966115373252855</v>
      </c>
      <c r="R78" s="25">
        <f t="shared" si="33"/>
        <v>54.131145984381234</v>
      </c>
      <c r="S78" s="26" t="e">
        <f t="shared" si="30"/>
        <v>#VALUE!</v>
      </c>
      <c r="T78" s="26" t="e">
        <f t="shared" si="31"/>
        <v>#VALUE!</v>
      </c>
      <c r="U78" s="27" t="e">
        <f t="shared" si="12"/>
        <v>#VALUE!</v>
      </c>
      <c r="V78" s="27" t="e">
        <f t="shared" si="13"/>
        <v>#VALUE!</v>
      </c>
      <c r="W78" s="28" t="e">
        <f t="shared" si="14"/>
        <v>#VALUE!</v>
      </c>
      <c r="X78" s="28" t="e">
        <f t="shared" si="15"/>
        <v>#VALUE!</v>
      </c>
      <c r="Z78" s="23">
        <f t="shared" si="34"/>
        <v>29.465365693292995</v>
      </c>
      <c r="AA78" s="23">
        <f t="shared" si="34"/>
        <v>57.506856005943725</v>
      </c>
      <c r="AC78">
        <v>64</v>
      </c>
      <c r="AE78" s="45">
        <f t="shared" si="39"/>
        <v>69.541169727900453</v>
      </c>
      <c r="AG78">
        <f t="shared" si="18"/>
        <v>69.541169727900453</v>
      </c>
      <c r="AH78" s="22">
        <f t="shared" si="36"/>
        <v>85.644361178101377</v>
      </c>
      <c r="AI78" s="22">
        <f t="shared" si="36"/>
        <v>87.619958055390939</v>
      </c>
      <c r="AJ78" s="22">
        <f t="shared" si="36"/>
        <v>95.624748029398319</v>
      </c>
      <c r="AK78" s="22">
        <f t="shared" si="36"/>
        <v>89.209641402065941</v>
      </c>
      <c r="AL78" s="22">
        <f t="shared" si="36"/>
        <v>29.068829655880315</v>
      </c>
      <c r="AM78" s="23"/>
      <c r="AN78" s="22">
        <f t="shared" si="37"/>
        <v>34.855051043332452</v>
      </c>
      <c r="AO78" s="24">
        <f t="shared" si="37"/>
        <v>21.025390125390501</v>
      </c>
      <c r="AP78" s="24">
        <f>IF(Settings!$I$6&gt;69, 0.2*(AO78), 0)</f>
        <v>0</v>
      </c>
      <c r="AQ78" s="25">
        <f t="shared" si="38"/>
        <v>62.882216272437439</v>
      </c>
      <c r="AR78" s="25">
        <f t="shared" si="38"/>
        <v>36.820452221324317</v>
      </c>
      <c r="AS78" s="25">
        <f t="shared" si="38"/>
        <v>54.450050960023738</v>
      </c>
      <c r="AT78" s="26" t="e">
        <f t="shared" si="22"/>
        <v>#VALUE!</v>
      </c>
      <c r="AU78" s="26" t="e">
        <f t="shared" si="23"/>
        <v>#VALUE!</v>
      </c>
      <c r="AV78" s="27" t="e">
        <f t="shared" si="24"/>
        <v>#VALUE!</v>
      </c>
      <c r="AW78" s="27" t="e">
        <f t="shared" si="25"/>
        <v>#VALUE!</v>
      </c>
      <c r="AX78" s="28" t="e">
        <f t="shared" si="26"/>
        <v>#VALUE!</v>
      </c>
      <c r="AY78" s="28" t="e">
        <f t="shared" si="27"/>
        <v>#VALUE!</v>
      </c>
      <c r="BA78" s="23">
        <f t="shared" si="35"/>
        <v>29.656071840312705</v>
      </c>
      <c r="BB78" s="23">
        <f t="shared" si="35"/>
        <v>58.107027345099418</v>
      </c>
      <c r="BD78">
        <f t="shared" si="29"/>
        <v>46.11448437403449</v>
      </c>
    </row>
    <row r="79" spans="6:56" x14ac:dyDescent="0.3">
      <c r="F79">
        <v>65</v>
      </c>
      <c r="G79" s="22">
        <f t="shared" ref="G79:M84" si="42">G$4*(1-EXP(-G$5*$F79))^G$6</f>
        <v>84.189824769985293</v>
      </c>
      <c r="H79" s="22">
        <f t="shared" si="42"/>
        <v>84.696123828594096</v>
      </c>
      <c r="I79" s="22">
        <f t="shared" si="42"/>
        <v>92.594694861444225</v>
      </c>
      <c r="J79" s="22">
        <f t="shared" si="42"/>
        <v>86.370575153128414</v>
      </c>
      <c r="K79" s="22">
        <f t="shared" si="42"/>
        <v>28.727715050574531</v>
      </c>
      <c r="L79" s="23"/>
      <c r="M79" s="22">
        <f t="shared" si="42"/>
        <v>33.458357068340717</v>
      </c>
      <c r="N79" s="24">
        <f t="shared" si="32"/>
        <v>20.103279759945359</v>
      </c>
      <c r="O79" s="24">
        <f>IF(Settings!$I$6&gt;69, 0.2*(N79), 0)</f>
        <v>0</v>
      </c>
      <c r="P79" s="25">
        <f t="shared" si="33"/>
        <v>61.17405387687964</v>
      </c>
      <c r="Q79" s="25">
        <f t="shared" si="33"/>
        <v>36.135355246693194</v>
      </c>
      <c r="R79" s="25">
        <f t="shared" si="33"/>
        <v>54.199921275875468</v>
      </c>
      <c r="S79" s="26" t="e">
        <f t="shared" si="30"/>
        <v>#VALUE!</v>
      </c>
      <c r="T79" s="26" t="e">
        <f t="shared" si="31"/>
        <v>#VALUE!</v>
      </c>
      <c r="U79" s="27" t="e">
        <f t="shared" ref="U79:U84" si="43">(U$7/100*$H79)+((100-U$7)/100*$N79)</f>
        <v>#VALUE!</v>
      </c>
      <c r="V79" s="27" t="e">
        <f t="shared" ref="V79:V84" si="44">(V$7/100*$H79)+((100-V$7)/100*$O79)</f>
        <v>#VALUE!</v>
      </c>
      <c r="W79" s="28" t="e">
        <f t="shared" ref="W79:W84" si="45">$W$7/100*(($W$4*(1-EXP(-$W$5*F79))^$W$6)) + ((100-$W$7)/100*N79)</f>
        <v>#VALUE!</v>
      </c>
      <c r="X79" s="28" t="e">
        <f t="shared" ref="X79:X84" si="46">$X$7/100*(($X$4*(1-EXP(-$X$5*F79))^$X$6)) + ((100-$X$7)/100*O79)</f>
        <v>#VALUE!</v>
      </c>
      <c r="Z79" s="23">
        <f t="shared" si="34"/>
        <v>29.5062430891197</v>
      </c>
      <c r="AA79" s="23">
        <f t="shared" si="34"/>
        <v>57.627736501027925</v>
      </c>
      <c r="AC79">
        <v>65</v>
      </c>
      <c r="AE79" s="45">
        <f t="shared" si="39"/>
        <v>69.844499977757209</v>
      </c>
      <c r="AG79">
        <f t="shared" ref="AG79:AG84" si="47">AE79</f>
        <v>69.844499977757209</v>
      </c>
      <c r="AH79" s="22">
        <f t="shared" si="36"/>
        <v>85.727669478859397</v>
      </c>
      <c r="AI79" s="22">
        <f t="shared" si="36"/>
        <v>87.803331382054552</v>
      </c>
      <c r="AJ79" s="22">
        <f t="shared" si="36"/>
        <v>95.808267013393348</v>
      </c>
      <c r="AK79" s="22">
        <f t="shared" si="36"/>
        <v>89.387165097188301</v>
      </c>
      <c r="AL79" s="22">
        <f t="shared" si="36"/>
        <v>29.088084970431058</v>
      </c>
      <c r="AM79" s="23"/>
      <c r="AN79" s="22">
        <f t="shared" si="37"/>
        <v>34.942571299419548</v>
      </c>
      <c r="AO79" s="24">
        <f t="shared" si="37"/>
        <v>21.084109608627891</v>
      </c>
      <c r="AP79" s="24">
        <f>IF(Settings!$I$6&gt;69, 0.2*(AO79), 0)</f>
        <v>0</v>
      </c>
      <c r="AQ79" s="25">
        <f t="shared" si="38"/>
        <v>62.988671069536622</v>
      </c>
      <c r="AR79" s="25">
        <f t="shared" si="38"/>
        <v>36.861708171281201</v>
      </c>
      <c r="AS79" s="25">
        <f t="shared" si="38"/>
        <v>54.463661618755602</v>
      </c>
      <c r="AT79" s="26" t="e">
        <f t="shared" ref="AT79:AT84" si="48">AT$8*(AT$4*(1-EXP(-AT$5*AG79))^AT$6)</f>
        <v>#VALUE!</v>
      </c>
      <c r="AU79" s="26" t="e">
        <f t="shared" ref="AU79:AU84" si="49">AU$8*(AU$4*(1-EXP(-AU$5*AG79))^AU$6)</f>
        <v>#VALUE!</v>
      </c>
      <c r="AV79" s="27" t="e">
        <f t="shared" ref="AV79:AV84" si="50">(AV$7/100*$AI79)+((100-AV$7)/100*$AO79)</f>
        <v>#VALUE!</v>
      </c>
      <c r="AW79" s="27" t="e">
        <f t="shared" ref="AW79:AW84" si="51">(AW$7/100*$AI79)+((100-AW$7)/100*$AP79)</f>
        <v>#VALUE!</v>
      </c>
      <c r="AX79" s="28" t="e">
        <f t="shared" ref="AX79:AX84" si="52">$W$7/100*(($W$4*(1-EXP(-$W$5*AG79))^$W$6)) + ((100-$W$7)/100*AO79)</f>
        <v>#VALUE!</v>
      </c>
      <c r="AY79" s="28" t="e">
        <f t="shared" ref="AY79:AY84" si="53">$X$7/100*(($X$4*(1-EXP(-$X$5*AG79))^$X$6)) + ((100-$X$7)/100*AP79)</f>
        <v>#VALUE!</v>
      </c>
      <c r="BA79" s="23">
        <f t="shared" si="35"/>
        <v>29.664286384336748</v>
      </c>
      <c r="BB79" s="23">
        <f t="shared" si="35"/>
        <v>58.13535084766248</v>
      </c>
      <c r="BD79">
        <f t="shared" ref="BD79:BD84" si="54">$BE$4+$BE$5*AE79+$BE$6*AE79^2</f>
        <v>46.495077922183569</v>
      </c>
    </row>
    <row r="80" spans="6:56" x14ac:dyDescent="0.3">
      <c r="F80">
        <v>66</v>
      </c>
      <c r="G80" s="22">
        <f t="shared" si="42"/>
        <v>84.546097895871284</v>
      </c>
      <c r="H80" s="22">
        <f t="shared" si="42"/>
        <v>85.369554562090713</v>
      </c>
      <c r="I80" s="22">
        <f t="shared" si="42"/>
        <v>93.309455207822509</v>
      </c>
      <c r="J80" s="22">
        <f t="shared" si="42"/>
        <v>87.025859125258492</v>
      </c>
      <c r="K80" s="22">
        <f t="shared" si="42"/>
        <v>28.812079252878473</v>
      </c>
      <c r="L80" s="23"/>
      <c r="M80" s="22">
        <f t="shared" si="42"/>
        <v>33.780192645384957</v>
      </c>
      <c r="N80" s="24">
        <f t="shared" si="32"/>
        <v>20.313385306790323</v>
      </c>
      <c r="O80" s="24">
        <f>IF(Settings!$I$6&gt;69, 0.2*(N80), 0)</f>
        <v>0</v>
      </c>
      <c r="P80" s="25">
        <f t="shared" si="33"/>
        <v>61.569259907418299</v>
      </c>
      <c r="Q80" s="25">
        <f t="shared" si="33"/>
        <v>36.297648700755566</v>
      </c>
      <c r="R80" s="25">
        <f t="shared" si="33"/>
        <v>54.263278098255654</v>
      </c>
      <c r="S80" s="26" t="e">
        <f t="shared" si="30"/>
        <v>#VALUE!</v>
      </c>
      <c r="T80" s="26" t="e">
        <f t="shared" si="31"/>
        <v>#VALUE!</v>
      </c>
      <c r="U80" s="27" t="e">
        <f t="shared" si="43"/>
        <v>#VALUE!</v>
      </c>
      <c r="V80" s="27" t="e">
        <f t="shared" si="44"/>
        <v>#VALUE!</v>
      </c>
      <c r="W80" s="28" t="e">
        <f t="shared" si="45"/>
        <v>#VALUE!</v>
      </c>
      <c r="X80" s="28" t="e">
        <f t="shared" si="46"/>
        <v>#VALUE!</v>
      </c>
      <c r="Z80" s="23">
        <f t="shared" si="34"/>
        <v>29.544011223443608</v>
      </c>
      <c r="AA80" s="23">
        <f t="shared" si="34"/>
        <v>57.742756085500218</v>
      </c>
      <c r="AC80">
        <v>66</v>
      </c>
      <c r="AE80" s="45">
        <f t="shared" si="39"/>
        <v>70.124005526694646</v>
      </c>
      <c r="AG80">
        <f t="shared" si="47"/>
        <v>70.124005526694646</v>
      </c>
      <c r="AH80" s="22">
        <f t="shared" si="36"/>
        <v>85.803050280851949</v>
      </c>
      <c r="AI80" s="22">
        <f t="shared" si="36"/>
        <v>87.971030617420908</v>
      </c>
      <c r="AJ80" s="22">
        <f t="shared" si="36"/>
        <v>95.975401381246328</v>
      </c>
      <c r="AK80" s="22">
        <f t="shared" si="36"/>
        <v>89.549457342772129</v>
      </c>
      <c r="AL80" s="22">
        <f t="shared" si="36"/>
        <v>29.105479312061558</v>
      </c>
      <c r="AM80" s="23"/>
      <c r="AN80" s="22">
        <f t="shared" si="37"/>
        <v>35.022599599306268</v>
      </c>
      <c r="AO80" s="24">
        <f t="shared" si="37"/>
        <v>21.137906251462248</v>
      </c>
      <c r="AP80" s="24">
        <f>IF(Settings!$I$6&gt;69, 0.2*(AO80), 0)</f>
        <v>0</v>
      </c>
      <c r="AQ80" s="25">
        <f t="shared" si="38"/>
        <v>63.085955413140866</v>
      </c>
      <c r="AR80" s="25">
        <f t="shared" si="38"/>
        <v>36.899258055601422</v>
      </c>
      <c r="AS80" s="25">
        <f t="shared" si="38"/>
        <v>54.475905837445524</v>
      </c>
      <c r="AT80" s="26" t="e">
        <f t="shared" si="48"/>
        <v>#VALUE!</v>
      </c>
      <c r="AU80" s="26" t="e">
        <f t="shared" si="49"/>
        <v>#VALUE!</v>
      </c>
      <c r="AV80" s="27" t="e">
        <f t="shared" si="50"/>
        <v>#VALUE!</v>
      </c>
      <c r="AW80" s="27" t="e">
        <f t="shared" si="51"/>
        <v>#VALUE!</v>
      </c>
      <c r="AX80" s="28" t="e">
        <f t="shared" si="52"/>
        <v>#VALUE!</v>
      </c>
      <c r="AY80" s="28" t="e">
        <f t="shared" si="53"/>
        <v>#VALUE!</v>
      </c>
      <c r="BA80" s="23">
        <f t="shared" si="35"/>
        <v>29.671682570819907</v>
      </c>
      <c r="BB80" s="23">
        <f t="shared" si="35"/>
        <v>58.16107440089818</v>
      </c>
      <c r="BD80">
        <f t="shared" si="54"/>
        <v>46.847179209022848</v>
      </c>
    </row>
    <row r="81" spans="3:56" x14ac:dyDescent="0.3">
      <c r="F81">
        <v>67</v>
      </c>
      <c r="G81" s="22">
        <f t="shared" si="42"/>
        <v>84.881046602961064</v>
      </c>
      <c r="H81" s="22">
        <f t="shared" si="42"/>
        <v>86.025961940988083</v>
      </c>
      <c r="I81" s="22">
        <f t="shared" si="42"/>
        <v>93.996607577916592</v>
      </c>
      <c r="J81" s="22">
        <f t="shared" si="42"/>
        <v>87.663799994642005</v>
      </c>
      <c r="K81" s="22">
        <f t="shared" si="42"/>
        <v>28.890930856272547</v>
      </c>
      <c r="L81" s="23"/>
      <c r="M81" s="22">
        <f t="shared" si="42"/>
        <v>34.093832169846664</v>
      </c>
      <c r="N81" s="24">
        <f t="shared" si="32"/>
        <v>20.519462719379561</v>
      </c>
      <c r="O81" s="24">
        <f>IF(Settings!$I$6&gt;69, 0.2*(N81), 0)</f>
        <v>0</v>
      </c>
      <c r="P81" s="25">
        <f t="shared" si="33"/>
        <v>61.953461727189747</v>
      </c>
      <c r="Q81" s="25">
        <f t="shared" si="33"/>
        <v>36.453267510066752</v>
      </c>
      <c r="R81" s="25">
        <f t="shared" si="33"/>
        <v>54.321639438545063</v>
      </c>
      <c r="S81" s="26" t="e">
        <f t="shared" si="30"/>
        <v>#VALUE!</v>
      </c>
      <c r="T81" s="26" t="e">
        <f t="shared" si="31"/>
        <v>#VALUE!</v>
      </c>
      <c r="U81" s="27" t="e">
        <f t="shared" si="43"/>
        <v>#VALUE!</v>
      </c>
      <c r="V81" s="27" t="e">
        <f t="shared" si="44"/>
        <v>#VALUE!</v>
      </c>
      <c r="W81" s="28" t="e">
        <f t="shared" si="45"/>
        <v>#VALUE!</v>
      </c>
      <c r="X81" s="28" t="e">
        <f t="shared" si="46"/>
        <v>#VALUE!</v>
      </c>
      <c r="Z81" s="23">
        <f t="shared" si="34"/>
        <v>29.578904200466638</v>
      </c>
      <c r="AA81" s="23">
        <f t="shared" si="34"/>
        <v>57.852198926571987</v>
      </c>
      <c r="AC81">
        <v>67</v>
      </c>
      <c r="AE81" s="45">
        <f t="shared" si="39"/>
        <v>70.381557656506004</v>
      </c>
      <c r="AG81">
        <f t="shared" si="47"/>
        <v>70.381557656506004</v>
      </c>
      <c r="AH81" s="22">
        <f t="shared" si="36"/>
        <v>85.871354687838064</v>
      </c>
      <c r="AI81" s="22">
        <f t="shared" si="36"/>
        <v>88.124485667129875</v>
      </c>
      <c r="AJ81" s="22">
        <f t="shared" si="36"/>
        <v>96.127751930710076</v>
      </c>
      <c r="AK81" s="22">
        <f t="shared" si="36"/>
        <v>89.69791633470453</v>
      </c>
      <c r="AL81" s="22">
        <f t="shared" si="36"/>
        <v>29.121216915944636</v>
      </c>
      <c r="AM81" s="23"/>
      <c r="AN81" s="22">
        <f t="shared" si="37"/>
        <v>35.095820707830576</v>
      </c>
      <c r="AO81" s="24">
        <f t="shared" si="37"/>
        <v>21.18721470698782</v>
      </c>
      <c r="AP81" s="24">
        <f>IF(Settings!$I$6&gt;69, 0.2*(AO81), 0)</f>
        <v>0</v>
      </c>
      <c r="AQ81" s="25">
        <f t="shared" si="38"/>
        <v>63.174916850576828</v>
      </c>
      <c r="AR81" s="25">
        <f t="shared" si="38"/>
        <v>36.93346772015488</v>
      </c>
      <c r="AS81" s="25">
        <f t="shared" si="38"/>
        <v>54.486941547305037</v>
      </c>
      <c r="AT81" s="26" t="e">
        <f t="shared" si="48"/>
        <v>#VALUE!</v>
      </c>
      <c r="AU81" s="26" t="e">
        <f t="shared" si="49"/>
        <v>#VALUE!</v>
      </c>
      <c r="AV81" s="27" t="e">
        <f t="shared" si="50"/>
        <v>#VALUE!</v>
      </c>
      <c r="AW81" s="27" t="e">
        <f t="shared" si="51"/>
        <v>#VALUE!</v>
      </c>
      <c r="AX81" s="28" t="e">
        <f t="shared" si="52"/>
        <v>#VALUE!</v>
      </c>
      <c r="AY81" s="28" t="e">
        <f t="shared" si="53"/>
        <v>#VALUE!</v>
      </c>
      <c r="BA81" s="23">
        <f t="shared" si="35"/>
        <v>29.678354020063161</v>
      </c>
      <c r="BB81" s="23">
        <f t="shared" si="35"/>
        <v>58.184463263309887</v>
      </c>
      <c r="BD81">
        <f t="shared" si="54"/>
        <v>47.17281468890662</v>
      </c>
    </row>
    <row r="82" spans="3:56" x14ac:dyDescent="0.3">
      <c r="F82">
        <v>68</v>
      </c>
      <c r="G82" s="22">
        <f t="shared" si="42"/>
        <v>85.195883506905631</v>
      </c>
      <c r="H82" s="22">
        <f t="shared" si="42"/>
        <v>86.66572187181481</v>
      </c>
      <c r="I82" s="22">
        <f t="shared" si="42"/>
        <v>94.657066928073036</v>
      </c>
      <c r="J82" s="22">
        <f t="shared" si="42"/>
        <v>88.284805098394699</v>
      </c>
      <c r="K82" s="22">
        <f t="shared" si="42"/>
        <v>28.964619429299574</v>
      </c>
      <c r="L82" s="23"/>
      <c r="M82" s="22">
        <f t="shared" si="42"/>
        <v>34.399434754260717</v>
      </c>
      <c r="N82" s="24">
        <f t="shared" si="32"/>
        <v>20.721566645058729</v>
      </c>
      <c r="O82" s="24">
        <f>IF(Settings!$I$6&gt;69, 0.2*(N82), 0)</f>
        <v>0</v>
      </c>
      <c r="P82" s="25">
        <f t="shared" si="33"/>
        <v>62.326947245185742</v>
      </c>
      <c r="Q82" s="25">
        <f t="shared" si="33"/>
        <v>36.6024740037141</v>
      </c>
      <c r="R82" s="25">
        <f t="shared" si="33"/>
        <v>54.375395863809565</v>
      </c>
      <c r="S82" s="26" t="e">
        <f t="shared" si="30"/>
        <v>#VALUE!</v>
      </c>
      <c r="T82" s="26" t="e">
        <f t="shared" si="31"/>
        <v>#VALUE!</v>
      </c>
      <c r="U82" s="27" t="e">
        <f t="shared" si="43"/>
        <v>#VALUE!</v>
      </c>
      <c r="V82" s="27" t="e">
        <f t="shared" si="44"/>
        <v>#VALUE!</v>
      </c>
      <c r="W82" s="28" t="e">
        <f t="shared" si="45"/>
        <v>#VALUE!</v>
      </c>
      <c r="X82" s="28" t="e">
        <f t="shared" si="46"/>
        <v>#VALUE!</v>
      </c>
      <c r="Z82" s="23">
        <f t="shared" si="34"/>
        <v>29.611138854469374</v>
      </c>
      <c r="AA82" s="23">
        <f t="shared" si="34"/>
        <v>57.956335413560829</v>
      </c>
      <c r="AC82">
        <v>68</v>
      </c>
      <c r="AE82" s="45">
        <f t="shared" si="39"/>
        <v>70.618880671460559</v>
      </c>
      <c r="AG82">
        <f t="shared" si="47"/>
        <v>70.618880671460559</v>
      </c>
      <c r="AH82" s="22">
        <f t="shared" si="36"/>
        <v>85.93332800005021</v>
      </c>
      <c r="AI82" s="22">
        <f t="shared" si="36"/>
        <v>88.264982590065884</v>
      </c>
      <c r="AJ82" s="22">
        <f t="shared" si="36"/>
        <v>96.266742679292975</v>
      </c>
      <c r="AK82" s="22">
        <f t="shared" si="36"/>
        <v>89.833798333103843</v>
      </c>
      <c r="AL82" s="22">
        <f t="shared" si="36"/>
        <v>29.135475952585274</v>
      </c>
      <c r="AM82" s="23"/>
      <c r="AN82" s="22">
        <f t="shared" si="37"/>
        <v>35.162850396547292</v>
      </c>
      <c r="AO82" s="24">
        <f t="shared" si="37"/>
        <v>21.232428009576598</v>
      </c>
      <c r="AP82" s="24">
        <f>IF(Settings!$I$6&gt;69, 0.2*(AO82), 0)</f>
        <v>0</v>
      </c>
      <c r="AQ82" s="25">
        <f t="shared" si="38"/>
        <v>63.256316005391042</v>
      </c>
      <c r="AR82" s="25">
        <f t="shared" si="38"/>
        <v>36.964661984005247</v>
      </c>
      <c r="AS82" s="25">
        <f t="shared" si="38"/>
        <v>54.496905296318687</v>
      </c>
      <c r="AT82" s="26" t="e">
        <f t="shared" si="48"/>
        <v>#VALUE!</v>
      </c>
      <c r="AU82" s="26" t="e">
        <f t="shared" si="49"/>
        <v>#VALUE!</v>
      </c>
      <c r="AV82" s="27" t="e">
        <f t="shared" si="50"/>
        <v>#VALUE!</v>
      </c>
      <c r="AW82" s="27" t="e">
        <f t="shared" si="51"/>
        <v>#VALUE!</v>
      </c>
      <c r="AX82" s="28" t="e">
        <f t="shared" si="52"/>
        <v>#VALUE!</v>
      </c>
      <c r="AY82" s="28" t="e">
        <f t="shared" si="53"/>
        <v>#VALUE!</v>
      </c>
      <c r="BA82" s="23">
        <f t="shared" si="35"/>
        <v>29.684381819884283</v>
      </c>
      <c r="BB82" s="23">
        <f t="shared" si="35"/>
        <v>58.205751640800564</v>
      </c>
      <c r="BD82">
        <f t="shared" si="54"/>
        <v>47.473883560295675</v>
      </c>
    </row>
    <row r="83" spans="3:56" x14ac:dyDescent="0.3">
      <c r="F83">
        <v>69</v>
      </c>
      <c r="G83" s="22">
        <f t="shared" si="42"/>
        <v>85.491760168859273</v>
      </c>
      <c r="H83" s="22">
        <f t="shared" si="42"/>
        <v>87.289205513690021</v>
      </c>
      <c r="I83" s="22">
        <f t="shared" si="42"/>
        <v>95.29173165310452</v>
      </c>
      <c r="J83" s="22">
        <f t="shared" si="42"/>
        <v>88.889275658637061</v>
      </c>
      <c r="K83" s="22">
        <f t="shared" si="42"/>
        <v>29.033473775130847</v>
      </c>
      <c r="L83" s="23"/>
      <c r="M83" s="22">
        <f t="shared" si="42"/>
        <v>34.697159885392118</v>
      </c>
      <c r="N83" s="24">
        <f t="shared" si="32"/>
        <v>20.919752331850113</v>
      </c>
      <c r="O83" s="24">
        <f>IF(Settings!$I$6&gt;69, 0.2*(N83), 0)</f>
        <v>0</v>
      </c>
      <c r="P83" s="25">
        <f t="shared" si="33"/>
        <v>62.689998075987219</v>
      </c>
      <c r="Q83" s="25">
        <f t="shared" si="33"/>
        <v>36.745521281851218</v>
      </c>
      <c r="R83" s="25">
        <f t="shared" si="33"/>
        <v>54.424907913182707</v>
      </c>
      <c r="S83" s="26" t="e">
        <f t="shared" si="30"/>
        <v>#VALUE!</v>
      </c>
      <c r="T83" s="26" t="e">
        <f t="shared" si="31"/>
        <v>#VALUE!</v>
      </c>
      <c r="U83" s="27" t="e">
        <f t="shared" si="43"/>
        <v>#VALUE!</v>
      </c>
      <c r="V83" s="27" t="e">
        <f t="shared" si="44"/>
        <v>#VALUE!</v>
      </c>
      <c r="W83" s="28" t="e">
        <f t="shared" si="45"/>
        <v>#VALUE!</v>
      </c>
      <c r="X83" s="28" t="e">
        <f t="shared" si="46"/>
        <v>#VALUE!</v>
      </c>
      <c r="Z83" s="23">
        <f t="shared" si="34"/>
        <v>29.640915970374667</v>
      </c>
      <c r="AA83" s="23">
        <f t="shared" si="34"/>
        <v>58.055422825913979</v>
      </c>
      <c r="AC83">
        <v>69</v>
      </c>
      <c r="AE83" s="45">
        <f t="shared" si="39"/>
        <v>70.837563442472316</v>
      </c>
      <c r="AG83">
        <f t="shared" si="47"/>
        <v>70.837563442472316</v>
      </c>
      <c r="AH83" s="22">
        <f t="shared" si="36"/>
        <v>85.989624941489936</v>
      </c>
      <c r="AI83" s="22">
        <f t="shared" si="36"/>
        <v>88.393679995732327</v>
      </c>
      <c r="AJ83" s="22">
        <f t="shared" si="36"/>
        <v>96.393643274915704</v>
      </c>
      <c r="AK83" s="22">
        <f t="shared" si="36"/>
        <v>89.958234024259681</v>
      </c>
      <c r="AL83" s="22">
        <f t="shared" si="36"/>
        <v>29.148412382689596</v>
      </c>
      <c r="AM83" s="23"/>
      <c r="AN83" s="22">
        <f t="shared" si="37"/>
        <v>35.224243304951493</v>
      </c>
      <c r="AO83" s="24">
        <f t="shared" si="37"/>
        <v>21.273902023548224</v>
      </c>
      <c r="AP83" s="24">
        <f>IF(Settings!$I$6&gt;69, 0.2*(AO83), 0)</f>
        <v>0</v>
      </c>
      <c r="AQ83" s="25">
        <f t="shared" si="38"/>
        <v>63.330836733245</v>
      </c>
      <c r="AR83" s="25">
        <f t="shared" si="38"/>
        <v>36.993129946472003</v>
      </c>
      <c r="AS83" s="25">
        <f t="shared" si="38"/>
        <v>54.505915603977321</v>
      </c>
      <c r="AT83" s="26" t="e">
        <f t="shared" si="48"/>
        <v>#VALUE!</v>
      </c>
      <c r="AU83" s="26" t="e">
        <f t="shared" si="49"/>
        <v>#VALUE!</v>
      </c>
      <c r="AV83" s="27" t="e">
        <f t="shared" si="50"/>
        <v>#VALUE!</v>
      </c>
      <c r="AW83" s="27" t="e">
        <f t="shared" si="51"/>
        <v>#VALUE!</v>
      </c>
      <c r="AX83" s="28" t="e">
        <f t="shared" si="52"/>
        <v>#VALUE!</v>
      </c>
      <c r="AY83" s="28" t="e">
        <f t="shared" si="53"/>
        <v>#VALUE!</v>
      </c>
      <c r="BA83" s="23">
        <f t="shared" si="35"/>
        <v>29.689836470202238</v>
      </c>
      <c r="BB83" s="23">
        <f t="shared" si="35"/>
        <v>58.225146899659102</v>
      </c>
      <c r="BD83">
        <f t="shared" si="54"/>
        <v>47.752162945188545</v>
      </c>
    </row>
    <row r="84" spans="3:56" x14ac:dyDescent="0.3">
      <c r="F84">
        <v>70</v>
      </c>
      <c r="G84" s="22">
        <f t="shared" si="42"/>
        <v>85.769769152001331</v>
      </c>
      <c r="H84" s="22">
        <f t="shared" si="42"/>
        <v>87.896779064835755</v>
      </c>
      <c r="I84" s="22">
        <f t="shared" si="42"/>
        <v>95.901482456141949</v>
      </c>
      <c r="J84" s="22">
        <f t="shared" si="42"/>
        <v>89.477606607162741</v>
      </c>
      <c r="K84" s="22">
        <f t="shared" si="42"/>
        <v>29.097802976266394</v>
      </c>
      <c r="L84" s="23"/>
      <c r="M84" s="22">
        <f t="shared" si="42"/>
        <v>34.987167108003028</v>
      </c>
      <c r="N84" s="24">
        <f t="shared" si="32"/>
        <v>21.114075519423295</v>
      </c>
      <c r="O84" s="24">
        <f>IF(Settings!$I$6&gt;69, 0.2*(N84), 0)</f>
        <v>0</v>
      </c>
      <c r="P84" s="25">
        <f t="shared" si="33"/>
        <v>63.042889585546327</v>
      </c>
      <c r="Q84" s="25">
        <f t="shared" si="33"/>
        <v>36.882653439259713</v>
      </c>
      <c r="R84" s="25">
        <f t="shared" si="33"/>
        <v>54.470508327980063</v>
      </c>
      <c r="S84" s="26" t="e">
        <f t="shared" si="30"/>
        <v>#VALUE!</v>
      </c>
      <c r="T84" s="26" t="e">
        <f t="shared" si="31"/>
        <v>#VALUE!</v>
      </c>
      <c r="U84" s="27" t="e">
        <f t="shared" si="43"/>
        <v>#VALUE!</v>
      </c>
      <c r="V84" s="27" t="e">
        <f t="shared" si="44"/>
        <v>#VALUE!</v>
      </c>
      <c r="W84" s="28" t="e">
        <f t="shared" si="45"/>
        <v>#VALUE!</v>
      </c>
      <c r="X84" s="28" t="e">
        <f t="shared" si="46"/>
        <v>#VALUE!</v>
      </c>
      <c r="Z84" s="23">
        <f t="shared" si="34"/>
        <v>29.668421426203039</v>
      </c>
      <c r="AA84" s="23">
        <f t="shared" si="34"/>
        <v>58.14970596884249</v>
      </c>
      <c r="AC84">
        <v>70</v>
      </c>
      <c r="AE84" s="45">
        <f t="shared" si="39"/>
        <v>71.039070044546008</v>
      </c>
      <c r="AG84">
        <f t="shared" si="47"/>
        <v>71.039070044546008</v>
      </c>
      <c r="AH84" s="22">
        <f t="shared" si="36"/>
        <v>86.040822403041474</v>
      </c>
      <c r="AI84" s="22">
        <f t="shared" si="36"/>
        <v>88.511623308628828</v>
      </c>
      <c r="AJ84" s="22">
        <f t="shared" si="36"/>
        <v>96.509588174995685</v>
      </c>
      <c r="AK84" s="22">
        <f t="shared" si="36"/>
        <v>90.072242728723054</v>
      </c>
      <c r="AL84" s="22">
        <f t="shared" si="36"/>
        <v>29.16016316620733</v>
      </c>
      <c r="AM84" s="23"/>
      <c r="AN84" s="22">
        <f t="shared" si="37"/>
        <v>35.280499783665334</v>
      </c>
      <c r="AO84" s="24">
        <f t="shared" si="37"/>
        <v>21.311959353410963</v>
      </c>
      <c r="AP84" s="24">
        <f>IF(Settings!$I$6&gt;69, 0.2*(AO84), 0)</f>
        <v>0</v>
      </c>
      <c r="AQ84" s="25">
        <f t="shared" si="38"/>
        <v>63.399094919935351</v>
      </c>
      <c r="AR84" s="25">
        <f t="shared" si="38"/>
        <v>37.019129509961573</v>
      </c>
      <c r="AS84" s="25">
        <f t="shared" si="38"/>
        <v>54.514075721652361</v>
      </c>
      <c r="AT84" s="26" t="e">
        <f t="shared" si="48"/>
        <v>#VALUE!</v>
      </c>
      <c r="AU84" s="26" t="e">
        <f t="shared" si="49"/>
        <v>#VALUE!</v>
      </c>
      <c r="AV84" s="27" t="e">
        <f t="shared" si="50"/>
        <v>#VALUE!</v>
      </c>
      <c r="AW84" s="27" t="e">
        <f t="shared" si="51"/>
        <v>#VALUE!</v>
      </c>
      <c r="AX84" s="28" t="e">
        <f t="shared" si="52"/>
        <v>#VALUE!</v>
      </c>
      <c r="AY84" s="28" t="e">
        <f t="shared" si="53"/>
        <v>#VALUE!</v>
      </c>
      <c r="BA84" s="23">
        <f t="shared" si="35"/>
        <v>29.694779486601597</v>
      </c>
      <c r="BB84" s="23">
        <f t="shared" si="35"/>
        <v>58.242833126617761</v>
      </c>
      <c r="BD84">
        <f t="shared" si="54"/>
        <v>48.009313388522237</v>
      </c>
    </row>
    <row r="85" spans="3:56" ht="20.399999999999999" x14ac:dyDescent="0.3">
      <c r="D85" s="60" t="s">
        <v>178</v>
      </c>
      <c r="Z85" t="s">
        <v>51</v>
      </c>
      <c r="AA85" t="s">
        <v>50</v>
      </c>
      <c r="BA85" t="s">
        <v>51</v>
      </c>
      <c r="BB85" t="s">
        <v>50</v>
      </c>
    </row>
    <row r="86" spans="3:56" x14ac:dyDescent="0.3">
      <c r="C86" t="s">
        <v>31</v>
      </c>
      <c r="D86">
        <v>1</v>
      </c>
      <c r="E86" s="1" t="s">
        <v>38</v>
      </c>
      <c r="F86">
        <v>0</v>
      </c>
      <c r="G86" s="22">
        <f t="shared" ref="G86:G117" si="55">G14*G$12</f>
        <v>0</v>
      </c>
      <c r="H86" s="22">
        <f t="shared" ref="H86:R86" si="56">H14*H$12</f>
        <v>0</v>
      </c>
      <c r="I86" s="22">
        <f t="shared" si="56"/>
        <v>0</v>
      </c>
      <c r="J86" s="22">
        <f t="shared" si="56"/>
        <v>0</v>
      </c>
      <c r="K86" s="22">
        <f t="shared" si="56"/>
        <v>0</v>
      </c>
      <c r="L86" s="23" t="e">
        <f>Z86+L170*(AA86-Z86)</f>
        <v>#VALUE!</v>
      </c>
      <c r="M86" s="22">
        <f t="shared" si="56"/>
        <v>0</v>
      </c>
      <c r="N86" s="24">
        <f t="shared" si="56"/>
        <v>0</v>
      </c>
      <c r="O86" s="24">
        <f t="shared" si="56"/>
        <v>0</v>
      </c>
      <c r="P86" s="25">
        <f t="shared" si="56"/>
        <v>0</v>
      </c>
      <c r="Q86" s="25">
        <f t="shared" si="56"/>
        <v>0</v>
      </c>
      <c r="R86" s="25">
        <f t="shared" si="56"/>
        <v>0</v>
      </c>
      <c r="S86" s="26" t="e">
        <f t="shared" ref="S86:T105" si="57">S14</f>
        <v>#VALUE!</v>
      </c>
      <c r="T86" s="26" t="e">
        <f t="shared" si="57"/>
        <v>#VALUE!</v>
      </c>
      <c r="U86" s="27" t="e">
        <f t="shared" ref="U86:X105" si="58">U14*U$12</f>
        <v>#VALUE!</v>
      </c>
      <c r="V86" s="27" t="e">
        <f t="shared" si="58"/>
        <v>#VALUE!</v>
      </c>
      <c r="W86" s="28" t="e">
        <f t="shared" si="58"/>
        <v>#VALUE!</v>
      </c>
      <c r="X86" s="28" t="e">
        <f t="shared" si="58"/>
        <v>#VALUE!</v>
      </c>
      <c r="Y86" t="e">
        <f>NA()</f>
        <v>#N/A</v>
      </c>
      <c r="Z86" s="23">
        <f>Z14*Z$12</f>
        <v>0</v>
      </c>
      <c r="AA86" s="23">
        <f>AA14*($AM$166/0.778237)</f>
        <v>0</v>
      </c>
      <c r="AD86" t="s">
        <v>31</v>
      </c>
      <c r="AE86">
        <v>1</v>
      </c>
      <c r="AF86" s="1" t="s">
        <v>38</v>
      </c>
      <c r="AG86">
        <f>AE14</f>
        <v>6.1169246739172793</v>
      </c>
      <c r="AH86" s="22">
        <f t="shared" ref="AH86:AH117" si="59">AH14*AH$12</f>
        <v>0.57498383720014623</v>
      </c>
      <c r="AI86" s="22">
        <f t="shared" ref="AI86:AS86" si="60">AI14*AI$12</f>
        <v>6.4165671208435322</v>
      </c>
      <c r="AJ86" s="22">
        <f t="shared" si="60"/>
        <v>1.3997005621922347</v>
      </c>
      <c r="AK86" s="22">
        <f t="shared" si="60"/>
        <v>6.9261920685718117</v>
      </c>
      <c r="AL86" s="22">
        <f t="shared" si="60"/>
        <v>0.42522270935185774</v>
      </c>
      <c r="AM86" s="23" t="e">
        <f>BA86+AM170*(BB86-BA86)</f>
        <v>#VALUE!</v>
      </c>
      <c r="AN86" s="22">
        <f t="shared" si="60"/>
        <v>1.1962584283920532</v>
      </c>
      <c r="AO86" s="24">
        <f t="shared" si="60"/>
        <v>1.2513278693529823</v>
      </c>
      <c r="AP86" s="24">
        <f t="shared" si="60"/>
        <v>0</v>
      </c>
      <c r="AQ86" s="25">
        <f t="shared" si="60"/>
        <v>7.963126766612759</v>
      </c>
      <c r="AR86" s="25">
        <f t="shared" si="60"/>
        <v>3.2151033275937073</v>
      </c>
      <c r="AS86" s="25">
        <f t="shared" si="60"/>
        <v>3.4333064447346748</v>
      </c>
      <c r="AT86" s="26" t="e">
        <f t="shared" ref="AT86:AU105" si="61">AT14</f>
        <v>#VALUE!</v>
      </c>
      <c r="AU86" s="26" t="e">
        <f t="shared" si="61"/>
        <v>#VALUE!</v>
      </c>
      <c r="AV86" s="27" t="e">
        <f t="shared" ref="AV86:AY105" si="62">AV14*AV$12</f>
        <v>#VALUE!</v>
      </c>
      <c r="AW86" s="27" t="e">
        <f t="shared" si="62"/>
        <v>#VALUE!</v>
      </c>
      <c r="AX86" s="28" t="e">
        <f t="shared" si="62"/>
        <v>#VALUE!</v>
      </c>
      <c r="AY86" s="28" t="e">
        <f t="shared" si="62"/>
        <v>#VALUE!</v>
      </c>
      <c r="AZ86" t="e">
        <f>NA()</f>
        <v>#N/A</v>
      </c>
      <c r="BA86" s="23">
        <f>BA14*BA$12</f>
        <v>1.6650309591999624</v>
      </c>
      <c r="BB86" s="23">
        <f>BB14*($AM$166/0.778237)</f>
        <v>11.937153690323344</v>
      </c>
    </row>
    <row r="87" spans="3:56" x14ac:dyDescent="0.3">
      <c r="D87">
        <v>2</v>
      </c>
      <c r="F87">
        <v>1</v>
      </c>
      <c r="G87" s="22">
        <f t="shared" si="55"/>
        <v>3.4063346375543012E-4</v>
      </c>
      <c r="H87" s="22">
        <f t="shared" ref="H87:K106" si="63">H15*H$12</f>
        <v>0.47175640034775951</v>
      </c>
      <c r="I87" s="22">
        <f t="shared" si="63"/>
        <v>8.5220270650388941E-3</v>
      </c>
      <c r="J87" s="22">
        <f t="shared" si="63"/>
        <v>0.51130549502782807</v>
      </c>
      <c r="K87" s="22">
        <f t="shared" si="63"/>
        <v>6.0183872215119132E-4</v>
      </c>
      <c r="L87" s="23" t="e">
        <f t="shared" ref="L87:L150" si="64">Z87+L171*(AA87-Z87)</f>
        <v>#VALUE!</v>
      </c>
      <c r="M87" s="22">
        <f t="shared" ref="M87:R87" si="65">M15*M$12</f>
        <v>3.7265912736133236E-2</v>
      </c>
      <c r="N87" s="24">
        <f t="shared" si="65"/>
        <v>7.5787171182540025E-2</v>
      </c>
      <c r="O87" s="24">
        <f t="shared" si="65"/>
        <v>0</v>
      </c>
      <c r="P87" s="25">
        <f t="shared" si="65"/>
        <v>0.83317394605823836</v>
      </c>
      <c r="Q87" s="25">
        <f t="shared" si="65"/>
        <v>0.17810462675564379</v>
      </c>
      <c r="R87" s="25">
        <f t="shared" si="65"/>
        <v>1.9911576761639203E-2</v>
      </c>
      <c r="S87" s="26" t="e">
        <f t="shared" si="57"/>
        <v>#VALUE!</v>
      </c>
      <c r="T87" s="26" t="e">
        <f t="shared" si="57"/>
        <v>#VALUE!</v>
      </c>
      <c r="U87" s="27" t="e">
        <f t="shared" si="58"/>
        <v>#VALUE!</v>
      </c>
      <c r="V87" s="27" t="e">
        <f t="shared" si="58"/>
        <v>#VALUE!</v>
      </c>
      <c r="W87" s="28" t="e">
        <f t="shared" si="58"/>
        <v>#VALUE!</v>
      </c>
      <c r="X87" s="28" t="e">
        <f t="shared" si="58"/>
        <v>#VALUE!</v>
      </c>
      <c r="Y87" t="e">
        <f>NA()</f>
        <v>#N/A</v>
      </c>
      <c r="Z87" s="23">
        <f t="shared" ref="Z87:Z150" si="66">Z15*Z$12</f>
        <v>1.3057694940541372E-2</v>
      </c>
      <c r="AA87" s="23">
        <f t="shared" ref="AA87:AA150" si="67">AA15*($AM$166/0.778237)</f>
        <v>2.2078225049929383</v>
      </c>
      <c r="AE87">
        <v>2</v>
      </c>
      <c r="AG87">
        <f t="shared" ref="AG87:AG150" si="68">AE15</f>
        <v>6.4330545104874606</v>
      </c>
      <c r="AH87" s="22">
        <f t="shared" si="59"/>
        <v>0.69094395900161709</v>
      </c>
      <c r="AI87" s="22">
        <f t="shared" ref="AI87:AL106" si="69">AI15*AI$12</f>
        <v>6.875601978326249</v>
      </c>
      <c r="AJ87" s="22">
        <f t="shared" si="69"/>
        <v>1.5957605741061704</v>
      </c>
      <c r="AK87" s="22">
        <f t="shared" si="69"/>
        <v>7.4198658582205201</v>
      </c>
      <c r="AL87" s="22">
        <f t="shared" si="69"/>
        <v>0.49934972528944105</v>
      </c>
      <c r="AM87" s="23" t="e">
        <f t="shared" ref="AM87:AM150" si="70">BA87+AM171*(BB87-BA87)</f>
        <v>#VALUE!</v>
      </c>
      <c r="AN87" s="22">
        <f t="shared" ref="AN87:AS87" si="71">AN15*AN$12</f>
        <v>1.3108084963612492</v>
      </c>
      <c r="AO87" s="24">
        <f t="shared" si="71"/>
        <v>1.348650178691704</v>
      </c>
      <c r="AP87" s="24">
        <f t="shared" si="71"/>
        <v>0</v>
      </c>
      <c r="AQ87" s="25">
        <f t="shared" si="71"/>
        <v>8.4521031117313203</v>
      </c>
      <c r="AR87" s="25">
        <f t="shared" si="71"/>
        <v>3.463540859967976</v>
      </c>
      <c r="AS87" s="25">
        <f t="shared" si="71"/>
        <v>3.8824230116361576</v>
      </c>
      <c r="AT87" s="26" t="e">
        <f t="shared" si="61"/>
        <v>#VALUE!</v>
      </c>
      <c r="AU87" s="26" t="e">
        <f t="shared" si="61"/>
        <v>#VALUE!</v>
      </c>
      <c r="AV87" s="27" t="e">
        <f t="shared" si="62"/>
        <v>#VALUE!</v>
      </c>
      <c r="AW87" s="27" t="e">
        <f t="shared" si="62"/>
        <v>#VALUE!</v>
      </c>
      <c r="AX87" s="28" t="e">
        <f t="shared" si="62"/>
        <v>#VALUE!</v>
      </c>
      <c r="AY87" s="28" t="e">
        <f t="shared" si="62"/>
        <v>#VALUE!</v>
      </c>
      <c r="AZ87" t="e">
        <f>NA()</f>
        <v>#N/A</v>
      </c>
      <c r="BA87" s="23">
        <f t="shared" ref="BA87:BA150" si="72">BA15*BA$12</f>
        <v>1.8705618041342307</v>
      </c>
      <c r="BB87" s="23">
        <f t="shared" ref="BB87:BB150" si="73">BB15*($AM$166/0.778237)</f>
        <v>12.460922365357979</v>
      </c>
    </row>
    <row r="88" spans="3:56" x14ac:dyDescent="0.3">
      <c r="D88">
        <v>3</v>
      </c>
      <c r="F88">
        <v>2</v>
      </c>
      <c r="G88" s="22">
        <f t="shared" si="55"/>
        <v>6.6762595713012992E-3</v>
      </c>
      <c r="H88" s="22">
        <f t="shared" si="63"/>
        <v>1.3065986965290837</v>
      </c>
      <c r="I88" s="22">
        <f t="shared" si="63"/>
        <v>6.3830745070999118E-2</v>
      </c>
      <c r="J88" s="22">
        <f t="shared" si="63"/>
        <v>1.4149846771581684</v>
      </c>
      <c r="K88" s="22">
        <f t="shared" si="63"/>
        <v>8.3968069009461993E-3</v>
      </c>
      <c r="L88" s="23" t="e">
        <f t="shared" si="64"/>
        <v>#VALUE!</v>
      </c>
      <c r="M88" s="22">
        <f t="shared" ref="M88:R88" si="74">M16*M$12</f>
        <v>0.14461947112758966</v>
      </c>
      <c r="N88" s="24">
        <f t="shared" si="74"/>
        <v>0.22554330201760056</v>
      </c>
      <c r="O88" s="24">
        <f t="shared" si="74"/>
        <v>0</v>
      </c>
      <c r="P88" s="25">
        <f t="shared" si="74"/>
        <v>2.0125786881890431</v>
      </c>
      <c r="Q88" s="25">
        <f t="shared" si="74"/>
        <v>0.55774340627901697</v>
      </c>
      <c r="R88" s="25">
        <f t="shared" si="74"/>
        <v>0.16069054977430455</v>
      </c>
      <c r="S88" s="26" t="e">
        <f t="shared" si="57"/>
        <v>#VALUE!</v>
      </c>
      <c r="T88" s="26" t="e">
        <f t="shared" si="57"/>
        <v>#VALUE!</v>
      </c>
      <c r="U88" s="27" t="e">
        <f t="shared" si="58"/>
        <v>#VALUE!</v>
      </c>
      <c r="V88" s="27" t="e">
        <f t="shared" si="58"/>
        <v>#VALUE!</v>
      </c>
      <c r="W88" s="28" t="e">
        <f t="shared" si="58"/>
        <v>#VALUE!</v>
      </c>
      <c r="X88" s="28" t="e">
        <f t="shared" si="58"/>
        <v>#VALUE!</v>
      </c>
      <c r="Y88" t="e">
        <f>NA()</f>
        <v>#N/A</v>
      </c>
      <c r="Z88" s="23">
        <f t="shared" si="66"/>
        <v>9.2871657444703853E-2</v>
      </c>
      <c r="AA88" s="23">
        <f t="shared" si="67"/>
        <v>4.3085983740523508</v>
      </c>
      <c r="AE88">
        <v>3</v>
      </c>
      <c r="AG88">
        <f t="shared" si="68"/>
        <v>6.7655223075357256</v>
      </c>
      <c r="AH88" s="22">
        <f t="shared" si="59"/>
        <v>0.82858552906667815</v>
      </c>
      <c r="AI88" s="22">
        <f t="shared" si="69"/>
        <v>7.3650841834725904</v>
      </c>
      <c r="AJ88" s="22">
        <f t="shared" si="69"/>
        <v>1.8174926515051706</v>
      </c>
      <c r="AK88" s="22">
        <f t="shared" si="69"/>
        <v>7.94605276990261</v>
      </c>
      <c r="AL88" s="22">
        <f t="shared" si="69"/>
        <v>0.58526292086380804</v>
      </c>
      <c r="AM88" s="23" t="e">
        <f t="shared" si="70"/>
        <v>#VALUE!</v>
      </c>
      <c r="AN88" s="22">
        <f t="shared" ref="AN88:AS88" si="75">AN16*AN$12</f>
        <v>1.4356587333592652</v>
      </c>
      <c r="AO88" s="24">
        <f t="shared" si="75"/>
        <v>1.4531229769314737</v>
      </c>
      <c r="AP88" s="24">
        <f t="shared" si="75"/>
        <v>0</v>
      </c>
      <c r="AQ88" s="25">
        <f t="shared" si="75"/>
        <v>8.9684560480660789</v>
      </c>
      <c r="AR88" s="25">
        <f t="shared" si="75"/>
        <v>3.7291194275331931</v>
      </c>
      <c r="AS88" s="25">
        <f t="shared" si="75"/>
        <v>4.3824586427821988</v>
      </c>
      <c r="AT88" s="26" t="e">
        <f t="shared" si="61"/>
        <v>#VALUE!</v>
      </c>
      <c r="AU88" s="26" t="e">
        <f t="shared" si="61"/>
        <v>#VALUE!</v>
      </c>
      <c r="AV88" s="27" t="e">
        <f t="shared" si="62"/>
        <v>#VALUE!</v>
      </c>
      <c r="AW88" s="27" t="e">
        <f t="shared" si="62"/>
        <v>#VALUE!</v>
      </c>
      <c r="AX88" s="28" t="e">
        <f t="shared" si="62"/>
        <v>#VALUE!</v>
      </c>
      <c r="AY88" s="28" t="e">
        <f t="shared" si="62"/>
        <v>#VALUE!</v>
      </c>
      <c r="AZ88" t="e">
        <f>NA()</f>
        <v>#N/A</v>
      </c>
      <c r="BA88" s="23">
        <f t="shared" si="72"/>
        <v>2.0980470824160036</v>
      </c>
      <c r="BB88" s="23">
        <f t="shared" si="73"/>
        <v>13.00295356647236</v>
      </c>
    </row>
    <row r="89" spans="3:56" x14ac:dyDescent="0.3">
      <c r="D89">
        <v>4</v>
      </c>
      <c r="F89">
        <v>3</v>
      </c>
      <c r="G89" s="22">
        <f t="shared" si="55"/>
        <v>3.5912047766425544E-2</v>
      </c>
      <c r="H89" s="22">
        <f t="shared" si="63"/>
        <v>2.3507243132581461</v>
      </c>
      <c r="I89" s="22">
        <f t="shared" si="63"/>
        <v>0.20179697812754183</v>
      </c>
      <c r="J89" s="22">
        <f t="shared" si="63"/>
        <v>2.5436743177063139</v>
      </c>
      <c r="K89" s="22">
        <f t="shared" si="63"/>
        <v>3.7127510381395293E-2</v>
      </c>
      <c r="L89" s="23" t="e">
        <f t="shared" si="64"/>
        <v>#VALUE!</v>
      </c>
      <c r="M89" s="22">
        <f t="shared" ref="M89:R89" si="76">M17*M$12</f>
        <v>0.31574146724216012</v>
      </c>
      <c r="N89" s="24">
        <f t="shared" si="76"/>
        <v>0.42363648594785769</v>
      </c>
      <c r="O89" s="24">
        <f t="shared" si="76"/>
        <v>0</v>
      </c>
      <c r="P89" s="25">
        <f t="shared" si="76"/>
        <v>3.3449620437544016</v>
      </c>
      <c r="Q89" s="25">
        <f t="shared" si="76"/>
        <v>1.071311632336025</v>
      </c>
      <c r="R89" s="25">
        <f t="shared" si="76"/>
        <v>0.5174469510003562</v>
      </c>
      <c r="S89" s="26" t="e">
        <f t="shared" si="57"/>
        <v>#VALUE!</v>
      </c>
      <c r="T89" s="26" t="e">
        <f t="shared" si="57"/>
        <v>#VALUE!</v>
      </c>
      <c r="U89" s="27" t="e">
        <f t="shared" si="58"/>
        <v>#VALUE!</v>
      </c>
      <c r="V89" s="27" t="e">
        <f t="shared" si="58"/>
        <v>#VALUE!</v>
      </c>
      <c r="W89" s="28" t="e">
        <f t="shared" si="58"/>
        <v>#VALUE!</v>
      </c>
      <c r="X89" s="28" t="e">
        <f t="shared" si="58"/>
        <v>#VALUE!</v>
      </c>
      <c r="Y89" t="e">
        <f>NA()</f>
        <v>#N/A</v>
      </c>
      <c r="Z89" s="23">
        <f t="shared" si="66"/>
        <v>0.27911142264964661</v>
      </c>
      <c r="AA89" s="23">
        <f t="shared" si="67"/>
        <v>6.3075177808623888</v>
      </c>
      <c r="AE89">
        <v>4</v>
      </c>
      <c r="AG89">
        <f t="shared" si="68"/>
        <v>7.1151724300087089</v>
      </c>
      <c r="AH89" s="22">
        <f t="shared" si="59"/>
        <v>0.99151836525936898</v>
      </c>
      <c r="AI89" s="22">
        <f t="shared" si="69"/>
        <v>7.886728826231133</v>
      </c>
      <c r="AJ89" s="22">
        <f t="shared" si="69"/>
        <v>2.0679034561486107</v>
      </c>
      <c r="AK89" s="22">
        <f t="shared" si="69"/>
        <v>8.5065543731528006</v>
      </c>
      <c r="AL89" s="22">
        <f t="shared" si="69"/>
        <v>0.68457239593180463</v>
      </c>
      <c r="AM89" s="23" t="e">
        <f t="shared" si="70"/>
        <v>#VALUE!</v>
      </c>
      <c r="AN89" s="22">
        <f t="shared" ref="AN89:AS89" si="77">AN17*AN$12</f>
        <v>1.5716333368159991</v>
      </c>
      <c r="AO89" s="24">
        <f t="shared" si="77"/>
        <v>1.5652156163088649</v>
      </c>
      <c r="AP89" s="24">
        <f t="shared" si="77"/>
        <v>0</v>
      </c>
      <c r="AQ89" s="25">
        <f t="shared" si="77"/>
        <v>9.5134089489539697</v>
      </c>
      <c r="AR89" s="25">
        <f t="shared" si="77"/>
        <v>4.0127474784574666</v>
      </c>
      <c r="AS89" s="25">
        <f t="shared" si="77"/>
        <v>4.9377176508323455</v>
      </c>
      <c r="AT89" s="26" t="e">
        <f t="shared" si="61"/>
        <v>#VALUE!</v>
      </c>
      <c r="AU89" s="26" t="e">
        <f t="shared" si="61"/>
        <v>#VALUE!</v>
      </c>
      <c r="AV89" s="27" t="e">
        <f t="shared" si="62"/>
        <v>#VALUE!</v>
      </c>
      <c r="AW89" s="27" t="e">
        <f t="shared" si="62"/>
        <v>#VALUE!</v>
      </c>
      <c r="AX89" s="28" t="e">
        <f t="shared" si="62"/>
        <v>#VALUE!</v>
      </c>
      <c r="AY89" s="28" t="e">
        <f t="shared" si="62"/>
        <v>#VALUE!</v>
      </c>
      <c r="AZ89" t="e">
        <f>NA()</f>
        <v>#N/A</v>
      </c>
      <c r="BA89" s="23">
        <f t="shared" si="72"/>
        <v>2.3492164091045713</v>
      </c>
      <c r="BB89" s="23">
        <f t="shared" si="73"/>
        <v>13.563417079032659</v>
      </c>
    </row>
    <row r="90" spans="3:56" x14ac:dyDescent="0.3">
      <c r="D90">
        <v>5</v>
      </c>
      <c r="F90">
        <v>4</v>
      </c>
      <c r="G90" s="22">
        <f t="shared" si="55"/>
        <v>0.11387946630177474</v>
      </c>
      <c r="H90" s="22">
        <f t="shared" si="63"/>
        <v>3.5446678761448966</v>
      </c>
      <c r="I90" s="22">
        <f t="shared" si="63"/>
        <v>0.44828652045095291</v>
      </c>
      <c r="J90" s="22">
        <f t="shared" si="63"/>
        <v>3.8325610010259692</v>
      </c>
      <c r="K90" s="22">
        <f t="shared" si="63"/>
        <v>0.10265240251853205</v>
      </c>
      <c r="L90" s="23" t="e">
        <f t="shared" si="64"/>
        <v>#VALUE!</v>
      </c>
      <c r="M90" s="22">
        <f t="shared" ref="M90:R90" si="78">M18*M$12</f>
        <v>0.5447518787717911</v>
      </c>
      <c r="N90" s="24">
        <f t="shared" si="78"/>
        <v>0.65908875677881007</v>
      </c>
      <c r="O90" s="24">
        <f t="shared" si="78"/>
        <v>0</v>
      </c>
      <c r="P90" s="25">
        <f t="shared" si="78"/>
        <v>4.7705969232958596</v>
      </c>
      <c r="Q90" s="25">
        <f t="shared" si="78"/>
        <v>1.6848290288300485</v>
      </c>
      <c r="R90" s="25">
        <f t="shared" si="78"/>
        <v>1.1451085632237195</v>
      </c>
      <c r="S90" s="26" t="e">
        <f t="shared" si="57"/>
        <v>#VALUE!</v>
      </c>
      <c r="T90" s="26" t="e">
        <f t="shared" si="57"/>
        <v>#VALUE!</v>
      </c>
      <c r="U90" s="27" t="e">
        <f t="shared" si="58"/>
        <v>#VALUE!</v>
      </c>
      <c r="V90" s="27" t="e">
        <f t="shared" si="58"/>
        <v>#VALUE!</v>
      </c>
      <c r="W90" s="28" t="e">
        <f t="shared" si="58"/>
        <v>#VALUE!</v>
      </c>
      <c r="X90" s="28" t="e">
        <f t="shared" si="58"/>
        <v>#VALUE!</v>
      </c>
      <c r="Y90" t="e">
        <f>NA()</f>
        <v>#N/A</v>
      </c>
      <c r="Z90" s="23">
        <f t="shared" si="66"/>
        <v>0.59007510870322988</v>
      </c>
      <c r="AA90" s="23">
        <f t="shared" si="67"/>
        <v>8.2095192526856522</v>
      </c>
      <c r="AE90">
        <v>5</v>
      </c>
      <c r="AG90">
        <f t="shared" si="68"/>
        <v>7.482892880623127</v>
      </c>
      <c r="AH90" s="22">
        <f t="shared" si="59"/>
        <v>1.1838412233271312</v>
      </c>
      <c r="AI90" s="22">
        <f t="shared" si="69"/>
        <v>8.4423084055130175</v>
      </c>
      <c r="AJ90" s="22">
        <f t="shared" si="69"/>
        <v>2.3502825667415332</v>
      </c>
      <c r="AK90" s="22">
        <f t="shared" si="69"/>
        <v>9.1032283695690772</v>
      </c>
      <c r="AL90" s="22">
        <f t="shared" si="69"/>
        <v>0.79904870741720058</v>
      </c>
      <c r="AM90" s="23" t="e">
        <f t="shared" si="70"/>
        <v>#VALUE!</v>
      </c>
      <c r="AN90" s="22">
        <f t="shared" ref="AN90:AS90" si="79">AN18*AN$12</f>
        <v>1.7196069299471093</v>
      </c>
      <c r="AO90" s="24">
        <f t="shared" si="79"/>
        <v>1.6854207287636278</v>
      </c>
      <c r="AP90" s="24">
        <f t="shared" si="79"/>
        <v>0</v>
      </c>
      <c r="AQ90" s="25">
        <f t="shared" si="79"/>
        <v>10.088202888795918</v>
      </c>
      <c r="AR90" s="25">
        <f t="shared" si="79"/>
        <v>4.315344445558047</v>
      </c>
      <c r="AS90" s="25">
        <f t="shared" si="79"/>
        <v>5.5525973782783682</v>
      </c>
      <c r="AT90" s="26" t="e">
        <f t="shared" si="61"/>
        <v>#VALUE!</v>
      </c>
      <c r="AU90" s="26" t="e">
        <f t="shared" si="61"/>
        <v>#VALUE!</v>
      </c>
      <c r="AV90" s="27" t="e">
        <f t="shared" si="62"/>
        <v>#VALUE!</v>
      </c>
      <c r="AW90" s="27" t="e">
        <f t="shared" si="62"/>
        <v>#VALUE!</v>
      </c>
      <c r="AX90" s="28" t="e">
        <f t="shared" si="62"/>
        <v>#VALUE!</v>
      </c>
      <c r="AY90" s="28" t="e">
        <f t="shared" si="62"/>
        <v>#VALUE!</v>
      </c>
      <c r="AZ90" t="e">
        <f>NA()</f>
        <v>#N/A</v>
      </c>
      <c r="BA90" s="23">
        <f t="shared" si="72"/>
        <v>2.6258261190705716</v>
      </c>
      <c r="BB90" s="23">
        <f t="shared" si="73"/>
        <v>14.142432330222483</v>
      </c>
    </row>
    <row r="91" spans="3:56" x14ac:dyDescent="0.3">
      <c r="D91">
        <v>6</v>
      </c>
      <c r="F91">
        <v>5</v>
      </c>
      <c r="G91" s="22">
        <f t="shared" si="55"/>
        <v>0.27052353936947648</v>
      </c>
      <c r="H91" s="22">
        <f t="shared" si="63"/>
        <v>4.8523202645074592</v>
      </c>
      <c r="I91" s="22">
        <f t="shared" si="63"/>
        <v>0.82096421727555802</v>
      </c>
      <c r="J91" s="22">
        <f t="shared" si="63"/>
        <v>5.2422790365737555</v>
      </c>
      <c r="K91" s="22">
        <f t="shared" si="63"/>
        <v>0.21959782867212621</v>
      </c>
      <c r="L91" s="23" t="e">
        <f t="shared" si="64"/>
        <v>#VALUE!</v>
      </c>
      <c r="M91" s="22">
        <f t="shared" ref="M91:R91" si="80">M19*M$12</f>
        <v>0.82618191980783617</v>
      </c>
      <c r="N91" s="24">
        <f t="shared" si="80"/>
        <v>0.92486777023593214</v>
      </c>
      <c r="O91" s="24">
        <f t="shared" si="80"/>
        <v>0</v>
      </c>
      <c r="P91" s="25">
        <f t="shared" si="80"/>
        <v>6.2568880460487186</v>
      </c>
      <c r="Q91" s="25">
        <f t="shared" si="80"/>
        <v>2.3750068790936045</v>
      </c>
      <c r="R91" s="25">
        <f t="shared" si="80"/>
        <v>2.0650334094892342</v>
      </c>
      <c r="S91" s="26" t="e">
        <f t="shared" si="57"/>
        <v>#VALUE!</v>
      </c>
      <c r="T91" s="26" t="e">
        <f t="shared" si="57"/>
        <v>#VALUE!</v>
      </c>
      <c r="U91" s="27" t="e">
        <f t="shared" si="58"/>
        <v>#VALUE!</v>
      </c>
      <c r="V91" s="27" t="e">
        <f t="shared" si="58"/>
        <v>#VALUE!</v>
      </c>
      <c r="W91" s="28" t="e">
        <f t="shared" si="58"/>
        <v>#VALUE!</v>
      </c>
      <c r="X91" s="28" t="e">
        <f t="shared" si="58"/>
        <v>#VALUE!</v>
      </c>
      <c r="Y91" t="e">
        <f>NA()</f>
        <v>#N/A</v>
      </c>
      <c r="Z91" s="23">
        <f t="shared" si="66"/>
        <v>1.0295373354551045</v>
      </c>
      <c r="AA91" s="23">
        <f t="shared" si="67"/>
        <v>10.019301871481169</v>
      </c>
      <c r="AE91">
        <v>6</v>
      </c>
      <c r="AG91">
        <f t="shared" si="68"/>
        <v>7.8696175551168945</v>
      </c>
      <c r="AH91" s="22">
        <f t="shared" si="59"/>
        <v>1.4101803041711234</v>
      </c>
      <c r="AI91" s="22">
        <f t="shared" si="69"/>
        <v>9.0336492882843338</v>
      </c>
      <c r="AJ91" s="22">
        <f t="shared" si="69"/>
        <v>2.6682155503928366</v>
      </c>
      <c r="AK91" s="22">
        <f t="shared" si="69"/>
        <v>9.7379842192854476</v>
      </c>
      <c r="AL91" s="22">
        <f t="shared" si="69"/>
        <v>0.93062548801681011</v>
      </c>
      <c r="AM91" s="23" t="e">
        <f t="shared" si="70"/>
        <v>#VALUE!</v>
      </c>
      <c r="AN91" s="22">
        <f t="shared" ref="AN91:AS91" si="81">AN19*AN$12</f>
        <v>1.8805052093339414</v>
      </c>
      <c r="AO91" s="24">
        <f t="shared" si="81"/>
        <v>1.8142543250650878</v>
      </c>
      <c r="AP91" s="24">
        <f t="shared" si="81"/>
        <v>0</v>
      </c>
      <c r="AQ91" s="25">
        <f t="shared" si="81"/>
        <v>10.694091827695546</v>
      </c>
      <c r="AR91" s="25">
        <f t="shared" si="81"/>
        <v>4.6378350455288908</v>
      </c>
      <c r="AS91" s="25">
        <f t="shared" si="81"/>
        <v>6.231534688908102</v>
      </c>
      <c r="AT91" s="26" t="e">
        <f t="shared" si="61"/>
        <v>#VALUE!</v>
      </c>
      <c r="AU91" s="26" t="e">
        <f t="shared" si="61"/>
        <v>#VALUE!</v>
      </c>
      <c r="AV91" s="27" t="e">
        <f t="shared" si="62"/>
        <v>#VALUE!</v>
      </c>
      <c r="AW91" s="27" t="e">
        <f t="shared" si="62"/>
        <v>#VALUE!</v>
      </c>
      <c r="AX91" s="28" t="e">
        <f t="shared" si="62"/>
        <v>#VALUE!</v>
      </c>
      <c r="AY91" s="28" t="e">
        <f t="shared" si="62"/>
        <v>#VALUE!</v>
      </c>
      <c r="AZ91" t="e">
        <f>NA()</f>
        <v>#N/A</v>
      </c>
      <c r="BA91" s="23">
        <f t="shared" si="72"/>
        <v>2.9296376508337882</v>
      </c>
      <c r="BB91" s="23">
        <f t="shared" si="73"/>
        <v>14.740062628262223</v>
      </c>
    </row>
    <row r="92" spans="3:56" x14ac:dyDescent="0.3">
      <c r="D92">
        <v>7</v>
      </c>
      <c r="F92">
        <v>6</v>
      </c>
      <c r="G92" s="22">
        <f t="shared" si="55"/>
        <v>0.53563333439381444</v>
      </c>
      <c r="H92" s="22">
        <f t="shared" si="63"/>
        <v>6.2484650239096871</v>
      </c>
      <c r="I92" s="22">
        <f t="shared" si="63"/>
        <v>1.3308220355870857</v>
      </c>
      <c r="J92" s="22">
        <f t="shared" si="63"/>
        <v>6.7453516558455622</v>
      </c>
      <c r="K92" s="22">
        <f t="shared" si="63"/>
        <v>0.39964179393424953</v>
      </c>
      <c r="L92" s="23" t="e">
        <f t="shared" si="64"/>
        <v>#VALUE!</v>
      </c>
      <c r="M92" s="22">
        <f t="shared" ref="M92:R92" si="82">M20*M$12</f>
        <v>1.1549478044276822</v>
      </c>
      <c r="N92" s="24">
        <f t="shared" si="82"/>
        <v>1.2158514210806197</v>
      </c>
      <c r="O92" s="24">
        <f t="shared" si="82"/>
        <v>0</v>
      </c>
      <c r="P92" s="25">
        <f t="shared" si="82"/>
        <v>7.7828400082943023</v>
      </c>
      <c r="Q92" s="25">
        <f t="shared" si="82"/>
        <v>3.1243001600311966</v>
      </c>
      <c r="R92" s="25">
        <f t="shared" si="82"/>
        <v>3.2738932914734455</v>
      </c>
      <c r="S92" s="26" t="e">
        <f t="shared" si="57"/>
        <v>#VALUE!</v>
      </c>
      <c r="T92" s="26" t="e">
        <f t="shared" si="57"/>
        <v>#VALUE!</v>
      </c>
      <c r="U92" s="27" t="e">
        <f t="shared" si="58"/>
        <v>#VALUE!</v>
      </c>
      <c r="V92" s="27" t="e">
        <f t="shared" si="58"/>
        <v>#VALUE!</v>
      </c>
      <c r="W92" s="28" t="e">
        <f t="shared" si="58"/>
        <v>#VALUE!</v>
      </c>
      <c r="X92" s="28" t="e">
        <f t="shared" si="58"/>
        <v>#VALUE!</v>
      </c>
      <c r="Y92" t="e">
        <f>NA()</f>
        <v>#N/A</v>
      </c>
      <c r="Z92" s="23">
        <f t="shared" si="66"/>
        <v>1.5917685398799204</v>
      </c>
      <c r="AA92" s="23">
        <f t="shared" si="67"/>
        <v>11.741336883449186</v>
      </c>
      <c r="AE92">
        <v>7</v>
      </c>
      <c r="AG92">
        <f t="shared" si="68"/>
        <v>8.2763286140542487</v>
      </c>
      <c r="AH92" s="22">
        <f t="shared" si="59"/>
        <v>1.6757236342964592</v>
      </c>
      <c r="AI92" s="22">
        <f t="shared" si="69"/>
        <v>9.6626271954485663</v>
      </c>
      <c r="AJ92" s="22">
        <f t="shared" si="69"/>
        <v>3.025594730946215</v>
      </c>
      <c r="AK92" s="22">
        <f t="shared" si="69"/>
        <v>10.412777685802384</v>
      </c>
      <c r="AL92" s="22">
        <f t="shared" si="69"/>
        <v>1.0813986259043034</v>
      </c>
      <c r="AM92" s="23" t="e">
        <f t="shared" si="70"/>
        <v>#VALUE!</v>
      </c>
      <c r="AN92" s="22">
        <f t="shared" ref="AN92:AS92" si="83">AN20*AN$12</f>
        <v>2.0553051463007184</v>
      </c>
      <c r="AO92" s="24">
        <f t="shared" si="83"/>
        <v>1.9522557133166587</v>
      </c>
      <c r="AP92" s="24">
        <f t="shared" si="83"/>
        <v>0</v>
      </c>
      <c r="AQ92" s="25">
        <f t="shared" si="83"/>
        <v>11.332337038405273</v>
      </c>
      <c r="AR92" s="25">
        <f t="shared" si="83"/>
        <v>4.9811426612529957</v>
      </c>
      <c r="AS92" s="25">
        <f t="shared" si="83"/>
        <v>6.9789414698164576</v>
      </c>
      <c r="AT92" s="26" t="e">
        <f t="shared" si="61"/>
        <v>#VALUE!</v>
      </c>
      <c r="AU92" s="26" t="e">
        <f t="shared" si="61"/>
        <v>#VALUE!</v>
      </c>
      <c r="AV92" s="27" t="e">
        <f t="shared" si="62"/>
        <v>#VALUE!</v>
      </c>
      <c r="AW92" s="27" t="e">
        <f t="shared" si="62"/>
        <v>#VALUE!</v>
      </c>
      <c r="AX92" s="28" t="e">
        <f t="shared" si="62"/>
        <v>#VALUE!</v>
      </c>
      <c r="AY92" s="28" t="e">
        <f t="shared" si="62"/>
        <v>#VALUE!</v>
      </c>
      <c r="AZ92" t="e">
        <f>NA()</f>
        <v>#N/A</v>
      </c>
      <c r="BA92" s="23">
        <f t="shared" si="72"/>
        <v>3.2623918533241496</v>
      </c>
      <c r="BB92" s="23">
        <f t="shared" si="73"/>
        <v>15.356309153129851</v>
      </c>
    </row>
    <row r="93" spans="3:56" x14ac:dyDescent="0.3">
      <c r="D93">
        <v>8</v>
      </c>
      <c r="F93">
        <v>7</v>
      </c>
      <c r="G93" s="22">
        <f t="shared" si="55"/>
        <v>0.93574142497156421</v>
      </c>
      <c r="H93" s="22">
        <f t="shared" si="63"/>
        <v>7.7141601921049396</v>
      </c>
      <c r="I93" s="22">
        <f t="shared" si="63"/>
        <v>1.9834700442425188</v>
      </c>
      <c r="J93" s="22">
        <f t="shared" si="63"/>
        <v>8.3211606238013172</v>
      </c>
      <c r="K93" s="22">
        <f t="shared" si="63"/>
        <v>0.65083826415305324</v>
      </c>
      <c r="L93" s="23" t="e">
        <f t="shared" si="64"/>
        <v>#VALUE!</v>
      </c>
      <c r="M93" s="22">
        <f t="shared" ref="M93:R93" si="84">M21*M$12</f>
        <v>1.5263261199658094</v>
      </c>
      <c r="N93" s="24">
        <f t="shared" si="84"/>
        <v>1.5280493297791147</v>
      </c>
      <c r="O93" s="24">
        <f t="shared" si="84"/>
        <v>0</v>
      </c>
      <c r="P93" s="25">
        <f t="shared" si="84"/>
        <v>9.3337134326951539</v>
      </c>
      <c r="Q93" s="25">
        <f t="shared" si="84"/>
        <v>3.918859363014247</v>
      </c>
      <c r="R93" s="25">
        <f t="shared" si="84"/>
        <v>4.7515774323463704</v>
      </c>
      <c r="S93" s="26" t="e">
        <f t="shared" si="57"/>
        <v>#VALUE!</v>
      </c>
      <c r="T93" s="26" t="e">
        <f t="shared" si="57"/>
        <v>#VALUE!</v>
      </c>
      <c r="U93" s="27" t="e">
        <f t="shared" si="58"/>
        <v>#VALUE!</v>
      </c>
      <c r="V93" s="27" t="e">
        <f t="shared" si="58"/>
        <v>#VALUE!</v>
      </c>
      <c r="W93" s="28" t="e">
        <f t="shared" si="58"/>
        <v>#VALUE!</v>
      </c>
      <c r="X93" s="28" t="e">
        <f t="shared" si="58"/>
        <v>#VALUE!</v>
      </c>
      <c r="Y93" t="e">
        <f>NA()</f>
        <v>#N/A</v>
      </c>
      <c r="Z93" s="23">
        <f t="shared" si="66"/>
        <v>2.2651724337903074</v>
      </c>
      <c r="AA93" s="23">
        <f t="shared" si="67"/>
        <v>13.379878745685257</v>
      </c>
      <c r="AE93">
        <v>8</v>
      </c>
      <c r="AG93">
        <f t="shared" si="68"/>
        <v>8.7040589772085397</v>
      </c>
      <c r="AH93" s="22">
        <f t="shared" si="59"/>
        <v>1.9862489699507169</v>
      </c>
      <c r="AI93" s="22">
        <f t="shared" si="69"/>
        <v>10.33116160479819</v>
      </c>
      <c r="AJ93" s="22">
        <f t="shared" si="69"/>
        <v>3.426626889843142</v>
      </c>
      <c r="AK93" s="22">
        <f t="shared" si="69"/>
        <v>11.129604183078019</v>
      </c>
      <c r="AL93" s="22">
        <f t="shared" si="69"/>
        <v>1.2536211640964534</v>
      </c>
      <c r="AM93" s="23" t="e">
        <f t="shared" si="70"/>
        <v>#VALUE!</v>
      </c>
      <c r="AN93" s="22">
        <f t="shared" ref="AN93:AS93" si="85">AN21*AN$12</f>
        <v>2.2450346555061391</v>
      </c>
      <c r="AO93" s="24">
        <f t="shared" si="85"/>
        <v>2.099987207112362</v>
      </c>
      <c r="AP93" s="24">
        <f t="shared" si="85"/>
        <v>0</v>
      </c>
      <c r="AQ93" s="25">
        <f t="shared" si="85"/>
        <v>12.004200715471031</v>
      </c>
      <c r="AR93" s="25">
        <f t="shared" si="85"/>
        <v>5.3461817460335039</v>
      </c>
      <c r="AS93" s="25">
        <f t="shared" si="85"/>
        <v>7.7991287032649739</v>
      </c>
      <c r="AT93" s="26" t="e">
        <f t="shared" si="61"/>
        <v>#VALUE!</v>
      </c>
      <c r="AU93" s="26" t="e">
        <f t="shared" si="61"/>
        <v>#VALUE!</v>
      </c>
      <c r="AV93" s="27" t="e">
        <f t="shared" si="62"/>
        <v>#VALUE!</v>
      </c>
      <c r="AW93" s="27" t="e">
        <f t="shared" si="62"/>
        <v>#VALUE!</v>
      </c>
      <c r="AX93" s="28" t="e">
        <f t="shared" si="62"/>
        <v>#VALUE!</v>
      </c>
      <c r="AY93" s="28" t="e">
        <f t="shared" si="62"/>
        <v>#VALUE!</v>
      </c>
      <c r="AZ93" t="e">
        <f>NA()</f>
        <v>#N/A</v>
      </c>
      <c r="BA93" s="23">
        <f t="shared" si="72"/>
        <v>3.6257790808387509</v>
      </c>
      <c r="BB93" s="23">
        <f t="shared" si="73"/>
        <v>15.991104730707525</v>
      </c>
    </row>
    <row r="94" spans="3:56" x14ac:dyDescent="0.3">
      <c r="D94">
        <v>9</v>
      </c>
      <c r="F94">
        <v>8</v>
      </c>
      <c r="G94" s="22">
        <f t="shared" si="55"/>
        <v>1.492197296173323</v>
      </c>
      <c r="H94" s="22">
        <f t="shared" si="63"/>
        <v>9.2345297756711151</v>
      </c>
      <c r="I94" s="22">
        <f t="shared" si="63"/>
        <v>2.7802239800812774</v>
      </c>
      <c r="J94" s="22">
        <f t="shared" si="63"/>
        <v>9.9535375095839758</v>
      </c>
      <c r="K94" s="22">
        <f t="shared" si="63"/>
        <v>0.9775767120894634</v>
      </c>
      <c r="L94" s="23" t="e">
        <f t="shared" si="64"/>
        <v>#VALUE!</v>
      </c>
      <c r="M94" s="22">
        <f t="shared" ref="M94:R94" si="86">M22*M$12</f>
        <v>1.9359307129981369</v>
      </c>
      <c r="N94" s="24">
        <f t="shared" si="86"/>
        <v>1.8582220987373086</v>
      </c>
      <c r="O94" s="24">
        <f t="shared" si="86"/>
        <v>0</v>
      </c>
      <c r="P94" s="25">
        <f t="shared" si="86"/>
        <v>10.898605655532448</v>
      </c>
      <c r="Q94" s="25">
        <f t="shared" si="86"/>
        <v>4.7474549279155394</v>
      </c>
      <c r="R94" s="25">
        <f t="shared" si="86"/>
        <v>6.4675269340808645</v>
      </c>
      <c r="S94" s="26" t="e">
        <f t="shared" si="57"/>
        <v>#VALUE!</v>
      </c>
      <c r="T94" s="26" t="e">
        <f t="shared" si="57"/>
        <v>#VALUE!</v>
      </c>
      <c r="U94" s="27" t="e">
        <f t="shared" si="58"/>
        <v>#VALUE!</v>
      </c>
      <c r="V94" s="27" t="e">
        <f t="shared" si="58"/>
        <v>#VALUE!</v>
      </c>
      <c r="W94" s="28" t="e">
        <f t="shared" si="58"/>
        <v>#VALUE!</v>
      </c>
      <c r="X94" s="28" t="e">
        <f t="shared" si="58"/>
        <v>#VALUE!</v>
      </c>
      <c r="Y94" t="e">
        <f>NA()</f>
        <v>#N/A</v>
      </c>
      <c r="Z94" s="23">
        <f t="shared" si="66"/>
        <v>3.0348844892814739</v>
      </c>
      <c r="AA94" s="23">
        <f t="shared" si="67"/>
        <v>14.938975637235529</v>
      </c>
      <c r="AE94">
        <v>9</v>
      </c>
      <c r="AG94">
        <f t="shared" si="68"/>
        <v>9.1538949468576511</v>
      </c>
      <c r="AH94" s="22">
        <f t="shared" si="59"/>
        <v>2.3481424537077182</v>
      </c>
      <c r="AI94" s="22">
        <f t="shared" si="69"/>
        <v>11.041208956652582</v>
      </c>
      <c r="AJ94" s="22">
        <f t="shared" si="69"/>
        <v>3.8758370300161746</v>
      </c>
      <c r="AK94" s="22">
        <f t="shared" si="69"/>
        <v>11.890490804853</v>
      </c>
      <c r="AL94" s="22">
        <f t="shared" si="69"/>
        <v>1.4496930220017945</v>
      </c>
      <c r="AM94" s="23" t="e">
        <f t="shared" si="70"/>
        <v>#VALUE!</v>
      </c>
      <c r="AN94" s="22">
        <f t="shared" ref="AN94:AS94" si="87">AN22*AN$12</f>
        <v>2.4507716357716385</v>
      </c>
      <c r="AO94" s="24">
        <f t="shared" si="87"/>
        <v>2.2580335909410847</v>
      </c>
      <c r="AP94" s="24">
        <f t="shared" si="87"/>
        <v>0</v>
      </c>
      <c r="AQ94" s="25">
        <f t="shared" si="87"/>
        <v>12.710938706943868</v>
      </c>
      <c r="AR94" s="25">
        <f t="shared" si="87"/>
        <v>5.733849195032735</v>
      </c>
      <c r="AS94" s="25">
        <f t="shared" si="87"/>
        <v>8.6962189804631951</v>
      </c>
      <c r="AT94" s="26" t="e">
        <f t="shared" si="61"/>
        <v>#VALUE!</v>
      </c>
      <c r="AU94" s="26" t="e">
        <f t="shared" si="61"/>
        <v>#VALUE!</v>
      </c>
      <c r="AV94" s="27" t="e">
        <f t="shared" si="62"/>
        <v>#VALUE!</v>
      </c>
      <c r="AW94" s="27" t="e">
        <f t="shared" si="62"/>
        <v>#VALUE!</v>
      </c>
      <c r="AX94" s="28" t="e">
        <f t="shared" si="62"/>
        <v>#VALUE!</v>
      </c>
      <c r="AY94" s="28" t="e">
        <f t="shared" si="62"/>
        <v>#VALUE!</v>
      </c>
      <c r="AZ94" t="e">
        <f>NA()</f>
        <v>#N/A</v>
      </c>
      <c r="BA94" s="23">
        <f t="shared" si="72"/>
        <v>4.021405055144518</v>
      </c>
      <c r="BB94" s="23">
        <f t="shared" si="73"/>
        <v>16.644307431090247</v>
      </c>
    </row>
    <row r="95" spans="3:56" x14ac:dyDescent="0.3">
      <c r="D95">
        <v>10</v>
      </c>
      <c r="F95">
        <v>9</v>
      </c>
      <c r="G95" s="22">
        <f t="shared" si="55"/>
        <v>2.2202201019787617</v>
      </c>
      <c r="H95" s="22">
        <f t="shared" si="63"/>
        <v>10.797540534486084</v>
      </c>
      <c r="I95" s="22">
        <f t="shared" si="63"/>
        <v>3.7190185209089708</v>
      </c>
      <c r="J95" s="22">
        <f t="shared" si="63"/>
        <v>11.629427868837833</v>
      </c>
      <c r="K95" s="22">
        <f t="shared" si="63"/>
        <v>1.3809036345555787</v>
      </c>
      <c r="L95" s="23" t="e">
        <f t="shared" si="64"/>
        <v>#VALUE!</v>
      </c>
      <c r="M95" s="22">
        <f t="shared" ref="M95:R95" si="88">M23*M$12</f>
        <v>2.3796909968585007</v>
      </c>
      <c r="N95" s="24">
        <f t="shared" si="88"/>
        <v>2.2036666579484896</v>
      </c>
      <c r="O95" s="24">
        <f t="shared" si="88"/>
        <v>0</v>
      </c>
      <c r="P95" s="25">
        <f t="shared" si="88"/>
        <v>12.469170020032724</v>
      </c>
      <c r="Q95" s="25">
        <f t="shared" si="88"/>
        <v>5.6008289554449364</v>
      </c>
      <c r="R95" s="25">
        <f t="shared" si="88"/>
        <v>8.3855429110576249</v>
      </c>
      <c r="S95" s="26" t="e">
        <f t="shared" si="57"/>
        <v>#VALUE!</v>
      </c>
      <c r="T95" s="26" t="e">
        <f t="shared" si="57"/>
        <v>#VALUE!</v>
      </c>
      <c r="U95" s="27" t="e">
        <f t="shared" si="58"/>
        <v>#VALUE!</v>
      </c>
      <c r="V95" s="27" t="e">
        <f t="shared" si="58"/>
        <v>#VALUE!</v>
      </c>
      <c r="W95" s="28" t="e">
        <f t="shared" si="58"/>
        <v>#VALUE!</v>
      </c>
      <c r="X95" s="28" t="e">
        <f t="shared" si="58"/>
        <v>#VALUE!</v>
      </c>
      <c r="Y95" t="e">
        <f>NA()</f>
        <v>#N/A</v>
      </c>
      <c r="Z95" s="23">
        <f t="shared" si="66"/>
        <v>3.8845939136049275</v>
      </c>
      <c r="AA95" s="23">
        <f t="shared" si="67"/>
        <v>16.422479460521739</v>
      </c>
      <c r="AE95">
        <v>10</v>
      </c>
      <c r="AG95">
        <f t="shared" si="68"/>
        <v>9.6269789666544039</v>
      </c>
      <c r="AH95" s="22">
        <f t="shared" si="59"/>
        <v>2.7684048416914608</v>
      </c>
      <c r="AI95" s="22">
        <f t="shared" si="69"/>
        <v>11.794754544262293</v>
      </c>
      <c r="AJ95" s="22">
        <f t="shared" si="69"/>
        <v>4.3780672292540581</v>
      </c>
      <c r="AK95" s="22">
        <f t="shared" si="69"/>
        <v>12.697486913667909</v>
      </c>
      <c r="AL95" s="22">
        <f t="shared" si="69"/>
        <v>1.672144613201904</v>
      </c>
      <c r="AM95" s="23" t="e">
        <f t="shared" si="70"/>
        <v>#VALUE!</v>
      </c>
      <c r="AN95" s="22">
        <f t="shared" ref="AN95:AS95" si="89">AN23*AN$12</f>
        <v>2.6736422799718276</v>
      </c>
      <c r="AO95" s="24">
        <f t="shared" si="89"/>
        <v>2.4270013077609653</v>
      </c>
      <c r="AP95" s="24">
        <f t="shared" si="89"/>
        <v>0</v>
      </c>
      <c r="AQ95" s="25">
        <f t="shared" si="89"/>
        <v>13.453792310641029</v>
      </c>
      <c r="AR95" s="25">
        <f t="shared" si="89"/>
        <v>6.1450146383621389</v>
      </c>
      <c r="AS95" s="25">
        <f t="shared" si="89"/>
        <v>9.6740477261097659</v>
      </c>
      <c r="AT95" s="26" t="e">
        <f t="shared" si="61"/>
        <v>#VALUE!</v>
      </c>
      <c r="AU95" s="26" t="e">
        <f t="shared" si="61"/>
        <v>#VALUE!</v>
      </c>
      <c r="AV95" s="27" t="e">
        <f t="shared" si="62"/>
        <v>#VALUE!</v>
      </c>
      <c r="AW95" s="27" t="e">
        <f t="shared" si="62"/>
        <v>#VALUE!</v>
      </c>
      <c r="AX95" s="28" t="e">
        <f t="shared" si="62"/>
        <v>#VALUE!</v>
      </c>
      <c r="AY95" s="28" t="e">
        <f t="shared" si="62"/>
        <v>#VALUE!</v>
      </c>
      <c r="AZ95" t="e">
        <f>NA()</f>
        <v>#N/A</v>
      </c>
      <c r="BA95" s="23">
        <f t="shared" si="72"/>
        <v>4.4507526162212461</v>
      </c>
      <c r="BB95" s="23">
        <f t="shared" si="73"/>
        <v>17.315694041585566</v>
      </c>
    </row>
    <row r="96" spans="3:56" x14ac:dyDescent="0.3">
      <c r="D96">
        <v>11</v>
      </c>
      <c r="F96">
        <v>10</v>
      </c>
      <c r="G96" s="22">
        <f t="shared" si="55"/>
        <v>3.1286902669403349</v>
      </c>
      <c r="H96" s="22">
        <f t="shared" si="63"/>
        <v>12.393254964107612</v>
      </c>
      <c r="I96" s="22">
        <f t="shared" si="63"/>
        <v>4.7951714291917931</v>
      </c>
      <c r="J96" s="22">
        <f t="shared" si="63"/>
        <v>13.33807441837436</v>
      </c>
      <c r="K96" s="22">
        <f t="shared" si="63"/>
        <v>1.8590257319907058</v>
      </c>
      <c r="L96" s="23" t="e">
        <f t="shared" si="64"/>
        <v>#VALUE!</v>
      </c>
      <c r="M96" s="22">
        <f t="shared" ref="M96:R96" si="90">M24*M$12</f>
        <v>2.8538315949519117</v>
      </c>
      <c r="N96" s="24">
        <f t="shared" si="90"/>
        <v>2.5620832026159386</v>
      </c>
      <c r="O96" s="24">
        <f t="shared" si="90"/>
        <v>0</v>
      </c>
      <c r="P96" s="25">
        <f t="shared" si="90"/>
        <v>14.038863973859891</v>
      </c>
      <c r="Q96" s="25">
        <f t="shared" si="90"/>
        <v>6.4712672276697134</v>
      </c>
      <c r="R96" s="25">
        <f t="shared" si="90"/>
        <v>10.467289054746029</v>
      </c>
      <c r="S96" s="26" t="e">
        <f t="shared" si="57"/>
        <v>#VALUE!</v>
      </c>
      <c r="T96" s="26" t="e">
        <f t="shared" si="57"/>
        <v>#VALUE!</v>
      </c>
      <c r="U96" s="27" t="e">
        <f t="shared" si="58"/>
        <v>#VALUE!</v>
      </c>
      <c r="V96" s="27" t="e">
        <f t="shared" si="58"/>
        <v>#VALUE!</v>
      </c>
      <c r="W96" s="28" t="e">
        <f t="shared" si="58"/>
        <v>#VALUE!</v>
      </c>
      <c r="X96" s="28" t="e">
        <f t="shared" si="58"/>
        <v>#VALUE!</v>
      </c>
      <c r="Y96" t="e">
        <f>NA()</f>
        <v>#N/A</v>
      </c>
      <c r="Z96" s="23">
        <f t="shared" si="66"/>
        <v>4.7977893975148582</v>
      </c>
      <c r="AA96" s="23">
        <f t="shared" si="67"/>
        <v>17.834055357845514</v>
      </c>
      <c r="AE96">
        <v>11</v>
      </c>
      <c r="AG96">
        <f t="shared" si="68"/>
        <v>10.124512523078607</v>
      </c>
      <c r="AH96" s="22">
        <f t="shared" si="59"/>
        <v>3.2546417497625653</v>
      </c>
      <c r="AI96" s="22">
        <f t="shared" si="69"/>
        <v>12.593802968993161</v>
      </c>
      <c r="AJ96" s="22">
        <f t="shared" si="69"/>
        <v>4.9384695111029089</v>
      </c>
      <c r="AK96" s="22">
        <f t="shared" si="69"/>
        <v>13.552653166324381</v>
      </c>
      <c r="AL96" s="22">
        <f t="shared" si="69"/>
        <v>1.9236134430729406</v>
      </c>
      <c r="AM96" s="23" t="e">
        <f t="shared" si="70"/>
        <v>#VALUE!</v>
      </c>
      <c r="AN96" s="22">
        <f t="shared" ref="AN96:AS96" si="91">AN24*AN$12</f>
        <v>2.9148185430886144</v>
      </c>
      <c r="AO96" s="24">
        <f t="shared" si="91"/>
        <v>2.6075173310570552</v>
      </c>
      <c r="AP96" s="24">
        <f t="shared" si="91"/>
        <v>0</v>
      </c>
      <c r="AQ96" s="25">
        <f t="shared" si="91"/>
        <v>14.233979079916439</v>
      </c>
      <c r="AR96" s="25">
        <f t="shared" si="91"/>
        <v>6.5805096225135857</v>
      </c>
      <c r="AS96" s="25">
        <f t="shared" si="91"/>
        <v>10.736053885069918</v>
      </c>
      <c r="AT96" s="26" t="e">
        <f t="shared" si="61"/>
        <v>#VALUE!</v>
      </c>
      <c r="AU96" s="26" t="e">
        <f t="shared" si="61"/>
        <v>#VALUE!</v>
      </c>
      <c r="AV96" s="27" t="e">
        <f t="shared" si="62"/>
        <v>#VALUE!</v>
      </c>
      <c r="AW96" s="27" t="e">
        <f t="shared" si="62"/>
        <v>#VALUE!</v>
      </c>
      <c r="AX96" s="28" t="e">
        <f t="shared" si="62"/>
        <v>#VALUE!</v>
      </c>
      <c r="AY96" s="28" t="e">
        <f t="shared" si="62"/>
        <v>#VALUE!</v>
      </c>
      <c r="AZ96" t="e">
        <f>NA()</f>
        <v>#N/A</v>
      </c>
      <c r="BA96" s="23">
        <f t="shared" si="72"/>
        <v>4.9151396551304307</v>
      </c>
      <c r="BB96" s="23">
        <f t="shared" si="73"/>
        <v>18.004953475694787</v>
      </c>
    </row>
    <row r="97" spans="4:54" x14ac:dyDescent="0.3">
      <c r="D97">
        <v>12</v>
      </c>
      <c r="F97">
        <v>11</v>
      </c>
      <c r="G97" s="22">
        <f t="shared" si="55"/>
        <v>4.2204545420351671</v>
      </c>
      <c r="H97" s="22">
        <f t="shared" si="63"/>
        <v>14.013341874852708</v>
      </c>
      <c r="I97" s="22">
        <f t="shared" si="63"/>
        <v>6.0020202946682701</v>
      </c>
      <c r="J97" s="22">
        <f t="shared" si="63"/>
        <v>15.070481213273251</v>
      </c>
      <c r="K97" s="22">
        <f t="shared" si="63"/>
        <v>2.4078792495097057</v>
      </c>
      <c r="L97" s="23" t="e">
        <f t="shared" si="64"/>
        <v>#VALUE!</v>
      </c>
      <c r="M97" s="22">
        <f t="shared" ref="M97:R97" si="92">M25*M$12</f>
        <v>3.3548532392511761</v>
      </c>
      <c r="N97" s="24">
        <f t="shared" si="92"/>
        <v>2.9314868638973381</v>
      </c>
      <c r="O97" s="24">
        <f t="shared" si="92"/>
        <v>0</v>
      </c>
      <c r="P97" s="25">
        <f t="shared" si="92"/>
        <v>15.602473613985044</v>
      </c>
      <c r="Q97" s="25">
        <f t="shared" si="92"/>
        <v>7.3522979082652347</v>
      </c>
      <c r="R97" s="25">
        <f t="shared" si="92"/>
        <v>12.674741747597929</v>
      </c>
      <c r="S97" s="26" t="e">
        <f t="shared" si="57"/>
        <v>#VALUE!</v>
      </c>
      <c r="T97" s="26" t="e">
        <f t="shared" si="57"/>
        <v>#VALUE!</v>
      </c>
      <c r="U97" s="27" t="e">
        <f t="shared" si="58"/>
        <v>#VALUE!</v>
      </c>
      <c r="V97" s="27" t="e">
        <f t="shared" si="58"/>
        <v>#VALUE!</v>
      </c>
      <c r="W97" s="28" t="e">
        <f t="shared" si="58"/>
        <v>#VALUE!</v>
      </c>
      <c r="X97" s="28" t="e">
        <f t="shared" si="58"/>
        <v>#VALUE!</v>
      </c>
      <c r="Y97" t="e">
        <f>NA()</f>
        <v>#N/A</v>
      </c>
      <c r="Z97" s="23">
        <f t="shared" si="66"/>
        <v>5.7585809348610253</v>
      </c>
      <c r="AA97" s="23">
        <f t="shared" si="67"/>
        <v>19.177190766483434</v>
      </c>
      <c r="AE97">
        <v>12</v>
      </c>
      <c r="AG97">
        <f t="shared" si="68"/>
        <v>10.647759196839573</v>
      </c>
      <c r="AH97" s="22">
        <f t="shared" si="59"/>
        <v>3.8150340749908183</v>
      </c>
      <c r="AI97" s="22">
        <f t="shared" si="69"/>
        <v>13.440367040099424</v>
      </c>
      <c r="AJ97" s="22">
        <f t="shared" si="69"/>
        <v>5.5624915744232037</v>
      </c>
      <c r="AK97" s="22">
        <f t="shared" si="69"/>
        <v>14.458048854081726</v>
      </c>
      <c r="AL97" s="22">
        <f t="shared" si="69"/>
        <v>2.206812828649733</v>
      </c>
      <c r="AM97" s="23" t="e">
        <f t="shared" si="70"/>
        <v>#VALUE!</v>
      </c>
      <c r="AN97" s="22">
        <f t="shared" ref="AN97:AS97" si="93">AN25*AN$12</f>
        <v>3.1755146506144198</v>
      </c>
      <c r="AO97" s="24">
        <f t="shared" si="93"/>
        <v>2.8002276812228675</v>
      </c>
      <c r="AP97" s="24">
        <f t="shared" si="93"/>
        <v>0</v>
      </c>
      <c r="AQ97" s="25">
        <f t="shared" si="93"/>
        <v>15.052682588487757</v>
      </c>
      <c r="AR97" s="25">
        <f t="shared" si="93"/>
        <v>7.0411156625593829</v>
      </c>
      <c r="AS97" s="25">
        <f t="shared" si="93"/>
        <v>11.885161387821549</v>
      </c>
      <c r="AT97" s="26" t="e">
        <f t="shared" si="61"/>
        <v>#VALUE!</v>
      </c>
      <c r="AU97" s="26" t="e">
        <f t="shared" si="61"/>
        <v>#VALUE!</v>
      </c>
      <c r="AV97" s="27" t="e">
        <f t="shared" si="62"/>
        <v>#VALUE!</v>
      </c>
      <c r="AW97" s="27" t="e">
        <f t="shared" si="62"/>
        <v>#VALUE!</v>
      </c>
      <c r="AX97" s="28" t="e">
        <f t="shared" si="62"/>
        <v>#VALUE!</v>
      </c>
      <c r="AY97" s="28" t="e">
        <f t="shared" si="62"/>
        <v>#VALUE!</v>
      </c>
      <c r="AZ97" t="e">
        <f>NA()</f>
        <v>#N/A</v>
      </c>
      <c r="BA97" s="23">
        <f t="shared" si="72"/>
        <v>5.4156737229311602</v>
      </c>
      <c r="BB97" s="23">
        <f t="shared" si="73"/>
        <v>18.711680191058132</v>
      </c>
    </row>
    <row r="98" spans="4:54" x14ac:dyDescent="0.3">
      <c r="D98">
        <v>13</v>
      </c>
      <c r="F98">
        <v>12</v>
      </c>
      <c r="G98" s="22">
        <f t="shared" si="55"/>
        <v>5.4929562366560605</v>
      </c>
      <c r="H98" s="22">
        <f t="shared" si="63"/>
        <v>15.650738233245894</v>
      </c>
      <c r="I98" s="22">
        <f t="shared" si="63"/>
        <v>7.3314506224546507</v>
      </c>
      <c r="J98" s="22">
        <f t="shared" si="63"/>
        <v>16.819042986714475</v>
      </c>
      <c r="K98" s="22">
        <f t="shared" si="63"/>
        <v>3.0216945957010362</v>
      </c>
      <c r="L98" s="23" t="e">
        <f t="shared" si="64"/>
        <v>#VALUE!</v>
      </c>
      <c r="M98" s="22">
        <f t="shared" ref="M98:R98" si="94">M26*M$12</f>
        <v>3.8795148481810222</v>
      </c>
      <c r="N98" s="24">
        <f t="shared" si="94"/>
        <v>3.3101459484827593</v>
      </c>
      <c r="O98" s="24">
        <f t="shared" si="94"/>
        <v>0</v>
      </c>
      <c r="P98" s="25">
        <f t="shared" si="94"/>
        <v>17.15579571653435</v>
      </c>
      <c r="Q98" s="25">
        <f t="shared" si="94"/>
        <v>8.2384691424537433</v>
      </c>
      <c r="R98" s="25">
        <f t="shared" si="94"/>
        <v>14.971822219743638</v>
      </c>
      <c r="S98" s="26" t="e">
        <f t="shared" si="57"/>
        <v>#VALUE!</v>
      </c>
      <c r="T98" s="26" t="e">
        <f t="shared" si="57"/>
        <v>#VALUE!</v>
      </c>
      <c r="U98" s="27" t="e">
        <f t="shared" si="58"/>
        <v>#VALUE!</v>
      </c>
      <c r="V98" s="27" t="e">
        <f t="shared" si="58"/>
        <v>#VALUE!</v>
      </c>
      <c r="W98" s="28" t="e">
        <f t="shared" si="58"/>
        <v>#VALUE!</v>
      </c>
      <c r="X98" s="28" t="e">
        <f t="shared" si="58"/>
        <v>#VALUE!</v>
      </c>
      <c r="Y98" t="e">
        <f>NA()</f>
        <v>#N/A</v>
      </c>
      <c r="Z98" s="23">
        <f t="shared" si="66"/>
        <v>6.7522130507230367</v>
      </c>
      <c r="AA98" s="23">
        <f t="shared" si="67"/>
        <v>20.455204034744245</v>
      </c>
      <c r="AE98">
        <v>13</v>
      </c>
      <c r="AG98">
        <f t="shared" si="68"/>
        <v>11.198047871978659</v>
      </c>
      <c r="AH98" s="22">
        <f t="shared" si="59"/>
        <v>4.4582845792762145</v>
      </c>
      <c r="AI98" s="22">
        <f t="shared" si="69"/>
        <v>14.336455000997098</v>
      </c>
      <c r="AJ98" s="22">
        <f t="shared" si="69"/>
        <v>6.2558541542203425</v>
      </c>
      <c r="AK98" s="22">
        <f t="shared" si="69"/>
        <v>15.415717440162563</v>
      </c>
      <c r="AL98" s="22">
        <f t="shared" si="69"/>
        <v>2.5244920026476749</v>
      </c>
      <c r="AM98" s="23" t="e">
        <f t="shared" si="70"/>
        <v>#VALUE!</v>
      </c>
      <c r="AN98" s="22">
        <f t="shared" ref="AN98:AS98" si="95">AN26*AN$12</f>
        <v>3.4569825237840108</v>
      </c>
      <c r="AO98" s="24">
        <f t="shared" si="95"/>
        <v>3.0057955438589548</v>
      </c>
      <c r="AP98" s="24">
        <f t="shared" si="95"/>
        <v>0</v>
      </c>
      <c r="AQ98" s="25">
        <f t="shared" si="95"/>
        <v>15.911041110329871</v>
      </c>
      <c r="AR98" s="25">
        <f t="shared" si="95"/>
        <v>7.5275511671548241</v>
      </c>
      <c r="AS98" s="25">
        <f t="shared" si="95"/>
        <v>13.12365335007552</v>
      </c>
      <c r="AT98" s="26" t="e">
        <f t="shared" si="61"/>
        <v>#VALUE!</v>
      </c>
      <c r="AU98" s="26" t="e">
        <f t="shared" si="61"/>
        <v>#VALUE!</v>
      </c>
      <c r="AV98" s="27" t="e">
        <f t="shared" si="62"/>
        <v>#VALUE!</v>
      </c>
      <c r="AW98" s="27" t="e">
        <f t="shared" si="62"/>
        <v>#VALUE!</v>
      </c>
      <c r="AX98" s="28" t="e">
        <f t="shared" si="62"/>
        <v>#VALUE!</v>
      </c>
      <c r="AY98" s="28" t="e">
        <f t="shared" si="62"/>
        <v>#VALUE!</v>
      </c>
      <c r="AZ98" t="e">
        <f>NA()</f>
        <v>#N/A</v>
      </c>
      <c r="BA98" s="23">
        <f t="shared" si="72"/>
        <v>5.953204035444231</v>
      </c>
      <c r="BB98" s="23">
        <f t="shared" si="73"/>
        <v>19.435367701888968</v>
      </c>
    </row>
    <row r="99" spans="4:54" x14ac:dyDescent="0.3">
      <c r="D99">
        <v>14</v>
      </c>
      <c r="F99">
        <v>13</v>
      </c>
      <c r="G99" s="22">
        <f t="shared" si="55"/>
        <v>6.9390440003459348</v>
      </c>
      <c r="H99" s="22">
        <f t="shared" si="63"/>
        <v>17.299405583541677</v>
      </c>
      <c r="I99" s="22">
        <f t="shared" si="63"/>
        <v>8.7743314267901837</v>
      </c>
      <c r="J99" s="22">
        <f t="shared" si="63"/>
        <v>18.57727786249335</v>
      </c>
      <c r="K99" s="22">
        <f t="shared" si="63"/>
        <v>3.6935155913906939</v>
      </c>
      <c r="L99" s="23" t="e">
        <f t="shared" si="64"/>
        <v>#VALUE!</v>
      </c>
      <c r="M99" s="22">
        <f t="shared" ref="M99:R99" si="96">M27*M$12</f>
        <v>4.4248167126247884</v>
      </c>
      <c r="N99" s="24">
        <f t="shared" si="96"/>
        <v>3.6965369565682296</v>
      </c>
      <c r="O99" s="24">
        <f t="shared" si="96"/>
        <v>0</v>
      </c>
      <c r="P99" s="25">
        <f t="shared" si="96"/>
        <v>18.695415563428789</v>
      </c>
      <c r="Q99" s="25">
        <f t="shared" si="96"/>
        <v>9.1251789008577315</v>
      </c>
      <c r="R99" s="25">
        <f t="shared" si="96"/>
        <v>17.325410448061735</v>
      </c>
      <c r="S99" s="26" t="e">
        <f t="shared" si="57"/>
        <v>#VALUE!</v>
      </c>
      <c r="T99" s="26" t="e">
        <f t="shared" si="57"/>
        <v>#VALUE!</v>
      </c>
      <c r="U99" s="27" t="e">
        <f t="shared" si="58"/>
        <v>#VALUE!</v>
      </c>
      <c r="V99" s="27" t="e">
        <f t="shared" si="58"/>
        <v>#VALUE!</v>
      </c>
      <c r="W99" s="28" t="e">
        <f t="shared" si="58"/>
        <v>#VALUE!</v>
      </c>
      <c r="X99" s="28" t="e">
        <f t="shared" si="58"/>
        <v>#VALUE!</v>
      </c>
      <c r="Y99" t="e">
        <f>NA()</f>
        <v>#N/A</v>
      </c>
      <c r="Z99" s="23">
        <f t="shared" si="66"/>
        <v>7.7653563709521141</v>
      </c>
      <c r="AA99" s="23">
        <f t="shared" si="67"/>
        <v>21.671252620275201</v>
      </c>
      <c r="AE99">
        <v>14</v>
      </c>
      <c r="AG99">
        <f t="shared" si="68"/>
        <v>11.776776110822025</v>
      </c>
      <c r="AH99" s="22">
        <f t="shared" si="59"/>
        <v>5.1935366261920652</v>
      </c>
      <c r="AI99" s="22">
        <f t="shared" si="69"/>
        <v>15.284055968851703</v>
      </c>
      <c r="AJ99" s="22">
        <f t="shared" si="69"/>
        <v>7.0245187445988941</v>
      </c>
      <c r="AK99" s="22">
        <f t="shared" si="69"/>
        <v>16.427670184709353</v>
      </c>
      <c r="AL99" s="22">
        <f t="shared" si="69"/>
        <v>2.8793870547089853</v>
      </c>
      <c r="AM99" s="23" t="e">
        <f t="shared" si="70"/>
        <v>#VALUE!</v>
      </c>
      <c r="AN99" s="22">
        <f t="shared" ref="AN99:AS99" si="97">AN27*AN$12</f>
        <v>3.7605059940921088</v>
      </c>
      <c r="AO99" s="24">
        <f t="shared" si="97"/>
        <v>3.2248989456642714</v>
      </c>
      <c r="AP99" s="24">
        <f t="shared" si="97"/>
        <v>0</v>
      </c>
      <c r="AQ99" s="25">
        <f t="shared" si="97"/>
        <v>16.810135179269626</v>
      </c>
      <c r="AR99" s="25">
        <f t="shared" si="97"/>
        <v>8.0404572621980588</v>
      </c>
      <c r="AS99" s="25">
        <f t="shared" si="97"/>
        <v>14.453041657697858</v>
      </c>
      <c r="AT99" s="26" t="e">
        <f t="shared" si="61"/>
        <v>#VALUE!</v>
      </c>
      <c r="AU99" s="26" t="e">
        <f t="shared" si="61"/>
        <v>#VALUE!</v>
      </c>
      <c r="AV99" s="27" t="e">
        <f t="shared" si="62"/>
        <v>#VALUE!</v>
      </c>
      <c r="AW99" s="27" t="e">
        <f t="shared" si="62"/>
        <v>#VALUE!</v>
      </c>
      <c r="AX99" s="28" t="e">
        <f t="shared" si="62"/>
        <v>#VALUE!</v>
      </c>
      <c r="AY99" s="28" t="e">
        <f t="shared" si="62"/>
        <v>#VALUE!</v>
      </c>
      <c r="AZ99" t="e">
        <f>NA()</f>
        <v>#N/A</v>
      </c>
      <c r="BA99" s="23">
        <f t="shared" si="72"/>
        <v>6.5282718395797241</v>
      </c>
      <c r="BB99" s="23">
        <f t="shared" si="73"/>
        <v>20.175402284695512</v>
      </c>
    </row>
    <row r="100" spans="4:54" x14ac:dyDescent="0.3">
      <c r="D100">
        <v>15</v>
      </c>
      <c r="F100">
        <v>14</v>
      </c>
      <c r="G100" s="22">
        <f t="shared" si="55"/>
        <v>8.5478511027415145</v>
      </c>
      <c r="H100" s="22">
        <f t="shared" si="63"/>
        <v>18.954148627136412</v>
      </c>
      <c r="I100" s="22">
        <f t="shared" si="63"/>
        <v>10.320872248057585</v>
      </c>
      <c r="J100" s="22">
        <f t="shared" si="63"/>
        <v>20.339628072160494</v>
      </c>
      <c r="K100" s="22">
        <f t="shared" si="63"/>
        <v>4.4156527735588975</v>
      </c>
      <c r="L100" s="23" t="e">
        <f t="shared" si="64"/>
        <v>#VALUE!</v>
      </c>
      <c r="M100" s="22">
        <f t="shared" ref="M100:R100" si="98">M28*M$12</f>
        <v>4.9879847230501522</v>
      </c>
      <c r="N100" s="24">
        <f t="shared" si="98"/>
        <v>4.0893107240166318</v>
      </c>
      <c r="O100" s="24">
        <f t="shared" si="98"/>
        <v>0</v>
      </c>
      <c r="P100" s="25">
        <f t="shared" si="98"/>
        <v>20.218546145019527</v>
      </c>
      <c r="Q100" s="25">
        <f t="shared" si="98"/>
        <v>10.008541131584765</v>
      </c>
      <c r="R100" s="25">
        <f t="shared" si="98"/>
        <v>19.705903367630178</v>
      </c>
      <c r="S100" s="26" t="e">
        <f t="shared" si="57"/>
        <v>#VALUE!</v>
      </c>
      <c r="T100" s="26" t="e">
        <f t="shared" si="57"/>
        <v>#VALUE!</v>
      </c>
      <c r="U100" s="27" t="e">
        <f t="shared" si="58"/>
        <v>#VALUE!</v>
      </c>
      <c r="V100" s="27" t="e">
        <f t="shared" si="58"/>
        <v>#VALUE!</v>
      </c>
      <c r="W100" s="28" t="e">
        <f t="shared" si="58"/>
        <v>#VALUE!</v>
      </c>
      <c r="X100" s="28" t="e">
        <f t="shared" si="58"/>
        <v>#VALUE!</v>
      </c>
      <c r="Y100" t="e">
        <f>NA()</f>
        <v>#N/A</v>
      </c>
      <c r="Z100" s="23">
        <f t="shared" si="66"/>
        <v>8.7862426922237997</v>
      </c>
      <c r="AA100" s="23">
        <f t="shared" si="67"/>
        <v>22.828340890872127</v>
      </c>
      <c r="AE100">
        <v>15</v>
      </c>
      <c r="AG100">
        <f t="shared" si="68"/>
        <v>12.385413703354873</v>
      </c>
      <c r="AH100" s="22">
        <f t="shared" si="59"/>
        <v>6.0302612955617008</v>
      </c>
      <c r="AI100" s="22">
        <f t="shared" si="69"/>
        <v>16.285123482538928</v>
      </c>
      <c r="AJ100" s="22">
        <f t="shared" si="69"/>
        <v>7.8746444091831558</v>
      </c>
      <c r="AK100" s="22">
        <f t="shared" si="69"/>
        <v>17.495867758775997</v>
      </c>
      <c r="AL100" s="22">
        <f t="shared" si="69"/>
        <v>3.2741624349943019</v>
      </c>
      <c r="AM100" s="23" t="e">
        <f t="shared" si="70"/>
        <v>#VALUE!</v>
      </c>
      <c r="AN100" s="22">
        <f t="shared" ref="AN100:AS100" si="99">AN28*AN$12</f>
        <v>4.0873936777622726</v>
      </c>
      <c r="AO100" s="24">
        <f t="shared" si="99"/>
        <v>3.4582279421321704</v>
      </c>
      <c r="AP100" s="24">
        <f t="shared" si="99"/>
        <v>0</v>
      </c>
      <c r="AQ100" s="25">
        <f t="shared" si="99"/>
        <v>17.750974003997737</v>
      </c>
      <c r="AR100" s="25">
        <f t="shared" si="99"/>
        <v>8.5803825673205374</v>
      </c>
      <c r="AS100" s="25">
        <f t="shared" si="99"/>
        <v>15.87393531578142</v>
      </c>
      <c r="AT100" s="26" t="e">
        <f t="shared" si="61"/>
        <v>#VALUE!</v>
      </c>
      <c r="AU100" s="26" t="e">
        <f t="shared" si="61"/>
        <v>#VALUE!</v>
      </c>
      <c r="AV100" s="27" t="e">
        <f t="shared" si="62"/>
        <v>#VALUE!</v>
      </c>
      <c r="AW100" s="27" t="e">
        <f t="shared" si="62"/>
        <v>#VALUE!</v>
      </c>
      <c r="AX100" s="28" t="e">
        <f t="shared" si="62"/>
        <v>#VALUE!</v>
      </c>
      <c r="AY100" s="28" t="e">
        <f t="shared" si="62"/>
        <v>#VALUE!</v>
      </c>
      <c r="AZ100" t="e">
        <f>NA()</f>
        <v>#N/A</v>
      </c>
      <c r="BA100" s="23">
        <f t="shared" si="72"/>
        <v>7.1410603647291913</v>
      </c>
      <c r="BB100" s="23">
        <f t="shared" si="73"/>
        <v>20.931056989914453</v>
      </c>
    </row>
    <row r="101" spans="4:54" x14ac:dyDescent="0.3">
      <c r="D101">
        <v>16</v>
      </c>
      <c r="F101">
        <v>15</v>
      </c>
      <c r="G101" s="22">
        <f t="shared" si="55"/>
        <v>10.305669768557131</v>
      </c>
      <c r="H101" s="22">
        <f t="shared" si="63"/>
        <v>20.610476342076922</v>
      </c>
      <c r="I101" s="22">
        <f t="shared" si="63"/>
        <v>11.960913567405131</v>
      </c>
      <c r="J101" s="22">
        <f t="shared" si="63"/>
        <v>22.101307261277125</v>
      </c>
      <c r="K101" s="22">
        <f t="shared" si="63"/>
        <v>5.1800631387871485</v>
      </c>
      <c r="L101" s="23" t="e">
        <f t="shared" si="64"/>
        <v>#VALUE!</v>
      </c>
      <c r="M101" s="22">
        <f t="shared" ref="M101:R101" si="100">M29*M$12</f>
        <v>5.5664555747584146</v>
      </c>
      <c r="N101" s="24">
        <f t="shared" si="100"/>
        <v>4.4872662384055806</v>
      </c>
      <c r="O101" s="24">
        <f t="shared" si="100"/>
        <v>0</v>
      </c>
      <c r="P101" s="25">
        <f t="shared" si="100"/>
        <v>21.722908378904329</v>
      </c>
      <c r="Q101" s="25">
        <f t="shared" si="100"/>
        <v>10.885278149968791</v>
      </c>
      <c r="R101" s="25">
        <f t="shared" si="100"/>
        <v>22.087445932789997</v>
      </c>
      <c r="S101" s="26" t="e">
        <f t="shared" si="57"/>
        <v>#VALUE!</v>
      </c>
      <c r="T101" s="26" t="e">
        <f t="shared" si="57"/>
        <v>#VALUE!</v>
      </c>
      <c r="U101" s="27" t="e">
        <f t="shared" si="58"/>
        <v>#VALUE!</v>
      </c>
      <c r="V101" s="27" t="e">
        <f t="shared" si="58"/>
        <v>#VALUE!</v>
      </c>
      <c r="W101" s="28" t="e">
        <f t="shared" si="58"/>
        <v>#VALUE!</v>
      </c>
      <c r="X101" s="28" t="e">
        <f t="shared" si="58"/>
        <v>#VALUE!</v>
      </c>
      <c r="Y101" t="e">
        <f>NA()</f>
        <v>#N/A</v>
      </c>
      <c r="Z101" s="23">
        <f t="shared" si="66"/>
        <v>9.8046920688547878</v>
      </c>
      <c r="AA101" s="23">
        <f t="shared" si="67"/>
        <v>23.929327547065984</v>
      </c>
      <c r="AE101">
        <v>16</v>
      </c>
      <c r="AG101">
        <f t="shared" si="68"/>
        <v>13.025506400031523</v>
      </c>
      <c r="AH101" s="22">
        <f t="shared" si="59"/>
        <v>6.9781096196178876</v>
      </c>
      <c r="AI101" s="22">
        <f t="shared" si="69"/>
        <v>17.341557066210495</v>
      </c>
      <c r="AJ101" s="22">
        <f t="shared" si="69"/>
        <v>8.8125324457103247</v>
      </c>
      <c r="AK101" s="22">
        <f t="shared" si="69"/>
        <v>18.622199764886407</v>
      </c>
      <c r="AL101" s="22">
        <f t="shared" si="69"/>
        <v>3.7113431044679324</v>
      </c>
      <c r="AM101" s="23" t="e">
        <f t="shared" si="70"/>
        <v>#VALUE!</v>
      </c>
      <c r="AN101" s="22">
        <f t="shared" ref="AN101:AS101" si="101">AN29*AN$12</f>
        <v>4.4389703818934398</v>
      </c>
      <c r="AO101" s="24">
        <f t="shared" si="101"/>
        <v>3.7064812703960262</v>
      </c>
      <c r="AP101" s="24">
        <f t="shared" si="101"/>
        <v>0</v>
      </c>
      <c r="AQ101" s="25">
        <f t="shared" si="101"/>
        <v>18.734480728059882</v>
      </c>
      <c r="AR101" s="25">
        <f t="shared" si="101"/>
        <v>9.1477670123919328</v>
      </c>
      <c r="AS101" s="25">
        <f t="shared" si="101"/>
        <v>17.385911666491637</v>
      </c>
      <c r="AT101" s="26" t="e">
        <f t="shared" si="61"/>
        <v>#VALUE!</v>
      </c>
      <c r="AU101" s="26" t="e">
        <f t="shared" si="61"/>
        <v>#VALUE!</v>
      </c>
      <c r="AV101" s="27" t="e">
        <f t="shared" si="62"/>
        <v>#VALUE!</v>
      </c>
      <c r="AW101" s="27" t="e">
        <f t="shared" si="62"/>
        <v>#VALUE!</v>
      </c>
      <c r="AX101" s="28" t="e">
        <f t="shared" si="62"/>
        <v>#VALUE!</v>
      </c>
      <c r="AY101" s="28" t="e">
        <f t="shared" si="62"/>
        <v>#VALUE!</v>
      </c>
      <c r="AZ101" t="e">
        <f>NA()</f>
        <v>#N/A</v>
      </c>
      <c r="BA101" s="23">
        <f t="shared" si="72"/>
        <v>7.7913458412329177</v>
      </c>
      <c r="BB101" s="23">
        <f t="shared" si="73"/>
        <v>21.701486086224918</v>
      </c>
    </row>
    <row r="102" spans="4:54" x14ac:dyDescent="0.3">
      <c r="D102">
        <v>17</v>
      </c>
      <c r="F102">
        <v>16</v>
      </c>
      <c r="G102" s="22">
        <f t="shared" si="55"/>
        <v>12.196771158912759</v>
      </c>
      <c r="H102" s="22">
        <f t="shared" si="63"/>
        <v>22.264493213776117</v>
      </c>
      <c r="I102" s="22">
        <f t="shared" si="63"/>
        <v>13.684160910207021</v>
      </c>
      <c r="J102" s="22">
        <f t="shared" si="63"/>
        <v>23.858180806910553</v>
      </c>
      <c r="K102" s="22">
        <f t="shared" si="63"/>
        <v>5.9786567483959008</v>
      </c>
      <c r="L102" s="23" t="e">
        <f t="shared" si="64"/>
        <v>#VALUE!</v>
      </c>
      <c r="M102" s="22">
        <f t="shared" ref="M102:R102" si="102">M30*M$12</f>
        <v>6.1578628920313232</v>
      </c>
      <c r="N102" s="24">
        <f t="shared" si="102"/>
        <v>4.8893299264683261</v>
      </c>
      <c r="O102" s="24">
        <f t="shared" si="102"/>
        <v>0</v>
      </c>
      <c r="P102" s="25">
        <f t="shared" si="102"/>
        <v>23.206639714297221</v>
      </c>
      <c r="Q102" s="25">
        <f t="shared" si="102"/>
        <v>11.752632604568785</v>
      </c>
      <c r="R102" s="25">
        <f t="shared" si="102"/>
        <v>24.447934455477832</v>
      </c>
      <c r="S102" s="26" t="e">
        <f t="shared" si="57"/>
        <v>#VALUE!</v>
      </c>
      <c r="T102" s="26" t="e">
        <f t="shared" si="57"/>
        <v>#VALUE!</v>
      </c>
      <c r="U102" s="27" t="e">
        <f t="shared" si="58"/>
        <v>#VALUE!</v>
      </c>
      <c r="V102" s="27" t="e">
        <f t="shared" si="58"/>
        <v>#VALUE!</v>
      </c>
      <c r="W102" s="28" t="e">
        <f t="shared" si="58"/>
        <v>#VALUE!</v>
      </c>
      <c r="X102" s="28" t="e">
        <f t="shared" si="58"/>
        <v>#VALUE!</v>
      </c>
      <c r="Y102" t="e">
        <f>NA()</f>
        <v>#N/A</v>
      </c>
      <c r="Z102" s="23">
        <f t="shared" si="66"/>
        <v>10.812067753564458</v>
      </c>
      <c r="AA102" s="23">
        <f t="shared" si="67"/>
        <v>24.976932684824039</v>
      </c>
      <c r="AE102">
        <v>17</v>
      </c>
      <c r="AG102">
        <f t="shared" si="68"/>
        <v>13.698679837501498</v>
      </c>
      <c r="AH102" s="22">
        <f t="shared" si="59"/>
        <v>8.0467275429202072</v>
      </c>
      <c r="AI102" s="22">
        <f t="shared" si="69"/>
        <v>18.455181732420634</v>
      </c>
      <c r="AJ102" s="22">
        <f t="shared" si="69"/>
        <v>9.8445577711554151</v>
      </c>
      <c r="AK102" s="22">
        <f t="shared" si="69"/>
        <v>19.808462102800032</v>
      </c>
      <c r="AL102" s="22">
        <f t="shared" si="69"/>
        <v>4.1932378643573882</v>
      </c>
      <c r="AM102" s="23" t="e">
        <f t="shared" si="70"/>
        <v>#VALUE!</v>
      </c>
      <c r="AN102" s="22">
        <f t="shared" ref="AN102:AS102" si="103">AN30*AN$12</f>
        <v>4.8165669186168207</v>
      </c>
      <c r="AO102" s="24">
        <f t="shared" si="103"/>
        <v>3.9703624204631813</v>
      </c>
      <c r="AP102" s="24">
        <f t="shared" si="103"/>
        <v>0</v>
      </c>
      <c r="AQ102" s="25">
        <f t="shared" si="103"/>
        <v>19.761476541299761</v>
      </c>
      <c r="AR102" s="25">
        <f t="shared" si="103"/>
        <v>9.7429248189937514</v>
      </c>
      <c r="AS102" s="25">
        <f t="shared" si="103"/>
        <v>18.987395261186876</v>
      </c>
      <c r="AT102" s="26" t="e">
        <f t="shared" si="61"/>
        <v>#VALUE!</v>
      </c>
      <c r="AU102" s="26" t="e">
        <f t="shared" si="61"/>
        <v>#VALUE!</v>
      </c>
      <c r="AV102" s="27" t="e">
        <f t="shared" si="62"/>
        <v>#VALUE!</v>
      </c>
      <c r="AW102" s="27" t="e">
        <f t="shared" si="62"/>
        <v>#VALUE!</v>
      </c>
      <c r="AX102" s="28" t="e">
        <f t="shared" si="62"/>
        <v>#VALUE!</v>
      </c>
      <c r="AY102" s="28" t="e">
        <f t="shared" si="62"/>
        <v>#VALUE!</v>
      </c>
      <c r="AZ102" t="e">
        <f>NA()</f>
        <v>#N/A</v>
      </c>
      <c r="BA102" s="23">
        <f t="shared" si="72"/>
        <v>8.4784513129769969</v>
      </c>
      <c r="BB102" s="23">
        <f t="shared" si="73"/>
        <v>22.485720078464922</v>
      </c>
    </row>
    <row r="103" spans="4:54" x14ac:dyDescent="0.3">
      <c r="D103">
        <v>18</v>
      </c>
      <c r="F103">
        <v>17</v>
      </c>
      <c r="G103" s="22">
        <f t="shared" si="55"/>
        <v>14.20414149637973</v>
      </c>
      <c r="H103" s="22">
        <f t="shared" si="63"/>
        <v>23.912812394317161</v>
      </c>
      <c r="I103" s="22">
        <f t="shared" si="63"/>
        <v>15.480371472747098</v>
      </c>
      <c r="J103" s="22">
        <f t="shared" si="63"/>
        <v>25.60667020045204</v>
      </c>
      <c r="K103" s="22">
        <f t="shared" si="63"/>
        <v>6.803535300321701</v>
      </c>
      <c r="L103" s="23" t="e">
        <f t="shared" si="64"/>
        <v>#VALUE!</v>
      </c>
      <c r="M103" s="22">
        <f t="shared" ref="M103:R103" si="104">M31*M$12</f>
        <v>6.7600242154945391</v>
      </c>
      <c r="N103" s="24">
        <f t="shared" si="104"/>
        <v>5.294538953040731</v>
      </c>
      <c r="O103" s="24">
        <f t="shared" si="104"/>
        <v>0</v>
      </c>
      <c r="P103" s="25">
        <f t="shared" si="104"/>
        <v>24.668222968628442</v>
      </c>
      <c r="Q103" s="25">
        <f t="shared" si="104"/>
        <v>12.608294441270525</v>
      </c>
      <c r="R103" s="25">
        <f t="shared" si="104"/>
        <v>26.768867710077775</v>
      </c>
      <c r="S103" s="26" t="e">
        <f t="shared" si="57"/>
        <v>#VALUE!</v>
      </c>
      <c r="T103" s="26" t="e">
        <f t="shared" si="57"/>
        <v>#VALUE!</v>
      </c>
      <c r="U103" s="27" t="e">
        <f t="shared" si="58"/>
        <v>#VALUE!</v>
      </c>
      <c r="V103" s="27" t="e">
        <f t="shared" si="58"/>
        <v>#VALUE!</v>
      </c>
      <c r="W103" s="28" t="e">
        <f t="shared" si="58"/>
        <v>#VALUE!</v>
      </c>
      <c r="X103" s="28" t="e">
        <f t="shared" si="58"/>
        <v>#VALUE!</v>
      </c>
      <c r="Y103" t="e">
        <f>NA()</f>
        <v>#N/A</v>
      </c>
      <c r="Z103" s="23">
        <f t="shared" si="66"/>
        <v>11.801185206710969</v>
      </c>
      <c r="AA103" s="23">
        <f t="shared" si="67"/>
        <v>25.973744515814882</v>
      </c>
      <c r="AE103">
        <v>18</v>
      </c>
      <c r="AG103">
        <f t="shared" si="68"/>
        <v>14.40664366722172</v>
      </c>
      <c r="AH103" s="22">
        <f t="shared" si="59"/>
        <v>9.2455324488940853</v>
      </c>
      <c r="AI103" s="22">
        <f t="shared" si="69"/>
        <v>19.627725370687514</v>
      </c>
      <c r="AJ103" s="22">
        <f t="shared" si="69"/>
        <v>10.977086063482584</v>
      </c>
      <c r="AK103" s="22">
        <f t="shared" si="69"/>
        <v>21.05633214606264</v>
      </c>
      <c r="AL103" s="22">
        <f t="shared" si="69"/>
        <v>4.7218549298487353</v>
      </c>
      <c r="AM103" s="23" t="e">
        <f t="shared" si="70"/>
        <v>#VALUE!</v>
      </c>
      <c r="AN103" s="22">
        <f t="shared" ref="AN103:AS103" si="105">AN31*AN$12</f>
        <v>5.2215082125039718</v>
      </c>
      <c r="AO103" s="24">
        <f t="shared" si="105"/>
        <v>4.250575078915185</v>
      </c>
      <c r="AP103" s="24">
        <f t="shared" si="105"/>
        <v>0</v>
      </c>
      <c r="AQ103" s="25">
        <f t="shared" si="105"/>
        <v>20.832663669498242</v>
      </c>
      <c r="AR103" s="25">
        <f t="shared" si="105"/>
        <v>10.366026814250102</v>
      </c>
      <c r="AS103" s="25">
        <f t="shared" si="105"/>
        <v>20.675549757107643</v>
      </c>
      <c r="AT103" s="26" t="e">
        <f t="shared" si="61"/>
        <v>#VALUE!</v>
      </c>
      <c r="AU103" s="26" t="e">
        <f t="shared" si="61"/>
        <v>#VALUE!</v>
      </c>
      <c r="AV103" s="27" t="e">
        <f t="shared" si="62"/>
        <v>#VALUE!</v>
      </c>
      <c r="AW103" s="27" t="e">
        <f t="shared" si="62"/>
        <v>#VALUE!</v>
      </c>
      <c r="AX103" s="28" t="e">
        <f t="shared" si="62"/>
        <v>#VALUE!</v>
      </c>
      <c r="AY103" s="28" t="e">
        <f t="shared" si="62"/>
        <v>#VALUE!</v>
      </c>
      <c r="AZ103" t="e">
        <f>NA()</f>
        <v>#N/A</v>
      </c>
      <c r="BA103" s="23">
        <f t="shared" si="72"/>
        <v>9.2012051857101138</v>
      </c>
      <c r="BB103" s="23">
        <f t="shared" si="73"/>
        <v>23.282661453851581</v>
      </c>
    </row>
    <row r="104" spans="4:54" x14ac:dyDescent="0.3">
      <c r="D104">
        <v>19</v>
      </c>
      <c r="F104">
        <v>18</v>
      </c>
      <c r="G104" s="22">
        <f t="shared" si="55"/>
        <v>16.31011947726245</v>
      </c>
      <c r="H104" s="22">
        <f t="shared" si="63"/>
        <v>25.552485224801554</v>
      </c>
      <c r="I104" s="22">
        <f t="shared" si="63"/>
        <v>17.339500846286089</v>
      </c>
      <c r="J104" s="22">
        <f t="shared" si="63"/>
        <v>27.343675406212437</v>
      </c>
      <c r="K104" s="22">
        <f t="shared" si="63"/>
        <v>7.6471702118505869</v>
      </c>
      <c r="L104" s="23" t="e">
        <f t="shared" si="64"/>
        <v>#VALUE!</v>
      </c>
      <c r="M104" s="22">
        <f t="shared" ref="M104:R104" si="106">M32*M$12</f>
        <v>7.3709288003510602</v>
      </c>
      <c r="N104" s="24">
        <f t="shared" si="106"/>
        <v>5.7020275324300851</v>
      </c>
      <c r="O104" s="24">
        <f t="shared" si="106"/>
        <v>0</v>
      </c>
      <c r="P104" s="25">
        <f t="shared" si="106"/>
        <v>26.106429952937933</v>
      </c>
      <c r="Q104" s="25">
        <f t="shared" si="106"/>
        <v>13.450339615123292</v>
      </c>
      <c r="R104" s="25">
        <f t="shared" si="106"/>
        <v>29.035102110697185</v>
      </c>
      <c r="S104" s="26" t="e">
        <f t="shared" si="57"/>
        <v>#VALUE!</v>
      </c>
      <c r="T104" s="26" t="e">
        <f t="shared" si="57"/>
        <v>#VALUE!</v>
      </c>
      <c r="U104" s="27" t="e">
        <f t="shared" si="58"/>
        <v>#VALUE!</v>
      </c>
      <c r="V104" s="27" t="e">
        <f t="shared" si="58"/>
        <v>#VALUE!</v>
      </c>
      <c r="W104" s="28" t="e">
        <f t="shared" si="58"/>
        <v>#VALUE!</v>
      </c>
      <c r="X104" s="28" t="e">
        <f t="shared" si="58"/>
        <v>#VALUE!</v>
      </c>
      <c r="Y104" t="e">
        <f>NA()</f>
        <v>#N/A</v>
      </c>
      <c r="Z104" s="23">
        <f t="shared" si="66"/>
        <v>12.766194117703746</v>
      </c>
      <c r="AA104" s="23">
        <f t="shared" si="67"/>
        <v>26.922225761840224</v>
      </c>
      <c r="AE104">
        <v>19</v>
      </c>
      <c r="AG104">
        <f t="shared" si="68"/>
        <v>15.151195897440212</v>
      </c>
      <c r="AH104" s="22">
        <f t="shared" si="59"/>
        <v>10.583451745135825</v>
      </c>
      <c r="AI104" s="22">
        <f t="shared" si="69"/>
        <v>20.860793995132553</v>
      </c>
      <c r="AJ104" s="22">
        <f t="shared" si="69"/>
        <v>12.216375947493354</v>
      </c>
      <c r="AK104" s="22">
        <f t="shared" si="69"/>
        <v>22.367341728351203</v>
      </c>
      <c r="AL104" s="22">
        <f t="shared" si="69"/>
        <v>5.2988114178403434</v>
      </c>
      <c r="AM104" s="23" t="e">
        <f t="shared" si="70"/>
        <v>#VALUE!</v>
      </c>
      <c r="AN104" s="22">
        <f t="shared" ref="AN104:AS104" si="107">AN32*AN$12</f>
        <v>5.6550996004845739</v>
      </c>
      <c r="AO104" s="24">
        <f t="shared" si="107"/>
        <v>4.5478179011426914</v>
      </c>
      <c r="AP104" s="24">
        <f t="shared" si="107"/>
        <v>0</v>
      </c>
      <c r="AQ104" s="25">
        <f t="shared" si="107"/>
        <v>21.948607292850046</v>
      </c>
      <c r="AR104" s="25">
        <f t="shared" si="107"/>
        <v>11.017082291197831</v>
      </c>
      <c r="AS104" s="25">
        <f t="shared" si="107"/>
        <v>22.446188640001658</v>
      </c>
      <c r="AT104" s="26" t="e">
        <f t="shared" si="61"/>
        <v>#VALUE!</v>
      </c>
      <c r="AU104" s="26" t="e">
        <f t="shared" si="61"/>
        <v>#VALUE!</v>
      </c>
      <c r="AV104" s="27" t="e">
        <f t="shared" si="62"/>
        <v>#VALUE!</v>
      </c>
      <c r="AW104" s="27" t="e">
        <f t="shared" si="62"/>
        <v>#VALUE!</v>
      </c>
      <c r="AX104" s="28" t="e">
        <f t="shared" si="62"/>
        <v>#VALUE!</v>
      </c>
      <c r="AY104" s="28" t="e">
        <f t="shared" si="62"/>
        <v>#VALUE!</v>
      </c>
      <c r="AZ104" t="e">
        <f>NA()</f>
        <v>#N/A</v>
      </c>
      <c r="BA104" s="23">
        <f t="shared" si="72"/>
        <v>9.9579066172914743</v>
      </c>
      <c r="BB104" s="23">
        <f t="shared" si="73"/>
        <v>24.091081324141946</v>
      </c>
    </row>
    <row r="105" spans="4:54" x14ac:dyDescent="0.3">
      <c r="D105">
        <v>20</v>
      </c>
      <c r="F105">
        <v>19</v>
      </c>
      <c r="G105" s="22">
        <f t="shared" si="55"/>
        <v>18.496930473010696</v>
      </c>
      <c r="H105" s="22">
        <f t="shared" si="63"/>
        <v>27.180943227593495</v>
      </c>
      <c r="I105" s="22">
        <f t="shared" si="63"/>
        <v>19.251816323274458</v>
      </c>
      <c r="J105" s="22">
        <f t="shared" si="63"/>
        <v>29.066510932617557</v>
      </c>
      <c r="K105" s="22">
        <f t="shared" si="63"/>
        <v>8.5025287336440076</v>
      </c>
      <c r="L105" s="23" t="e">
        <f t="shared" si="64"/>
        <v>#VALUE!</v>
      </c>
      <c r="M105" s="22">
        <f t="shared" ref="M105:R105" si="108">M33*M$12</f>
        <v>7.9887261762736257</v>
      </c>
      <c r="N105" s="24">
        <f t="shared" si="108"/>
        <v>6.1110155494099461</v>
      </c>
      <c r="O105" s="24">
        <f t="shared" si="108"/>
        <v>0</v>
      </c>
      <c r="P105" s="25">
        <f t="shared" si="108"/>
        <v>27.520276145128776</v>
      </c>
      <c r="Q105" s="25">
        <f t="shared" si="108"/>
        <v>14.277178176907535</v>
      </c>
      <c r="R105" s="25">
        <f t="shared" si="108"/>
        <v>31.234552184293527</v>
      </c>
      <c r="S105" s="26" t="e">
        <f t="shared" si="57"/>
        <v>#VALUE!</v>
      </c>
      <c r="T105" s="26" t="e">
        <f t="shared" si="57"/>
        <v>#VALUE!</v>
      </c>
      <c r="U105" s="27" t="e">
        <f t="shared" si="58"/>
        <v>#VALUE!</v>
      </c>
      <c r="V105" s="27" t="e">
        <f t="shared" si="58"/>
        <v>#VALUE!</v>
      </c>
      <c r="W105" s="28" t="e">
        <f t="shared" si="58"/>
        <v>#VALUE!</v>
      </c>
      <c r="X105" s="28" t="e">
        <f t="shared" si="58"/>
        <v>#VALUE!</v>
      </c>
      <c r="Y105" t="e">
        <f>NA()</f>
        <v>#N/A</v>
      </c>
      <c r="Z105" s="23">
        <f t="shared" si="66"/>
        <v>13.70244691682641</v>
      </c>
      <c r="AA105" s="23">
        <f t="shared" si="67"/>
        <v>27.824719739231668</v>
      </c>
      <c r="AE105">
        <v>20</v>
      </c>
      <c r="AG105">
        <f t="shared" si="68"/>
        <v>15.934227459578645</v>
      </c>
      <c r="AH105" s="22">
        <f t="shared" si="59"/>
        <v>12.068626058235152</v>
      </c>
      <c r="AI105" s="22">
        <f t="shared" si="69"/>
        <v>22.1558448590986</v>
      </c>
      <c r="AJ105" s="22">
        <f t="shared" si="69"/>
        <v>13.568465855762533</v>
      </c>
      <c r="AK105" s="22">
        <f t="shared" si="69"/>
        <v>23.742847979168715</v>
      </c>
      <c r="AL105" s="22">
        <f t="shared" si="69"/>
        <v>5.9252390740447094</v>
      </c>
      <c r="AM105" s="23" t="e">
        <f t="shared" si="70"/>
        <v>#VALUE!</v>
      </c>
      <c r="AN105" s="22">
        <f t="shared" ref="AN105:AS105" si="109">AN33*AN$12</f>
        <v>6.1186112434973161</v>
      </c>
      <c r="AO105" s="24">
        <f t="shared" si="109"/>
        <v>4.862778571549728</v>
      </c>
      <c r="AP105" s="24">
        <f t="shared" si="109"/>
        <v>0</v>
      </c>
      <c r="AQ105" s="25">
        <f t="shared" si="109"/>
        <v>23.109716471671305</v>
      </c>
      <c r="AR105" s="25">
        <f t="shared" si="109"/>
        <v>11.695920680472939</v>
      </c>
      <c r="AS105" s="25">
        <f t="shared" si="109"/>
        <v>24.293710790231355</v>
      </c>
      <c r="AT105" s="26" t="e">
        <f t="shared" si="61"/>
        <v>#VALUE!</v>
      </c>
      <c r="AU105" s="26" t="e">
        <f t="shared" si="61"/>
        <v>#VALUE!</v>
      </c>
      <c r="AV105" s="27" t="e">
        <f t="shared" si="62"/>
        <v>#VALUE!</v>
      </c>
      <c r="AW105" s="27" t="e">
        <f t="shared" si="62"/>
        <v>#VALUE!</v>
      </c>
      <c r="AX105" s="28" t="e">
        <f t="shared" si="62"/>
        <v>#VALUE!</v>
      </c>
      <c r="AY105" s="28" t="e">
        <f t="shared" si="62"/>
        <v>#VALUE!</v>
      </c>
      <c r="AZ105" t="e">
        <f>NA()</f>
        <v>#N/A</v>
      </c>
      <c r="BA105" s="23">
        <f t="shared" si="72"/>
        <v>10.746299949870995</v>
      </c>
      <c r="BB105" s="23">
        <f t="shared" si="73"/>
        <v>24.909617142902867</v>
      </c>
    </row>
    <row r="106" spans="4:54" x14ac:dyDescent="0.3">
      <c r="D106">
        <v>21</v>
      </c>
      <c r="F106">
        <v>20</v>
      </c>
      <c r="G106" s="22">
        <f t="shared" si="55"/>
        <v>20.747120014835644</v>
      </c>
      <c r="H106" s="22">
        <f t="shared" si="63"/>
        <v>28.795949777906273</v>
      </c>
      <c r="I106" s="22">
        <f t="shared" si="63"/>
        <v>21.207982329427818</v>
      </c>
      <c r="J106" s="22">
        <f t="shared" si="63"/>
        <v>30.772852557646132</v>
      </c>
      <c r="K106" s="22">
        <f t="shared" si="63"/>
        <v>9.3631566722135435</v>
      </c>
      <c r="L106" s="23" t="e">
        <f t="shared" si="64"/>
        <v>#VALUE!</v>
      </c>
      <c r="M106" s="22">
        <f t="shared" ref="M106:R106" si="110">M34*M$12</f>
        <v>8.6117154226940915</v>
      </c>
      <c r="N106" s="24">
        <f t="shared" si="110"/>
        <v>6.5207989834871656</v>
      </c>
      <c r="O106" s="24">
        <f t="shared" si="110"/>
        <v>0</v>
      </c>
      <c r="P106" s="25">
        <f t="shared" si="110"/>
        <v>28.908983774699109</v>
      </c>
      <c r="Q106" s="25">
        <f t="shared" si="110"/>
        <v>15.087509959584491</v>
      </c>
      <c r="R106" s="25">
        <f t="shared" si="110"/>
        <v>33.357865887579905</v>
      </c>
      <c r="S106" s="26" t="e">
        <f t="shared" ref="S106:T125" si="111">S34</f>
        <v>#VALUE!</v>
      </c>
      <c r="T106" s="26" t="e">
        <f t="shared" si="111"/>
        <v>#VALUE!</v>
      </c>
      <c r="U106" s="27" t="e">
        <f t="shared" ref="U106:X125" si="112">U34*U$12</f>
        <v>#VALUE!</v>
      </c>
      <c r="V106" s="27" t="e">
        <f t="shared" si="112"/>
        <v>#VALUE!</v>
      </c>
      <c r="W106" s="28" t="e">
        <f t="shared" si="112"/>
        <v>#VALUE!</v>
      </c>
      <c r="X106" s="28" t="e">
        <f t="shared" si="112"/>
        <v>#VALUE!</v>
      </c>
      <c r="Y106" t="e">
        <f>NA()</f>
        <v>#N/A</v>
      </c>
      <c r="Z106" s="23">
        <f t="shared" si="66"/>
        <v>14.606363172374648</v>
      </c>
      <c r="AA106" s="23">
        <f t="shared" si="67"/>
        <v>28.683456148244534</v>
      </c>
      <c r="AE106">
        <v>21</v>
      </c>
      <c r="AG106">
        <f t="shared" si="68"/>
        <v>16.75772701061085</v>
      </c>
      <c r="AH106" s="22">
        <f t="shared" si="59"/>
        <v>13.708082023405556</v>
      </c>
      <c r="AI106" s="22">
        <f t="shared" si="69"/>
        <v>23.51415748599273</v>
      </c>
      <c r="AJ106" s="22">
        <f t="shared" si="69"/>
        <v>15.039045639753382</v>
      </c>
      <c r="AK106" s="22">
        <f t="shared" si="69"/>
        <v>25.184002096666045</v>
      </c>
      <c r="AL106" s="22">
        <f t="shared" si="69"/>
        <v>6.601689239287186</v>
      </c>
      <c r="AM106" s="23" t="e">
        <f t="shared" si="70"/>
        <v>#VALUE!</v>
      </c>
      <c r="AN106" s="22">
        <f t="shared" ref="AN106:AS106" si="113">AN34*AN$12</f>
        <v>6.6132605958501731</v>
      </c>
      <c r="AO106" s="24">
        <f t="shared" si="113"/>
        <v>5.1961271161465268</v>
      </c>
      <c r="AP106" s="24">
        <f t="shared" si="113"/>
        <v>0</v>
      </c>
      <c r="AQ106" s="25">
        <f t="shared" si="113"/>
        <v>24.316224189502741</v>
      </c>
      <c r="AR106" s="25">
        <f t="shared" si="113"/>
        <v>12.402173351625711</v>
      </c>
      <c r="AS106" s="25">
        <f t="shared" si="113"/>
        <v>26.211066850595138</v>
      </c>
      <c r="AT106" s="26" t="e">
        <f t="shared" ref="AT106:AU125" si="114">AT34</f>
        <v>#VALUE!</v>
      </c>
      <c r="AU106" s="26" t="e">
        <f t="shared" si="114"/>
        <v>#VALUE!</v>
      </c>
      <c r="AV106" s="27" t="e">
        <f t="shared" ref="AV106:AY125" si="115">AV34*AV$12</f>
        <v>#VALUE!</v>
      </c>
      <c r="AW106" s="27" t="e">
        <f t="shared" si="115"/>
        <v>#VALUE!</v>
      </c>
      <c r="AX106" s="28" t="e">
        <f t="shared" si="115"/>
        <v>#VALUE!</v>
      </c>
      <c r="AY106" s="28" t="e">
        <f t="shared" si="115"/>
        <v>#VALUE!</v>
      </c>
      <c r="AZ106" t="e">
        <f>NA()</f>
        <v>#N/A</v>
      </c>
      <c r="BA106" s="23">
        <f t="shared" si="72"/>
        <v>11.563560385773524</v>
      </c>
      <c r="BB106" s="23">
        <f t="shared" si="73"/>
        <v>25.736771686534148</v>
      </c>
    </row>
    <row r="107" spans="4:54" x14ac:dyDescent="0.3">
      <c r="D107">
        <v>22</v>
      </c>
      <c r="F107">
        <v>21</v>
      </c>
      <c r="G107" s="22">
        <f t="shared" si="55"/>
        <v>23.043893486501656</v>
      </c>
      <c r="H107" s="22">
        <f t="shared" ref="H107:K126" si="116">H35*H$12</f>
        <v>30.39555941116194</v>
      </c>
      <c r="I107" s="22">
        <f t="shared" si="116"/>
        <v>23.199122713119326</v>
      </c>
      <c r="J107" s="22">
        <f t="shared" si="116"/>
        <v>32.460692466897839</v>
      </c>
      <c r="K107" s="22">
        <f t="shared" si="116"/>
        <v>10.22322580773171</v>
      </c>
      <c r="L107" s="23" t="e">
        <f t="shared" si="64"/>
        <v>#VALUE!</v>
      </c>
      <c r="M107" s="22">
        <f t="shared" ref="M107:R107" si="117">M35*M$12</f>
        <v>9.2383351160010712</v>
      </c>
      <c r="N107" s="24">
        <f t="shared" si="117"/>
        <v>6.930741763860981</v>
      </c>
      <c r="O107" s="24">
        <f t="shared" si="117"/>
        <v>0</v>
      </c>
      <c r="P107" s="25">
        <f t="shared" si="117"/>
        <v>30.271951419542731</v>
      </c>
      <c r="Q107" s="25">
        <f t="shared" si="117"/>
        <v>15.880286508911198</v>
      </c>
      <c r="R107" s="25">
        <f t="shared" si="117"/>
        <v>35.398095401771663</v>
      </c>
      <c r="S107" s="26" t="e">
        <f t="shared" si="111"/>
        <v>#VALUE!</v>
      </c>
      <c r="T107" s="26" t="e">
        <f t="shared" si="111"/>
        <v>#VALUE!</v>
      </c>
      <c r="U107" s="27" t="e">
        <f t="shared" si="112"/>
        <v>#VALUE!</v>
      </c>
      <c r="V107" s="27" t="e">
        <f t="shared" si="112"/>
        <v>#VALUE!</v>
      </c>
      <c r="W107" s="28" t="e">
        <f t="shared" si="112"/>
        <v>#VALUE!</v>
      </c>
      <c r="X107" s="28" t="e">
        <f t="shared" si="112"/>
        <v>#VALUE!</v>
      </c>
      <c r="Y107" t="e">
        <f>NA()</f>
        <v>#N/A</v>
      </c>
      <c r="Z107" s="23">
        <f t="shared" si="66"/>
        <v>15.475296239558494</v>
      </c>
      <c r="AA107" s="23">
        <f t="shared" si="67"/>
        <v>29.500556581751859</v>
      </c>
      <c r="AE107">
        <v>22</v>
      </c>
      <c r="AG107">
        <f t="shared" si="68"/>
        <v>17.623785983633894</v>
      </c>
      <c r="AH107" s="22">
        <f t="shared" si="59"/>
        <v>15.507382389197673</v>
      </c>
      <c r="AI107" s="22">
        <f t="shared" ref="AI107:AL126" si="118">AI35*AI$12</f>
        <v>24.93680271455349</v>
      </c>
      <c r="AJ107" s="22">
        <f t="shared" si="118"/>
        <v>16.633313556024977</v>
      </c>
      <c r="AK107" s="22">
        <f t="shared" si="118"/>
        <v>26.691716201709404</v>
      </c>
      <c r="AL107" s="22">
        <f t="shared" si="118"/>
        <v>7.3280407065632724</v>
      </c>
      <c r="AM107" s="23" t="e">
        <f t="shared" si="70"/>
        <v>#VALUE!</v>
      </c>
      <c r="AN107" s="22">
        <f t="shared" ref="AN107:AS107" si="119">AN35*AN$12</f>
        <v>7.1401929126137595</v>
      </c>
      <c r="AO107" s="24">
        <f t="shared" si="119"/>
        <v>5.5485084388076569</v>
      </c>
      <c r="AP107" s="24">
        <f t="shared" si="119"/>
        <v>0</v>
      </c>
      <c r="AQ107" s="25">
        <f t="shared" si="119"/>
        <v>25.568166659647886</v>
      </c>
      <c r="AR107" s="25">
        <f t="shared" si="119"/>
        <v>13.135255917647756</v>
      </c>
      <c r="AS107" s="25">
        <f t="shared" si="119"/>
        <v>28.189761964514069</v>
      </c>
      <c r="AT107" s="26" t="e">
        <f t="shared" si="114"/>
        <v>#VALUE!</v>
      </c>
      <c r="AU107" s="26" t="e">
        <f t="shared" si="114"/>
        <v>#VALUE!</v>
      </c>
      <c r="AV107" s="27" t="e">
        <f t="shared" si="115"/>
        <v>#VALUE!</v>
      </c>
      <c r="AW107" s="27" t="e">
        <f t="shared" si="115"/>
        <v>#VALUE!</v>
      </c>
      <c r="AX107" s="28" t="e">
        <f t="shared" si="115"/>
        <v>#VALUE!</v>
      </c>
      <c r="AY107" s="28" t="e">
        <f t="shared" si="115"/>
        <v>#VALUE!</v>
      </c>
      <c r="AZ107" t="e">
        <f>NA()</f>
        <v>#N/A</v>
      </c>
      <c r="BA107" s="23">
        <f t="shared" si="72"/>
        <v>12.40629299878049</v>
      </c>
      <c r="BB107" s="23">
        <f t="shared" si="73"/>
        <v>26.570913494364806</v>
      </c>
    </row>
    <row r="108" spans="4:54" x14ac:dyDescent="0.3">
      <c r="D108">
        <v>23</v>
      </c>
      <c r="F108">
        <v>22</v>
      </c>
      <c r="G108" s="22">
        <f t="shared" si="55"/>
        <v>25.371371488516122</v>
      </c>
      <c r="H108" s="22">
        <f t="shared" si="116"/>
        <v>31.978083240896805</v>
      </c>
      <c r="I108" s="22">
        <f t="shared" si="116"/>
        <v>25.216863923023503</v>
      </c>
      <c r="J108" s="22">
        <f t="shared" si="116"/>
        <v>34.128301129786571</v>
      </c>
      <c r="K108" s="22">
        <f t="shared" si="116"/>
        <v>11.077553308014945</v>
      </c>
      <c r="L108" s="23" t="e">
        <f t="shared" si="64"/>
        <v>#VALUE!</v>
      </c>
      <c r="M108" s="22">
        <f t="shared" ref="M108:R108" si="120">M36*M$12</f>
        <v>9.867153907765454</v>
      </c>
      <c r="N108" s="24">
        <f t="shared" si="120"/>
        <v>7.340268775762345</v>
      </c>
      <c r="O108" s="24">
        <f t="shared" si="120"/>
        <v>0</v>
      </c>
      <c r="P108" s="25">
        <f t="shared" si="120"/>
        <v>31.608728719394055</v>
      </c>
      <c r="Q108" s="25">
        <f t="shared" si="120"/>
        <v>16.654678203395012</v>
      </c>
      <c r="R108" s="25">
        <f t="shared" si="120"/>
        <v>37.350377324262141</v>
      </c>
      <c r="S108" s="26" t="e">
        <f t="shared" si="111"/>
        <v>#VALUE!</v>
      </c>
      <c r="T108" s="26" t="e">
        <f t="shared" si="111"/>
        <v>#VALUE!</v>
      </c>
      <c r="U108" s="27" t="e">
        <f t="shared" si="112"/>
        <v>#VALUE!</v>
      </c>
      <c r="V108" s="27" t="e">
        <f t="shared" si="112"/>
        <v>#VALUE!</v>
      </c>
      <c r="W108" s="28" t="e">
        <f t="shared" si="112"/>
        <v>#VALUE!</v>
      </c>
      <c r="X108" s="28" t="e">
        <f t="shared" si="112"/>
        <v>#VALUE!</v>
      </c>
      <c r="Y108" t="e">
        <f>NA()</f>
        <v>#N/A</v>
      </c>
      <c r="Z108" s="23">
        <f t="shared" si="66"/>
        <v>16.30740630141954</v>
      </c>
      <c r="AA108" s="23">
        <f t="shared" si="67"/>
        <v>30.27803976684859</v>
      </c>
      <c r="AE108">
        <v>23</v>
      </c>
      <c r="AG108">
        <f t="shared" si="68"/>
        <v>18.534603899458592</v>
      </c>
      <c r="AH108" s="22">
        <f t="shared" si="59"/>
        <v>17.47026406937287</v>
      </c>
      <c r="AI108" s="22">
        <f t="shared" si="118"/>
        <v>26.424609913708228</v>
      </c>
      <c r="AJ108" s="22">
        <f t="shared" si="118"/>
        <v>18.355819908439351</v>
      </c>
      <c r="AK108" s="22">
        <f t="shared" si="118"/>
        <v>28.266628482059168</v>
      </c>
      <c r="AL108" s="22">
        <f t="shared" si="118"/>
        <v>8.103414697851786</v>
      </c>
      <c r="AM108" s="23" t="e">
        <f t="shared" si="70"/>
        <v>#VALUE!</v>
      </c>
      <c r="AN108" s="22">
        <f t="shared" ref="AN108:AS108" si="121">AN36*AN$12</f>
        <v>7.7004598180371628</v>
      </c>
      <c r="AO108" s="24">
        <f t="shared" si="121"/>
        <v>5.9205340614655722</v>
      </c>
      <c r="AP108" s="24">
        <f t="shared" si="121"/>
        <v>0</v>
      </c>
      <c r="AQ108" s="25">
        <f t="shared" si="121"/>
        <v>26.865362081134066</v>
      </c>
      <c r="AR108" s="25">
        <f t="shared" si="121"/>
        <v>13.894351471705951</v>
      </c>
      <c r="AS108" s="25">
        <f t="shared" si="121"/>
        <v>30.219899690608528</v>
      </c>
      <c r="AT108" s="26" t="e">
        <f t="shared" si="114"/>
        <v>#VALUE!</v>
      </c>
      <c r="AU108" s="26" t="e">
        <f t="shared" si="114"/>
        <v>#VALUE!</v>
      </c>
      <c r="AV108" s="27" t="e">
        <f t="shared" si="115"/>
        <v>#VALUE!</v>
      </c>
      <c r="AW108" s="27" t="e">
        <f t="shared" si="115"/>
        <v>#VALUE!</v>
      </c>
      <c r="AX108" s="28" t="e">
        <f t="shared" si="115"/>
        <v>#VALUE!</v>
      </c>
      <c r="AY108" s="28" t="e">
        <f t="shared" si="115"/>
        <v>#VALUE!</v>
      </c>
      <c r="AZ108" t="e">
        <f>NA()</f>
        <v>#N/A</v>
      </c>
      <c r="BA108" s="23">
        <f t="shared" si="72"/>
        <v>13.27054693406966</v>
      </c>
      <c r="BB108" s="23">
        <f t="shared" si="73"/>
        <v>27.410278966186802</v>
      </c>
    </row>
    <row r="109" spans="4:54" x14ac:dyDescent="0.3">
      <c r="D109">
        <v>24</v>
      </c>
      <c r="F109">
        <v>23</v>
      </c>
      <c r="G109" s="22">
        <f t="shared" si="55"/>
        <v>27.714771518626897</v>
      </c>
      <c r="H109" s="22">
        <f t="shared" si="116"/>
        <v>33.542059329402257</v>
      </c>
      <c r="I109" s="22">
        <f t="shared" si="116"/>
        <v>27.253362501339865</v>
      </c>
      <c r="J109" s="22">
        <f t="shared" si="116"/>
        <v>35.774194641602314</v>
      </c>
      <c r="K109" s="22">
        <f t="shared" si="116"/>
        <v>11.921599523172384</v>
      </c>
      <c r="L109" s="23" t="e">
        <f t="shared" si="64"/>
        <v>#VALUE!</v>
      </c>
      <c r="M109" s="22">
        <f t="shared" ref="M109:R109" si="122">M37*M$12</f>
        <v>10.496861695566018</v>
      </c>
      <c r="N109" s="24">
        <f t="shared" si="122"/>
        <v>7.7488598052633115</v>
      </c>
      <c r="O109" s="24">
        <f t="shared" si="122"/>
        <v>0</v>
      </c>
      <c r="P109" s="25">
        <f t="shared" si="122"/>
        <v>32.918995162766244</v>
      </c>
      <c r="Q109" s="25">
        <f t="shared" si="122"/>
        <v>17.410045729474827</v>
      </c>
      <c r="R109" s="25">
        <f t="shared" si="122"/>
        <v>39.211631187695176</v>
      </c>
      <c r="S109" s="26" t="e">
        <f t="shared" si="111"/>
        <v>#VALUE!</v>
      </c>
      <c r="T109" s="26" t="e">
        <f t="shared" si="111"/>
        <v>#VALUE!</v>
      </c>
      <c r="U109" s="27" t="e">
        <f t="shared" si="112"/>
        <v>#VALUE!</v>
      </c>
      <c r="V109" s="27" t="e">
        <f t="shared" si="112"/>
        <v>#VALUE!</v>
      </c>
      <c r="W109" s="28" t="e">
        <f t="shared" si="112"/>
        <v>#VALUE!</v>
      </c>
      <c r="X109" s="28" t="e">
        <f t="shared" si="112"/>
        <v>#VALUE!</v>
      </c>
      <c r="Y109" t="e">
        <f>NA()</f>
        <v>#N/A</v>
      </c>
      <c r="Z109" s="23">
        <f t="shared" si="66"/>
        <v>17.101542323455579</v>
      </c>
      <c r="AA109" s="23">
        <f t="shared" si="67"/>
        <v>31.0178265523157</v>
      </c>
      <c r="AE109">
        <v>24</v>
      </c>
      <c r="AG109">
        <f t="shared" si="68"/>
        <v>19.49249395270925</v>
      </c>
      <c r="AH109" s="22">
        <f t="shared" si="59"/>
        <v>19.598277688181486</v>
      </c>
      <c r="AI109" s="22">
        <f t="shared" si="118"/>
        <v>27.978132587396377</v>
      </c>
      <c r="AJ109" s="22">
        <f t="shared" si="118"/>
        <v>20.210299383702097</v>
      </c>
      <c r="AK109" s="22">
        <f t="shared" si="118"/>
        <v>29.909066908748599</v>
      </c>
      <c r="AL109" s="22">
        <f t="shared" si="118"/>
        <v>8.9261016340306014</v>
      </c>
      <c r="AM109" s="23" t="e">
        <f t="shared" si="70"/>
        <v>#VALUE!</v>
      </c>
      <c r="AN109" s="22">
        <f t="shared" ref="AN109:AS109" si="123">AN37*AN$12</f>
        <v>8.2949960095424409</v>
      </c>
      <c r="AO109" s="24">
        <f t="shared" si="123"/>
        <v>6.3127730599010361</v>
      </c>
      <c r="AP109" s="24">
        <f t="shared" si="123"/>
        <v>0</v>
      </c>
      <c r="AQ109" s="25">
        <f t="shared" si="123"/>
        <v>28.207389073938913</v>
      </c>
      <c r="AR109" s="25">
        <f t="shared" si="123"/>
        <v>14.678395238622914</v>
      </c>
      <c r="AS109" s="25">
        <f t="shared" si="123"/>
        <v>32.290270739908337</v>
      </c>
      <c r="AT109" s="26" t="e">
        <f t="shared" si="114"/>
        <v>#VALUE!</v>
      </c>
      <c r="AU109" s="26" t="e">
        <f t="shared" si="114"/>
        <v>#VALUE!</v>
      </c>
      <c r="AV109" s="27" t="e">
        <f t="shared" si="115"/>
        <v>#VALUE!</v>
      </c>
      <c r="AW109" s="27" t="e">
        <f t="shared" si="115"/>
        <v>#VALUE!</v>
      </c>
      <c r="AX109" s="28" t="e">
        <f t="shared" si="115"/>
        <v>#VALUE!</v>
      </c>
      <c r="AY109" s="28" t="e">
        <f t="shared" si="115"/>
        <v>#VALUE!</v>
      </c>
      <c r="AZ109" t="e">
        <f>NA()</f>
        <v>#N/A</v>
      </c>
      <c r="BA109" s="23">
        <f t="shared" si="72"/>
        <v>14.151846272307722</v>
      </c>
      <c r="BB109" s="23">
        <f t="shared" si="73"/>
        <v>28.2529763140979</v>
      </c>
    </row>
    <row r="110" spans="4:54" x14ac:dyDescent="0.3">
      <c r="D110">
        <v>25</v>
      </c>
      <c r="F110">
        <v>24</v>
      </c>
      <c r="G110" s="22">
        <f t="shared" si="55"/>
        <v>30.060526856606593</v>
      </c>
      <c r="H110" s="22">
        <f t="shared" si="116"/>
        <v>35.086227118729774</v>
      </c>
      <c r="I110" s="22">
        <f t="shared" si="116"/>
        <v>29.301319800324876</v>
      </c>
      <c r="J110" s="22">
        <f t="shared" si="116"/>
        <v>37.397106549985075</v>
      </c>
      <c r="K110" s="22">
        <f t="shared" si="116"/>
        <v>12.751449604353189</v>
      </c>
      <c r="L110" s="23" t="e">
        <f t="shared" si="64"/>
        <v>#VALUE!</v>
      </c>
      <c r="M110" s="22">
        <f t="shared" ref="M110:R110" si="124">M38*M$12</f>
        <v>11.126261350294239</v>
      </c>
      <c r="N110" s="24">
        <f t="shared" si="124"/>
        <v>8.1560442578127557</v>
      </c>
      <c r="O110" s="24">
        <f t="shared" si="124"/>
        <v>0</v>
      </c>
      <c r="P110" s="25">
        <f t="shared" si="124"/>
        <v>34.202542155316173</v>
      </c>
      <c r="Q110" s="25">
        <f t="shared" si="124"/>
        <v>18.145915242870316</v>
      </c>
      <c r="R110" s="25">
        <f t="shared" si="124"/>
        <v>40.980281587552028</v>
      </c>
      <c r="S110" s="26" t="e">
        <f t="shared" si="111"/>
        <v>#VALUE!</v>
      </c>
      <c r="T110" s="26" t="e">
        <f t="shared" si="111"/>
        <v>#VALUE!</v>
      </c>
      <c r="U110" s="27" t="e">
        <f t="shared" si="112"/>
        <v>#VALUE!</v>
      </c>
      <c r="V110" s="27" t="e">
        <f t="shared" si="112"/>
        <v>#VALUE!</v>
      </c>
      <c r="W110" s="28" t="e">
        <f t="shared" si="112"/>
        <v>#VALUE!</v>
      </c>
      <c r="X110" s="28" t="e">
        <f t="shared" si="112"/>
        <v>#VALUE!</v>
      </c>
      <c r="Y110" t="e">
        <f>NA()</f>
        <v>#N/A</v>
      </c>
      <c r="Z110" s="23">
        <f t="shared" si="66"/>
        <v>17.857134283131622</v>
      </c>
      <c r="AA110" s="23">
        <f t="shared" si="67"/>
        <v>31.721744654266264</v>
      </c>
      <c r="AE110">
        <v>25</v>
      </c>
      <c r="AG110">
        <f t="shared" si="68"/>
        <v>20.499888886619559</v>
      </c>
      <c r="AH110" s="22">
        <f t="shared" si="59"/>
        <v>21.890444858793447</v>
      </c>
      <c r="AI110" s="22">
        <f t="shared" si="118"/>
        <v>29.597612663197982</v>
      </c>
      <c r="AJ110" s="22">
        <f t="shared" si="118"/>
        <v>22.199494960960553</v>
      </c>
      <c r="AK110" s="22">
        <f t="shared" si="118"/>
        <v>31.619011888234503</v>
      </c>
      <c r="AL110" s="22">
        <f t="shared" si="118"/>
        <v>9.7935046198696245</v>
      </c>
      <c r="AM110" s="23" t="e">
        <f t="shared" si="70"/>
        <v>#VALUE!</v>
      </c>
      <c r="AN110" s="22">
        <f t="shared" ref="AN110:AS110" si="125">AN38*AN$12</f>
        <v>8.9245942326941101</v>
      </c>
      <c r="AO110" s="24">
        <f t="shared" si="125"/>
        <v>6.7257422008327907</v>
      </c>
      <c r="AP110" s="24">
        <f t="shared" si="125"/>
        <v>0</v>
      </c>
      <c r="AQ110" s="25">
        <f t="shared" si="125"/>
        <v>29.593565070741601</v>
      </c>
      <c r="AR110" s="25">
        <f t="shared" si="125"/>
        <v>15.486061172877417</v>
      </c>
      <c r="AS110" s="25">
        <f t="shared" si="125"/>
        <v>34.388488626147584</v>
      </c>
      <c r="AT110" s="26" t="e">
        <f t="shared" si="114"/>
        <v>#VALUE!</v>
      </c>
      <c r="AU110" s="26" t="e">
        <f t="shared" si="114"/>
        <v>#VALUE!</v>
      </c>
      <c r="AV110" s="27" t="e">
        <f t="shared" si="115"/>
        <v>#VALUE!</v>
      </c>
      <c r="AW110" s="27" t="e">
        <f t="shared" si="115"/>
        <v>#VALUE!</v>
      </c>
      <c r="AX110" s="28" t="e">
        <f t="shared" si="115"/>
        <v>#VALUE!</v>
      </c>
      <c r="AY110" s="28" t="e">
        <f t="shared" si="115"/>
        <v>#VALUE!</v>
      </c>
      <c r="AZ110" t="e">
        <f>NA()</f>
        <v>#N/A</v>
      </c>
      <c r="BA110" s="23">
        <f t="shared" si="72"/>
        <v>15.045238513106344</v>
      </c>
      <c r="BB110" s="23">
        <f t="shared" si="73"/>
        <v>29.09699155853486</v>
      </c>
    </row>
    <row r="111" spans="4:54" x14ac:dyDescent="0.3">
      <c r="D111">
        <v>26</v>
      </c>
      <c r="F111">
        <v>25</v>
      </c>
      <c r="G111" s="22">
        <f t="shared" si="55"/>
        <v>32.39635316374531</v>
      </c>
      <c r="H111" s="22">
        <f t="shared" si="116"/>
        <v>36.609505224766792</v>
      </c>
      <c r="I111" s="22">
        <f t="shared" si="116"/>
        <v>31.353986383045438</v>
      </c>
      <c r="J111" s="22">
        <f t="shared" si="116"/>
        <v>38.995963398218592</v>
      </c>
      <c r="K111" s="22">
        <f t="shared" si="116"/>
        <v>13.563783488451703</v>
      </c>
      <c r="L111" s="23" t="e">
        <f t="shared" si="64"/>
        <v>#VALUE!</v>
      </c>
      <c r="M111" s="22">
        <f t="shared" ref="M111:R111" si="126">M39*M$12</f>
        <v>11.754260965986221</v>
      </c>
      <c r="N111" s="24">
        <f t="shared" si="126"/>
        <v>8.5613965212864613</v>
      </c>
      <c r="O111" s="24">
        <f t="shared" si="126"/>
        <v>0</v>
      </c>
      <c r="P111" s="25">
        <f t="shared" si="126"/>
        <v>35.459257759703419</v>
      </c>
      <c r="Q111" s="25">
        <f t="shared" si="126"/>
        <v>18.86195667262982</v>
      </c>
      <c r="R111" s="25">
        <f t="shared" si="126"/>
        <v>42.656006577770498</v>
      </c>
      <c r="S111" s="26" t="e">
        <f t="shared" si="111"/>
        <v>#VALUE!</v>
      </c>
      <c r="T111" s="26" t="e">
        <f t="shared" si="111"/>
        <v>#VALUE!</v>
      </c>
      <c r="U111" s="27" t="e">
        <f t="shared" si="112"/>
        <v>#VALUE!</v>
      </c>
      <c r="V111" s="27" t="e">
        <f t="shared" si="112"/>
        <v>#VALUE!</v>
      </c>
      <c r="W111" s="28" t="e">
        <f t="shared" si="112"/>
        <v>#VALUE!</v>
      </c>
      <c r="X111" s="28" t="e">
        <f t="shared" si="112"/>
        <v>#VALUE!</v>
      </c>
      <c r="Y111" t="e">
        <f>NA()</f>
        <v>#N/A</v>
      </c>
      <c r="Z111" s="23">
        <f t="shared" si="66"/>
        <v>18.574096218284225</v>
      </c>
      <c r="AA111" s="23">
        <f t="shared" si="67"/>
        <v>32.391533171698086</v>
      </c>
      <c r="AE111">
        <v>26</v>
      </c>
      <c r="AG111">
        <f t="shared" si="68"/>
        <v>21.559347171444852</v>
      </c>
      <c r="AH111" s="22">
        <f t="shared" si="59"/>
        <v>24.342951644444309</v>
      </c>
      <c r="AI111" s="22">
        <f t="shared" si="118"/>
        <v>31.282943840036395</v>
      </c>
      <c r="AJ111" s="22">
        <f t="shared" si="118"/>
        <v>24.324977183925821</v>
      </c>
      <c r="AK111" s="22">
        <f t="shared" si="118"/>
        <v>33.396058303069566</v>
      </c>
      <c r="AL111" s="22">
        <f t="shared" si="118"/>
        <v>10.702104557557497</v>
      </c>
      <c r="AM111" s="23" t="e">
        <f t="shared" si="70"/>
        <v>#VALUE!</v>
      </c>
      <c r="AN111" s="22">
        <f t="shared" ref="AN111:AS111" si="127">AN39*AN$12</f>
        <v>9.5898787327320658</v>
      </c>
      <c r="AO111" s="24">
        <f t="shared" si="127"/>
        <v>7.1598953029275307</v>
      </c>
      <c r="AP111" s="24">
        <f t="shared" si="127"/>
        <v>0</v>
      </c>
      <c r="AQ111" s="25">
        <f t="shared" si="127"/>
        <v>31.022924992886715</v>
      </c>
      <c r="AR111" s="25">
        <f t="shared" si="127"/>
        <v>16.315751076953742</v>
      </c>
      <c r="AS111" s="25">
        <f t="shared" si="127"/>
        <v>36.501172399903403</v>
      </c>
      <c r="AT111" s="26" t="e">
        <f t="shared" si="114"/>
        <v>#VALUE!</v>
      </c>
      <c r="AU111" s="26" t="e">
        <f t="shared" si="114"/>
        <v>#VALUE!</v>
      </c>
      <c r="AV111" s="27" t="e">
        <f t="shared" si="115"/>
        <v>#VALUE!</v>
      </c>
      <c r="AW111" s="27" t="e">
        <f t="shared" si="115"/>
        <v>#VALUE!</v>
      </c>
      <c r="AX111" s="28" t="e">
        <f t="shared" si="115"/>
        <v>#VALUE!</v>
      </c>
      <c r="AY111" s="28" t="e">
        <f t="shared" si="115"/>
        <v>#VALUE!</v>
      </c>
      <c r="AZ111" t="e">
        <f>NA()</f>
        <v>#N/A</v>
      </c>
      <c r="BA111" s="23">
        <f t="shared" si="72"/>
        <v>15.945360976964217</v>
      </c>
      <c r="BB111" s="23">
        <f t="shared" si="73"/>
        <v>29.940196744897506</v>
      </c>
    </row>
    <row r="112" spans="4:54" x14ac:dyDescent="0.3">
      <c r="D112">
        <v>27</v>
      </c>
      <c r="F112">
        <v>26</v>
      </c>
      <c r="G112" s="22">
        <f t="shared" si="55"/>
        <v>34.71127254563622</v>
      </c>
      <c r="H112" s="22">
        <f t="shared" si="116"/>
        <v>38.110972042695892</v>
      </c>
      <c r="I112" s="22">
        <f t="shared" si="116"/>
        <v>33.405158185470263</v>
      </c>
      <c r="J112" s="22">
        <f t="shared" si="116"/>
        <v>40.569863377494769</v>
      </c>
      <c r="K112" s="22">
        <f t="shared" si="116"/>
        <v>14.355837964631471</v>
      </c>
      <c r="L112" s="23" t="e">
        <f t="shared" si="64"/>
        <v>#VALUE!</v>
      </c>
      <c r="M112" s="22">
        <f t="shared" ref="M112:R112" si="128">M40*M$12</f>
        <v>12.379866600269883</v>
      </c>
      <c r="N112" s="24">
        <f t="shared" si="128"/>
        <v>8.9645318709534685</v>
      </c>
      <c r="O112" s="24">
        <f t="shared" si="128"/>
        <v>0</v>
      </c>
      <c r="P112" s="25">
        <f t="shared" si="128"/>
        <v>36.689113631240964</v>
      </c>
      <c r="Q112" s="25">
        <f t="shared" si="128"/>
        <v>19.557964721474143</v>
      </c>
      <c r="R112" s="25">
        <f t="shared" si="128"/>
        <v>44.239513152732002</v>
      </c>
      <c r="S112" s="26" t="e">
        <f t="shared" si="111"/>
        <v>#VALUE!</v>
      </c>
      <c r="T112" s="26" t="e">
        <f t="shared" si="111"/>
        <v>#VALUE!</v>
      </c>
      <c r="U112" s="27" t="e">
        <f t="shared" si="112"/>
        <v>#VALUE!</v>
      </c>
      <c r="V112" s="27" t="e">
        <f t="shared" si="112"/>
        <v>#VALUE!</v>
      </c>
      <c r="W112" s="28" t="e">
        <f t="shared" si="112"/>
        <v>#VALUE!</v>
      </c>
      <c r="X112" s="28" t="e">
        <f t="shared" si="112"/>
        <v>#VALUE!</v>
      </c>
      <c r="Y112" t="e">
        <f>NA()</f>
        <v>#N/A</v>
      </c>
      <c r="Z112" s="23">
        <f t="shared" si="66"/>
        <v>19.252740076899567</v>
      </c>
      <c r="AA112" s="23">
        <f t="shared" si="67"/>
        <v>33.028846883109111</v>
      </c>
      <c r="AE112">
        <v>27</v>
      </c>
      <c r="AG112">
        <f t="shared" si="68"/>
        <v>22.673559502181952</v>
      </c>
      <c r="AH112" s="22">
        <f t="shared" si="59"/>
        <v>26.948898090911179</v>
      </c>
      <c r="AI112" s="22">
        <f t="shared" si="118"/>
        <v>33.033634458972749</v>
      </c>
      <c r="AJ112" s="22">
        <f t="shared" si="118"/>
        <v>26.586963523174777</v>
      </c>
      <c r="AK112" s="22">
        <f t="shared" si="118"/>
        <v>35.239377489716979</v>
      </c>
      <c r="AL112" s="22">
        <f t="shared" si="118"/>
        <v>11.647451482681616</v>
      </c>
      <c r="AM112" s="23" t="e">
        <f t="shared" si="70"/>
        <v>#VALUE!</v>
      </c>
      <c r="AN112" s="22">
        <f t="shared" ref="AN112:AS112" si="129">AN40*AN$12</f>
        <v>10.291277467496641</v>
      </c>
      <c r="AO112" s="24">
        <f t="shared" si="129"/>
        <v>7.6156118643364517</v>
      </c>
      <c r="AP112" s="24">
        <f t="shared" si="129"/>
        <v>0</v>
      </c>
      <c r="AQ112" s="25">
        <f t="shared" si="129"/>
        <v>32.494200590887644</v>
      </c>
      <c r="AR112" s="25">
        <f t="shared" si="129"/>
        <v>17.165586845482295</v>
      </c>
      <c r="AS112" s="25">
        <f t="shared" si="129"/>
        <v>38.614174420764719</v>
      </c>
      <c r="AT112" s="26" t="e">
        <f t="shared" si="114"/>
        <v>#VALUE!</v>
      </c>
      <c r="AU112" s="26" t="e">
        <f t="shared" si="114"/>
        <v>#VALUE!</v>
      </c>
      <c r="AV112" s="27" t="e">
        <f t="shared" si="115"/>
        <v>#VALUE!</v>
      </c>
      <c r="AW112" s="27" t="e">
        <f t="shared" si="115"/>
        <v>#VALUE!</v>
      </c>
      <c r="AX112" s="28" t="e">
        <f t="shared" si="115"/>
        <v>#VALUE!</v>
      </c>
      <c r="AY112" s="28" t="e">
        <f t="shared" si="115"/>
        <v>#VALUE!</v>
      </c>
      <c r="AZ112" t="e">
        <f>NA()</f>
        <v>#N/A</v>
      </c>
      <c r="BA112" s="23">
        <f t="shared" si="72"/>
        <v>16.846524651203417</v>
      </c>
      <c r="BB112" s="23">
        <f t="shared" si="73"/>
        <v>30.780360536213376</v>
      </c>
    </row>
    <row r="113" spans="4:54" x14ac:dyDescent="0.3">
      <c r="D113">
        <v>28</v>
      </c>
      <c r="F113">
        <v>27</v>
      </c>
      <c r="G113" s="22">
        <f t="shared" si="55"/>
        <v>36.995603852180622</v>
      </c>
      <c r="H113" s="22">
        <f t="shared" si="116"/>
        <v>39.589848722373823</v>
      </c>
      <c r="I113" s="22">
        <f t="shared" si="116"/>
        <v>35.449166187756589</v>
      </c>
      <c r="J113" s="22">
        <f t="shared" si="116"/>
        <v>42.118057601314</v>
      </c>
      <c r="K113" s="22">
        <f t="shared" si="116"/>
        <v>15.125363805478278</v>
      </c>
      <c r="L113" s="23" t="e">
        <f t="shared" si="64"/>
        <v>#VALUE!</v>
      </c>
      <c r="M113" s="22">
        <f t="shared" ref="M113:R113" si="130">M41*M$12</f>
        <v>13.002175475433383</v>
      </c>
      <c r="N113" s="24">
        <f t="shared" si="130"/>
        <v>9.3651028339731059</v>
      </c>
      <c r="O113" s="24">
        <f t="shared" si="130"/>
        <v>0</v>
      </c>
      <c r="P113" s="25">
        <f t="shared" si="130"/>
        <v>37.892153773999922</v>
      </c>
      <c r="Q113" s="25">
        <f t="shared" si="130"/>
        <v>20.233842192123682</v>
      </c>
      <c r="R113" s="25">
        <f t="shared" si="130"/>
        <v>45.732339378992187</v>
      </c>
      <c r="S113" s="26" t="e">
        <f t="shared" si="111"/>
        <v>#VALUE!</v>
      </c>
      <c r="T113" s="26" t="e">
        <f t="shared" si="111"/>
        <v>#VALUE!</v>
      </c>
      <c r="U113" s="27" t="e">
        <f t="shared" si="112"/>
        <v>#VALUE!</v>
      </c>
      <c r="V113" s="27" t="e">
        <f t="shared" si="112"/>
        <v>#VALUE!</v>
      </c>
      <c r="W113" s="28" t="e">
        <f t="shared" si="112"/>
        <v>#VALUE!</v>
      </c>
      <c r="X113" s="28" t="e">
        <f t="shared" si="112"/>
        <v>#VALUE!</v>
      </c>
      <c r="Y113" t="e">
        <f>NA()</f>
        <v>#N/A</v>
      </c>
      <c r="Z113" s="23">
        <f t="shared" si="66"/>
        <v>19.893699978037663</v>
      </c>
      <c r="AA113" s="23">
        <f t="shared" si="67"/>
        <v>33.635260334790679</v>
      </c>
      <c r="AE113">
        <v>28</v>
      </c>
      <c r="AG113">
        <f t="shared" si="68"/>
        <v>23.845355632098787</v>
      </c>
      <c r="AH113" s="22">
        <f t="shared" si="59"/>
        <v>29.698124099681003</v>
      </c>
      <c r="AI113" s="22">
        <f t="shared" si="118"/>
        <v>34.848770456086392</v>
      </c>
      <c r="AJ113" s="22">
        <f t="shared" si="118"/>
        <v>28.984143483069694</v>
      </c>
      <c r="AK113" s="22">
        <f t="shared" si="118"/>
        <v>37.147679803182946</v>
      </c>
      <c r="AL113" s="22">
        <f t="shared" si="118"/>
        <v>12.624186046965857</v>
      </c>
      <c r="AM113" s="23" t="e">
        <f t="shared" si="70"/>
        <v>#VALUE!</v>
      </c>
      <c r="AN113" s="22">
        <f t="shared" ref="AN113:AS113" si="131">AN41*AN$12</f>
        <v>11.028993454077231</v>
      </c>
      <c r="AO113" s="24">
        <f t="shared" si="131"/>
        <v>8.0931850225456845</v>
      </c>
      <c r="AP113" s="24">
        <f t="shared" si="131"/>
        <v>0</v>
      </c>
      <c r="AQ113" s="25">
        <f t="shared" si="131"/>
        <v>34.005800883568376</v>
      </c>
      <c r="AR113" s="25">
        <f t="shared" si="131"/>
        <v>18.033406458197231</v>
      </c>
      <c r="AS113" s="25">
        <f t="shared" si="131"/>
        <v>40.712848711432393</v>
      </c>
      <c r="AT113" s="26" t="e">
        <f t="shared" si="114"/>
        <v>#VALUE!</v>
      </c>
      <c r="AU113" s="26" t="e">
        <f t="shared" si="114"/>
        <v>#VALUE!</v>
      </c>
      <c r="AV113" s="27" t="e">
        <f t="shared" si="115"/>
        <v>#VALUE!</v>
      </c>
      <c r="AW113" s="27" t="e">
        <f t="shared" si="115"/>
        <v>#VALUE!</v>
      </c>
      <c r="AX113" s="28" t="e">
        <f t="shared" si="115"/>
        <v>#VALUE!</v>
      </c>
      <c r="AY113" s="28" t="e">
        <f t="shared" si="115"/>
        <v>#VALUE!</v>
      </c>
      <c r="AZ113" t="e">
        <f>NA()</f>
        <v>#N/A</v>
      </c>
      <c r="BA113" s="23">
        <f t="shared" si="72"/>
        <v>17.742814145028071</v>
      </c>
      <c r="BB113" s="23">
        <f t="shared" si="73"/>
        <v>31.615161307946238</v>
      </c>
    </row>
    <row r="114" spans="4:54" x14ac:dyDescent="0.3">
      <c r="D114">
        <v>29</v>
      </c>
      <c r="F114">
        <v>28</v>
      </c>
      <c r="G114" s="22">
        <f t="shared" si="55"/>
        <v>39.240926922253237</v>
      </c>
      <c r="H114" s="22">
        <f t="shared" si="116"/>
        <v>41.045484156687984</v>
      </c>
      <c r="I114" s="22">
        <f t="shared" si="116"/>
        <v>37.480861060488884</v>
      </c>
      <c r="J114" s="22">
        <f t="shared" si="116"/>
        <v>43.639933608052402</v>
      </c>
      <c r="K114" s="22">
        <f t="shared" si="116"/>
        <v>15.870580310740948</v>
      </c>
      <c r="L114" s="23" t="e">
        <f t="shared" si="64"/>
        <v>#VALUE!</v>
      </c>
      <c r="M114" s="22">
        <f t="shared" ref="M114:R114" si="132">M42*M$12</f>
        <v>13.620369611924913</v>
      </c>
      <c r="N114" s="24">
        <f t="shared" si="132"/>
        <v>9.7627959465835179</v>
      </c>
      <c r="O114" s="24">
        <f t="shared" si="132"/>
        <v>0</v>
      </c>
      <c r="P114" s="25">
        <f t="shared" si="132"/>
        <v>39.068484818068434</v>
      </c>
      <c r="Q114" s="25">
        <f t="shared" si="132"/>
        <v>20.88958532971127</v>
      </c>
      <c r="R114" s="25">
        <f t="shared" si="132"/>
        <v>47.136681920375679</v>
      </c>
      <c r="S114" s="26" t="e">
        <f t="shared" si="111"/>
        <v>#VALUE!</v>
      </c>
      <c r="T114" s="26" t="e">
        <f t="shared" si="111"/>
        <v>#VALUE!</v>
      </c>
      <c r="U114" s="27" t="e">
        <f t="shared" si="112"/>
        <v>#VALUE!</v>
      </c>
      <c r="V114" s="27" t="e">
        <f t="shared" si="112"/>
        <v>#VALUE!</v>
      </c>
      <c r="W114" s="28" t="e">
        <f t="shared" si="112"/>
        <v>#VALUE!</v>
      </c>
      <c r="X114" s="28" t="e">
        <f t="shared" si="112"/>
        <v>#VALUE!</v>
      </c>
      <c r="Y114" t="e">
        <f>NA()</f>
        <v>#N/A</v>
      </c>
      <c r="Z114" s="23">
        <f t="shared" si="66"/>
        <v>20.497866259052259</v>
      </c>
      <c r="AA114" s="23">
        <f t="shared" si="67"/>
        <v>34.212271730899133</v>
      </c>
      <c r="AE114">
        <v>29</v>
      </c>
      <c r="AG114">
        <f t="shared" si="68"/>
        <v>25.07771155942881</v>
      </c>
      <c r="AH114" s="22">
        <f t="shared" si="59"/>
        <v>32.577130976079545</v>
      </c>
      <c r="AI114" s="22">
        <f t="shared" si="118"/>
        <v>36.726979056036861</v>
      </c>
      <c r="AJ114" s="22">
        <f t="shared" si="118"/>
        <v>31.513515967346173</v>
      </c>
      <c r="AK114" s="22">
        <f t="shared" si="118"/>
        <v>39.119178522280997</v>
      </c>
      <c r="AL114" s="22">
        <f t="shared" si="118"/>
        <v>13.626094035637665</v>
      </c>
      <c r="AM114" s="23" t="e">
        <f t="shared" si="70"/>
        <v>#VALUE!</v>
      </c>
      <c r="AN114" s="22">
        <f t="shared" ref="AN114:AS114" si="133">AN42*AN$12</f>
        <v>11.802975715913846</v>
      </c>
      <c r="AO114" s="24">
        <f t="shared" si="133"/>
        <v>8.5928089387540556</v>
      </c>
      <c r="AP114" s="24">
        <f t="shared" si="133"/>
        <v>0</v>
      </c>
      <c r="AQ114" s="25">
        <f t="shared" si="133"/>
        <v>35.555794183445357</v>
      </c>
      <c r="AR114" s="25">
        <f t="shared" si="133"/>
        <v>18.916764344481937</v>
      </c>
      <c r="AS114" s="25">
        <f t="shared" si="133"/>
        <v>42.782352970685892</v>
      </c>
      <c r="AT114" s="26" t="e">
        <f t="shared" si="114"/>
        <v>#VALUE!</v>
      </c>
      <c r="AU114" s="26" t="e">
        <f t="shared" si="114"/>
        <v>#VALUE!</v>
      </c>
      <c r="AV114" s="27" t="e">
        <f t="shared" si="115"/>
        <v>#VALUE!</v>
      </c>
      <c r="AW114" s="27" t="e">
        <f t="shared" si="115"/>
        <v>#VALUE!</v>
      </c>
      <c r="AX114" s="28" t="e">
        <f t="shared" si="115"/>
        <v>#VALUE!</v>
      </c>
      <c r="AY114" s="28" t="e">
        <f t="shared" si="115"/>
        <v>#VALUE!</v>
      </c>
      <c r="AZ114" t="e">
        <f>NA()</f>
        <v>#N/A</v>
      </c>
      <c r="BA114" s="23">
        <f t="shared" si="72"/>
        <v>18.628201514795872</v>
      </c>
      <c r="BB114" s="23">
        <f t="shared" si="73"/>
        <v>32.44220283250236</v>
      </c>
    </row>
    <row r="115" spans="4:54" x14ac:dyDescent="0.3">
      <c r="D115">
        <v>30</v>
      </c>
      <c r="F115">
        <v>29</v>
      </c>
      <c r="G115" s="22">
        <f t="shared" si="55"/>
        <v>41.44002740469243</v>
      </c>
      <c r="H115" s="22">
        <f t="shared" si="116"/>
        <v>42.47734169153032</v>
      </c>
      <c r="I115" s="22">
        <f t="shared" si="116"/>
        <v>39.495594010283895</v>
      </c>
      <c r="J115" s="22">
        <f t="shared" si="116"/>
        <v>45.135000769838406</v>
      </c>
      <c r="K115" s="22">
        <f t="shared" si="116"/>
        <v>16.590129072692168</v>
      </c>
      <c r="L115" s="23" t="e">
        <f t="shared" si="64"/>
        <v>#VALUE!</v>
      </c>
      <c r="M115" s="22">
        <f t="shared" ref="M115:R115" si="134">M43*M$12</f>
        <v>14.233709867789862</v>
      </c>
      <c r="N115" s="24">
        <f t="shared" si="134"/>
        <v>10.157328849240161</v>
      </c>
      <c r="O115" s="24">
        <f t="shared" si="134"/>
        <v>0</v>
      </c>
      <c r="P115" s="25">
        <f t="shared" si="134"/>
        <v>40.218267576971201</v>
      </c>
      <c r="Q115" s="25">
        <f t="shared" si="134"/>
        <v>21.525270918913382</v>
      </c>
      <c r="R115" s="25">
        <f t="shared" si="134"/>
        <v>48.455247199101024</v>
      </c>
      <c r="S115" s="26" t="e">
        <f t="shared" si="111"/>
        <v>#VALUE!</v>
      </c>
      <c r="T115" s="26" t="e">
        <f t="shared" si="111"/>
        <v>#VALUE!</v>
      </c>
      <c r="U115" s="27" t="e">
        <f t="shared" si="112"/>
        <v>#VALUE!</v>
      </c>
      <c r="V115" s="27" t="e">
        <f t="shared" si="112"/>
        <v>#VALUE!</v>
      </c>
      <c r="W115" s="28" t="e">
        <f t="shared" si="112"/>
        <v>#VALUE!</v>
      </c>
      <c r="X115" s="28" t="e">
        <f t="shared" si="112"/>
        <v>#VALUE!</v>
      </c>
      <c r="Y115" t="e">
        <f>NA()</f>
        <v>#N/A</v>
      </c>
      <c r="Z115" s="23">
        <f t="shared" si="66"/>
        <v>21.066328549373452</v>
      </c>
      <c r="AA115" s="23">
        <f t="shared" si="67"/>
        <v>34.761306634916842</v>
      </c>
      <c r="AE115">
        <v>30</v>
      </c>
      <c r="AG115">
        <f t="shared" si="68"/>
        <v>26.373757085482247</v>
      </c>
      <c r="AH115" s="22">
        <f t="shared" si="59"/>
        <v>35.569115543451431</v>
      </c>
      <c r="AI115" s="22">
        <f t="shared" si="118"/>
        <v>38.66639396692689</v>
      </c>
      <c r="AJ115" s="22">
        <f t="shared" si="118"/>
        <v>34.170246145196757</v>
      </c>
      <c r="AK115" s="22">
        <f t="shared" si="118"/>
        <v>41.151555953804589</v>
      </c>
      <c r="AL115" s="22">
        <f t="shared" si="118"/>
        <v>14.646195416479065</v>
      </c>
      <c r="AM115" s="23" t="e">
        <f t="shared" si="70"/>
        <v>#VALUE!</v>
      </c>
      <c r="AN115" s="22">
        <f t="shared" ref="AN115:AS115" si="135">AN43*AN$12</f>
        <v>12.612890396326447</v>
      </c>
      <c r="AO115" s="24">
        <f t="shared" si="135"/>
        <v>9.1145657286047896</v>
      </c>
      <c r="AP115" s="24">
        <f t="shared" si="135"/>
        <v>0</v>
      </c>
      <c r="AQ115" s="25">
        <f t="shared" si="135"/>
        <v>37.141892247445803</v>
      </c>
      <c r="AR115" s="25">
        <f t="shared" si="135"/>
        <v>19.812936720311473</v>
      </c>
      <c r="AS115" s="25">
        <f t="shared" si="135"/>
        <v>44.807974963006458</v>
      </c>
      <c r="AT115" s="26" t="e">
        <f t="shared" si="114"/>
        <v>#VALUE!</v>
      </c>
      <c r="AU115" s="26" t="e">
        <f t="shared" si="114"/>
        <v>#VALUE!</v>
      </c>
      <c r="AV115" s="27" t="e">
        <f t="shared" si="115"/>
        <v>#VALUE!</v>
      </c>
      <c r="AW115" s="27" t="e">
        <f t="shared" si="115"/>
        <v>#VALUE!</v>
      </c>
      <c r="AX115" s="28" t="e">
        <f t="shared" si="115"/>
        <v>#VALUE!</v>
      </c>
      <c r="AY115" s="28" t="e">
        <f t="shared" si="115"/>
        <v>#VALUE!</v>
      </c>
      <c r="AZ115" t="e">
        <f>NA()</f>
        <v>#N/A</v>
      </c>
      <c r="BA115" s="23">
        <f t="shared" si="72"/>
        <v>19.4966708269354</v>
      </c>
      <c r="BB115" s="23">
        <f t="shared" si="73"/>
        <v>33.259032592619171</v>
      </c>
    </row>
    <row r="116" spans="4:54" x14ac:dyDescent="0.3">
      <c r="D116">
        <v>31</v>
      </c>
      <c r="F116">
        <v>30</v>
      </c>
      <c r="G116" s="22">
        <f t="shared" si="55"/>
        <v>43.586827755995316</v>
      </c>
      <c r="H116" s="22">
        <f t="shared" si="116"/>
        <v>43.884987317473978</v>
      </c>
      <c r="I116" s="22">
        <f t="shared" si="116"/>
        <v>41.489194843025629</v>
      </c>
      <c r="J116" s="22">
        <f t="shared" si="116"/>
        <v>46.602877342493436</v>
      </c>
      <c r="K116" s="22">
        <f t="shared" si="116"/>
        <v>17.283028322476024</v>
      </c>
      <c r="L116" s="23" t="e">
        <f t="shared" si="64"/>
        <v>#VALUE!</v>
      </c>
      <c r="M116" s="22">
        <f t="shared" ref="M116:R116" si="136">M44*M$12</f>
        <v>14.841530359146583</v>
      </c>
      <c r="N116" s="24">
        <f t="shared" si="136"/>
        <v>10.548447674478062</v>
      </c>
      <c r="O116" s="24">
        <f t="shared" si="136"/>
        <v>0</v>
      </c>
      <c r="P116" s="25">
        <f t="shared" si="136"/>
        <v>41.341709689466747</v>
      </c>
      <c r="Q116" s="25">
        <f t="shared" si="136"/>
        <v>22.141044913829038</v>
      </c>
      <c r="R116" s="25">
        <f t="shared" si="136"/>
        <v>49.691124164496244</v>
      </c>
      <c r="S116" s="26" t="e">
        <f t="shared" si="111"/>
        <v>#VALUE!</v>
      </c>
      <c r="T116" s="26" t="e">
        <f t="shared" si="111"/>
        <v>#VALUE!</v>
      </c>
      <c r="U116" s="27" t="e">
        <f t="shared" si="112"/>
        <v>#VALUE!</v>
      </c>
      <c r="V116" s="27" t="e">
        <f t="shared" si="112"/>
        <v>#VALUE!</v>
      </c>
      <c r="W116" s="28" t="e">
        <f t="shared" si="112"/>
        <v>#VALUE!</v>
      </c>
      <c r="X116" s="28" t="e">
        <f t="shared" si="112"/>
        <v>#VALUE!</v>
      </c>
      <c r="Y116" t="e">
        <f>NA()</f>
        <v>#N/A</v>
      </c>
      <c r="Z116" s="23">
        <f t="shared" si="66"/>
        <v>21.600327047145289</v>
      </c>
      <c r="AA116" s="23">
        <f t="shared" si="67"/>
        <v>35.283721491647107</v>
      </c>
      <c r="AE116">
        <v>31</v>
      </c>
      <c r="AG116">
        <f t="shared" si="68"/>
        <v>27.736783763369349</v>
      </c>
      <c r="AH116" s="22">
        <f t="shared" si="59"/>
        <v>38.654129672917769</v>
      </c>
      <c r="AI116" s="22">
        <f t="shared" si="118"/>
        <v>40.664622938674604</v>
      </c>
      <c r="AJ116" s="22">
        <f t="shared" si="118"/>
        <v>36.947549583227406</v>
      </c>
      <c r="AK116" s="22">
        <f t="shared" si="118"/>
        <v>43.241932695189057</v>
      </c>
      <c r="AL116" s="22">
        <f t="shared" si="118"/>
        <v>15.676867719149161</v>
      </c>
      <c r="AM116" s="23" t="e">
        <f t="shared" si="70"/>
        <v>#VALUE!</v>
      </c>
      <c r="AN116" s="22">
        <f t="shared" ref="AN116:AS116" si="137">AN44*AN$12</f>
        <v>13.458092705725464</v>
      </c>
      <c r="AO116" s="24">
        <f t="shared" si="137"/>
        <v>9.6584120937045554</v>
      </c>
      <c r="AP116" s="24">
        <f t="shared" si="137"/>
        <v>0</v>
      </c>
      <c r="AQ116" s="25">
        <f t="shared" si="137"/>
        <v>38.761437139431948</v>
      </c>
      <c r="AR116" s="25">
        <f t="shared" si="137"/>
        <v>20.718932451002303</v>
      </c>
      <c r="AS116" s="25">
        <f t="shared" si="137"/>
        <v>46.775471932623027</v>
      </c>
      <c r="AT116" s="26" t="e">
        <f t="shared" si="114"/>
        <v>#VALUE!</v>
      </c>
      <c r="AU116" s="26" t="e">
        <f t="shared" si="114"/>
        <v>#VALUE!</v>
      </c>
      <c r="AV116" s="27" t="e">
        <f t="shared" si="115"/>
        <v>#VALUE!</v>
      </c>
      <c r="AW116" s="27" t="e">
        <f t="shared" si="115"/>
        <v>#VALUE!</v>
      </c>
      <c r="AX116" s="28" t="e">
        <f t="shared" si="115"/>
        <v>#VALUE!</v>
      </c>
      <c r="AY116" s="28" t="e">
        <f t="shared" si="115"/>
        <v>#VALUE!</v>
      </c>
      <c r="AZ116" t="e">
        <f>NA()</f>
        <v>#N/A</v>
      </c>
      <c r="BA116" s="23">
        <f t="shared" si="72"/>
        <v>20.342349504764716</v>
      </c>
      <c r="BB116" s="23">
        <f t="shared" si="73"/>
        <v>34.063162704284665</v>
      </c>
    </row>
    <row r="117" spans="4:54" x14ac:dyDescent="0.3">
      <c r="D117">
        <v>32</v>
      </c>
      <c r="F117">
        <v>31</v>
      </c>
      <c r="G117" s="22">
        <f t="shared" si="55"/>
        <v>45.67630906100819</v>
      </c>
      <c r="H117" s="22">
        <f t="shared" si="116"/>
        <v>45.268079144000048</v>
      </c>
      <c r="I117" s="22">
        <f t="shared" si="116"/>
        <v>43.457948087211044</v>
      </c>
      <c r="J117" s="22">
        <f t="shared" si="116"/>
        <v>48.043278936182254</v>
      </c>
      <c r="K117" s="22">
        <f t="shared" si="116"/>
        <v>17.948628847466573</v>
      </c>
      <c r="L117" s="23" t="e">
        <f t="shared" si="64"/>
        <v>#VALUE!</v>
      </c>
      <c r="M117" s="22">
        <f t="shared" ref="M117:R117" si="138">M45*M$12</f>
        <v>15.443233238301612</v>
      </c>
      <c r="N117" s="24">
        <f t="shared" si="138"/>
        <v>10.935924689830218</v>
      </c>
      <c r="O117" s="24">
        <f t="shared" si="138"/>
        <v>0</v>
      </c>
      <c r="P117" s="25">
        <f t="shared" si="138"/>
        <v>42.439059185354274</v>
      </c>
      <c r="Q117" s="25">
        <f t="shared" si="138"/>
        <v>22.737112410926319</v>
      </c>
      <c r="R117" s="25">
        <f t="shared" si="138"/>
        <v>50.847676532214741</v>
      </c>
      <c r="S117" s="26" t="e">
        <f t="shared" si="111"/>
        <v>#VALUE!</v>
      </c>
      <c r="T117" s="26" t="e">
        <f t="shared" si="111"/>
        <v>#VALUE!</v>
      </c>
      <c r="U117" s="27" t="e">
        <f t="shared" si="112"/>
        <v>#VALUE!</v>
      </c>
      <c r="V117" s="27" t="e">
        <f t="shared" si="112"/>
        <v>#VALUE!</v>
      </c>
      <c r="W117" s="28" t="e">
        <f t="shared" si="112"/>
        <v>#VALUE!</v>
      </c>
      <c r="X117" s="28" t="e">
        <f t="shared" si="112"/>
        <v>#VALUE!</v>
      </c>
      <c r="Y117" t="e">
        <f>NA()</f>
        <v>#N/A</v>
      </c>
      <c r="Z117" s="23">
        <f t="shared" si="66"/>
        <v>22.101211160394648</v>
      </c>
      <c r="AA117" s="23">
        <f t="shared" si="67"/>
        <v>35.780806978444694</v>
      </c>
      <c r="AE117">
        <v>32</v>
      </c>
      <c r="AG117">
        <f t="shared" si="68"/>
        <v>29.170253257523047</v>
      </c>
      <c r="AH117" s="22">
        <f t="shared" si="59"/>
        <v>41.809372483204079</v>
      </c>
      <c r="AI117" s="22">
        <f t="shared" si="118"/>
        <v>42.718718644681992</v>
      </c>
      <c r="AJ117" s="22">
        <f t="shared" si="118"/>
        <v>39.836611651375364</v>
      </c>
      <c r="AK117" s="22">
        <f t="shared" si="118"/>
        <v>45.386841109153302</v>
      </c>
      <c r="AL117" s="22">
        <f t="shared" si="118"/>
        <v>16.710001620541238</v>
      </c>
      <c r="AM117" s="23" t="e">
        <f t="shared" si="70"/>
        <v>#VALUE!</v>
      </c>
      <c r="AN117" s="22">
        <f t="shared" ref="AN117:AS117" si="139">AN45*AN$12</f>
        <v>14.337600469420549</v>
      </c>
      <c r="AO117" s="24">
        <f t="shared" si="139"/>
        <v>10.224165843606521</v>
      </c>
      <c r="AP117" s="24">
        <f t="shared" si="139"/>
        <v>0</v>
      </c>
      <c r="AQ117" s="25">
        <f t="shared" si="139"/>
        <v>40.411391431772621</v>
      </c>
      <c r="AR117" s="25">
        <f t="shared" si="139"/>
        <v>21.631509917012373</v>
      </c>
      <c r="AS117" s="25">
        <f t="shared" si="139"/>
        <v>48.671410092420189</v>
      </c>
      <c r="AT117" s="26" t="e">
        <f t="shared" si="114"/>
        <v>#VALUE!</v>
      </c>
      <c r="AU117" s="26" t="e">
        <f t="shared" si="114"/>
        <v>#VALUE!</v>
      </c>
      <c r="AV117" s="27" t="e">
        <f t="shared" si="115"/>
        <v>#VALUE!</v>
      </c>
      <c r="AW117" s="27" t="e">
        <f t="shared" si="115"/>
        <v>#VALUE!</v>
      </c>
      <c r="AX117" s="28" t="e">
        <f t="shared" si="115"/>
        <v>#VALUE!</v>
      </c>
      <c r="AY117" s="28" t="e">
        <f t="shared" si="115"/>
        <v>#VALUE!</v>
      </c>
      <c r="AZ117" t="e">
        <f>NA()</f>
        <v>#N/A</v>
      </c>
      <c r="BA117" s="23">
        <f t="shared" si="72"/>
        <v>21.159641822653914</v>
      </c>
      <c r="BB117" s="23">
        <f t="shared" si="73"/>
        <v>34.852093361151731</v>
      </c>
    </row>
    <row r="118" spans="4:54" x14ac:dyDescent="0.3">
      <c r="D118">
        <v>33</v>
      </c>
      <c r="F118">
        <v>32</v>
      </c>
      <c r="G118" s="22">
        <f t="shared" ref="G118:G149" si="140">G46*G$12</f>
        <v>47.704427463601782</v>
      </c>
      <c r="H118" s="22">
        <f t="shared" si="116"/>
        <v>46.626357989723196</v>
      </c>
      <c r="I118" s="22">
        <f t="shared" si="116"/>
        <v>45.398567870282911</v>
      </c>
      <c r="J118" s="22">
        <f t="shared" si="116"/>
        <v>49.456008222351258</v>
      </c>
      <c r="K118" s="22">
        <f t="shared" si="116"/>
        <v>18.586572170818236</v>
      </c>
      <c r="L118" s="23" t="e">
        <f t="shared" si="64"/>
        <v>#VALUE!</v>
      </c>
      <c r="M118" s="22">
        <f t="shared" ref="M118:R118" si="141">M46*M$12</f>
        <v>16.03828380751542</v>
      </c>
      <c r="N118" s="24">
        <f t="shared" si="141"/>
        <v>11.319556164194584</v>
      </c>
      <c r="O118" s="24">
        <f t="shared" si="141"/>
        <v>0</v>
      </c>
      <c r="P118" s="25">
        <f t="shared" si="141"/>
        <v>43.510598842931209</v>
      </c>
      <c r="Q118" s="25">
        <f t="shared" si="141"/>
        <v>23.313728802074341</v>
      </c>
      <c r="R118" s="25">
        <f t="shared" si="141"/>
        <v>51.928452360084982</v>
      </c>
      <c r="S118" s="26" t="e">
        <f t="shared" si="111"/>
        <v>#VALUE!</v>
      </c>
      <c r="T118" s="26" t="e">
        <f t="shared" si="111"/>
        <v>#VALUE!</v>
      </c>
      <c r="U118" s="27" t="e">
        <f t="shared" si="112"/>
        <v>#VALUE!</v>
      </c>
      <c r="V118" s="27" t="e">
        <f t="shared" si="112"/>
        <v>#VALUE!</v>
      </c>
      <c r="W118" s="28" t="e">
        <f t="shared" si="112"/>
        <v>#VALUE!</v>
      </c>
      <c r="X118" s="28" t="e">
        <f t="shared" si="112"/>
        <v>#VALUE!</v>
      </c>
      <c r="Y118" t="e">
        <f>NA()</f>
        <v>#N/A</v>
      </c>
      <c r="Z118" s="23">
        <f t="shared" si="66"/>
        <v>22.570404693163976</v>
      </c>
      <c r="AA118" s="23">
        <f t="shared" si="67"/>
        <v>36.253791193961305</v>
      </c>
      <c r="AE118">
        <v>33</v>
      </c>
      <c r="AG118">
        <f t="shared" si="68"/>
        <v>30.677806135251387</v>
      </c>
      <c r="AH118" s="22">
        <f t="shared" ref="AH118:AH149" si="142">AH46*AH$12</f>
        <v>45.009615520935618</v>
      </c>
      <c r="AI118" s="22">
        <f t="shared" si="118"/>
        <v>44.82515393583666</v>
      </c>
      <c r="AJ118" s="22">
        <f t="shared" si="118"/>
        <v>42.826550096881007</v>
      </c>
      <c r="AK118" s="22">
        <f t="shared" si="118"/>
        <v>47.582204145319743</v>
      </c>
      <c r="AL118" s="22">
        <f t="shared" si="118"/>
        <v>17.737184583009409</v>
      </c>
      <c r="AM118" s="23" t="e">
        <f t="shared" si="70"/>
        <v>#VALUE!</v>
      </c>
      <c r="AN118" s="22">
        <f t="shared" ref="AN118:AS118" si="143">AN46*AN$12</f>
        <v>15.250070136477701</v>
      </c>
      <c r="AO118" s="24">
        <f t="shared" si="143"/>
        <v>10.811492535258486</v>
      </c>
      <c r="AP118" s="24">
        <f t="shared" si="143"/>
        <v>0</v>
      </c>
      <c r="AQ118" s="25">
        <f t="shared" si="143"/>
        <v>42.088332404524706</v>
      </c>
      <c r="AR118" s="25">
        <f t="shared" si="143"/>
        <v>22.547200252465629</v>
      </c>
      <c r="AS118" s="25">
        <f t="shared" si="143"/>
        <v>50.48349028194589</v>
      </c>
      <c r="AT118" s="26" t="e">
        <f t="shared" si="114"/>
        <v>#VALUE!</v>
      </c>
      <c r="AU118" s="26" t="e">
        <f t="shared" si="114"/>
        <v>#VALUE!</v>
      </c>
      <c r="AV118" s="27" t="e">
        <f t="shared" si="115"/>
        <v>#VALUE!</v>
      </c>
      <c r="AW118" s="27" t="e">
        <f t="shared" si="115"/>
        <v>#VALUE!</v>
      </c>
      <c r="AX118" s="28" t="e">
        <f t="shared" si="115"/>
        <v>#VALUE!</v>
      </c>
      <c r="AY118" s="28" t="e">
        <f t="shared" si="115"/>
        <v>#VALUE!</v>
      </c>
      <c r="AZ118" t="e">
        <f>NA()</f>
        <v>#N/A</v>
      </c>
      <c r="BA118" s="23">
        <f t="shared" si="72"/>
        <v>21.943359430686584</v>
      </c>
      <c r="BB118" s="23">
        <f t="shared" si="73"/>
        <v>35.623338634059088</v>
      </c>
    </row>
    <row r="119" spans="4:54" x14ac:dyDescent="0.3">
      <c r="D119">
        <v>34</v>
      </c>
      <c r="F119">
        <v>33</v>
      </c>
      <c r="G119" s="22">
        <f t="shared" si="140"/>
        <v>49.668028236850432</v>
      </c>
      <c r="H119" s="22">
        <f t="shared" si="116"/>
        <v>47.959638948365317</v>
      </c>
      <c r="I119" s="22">
        <f t="shared" si="116"/>
        <v>47.308172113768904</v>
      </c>
      <c r="J119" s="22">
        <f t="shared" si="116"/>
        <v>50.840945721543655</v>
      </c>
      <c r="K119" s="22">
        <f t="shared" si="116"/>
        <v>19.196751446210104</v>
      </c>
      <c r="L119" s="23" t="e">
        <f t="shared" si="64"/>
        <v>#VALUE!</v>
      </c>
      <c r="M119" s="22">
        <f t="shared" ref="M119:R119" si="144">M47*M$12</f>
        <v>16.626205947756027</v>
      </c>
      <c r="N119" s="24">
        <f t="shared" si="144"/>
        <v>11.699160430942323</v>
      </c>
      <c r="O119" s="24">
        <f t="shared" si="144"/>
        <v>0</v>
      </c>
      <c r="P119" s="25">
        <f t="shared" si="144"/>
        <v>44.55664122808713</v>
      </c>
      <c r="Q119" s="25">
        <f t="shared" si="144"/>
        <v>23.871191966928667</v>
      </c>
      <c r="R119" s="25">
        <f t="shared" si="144"/>
        <v>52.937108904244631</v>
      </c>
      <c r="S119" s="26" t="e">
        <f t="shared" si="111"/>
        <v>#VALUE!</v>
      </c>
      <c r="T119" s="26" t="e">
        <f t="shared" si="111"/>
        <v>#VALUE!</v>
      </c>
      <c r="U119" s="27" t="e">
        <f t="shared" si="112"/>
        <v>#VALUE!</v>
      </c>
      <c r="V119" s="27" t="e">
        <f t="shared" si="112"/>
        <v>#VALUE!</v>
      </c>
      <c r="W119" s="28" t="e">
        <f t="shared" si="112"/>
        <v>#VALUE!</v>
      </c>
      <c r="X119" s="28" t="e">
        <f t="shared" si="112"/>
        <v>#VALUE!</v>
      </c>
      <c r="Y119" t="e">
        <f>NA()</f>
        <v>#N/A</v>
      </c>
      <c r="Z119" s="23">
        <f t="shared" si="66"/>
        <v>23.009376797413037</v>
      </c>
      <c r="AA119" s="23">
        <f t="shared" si="67"/>
        <v>36.703842692284312</v>
      </c>
      <c r="AE119">
        <v>34</v>
      </c>
      <c r="AG119">
        <f t="shared" si="68"/>
        <v>32.263271112647949</v>
      </c>
      <c r="AH119" s="22">
        <f t="shared" si="142"/>
        <v>48.227753312103737</v>
      </c>
      <c r="AI119" s="22">
        <f t="shared" si="118"/>
        <v>46.979802591741446</v>
      </c>
      <c r="AJ119" s="22">
        <f t="shared" si="118"/>
        <v>45.904428140871886</v>
      </c>
      <c r="AK119" s="22">
        <f t="shared" si="118"/>
        <v>49.823320707180947</v>
      </c>
      <c r="AL119" s="22">
        <f t="shared" si="118"/>
        <v>18.749906404318718</v>
      </c>
      <c r="AM119" s="23" t="e">
        <f t="shared" si="70"/>
        <v>#VALUE!</v>
      </c>
      <c r="AN119" s="22">
        <f t="shared" ref="AN119:AS119" si="145">AN47*AN$12</f>
        <v>16.193776192106395</v>
      </c>
      <c r="AO119" s="24">
        <f t="shared" si="145"/>
        <v>11.419892495541971</v>
      </c>
      <c r="AP119" s="24">
        <f t="shared" si="145"/>
        <v>0</v>
      </c>
      <c r="AQ119" s="25">
        <f t="shared" si="145"/>
        <v>43.788450919479558</v>
      </c>
      <c r="AR119" s="25">
        <f t="shared" si="145"/>
        <v>23.462337185508932</v>
      </c>
      <c r="AS119" s="25">
        <f t="shared" si="145"/>
        <v>52.200845708387128</v>
      </c>
      <c r="AT119" s="26" t="e">
        <f t="shared" si="114"/>
        <v>#VALUE!</v>
      </c>
      <c r="AU119" s="26" t="e">
        <f t="shared" si="114"/>
        <v>#VALUE!</v>
      </c>
      <c r="AV119" s="27" t="e">
        <f t="shared" si="115"/>
        <v>#VALUE!</v>
      </c>
      <c r="AW119" s="27" t="e">
        <f t="shared" si="115"/>
        <v>#VALUE!</v>
      </c>
      <c r="AX119" s="28" t="e">
        <f t="shared" si="115"/>
        <v>#VALUE!</v>
      </c>
      <c r="AY119" s="28" t="e">
        <f t="shared" si="115"/>
        <v>#VALUE!</v>
      </c>
      <c r="AZ119" t="e">
        <f>NA()</f>
        <v>#N/A</v>
      </c>
      <c r="BA119" s="23">
        <f t="shared" si="72"/>
        <v>22.688843571365641</v>
      </c>
      <c r="BB119" s="23">
        <f t="shared" si="73"/>
        <v>36.374454372291233</v>
      </c>
    </row>
    <row r="120" spans="4:54" x14ac:dyDescent="0.3">
      <c r="D120">
        <v>35</v>
      </c>
      <c r="F120">
        <v>34</v>
      </c>
      <c r="G120" s="22">
        <f t="shared" si="140"/>
        <v>51.564759866512595</v>
      </c>
      <c r="H120" s="22">
        <f t="shared" si="116"/>
        <v>49.267803811615934</v>
      </c>
      <c r="I120" s="22">
        <f t="shared" si="116"/>
        <v>49.184256505389598</v>
      </c>
      <c r="J120" s="22">
        <f t="shared" si="116"/>
        <v>52.198041540294341</v>
      </c>
      <c r="K120" s="22">
        <f t="shared" si="116"/>
        <v>19.779275333961071</v>
      </c>
      <c r="L120" s="23" t="e">
        <f t="shared" si="64"/>
        <v>#VALUE!</v>
      </c>
      <c r="M120" s="22">
        <f t="shared" ref="M120:R120" si="146">M48*M$12</f>
        <v>17.206577843024142</v>
      </c>
      <c r="N120" s="24">
        <f t="shared" si="146"/>
        <v>12.074576125053682</v>
      </c>
      <c r="O120" s="24">
        <f t="shared" si="146"/>
        <v>0</v>
      </c>
      <c r="P120" s="25">
        <f t="shared" si="146"/>
        <v>45.577524322996183</v>
      </c>
      <c r="Q120" s="25">
        <f t="shared" si="146"/>
        <v>24.409835382615654</v>
      </c>
      <c r="R120" s="25">
        <f t="shared" si="146"/>
        <v>53.877350823432359</v>
      </c>
      <c r="S120" s="26" t="e">
        <f t="shared" si="111"/>
        <v>#VALUE!</v>
      </c>
      <c r="T120" s="26" t="e">
        <f t="shared" si="111"/>
        <v>#VALUE!</v>
      </c>
      <c r="U120" s="27" t="e">
        <f t="shared" si="112"/>
        <v>#VALUE!</v>
      </c>
      <c r="V120" s="27" t="e">
        <f t="shared" si="112"/>
        <v>#VALUE!</v>
      </c>
      <c r="W120" s="28" t="e">
        <f t="shared" si="112"/>
        <v>#VALUE!</v>
      </c>
      <c r="X120" s="28" t="e">
        <f t="shared" si="112"/>
        <v>#VALUE!</v>
      </c>
      <c r="Y120" t="e">
        <f>NA()</f>
        <v>#N/A</v>
      </c>
      <c r="Z120" s="23">
        <f t="shared" si="66"/>
        <v>23.419617964934147</v>
      </c>
      <c r="AA120" s="23">
        <f t="shared" si="67"/>
        <v>37.132073369964623</v>
      </c>
      <c r="AE120">
        <v>35</v>
      </c>
      <c r="AG120">
        <f t="shared" si="68"/>
        <v>33.930674778341483</v>
      </c>
      <c r="AH120" s="22">
        <f t="shared" si="142"/>
        <v>51.435463312523588</v>
      </c>
      <c r="AI120" s="22">
        <f t="shared" si="118"/>
        <v>49.177926750765863</v>
      </c>
      <c r="AJ120" s="22">
        <f t="shared" si="118"/>
        <v>49.055324432702278</v>
      </c>
      <c r="AK120" s="22">
        <f t="shared" si="118"/>
        <v>52.104858801620686</v>
      </c>
      <c r="AL120" s="22">
        <f t="shared" si="118"/>
        <v>19.739778756132949</v>
      </c>
      <c r="AM120" s="23" t="e">
        <f t="shared" si="70"/>
        <v>#VALUE!</v>
      </c>
      <c r="AN120" s="22">
        <f t="shared" ref="AN120:AS120" si="147">AN48*AN$12</f>
        <v>17.1665949804331</v>
      </c>
      <c r="AO120" s="24">
        <f t="shared" si="147"/>
        <v>12.048688531416333</v>
      </c>
      <c r="AP120" s="24">
        <f t="shared" si="147"/>
        <v>0</v>
      </c>
      <c r="AQ120" s="25">
        <f t="shared" si="147"/>
        <v>45.507555648941008</v>
      </c>
      <c r="AR120" s="25">
        <f t="shared" si="147"/>
        <v>24.373093535850941</v>
      </c>
      <c r="AS120" s="25">
        <f t="shared" si="147"/>
        <v>53.81429836315251</v>
      </c>
      <c r="AT120" s="26" t="e">
        <f t="shared" si="114"/>
        <v>#VALUE!</v>
      </c>
      <c r="AU120" s="26" t="e">
        <f t="shared" si="114"/>
        <v>#VALUE!</v>
      </c>
      <c r="AV120" s="27" t="e">
        <f t="shared" si="115"/>
        <v>#VALUE!</v>
      </c>
      <c r="AW120" s="27" t="e">
        <f t="shared" si="115"/>
        <v>#VALUE!</v>
      </c>
      <c r="AX120" s="28" t="e">
        <f t="shared" si="115"/>
        <v>#VALUE!</v>
      </c>
      <c r="AY120" s="28" t="e">
        <f t="shared" si="115"/>
        <v>#VALUE!</v>
      </c>
      <c r="AZ120" t="e">
        <f>NA()</f>
        <v>#N/A</v>
      </c>
      <c r="BA120" s="23">
        <f t="shared" si="72"/>
        <v>23.392073728649546</v>
      </c>
      <c r="BB120" s="23">
        <f t="shared" si="73"/>
        <v>37.103067859297902</v>
      </c>
    </row>
    <row r="121" spans="4:54" x14ac:dyDescent="0.3">
      <c r="D121">
        <v>36</v>
      </c>
      <c r="F121">
        <v>35</v>
      </c>
      <c r="G121" s="22">
        <f t="shared" si="140"/>
        <v>53.39298996295971</v>
      </c>
      <c r="H121" s="22">
        <f t="shared" si="116"/>
        <v>50.550794247544999</v>
      </c>
      <c r="I121" s="22">
        <f t="shared" si="116"/>
        <v>51.02466861531601</v>
      </c>
      <c r="J121" s="22">
        <f t="shared" si="116"/>
        <v>53.527307944671264</v>
      </c>
      <c r="K121" s="22">
        <f t="shared" si="116"/>
        <v>20.33443498072101</v>
      </c>
      <c r="L121" s="23" t="e">
        <f t="shared" si="64"/>
        <v>#VALUE!</v>
      </c>
      <c r="M121" s="22">
        <f t="shared" ref="M121:R121" si="148">M49*M$12</f>
        <v>17.77902798200628</v>
      </c>
      <c r="N121" s="24">
        <f t="shared" si="148"/>
        <v>12.445660574848114</v>
      </c>
      <c r="O121" s="24">
        <f t="shared" si="148"/>
        <v>0</v>
      </c>
      <c r="P121" s="25">
        <f t="shared" si="148"/>
        <v>46.573607666938521</v>
      </c>
      <c r="Q121" s="25">
        <f t="shared" si="148"/>
        <v>24.930022044443454</v>
      </c>
      <c r="R121" s="25">
        <f t="shared" si="148"/>
        <v>54.752879950262646</v>
      </c>
      <c r="S121" s="26" t="e">
        <f t="shared" si="111"/>
        <v>#VALUE!</v>
      </c>
      <c r="T121" s="26" t="e">
        <f t="shared" si="111"/>
        <v>#VALUE!</v>
      </c>
      <c r="U121" s="27" t="e">
        <f t="shared" si="112"/>
        <v>#VALUE!</v>
      </c>
      <c r="V121" s="27" t="e">
        <f t="shared" si="112"/>
        <v>#VALUE!</v>
      </c>
      <c r="W121" s="28" t="e">
        <f t="shared" si="112"/>
        <v>#VALUE!</v>
      </c>
      <c r="X121" s="28" t="e">
        <f t="shared" si="112"/>
        <v>#VALUE!</v>
      </c>
      <c r="Y121" t="e">
        <f>NA()</f>
        <v>#N/A</v>
      </c>
      <c r="Z121" s="23">
        <f t="shared" si="66"/>
        <v>23.802620393899449</v>
      </c>
      <c r="AA121" s="23">
        <f t="shared" si="67"/>
        <v>37.539541213066741</v>
      </c>
      <c r="AE121">
        <v>36</v>
      </c>
      <c r="AG121">
        <f t="shared" si="68"/>
        <v>35.684251819780471</v>
      </c>
      <c r="AH121" s="22">
        <f t="shared" si="142"/>
        <v>54.603951137717473</v>
      </c>
      <c r="AI121" s="22">
        <f t="shared" si="118"/>
        <v>51.414172231685853</v>
      </c>
      <c r="AJ121" s="22">
        <f t="shared" si="118"/>
        <v>52.262464666164945</v>
      </c>
      <c r="AK121" s="22">
        <f t="shared" si="118"/>
        <v>54.420857715626511</v>
      </c>
      <c r="AL121" s="22">
        <f t="shared" si="118"/>
        <v>20.698759379668605</v>
      </c>
      <c r="AM121" s="23" t="e">
        <f t="shared" si="70"/>
        <v>#VALUE!</v>
      </c>
      <c r="AN121" s="22">
        <f t="shared" ref="AN121:AS121" si="149">AN49*AN$12</f>
        <v>18.165993984446608</v>
      </c>
      <c r="AO121" s="24">
        <f t="shared" si="149"/>
        <v>12.697014670020669</v>
      </c>
      <c r="AP121" s="24">
        <f t="shared" si="149"/>
        <v>0</v>
      </c>
      <c r="AQ121" s="25">
        <f t="shared" si="149"/>
        <v>47.241083322000648</v>
      </c>
      <c r="AR121" s="25">
        <f t="shared" si="149"/>
        <v>25.275524219450986</v>
      </c>
      <c r="AS121" s="25">
        <f t="shared" si="149"/>
        <v>55.316562262282552</v>
      </c>
      <c r="AT121" s="26" t="e">
        <f t="shared" si="114"/>
        <v>#VALUE!</v>
      </c>
      <c r="AU121" s="26" t="e">
        <f t="shared" si="114"/>
        <v>#VALUE!</v>
      </c>
      <c r="AV121" s="27" t="e">
        <f t="shared" si="115"/>
        <v>#VALUE!</v>
      </c>
      <c r="AW121" s="27" t="e">
        <f t="shared" si="115"/>
        <v>#VALUE!</v>
      </c>
      <c r="AX121" s="28" t="e">
        <f t="shared" si="115"/>
        <v>#VALUE!</v>
      </c>
      <c r="AY121" s="28" t="e">
        <f t="shared" si="115"/>
        <v>#VALUE!</v>
      </c>
      <c r="AZ121" t="e">
        <f>NA()</f>
        <v>#N/A</v>
      </c>
      <c r="BA121" s="23">
        <f t="shared" si="72"/>
        <v>24.049757850036617</v>
      </c>
      <c r="BB121" s="23">
        <f t="shared" si="73"/>
        <v>37.80690877717845</v>
      </c>
    </row>
    <row r="122" spans="4:54" x14ac:dyDescent="0.3">
      <c r="D122">
        <v>37</v>
      </c>
      <c r="F122">
        <v>36</v>
      </c>
      <c r="G122" s="22">
        <f t="shared" si="140"/>
        <v>55.151724347698504</v>
      </c>
      <c r="H122" s="22">
        <f t="shared" si="116"/>
        <v>51.808605647697988</v>
      </c>
      <c r="I122" s="22">
        <f t="shared" si="116"/>
        <v>52.827582447090222</v>
      </c>
      <c r="J122" s="22">
        <f t="shared" si="116"/>
        <v>54.828812674024093</v>
      </c>
      <c r="K122" s="22">
        <f t="shared" si="116"/>
        <v>20.862674116269378</v>
      </c>
      <c r="L122" s="23" t="e">
        <f t="shared" si="64"/>
        <v>#VALUE!</v>
      </c>
      <c r="M122" s="22">
        <f t="shared" ref="M122:R122" si="150">M50*M$12</f>
        <v>18.343231419914229</v>
      </c>
      <c r="N122" s="24">
        <f t="shared" si="150"/>
        <v>12.812288331587217</v>
      </c>
      <c r="O122" s="24">
        <f t="shared" si="150"/>
        <v>0</v>
      </c>
      <c r="P122" s="25">
        <f t="shared" si="150"/>
        <v>47.545268943677584</v>
      </c>
      <c r="Q122" s="25">
        <f t="shared" si="150"/>
        <v>25.432139104783111</v>
      </c>
      <c r="R122" s="25">
        <f t="shared" si="150"/>
        <v>55.567355011787171</v>
      </c>
      <c r="S122" s="26" t="e">
        <f t="shared" si="111"/>
        <v>#VALUE!</v>
      </c>
      <c r="T122" s="26" t="e">
        <f t="shared" si="111"/>
        <v>#VALUE!</v>
      </c>
      <c r="U122" s="27" t="e">
        <f t="shared" si="112"/>
        <v>#VALUE!</v>
      </c>
      <c r="V122" s="27" t="e">
        <f t="shared" si="112"/>
        <v>#VALUE!</v>
      </c>
      <c r="W122" s="28" t="e">
        <f t="shared" si="112"/>
        <v>#VALUE!</v>
      </c>
      <c r="X122" s="28" t="e">
        <f t="shared" si="112"/>
        <v>#VALUE!</v>
      </c>
      <c r="Y122" t="e">
        <f>NA()</f>
        <v>#N/A</v>
      </c>
      <c r="Z122" s="23">
        <f t="shared" si="66"/>
        <v>24.159862127650179</v>
      </c>
      <c r="AA122" s="23">
        <f t="shared" si="67"/>
        <v>37.927252911027416</v>
      </c>
      <c r="AE122">
        <v>37</v>
      </c>
      <c r="AG122">
        <f t="shared" si="68"/>
        <v>37.528455778024103</v>
      </c>
      <c r="AH122" s="22">
        <f t="shared" si="142"/>
        <v>57.704749750475422</v>
      </c>
      <c r="AI122" s="22">
        <f t="shared" si="118"/>
        <v>53.682572958508629</v>
      </c>
      <c r="AJ122" s="22">
        <f t="shared" si="118"/>
        <v>55.50741761805655</v>
      </c>
      <c r="AK122" s="22">
        <f t="shared" si="118"/>
        <v>56.764740433674547</v>
      </c>
      <c r="AL122" s="22">
        <f t="shared" si="118"/>
        <v>21.619370725768913</v>
      </c>
      <c r="AM122" s="23" t="e">
        <f t="shared" si="70"/>
        <v>#VALUE!</v>
      </c>
      <c r="AN122" s="22">
        <f t="shared" ref="AN122:AS122" si="151">AN50*AN$12</f>
        <v>19.189027618191634</v>
      </c>
      <c r="AO122" s="24">
        <f t="shared" si="151"/>
        <v>13.363806306269304</v>
      </c>
      <c r="AP122" s="24">
        <f t="shared" si="151"/>
        <v>0</v>
      </c>
      <c r="AQ122" s="25">
        <f t="shared" si="151"/>
        <v>48.984115610584361</v>
      </c>
      <c r="AR122" s="25">
        <f t="shared" si="151"/>
        <v>26.165615376979723</v>
      </c>
      <c r="AS122" s="25">
        <f t="shared" si="151"/>
        <v>56.702384034763703</v>
      </c>
      <c r="AT122" s="26" t="e">
        <f t="shared" si="114"/>
        <v>#VALUE!</v>
      </c>
      <c r="AU122" s="26" t="e">
        <f t="shared" si="114"/>
        <v>#VALUE!</v>
      </c>
      <c r="AV122" s="27" t="e">
        <f t="shared" si="115"/>
        <v>#VALUE!</v>
      </c>
      <c r="AW122" s="27" t="e">
        <f t="shared" si="115"/>
        <v>#VALUE!</v>
      </c>
      <c r="AX122" s="28" t="e">
        <f t="shared" si="115"/>
        <v>#VALUE!</v>
      </c>
      <c r="AY122" s="28" t="e">
        <f t="shared" si="115"/>
        <v>#VALUE!</v>
      </c>
      <c r="AZ122" t="e">
        <f>NA()</f>
        <v>#N/A</v>
      </c>
      <c r="BA122" s="23">
        <f t="shared" si="72"/>
        <v>24.659400001113674</v>
      </c>
      <c r="BB122" s="23">
        <f t="shared" si="73"/>
        <v>38.483840934532346</v>
      </c>
    </row>
    <row r="123" spans="4:54" x14ac:dyDescent="0.3">
      <c r="D123">
        <v>38</v>
      </c>
      <c r="F123">
        <v>37</v>
      </c>
      <c r="G123" s="22">
        <f t="shared" si="140"/>
        <v>56.840530272412835</v>
      </c>
      <c r="H123" s="22">
        <f t="shared" si="116"/>
        <v>53.041281568017553</v>
      </c>
      <c r="I123" s="22">
        <f t="shared" si="116"/>
        <v>54.591473649328542</v>
      </c>
      <c r="J123" s="22">
        <f t="shared" si="116"/>
        <v>56.102672911796688</v>
      </c>
      <c r="K123" s="22">
        <f t="shared" si="116"/>
        <v>21.364562200997984</v>
      </c>
      <c r="L123" s="23" t="e">
        <f t="shared" si="64"/>
        <v>#VALUE!</v>
      </c>
      <c r="M123" s="22">
        <f t="shared" ref="M123:R123" si="152">M51*M$12</f>
        <v>18.898906284405609</v>
      </c>
      <c r="N123" s="24">
        <f t="shared" si="152"/>
        <v>13.174349822486985</v>
      </c>
      <c r="O123" s="24">
        <f t="shared" si="152"/>
        <v>0</v>
      </c>
      <c r="P123" s="25">
        <f t="shared" si="152"/>
        <v>48.492900959595488</v>
      </c>
      <c r="Q123" s="25">
        <f t="shared" si="152"/>
        <v>25.916593148729618</v>
      </c>
      <c r="R123" s="25">
        <f t="shared" si="152"/>
        <v>56.324359847770033</v>
      </c>
      <c r="S123" s="26" t="e">
        <f t="shared" si="111"/>
        <v>#VALUE!</v>
      </c>
      <c r="T123" s="26" t="e">
        <f t="shared" si="111"/>
        <v>#VALUE!</v>
      </c>
      <c r="U123" s="27" t="e">
        <f t="shared" si="112"/>
        <v>#VALUE!</v>
      </c>
      <c r="V123" s="27" t="e">
        <f t="shared" si="112"/>
        <v>#VALUE!</v>
      </c>
      <c r="W123" s="28" t="e">
        <f t="shared" si="112"/>
        <v>#VALUE!</v>
      </c>
      <c r="X123" s="28" t="e">
        <f t="shared" si="112"/>
        <v>#VALUE!</v>
      </c>
      <c r="Y123" t="e">
        <f>NA()</f>
        <v>#N/A</v>
      </c>
      <c r="Z123" s="23">
        <f t="shared" si="66"/>
        <v>24.49279442597738</v>
      </c>
      <c r="AA123" s="23">
        <f t="shared" si="67"/>
        <v>38.296166343781131</v>
      </c>
      <c r="AE123">
        <v>38</v>
      </c>
      <c r="AG123">
        <f t="shared" si="68"/>
        <v>39.467970358353305</v>
      </c>
      <c r="AH123" s="22">
        <f t="shared" si="142"/>
        <v>60.710535754116684</v>
      </c>
      <c r="AI123" s="22">
        <f t="shared" si="118"/>
        <v>55.976565659550751</v>
      </c>
      <c r="AJ123" s="22">
        <f t="shared" si="118"/>
        <v>58.77035585030746</v>
      </c>
      <c r="AK123" s="22">
        <f t="shared" si="118"/>
        <v>59.129337432397236</v>
      </c>
      <c r="AL123" s="22">
        <f t="shared" si="118"/>
        <v>22.494902591390524</v>
      </c>
      <c r="AM123" s="23" t="e">
        <f t="shared" si="70"/>
        <v>#VALUE!</v>
      </c>
      <c r="AN123" s="22">
        <f t="shared" ref="AN123:AS123" si="153">AN51*AN$12</f>
        <v>20.232340555685418</v>
      </c>
      <c r="AO123" s="24">
        <f t="shared" si="153"/>
        <v>14.047792166106234</v>
      </c>
      <c r="AP123" s="24">
        <f t="shared" si="153"/>
        <v>0</v>
      </c>
      <c r="AQ123" s="25">
        <f t="shared" si="153"/>
        <v>50.731403210106407</v>
      </c>
      <c r="AR123" s="25">
        <f t="shared" si="153"/>
        <v>27.039338987379647</v>
      </c>
      <c r="AS123" s="25">
        <f t="shared" si="153"/>
        <v>57.968614447292502</v>
      </c>
      <c r="AT123" s="26" t="e">
        <f t="shared" si="114"/>
        <v>#VALUE!</v>
      </c>
      <c r="AU123" s="26" t="e">
        <f t="shared" si="114"/>
        <v>#VALUE!</v>
      </c>
      <c r="AV123" s="27" t="e">
        <f t="shared" si="115"/>
        <v>#VALUE!</v>
      </c>
      <c r="AW123" s="27" t="e">
        <f t="shared" si="115"/>
        <v>#VALUE!</v>
      </c>
      <c r="AX123" s="28" t="e">
        <f t="shared" si="115"/>
        <v>#VALUE!</v>
      </c>
      <c r="AY123" s="28" t="e">
        <f t="shared" si="115"/>
        <v>#VALUE!</v>
      </c>
      <c r="AZ123" t="e">
        <f>NA()</f>
        <v>#N/A</v>
      </c>
      <c r="BA123" s="23">
        <f t="shared" si="72"/>
        <v>25.21934231855025</v>
      </c>
      <c r="BB123" s="23">
        <f t="shared" si="73"/>
        <v>39.131894115302984</v>
      </c>
    </row>
    <row r="124" spans="4:54" x14ac:dyDescent="0.3">
      <c r="D124">
        <v>39</v>
      </c>
      <c r="F124">
        <v>38</v>
      </c>
      <c r="G124" s="22">
        <f t="shared" si="140"/>
        <v>58.459464411605374</v>
      </c>
      <c r="H124" s="22">
        <f t="shared" si="116"/>
        <v>54.248908698779452</v>
      </c>
      <c r="I124" s="22">
        <f t="shared" si="116"/>
        <v>56.315095560440959</v>
      </c>
      <c r="J124" s="22">
        <f t="shared" si="116"/>
        <v>57.349049841381813</v>
      </c>
      <c r="K124" s="22">
        <f t="shared" si="116"/>
        <v>21.840770500783353</v>
      </c>
      <c r="L124" s="23" t="e">
        <f t="shared" si="64"/>
        <v>#VALUE!</v>
      </c>
      <c r="M124" s="22">
        <f t="shared" ref="M124:R124" si="154">M52*M$12</f>
        <v>19.445810510454642</v>
      </c>
      <c r="N124" s="24">
        <f t="shared" si="154"/>
        <v>13.531750114566726</v>
      </c>
      <c r="O124" s="24">
        <f t="shared" si="154"/>
        <v>0</v>
      </c>
      <c r="P124" s="25">
        <f t="shared" si="154"/>
        <v>49.416908964874111</v>
      </c>
      <c r="Q124" s="25">
        <f t="shared" si="154"/>
        <v>26.383806035002358</v>
      </c>
      <c r="R124" s="25">
        <f t="shared" si="154"/>
        <v>57.027378837218372</v>
      </c>
      <c r="S124" s="26" t="e">
        <f t="shared" si="111"/>
        <v>#VALUE!</v>
      </c>
      <c r="T124" s="26" t="e">
        <f t="shared" si="111"/>
        <v>#VALUE!</v>
      </c>
      <c r="U124" s="27" t="e">
        <f t="shared" si="112"/>
        <v>#VALUE!</v>
      </c>
      <c r="V124" s="27" t="e">
        <f t="shared" si="112"/>
        <v>#VALUE!</v>
      </c>
      <c r="W124" s="28" t="e">
        <f t="shared" si="112"/>
        <v>#VALUE!</v>
      </c>
      <c r="X124" s="28" t="e">
        <f t="shared" si="112"/>
        <v>#VALUE!</v>
      </c>
      <c r="Y124" t="e">
        <f>NA()</f>
        <v>#N/A</v>
      </c>
      <c r="Z124" s="23">
        <f t="shared" si="66"/>
        <v>24.802831889463945</v>
      </c>
      <c r="AA124" s="23">
        <f t="shared" si="67"/>
        <v>38.647192948296755</v>
      </c>
      <c r="AE124">
        <v>39</v>
      </c>
      <c r="AG124">
        <f t="shared" si="68"/>
        <v>41.507721325427532</v>
      </c>
      <c r="AH124" s="22">
        <f t="shared" si="142"/>
        <v>63.595922719969145</v>
      </c>
      <c r="AI124" s="22">
        <f t="shared" si="118"/>
        <v>58.289015925040438</v>
      </c>
      <c r="AJ124" s="22">
        <f t="shared" si="118"/>
        <v>62.030378402227882</v>
      </c>
      <c r="AK124" s="22">
        <f t="shared" si="118"/>
        <v>61.506922859847322</v>
      </c>
      <c r="AL124" s="22">
        <f t="shared" si="118"/>
        <v>23.319588783991463</v>
      </c>
      <c r="AM124" s="23" t="e">
        <f t="shared" si="70"/>
        <v>#VALUE!</v>
      </c>
      <c r="AN124" s="22">
        <f t="shared" ref="AN124:AS124" si="155">AN52*AN$12</f>
        <v>21.292179544650402</v>
      </c>
      <c r="AO124" s="24">
        <f t="shared" si="155"/>
        <v>14.747488517483831</v>
      </c>
      <c r="AP124" s="24">
        <f t="shared" si="155"/>
        <v>0</v>
      </c>
      <c r="AQ124" s="25">
        <f t="shared" si="155"/>
        <v>52.477397571974763</v>
      </c>
      <c r="AR124" s="25">
        <f t="shared" si="155"/>
        <v>27.89271205913953</v>
      </c>
      <c r="AS124" s="25">
        <f t="shared" si="155"/>
        <v>59.11420800797007</v>
      </c>
      <c r="AT124" s="26" t="e">
        <f t="shared" si="114"/>
        <v>#VALUE!</v>
      </c>
      <c r="AU124" s="26" t="e">
        <f t="shared" si="114"/>
        <v>#VALUE!</v>
      </c>
      <c r="AV124" s="27" t="e">
        <f t="shared" si="115"/>
        <v>#VALUE!</v>
      </c>
      <c r="AW124" s="27" t="e">
        <f t="shared" si="115"/>
        <v>#VALUE!</v>
      </c>
      <c r="AX124" s="28" t="e">
        <f t="shared" si="115"/>
        <v>#VALUE!</v>
      </c>
      <c r="AY124" s="28" t="e">
        <f t="shared" si="115"/>
        <v>#VALUE!</v>
      </c>
      <c r="AZ124" t="e">
        <f>NA()</f>
        <v>#N/A</v>
      </c>
      <c r="BA124" s="23">
        <f t="shared" si="72"/>
        <v>25.728779365128691</v>
      </c>
      <c r="BB124" s="23">
        <f t="shared" si="73"/>
        <v>39.749295316789159</v>
      </c>
    </row>
    <row r="125" spans="4:54" x14ac:dyDescent="0.3">
      <c r="D125">
        <v>40</v>
      </c>
      <c r="F125">
        <v>39</v>
      </c>
      <c r="G125" s="22">
        <f t="shared" si="140"/>
        <v>60.009006015125067</v>
      </c>
      <c r="H125" s="22">
        <f t="shared" si="116"/>
        <v>55.431612307173431</v>
      </c>
      <c r="I125" s="22">
        <f t="shared" si="116"/>
        <v>57.997456213699493</v>
      </c>
      <c r="J125" s="22">
        <f t="shared" si="116"/>
        <v>58.568143724355998</v>
      </c>
      <c r="K125" s="22">
        <f t="shared" si="116"/>
        <v>22.292050927405469</v>
      </c>
      <c r="L125" s="23" t="e">
        <f t="shared" si="64"/>
        <v>#VALUE!</v>
      </c>
      <c r="M125" s="22">
        <f t="shared" ref="M125:R125" si="156">M53*M$12</f>
        <v>19.983738789958366</v>
      </c>
      <c r="N125" s="24">
        <f t="shared" si="156"/>
        <v>13.884407778355149</v>
      </c>
      <c r="O125" s="24">
        <f t="shared" si="156"/>
        <v>0</v>
      </c>
      <c r="P125" s="25">
        <f t="shared" si="156"/>
        <v>50.317708276736454</v>
      </c>
      <c r="Q125" s="25">
        <f t="shared" si="156"/>
        <v>26.834211239042883</v>
      </c>
      <c r="R125" s="25">
        <f t="shared" si="156"/>
        <v>57.679778397527627</v>
      </c>
      <c r="S125" s="26" t="e">
        <f t="shared" si="111"/>
        <v>#VALUE!</v>
      </c>
      <c r="T125" s="26" t="e">
        <f t="shared" si="111"/>
        <v>#VALUE!</v>
      </c>
      <c r="U125" s="27" t="e">
        <f t="shared" si="112"/>
        <v>#VALUE!</v>
      </c>
      <c r="V125" s="27" t="e">
        <f t="shared" si="112"/>
        <v>#VALUE!</v>
      </c>
      <c r="W125" s="28" t="e">
        <f t="shared" si="112"/>
        <v>#VALUE!</v>
      </c>
      <c r="X125" s="28" t="e">
        <f t="shared" si="112"/>
        <v>#VALUE!</v>
      </c>
      <c r="Y125" t="e">
        <f>NA()</f>
        <v>#N/A</v>
      </c>
      <c r="Z125" s="23">
        <f t="shared" si="66"/>
        <v>25.091344914219942</v>
      </c>
      <c r="AA125" s="23">
        <f t="shared" si="67"/>
        <v>38.981199970372415</v>
      </c>
      <c r="AE125">
        <v>40</v>
      </c>
      <c r="AG125">
        <f t="shared" si="68"/>
        <v>43.652889013197147</v>
      </c>
      <c r="AH125" s="22">
        <f t="shared" si="142"/>
        <v>66.338191034426515</v>
      </c>
      <c r="AI125" s="22">
        <f t="shared" si="118"/>
        <v>60.612256568068489</v>
      </c>
      <c r="AJ125" s="22">
        <f t="shared" si="118"/>
        <v>65.26588961511851</v>
      </c>
      <c r="AK125" s="22">
        <f t="shared" si="118"/>
        <v>63.889263919144319</v>
      </c>
      <c r="AL125" s="22">
        <f t="shared" si="118"/>
        <v>24.088749044916455</v>
      </c>
      <c r="AM125" s="23" t="e">
        <f t="shared" si="70"/>
        <v>#VALUE!</v>
      </c>
      <c r="AN125" s="22">
        <f t="shared" ref="AN125:AS125" si="157">AN53*AN$12</f>
        <v>22.364414525016905</v>
      </c>
      <c r="AO125" s="24">
        <f t="shared" si="157"/>
        <v>15.461196075882325</v>
      </c>
      <c r="AP125" s="24">
        <f t="shared" si="157"/>
        <v>0</v>
      </c>
      <c r="AQ125" s="25">
        <f t="shared" si="157"/>
        <v>54.216290614837007</v>
      </c>
      <c r="AR125" s="25">
        <f t="shared" si="157"/>
        <v>28.721859220793426</v>
      </c>
      <c r="AS125" s="25">
        <f t="shared" si="157"/>
        <v>60.14015158424386</v>
      </c>
      <c r="AT125" s="26" t="e">
        <f t="shared" si="114"/>
        <v>#VALUE!</v>
      </c>
      <c r="AU125" s="26" t="e">
        <f t="shared" si="114"/>
        <v>#VALUE!</v>
      </c>
      <c r="AV125" s="27" t="e">
        <f t="shared" si="115"/>
        <v>#VALUE!</v>
      </c>
      <c r="AW125" s="27" t="e">
        <f t="shared" si="115"/>
        <v>#VALUE!</v>
      </c>
      <c r="AX125" s="28" t="e">
        <f t="shared" si="115"/>
        <v>#VALUE!</v>
      </c>
      <c r="AY125" s="28" t="e">
        <f t="shared" si="115"/>
        <v>#VALUE!</v>
      </c>
      <c r="AZ125" t="e">
        <f>NA()</f>
        <v>#N/A</v>
      </c>
      <c r="BA125" s="23">
        <f t="shared" si="72"/>
        <v>26.18774437938869</v>
      </c>
      <c r="BB125" s="23">
        <f t="shared" si="73"/>
        <v>40.334498568528772</v>
      </c>
    </row>
    <row r="126" spans="4:54" x14ac:dyDescent="0.3">
      <c r="D126">
        <v>41</v>
      </c>
      <c r="F126">
        <v>40</v>
      </c>
      <c r="G126" s="22">
        <f t="shared" si="140"/>
        <v>61.48999540524229</v>
      </c>
      <c r="H126" s="22">
        <f t="shared" si="116"/>
        <v>56.589552103298089</v>
      </c>
      <c r="I126" s="22">
        <f t="shared" si="116"/>
        <v>59.63779639275328</v>
      </c>
      <c r="J126" s="22">
        <f t="shared" si="116"/>
        <v>59.76018944634837</v>
      </c>
      <c r="K126" s="22">
        <f t="shared" si="116"/>
        <v>22.719217458469902</v>
      </c>
      <c r="L126" s="23" t="e">
        <f t="shared" si="64"/>
        <v>#VALUE!</v>
      </c>
      <c r="M126" s="22">
        <f t="shared" ref="M126:R126" si="158">M54*M$12</f>
        <v>20.512519722724385</v>
      </c>
      <c r="N126" s="24">
        <f t="shared" si="158"/>
        <v>14.232253841823454</v>
      </c>
      <c r="O126" s="24">
        <f t="shared" si="158"/>
        <v>0</v>
      </c>
      <c r="P126" s="25">
        <f t="shared" si="158"/>
        <v>51.195722169389512</v>
      </c>
      <c r="Q126" s="25">
        <f t="shared" si="158"/>
        <v>27.268250642631497</v>
      </c>
      <c r="R126" s="25">
        <f t="shared" si="158"/>
        <v>58.284793563558082</v>
      </c>
      <c r="S126" s="26" t="e">
        <f t="shared" ref="S126:T145" si="159">S54</f>
        <v>#VALUE!</v>
      </c>
      <c r="T126" s="26" t="e">
        <f t="shared" si="159"/>
        <v>#VALUE!</v>
      </c>
      <c r="U126" s="27" t="e">
        <f t="shared" ref="U126:X145" si="160">U54*U$12</f>
        <v>#VALUE!</v>
      </c>
      <c r="V126" s="27" t="e">
        <f t="shared" si="160"/>
        <v>#VALUE!</v>
      </c>
      <c r="W126" s="28" t="e">
        <f t="shared" si="160"/>
        <v>#VALUE!</v>
      </c>
      <c r="X126" s="28" t="e">
        <f t="shared" si="160"/>
        <v>#VALUE!</v>
      </c>
      <c r="Y126" t="e">
        <f>NA()</f>
        <v>#N/A</v>
      </c>
      <c r="Z126" s="23">
        <f t="shared" si="66"/>
        <v>25.359654106836139</v>
      </c>
      <c r="AA126" s="23">
        <f t="shared" si="67"/>
        <v>39.299012607251562</v>
      </c>
      <c r="AE126">
        <v>41</v>
      </c>
      <c r="AG126">
        <f t="shared" si="68"/>
        <v>45.908921481342745</v>
      </c>
      <c r="AH126" s="22">
        <f t="shared" si="142"/>
        <v>68.917916304343137</v>
      </c>
      <c r="AI126" s="22">
        <f t="shared" si="118"/>
        <v>62.938139036243655</v>
      </c>
      <c r="AJ126" s="22">
        <f t="shared" si="118"/>
        <v>68.455024946930152</v>
      </c>
      <c r="AK126" s="22">
        <f t="shared" si="118"/>
        <v>66.267684026214781</v>
      </c>
      <c r="AL126" s="22">
        <f t="shared" si="118"/>
        <v>24.798889318780578</v>
      </c>
      <c r="AM126" s="23" t="e">
        <f t="shared" si="70"/>
        <v>#VALUE!</v>
      </c>
      <c r="AN126" s="22">
        <f t="shared" ref="AN126:AS126" si="161">AN54*AN$12</f>
        <v>23.4445696878043</v>
      </c>
      <c r="AO126" s="24">
        <f t="shared" si="161"/>
        <v>16.187000054190889</v>
      </c>
      <c r="AP126" s="24">
        <f t="shared" si="161"/>
        <v>0</v>
      </c>
      <c r="AQ126" s="25">
        <f t="shared" si="161"/>
        <v>55.942062576640154</v>
      </c>
      <c r="AR126" s="25">
        <f t="shared" si="161"/>
        <v>29.523077272008642</v>
      </c>
      <c r="AS126" s="25">
        <f t="shared" si="161"/>
        <v>61.049326723209568</v>
      </c>
      <c r="AT126" s="26" t="e">
        <f t="shared" ref="AT126:AU145" si="162">AT54</f>
        <v>#VALUE!</v>
      </c>
      <c r="AU126" s="26" t="e">
        <f t="shared" si="162"/>
        <v>#VALUE!</v>
      </c>
      <c r="AV126" s="27" t="e">
        <f t="shared" ref="AV126:AY145" si="163">AV54*AV$12</f>
        <v>#VALUE!</v>
      </c>
      <c r="AW126" s="27" t="e">
        <f t="shared" si="163"/>
        <v>#VALUE!</v>
      </c>
      <c r="AX126" s="28" t="e">
        <f t="shared" si="163"/>
        <v>#VALUE!</v>
      </c>
      <c r="AY126" s="28" t="e">
        <f t="shared" si="163"/>
        <v>#VALUE!</v>
      </c>
      <c r="AZ126" t="e">
        <f>NA()</f>
        <v>#N/A</v>
      </c>
      <c r="BA126" s="23">
        <f t="shared" si="72"/>
        <v>26.597068356766968</v>
      </c>
      <c r="BB126" s="23">
        <f t="shared" si="73"/>
        <v>40.886212466238312</v>
      </c>
    </row>
    <row r="127" spans="4:54" x14ac:dyDescent="0.3">
      <c r="D127">
        <v>42</v>
      </c>
      <c r="F127">
        <v>41</v>
      </c>
      <c r="G127" s="22">
        <f t="shared" si="140"/>
        <v>62.903577846305005</v>
      </c>
      <c r="H127" s="22">
        <f t="shared" ref="H127:K146" si="164">H55*H$12</f>
        <v>57.722918486404097</v>
      </c>
      <c r="I127" s="22">
        <f t="shared" si="164"/>
        <v>61.235568796986136</v>
      </c>
      <c r="J127" s="22">
        <f t="shared" si="164"/>
        <v>60.925452482531156</v>
      </c>
      <c r="K127" s="22">
        <f t="shared" si="164"/>
        <v>23.123129937661428</v>
      </c>
      <c r="L127" s="23" t="e">
        <f t="shared" si="64"/>
        <v>#VALUE!</v>
      </c>
      <c r="M127" s="22">
        <f t="shared" ref="M127:R127" si="165">M55*M$12</f>
        <v>21.032013156296433</v>
      </c>
      <c r="N127" s="24">
        <f t="shared" si="165"/>
        <v>14.575230826064521</v>
      </c>
      <c r="O127" s="24">
        <f t="shared" si="165"/>
        <v>0</v>
      </c>
      <c r="P127" s="25">
        <f t="shared" si="165"/>
        <v>52.051380000043395</v>
      </c>
      <c r="Q127" s="25">
        <f t="shared" si="165"/>
        <v>27.686371720748355</v>
      </c>
      <c r="R127" s="25">
        <f t="shared" si="165"/>
        <v>58.845518784728611</v>
      </c>
      <c r="S127" s="26" t="e">
        <f t="shared" si="159"/>
        <v>#VALUE!</v>
      </c>
      <c r="T127" s="26" t="e">
        <f t="shared" si="159"/>
        <v>#VALUE!</v>
      </c>
      <c r="U127" s="27" t="e">
        <f t="shared" si="160"/>
        <v>#VALUE!</v>
      </c>
      <c r="V127" s="27" t="e">
        <f t="shared" si="160"/>
        <v>#VALUE!</v>
      </c>
      <c r="W127" s="28" t="e">
        <f t="shared" si="160"/>
        <v>#VALUE!</v>
      </c>
      <c r="X127" s="28" t="e">
        <f t="shared" si="160"/>
        <v>#VALUE!</v>
      </c>
      <c r="Y127" t="e">
        <f>NA()</f>
        <v>#N/A</v>
      </c>
      <c r="Z127" s="23">
        <f t="shared" si="66"/>
        <v>25.609026337271967</v>
      </c>
      <c r="AA127" s="23">
        <f t="shared" si="67"/>
        <v>39.601416046354103</v>
      </c>
      <c r="AE127">
        <v>42</v>
      </c>
      <c r="AG127">
        <f t="shared" si="68"/>
        <v>48.058485286186681</v>
      </c>
      <c r="AH127" s="22">
        <f t="shared" si="142"/>
        <v>71.106536807266536</v>
      </c>
      <c r="AI127" s="22">
        <f t="shared" ref="AI127:AL146" si="166">AI55*AI$12</f>
        <v>65.045379485427915</v>
      </c>
      <c r="AJ127" s="22">
        <f t="shared" si="166"/>
        <v>71.292692749692151</v>
      </c>
      <c r="AK127" s="22">
        <f t="shared" si="166"/>
        <v>68.416545396117883</v>
      </c>
      <c r="AL127" s="22">
        <f t="shared" si="166"/>
        <v>25.390718531844009</v>
      </c>
      <c r="AM127" s="23" t="e">
        <f t="shared" si="70"/>
        <v>#VALUE!</v>
      </c>
      <c r="AN127" s="22">
        <f t="shared" ref="AN127:AS127" si="167">AN55*AN$12</f>
        <v>24.428312886240445</v>
      </c>
      <c r="AO127" s="24">
        <f t="shared" si="167"/>
        <v>16.854801891029002</v>
      </c>
      <c r="AP127" s="24">
        <f t="shared" si="167"/>
        <v>0</v>
      </c>
      <c r="AQ127" s="25">
        <f t="shared" si="167"/>
        <v>57.492686986773585</v>
      </c>
      <c r="AR127" s="25">
        <f t="shared" si="167"/>
        <v>30.223551122826233</v>
      </c>
      <c r="AS127" s="25">
        <f t="shared" si="167"/>
        <v>61.777602505355404</v>
      </c>
      <c r="AT127" s="26" t="e">
        <f t="shared" si="162"/>
        <v>#VALUE!</v>
      </c>
      <c r="AU127" s="26" t="e">
        <f t="shared" si="162"/>
        <v>#VALUE!</v>
      </c>
      <c r="AV127" s="27" t="e">
        <f t="shared" si="163"/>
        <v>#VALUE!</v>
      </c>
      <c r="AW127" s="27" t="e">
        <f t="shared" si="163"/>
        <v>#VALUE!</v>
      </c>
      <c r="AX127" s="28" t="e">
        <f t="shared" si="163"/>
        <v>#VALUE!</v>
      </c>
      <c r="AY127" s="28" t="e">
        <f t="shared" si="163"/>
        <v>#VALUE!</v>
      </c>
      <c r="AZ127" t="e">
        <f>NA()</f>
        <v>#N/A</v>
      </c>
      <c r="BA127" s="23">
        <f t="shared" si="72"/>
        <v>26.927068206874818</v>
      </c>
      <c r="BB127" s="23">
        <f t="shared" si="73"/>
        <v>41.357354446052071</v>
      </c>
    </row>
    <row r="128" spans="4:54" x14ac:dyDescent="0.3">
      <c r="D128">
        <v>43</v>
      </c>
      <c r="F128">
        <v>42</v>
      </c>
      <c r="G128" s="22">
        <f t="shared" si="140"/>
        <v>64.251152695994975</v>
      </c>
      <c r="H128" s="22">
        <f t="shared" si="164"/>
        <v>58.831929133399242</v>
      </c>
      <c r="I128" s="22">
        <f t="shared" si="164"/>
        <v>62.790418350964238</v>
      </c>
      <c r="J128" s="22">
        <f t="shared" si="164"/>
        <v>62.064225240471863</v>
      </c>
      <c r="K128" s="22">
        <f t="shared" si="164"/>
        <v>23.504680051418902</v>
      </c>
      <c r="L128" s="23" t="e">
        <f t="shared" si="64"/>
        <v>#VALUE!</v>
      </c>
      <c r="M128" s="22">
        <f t="shared" ref="M128:R128" si="168">M56*M$12</f>
        <v>21.542107702834599</v>
      </c>
      <c r="N128" s="24">
        <f t="shared" si="168"/>
        <v>14.913291855220404</v>
      </c>
      <c r="O128" s="24">
        <f t="shared" si="168"/>
        <v>0</v>
      </c>
      <c r="P128" s="25">
        <f t="shared" si="168"/>
        <v>52.885115544379367</v>
      </c>
      <c r="Q128" s="25">
        <f t="shared" si="168"/>
        <v>28.08902508199327</v>
      </c>
      <c r="R128" s="25">
        <f t="shared" si="168"/>
        <v>59.364902196327122</v>
      </c>
      <c r="S128" s="26" t="e">
        <f t="shared" si="159"/>
        <v>#VALUE!</v>
      </c>
      <c r="T128" s="26" t="e">
        <f t="shared" si="159"/>
        <v>#VALUE!</v>
      </c>
      <c r="U128" s="27" t="e">
        <f t="shared" si="160"/>
        <v>#VALUE!</v>
      </c>
      <c r="V128" s="27" t="e">
        <f t="shared" si="160"/>
        <v>#VALUE!</v>
      </c>
      <c r="W128" s="28" t="e">
        <f t="shared" si="160"/>
        <v>#VALUE!</v>
      </c>
      <c r="X128" s="28" t="e">
        <f t="shared" si="160"/>
        <v>#VALUE!</v>
      </c>
      <c r="Y128" t="e">
        <f>NA()</f>
        <v>#N/A</v>
      </c>
      <c r="Z128" s="23">
        <f t="shared" si="66"/>
        <v>25.840672150609908</v>
      </c>
      <c r="AA128" s="23">
        <f t="shared" si="67"/>
        <v>39.889157405159224</v>
      </c>
      <c r="AE128">
        <v>43</v>
      </c>
      <c r="AG128">
        <f t="shared" si="68"/>
        <v>50.049146529274978</v>
      </c>
      <c r="AH128" s="22">
        <f t="shared" si="142"/>
        <v>72.917634069294053</v>
      </c>
      <c r="AI128" s="22">
        <f t="shared" si="166"/>
        <v>66.904981212768988</v>
      </c>
      <c r="AJ128" s="22">
        <f t="shared" si="166"/>
        <v>73.749918960655094</v>
      </c>
      <c r="AK128" s="22">
        <f t="shared" si="166"/>
        <v>70.307949750493677</v>
      </c>
      <c r="AL128" s="22">
        <f t="shared" si="166"/>
        <v>25.872691525063459</v>
      </c>
      <c r="AM128" s="23" t="e">
        <f t="shared" si="70"/>
        <v>#VALUE!</v>
      </c>
      <c r="AN128" s="22">
        <f t="shared" ref="AN128:AS128" si="169">AN56*AN$12</f>
        <v>25.299999410570891</v>
      </c>
      <c r="AO128" s="24">
        <f t="shared" si="169"/>
        <v>17.452602005721921</v>
      </c>
      <c r="AP128" s="24">
        <f t="shared" si="169"/>
        <v>0</v>
      </c>
      <c r="AQ128" s="25">
        <f t="shared" si="169"/>
        <v>58.850939080119218</v>
      </c>
      <c r="AR128" s="25">
        <f t="shared" si="169"/>
        <v>30.821252041316239</v>
      </c>
      <c r="AS128" s="25">
        <f t="shared" si="169"/>
        <v>62.349708435434479</v>
      </c>
      <c r="AT128" s="26" t="e">
        <f t="shared" si="162"/>
        <v>#VALUE!</v>
      </c>
      <c r="AU128" s="26" t="e">
        <f t="shared" si="162"/>
        <v>#VALUE!</v>
      </c>
      <c r="AV128" s="27" t="e">
        <f t="shared" si="163"/>
        <v>#VALUE!</v>
      </c>
      <c r="AW128" s="27" t="e">
        <f t="shared" si="163"/>
        <v>#VALUE!</v>
      </c>
      <c r="AX128" s="28" t="e">
        <f t="shared" si="163"/>
        <v>#VALUE!</v>
      </c>
      <c r="AY128" s="28" t="e">
        <f t="shared" si="163"/>
        <v>#VALUE!</v>
      </c>
      <c r="AZ128" t="e">
        <f>NA()</f>
        <v>#N/A</v>
      </c>
      <c r="BA128" s="23">
        <f t="shared" si="72"/>
        <v>27.187888361959939</v>
      </c>
      <c r="BB128" s="23">
        <f t="shared" si="73"/>
        <v>41.750983558623211</v>
      </c>
    </row>
    <row r="129" spans="4:54" x14ac:dyDescent="0.3">
      <c r="D129">
        <v>44</v>
      </c>
      <c r="F129">
        <v>43</v>
      </c>
      <c r="G129" s="22">
        <f t="shared" si="140"/>
        <v>65.534327659279654</v>
      </c>
      <c r="H129" s="22">
        <f t="shared" si="164"/>
        <v>59.916825896072851</v>
      </c>
      <c r="I129" s="22">
        <f t="shared" si="164"/>
        <v>64.302163671784996</v>
      </c>
      <c r="J129" s="22">
        <f t="shared" si="164"/>
        <v>63.176823743026766</v>
      </c>
      <c r="K129" s="22">
        <f t="shared" si="164"/>
        <v>23.864779279609031</v>
      </c>
      <c r="L129" s="23" t="e">
        <f t="shared" si="64"/>
        <v>#VALUE!</v>
      </c>
      <c r="M129" s="22">
        <f t="shared" ref="M129:R129" si="170">M57*M$12</f>
        <v>22.042718421983182</v>
      </c>
      <c r="N129" s="24">
        <f t="shared" si="170"/>
        <v>15.246399834005706</v>
      </c>
      <c r="O129" s="24">
        <f t="shared" si="170"/>
        <v>0</v>
      </c>
      <c r="P129" s="25">
        <f t="shared" si="170"/>
        <v>53.697365518236502</v>
      </c>
      <c r="Q129" s="25">
        <f t="shared" si="170"/>
        <v>28.476662323771389</v>
      </c>
      <c r="R129" s="25">
        <f t="shared" si="170"/>
        <v>59.84574272682309</v>
      </c>
      <c r="S129" s="26" t="e">
        <f t="shared" si="159"/>
        <v>#VALUE!</v>
      </c>
      <c r="T129" s="26" t="e">
        <f t="shared" si="159"/>
        <v>#VALUE!</v>
      </c>
      <c r="U129" s="27" t="e">
        <f t="shared" si="160"/>
        <v>#VALUE!</v>
      </c>
      <c r="V129" s="27" t="e">
        <f t="shared" si="160"/>
        <v>#VALUE!</v>
      </c>
      <c r="W129" s="28" t="e">
        <f t="shared" si="160"/>
        <v>#VALUE!</v>
      </c>
      <c r="X129" s="28" t="e">
        <f t="shared" si="160"/>
        <v>#VALUE!</v>
      </c>
      <c r="Y129" t="e">
        <f>NA()</f>
        <v>#N/A</v>
      </c>
      <c r="Z129" s="23">
        <f t="shared" si="66"/>
        <v>26.055744297254233</v>
      </c>
      <c r="AA129" s="23">
        <f t="shared" si="67"/>
        <v>40.16294757703271</v>
      </c>
      <c r="AE129">
        <v>44</v>
      </c>
      <c r="AG129">
        <f t="shared" si="68"/>
        <v>51.88345373655357</v>
      </c>
      <c r="AH129" s="22">
        <f t="shared" si="142"/>
        <v>74.417836287916543</v>
      </c>
      <c r="AI129" s="22">
        <f t="shared" si="166"/>
        <v>68.542749242683328</v>
      </c>
      <c r="AJ129" s="22">
        <f t="shared" si="166"/>
        <v>75.873309446470913</v>
      </c>
      <c r="AK129" s="22">
        <f t="shared" si="166"/>
        <v>71.969741439872962</v>
      </c>
      <c r="AL129" s="22">
        <f t="shared" si="166"/>
        <v>26.266307501503494</v>
      </c>
      <c r="AM129" s="23" t="e">
        <f t="shared" si="70"/>
        <v>#VALUE!</v>
      </c>
      <c r="AN129" s="22">
        <f t="shared" ref="AN129:AS129" si="171">AN57*AN$12</f>
        <v>26.070104670168686</v>
      </c>
      <c r="AO129" s="24">
        <f t="shared" si="171"/>
        <v>17.985987852547353</v>
      </c>
      <c r="AP129" s="24">
        <f t="shared" si="171"/>
        <v>0</v>
      </c>
      <c r="AQ129" s="25">
        <f t="shared" si="171"/>
        <v>60.039299266216396</v>
      </c>
      <c r="AR129" s="25">
        <f t="shared" si="171"/>
        <v>31.331493991268736</v>
      </c>
      <c r="AS129" s="25">
        <f t="shared" si="171"/>
        <v>62.802060360088582</v>
      </c>
      <c r="AT129" s="26" t="e">
        <f t="shared" si="162"/>
        <v>#VALUE!</v>
      </c>
      <c r="AU129" s="26" t="e">
        <f t="shared" si="162"/>
        <v>#VALUE!</v>
      </c>
      <c r="AV129" s="27" t="e">
        <f t="shared" si="163"/>
        <v>#VALUE!</v>
      </c>
      <c r="AW129" s="27" t="e">
        <f t="shared" si="163"/>
        <v>#VALUE!</v>
      </c>
      <c r="AX129" s="28" t="e">
        <f t="shared" si="163"/>
        <v>#VALUE!</v>
      </c>
      <c r="AY129" s="28" t="e">
        <f t="shared" si="163"/>
        <v>#VALUE!</v>
      </c>
      <c r="AZ129" t="e">
        <f>NA()</f>
        <v>#N/A</v>
      </c>
      <c r="BA129" s="23">
        <f t="shared" si="72"/>
        <v>27.395281852058659</v>
      </c>
      <c r="BB129" s="23">
        <f t="shared" si="73"/>
        <v>42.080787090468554</v>
      </c>
    </row>
    <row r="130" spans="4:54" x14ac:dyDescent="0.3">
      <c r="D130">
        <v>45</v>
      </c>
      <c r="F130">
        <v>44</v>
      </c>
      <c r="G130" s="22">
        <f t="shared" si="140"/>
        <v>66.754877903627332</v>
      </c>
      <c r="H130" s="22">
        <f t="shared" si="164"/>
        <v>60.977871977324149</v>
      </c>
      <c r="I130" s="22">
        <f t="shared" si="164"/>
        <v>65.770779691688361</v>
      </c>
      <c r="J130" s="22">
        <f t="shared" si="164"/>
        <v>64.263584618212704</v>
      </c>
      <c r="K130" s="22">
        <f t="shared" si="164"/>
        <v>24.20434862375512</v>
      </c>
      <c r="L130" s="23" t="e">
        <f t="shared" si="64"/>
        <v>#VALUE!</v>
      </c>
      <c r="M130" s="22">
        <f t="shared" ref="M130:R130" si="172">M58*M$12</f>
        <v>22.533784659331157</v>
      </c>
      <c r="N130" s="24">
        <f t="shared" si="172"/>
        <v>15.57452668690439</v>
      </c>
      <c r="O130" s="24">
        <f t="shared" si="172"/>
        <v>0</v>
      </c>
      <c r="P130" s="25">
        <f t="shared" si="172"/>
        <v>54.488568265182394</v>
      </c>
      <c r="Q130" s="25">
        <f t="shared" si="172"/>
        <v>28.84973416774676</v>
      </c>
      <c r="R130" s="25">
        <f t="shared" si="172"/>
        <v>60.290689496538114</v>
      </c>
      <c r="S130" s="26" t="e">
        <f t="shared" si="159"/>
        <v>#VALUE!</v>
      </c>
      <c r="T130" s="26" t="e">
        <f t="shared" si="159"/>
        <v>#VALUE!</v>
      </c>
      <c r="U130" s="27" t="e">
        <f t="shared" si="160"/>
        <v>#VALUE!</v>
      </c>
      <c r="V130" s="27" t="e">
        <f t="shared" si="160"/>
        <v>#VALUE!</v>
      </c>
      <c r="W130" s="28" t="e">
        <f t="shared" si="160"/>
        <v>#VALUE!</v>
      </c>
      <c r="X130" s="28" t="e">
        <f t="shared" si="160"/>
        <v>#VALUE!</v>
      </c>
      <c r="Y130" t="e">
        <f>NA()</f>
        <v>#N/A</v>
      </c>
      <c r="Z130" s="23">
        <f t="shared" si="66"/>
        <v>26.255337175448613</v>
      </c>
      <c r="AA130" s="23">
        <f t="shared" si="67"/>
        <v>40.423462987559013</v>
      </c>
      <c r="AE130">
        <v>45</v>
      </c>
      <c r="AG130">
        <f t="shared" si="68"/>
        <v>53.57368754321287</v>
      </c>
      <c r="AH130" s="22">
        <f t="shared" si="142"/>
        <v>75.668576501962747</v>
      </c>
      <c r="AI130" s="22">
        <f t="shared" si="166"/>
        <v>69.989514297248263</v>
      </c>
      <c r="AJ130" s="22">
        <f t="shared" si="166"/>
        <v>77.714426907157332</v>
      </c>
      <c r="AK130" s="22">
        <f t="shared" si="166"/>
        <v>73.434502203218713</v>
      </c>
      <c r="AL130" s="22">
        <f t="shared" si="166"/>
        <v>26.590358189558945</v>
      </c>
      <c r="AM130" s="23" t="e">
        <f t="shared" si="70"/>
        <v>#VALUE!</v>
      </c>
      <c r="AN130" s="22">
        <f t="shared" ref="AN130:AS130" si="173">AN58*AN$12</f>
        <v>26.752017882984639</v>
      </c>
      <c r="AO130" s="24">
        <f t="shared" si="173"/>
        <v>18.462786228758116</v>
      </c>
      <c r="AP130" s="24">
        <f t="shared" si="173"/>
        <v>0</v>
      </c>
      <c r="AQ130" s="25">
        <f t="shared" si="173"/>
        <v>61.082934128367071</v>
      </c>
      <c r="AR130" s="25">
        <f t="shared" si="173"/>
        <v>31.769438933010562</v>
      </c>
      <c r="AS130" s="25">
        <f t="shared" si="173"/>
        <v>63.163784301771045</v>
      </c>
      <c r="AT130" s="26" t="e">
        <f t="shared" si="162"/>
        <v>#VALUE!</v>
      </c>
      <c r="AU130" s="26" t="e">
        <f t="shared" si="162"/>
        <v>#VALUE!</v>
      </c>
      <c r="AV130" s="27" t="e">
        <f t="shared" si="163"/>
        <v>#VALUE!</v>
      </c>
      <c r="AW130" s="27" t="e">
        <f t="shared" si="163"/>
        <v>#VALUE!</v>
      </c>
      <c r="AX130" s="28" t="e">
        <f t="shared" si="163"/>
        <v>#VALUE!</v>
      </c>
      <c r="AY130" s="28" t="e">
        <f t="shared" si="163"/>
        <v>#VALUE!</v>
      </c>
      <c r="AZ130" t="e">
        <f>NA()</f>
        <v>#N/A</v>
      </c>
      <c r="BA130" s="23">
        <f t="shared" si="72"/>
        <v>27.561991805805754</v>
      </c>
      <c r="BB130" s="23">
        <f t="shared" si="73"/>
        <v>42.359187394183181</v>
      </c>
    </row>
    <row r="131" spans="4:54" x14ac:dyDescent="0.3">
      <c r="D131">
        <v>46</v>
      </c>
      <c r="F131">
        <v>45</v>
      </c>
      <c r="G131" s="22">
        <f t="shared" si="140"/>
        <v>67.91470975202499</v>
      </c>
      <c r="H131" s="22">
        <f t="shared" si="164"/>
        <v>62.015349359992626</v>
      </c>
      <c r="I131" s="22">
        <f t="shared" si="164"/>
        <v>67.196381420207615</v>
      </c>
      <c r="J131" s="22">
        <f t="shared" si="164"/>
        <v>65.324862366680819</v>
      </c>
      <c r="K131" s="22">
        <f t="shared" si="164"/>
        <v>24.524309925475713</v>
      </c>
      <c r="L131" s="23" t="e">
        <f t="shared" si="64"/>
        <v>#VALUE!</v>
      </c>
      <c r="M131" s="22">
        <f t="shared" ref="M131:R131" si="174">M59*M$12</f>
        <v>23.015268030703112</v>
      </c>
      <c r="N131" s="24">
        <f t="shared" si="174"/>
        <v>15.897652653750379</v>
      </c>
      <c r="O131" s="24">
        <f t="shared" si="174"/>
        <v>0</v>
      </c>
      <c r="P131" s="25">
        <f t="shared" si="174"/>
        <v>55.259162592112681</v>
      </c>
      <c r="Q131" s="25">
        <f t="shared" si="174"/>
        <v>29.208688844846947</v>
      </c>
      <c r="R131" s="25">
        <f t="shared" si="174"/>
        <v>60.702243045339614</v>
      </c>
      <c r="S131" s="26" t="e">
        <f t="shared" si="159"/>
        <v>#VALUE!</v>
      </c>
      <c r="T131" s="26" t="e">
        <f t="shared" si="159"/>
        <v>#VALUE!</v>
      </c>
      <c r="U131" s="27" t="e">
        <f t="shared" si="160"/>
        <v>#VALUE!</v>
      </c>
      <c r="V131" s="27" t="e">
        <f t="shared" si="160"/>
        <v>#VALUE!</v>
      </c>
      <c r="W131" s="28" t="e">
        <f t="shared" si="160"/>
        <v>#VALUE!</v>
      </c>
      <c r="X131" s="28" t="e">
        <f t="shared" si="160"/>
        <v>#VALUE!</v>
      </c>
      <c r="Y131" t="e">
        <f>NA()</f>
        <v>#N/A</v>
      </c>
      <c r="Z131" s="23">
        <f t="shared" si="66"/>
        <v>26.440487010223983</v>
      </c>
      <c r="AA131" s="23">
        <f t="shared" si="67"/>
        <v>40.671347265717287</v>
      </c>
      <c r="AE131">
        <v>46</v>
      </c>
      <c r="AG131">
        <f t="shared" si="68"/>
        <v>55.13116401707601</v>
      </c>
      <c r="AH131" s="22">
        <f t="shared" si="142"/>
        <v>76.71806889334745</v>
      </c>
      <c r="AI131" s="22">
        <f t="shared" si="166"/>
        <v>71.271264542917521</v>
      </c>
      <c r="AJ131" s="22">
        <f t="shared" si="166"/>
        <v>79.316383088916282</v>
      </c>
      <c r="AK131" s="22">
        <f t="shared" si="166"/>
        <v>74.729575017319405</v>
      </c>
      <c r="AL131" s="22">
        <f t="shared" si="166"/>
        <v>26.859220359274488</v>
      </c>
      <c r="AM131" s="23" t="e">
        <f t="shared" si="70"/>
        <v>#VALUE!</v>
      </c>
      <c r="AN131" s="22">
        <f t="shared" ref="AN131:AS131" si="175">AN59*AN$12</f>
        <v>27.357243270595404</v>
      </c>
      <c r="AO131" s="24">
        <f t="shared" si="175"/>
        <v>18.889792789278918</v>
      </c>
      <c r="AP131" s="24">
        <f t="shared" si="175"/>
        <v>0</v>
      </c>
      <c r="AQ131" s="25">
        <f t="shared" si="175"/>
        <v>62.002712094678252</v>
      </c>
      <c r="AR131" s="25">
        <f t="shared" si="175"/>
        <v>32.147261366258547</v>
      </c>
      <c r="AS131" s="25">
        <f t="shared" si="175"/>
        <v>63.456119588059529</v>
      </c>
      <c r="AT131" s="26" t="e">
        <f t="shared" si="162"/>
        <v>#VALUE!</v>
      </c>
      <c r="AU131" s="26" t="e">
        <f t="shared" si="162"/>
        <v>#VALUE!</v>
      </c>
      <c r="AV131" s="27" t="e">
        <f t="shared" si="163"/>
        <v>#VALUE!</v>
      </c>
      <c r="AW131" s="27" t="e">
        <f t="shared" si="163"/>
        <v>#VALUE!</v>
      </c>
      <c r="AX131" s="28" t="e">
        <f t="shared" si="163"/>
        <v>#VALUE!</v>
      </c>
      <c r="AY131" s="28" t="e">
        <f t="shared" si="163"/>
        <v>#VALUE!</v>
      </c>
      <c r="AZ131" t="e">
        <f>NA()</f>
        <v>#N/A</v>
      </c>
      <c r="BA131" s="23">
        <f t="shared" si="72"/>
        <v>27.697372023599794</v>
      </c>
      <c r="BB131" s="23">
        <f t="shared" si="73"/>
        <v>42.595820306894112</v>
      </c>
    </row>
    <row r="132" spans="4:54" x14ac:dyDescent="0.3">
      <c r="D132">
        <v>47</v>
      </c>
      <c r="F132">
        <v>46</v>
      </c>
      <c r="G132" s="22">
        <f t="shared" si="140"/>
        <v>69.015828644641616</v>
      </c>
      <c r="H132" s="22">
        <f t="shared" si="164"/>
        <v>63.029556464763871</v>
      </c>
      <c r="I132" s="22">
        <f t="shared" si="164"/>
        <v>68.579208819882936</v>
      </c>
      <c r="J132" s="22">
        <f t="shared" si="164"/>
        <v>66.361026880618951</v>
      </c>
      <c r="K132" s="22">
        <f t="shared" si="164"/>
        <v>24.825578598930207</v>
      </c>
      <c r="L132" s="23" t="e">
        <f t="shared" si="64"/>
        <v>#VALUE!</v>
      </c>
      <c r="M132" s="22">
        <f t="shared" ref="M132:R132" si="176">M60*M$12</f>
        <v>23.487150543112577</v>
      </c>
      <c r="N132" s="24">
        <f t="shared" si="176"/>
        <v>16.215765636953471</v>
      </c>
      <c r="O132" s="24">
        <f t="shared" si="176"/>
        <v>0</v>
      </c>
      <c r="P132" s="25">
        <f t="shared" si="176"/>
        <v>56.009586737157399</v>
      </c>
      <c r="Q132" s="25">
        <f t="shared" si="176"/>
        <v>29.553970702437493</v>
      </c>
      <c r="R132" s="25">
        <f t="shared" si="176"/>
        <v>61.082757998958499</v>
      </c>
      <c r="S132" s="26" t="e">
        <f t="shared" si="159"/>
        <v>#VALUE!</v>
      </c>
      <c r="T132" s="26" t="e">
        <f t="shared" si="159"/>
        <v>#VALUE!</v>
      </c>
      <c r="U132" s="27" t="e">
        <f t="shared" si="160"/>
        <v>#VALUE!</v>
      </c>
      <c r="V132" s="27" t="e">
        <f t="shared" si="160"/>
        <v>#VALUE!</v>
      </c>
      <c r="W132" s="28" t="e">
        <f t="shared" si="160"/>
        <v>#VALUE!</v>
      </c>
      <c r="X132" s="28" t="e">
        <f t="shared" si="160"/>
        <v>#VALUE!</v>
      </c>
      <c r="Y132" t="e">
        <f>NA()</f>
        <v>#N/A</v>
      </c>
      <c r="Z132" s="23">
        <f t="shared" si="66"/>
        <v>26.612172619392197</v>
      </c>
      <c r="AA132" s="23">
        <f t="shared" si="67"/>
        <v>40.907212834030162</v>
      </c>
      <c r="AE132">
        <v>47</v>
      </c>
      <c r="AG132">
        <f t="shared" si="68"/>
        <v>56.566310419354807</v>
      </c>
      <c r="AH132" s="22">
        <f t="shared" si="142"/>
        <v>77.604237930796359</v>
      </c>
      <c r="AI132" s="22">
        <f t="shared" si="166"/>
        <v>72.409959698262597</v>
      </c>
      <c r="AJ132" s="22">
        <f t="shared" si="166"/>
        <v>80.715139430411924</v>
      </c>
      <c r="AK132" s="22">
        <f t="shared" si="166"/>
        <v>75.877970377574343</v>
      </c>
      <c r="AL132" s="22">
        <f t="shared" si="166"/>
        <v>27.083956713590101</v>
      </c>
      <c r="AM132" s="23" t="e">
        <f t="shared" si="70"/>
        <v>#VALUE!</v>
      </c>
      <c r="AN132" s="22">
        <f t="shared" ref="AN132:AS132" si="177">AN60*AN$12</f>
        <v>27.895648057279498</v>
      </c>
      <c r="AO132" s="24">
        <f t="shared" si="177"/>
        <v>19.272904079267967</v>
      </c>
      <c r="AP132" s="24">
        <f t="shared" si="177"/>
        <v>0</v>
      </c>
      <c r="AQ132" s="25">
        <f t="shared" si="177"/>
        <v>62.816016665754695</v>
      </c>
      <c r="AR132" s="25">
        <f t="shared" si="177"/>
        <v>32.4747903848926</v>
      </c>
      <c r="AS132" s="25">
        <f t="shared" si="177"/>
        <v>63.694729374402307</v>
      </c>
      <c r="AT132" s="26" t="e">
        <f t="shared" si="162"/>
        <v>#VALUE!</v>
      </c>
      <c r="AU132" s="26" t="e">
        <f t="shared" si="162"/>
        <v>#VALUE!</v>
      </c>
      <c r="AV132" s="27" t="e">
        <f t="shared" si="163"/>
        <v>#VALUE!</v>
      </c>
      <c r="AW132" s="27" t="e">
        <f t="shared" si="163"/>
        <v>#VALUE!</v>
      </c>
      <c r="AX132" s="28" t="e">
        <f t="shared" si="163"/>
        <v>#VALUE!</v>
      </c>
      <c r="AY132" s="28" t="e">
        <f t="shared" si="163"/>
        <v>#VALUE!</v>
      </c>
      <c r="AZ132" t="e">
        <f>NA()</f>
        <v>#N/A</v>
      </c>
      <c r="BA132" s="23">
        <f t="shared" si="72"/>
        <v>27.808363210513772</v>
      </c>
      <c r="BB132" s="23">
        <f t="shared" si="73"/>
        <v>42.798232402382887</v>
      </c>
    </row>
    <row r="133" spans="4:54" x14ac:dyDescent="0.3">
      <c r="D133">
        <v>48</v>
      </c>
      <c r="F133">
        <v>47</v>
      </c>
      <c r="G133" s="22">
        <f t="shared" si="140"/>
        <v>70.060311047107461</v>
      </c>
      <c r="H133" s="22">
        <f t="shared" si="164"/>
        <v>64.020806016132852</v>
      </c>
      <c r="I133" s="22">
        <f t="shared" si="164"/>
        <v>69.919612761680554</v>
      </c>
      <c r="J133" s="22">
        <f t="shared" si="164"/>
        <v>67.372461190703973</v>
      </c>
      <c r="K133" s="22">
        <f t="shared" si="164"/>
        <v>25.109057613425701</v>
      </c>
      <c r="L133" s="23" t="e">
        <f t="shared" si="64"/>
        <v>#VALUE!</v>
      </c>
      <c r="M133" s="22">
        <f t="shared" ref="M133:R133" si="178">M61*M$12</f>
        <v>23.949432843768445</v>
      </c>
      <c r="N133" s="24">
        <f t="shared" si="178"/>
        <v>16.528860596113564</v>
      </c>
      <c r="O133" s="24">
        <f t="shared" si="178"/>
        <v>0</v>
      </c>
      <c r="P133" s="25">
        <f t="shared" si="178"/>
        <v>56.740277456011718</v>
      </c>
      <c r="Q133" s="25">
        <f t="shared" si="178"/>
        <v>29.88601900923473</v>
      </c>
      <c r="R133" s="25">
        <f t="shared" si="178"/>
        <v>61.434446846040615</v>
      </c>
      <c r="S133" s="26" t="e">
        <f t="shared" si="159"/>
        <v>#VALUE!</v>
      </c>
      <c r="T133" s="26" t="e">
        <f t="shared" si="159"/>
        <v>#VALUE!</v>
      </c>
      <c r="U133" s="27" t="e">
        <f t="shared" si="160"/>
        <v>#VALUE!</v>
      </c>
      <c r="V133" s="27" t="e">
        <f t="shared" si="160"/>
        <v>#VALUE!</v>
      </c>
      <c r="W133" s="28" t="e">
        <f t="shared" si="160"/>
        <v>#VALUE!</v>
      </c>
      <c r="X133" s="28" t="e">
        <f t="shared" si="160"/>
        <v>#VALUE!</v>
      </c>
      <c r="Y133" t="e">
        <f>NA()</f>
        <v>#N/A</v>
      </c>
      <c r="Z133" s="23">
        <f t="shared" si="66"/>
        <v>26.7713166403149</v>
      </c>
      <c r="AA133" s="23">
        <f t="shared" si="67"/>
        <v>41.131642421613904</v>
      </c>
      <c r="AE133">
        <v>48</v>
      </c>
      <c r="AG133">
        <f t="shared" si="68"/>
        <v>57.888735014870583</v>
      </c>
      <c r="AH133" s="22">
        <f t="shared" si="142"/>
        <v>78.357029932269327</v>
      </c>
      <c r="AI133" s="22">
        <f t="shared" si="166"/>
        <v>73.424209980156519</v>
      </c>
      <c r="AJ133" s="22">
        <f t="shared" si="166"/>
        <v>81.94068647962942</v>
      </c>
      <c r="AK133" s="22">
        <f t="shared" si="166"/>
        <v>76.899115420508025</v>
      </c>
      <c r="AL133" s="22">
        <f t="shared" si="166"/>
        <v>27.273136491381305</v>
      </c>
      <c r="AM133" s="23" t="e">
        <f t="shared" si="70"/>
        <v>#VALUE!</v>
      </c>
      <c r="AN133" s="22">
        <f t="shared" ref="AN133:AS133" si="179">AN61*AN$12</f>
        <v>28.375693507556292</v>
      </c>
      <c r="AO133" s="24">
        <f t="shared" si="179"/>
        <v>19.617238560079461</v>
      </c>
      <c r="AP133" s="24">
        <f t="shared" si="179"/>
        <v>0</v>
      </c>
      <c r="AQ133" s="25">
        <f t="shared" si="179"/>
        <v>63.537395807384399</v>
      </c>
      <c r="AR133" s="25">
        <f t="shared" si="179"/>
        <v>32.76000661543894</v>
      </c>
      <c r="AS133" s="25">
        <f t="shared" si="179"/>
        <v>63.89129343594044</v>
      </c>
      <c r="AT133" s="26" t="e">
        <f t="shared" si="162"/>
        <v>#VALUE!</v>
      </c>
      <c r="AU133" s="26" t="e">
        <f t="shared" si="162"/>
        <v>#VALUE!</v>
      </c>
      <c r="AV133" s="27" t="e">
        <f t="shared" si="163"/>
        <v>#VALUE!</v>
      </c>
      <c r="AW133" s="27" t="e">
        <f t="shared" si="163"/>
        <v>#VALUE!</v>
      </c>
      <c r="AX133" s="28" t="e">
        <f t="shared" si="163"/>
        <v>#VALUE!</v>
      </c>
      <c r="AY133" s="28" t="e">
        <f t="shared" si="163"/>
        <v>#VALUE!</v>
      </c>
      <c r="AZ133" t="e">
        <f>NA()</f>
        <v>#N/A</v>
      </c>
      <c r="BA133" s="23">
        <f t="shared" si="72"/>
        <v>27.900170955101014</v>
      </c>
      <c r="BB133" s="23">
        <f t="shared" si="73"/>
        <v>42.972387813434942</v>
      </c>
    </row>
    <row r="134" spans="4:54" x14ac:dyDescent="0.3">
      <c r="D134">
        <v>49</v>
      </c>
      <c r="F134">
        <v>48</v>
      </c>
      <c r="G134" s="22">
        <f t="shared" si="140"/>
        <v>71.05027998040535</v>
      </c>
      <c r="H134" s="22">
        <f t="shared" si="164"/>
        <v>64.989423097599982</v>
      </c>
      <c r="I134" s="22">
        <f t="shared" si="164"/>
        <v>71.218042020362702</v>
      </c>
      <c r="J134" s="22">
        <f t="shared" si="164"/>
        <v>68.359559420169973</v>
      </c>
      <c r="K134" s="22">
        <f t="shared" si="164"/>
        <v>25.375632575279155</v>
      </c>
      <c r="L134" s="23" t="e">
        <f t="shared" si="64"/>
        <v>#VALUE!</v>
      </c>
      <c r="M134" s="22">
        <f t="shared" ref="M134:R134" si="180">M62*M$12</f>
        <v>24.402132589050304</v>
      </c>
      <c r="N134" s="24">
        <f t="shared" si="180"/>
        <v>16.83693898618845</v>
      </c>
      <c r="O134" s="24">
        <f t="shared" si="180"/>
        <v>0</v>
      </c>
      <c r="P134" s="25">
        <f t="shared" si="180"/>
        <v>57.451669214401896</v>
      </c>
      <c r="Q134" s="25">
        <f t="shared" si="180"/>
        <v>30.205266936138464</v>
      </c>
      <c r="R134" s="25">
        <f t="shared" si="180"/>
        <v>61.759384552075538</v>
      </c>
      <c r="S134" s="26" t="e">
        <f t="shared" si="159"/>
        <v>#VALUE!</v>
      </c>
      <c r="T134" s="26" t="e">
        <f t="shared" si="159"/>
        <v>#VALUE!</v>
      </c>
      <c r="U134" s="27" t="e">
        <f t="shared" si="160"/>
        <v>#VALUE!</v>
      </c>
      <c r="V134" s="27" t="e">
        <f t="shared" si="160"/>
        <v>#VALUE!</v>
      </c>
      <c r="W134" s="28" t="e">
        <f t="shared" si="160"/>
        <v>#VALUE!</v>
      </c>
      <c r="X134" s="28" t="e">
        <f t="shared" si="160"/>
        <v>#VALUE!</v>
      </c>
      <c r="Y134" t="e">
        <f>NA()</f>
        <v>#N/A</v>
      </c>
      <c r="Z134" s="23">
        <f t="shared" si="66"/>
        <v>26.918787111239251</v>
      </c>
      <c r="AA134" s="23">
        <f t="shared" si="67"/>
        <v>41.345190503868096</v>
      </c>
      <c r="AE134">
        <v>49</v>
      </c>
      <c r="AG134">
        <f t="shared" si="68"/>
        <v>59.107291399116981</v>
      </c>
      <c r="AH134" s="22">
        <f t="shared" si="142"/>
        <v>79.000206992419734</v>
      </c>
      <c r="AI134" s="22">
        <f t="shared" si="166"/>
        <v>74.329838171930461</v>
      </c>
      <c r="AJ134" s="22">
        <f t="shared" si="166"/>
        <v>83.018065359804723</v>
      </c>
      <c r="AK134" s="22">
        <f t="shared" si="166"/>
        <v>77.809469463758347</v>
      </c>
      <c r="AL134" s="22">
        <f t="shared" si="166"/>
        <v>27.433444755454616</v>
      </c>
      <c r="AM134" s="23" t="e">
        <f t="shared" si="70"/>
        <v>#VALUE!</v>
      </c>
      <c r="AN134" s="22">
        <f t="shared" ref="AN134:AS134" si="181">AN62*AN$12</f>
        <v>28.804641204762373</v>
      </c>
      <c r="AO134" s="24">
        <f t="shared" si="181"/>
        <v>19.927244259918716</v>
      </c>
      <c r="AP134" s="24">
        <f t="shared" si="181"/>
        <v>0</v>
      </c>
      <c r="AQ134" s="25">
        <f t="shared" si="181"/>
        <v>64.179081157774945</v>
      </c>
      <c r="AR134" s="25">
        <f t="shared" si="181"/>
        <v>33.00942715135897</v>
      </c>
      <c r="AS134" s="25">
        <f t="shared" si="181"/>
        <v>64.054615783013332</v>
      </c>
      <c r="AT134" s="26" t="e">
        <f t="shared" si="162"/>
        <v>#VALUE!</v>
      </c>
      <c r="AU134" s="26" t="e">
        <f t="shared" si="162"/>
        <v>#VALUE!</v>
      </c>
      <c r="AV134" s="27" t="e">
        <f t="shared" si="163"/>
        <v>#VALUE!</v>
      </c>
      <c r="AW134" s="27" t="e">
        <f t="shared" si="163"/>
        <v>#VALUE!</v>
      </c>
      <c r="AX134" s="28" t="e">
        <f t="shared" si="163"/>
        <v>#VALUE!</v>
      </c>
      <c r="AY134" s="28" t="e">
        <f t="shared" si="163"/>
        <v>#VALUE!</v>
      </c>
      <c r="AZ134" t="e">
        <f>NA()</f>
        <v>#N/A</v>
      </c>
      <c r="BA134" s="23">
        <f t="shared" si="72"/>
        <v>27.97674047960189</v>
      </c>
      <c r="BB134" s="23">
        <f t="shared" si="73"/>
        <v>43.123040564771436</v>
      </c>
    </row>
    <row r="135" spans="4:54" x14ac:dyDescent="0.3">
      <c r="D135">
        <v>50</v>
      </c>
      <c r="F135">
        <v>49</v>
      </c>
      <c r="G135" s="22">
        <f t="shared" si="140"/>
        <v>71.987883851883183</v>
      </c>
      <c r="H135" s="22">
        <f t="shared" si="164"/>
        <v>65.93574337920117</v>
      </c>
      <c r="I135" s="22">
        <f t="shared" si="164"/>
        <v>72.47503126580213</v>
      </c>
      <c r="J135" s="22">
        <f t="shared" si="164"/>
        <v>69.322724927206608</v>
      </c>
      <c r="K135" s="22">
        <f t="shared" si="164"/>
        <v>25.626167771079245</v>
      </c>
      <c r="L135" s="23" t="e">
        <f t="shared" si="64"/>
        <v>#VALUE!</v>
      </c>
      <c r="M135" s="22">
        <f t="shared" ref="M135:R135" si="182">M63*M$12</f>
        <v>24.845282925862161</v>
      </c>
      <c r="N135" s="24">
        <f t="shared" si="182"/>
        <v>17.140008235752227</v>
      </c>
      <c r="O135" s="24">
        <f t="shared" si="182"/>
        <v>0</v>
      </c>
      <c r="P135" s="25">
        <f t="shared" si="182"/>
        <v>58.144193475782608</v>
      </c>
      <c r="Q135" s="25">
        <f t="shared" si="182"/>
        <v>30.512140693485904</v>
      </c>
      <c r="R135" s="25">
        <f t="shared" si="182"/>
        <v>62.059513782830912</v>
      </c>
      <c r="S135" s="26" t="e">
        <f t="shared" si="159"/>
        <v>#VALUE!</v>
      </c>
      <c r="T135" s="26" t="e">
        <f t="shared" si="159"/>
        <v>#VALUE!</v>
      </c>
      <c r="U135" s="27" t="e">
        <f t="shared" si="160"/>
        <v>#VALUE!</v>
      </c>
      <c r="V135" s="27" t="e">
        <f t="shared" si="160"/>
        <v>#VALUE!</v>
      </c>
      <c r="W135" s="28" t="e">
        <f t="shared" si="160"/>
        <v>#VALUE!</v>
      </c>
      <c r="X135" s="28" t="e">
        <f t="shared" si="160"/>
        <v>#VALUE!</v>
      </c>
      <c r="Y135" t="e">
        <f>NA()</f>
        <v>#N/A</v>
      </c>
      <c r="Z135" s="23">
        <f t="shared" si="66"/>
        <v>27.055399318331837</v>
      </c>
      <c r="AA135" s="23">
        <f t="shared" si="67"/>
        <v>41.548384672361713</v>
      </c>
      <c r="AE135">
        <v>50</v>
      </c>
      <c r="AG135">
        <f t="shared" si="68"/>
        <v>60.230137772832911</v>
      </c>
      <c r="AH135" s="22">
        <f t="shared" si="142"/>
        <v>79.552727723797673</v>
      </c>
      <c r="AI135" s="22">
        <f t="shared" si="166"/>
        <v>75.140343184427962</v>
      </c>
      <c r="AJ135" s="22">
        <f t="shared" si="166"/>
        <v>83.968229697519575</v>
      </c>
      <c r="AK135" s="22">
        <f t="shared" si="166"/>
        <v>78.623028389298639</v>
      </c>
      <c r="AL135" s="22">
        <f t="shared" si="166"/>
        <v>27.570134891639988</v>
      </c>
      <c r="AM135" s="23" t="e">
        <f t="shared" si="70"/>
        <v>#VALUE!</v>
      </c>
      <c r="AN135" s="22">
        <f t="shared" ref="AN135:AS135" si="183">AN63*AN$12</f>
        <v>29.188732713177696</v>
      </c>
      <c r="AO135" s="24">
        <f t="shared" si="183"/>
        <v>20.20679280719677</v>
      </c>
      <c r="AP135" s="24">
        <f t="shared" si="183"/>
        <v>0</v>
      </c>
      <c r="AQ135" s="25">
        <f t="shared" si="183"/>
        <v>64.751404139864675</v>
      </c>
      <c r="AR135" s="25">
        <f t="shared" si="183"/>
        <v>33.228404477906899</v>
      </c>
      <c r="AS135" s="25">
        <f t="shared" si="183"/>
        <v>64.191402285496608</v>
      </c>
      <c r="AT135" s="26" t="e">
        <f t="shared" si="162"/>
        <v>#VALUE!</v>
      </c>
      <c r="AU135" s="26" t="e">
        <f t="shared" si="162"/>
        <v>#VALUE!</v>
      </c>
      <c r="AV135" s="27" t="e">
        <f t="shared" si="163"/>
        <v>#VALUE!</v>
      </c>
      <c r="AW135" s="27" t="e">
        <f t="shared" si="163"/>
        <v>#VALUE!</v>
      </c>
      <c r="AX135" s="28" t="e">
        <f t="shared" si="163"/>
        <v>#VALUE!</v>
      </c>
      <c r="AY135" s="28" t="e">
        <f t="shared" si="163"/>
        <v>#VALUE!</v>
      </c>
      <c r="AZ135" t="e">
        <f>NA()</f>
        <v>#N/A</v>
      </c>
      <c r="BA135" s="23">
        <f t="shared" si="72"/>
        <v>28.041092131232936</v>
      </c>
      <c r="BB135" s="23">
        <f t="shared" si="73"/>
        <v>43.254010868349567</v>
      </c>
    </row>
    <row r="136" spans="4:54" x14ac:dyDescent="0.3">
      <c r="D136">
        <v>51</v>
      </c>
      <c r="F136">
        <v>50</v>
      </c>
      <c r="G136" s="22">
        <f t="shared" si="140"/>
        <v>72.875278276920568</v>
      </c>
      <c r="H136" s="22">
        <f t="shared" si="164"/>
        <v>66.860111502167868</v>
      </c>
      <c r="I136" s="22">
        <f t="shared" si="164"/>
        <v>73.691190003347117</v>
      </c>
      <c r="J136" s="22">
        <f t="shared" si="164"/>
        <v>70.262368618792749</v>
      </c>
      <c r="K136" s="22">
        <f t="shared" si="164"/>
        <v>25.861503047310048</v>
      </c>
      <c r="L136" s="23" t="e">
        <f t="shared" si="64"/>
        <v>#VALUE!</v>
      </c>
      <c r="M136" s="22">
        <f t="shared" ref="M136:R136" si="184">M64*M$12</f>
        <v>25.278931078237989</v>
      </c>
      <c r="N136" s="24">
        <f t="shared" si="184"/>
        <v>17.438081262209479</v>
      </c>
      <c r="O136" s="24">
        <f t="shared" si="184"/>
        <v>0</v>
      </c>
      <c r="P136" s="25">
        <f t="shared" si="184"/>
        <v>58.818278074568411</v>
      </c>
      <c r="Q136" s="25">
        <f t="shared" si="184"/>
        <v>30.807058807289689</v>
      </c>
      <c r="R136" s="25">
        <f t="shared" si="184"/>
        <v>62.336650549731253</v>
      </c>
      <c r="S136" s="26" t="e">
        <f t="shared" si="159"/>
        <v>#VALUE!</v>
      </c>
      <c r="T136" s="26" t="e">
        <f t="shared" si="159"/>
        <v>#VALUE!</v>
      </c>
      <c r="U136" s="27" t="e">
        <f t="shared" si="160"/>
        <v>#VALUE!</v>
      </c>
      <c r="V136" s="27" t="e">
        <f t="shared" si="160"/>
        <v>#VALUE!</v>
      </c>
      <c r="W136" s="28" t="e">
        <f t="shared" si="160"/>
        <v>#VALUE!</v>
      </c>
      <c r="X136" s="28" t="e">
        <f t="shared" si="160"/>
        <v>#VALUE!</v>
      </c>
      <c r="Y136" t="e">
        <f>NA()</f>
        <v>#N/A</v>
      </c>
      <c r="Z136" s="23">
        <f t="shared" si="66"/>
        <v>27.181917834467775</v>
      </c>
      <c r="AA136" s="23">
        <f t="shared" si="67"/>
        <v>41.741726938300033</v>
      </c>
      <c r="AE136">
        <v>51</v>
      </c>
      <c r="AG136">
        <f t="shared" si="68"/>
        <v>61.264791560927208</v>
      </c>
      <c r="AH136" s="22">
        <f t="shared" si="142"/>
        <v>80.029806569568606</v>
      </c>
      <c r="AI136" s="22">
        <f t="shared" si="166"/>
        <v>75.867281821655652</v>
      </c>
      <c r="AJ136" s="22">
        <f t="shared" si="166"/>
        <v>84.808761881018086</v>
      </c>
      <c r="AK136" s="22">
        <f t="shared" si="166"/>
        <v>79.351737656438104</v>
      </c>
      <c r="AL136" s="22">
        <f t="shared" si="166"/>
        <v>27.687365607393161</v>
      </c>
      <c r="AM136" s="23" t="e">
        <f t="shared" si="70"/>
        <v>#VALUE!</v>
      </c>
      <c r="AN136" s="22">
        <f t="shared" ref="AN136:AS136" si="185">AN64*AN$12</f>
        <v>29.533343713300127</v>
      </c>
      <c r="AO136" s="24">
        <f t="shared" si="185"/>
        <v>20.459260652592693</v>
      </c>
      <c r="AP136" s="24">
        <f t="shared" si="185"/>
        <v>0</v>
      </c>
      <c r="AQ136" s="25">
        <f t="shared" si="185"/>
        <v>65.263130492242553</v>
      </c>
      <c r="AR136" s="25">
        <f t="shared" si="185"/>
        <v>33.421359440439588</v>
      </c>
      <c r="AS136" s="25">
        <f t="shared" si="185"/>
        <v>64.306812075075086</v>
      </c>
      <c r="AT136" s="26" t="e">
        <f t="shared" si="162"/>
        <v>#VALUE!</v>
      </c>
      <c r="AU136" s="26" t="e">
        <f t="shared" si="162"/>
        <v>#VALUE!</v>
      </c>
      <c r="AV136" s="27" t="e">
        <f t="shared" si="163"/>
        <v>#VALUE!</v>
      </c>
      <c r="AW136" s="27" t="e">
        <f t="shared" si="163"/>
        <v>#VALUE!</v>
      </c>
      <c r="AX136" s="28" t="e">
        <f t="shared" si="163"/>
        <v>#VALUE!</v>
      </c>
      <c r="AY136" s="28" t="e">
        <f t="shared" si="163"/>
        <v>#VALUE!</v>
      </c>
      <c r="AZ136" t="e">
        <f>NA()</f>
        <v>#N/A</v>
      </c>
      <c r="BA136" s="23">
        <f t="shared" si="72"/>
        <v>28.095560737767638</v>
      </c>
      <c r="BB136" s="23">
        <f t="shared" si="73"/>
        <v>43.368392115951153</v>
      </c>
    </row>
    <row r="137" spans="4:54" x14ac:dyDescent="0.3">
      <c r="D137">
        <v>52</v>
      </c>
      <c r="F137">
        <v>51</v>
      </c>
      <c r="G137" s="22">
        <f t="shared" si="140"/>
        <v>73.71461059472341</v>
      </c>
      <c r="H137" s="22">
        <f t="shared" si="164"/>
        <v>67.762879607010731</v>
      </c>
      <c r="I137" s="22">
        <f t="shared" si="164"/>
        <v>74.867192414573822</v>
      </c>
      <c r="J137" s="22">
        <f t="shared" si="164"/>
        <v>71.178907420741467</v>
      </c>
      <c r="K137" s="22">
        <f t="shared" si="164"/>
        <v>26.082451413638015</v>
      </c>
      <c r="L137" s="23" t="e">
        <f t="shared" si="64"/>
        <v>#VALUE!</v>
      </c>
      <c r="M137" s="22">
        <f t="shared" ref="M137:R137" si="186">M65*M$12</f>
        <v>25.703137032508469</v>
      </c>
      <c r="N137" s="24">
        <f t="shared" si="186"/>
        <v>17.731176021121012</v>
      </c>
      <c r="O137" s="24">
        <f t="shared" si="186"/>
        <v>0</v>
      </c>
      <c r="P137" s="25">
        <f t="shared" si="186"/>
        <v>59.47434666625761</v>
      </c>
      <c r="Q137" s="25">
        <f t="shared" si="186"/>
        <v>31.090431518859113</v>
      </c>
      <c r="R137" s="25">
        <f t="shared" si="186"/>
        <v>62.592490123567011</v>
      </c>
      <c r="S137" s="26" t="e">
        <f t="shared" si="159"/>
        <v>#VALUE!</v>
      </c>
      <c r="T137" s="26" t="e">
        <f t="shared" si="159"/>
        <v>#VALUE!</v>
      </c>
      <c r="U137" s="27" t="e">
        <f t="shared" si="160"/>
        <v>#VALUE!</v>
      </c>
      <c r="V137" s="27" t="e">
        <f t="shared" si="160"/>
        <v>#VALUE!</v>
      </c>
      <c r="W137" s="28" t="e">
        <f t="shared" si="160"/>
        <v>#VALUE!</v>
      </c>
      <c r="X137" s="28" t="e">
        <f t="shared" si="160"/>
        <v>#VALUE!</v>
      </c>
      <c r="Y137" t="e">
        <f>NA()</f>
        <v>#N/A</v>
      </c>
      <c r="Z137" s="23">
        <f t="shared" si="66"/>
        <v>27.299058688630137</v>
      </c>
      <c r="AA137" s="23">
        <f t="shared" si="67"/>
        <v>41.925694972792833</v>
      </c>
      <c r="AE137">
        <v>52</v>
      </c>
      <c r="AG137">
        <f t="shared" si="68"/>
        <v>62.218179741427043</v>
      </c>
      <c r="AH137" s="22">
        <f t="shared" si="142"/>
        <v>80.4437264714755</v>
      </c>
      <c r="AI137" s="22">
        <f t="shared" si="166"/>
        <v>76.520583213764539</v>
      </c>
      <c r="AJ137" s="22">
        <f t="shared" si="166"/>
        <v>85.554462962205108</v>
      </c>
      <c r="AK137" s="22">
        <f t="shared" si="166"/>
        <v>80.005830726837232</v>
      </c>
      <c r="AL137" s="22">
        <f t="shared" si="166"/>
        <v>27.788453015746722</v>
      </c>
      <c r="AM137" s="23" t="e">
        <f t="shared" si="70"/>
        <v>#VALUE!</v>
      </c>
      <c r="AN137" s="22">
        <f t="shared" ref="AN137:AS137" si="187">AN65*AN$12</f>
        <v>29.843115014810582</v>
      </c>
      <c r="AO137" s="24">
        <f t="shared" si="187"/>
        <v>20.687598740830076</v>
      </c>
      <c r="AP137" s="24">
        <f t="shared" si="187"/>
        <v>0</v>
      </c>
      <c r="AQ137" s="25">
        <f t="shared" si="187"/>
        <v>65.721730180555298</v>
      </c>
      <c r="AR137" s="25">
        <f t="shared" si="187"/>
        <v>33.59196358621918</v>
      </c>
      <c r="AS137" s="25">
        <f t="shared" si="187"/>
        <v>64.404852480846102</v>
      </c>
      <c r="AT137" s="26" t="e">
        <f t="shared" si="162"/>
        <v>#VALUE!</v>
      </c>
      <c r="AU137" s="26" t="e">
        <f t="shared" si="162"/>
        <v>#VALUE!</v>
      </c>
      <c r="AV137" s="27" t="e">
        <f t="shared" si="163"/>
        <v>#VALUE!</v>
      </c>
      <c r="AW137" s="27" t="e">
        <f t="shared" si="163"/>
        <v>#VALUE!</v>
      </c>
      <c r="AX137" s="28" t="e">
        <f t="shared" si="163"/>
        <v>#VALUE!</v>
      </c>
      <c r="AY137" s="28" t="e">
        <f t="shared" si="163"/>
        <v>#VALUE!</v>
      </c>
      <c r="AZ137" t="e">
        <f>NA()</f>
        <v>#N/A</v>
      </c>
      <c r="BA137" s="23">
        <f t="shared" si="72"/>
        <v>28.141968034569413</v>
      </c>
      <c r="BB137" s="23">
        <f t="shared" si="73"/>
        <v>43.468707360800693</v>
      </c>
    </row>
    <row r="138" spans="4:54" x14ac:dyDescent="0.3">
      <c r="D138">
        <v>53</v>
      </c>
      <c r="F138">
        <v>52</v>
      </c>
      <c r="G138" s="22">
        <f t="shared" si="140"/>
        <v>74.508006798295028</v>
      </c>
      <c r="H138" s="22">
        <f t="shared" si="164"/>
        <v>68.644405992646242</v>
      </c>
      <c r="I138" s="22">
        <f t="shared" si="164"/>
        <v>76.00376804890702</v>
      </c>
      <c r="J138" s="22">
        <f t="shared" si="164"/>
        <v>72.072762890213056</v>
      </c>
      <c r="K138" s="22">
        <f t="shared" si="164"/>
        <v>26.289797268863147</v>
      </c>
      <c r="L138" s="23" t="e">
        <f t="shared" si="64"/>
        <v>#VALUE!</v>
      </c>
      <c r="M138" s="22">
        <f t="shared" ref="M138:R138" si="188">M66*M$12</f>
        <v>26.11797231474819</v>
      </c>
      <c r="N138" s="24">
        <f t="shared" si="188"/>
        <v>18.019315087055134</v>
      </c>
      <c r="O138" s="24">
        <f t="shared" si="188"/>
        <v>0</v>
      </c>
      <c r="P138" s="25">
        <f t="shared" si="188"/>
        <v>60.112818246732239</v>
      </c>
      <c r="Q138" s="25">
        <f t="shared" si="188"/>
        <v>31.362660293840253</v>
      </c>
      <c r="R138" s="25">
        <f t="shared" si="188"/>
        <v>62.828613091745801</v>
      </c>
      <c r="S138" s="26" t="e">
        <f t="shared" si="159"/>
        <v>#VALUE!</v>
      </c>
      <c r="T138" s="26" t="e">
        <f t="shared" si="159"/>
        <v>#VALUE!</v>
      </c>
      <c r="U138" s="27" t="e">
        <f t="shared" si="160"/>
        <v>#VALUE!</v>
      </c>
      <c r="V138" s="27" t="e">
        <f t="shared" si="160"/>
        <v>#VALUE!</v>
      </c>
      <c r="W138" s="28" t="e">
        <f t="shared" si="160"/>
        <v>#VALUE!</v>
      </c>
      <c r="X138" s="28" t="e">
        <f t="shared" si="160"/>
        <v>#VALUE!</v>
      </c>
      <c r="Y138" t="e">
        <f>NA()</f>
        <v>#N/A</v>
      </c>
      <c r="Z138" s="23">
        <f t="shared" si="66"/>
        <v>27.407491615707812</v>
      </c>
      <c r="AA138" s="23">
        <f t="shared" si="67"/>
        <v>42.100743286987807</v>
      </c>
      <c r="AE138">
        <v>53</v>
      </c>
      <c r="AG138">
        <f t="shared" si="68"/>
        <v>63.096685221401138</v>
      </c>
      <c r="AH138" s="22">
        <f t="shared" si="142"/>
        <v>80.804463553103417</v>
      </c>
      <c r="AI138" s="22">
        <f t="shared" si="166"/>
        <v>77.108808088528136</v>
      </c>
      <c r="AJ138" s="22">
        <f t="shared" si="166"/>
        <v>86.217836094421614</v>
      </c>
      <c r="AK138" s="22">
        <f t="shared" si="166"/>
        <v>80.59410681875903</v>
      </c>
      <c r="AL138" s="22">
        <f t="shared" si="166"/>
        <v>27.876060217521935</v>
      </c>
      <c r="AM138" s="23" t="e">
        <f t="shared" si="70"/>
        <v>#VALUE!</v>
      </c>
      <c r="AN138" s="22">
        <f t="shared" ref="AN138:AS138" si="189">AN66*AN$12</f>
        <v>30.122063295629019</v>
      </c>
      <c r="AO138" s="24">
        <f t="shared" si="189"/>
        <v>20.894392028801398</v>
      </c>
      <c r="AP138" s="24">
        <f t="shared" si="189"/>
        <v>0</v>
      </c>
      <c r="AQ138" s="25">
        <f t="shared" si="189"/>
        <v>66.133596018457368</v>
      </c>
      <c r="AR138" s="25">
        <f t="shared" si="189"/>
        <v>33.743282552055014</v>
      </c>
      <c r="AS138" s="25">
        <f t="shared" si="189"/>
        <v>64.488664725990233</v>
      </c>
      <c r="AT138" s="26" t="e">
        <f t="shared" si="162"/>
        <v>#VALUE!</v>
      </c>
      <c r="AU138" s="26" t="e">
        <f t="shared" si="162"/>
        <v>#VALUE!</v>
      </c>
      <c r="AV138" s="27" t="e">
        <f t="shared" si="163"/>
        <v>#VALUE!</v>
      </c>
      <c r="AW138" s="27" t="e">
        <f t="shared" si="163"/>
        <v>#VALUE!</v>
      </c>
      <c r="AX138" s="28" t="e">
        <f t="shared" si="163"/>
        <v>#VALUE!</v>
      </c>
      <c r="AY138" s="28" t="e">
        <f t="shared" si="163"/>
        <v>#VALUE!</v>
      </c>
      <c r="AZ138" t="e">
        <f>NA()</f>
        <v>#N/A</v>
      </c>
      <c r="BA138" s="23">
        <f t="shared" si="72"/>
        <v>28.181748076979012</v>
      </c>
      <c r="BB138" s="23">
        <f t="shared" si="73"/>
        <v>43.557028634216827</v>
      </c>
    </row>
    <row r="139" spans="4:54" x14ac:dyDescent="0.3">
      <c r="D139">
        <v>54</v>
      </c>
      <c r="F139">
        <v>53</v>
      </c>
      <c r="G139" s="22">
        <f t="shared" si="140"/>
        <v>75.257560616835789</v>
      </c>
      <c r="H139" s="22">
        <f t="shared" si="164"/>
        <v>69.505053895363062</v>
      </c>
      <c r="I139" s="22">
        <f t="shared" si="164"/>
        <v>77.101693316473941</v>
      </c>
      <c r="J139" s="22">
        <f t="shared" si="164"/>
        <v>72.944359958267583</v>
      </c>
      <c r="K139" s="22">
        <f t="shared" si="164"/>
        <v>26.484295159488909</v>
      </c>
      <c r="L139" s="23" t="e">
        <f t="shared" si="64"/>
        <v>#VALUE!</v>
      </c>
      <c r="M139" s="22">
        <f t="shared" ref="M139:R139" si="190">M67*M$12</f>
        <v>26.523518854607751</v>
      </c>
      <c r="N139" s="24">
        <f t="shared" si="190"/>
        <v>18.302525263608423</v>
      </c>
      <c r="O139" s="24">
        <f t="shared" si="190"/>
        <v>0</v>
      </c>
      <c r="P139" s="25">
        <f t="shared" si="190"/>
        <v>60.734106733831503</v>
      </c>
      <c r="Q139" s="25">
        <f t="shared" si="190"/>
        <v>31.624137428171903</v>
      </c>
      <c r="R139" s="25">
        <f t="shared" si="190"/>
        <v>63.046491458675256</v>
      </c>
      <c r="S139" s="26" t="e">
        <f t="shared" si="159"/>
        <v>#VALUE!</v>
      </c>
      <c r="T139" s="26" t="e">
        <f t="shared" si="159"/>
        <v>#VALUE!</v>
      </c>
      <c r="U139" s="27" t="e">
        <f t="shared" si="160"/>
        <v>#VALUE!</v>
      </c>
      <c r="V139" s="27" t="e">
        <f t="shared" si="160"/>
        <v>#VALUE!</v>
      </c>
      <c r="W139" s="28" t="e">
        <f t="shared" si="160"/>
        <v>#VALUE!</v>
      </c>
      <c r="X139" s="28" t="e">
        <f t="shared" si="160"/>
        <v>#VALUE!</v>
      </c>
      <c r="Y139" t="e">
        <f>NA()</f>
        <v>#N/A</v>
      </c>
      <c r="Z139" s="23">
        <f t="shared" si="66"/>
        <v>27.507842345785612</v>
      </c>
      <c r="AA139" s="23">
        <f t="shared" si="67"/>
        <v>42.267304354985221</v>
      </c>
      <c r="AE139">
        <v>54</v>
      </c>
      <c r="AG139">
        <f t="shared" si="68"/>
        <v>63.906189570343123</v>
      </c>
      <c r="AH139" s="22">
        <f t="shared" si="142"/>
        <v>81.12016888627285</v>
      </c>
      <c r="AI139" s="22">
        <f t="shared" si="166"/>
        <v>77.639362956200699</v>
      </c>
      <c r="AJ139" s="22">
        <f t="shared" si="166"/>
        <v>86.809481803717389</v>
      </c>
      <c r="AK139" s="22">
        <f t="shared" si="166"/>
        <v>81.124159379745677</v>
      </c>
      <c r="AL139" s="22">
        <f t="shared" si="166"/>
        <v>27.952340732453724</v>
      </c>
      <c r="AM139" s="23" t="e">
        <f t="shared" si="70"/>
        <v>#VALUE!</v>
      </c>
      <c r="AN139" s="22">
        <f t="shared" ref="AN139:AS139" si="191">AN67*AN$12</f>
        <v>30.373674412617117</v>
      </c>
      <c r="AO139" s="24">
        <f t="shared" si="191"/>
        <v>21.08191021712382</v>
      </c>
      <c r="AP139" s="24">
        <f t="shared" si="191"/>
        <v>0</v>
      </c>
      <c r="AQ139" s="25">
        <f t="shared" si="191"/>
        <v>66.50422146358369</v>
      </c>
      <c r="AR139" s="25">
        <f t="shared" si="191"/>
        <v>33.877889376942605</v>
      </c>
      <c r="AS139" s="25">
        <f t="shared" si="191"/>
        <v>64.560732625618513</v>
      </c>
      <c r="AT139" s="26" t="e">
        <f t="shared" si="162"/>
        <v>#VALUE!</v>
      </c>
      <c r="AU139" s="26" t="e">
        <f t="shared" si="162"/>
        <v>#VALUE!</v>
      </c>
      <c r="AV139" s="27" t="e">
        <f t="shared" si="163"/>
        <v>#VALUE!</v>
      </c>
      <c r="AW139" s="27" t="e">
        <f t="shared" si="163"/>
        <v>#VALUE!</v>
      </c>
      <c r="AX139" s="28" t="e">
        <f t="shared" si="163"/>
        <v>#VALUE!</v>
      </c>
      <c r="AY139" s="28" t="e">
        <f t="shared" si="163"/>
        <v>#VALUE!</v>
      </c>
      <c r="AZ139" t="e">
        <f>NA()</f>
        <v>#N/A</v>
      </c>
      <c r="BA139" s="23">
        <f t="shared" si="72"/>
        <v>28.216039321840071</v>
      </c>
      <c r="BB139" s="23">
        <f t="shared" si="73"/>
        <v>43.635068669597707</v>
      </c>
    </row>
    <row r="140" spans="4:54" x14ac:dyDescent="0.3">
      <c r="D140">
        <v>55</v>
      </c>
      <c r="F140">
        <v>54</v>
      </c>
      <c r="G140" s="22">
        <f t="shared" si="140"/>
        <v>75.965324507857659</v>
      </c>
      <c r="H140" s="22">
        <f t="shared" si="164"/>
        <v>70.345190377472832</v>
      </c>
      <c r="I140" s="22">
        <f t="shared" si="164"/>
        <v>78.161783733029409</v>
      </c>
      <c r="J140" s="22">
        <f t="shared" si="164"/>
        <v>73.79412579119834</v>
      </c>
      <c r="K140" s="22">
        <f t="shared" si="164"/>
        <v>26.666668991016817</v>
      </c>
      <c r="L140" s="23" t="e">
        <f t="shared" si="64"/>
        <v>#VALUE!</v>
      </c>
      <c r="M140" s="22">
        <f t="shared" ref="M140:R140" si="192">M68*M$12</f>
        <v>26.919867929996926</v>
      </c>
      <c r="N140" s="24">
        <f t="shared" si="192"/>
        <v>18.580837220445638</v>
      </c>
      <c r="O140" s="24">
        <f t="shared" si="192"/>
        <v>0</v>
      </c>
      <c r="P140" s="25">
        <f t="shared" si="192"/>
        <v>61.338620605013467</v>
      </c>
      <c r="Q140" s="25">
        <f t="shared" si="192"/>
        <v>31.875245739759581</v>
      </c>
      <c r="R140" s="25">
        <f t="shared" si="192"/>
        <v>63.247494709392242</v>
      </c>
      <c r="S140" s="26" t="e">
        <f t="shared" si="159"/>
        <v>#VALUE!</v>
      </c>
      <c r="T140" s="26" t="e">
        <f t="shared" si="159"/>
        <v>#VALUE!</v>
      </c>
      <c r="U140" s="27" t="e">
        <f t="shared" si="160"/>
        <v>#VALUE!</v>
      </c>
      <c r="V140" s="27" t="e">
        <f t="shared" si="160"/>
        <v>#VALUE!</v>
      </c>
      <c r="W140" s="28" t="e">
        <f t="shared" si="160"/>
        <v>#VALUE!</v>
      </c>
      <c r="X140" s="28" t="e">
        <f t="shared" si="160"/>
        <v>#VALUE!</v>
      </c>
      <c r="Y140" t="e">
        <f>NA()</f>
        <v>#N/A</v>
      </c>
      <c r="Z140" s="23">
        <f t="shared" si="66"/>
        <v>27.600694899910195</v>
      </c>
      <c r="AA140" s="23">
        <f t="shared" si="67"/>
        <v>42.425789682307688</v>
      </c>
      <c r="AE140">
        <v>55</v>
      </c>
      <c r="AG140">
        <f t="shared" si="68"/>
        <v>64.65211239711401</v>
      </c>
      <c r="AH140" s="22">
        <f t="shared" si="142"/>
        <v>81.397541581565932</v>
      </c>
      <c r="AI140" s="22">
        <f t="shared" si="166"/>
        <v>78.118677465413285</v>
      </c>
      <c r="AJ140" s="22">
        <f t="shared" si="166"/>
        <v>87.338421000644118</v>
      </c>
      <c r="AK140" s="22">
        <f t="shared" si="166"/>
        <v>81.602564525968475</v>
      </c>
      <c r="AL140" s="22">
        <f t="shared" si="166"/>
        <v>28.019047700475024</v>
      </c>
      <c r="AM140" s="23" t="e">
        <f t="shared" si="70"/>
        <v>#VALUE!</v>
      </c>
      <c r="AN140" s="22">
        <f t="shared" ref="AN140:AS140" si="193">AN68*AN$12</f>
        <v>30.600981914513707</v>
      </c>
      <c r="AO140" s="24">
        <f t="shared" si="193"/>
        <v>21.252150953839809</v>
      </c>
      <c r="AP140" s="24">
        <f t="shared" si="193"/>
        <v>0</v>
      </c>
      <c r="AQ140" s="25">
        <f t="shared" si="193"/>
        <v>66.838345811936733</v>
      </c>
      <c r="AR140" s="25">
        <f t="shared" si="193"/>
        <v>33.997954501350812</v>
      </c>
      <c r="AS140" s="25">
        <f t="shared" si="193"/>
        <v>64.623036489776553</v>
      </c>
      <c r="AT140" s="26" t="e">
        <f t="shared" si="162"/>
        <v>#VALUE!</v>
      </c>
      <c r="AU140" s="26" t="e">
        <f t="shared" si="162"/>
        <v>#VALUE!</v>
      </c>
      <c r="AV140" s="27" t="e">
        <f t="shared" si="163"/>
        <v>#VALUE!</v>
      </c>
      <c r="AW140" s="27" t="e">
        <f t="shared" si="163"/>
        <v>#VALUE!</v>
      </c>
      <c r="AX140" s="28" t="e">
        <f t="shared" si="163"/>
        <v>#VALUE!</v>
      </c>
      <c r="AY140" s="28" t="e">
        <f t="shared" si="163"/>
        <v>#VALUE!</v>
      </c>
      <c r="AZ140" t="e">
        <f>NA()</f>
        <v>#N/A</v>
      </c>
      <c r="BA140" s="23">
        <f t="shared" si="72"/>
        <v>28.245752860456317</v>
      </c>
      <c r="BB140" s="23">
        <f t="shared" si="73"/>
        <v>43.70425196417235</v>
      </c>
    </row>
    <row r="141" spans="4:54" x14ac:dyDescent="0.3">
      <c r="D141">
        <v>56</v>
      </c>
      <c r="F141">
        <v>55</v>
      </c>
      <c r="G141" s="22">
        <f t="shared" si="140"/>
        <v>76.633302335566782</v>
      </c>
      <c r="H141" s="22">
        <f t="shared" si="164"/>
        <v>71.165185316426047</v>
      </c>
      <c r="I141" s="22">
        <f t="shared" si="164"/>
        <v>79.184886868730899</v>
      </c>
      <c r="J141" s="22">
        <f t="shared" si="164"/>
        <v>74.622488760433754</v>
      </c>
      <c r="K141" s="22">
        <f t="shared" si="164"/>
        <v>26.837611621401173</v>
      </c>
      <c r="L141" s="23" t="e">
        <f t="shared" si="64"/>
        <v>#VALUE!</v>
      </c>
      <c r="M141" s="22">
        <f t="shared" ref="M141:R141" si="194">M69*M$12</f>
        <v>27.307119187425602</v>
      </c>
      <c r="N141" s="24">
        <f t="shared" si="194"/>
        <v>18.854285155391903</v>
      </c>
      <c r="O141" s="24">
        <f t="shared" si="194"/>
        <v>0</v>
      </c>
      <c r="P141" s="25">
        <f t="shared" si="194"/>
        <v>61.926762585553348</v>
      </c>
      <c r="Q141" s="25">
        <f t="shared" si="194"/>
        <v>32.116358335838193</v>
      </c>
      <c r="R141" s="25">
        <f t="shared" si="194"/>
        <v>63.4328957737644</v>
      </c>
      <c r="S141" s="26" t="e">
        <f t="shared" si="159"/>
        <v>#VALUE!</v>
      </c>
      <c r="T141" s="26" t="e">
        <f t="shared" si="159"/>
        <v>#VALUE!</v>
      </c>
      <c r="U141" s="27" t="e">
        <f t="shared" si="160"/>
        <v>#VALUE!</v>
      </c>
      <c r="V141" s="27" t="e">
        <f t="shared" si="160"/>
        <v>#VALUE!</v>
      </c>
      <c r="W141" s="28" t="e">
        <f t="shared" si="160"/>
        <v>#VALUE!</v>
      </c>
      <c r="X141" s="28" t="e">
        <f t="shared" si="160"/>
        <v>#VALUE!</v>
      </c>
      <c r="Y141" t="e">
        <f>NA()</f>
        <v>#N/A</v>
      </c>
      <c r="Z141" s="23">
        <f t="shared" si="66"/>
        <v>27.686593865980747</v>
      </c>
      <c r="AA141" s="23">
        <f t="shared" si="67"/>
        <v>42.576590822565159</v>
      </c>
      <c r="AE141">
        <v>56</v>
      </c>
      <c r="AG141">
        <f t="shared" si="68"/>
        <v>65.339447634071149</v>
      </c>
      <c r="AH141" s="22">
        <f t="shared" si="142"/>
        <v>81.642119076769873</v>
      </c>
      <c r="AI141" s="22">
        <f t="shared" si="166"/>
        <v>78.552351659444469</v>
      </c>
      <c r="AJ141" s="22">
        <f t="shared" si="166"/>
        <v>87.812359127005394</v>
      </c>
      <c r="AK141" s="22">
        <f t="shared" si="166"/>
        <v>82.035036925830468</v>
      </c>
      <c r="AL141" s="22">
        <f t="shared" si="166"/>
        <v>28.077617561308422</v>
      </c>
      <c r="AM141" s="23" t="e">
        <f t="shared" si="70"/>
        <v>#VALUE!</v>
      </c>
      <c r="AN141" s="22">
        <f t="shared" ref="AN141:AS141" si="195">AN69*AN$12</f>
        <v>30.806633088017477</v>
      </c>
      <c r="AO141" s="24">
        <f t="shared" si="195"/>
        <v>21.406876629421859</v>
      </c>
      <c r="AP141" s="24">
        <f t="shared" si="195"/>
        <v>0</v>
      </c>
      <c r="AQ141" s="25">
        <f t="shared" si="195"/>
        <v>67.140073264183741</v>
      </c>
      <c r="AR141" s="25">
        <f t="shared" si="195"/>
        <v>34.105317614599684</v>
      </c>
      <c r="AS141" s="25">
        <f t="shared" si="195"/>
        <v>64.677167663458206</v>
      </c>
      <c r="AT141" s="26" t="e">
        <f t="shared" si="162"/>
        <v>#VALUE!</v>
      </c>
      <c r="AU141" s="26" t="e">
        <f t="shared" si="162"/>
        <v>#VALUE!</v>
      </c>
      <c r="AV141" s="27" t="e">
        <f t="shared" si="163"/>
        <v>#VALUE!</v>
      </c>
      <c r="AW141" s="27" t="e">
        <f t="shared" si="163"/>
        <v>#VALUE!</v>
      </c>
      <c r="AX141" s="28" t="e">
        <f t="shared" si="163"/>
        <v>#VALUE!</v>
      </c>
      <c r="AY141" s="28" t="e">
        <f t="shared" si="163"/>
        <v>#VALUE!</v>
      </c>
      <c r="AZ141" t="e">
        <f>NA()</f>
        <v>#N/A</v>
      </c>
      <c r="BA141" s="23">
        <f t="shared" si="72"/>
        <v>28.271623431438201</v>
      </c>
      <c r="BB141" s="23">
        <f t="shared" si="73"/>
        <v>43.765770241350836</v>
      </c>
    </row>
    <row r="142" spans="4:54" x14ac:dyDescent="0.3">
      <c r="D142">
        <v>57</v>
      </c>
      <c r="F142">
        <v>56</v>
      </c>
      <c r="G142" s="22">
        <f t="shared" si="140"/>
        <v>77.263443531103789</v>
      </c>
      <c r="H142" s="22">
        <f t="shared" si="164"/>
        <v>71.965410486009446</v>
      </c>
      <c r="I142" s="22">
        <f t="shared" si="164"/>
        <v>80.171875953844747</v>
      </c>
      <c r="J142" s="22">
        <f t="shared" si="164"/>
        <v>75.429877511728904</v>
      </c>
      <c r="K142" s="22">
        <f t="shared" si="164"/>
        <v>26.997784774607176</v>
      </c>
      <c r="L142" s="23" t="e">
        <f t="shared" si="64"/>
        <v>#VALUE!</v>
      </c>
      <c r="M142" s="22">
        <f t="shared" ref="M142:R142" si="196">M70*M$12</f>
        <v>27.685379733128276</v>
      </c>
      <c r="N142" s="24">
        <f t="shared" si="196"/>
        <v>19.122906479776031</v>
      </c>
      <c r="O142" s="24">
        <f t="shared" si="196"/>
        <v>0</v>
      </c>
      <c r="P142" s="25">
        <f t="shared" si="196"/>
        <v>62.498929382288594</v>
      </c>
      <c r="Q142" s="25">
        <f t="shared" si="196"/>
        <v>32.347838447039329</v>
      </c>
      <c r="R142" s="25">
        <f t="shared" si="196"/>
        <v>63.603876842953277</v>
      </c>
      <c r="S142" s="26" t="e">
        <f t="shared" si="159"/>
        <v>#VALUE!</v>
      </c>
      <c r="T142" s="26" t="e">
        <f t="shared" si="159"/>
        <v>#VALUE!</v>
      </c>
      <c r="U142" s="27" t="e">
        <f t="shared" si="160"/>
        <v>#VALUE!</v>
      </c>
      <c r="V142" s="27" t="e">
        <f t="shared" si="160"/>
        <v>#VALUE!</v>
      </c>
      <c r="W142" s="28" t="e">
        <f t="shared" si="160"/>
        <v>#VALUE!</v>
      </c>
      <c r="X142" s="28" t="e">
        <f t="shared" si="160"/>
        <v>#VALUE!</v>
      </c>
      <c r="Y142" t="e">
        <f>NA()</f>
        <v>#N/A</v>
      </c>
      <c r="Z142" s="23">
        <f t="shared" si="66"/>
        <v>27.766046634021226</v>
      </c>
      <c r="AA142" s="23">
        <f t="shared" si="67"/>
        <v>42.720080344826613</v>
      </c>
      <c r="AE142">
        <v>57</v>
      </c>
      <c r="AG142">
        <f t="shared" si="68"/>
        <v>65.972796971304959</v>
      </c>
      <c r="AH142" s="22">
        <f t="shared" si="142"/>
        <v>81.858504137971821</v>
      </c>
      <c r="AI142" s="22">
        <f t="shared" si="166"/>
        <v>78.945278599899495</v>
      </c>
      <c r="AJ142" s="22">
        <f t="shared" si="166"/>
        <v>88.237902502732382</v>
      </c>
      <c r="AK142" s="22">
        <f t="shared" si="166"/>
        <v>82.426559161618613</v>
      </c>
      <c r="AL142" s="22">
        <f t="shared" si="166"/>
        <v>28.129234595516991</v>
      </c>
      <c r="AM142" s="23" t="e">
        <f t="shared" si="70"/>
        <v>#VALUE!</v>
      </c>
      <c r="AN142" s="22">
        <f t="shared" ref="AN142:AS142" si="197">AN70*AN$12</f>
        <v>30.992944550629286</v>
      </c>
      <c r="AO142" s="24">
        <f t="shared" si="197"/>
        <v>21.547645737024119</v>
      </c>
      <c r="AP142" s="24">
        <f t="shared" si="197"/>
        <v>0</v>
      </c>
      <c r="AQ142" s="25">
        <f t="shared" si="197"/>
        <v>67.412970972835708</v>
      </c>
      <c r="AR142" s="25">
        <f t="shared" si="197"/>
        <v>34.201545303124803</v>
      </c>
      <c r="AS142" s="25">
        <f t="shared" si="197"/>
        <v>64.724414527617768</v>
      </c>
      <c r="AT142" s="26" t="e">
        <f t="shared" si="162"/>
        <v>#VALUE!</v>
      </c>
      <c r="AU142" s="26" t="e">
        <f t="shared" si="162"/>
        <v>#VALUE!</v>
      </c>
      <c r="AV142" s="27" t="e">
        <f t="shared" si="163"/>
        <v>#VALUE!</v>
      </c>
      <c r="AW142" s="27" t="e">
        <f t="shared" si="163"/>
        <v>#VALUE!</v>
      </c>
      <c r="AX142" s="28" t="e">
        <f t="shared" si="163"/>
        <v>#VALUE!</v>
      </c>
      <c r="AY142" s="28" t="e">
        <f t="shared" si="163"/>
        <v>#VALUE!</v>
      </c>
      <c r="AZ142" t="e">
        <f>NA()</f>
        <v>#N/A</v>
      </c>
      <c r="BA142" s="23">
        <f t="shared" si="72"/>
        <v>28.294247888066391</v>
      </c>
      <c r="BB142" s="23">
        <f t="shared" si="73"/>
        <v>43.820626043923362</v>
      </c>
    </row>
    <row r="143" spans="4:54" x14ac:dyDescent="0.3">
      <c r="D143">
        <v>58</v>
      </c>
      <c r="F143">
        <v>57</v>
      </c>
      <c r="G143" s="22">
        <f t="shared" si="140"/>
        <v>77.857638548703378</v>
      </c>
      <c r="H143" s="22">
        <f t="shared" si="164"/>
        <v>72.74623872199264</v>
      </c>
      <c r="I143" s="22">
        <f t="shared" si="164"/>
        <v>81.12364409604109</v>
      </c>
      <c r="J143" s="22">
        <f t="shared" si="164"/>
        <v>76.216720125206677</v>
      </c>
      <c r="K143" s="22">
        <f t="shared" si="164"/>
        <v>27.147819219928436</v>
      </c>
      <c r="L143" s="23" t="e">
        <f t="shared" si="64"/>
        <v>#VALUE!</v>
      </c>
      <c r="M143" s="22">
        <f t="shared" ref="M143:R143" si="198">M71*M$12</f>
        <v>28.054763290398835</v>
      </c>
      <c r="N143" s="24">
        <f t="shared" si="198"/>
        <v>19.386741525372223</v>
      </c>
      <c r="O143" s="24">
        <f t="shared" si="198"/>
        <v>0</v>
      </c>
      <c r="P143" s="25">
        <f t="shared" si="198"/>
        <v>63.055511458419033</v>
      </c>
      <c r="Q143" s="25">
        <f t="shared" si="198"/>
        <v>32.570039320116479</v>
      </c>
      <c r="R143" s="25">
        <f t="shared" si="198"/>
        <v>63.761535001757615</v>
      </c>
      <c r="S143" s="26" t="e">
        <f t="shared" si="159"/>
        <v>#VALUE!</v>
      </c>
      <c r="T143" s="26" t="e">
        <f t="shared" si="159"/>
        <v>#VALUE!</v>
      </c>
      <c r="U143" s="27" t="e">
        <f t="shared" si="160"/>
        <v>#VALUE!</v>
      </c>
      <c r="V143" s="27" t="e">
        <f t="shared" si="160"/>
        <v>#VALUE!</v>
      </c>
      <c r="W143" s="28" t="e">
        <f t="shared" si="160"/>
        <v>#VALUE!</v>
      </c>
      <c r="X143" s="28" t="e">
        <f t="shared" si="160"/>
        <v>#VALUE!</v>
      </c>
      <c r="Y143" t="e">
        <f>NA()</f>
        <v>#N/A</v>
      </c>
      <c r="Z143" s="23">
        <f t="shared" si="66"/>
        <v>27.83952557478899</v>
      </c>
      <c r="AA143" s="23">
        <f t="shared" si="67"/>
        <v>42.856612754088694</v>
      </c>
      <c r="AE143">
        <v>58</v>
      </c>
      <c r="AG143">
        <f t="shared" si="68"/>
        <v>66.556400664824807</v>
      </c>
      <c r="AH143" s="22">
        <f t="shared" si="142"/>
        <v>82.050543298681319</v>
      </c>
      <c r="AI143" s="22">
        <f t="shared" si="166"/>
        <v>79.301746793686902</v>
      </c>
      <c r="AJ143" s="22">
        <f t="shared" si="166"/>
        <v>88.620735907615668</v>
      </c>
      <c r="AK143" s="22">
        <f t="shared" si="166"/>
        <v>82.781489435766602</v>
      </c>
      <c r="AL143" s="22">
        <f t="shared" si="166"/>
        <v>28.1748810269772</v>
      </c>
      <c r="AM143" s="23" t="e">
        <f t="shared" si="70"/>
        <v>#VALUE!</v>
      </c>
      <c r="AN143" s="22">
        <f t="shared" ref="AN143:AS143" si="199">AN71*AN$12</f>
        <v>31.161949102249569</v>
      </c>
      <c r="AO143" s="24">
        <f t="shared" si="199"/>
        <v>21.675839633989742</v>
      </c>
      <c r="AP143" s="24">
        <f t="shared" si="199"/>
        <v>0</v>
      </c>
      <c r="AQ143" s="25">
        <f t="shared" si="199"/>
        <v>67.660150114606068</v>
      </c>
      <c r="AR143" s="25">
        <f t="shared" si="199"/>
        <v>34.287977538423711</v>
      </c>
      <c r="AS143" s="25">
        <f t="shared" si="199"/>
        <v>64.765827622612733</v>
      </c>
      <c r="AT143" s="26" t="e">
        <f t="shared" si="162"/>
        <v>#VALUE!</v>
      </c>
      <c r="AU143" s="26" t="e">
        <f t="shared" si="162"/>
        <v>#VALUE!</v>
      </c>
      <c r="AV143" s="27" t="e">
        <f t="shared" si="163"/>
        <v>#VALUE!</v>
      </c>
      <c r="AW143" s="27" t="e">
        <f t="shared" si="163"/>
        <v>#VALUE!</v>
      </c>
      <c r="AX143" s="28" t="e">
        <f t="shared" si="163"/>
        <v>#VALUE!</v>
      </c>
      <c r="AY143" s="28" t="e">
        <f t="shared" si="163"/>
        <v>#VALUE!</v>
      </c>
      <c r="AZ143" t="e">
        <f>NA()</f>
        <v>#N/A</v>
      </c>
      <c r="BA143" s="23">
        <f t="shared" si="72"/>
        <v>28.314114446008077</v>
      </c>
      <c r="BB143" s="23">
        <f t="shared" si="73"/>
        <v>43.86966722903869</v>
      </c>
    </row>
    <row r="144" spans="4:54" x14ac:dyDescent="0.3">
      <c r="D144">
        <v>59</v>
      </c>
      <c r="F144">
        <v>58</v>
      </c>
      <c r="G144" s="22">
        <f t="shared" si="140"/>
        <v>78.417715449509288</v>
      </c>
      <c r="H144" s="22">
        <f t="shared" si="164"/>
        <v>73.508043165264183</v>
      </c>
      <c r="I144" s="22">
        <f t="shared" si="164"/>
        <v>82.041099065713013</v>
      </c>
      <c r="J144" s="22">
        <f t="shared" si="164"/>
        <v>76.983443358559981</v>
      </c>
      <c r="K144" s="22">
        <f t="shared" si="164"/>
        <v>27.288315169669776</v>
      </c>
      <c r="L144" s="23" t="e">
        <f t="shared" si="64"/>
        <v>#VALUE!</v>
      </c>
      <c r="M144" s="22">
        <f t="shared" ref="M144:R144" si="200">M72*M$12</f>
        <v>28.415389418843958</v>
      </c>
      <c r="N144" s="24">
        <f t="shared" si="200"/>
        <v>19.645833271421282</v>
      </c>
      <c r="O144" s="24">
        <f t="shared" si="200"/>
        <v>0</v>
      </c>
      <c r="P144" s="25">
        <f t="shared" si="200"/>
        <v>63.596892845313974</v>
      </c>
      <c r="Q144" s="25">
        <f t="shared" si="200"/>
        <v>32.783304162121318</v>
      </c>
      <c r="R144" s="25">
        <f t="shared" si="200"/>
        <v>63.90688765031183</v>
      </c>
      <c r="S144" s="26" t="e">
        <f t="shared" si="159"/>
        <v>#VALUE!</v>
      </c>
      <c r="T144" s="26" t="e">
        <f t="shared" si="159"/>
        <v>#VALUE!</v>
      </c>
      <c r="U144" s="27" t="e">
        <f t="shared" si="160"/>
        <v>#VALUE!</v>
      </c>
      <c r="V144" s="27" t="e">
        <f t="shared" si="160"/>
        <v>#VALUE!</v>
      </c>
      <c r="W144" s="28" t="e">
        <f t="shared" si="160"/>
        <v>#VALUE!</v>
      </c>
      <c r="X144" s="28" t="e">
        <f t="shared" si="160"/>
        <v>#VALUE!</v>
      </c>
      <c r="Y144" t="e">
        <f>NA()</f>
        <v>#N/A</v>
      </c>
      <c r="Z144" s="23">
        <f t="shared" si="66"/>
        <v>27.907470149593827</v>
      </c>
      <c r="AA144" s="23">
        <f t="shared" si="67"/>
        <v>42.986525367115185</v>
      </c>
      <c r="AE144">
        <v>59</v>
      </c>
      <c r="AG144">
        <f t="shared" si="68"/>
        <v>67.094165924953685</v>
      </c>
      <c r="AH144" s="22">
        <f t="shared" si="142"/>
        <v>82.221467870797113</v>
      </c>
      <c r="AI144" s="22">
        <f t="shared" si="166"/>
        <v>79.625526022456796</v>
      </c>
      <c r="AJ144" s="22">
        <f t="shared" si="166"/>
        <v>88.965768722924409</v>
      </c>
      <c r="AK144" s="22">
        <f t="shared" si="166"/>
        <v>83.103651549281651</v>
      </c>
      <c r="AL144" s="22">
        <f t="shared" si="166"/>
        <v>28.215376165245793</v>
      </c>
      <c r="AM144" s="23" t="e">
        <f t="shared" si="70"/>
        <v>#VALUE!</v>
      </c>
      <c r="AN144" s="22">
        <f t="shared" ref="AN144:AS144" si="201">AN72*AN$12</f>
        <v>31.31543527630193</v>
      </c>
      <c r="AO144" s="24">
        <f t="shared" si="201"/>
        <v>21.792685415844236</v>
      </c>
      <c r="AP144" s="24">
        <f t="shared" si="201"/>
        <v>0</v>
      </c>
      <c r="AQ144" s="25">
        <f t="shared" si="201"/>
        <v>67.884333200168456</v>
      </c>
      <c r="AR144" s="25">
        <f t="shared" si="201"/>
        <v>34.36576535066029</v>
      </c>
      <c r="AS144" s="25">
        <f t="shared" si="201"/>
        <v>64.802269365745786</v>
      </c>
      <c r="AT144" s="26" t="e">
        <f t="shared" si="162"/>
        <v>#VALUE!</v>
      </c>
      <c r="AU144" s="26" t="e">
        <f t="shared" si="162"/>
        <v>#VALUE!</v>
      </c>
      <c r="AV144" s="27" t="e">
        <f t="shared" si="163"/>
        <v>#VALUE!</v>
      </c>
      <c r="AW144" s="27" t="e">
        <f t="shared" si="163"/>
        <v>#VALUE!</v>
      </c>
      <c r="AX144" s="28" t="e">
        <f t="shared" si="163"/>
        <v>#VALUE!</v>
      </c>
      <c r="AY144" s="28" t="e">
        <f t="shared" si="163"/>
        <v>#VALUE!</v>
      </c>
      <c r="AZ144" t="e">
        <f>NA()</f>
        <v>#N/A</v>
      </c>
      <c r="BA144" s="23">
        <f t="shared" si="72"/>
        <v>28.331625098200629</v>
      </c>
      <c r="BB144" s="23">
        <f t="shared" si="73"/>
        <v>43.913614439391324</v>
      </c>
    </row>
    <row r="145" spans="1:54" x14ac:dyDescent="0.3">
      <c r="D145">
        <v>60</v>
      </c>
      <c r="F145">
        <v>59</v>
      </c>
      <c r="G145" s="22">
        <f t="shared" si="140"/>
        <v>78.945437461488311</v>
      </c>
      <c r="H145" s="22">
        <f t="shared" si="164"/>
        <v>74.251196576104419</v>
      </c>
      <c r="I145" s="22">
        <f t="shared" si="164"/>
        <v>82.925158607675513</v>
      </c>
      <c r="J145" s="22">
        <f t="shared" si="164"/>
        <v>77.730471966405688</v>
      </c>
      <c r="K145" s="22">
        <f t="shared" si="164"/>
        <v>27.419842854033533</v>
      </c>
      <c r="L145" s="23" t="e">
        <f t="shared" si="64"/>
        <v>#VALUE!</v>
      </c>
      <c r="M145" s="22">
        <f t="shared" ref="M145:R145" si="202">M73*M$12</f>
        <v>28.767382791529204</v>
      </c>
      <c r="N145" s="24">
        <f t="shared" si="202"/>
        <v>19.900227090334152</v>
      </c>
      <c r="O145" s="24">
        <f t="shared" si="202"/>
        <v>0</v>
      </c>
      <c r="P145" s="25">
        <f t="shared" si="202"/>
        <v>64.123450987673465</v>
      </c>
      <c r="Q145" s="25">
        <f t="shared" si="202"/>
        <v>32.987966129578616</v>
      </c>
      <c r="R145" s="25">
        <f t="shared" si="202"/>
        <v>64.040877696708478</v>
      </c>
      <c r="S145" s="26" t="e">
        <f t="shared" si="159"/>
        <v>#VALUE!</v>
      </c>
      <c r="T145" s="26" t="e">
        <f t="shared" si="159"/>
        <v>#VALUE!</v>
      </c>
      <c r="U145" s="27" t="e">
        <f t="shared" si="160"/>
        <v>#VALUE!</v>
      </c>
      <c r="V145" s="27" t="e">
        <f t="shared" si="160"/>
        <v>#VALUE!</v>
      </c>
      <c r="W145" s="28" t="e">
        <f t="shared" si="160"/>
        <v>#VALUE!</v>
      </c>
      <c r="X145" s="28" t="e">
        <f t="shared" si="160"/>
        <v>#VALUE!</v>
      </c>
      <c r="Y145" t="e">
        <f>NA()</f>
        <v>#N/A</v>
      </c>
      <c r="Z145" s="23">
        <f t="shared" si="66"/>
        <v>27.970288942453248</v>
      </c>
      <c r="AA145" s="23">
        <f t="shared" si="67"/>
        <v>43.110139145811303</v>
      </c>
      <c r="AE145">
        <v>60</v>
      </c>
      <c r="AG145">
        <f t="shared" si="68"/>
        <v>67.589693074991615</v>
      </c>
      <c r="AH145" s="22">
        <f t="shared" si="142"/>
        <v>82.374005971412529</v>
      </c>
      <c r="AI145" s="22">
        <f t="shared" si="166"/>
        <v>79.919939497275976</v>
      </c>
      <c r="AJ145" s="22">
        <f t="shared" si="166"/>
        <v>89.277255548017706</v>
      </c>
      <c r="AK145" s="22">
        <f t="shared" si="166"/>
        <v>83.396410326411555</v>
      </c>
      <c r="AL145" s="22">
        <f t="shared" si="166"/>
        <v>28.251407176590483</v>
      </c>
      <c r="AM145" s="23" t="e">
        <f t="shared" si="70"/>
        <v>#VALUE!</v>
      </c>
      <c r="AN145" s="22">
        <f t="shared" ref="AN145:AS145" si="203">AN73*AN$12</f>
        <v>31.454980795021832</v>
      </c>
      <c r="AO145" s="24">
        <f t="shared" si="203"/>
        <v>21.899275504364358</v>
      </c>
      <c r="AP145" s="24">
        <f t="shared" si="203"/>
        <v>0</v>
      </c>
      <c r="AQ145" s="25">
        <f t="shared" si="203"/>
        <v>68.087910181708097</v>
      </c>
      <c r="AR145" s="25">
        <f t="shared" si="203"/>
        <v>34.435901507084246</v>
      </c>
      <c r="AS145" s="25">
        <f t="shared" si="203"/>
        <v>64.834452304993121</v>
      </c>
      <c r="AT145" s="26" t="e">
        <f t="shared" si="162"/>
        <v>#VALUE!</v>
      </c>
      <c r="AU145" s="26" t="e">
        <f t="shared" si="162"/>
        <v>#VALUE!</v>
      </c>
      <c r="AV145" s="27" t="e">
        <f t="shared" si="163"/>
        <v>#VALUE!</v>
      </c>
      <c r="AW145" s="27" t="e">
        <f t="shared" si="163"/>
        <v>#VALUE!</v>
      </c>
      <c r="AX145" s="28" t="e">
        <f t="shared" si="163"/>
        <v>#VALUE!</v>
      </c>
      <c r="AY145" s="28" t="e">
        <f t="shared" si="163"/>
        <v>#VALUE!</v>
      </c>
      <c r="AZ145" t="e">
        <f>NA()</f>
        <v>#N/A</v>
      </c>
      <c r="BA145" s="23">
        <f t="shared" si="72"/>
        <v>28.347112924410489</v>
      </c>
      <c r="BB145" s="23">
        <f t="shared" si="73"/>
        <v>43.953083115234591</v>
      </c>
    </row>
    <row r="146" spans="1:54" x14ac:dyDescent="0.3">
      <c r="D146">
        <v>61</v>
      </c>
      <c r="F146">
        <v>60</v>
      </c>
      <c r="G146" s="22">
        <f t="shared" si="140"/>
        <v>79.442501379538413</v>
      </c>
      <c r="H146" s="22">
        <f t="shared" si="164"/>
        <v>74.976070713789397</v>
      </c>
      <c r="I146" s="22">
        <f t="shared" si="164"/>
        <v>83.776746239608556</v>
      </c>
      <c r="J146" s="22">
        <f t="shared" si="164"/>
        <v>78.458228089389792</v>
      </c>
      <c r="K146" s="22">
        <f t="shared" si="164"/>
        <v>27.542943237610395</v>
      </c>
      <c r="L146" s="23" t="e">
        <f t="shared" si="64"/>
        <v>#VALUE!</v>
      </c>
      <c r="M146" s="22">
        <f t="shared" ref="M146:R146" si="204">M74*M$12</f>
        <v>29.110872526240527</v>
      </c>
      <c r="N146" s="24">
        <f t="shared" si="204"/>
        <v>20.149970510789718</v>
      </c>
      <c r="O146" s="24">
        <f t="shared" si="204"/>
        <v>0</v>
      </c>
      <c r="P146" s="25">
        <f t="shared" si="204"/>
        <v>64.63555661874355</v>
      </c>
      <c r="Q146" s="25">
        <f t="shared" si="204"/>
        <v>33.184348356883717</v>
      </c>
      <c r="R146" s="25">
        <f t="shared" si="204"/>
        <v>64.164378508716993</v>
      </c>
      <c r="S146" s="26" t="e">
        <f t="shared" ref="S146:T156" si="205">S74</f>
        <v>#VALUE!</v>
      </c>
      <c r="T146" s="26" t="e">
        <f t="shared" si="205"/>
        <v>#VALUE!</v>
      </c>
      <c r="U146" s="27" t="e">
        <f t="shared" ref="U146:X156" si="206">U74*U$12</f>
        <v>#VALUE!</v>
      </c>
      <c r="V146" s="27" t="e">
        <f t="shared" si="206"/>
        <v>#VALUE!</v>
      </c>
      <c r="W146" s="28" t="e">
        <f t="shared" si="206"/>
        <v>#VALUE!</v>
      </c>
      <c r="X146" s="28" t="e">
        <f t="shared" si="206"/>
        <v>#VALUE!</v>
      </c>
      <c r="Y146" t="e">
        <f>NA()</f>
        <v>#N/A</v>
      </c>
      <c r="Z146" s="23">
        <f t="shared" si="66"/>
        <v>28.028361608394196</v>
      </c>
      <c r="AA146" s="23">
        <f t="shared" si="67"/>
        <v>43.227759490191701</v>
      </c>
      <c r="AE146">
        <v>61</v>
      </c>
      <c r="AG146">
        <f t="shared" si="68"/>
        <v>68.046299655278801</v>
      </c>
      <c r="AH146" s="22">
        <f t="shared" si="142"/>
        <v>82.510471993546702</v>
      </c>
      <c r="AI146" s="22">
        <f t="shared" si="166"/>
        <v>80.187924715556605</v>
      </c>
      <c r="AJ146" s="22">
        <f t="shared" si="166"/>
        <v>89.558896059245626</v>
      </c>
      <c r="AK146" s="22">
        <f t="shared" si="166"/>
        <v>83.662735055588598</v>
      </c>
      <c r="AL146" s="22">
        <f t="shared" si="166"/>
        <v>28.283553421494755</v>
      </c>
      <c r="AM146" s="23" t="e">
        <f t="shared" si="70"/>
        <v>#VALUE!</v>
      </c>
      <c r="AN146" s="22">
        <f t="shared" ref="AN146:AS146" si="207">AN74*AN$12</f>
        <v>31.581980932068969</v>
      </c>
      <c r="AO146" s="24">
        <f t="shared" si="207"/>
        <v>21.996584456730197</v>
      </c>
      <c r="AP146" s="24">
        <f t="shared" si="207"/>
        <v>0</v>
      </c>
      <c r="AQ146" s="25">
        <f t="shared" si="207"/>
        <v>68.272985406601691</v>
      </c>
      <c r="AR146" s="25">
        <f t="shared" si="207"/>
        <v>34.499245612357136</v>
      </c>
      <c r="AS146" s="25">
        <f t="shared" si="207"/>
        <v>64.862968773252575</v>
      </c>
      <c r="AT146" s="26" t="e">
        <f t="shared" ref="AT146:AU156" si="208">AT74</f>
        <v>#VALUE!</v>
      </c>
      <c r="AU146" s="26" t="e">
        <f t="shared" si="208"/>
        <v>#VALUE!</v>
      </c>
      <c r="AV146" s="27" t="e">
        <f t="shared" ref="AV146:AY156" si="209">AV74*AV$12</f>
        <v>#VALUE!</v>
      </c>
      <c r="AW146" s="27" t="e">
        <f t="shared" si="209"/>
        <v>#VALUE!</v>
      </c>
      <c r="AX146" s="28" t="e">
        <f t="shared" si="209"/>
        <v>#VALUE!</v>
      </c>
      <c r="AY146" s="28" t="e">
        <f t="shared" si="209"/>
        <v>#VALUE!</v>
      </c>
      <c r="AZ146" t="e">
        <f>NA()</f>
        <v>#N/A</v>
      </c>
      <c r="BA146" s="23">
        <f t="shared" si="72"/>
        <v>28.360855556154871</v>
      </c>
      <c r="BB146" s="23">
        <f t="shared" si="73"/>
        <v>43.988601235758004</v>
      </c>
    </row>
    <row r="147" spans="1:54" x14ac:dyDescent="0.3">
      <c r="D147">
        <v>62</v>
      </c>
      <c r="F147">
        <v>61</v>
      </c>
      <c r="G147" s="22">
        <f t="shared" si="140"/>
        <v>79.910536684422993</v>
      </c>
      <c r="H147" s="22">
        <f t="shared" ref="H147:K156" si="210">H75*H$12</f>
        <v>75.683035776213259</v>
      </c>
      <c r="I147" s="22">
        <f t="shared" si="210"/>
        <v>84.59678749967054</v>
      </c>
      <c r="J147" s="22">
        <f t="shared" si="210"/>
        <v>79.167130707196122</v>
      </c>
      <c r="K147" s="22">
        <f t="shared" si="210"/>
        <v>27.658128846821008</v>
      </c>
      <c r="L147" s="23" t="e">
        <f t="shared" si="64"/>
        <v>#VALUE!</v>
      </c>
      <c r="M147" s="22">
        <f t="shared" ref="M147:R147" si="211">M75*M$12</f>
        <v>29.445991567318238</v>
      </c>
      <c r="N147" s="24">
        <f t="shared" si="211"/>
        <v>20.395112997038844</v>
      </c>
      <c r="O147" s="24">
        <f t="shared" si="211"/>
        <v>0</v>
      </c>
      <c r="P147" s="25">
        <f t="shared" si="211"/>
        <v>65.133573662601719</v>
      </c>
      <c r="Q147" s="25">
        <f t="shared" si="211"/>
        <v>33.3727640187549</v>
      </c>
      <c r="R147" s="25">
        <f t="shared" si="211"/>
        <v>64.278198618116875</v>
      </c>
      <c r="S147" s="26" t="e">
        <f t="shared" si="205"/>
        <v>#VALUE!</v>
      </c>
      <c r="T147" s="26" t="e">
        <f t="shared" si="205"/>
        <v>#VALUE!</v>
      </c>
      <c r="U147" s="27" t="e">
        <f t="shared" si="206"/>
        <v>#VALUE!</v>
      </c>
      <c r="V147" s="27" t="e">
        <f t="shared" si="206"/>
        <v>#VALUE!</v>
      </c>
      <c r="W147" s="28" t="e">
        <f t="shared" si="206"/>
        <v>#VALUE!</v>
      </c>
      <c r="X147" s="28" t="e">
        <f t="shared" si="206"/>
        <v>#VALUE!</v>
      </c>
      <c r="Y147" t="e">
        <f>NA()</f>
        <v>#N/A</v>
      </c>
      <c r="Z147" s="23">
        <f t="shared" si="66"/>
        <v>28.082040733912706</v>
      </c>
      <c r="AA147" s="23">
        <f t="shared" si="67"/>
        <v>43.339676992901268</v>
      </c>
      <c r="AE147">
        <v>62</v>
      </c>
      <c r="AG147">
        <f t="shared" si="68"/>
        <v>68.467042634035067</v>
      </c>
      <c r="AH147" s="22">
        <f t="shared" si="142"/>
        <v>82.632838434939671</v>
      </c>
      <c r="AI147" s="22">
        <f t="shared" ref="AI147:AL156" si="212">AI75*AI$12</f>
        <v>80.432084957127444</v>
      </c>
      <c r="AJ147" s="22">
        <f t="shared" si="212"/>
        <v>89.813917951444623</v>
      </c>
      <c r="AK147" s="22">
        <f t="shared" si="212"/>
        <v>83.905253032343424</v>
      </c>
      <c r="AL147" s="22">
        <f t="shared" si="212"/>
        <v>28.312305817757569</v>
      </c>
      <c r="AM147" s="23" t="e">
        <f t="shared" si="70"/>
        <v>#VALUE!</v>
      </c>
      <c r="AN147" s="22">
        <f t="shared" ref="AN147:AS147" si="213">AN75*AN$12</f>
        <v>31.697672615922865</v>
      </c>
      <c r="AO147" s="24">
        <f t="shared" si="213"/>
        <v>22.085483422154482</v>
      </c>
      <c r="AP147" s="24">
        <f t="shared" si="213"/>
        <v>0</v>
      </c>
      <c r="AQ147" s="25">
        <f t="shared" si="213"/>
        <v>68.441417062027895</v>
      </c>
      <c r="AR147" s="25">
        <f t="shared" si="213"/>
        <v>34.556544739784975</v>
      </c>
      <c r="AS147" s="25">
        <f t="shared" si="213"/>
        <v>64.888314041558132</v>
      </c>
      <c r="AT147" s="26" t="e">
        <f t="shared" si="208"/>
        <v>#VALUE!</v>
      </c>
      <c r="AU147" s="26" t="e">
        <f t="shared" si="208"/>
        <v>#VALUE!</v>
      </c>
      <c r="AV147" s="27" t="e">
        <f t="shared" si="209"/>
        <v>#VALUE!</v>
      </c>
      <c r="AW147" s="27" t="e">
        <f t="shared" si="209"/>
        <v>#VALUE!</v>
      </c>
      <c r="AX147" s="28" t="e">
        <f t="shared" si="209"/>
        <v>#VALUE!</v>
      </c>
      <c r="AY147" s="28" t="e">
        <f t="shared" si="209"/>
        <v>#VALUE!</v>
      </c>
      <c r="AZ147" t="e">
        <f>NA()</f>
        <v>#N/A</v>
      </c>
      <c r="BA147" s="23">
        <f t="shared" si="72"/>
        <v>28.373085724403946</v>
      </c>
      <c r="BB147" s="23">
        <f t="shared" si="73"/>
        <v>44.020623698865215</v>
      </c>
    </row>
    <row r="148" spans="1:54" x14ac:dyDescent="0.3">
      <c r="D148">
        <v>63</v>
      </c>
      <c r="F148">
        <v>62</v>
      </c>
      <c r="G148" s="22">
        <f t="shared" si="140"/>
        <v>80.351105272573662</v>
      </c>
      <c r="H148" s="22">
        <f t="shared" si="210"/>
        <v>76.372459894664956</v>
      </c>
      <c r="I148" s="22">
        <f t="shared" si="210"/>
        <v>85.386206607785283</v>
      </c>
      <c r="J148" s="22">
        <f t="shared" si="210"/>
        <v>79.857595150109674</v>
      </c>
      <c r="K148" s="22">
        <f t="shared" si="210"/>
        <v>27.765884682031984</v>
      </c>
      <c r="L148" s="23" t="e">
        <f t="shared" si="64"/>
        <v>#VALUE!</v>
      </c>
      <c r="M148" s="22">
        <f t="shared" ref="M148:R148" si="214">M76*M$12</f>
        <v>29.772876114740409</v>
      </c>
      <c r="N148" s="24">
        <f t="shared" si="214"/>
        <v>20.635705743317011</v>
      </c>
      <c r="O148" s="24">
        <f t="shared" si="214"/>
        <v>0</v>
      </c>
      <c r="P148" s="25">
        <f t="shared" si="214"/>
        <v>65.617859160811363</v>
      </c>
      <c r="Q148" s="25">
        <f t="shared" si="214"/>
        <v>33.553516422118975</v>
      </c>
      <c r="R148" s="25">
        <f t="shared" si="214"/>
        <v>64.383086175451893</v>
      </c>
      <c r="S148" s="26" t="e">
        <f t="shared" si="205"/>
        <v>#VALUE!</v>
      </c>
      <c r="T148" s="26" t="e">
        <f t="shared" si="205"/>
        <v>#VALUE!</v>
      </c>
      <c r="U148" s="27" t="e">
        <f t="shared" si="206"/>
        <v>#VALUE!</v>
      </c>
      <c r="V148" s="27" t="e">
        <f t="shared" si="206"/>
        <v>#VALUE!</v>
      </c>
      <c r="W148" s="28" t="e">
        <f t="shared" si="206"/>
        <v>#VALUE!</v>
      </c>
      <c r="X148" s="28" t="e">
        <f t="shared" si="206"/>
        <v>#VALUE!</v>
      </c>
      <c r="Y148" t="e">
        <f>NA()</f>
        <v>#N/A</v>
      </c>
      <c r="Z148" s="23">
        <f t="shared" si="66"/>
        <v>28.131653607395783</v>
      </c>
      <c r="AA148" s="23">
        <f t="shared" si="67"/>
        <v>43.446168157152904</v>
      </c>
      <c r="AE148">
        <v>63</v>
      </c>
      <c r="AG148">
        <f t="shared" si="68"/>
        <v>68.854738873676126</v>
      </c>
      <c r="AH148" s="22">
        <f t="shared" si="142"/>
        <v>82.742793858671845</v>
      </c>
      <c r="AI148" s="22">
        <f t="shared" si="212"/>
        <v>80.654733001238839</v>
      </c>
      <c r="AJ148" s="22">
        <f t="shared" si="212"/>
        <v>90.045146057223562</v>
      </c>
      <c r="AK148" s="22">
        <f t="shared" si="212"/>
        <v>84.126294901123529</v>
      </c>
      <c r="AL148" s="22">
        <f t="shared" si="212"/>
        <v>28.338082334401744</v>
      </c>
      <c r="AM148" s="23" t="e">
        <f t="shared" si="70"/>
        <v>#VALUE!</v>
      </c>
      <c r="AN148" s="22">
        <f t="shared" ref="AN148:AS148" si="215">AN76*AN$12</f>
        <v>31.803154965795379</v>
      </c>
      <c r="AO148" s="24">
        <f t="shared" si="215"/>
        <v>22.166752604220076</v>
      </c>
      <c r="AP148" s="24">
        <f t="shared" si="215"/>
        <v>0</v>
      </c>
      <c r="AQ148" s="25">
        <f t="shared" si="215"/>
        <v>68.594850436233287</v>
      </c>
      <c r="AR148" s="25">
        <f t="shared" si="215"/>
        <v>34.608450465372826</v>
      </c>
      <c r="AS148" s="25">
        <f t="shared" si="215"/>
        <v>64.910904520894917</v>
      </c>
      <c r="AT148" s="26" t="e">
        <f t="shared" si="208"/>
        <v>#VALUE!</v>
      </c>
      <c r="AU148" s="26" t="e">
        <f t="shared" si="208"/>
        <v>#VALUE!</v>
      </c>
      <c r="AV148" s="27" t="e">
        <f t="shared" si="209"/>
        <v>#VALUE!</v>
      </c>
      <c r="AW148" s="27" t="e">
        <f t="shared" si="209"/>
        <v>#VALUE!</v>
      </c>
      <c r="AX148" s="28" t="e">
        <f t="shared" si="209"/>
        <v>#VALUE!</v>
      </c>
      <c r="AY148" s="28" t="e">
        <f t="shared" si="209"/>
        <v>#VALUE!</v>
      </c>
      <c r="AZ148" t="e">
        <f>NA()</f>
        <v>#N/A</v>
      </c>
      <c r="BA148" s="23">
        <f t="shared" si="72"/>
        <v>28.3839995776226</v>
      </c>
      <c r="BB148" s="23">
        <f t="shared" si="73"/>
        <v>44.049544039172709</v>
      </c>
    </row>
    <row r="149" spans="1:54" x14ac:dyDescent="0.3">
      <c r="D149">
        <v>64</v>
      </c>
      <c r="F149">
        <v>63</v>
      </c>
      <c r="G149" s="22">
        <f t="shared" si="140"/>
        <v>80.765701701099147</v>
      </c>
      <c r="H149" s="22">
        <f t="shared" si="210"/>
        <v>77.044708679298637</v>
      </c>
      <c r="I149" s="22">
        <f t="shared" si="210"/>
        <v>86.145923507174317</v>
      </c>
      <c r="J149" s="22">
        <f t="shared" si="210"/>
        <v>80.530032664237552</v>
      </c>
      <c r="K149" s="22">
        <f t="shared" si="210"/>
        <v>27.866669191932477</v>
      </c>
      <c r="L149" s="23" t="e">
        <f t="shared" si="64"/>
        <v>#VALUE!</v>
      </c>
      <c r="M149" s="22">
        <f t="shared" ref="M149:R149" si="216">M77*M$12</f>
        <v>30.091665097339092</v>
      </c>
      <c r="N149" s="24">
        <f t="shared" si="216"/>
        <v>20.871801482350286</v>
      </c>
      <c r="O149" s="24">
        <f t="shared" si="216"/>
        <v>0</v>
      </c>
      <c r="P149" s="25">
        <f t="shared" si="216"/>
        <v>66.088763220998317</v>
      </c>
      <c r="Q149" s="25">
        <f t="shared" si="216"/>
        <v>33.72689912329966</v>
      </c>
      <c r="R149" s="25">
        <f t="shared" si="216"/>
        <v>64.479733156414852</v>
      </c>
      <c r="S149" s="26" t="e">
        <f t="shared" si="205"/>
        <v>#VALUE!</v>
      </c>
      <c r="T149" s="26" t="e">
        <f t="shared" si="205"/>
        <v>#VALUE!</v>
      </c>
      <c r="U149" s="27" t="e">
        <f t="shared" si="206"/>
        <v>#VALUE!</v>
      </c>
      <c r="V149" s="27" t="e">
        <f t="shared" si="206"/>
        <v>#VALUE!</v>
      </c>
      <c r="W149" s="28" t="e">
        <f t="shared" si="206"/>
        <v>#VALUE!</v>
      </c>
      <c r="X149" s="28" t="e">
        <f t="shared" si="206"/>
        <v>#VALUE!</v>
      </c>
      <c r="Y149" t="e">
        <f>NA()</f>
        <v>#N/A</v>
      </c>
      <c r="Z149" s="23">
        <f t="shared" si="66"/>
        <v>28.177503898756605</v>
      </c>
      <c r="AA149" s="23">
        <f t="shared" si="67"/>
        <v>43.547496079855897</v>
      </c>
      <c r="AE149">
        <v>64</v>
      </c>
      <c r="AG149">
        <f t="shared" si="68"/>
        <v>69.211983989628195</v>
      </c>
      <c r="AH149" s="22">
        <f t="shared" si="142"/>
        <v>82.84178989726999</v>
      </c>
      <c r="AI149" s="22">
        <f t="shared" si="212"/>
        <v>80.857928359480894</v>
      </c>
      <c r="AJ149" s="22">
        <f t="shared" si="212"/>
        <v>90.255060141840815</v>
      </c>
      <c r="AK149" s="22">
        <f t="shared" si="212"/>
        <v>84.32793318041746</v>
      </c>
      <c r="AL149" s="22">
        <f t="shared" si="212"/>
        <v>28.361240458490052</v>
      </c>
      <c r="AM149" s="23" t="e">
        <f t="shared" si="70"/>
        <v>#VALUE!</v>
      </c>
      <c r="AN149" s="22">
        <f t="shared" ref="AN149:AS149" si="217">AN77*AN$12</f>
        <v>31.899406834072895</v>
      </c>
      <c r="AO149" s="24">
        <f t="shared" si="217"/>
        <v>22.241092029823029</v>
      </c>
      <c r="AP149" s="24">
        <f t="shared" si="217"/>
        <v>0</v>
      </c>
      <c r="AQ149" s="25">
        <f t="shared" si="217"/>
        <v>68.734746068999513</v>
      </c>
      <c r="AR149" s="25">
        <f t="shared" si="217"/>
        <v>34.655532993373114</v>
      </c>
      <c r="AS149" s="25">
        <f t="shared" si="217"/>
        <v>64.931092165796755</v>
      </c>
      <c r="AT149" s="26" t="e">
        <f t="shared" si="208"/>
        <v>#VALUE!</v>
      </c>
      <c r="AU149" s="26" t="e">
        <f t="shared" si="208"/>
        <v>#VALUE!</v>
      </c>
      <c r="AV149" s="27" t="e">
        <f t="shared" si="209"/>
        <v>#VALUE!</v>
      </c>
      <c r="AW149" s="27" t="e">
        <f t="shared" si="209"/>
        <v>#VALUE!</v>
      </c>
      <c r="AX149" s="28" t="e">
        <f t="shared" si="209"/>
        <v>#VALUE!</v>
      </c>
      <c r="AY149" s="28" t="e">
        <f t="shared" si="209"/>
        <v>#VALUE!</v>
      </c>
      <c r="AZ149" t="e">
        <f>NA()</f>
        <v>#N/A</v>
      </c>
      <c r="BA149" s="23">
        <f t="shared" si="72"/>
        <v>28.393763283720446</v>
      </c>
      <c r="BB149" s="23">
        <f t="shared" si="73"/>
        <v>44.075704026366964</v>
      </c>
    </row>
    <row r="150" spans="1:54" x14ac:dyDescent="0.3">
      <c r="D150">
        <v>65</v>
      </c>
      <c r="F150">
        <v>64</v>
      </c>
      <c r="G150" s="22">
        <f t="shared" ref="G150:G156" si="218">G78*G$12</f>
        <v>81.155753863548725</v>
      </c>
      <c r="H150" s="22">
        <f t="shared" si="210"/>
        <v>77.7001448112063</v>
      </c>
      <c r="I150" s="22">
        <f t="shared" si="210"/>
        <v>86.876851254742775</v>
      </c>
      <c r="J150" s="22">
        <f t="shared" si="210"/>
        <v>81.184850025900801</v>
      </c>
      <c r="K150" s="22">
        <f t="shared" si="210"/>
        <v>27.960915291152812</v>
      </c>
      <c r="L150" s="23" t="e">
        <f t="shared" si="64"/>
        <v>#VALUE!</v>
      </c>
      <c r="M150" s="22">
        <f t="shared" ref="M150:R150" si="219">M78*M$12</f>
        <v>30.402499687226829</v>
      </c>
      <c r="N150" s="24">
        <f t="shared" si="219"/>
        <v>21.103454307014783</v>
      </c>
      <c r="O150" s="24">
        <f t="shared" si="219"/>
        <v>0</v>
      </c>
      <c r="P150" s="25">
        <f t="shared" si="219"/>
        <v>66.546628985131207</v>
      </c>
      <c r="Q150" s="25">
        <f t="shared" si="219"/>
        <v>33.893196066819904</v>
      </c>
      <c r="R150" s="25">
        <f t="shared" si="219"/>
        <v>64.568779323736209</v>
      </c>
      <c r="S150" s="26" t="e">
        <f t="shared" si="205"/>
        <v>#VALUE!</v>
      </c>
      <c r="T150" s="26" t="e">
        <f t="shared" si="205"/>
        <v>#VALUE!</v>
      </c>
      <c r="U150" s="27" t="e">
        <f t="shared" si="206"/>
        <v>#VALUE!</v>
      </c>
      <c r="V150" s="27" t="e">
        <f t="shared" si="206"/>
        <v>#VALUE!</v>
      </c>
      <c r="W150" s="28" t="e">
        <f t="shared" si="206"/>
        <v>#VALUE!</v>
      </c>
      <c r="X150" s="28" t="e">
        <f t="shared" si="206"/>
        <v>#VALUE!</v>
      </c>
      <c r="Y150" t="e">
        <f>NA()</f>
        <v>#N/A</v>
      </c>
      <c r="Z150" s="23">
        <f t="shared" si="66"/>
        <v>28.219873248691069</v>
      </c>
      <c r="AA150" s="23">
        <f t="shared" si="67"/>
        <v>43.643911101622813</v>
      </c>
      <c r="AE150">
        <v>65</v>
      </c>
      <c r="AG150">
        <f t="shared" si="68"/>
        <v>69.541169727900453</v>
      </c>
      <c r="AH150" s="22">
        <f t="shared" ref="AH150:AH156" si="220">AH78*AH$12</f>
        <v>82.931079557598167</v>
      </c>
      <c r="AI150" s="22">
        <f t="shared" si="212"/>
        <v>81.043509087562342</v>
      </c>
      <c r="AJ150" s="22">
        <f t="shared" si="212"/>
        <v>90.445843392997475</v>
      </c>
      <c r="AK150" s="22">
        <f t="shared" si="212"/>
        <v>84.512015103826869</v>
      </c>
      <c r="AL150" s="22">
        <f t="shared" si="212"/>
        <v>28.382087280220873</v>
      </c>
      <c r="AM150" s="23" t="e">
        <f t="shared" si="70"/>
        <v>#VALUE!</v>
      </c>
      <c r="AN150" s="22">
        <f t="shared" ref="AN150:AS150" si="221">AN78*AN$12</f>
        <v>31.987301831850381</v>
      </c>
      <c r="AO150" s="24">
        <f t="shared" si="221"/>
        <v>22.309130877555084</v>
      </c>
      <c r="AP150" s="24">
        <f t="shared" si="221"/>
        <v>0</v>
      </c>
      <c r="AQ150" s="25">
        <f t="shared" si="221"/>
        <v>68.862403662246294</v>
      </c>
      <c r="AR150" s="25">
        <f t="shared" si="221"/>
        <v>34.69829291974078</v>
      </c>
      <c r="AS150" s="25">
        <f t="shared" si="221"/>
        <v>64.949175944259324</v>
      </c>
      <c r="AT150" s="26" t="e">
        <f t="shared" si="208"/>
        <v>#VALUE!</v>
      </c>
      <c r="AU150" s="26" t="e">
        <f t="shared" si="208"/>
        <v>#VALUE!</v>
      </c>
      <c r="AV150" s="27" t="e">
        <f t="shared" si="209"/>
        <v>#VALUE!</v>
      </c>
      <c r="AW150" s="27" t="e">
        <f t="shared" si="209"/>
        <v>#VALUE!</v>
      </c>
      <c r="AX150" s="28" t="e">
        <f t="shared" si="209"/>
        <v>#VALUE!</v>
      </c>
      <c r="AY150" s="28" t="e">
        <f t="shared" si="209"/>
        <v>#VALUE!</v>
      </c>
      <c r="AZ150" t="e">
        <f>NA()</f>
        <v>#N/A</v>
      </c>
      <c r="BA150" s="23">
        <f t="shared" si="72"/>
        <v>28.402518302299466</v>
      </c>
      <c r="BB150" s="23">
        <f t="shared" si="73"/>
        <v>44.099401566431837</v>
      </c>
    </row>
    <row r="151" spans="1:54" x14ac:dyDescent="0.3">
      <c r="D151">
        <v>66</v>
      </c>
      <c r="F151">
        <v>65</v>
      </c>
      <c r="G151" s="22">
        <f t="shared" si="218"/>
        <v>81.522624022153735</v>
      </c>
      <c r="H151" s="22">
        <f t="shared" si="210"/>
        <v>78.339127677334574</v>
      </c>
      <c r="I151" s="22">
        <f t="shared" si="210"/>
        <v>87.579893730918599</v>
      </c>
      <c r="J151" s="22">
        <f t="shared" si="210"/>
        <v>81.822449201083344</v>
      </c>
      <c r="K151" s="22">
        <f t="shared" si="210"/>
        <v>28.049031405080459</v>
      </c>
      <c r="L151" s="23" t="e">
        <f t="shared" ref="L151:L156" si="222">Z151+L235*(AA151-Z151)</f>
        <v>#VALUE!</v>
      </c>
      <c r="M151" s="22">
        <f t="shared" ref="M151:R151" si="223">M79*M$12</f>
        <v>30.705522852693392</v>
      </c>
      <c r="N151" s="24">
        <f t="shared" si="223"/>
        <v>21.330719504278189</v>
      </c>
      <c r="O151" s="24">
        <f t="shared" si="223"/>
        <v>0</v>
      </c>
      <c r="P151" s="25">
        <f t="shared" si="223"/>
        <v>66.991792615492685</v>
      </c>
      <c r="Q151" s="25">
        <f t="shared" si="223"/>
        <v>34.052681742526296</v>
      </c>
      <c r="R151" s="25">
        <f t="shared" si="223"/>
        <v>64.65081595049999</v>
      </c>
      <c r="S151" s="26" t="e">
        <f t="shared" si="205"/>
        <v>#VALUE!</v>
      </c>
      <c r="T151" s="26" t="e">
        <f t="shared" si="205"/>
        <v>#VALUE!</v>
      </c>
      <c r="U151" s="27" t="e">
        <f t="shared" si="206"/>
        <v>#VALUE!</v>
      </c>
      <c r="V151" s="27" t="e">
        <f t="shared" si="206"/>
        <v>#VALUE!</v>
      </c>
      <c r="W151" s="28" t="e">
        <f t="shared" si="206"/>
        <v>#VALUE!</v>
      </c>
      <c r="X151" s="28" t="e">
        <f t="shared" si="206"/>
        <v>#VALUE!</v>
      </c>
      <c r="Y151" t="e">
        <f>NA()</f>
        <v>#N/A</v>
      </c>
      <c r="Z151" s="23">
        <f t="shared" ref="Z151:Z156" si="224">Z79*Z$12</f>
        <v>28.259022768876008</v>
      </c>
      <c r="AA151" s="23">
        <f t="shared" ref="AA151:AA156" si="225">AA79*($AM$166/0.778237)</f>
        <v>43.735651425260571</v>
      </c>
      <c r="AE151">
        <v>66</v>
      </c>
      <c r="AG151">
        <f t="shared" ref="AG151:AG156" si="226">AE79</f>
        <v>69.844499977757209</v>
      </c>
      <c r="AH151" s="22">
        <f t="shared" si="220"/>
        <v>83.011748584991622</v>
      </c>
      <c r="AI151" s="22">
        <f t="shared" si="212"/>
        <v>81.213119050813916</v>
      </c>
      <c r="AJ151" s="22">
        <f t="shared" si="212"/>
        <v>90.619423241604792</v>
      </c>
      <c r="AK151" s="22">
        <f t="shared" si="212"/>
        <v>84.680190706459882</v>
      </c>
      <c r="AL151" s="22">
        <f t="shared" si="212"/>
        <v>28.400887693744806</v>
      </c>
      <c r="AM151" s="23" t="e">
        <f t="shared" ref="AM151:AM156" si="227">BA151+AM235*(BB151-BA151)</f>
        <v>#VALUE!</v>
      </c>
      <c r="AN151" s="22">
        <f t="shared" ref="AN151:AS151" si="228">AN79*AN$12</f>
        <v>32.067621233603042</v>
      </c>
      <c r="AO151" s="24">
        <f t="shared" si="228"/>
        <v>22.371435578147697</v>
      </c>
      <c r="AP151" s="24">
        <f t="shared" si="228"/>
        <v>0</v>
      </c>
      <c r="AQ151" s="25">
        <f t="shared" si="228"/>
        <v>68.978982460580397</v>
      </c>
      <c r="AR151" s="25">
        <f t="shared" si="228"/>
        <v>34.737171068973751</v>
      </c>
      <c r="AS151" s="25">
        <f t="shared" si="228"/>
        <v>64.965411026745144</v>
      </c>
      <c r="AT151" s="26" t="e">
        <f t="shared" si="208"/>
        <v>#VALUE!</v>
      </c>
      <c r="AU151" s="26" t="e">
        <f t="shared" si="208"/>
        <v>#VALUE!</v>
      </c>
      <c r="AV151" s="27" t="e">
        <f t="shared" si="209"/>
        <v>#VALUE!</v>
      </c>
      <c r="AW151" s="27" t="e">
        <f t="shared" si="209"/>
        <v>#VALUE!</v>
      </c>
      <c r="AX151" s="28" t="e">
        <f t="shared" si="209"/>
        <v>#VALUE!</v>
      </c>
      <c r="AY151" s="28" t="e">
        <f t="shared" si="209"/>
        <v>#VALUE!</v>
      </c>
      <c r="AZ151" t="e">
        <f>NA()</f>
        <v>#N/A</v>
      </c>
      <c r="BA151" s="23">
        <f t="shared" ref="BA151:BA156" si="229">BA79*BA$12</f>
        <v>28.410385619934928</v>
      </c>
      <c r="BB151" s="23">
        <f t="shared" ref="BB151:BB156" si="230">BB79*($AM$166/0.778237)</f>
        <v>44.120897236927561</v>
      </c>
    </row>
    <row r="152" spans="1:54" x14ac:dyDescent="0.3">
      <c r="D152">
        <v>67</v>
      </c>
      <c r="F152">
        <v>66</v>
      </c>
      <c r="G152" s="22">
        <f t="shared" si="218"/>
        <v>81.867610131462712</v>
      </c>
      <c r="H152" s="22">
        <f t="shared" si="210"/>
        <v>78.962013044792471</v>
      </c>
      <c r="I152" s="22">
        <f t="shared" si="210"/>
        <v>88.255943641472925</v>
      </c>
      <c r="J152" s="22">
        <f t="shared" si="210"/>
        <v>82.443227046163557</v>
      </c>
      <c r="K152" s="22">
        <f t="shared" si="210"/>
        <v>28.131402528426744</v>
      </c>
      <c r="L152" s="23" t="e">
        <f t="shared" si="222"/>
        <v>#VALUE!</v>
      </c>
      <c r="M152" s="22">
        <f t="shared" ref="M152:R152" si="231">M80*M$12</f>
        <v>31.000878947003606</v>
      </c>
      <c r="N152" s="24">
        <f t="shared" si="231"/>
        <v>21.553653400615463</v>
      </c>
      <c r="O152" s="24">
        <f t="shared" si="231"/>
        <v>0</v>
      </c>
      <c r="P152" s="25">
        <f t="shared" si="231"/>
        <v>67.42458329651447</v>
      </c>
      <c r="Q152" s="25">
        <f t="shared" si="231"/>
        <v>34.205621358100906</v>
      </c>
      <c r="R152" s="25">
        <f t="shared" si="231"/>
        <v>64.7263893123516</v>
      </c>
      <c r="S152" s="26" t="e">
        <f t="shared" si="205"/>
        <v>#VALUE!</v>
      </c>
      <c r="T152" s="26" t="e">
        <f t="shared" si="205"/>
        <v>#VALUE!</v>
      </c>
      <c r="U152" s="27" t="e">
        <f t="shared" si="206"/>
        <v>#VALUE!</v>
      </c>
      <c r="V152" s="27" t="e">
        <f t="shared" si="206"/>
        <v>#VALUE!</v>
      </c>
      <c r="W152" s="28" t="e">
        <f t="shared" si="206"/>
        <v>#VALUE!</v>
      </c>
      <c r="X152" s="28" t="e">
        <f t="shared" si="206"/>
        <v>#VALUE!</v>
      </c>
      <c r="Y152" t="e">
        <f>NA()</f>
        <v>#N/A</v>
      </c>
      <c r="Z152" s="23">
        <f t="shared" si="224"/>
        <v>28.295194455138258</v>
      </c>
      <c r="AA152" s="23">
        <f t="shared" si="225"/>
        <v>43.822943704273968</v>
      </c>
      <c r="AE152">
        <v>67</v>
      </c>
      <c r="AG152">
        <f t="shared" si="226"/>
        <v>70.124005526694646</v>
      </c>
      <c r="AH152" s="22">
        <f t="shared" si="220"/>
        <v>83.084741263098707</v>
      </c>
      <c r="AI152" s="22">
        <f t="shared" si="212"/>
        <v>81.3682313654854</v>
      </c>
      <c r="AJ152" s="22">
        <f t="shared" si="212"/>
        <v>90.777505842311584</v>
      </c>
      <c r="AK152" s="22">
        <f t="shared" si="212"/>
        <v>84.833936921492835</v>
      </c>
      <c r="AL152" s="22">
        <f t="shared" si="212"/>
        <v>28.417871099275168</v>
      </c>
      <c r="AM152" s="23" t="e">
        <f t="shared" si="227"/>
        <v>#VALUE!</v>
      </c>
      <c r="AN152" s="22">
        <f t="shared" ref="AN152:AS152" si="232">AN80*AN$12</f>
        <v>32.141065090574699</v>
      </c>
      <c r="AO152" s="24">
        <f t="shared" si="232"/>
        <v>22.428516865990982</v>
      </c>
      <c r="AP152" s="24">
        <f t="shared" si="232"/>
        <v>0</v>
      </c>
      <c r="AQ152" s="25">
        <f t="shared" si="232"/>
        <v>69.085518682367933</v>
      </c>
      <c r="AR152" s="25">
        <f t="shared" si="232"/>
        <v>34.772556752924991</v>
      </c>
      <c r="AS152" s="25">
        <f t="shared" si="232"/>
        <v>64.98001619055988</v>
      </c>
      <c r="AT152" s="26" t="e">
        <f t="shared" si="208"/>
        <v>#VALUE!</v>
      </c>
      <c r="AU152" s="26" t="e">
        <f t="shared" si="208"/>
        <v>#VALUE!</v>
      </c>
      <c r="AV152" s="27" t="e">
        <f t="shared" si="209"/>
        <v>#VALUE!</v>
      </c>
      <c r="AW152" s="27" t="e">
        <f t="shared" si="209"/>
        <v>#VALUE!</v>
      </c>
      <c r="AX152" s="28" t="e">
        <f t="shared" si="209"/>
        <v>#VALUE!</v>
      </c>
      <c r="AY152" s="28" t="e">
        <f t="shared" si="209"/>
        <v>#VALUE!</v>
      </c>
      <c r="AZ152" t="e">
        <f>NA()</f>
        <v>#N/A</v>
      </c>
      <c r="BA152" s="23">
        <f t="shared" si="229"/>
        <v>28.417469171764932</v>
      </c>
      <c r="BB152" s="23">
        <f t="shared" si="230"/>
        <v>44.140419717351826</v>
      </c>
    </row>
    <row r="153" spans="1:54" x14ac:dyDescent="0.3">
      <c r="D153">
        <v>68</v>
      </c>
      <c r="F153">
        <v>67</v>
      </c>
      <c r="G153" s="22">
        <f t="shared" si="218"/>
        <v>82.191947396558447</v>
      </c>
      <c r="H153" s="22">
        <f t="shared" si="210"/>
        <v>79.569152771373737</v>
      </c>
      <c r="I153" s="22">
        <f t="shared" si="210"/>
        <v>88.905880785710409</v>
      </c>
      <c r="J153" s="22">
        <f t="shared" si="210"/>
        <v>83.047575046462086</v>
      </c>
      <c r="K153" s="22">
        <f t="shared" si="210"/>
        <v>28.208391286357809</v>
      </c>
      <c r="L153" s="23" t="e">
        <f t="shared" si="222"/>
        <v>#VALUE!</v>
      </c>
      <c r="M153" s="22">
        <f t="shared" ref="M153:R153" si="233">M81*M$12</f>
        <v>31.288713330688257</v>
      </c>
      <c r="N153" s="24">
        <f t="shared" si="233"/>
        <v>21.772313218147666</v>
      </c>
      <c r="O153" s="24">
        <f t="shared" si="233"/>
        <v>0</v>
      </c>
      <c r="P153" s="25">
        <f t="shared" si="233"/>
        <v>67.845323250816421</v>
      </c>
      <c r="Q153" s="25">
        <f t="shared" si="233"/>
        <v>34.352271024347367</v>
      </c>
      <c r="R153" s="25">
        <f t="shared" si="233"/>
        <v>64.796003957186045</v>
      </c>
      <c r="S153" s="26" t="e">
        <f t="shared" si="205"/>
        <v>#VALUE!</v>
      </c>
      <c r="T153" s="26" t="e">
        <f t="shared" si="205"/>
        <v>#VALUE!</v>
      </c>
      <c r="U153" s="27" t="e">
        <f t="shared" si="206"/>
        <v>#VALUE!</v>
      </c>
      <c r="V153" s="27" t="e">
        <f t="shared" si="206"/>
        <v>#VALUE!</v>
      </c>
      <c r="W153" s="28" t="e">
        <f t="shared" si="206"/>
        <v>#VALUE!</v>
      </c>
      <c r="X153" s="28" t="e">
        <f t="shared" si="206"/>
        <v>#VALUE!</v>
      </c>
      <c r="Y153" t="e">
        <f>NA()</f>
        <v>#N/A</v>
      </c>
      <c r="Z153" s="23">
        <f t="shared" si="224"/>
        <v>28.328612516163155</v>
      </c>
      <c r="AA153" s="23">
        <f t="shared" si="225"/>
        <v>43.906003602835483</v>
      </c>
      <c r="AE153">
        <v>68</v>
      </c>
      <c r="AG153">
        <f t="shared" si="226"/>
        <v>70.381557656506004</v>
      </c>
      <c r="AH153" s="22">
        <f t="shared" si="220"/>
        <v>83.150881732033028</v>
      </c>
      <c r="AI153" s="22">
        <f t="shared" si="212"/>
        <v>81.510168613478143</v>
      </c>
      <c r="AJ153" s="22">
        <f t="shared" si="212"/>
        <v>90.921605295869355</v>
      </c>
      <c r="AK153" s="22">
        <f t="shared" si="212"/>
        <v>84.974578318221958</v>
      </c>
      <c r="AL153" s="22">
        <f t="shared" si="212"/>
        <v>28.433236906990121</v>
      </c>
      <c r="AM153" s="23" t="e">
        <f t="shared" si="227"/>
        <v>#VALUE!</v>
      </c>
      <c r="AN153" s="22">
        <f t="shared" ref="AN153:AS153" si="234">AN81*AN$12</f>
        <v>32.208261827596196</v>
      </c>
      <c r="AO153" s="24">
        <f t="shared" si="234"/>
        <v>22.480835932658938</v>
      </c>
      <c r="AP153" s="24">
        <f t="shared" si="234"/>
        <v>0</v>
      </c>
      <c r="AQ153" s="25">
        <f t="shared" si="234"/>
        <v>69.182940477880791</v>
      </c>
      <c r="AR153" s="25">
        <f t="shared" si="234"/>
        <v>34.804794731813104</v>
      </c>
      <c r="AS153" s="25">
        <f t="shared" si="234"/>
        <v>64.993179819403153</v>
      </c>
      <c r="AT153" s="26" t="e">
        <f t="shared" si="208"/>
        <v>#VALUE!</v>
      </c>
      <c r="AU153" s="26" t="e">
        <f t="shared" si="208"/>
        <v>#VALUE!</v>
      </c>
      <c r="AV153" s="27" t="e">
        <f t="shared" si="209"/>
        <v>#VALUE!</v>
      </c>
      <c r="AW153" s="27" t="e">
        <f t="shared" si="209"/>
        <v>#VALUE!</v>
      </c>
      <c r="AX153" s="28" t="e">
        <f t="shared" si="209"/>
        <v>#VALUE!</v>
      </c>
      <c r="AY153" s="28" t="e">
        <f t="shared" si="209"/>
        <v>#VALUE!</v>
      </c>
      <c r="AZ153" t="e">
        <f>NA()</f>
        <v>#N/A</v>
      </c>
      <c r="BA153" s="23">
        <f t="shared" si="229"/>
        <v>28.423858620787538</v>
      </c>
      <c r="BB153" s="23">
        <f t="shared" si="230"/>
        <v>44.158170321414744</v>
      </c>
    </row>
    <row r="154" spans="1:54" x14ac:dyDescent="0.3">
      <c r="D154">
        <v>69</v>
      </c>
      <c r="F154">
        <v>68</v>
      </c>
      <c r="G154" s="22">
        <f t="shared" si="218"/>
        <v>82.49681001646168</v>
      </c>
      <c r="H154" s="22">
        <f t="shared" si="210"/>
        <v>80.160894549371818</v>
      </c>
      <c r="I154" s="22">
        <f t="shared" si="210"/>
        <v>89.53057056720219</v>
      </c>
      <c r="J154" s="22">
        <f t="shared" si="210"/>
        <v>83.635879089422701</v>
      </c>
      <c r="K154" s="22">
        <f t="shared" si="210"/>
        <v>28.280338988964576</v>
      </c>
      <c r="L154" s="23" t="e">
        <f t="shared" si="222"/>
        <v>#VALUE!</v>
      </c>
      <c r="M154" s="22">
        <f t="shared" ref="M154:R154" si="235">M82*M$12</f>
        <v>31.569172025070682</v>
      </c>
      <c r="N154" s="24">
        <f t="shared" si="235"/>
        <v>21.986756940806558</v>
      </c>
      <c r="O154" s="24">
        <f t="shared" si="235"/>
        <v>0</v>
      </c>
      <c r="P154" s="25">
        <f t="shared" si="235"/>
        <v>68.254327767941191</v>
      </c>
      <c r="Q154" s="25">
        <f t="shared" si="235"/>
        <v>34.49287795092674</v>
      </c>
      <c r="R154" s="25">
        <f t="shared" si="235"/>
        <v>64.860125761685396</v>
      </c>
      <c r="S154" s="26" t="e">
        <f t="shared" si="205"/>
        <v>#VALUE!</v>
      </c>
      <c r="T154" s="26" t="e">
        <f t="shared" si="205"/>
        <v>#VALUE!</v>
      </c>
      <c r="U154" s="27" t="e">
        <f t="shared" si="206"/>
        <v>#VALUE!</v>
      </c>
      <c r="V154" s="27" t="e">
        <f t="shared" si="206"/>
        <v>#VALUE!</v>
      </c>
      <c r="W154" s="28" t="e">
        <f t="shared" si="206"/>
        <v>#VALUE!</v>
      </c>
      <c r="X154" s="28" t="e">
        <f t="shared" si="206"/>
        <v>#VALUE!</v>
      </c>
      <c r="Y154" t="e">
        <f>NA()</f>
        <v>#N/A</v>
      </c>
      <c r="Z154" s="23">
        <f t="shared" si="224"/>
        <v>28.359484620709264</v>
      </c>
      <c r="AA154" s="23">
        <f t="shared" si="225"/>
        <v>43.985036328604856</v>
      </c>
      <c r="AE154">
        <v>69</v>
      </c>
      <c r="AG154">
        <f t="shared" si="226"/>
        <v>70.618880671460559</v>
      </c>
      <c r="AH154" s="22">
        <f t="shared" si="220"/>
        <v>83.210891680321694</v>
      </c>
      <c r="AI154" s="22">
        <f t="shared" si="212"/>
        <v>81.640120326574618</v>
      </c>
      <c r="AJ154" s="22">
        <f t="shared" si="212"/>
        <v>91.05306849695971</v>
      </c>
      <c r="AK154" s="22">
        <f t="shared" si="212"/>
        <v>85.103305004268194</v>
      </c>
      <c r="AL154" s="22">
        <f t="shared" si="212"/>
        <v>28.447159078169953</v>
      </c>
      <c r="AM154" s="23" t="e">
        <f t="shared" si="227"/>
        <v>#VALUE!</v>
      </c>
      <c r="AN154" s="22">
        <f t="shared" ref="AN154:AS154" si="236">AN82*AN$12</f>
        <v>32.269776552736346</v>
      </c>
      <c r="AO154" s="24">
        <f t="shared" si="236"/>
        <v>22.528809809901837</v>
      </c>
      <c r="AP154" s="24">
        <f t="shared" si="236"/>
        <v>0</v>
      </c>
      <c r="AQ154" s="25">
        <f t="shared" si="236"/>
        <v>69.272080807036772</v>
      </c>
      <c r="AR154" s="25">
        <f t="shared" si="236"/>
        <v>34.834191103644436</v>
      </c>
      <c r="AS154" s="25">
        <f t="shared" si="236"/>
        <v>65.005064790607818</v>
      </c>
      <c r="AT154" s="26" t="e">
        <f t="shared" si="208"/>
        <v>#VALUE!</v>
      </c>
      <c r="AU154" s="26" t="e">
        <f t="shared" si="208"/>
        <v>#VALUE!</v>
      </c>
      <c r="AV154" s="27" t="e">
        <f t="shared" si="209"/>
        <v>#VALUE!</v>
      </c>
      <c r="AW154" s="27" t="e">
        <f t="shared" si="209"/>
        <v>#VALUE!</v>
      </c>
      <c r="AX154" s="28" t="e">
        <f t="shared" si="209"/>
        <v>#VALUE!</v>
      </c>
      <c r="AY154" s="28" t="e">
        <f t="shared" si="209"/>
        <v>#VALUE!</v>
      </c>
      <c r="AZ154" t="e">
        <f>NA()</f>
        <v>#N/A</v>
      </c>
      <c r="BA154" s="23">
        <f t="shared" si="229"/>
        <v>28.429631627262026</v>
      </c>
      <c r="BB154" s="23">
        <f t="shared" si="230"/>
        <v>44.174326795950662</v>
      </c>
    </row>
    <row r="155" spans="1:54" x14ac:dyDescent="0.3">
      <c r="D155">
        <v>70</v>
      </c>
      <c r="F155">
        <v>69</v>
      </c>
      <c r="G155" s="22">
        <f t="shared" si="218"/>
        <v>82.783313069951546</v>
      </c>
      <c r="H155" s="22">
        <f t="shared" si="210"/>
        <v>80.73758167999469</v>
      </c>
      <c r="I155" s="22">
        <f t="shared" si="210"/>
        <v>90.130862724935355</v>
      </c>
      <c r="J155" s="22">
        <f t="shared" si="210"/>
        <v>84.208519269498993</v>
      </c>
      <c r="K155" s="22">
        <f t="shared" si="210"/>
        <v>28.347566671542104</v>
      </c>
      <c r="L155" s="23" t="e">
        <f t="shared" si="222"/>
        <v>#VALUE!</v>
      </c>
      <c r="M155" s="22">
        <f t="shared" ref="M155:R155" si="237">M83*M$12</f>
        <v>31.842401394914027</v>
      </c>
      <c r="N155" s="24">
        <f t="shared" si="237"/>
        <v>22.19704318987586</v>
      </c>
      <c r="O155" s="24">
        <f t="shared" si="237"/>
        <v>0</v>
      </c>
      <c r="P155" s="25">
        <f t="shared" si="237"/>
        <v>68.651905244413229</v>
      </c>
      <c r="Q155" s="25">
        <f t="shared" si="237"/>
        <v>34.6276806504791</v>
      </c>
      <c r="R155" s="25">
        <f t="shared" si="237"/>
        <v>64.919184784576998</v>
      </c>
      <c r="S155" s="26" t="e">
        <f t="shared" si="205"/>
        <v>#VALUE!</v>
      </c>
      <c r="T155" s="26" t="e">
        <f t="shared" si="205"/>
        <v>#VALUE!</v>
      </c>
      <c r="U155" s="27" t="e">
        <f t="shared" si="206"/>
        <v>#VALUE!</v>
      </c>
      <c r="V155" s="27" t="e">
        <f t="shared" si="206"/>
        <v>#VALUE!</v>
      </c>
      <c r="W155" s="28" t="e">
        <f t="shared" si="206"/>
        <v>#VALUE!</v>
      </c>
      <c r="X155" s="28" t="e">
        <f t="shared" si="206"/>
        <v>#VALUE!</v>
      </c>
      <c r="Y155" t="e">
        <f>NA()</f>
        <v>#N/A</v>
      </c>
      <c r="Z155" s="23">
        <f t="shared" si="224"/>
        <v>28.388003066579095</v>
      </c>
      <c r="AA155" s="23">
        <f t="shared" si="225"/>
        <v>44.060237139714815</v>
      </c>
      <c r="AE155">
        <v>70</v>
      </c>
      <c r="AG155">
        <f t="shared" si="226"/>
        <v>70.837563442472316</v>
      </c>
      <c r="AH155" s="22">
        <f t="shared" si="220"/>
        <v>83.265405089788061</v>
      </c>
      <c r="AI155" s="22">
        <f t="shared" si="212"/>
        <v>81.75915815308305</v>
      </c>
      <c r="AJ155" s="22">
        <f t="shared" si="212"/>
        <v>91.173096331120831</v>
      </c>
      <c r="AK155" s="22">
        <f t="shared" si="212"/>
        <v>85.221188125925636</v>
      </c>
      <c r="AL155" s="22">
        <f t="shared" si="212"/>
        <v>28.459789888995907</v>
      </c>
      <c r="AM155" s="23" t="e">
        <f t="shared" si="227"/>
        <v>#VALUE!</v>
      </c>
      <c r="AN155" s="22">
        <f t="shared" ref="AN155:AS155" si="238">AN83*AN$12</f>
        <v>32.326118271731936</v>
      </c>
      <c r="AO155" s="24">
        <f t="shared" si="238"/>
        <v>22.572816089937195</v>
      </c>
      <c r="AP155" s="24">
        <f t="shared" si="238"/>
        <v>0</v>
      </c>
      <c r="AQ155" s="25">
        <f t="shared" si="238"/>
        <v>69.353688561134533</v>
      </c>
      <c r="AR155" s="25">
        <f t="shared" si="238"/>
        <v>34.861018305400734</v>
      </c>
      <c r="AS155" s="25">
        <f t="shared" si="238"/>
        <v>65.015812476736926</v>
      </c>
      <c r="AT155" s="26" t="e">
        <f t="shared" si="208"/>
        <v>#VALUE!</v>
      </c>
      <c r="AU155" s="26" t="e">
        <f t="shared" si="208"/>
        <v>#VALUE!</v>
      </c>
      <c r="AV155" s="27" t="e">
        <f t="shared" si="209"/>
        <v>#VALUE!</v>
      </c>
      <c r="AW155" s="27" t="e">
        <f t="shared" si="209"/>
        <v>#VALUE!</v>
      </c>
      <c r="AX155" s="28" t="e">
        <f t="shared" si="209"/>
        <v>#VALUE!</v>
      </c>
      <c r="AY155" s="28" t="e">
        <f t="shared" si="209"/>
        <v>#VALUE!</v>
      </c>
      <c r="AZ155" t="e">
        <f>NA()</f>
        <v>#N/A</v>
      </c>
      <c r="BA155" s="23">
        <f t="shared" si="229"/>
        <v>28.434855711096276</v>
      </c>
      <c r="BB155" s="23">
        <f t="shared" si="230"/>
        <v>44.189046518296941</v>
      </c>
    </row>
    <row r="156" spans="1:54" x14ac:dyDescent="0.3">
      <c r="D156">
        <v>71</v>
      </c>
      <c r="F156">
        <v>70</v>
      </c>
      <c r="G156" s="22">
        <f t="shared" si="218"/>
        <v>83.052514506935069</v>
      </c>
      <c r="H156" s="22">
        <f t="shared" si="210"/>
        <v>81.299552875900915</v>
      </c>
      <c r="I156" s="22">
        <f t="shared" si="210"/>
        <v>90.707590264372342</v>
      </c>
      <c r="J156" s="22">
        <f t="shared" si="210"/>
        <v>84.765869722055569</v>
      </c>
      <c r="K156" s="22">
        <f t="shared" si="210"/>
        <v>28.410376114609125</v>
      </c>
      <c r="L156" s="23" t="e">
        <f t="shared" si="222"/>
        <v>#VALUE!</v>
      </c>
      <c r="M156" s="22">
        <f t="shared" ref="M156:R156" si="239">M84*M$12</f>
        <v>32.108547858206798</v>
      </c>
      <c r="N156" s="24">
        <f t="shared" si="239"/>
        <v>22.403231108304947</v>
      </c>
      <c r="O156" s="24">
        <f t="shared" si="239"/>
        <v>0</v>
      </c>
      <c r="P156" s="25">
        <f t="shared" si="239"/>
        <v>69.038357233874848</v>
      </c>
      <c r="Q156" s="25">
        <f t="shared" si="239"/>
        <v>34.756909149300206</v>
      </c>
      <c r="R156" s="25">
        <f t="shared" si="239"/>
        <v>64.97357792676118</v>
      </c>
      <c r="S156" s="26" t="e">
        <f t="shared" si="205"/>
        <v>#VALUE!</v>
      </c>
      <c r="T156" s="26" t="e">
        <f t="shared" si="205"/>
        <v>#VALUE!</v>
      </c>
      <c r="U156" s="27" t="e">
        <f t="shared" si="206"/>
        <v>#VALUE!</v>
      </c>
      <c r="V156" s="27" t="e">
        <f t="shared" si="206"/>
        <v>#VALUE!</v>
      </c>
      <c r="W156" s="28" t="e">
        <f t="shared" si="206"/>
        <v>#VALUE!</v>
      </c>
      <c r="X156" s="28" t="e">
        <f t="shared" si="206"/>
        <v>#VALUE!</v>
      </c>
      <c r="Y156" t="e">
        <f>NA()</f>
        <v>#N/A</v>
      </c>
      <c r="Z156" s="23">
        <f t="shared" si="224"/>
        <v>28.414345874783262</v>
      </c>
      <c r="AA156" s="23">
        <f t="shared" si="225"/>
        <v>44.131791827175526</v>
      </c>
      <c r="AE156">
        <v>71</v>
      </c>
      <c r="AG156">
        <f t="shared" si="226"/>
        <v>71.039070044546008</v>
      </c>
      <c r="AH156" s="22">
        <f t="shared" si="220"/>
        <v>83.314980574953367</v>
      </c>
      <c r="AI156" s="22">
        <f t="shared" si="212"/>
        <v>81.868249051580193</v>
      </c>
      <c r="AJ156" s="22">
        <f t="shared" si="212"/>
        <v>91.282761815119045</v>
      </c>
      <c r="AK156" s="22">
        <f t="shared" si="212"/>
        <v>85.329193328078077</v>
      </c>
      <c r="AL156" s="22">
        <f t="shared" si="212"/>
        <v>28.471263063780011</v>
      </c>
      <c r="AM156" s="23" t="e">
        <f t="shared" si="227"/>
        <v>#VALUE!</v>
      </c>
      <c r="AN156" s="22">
        <f t="shared" ref="AN156:AS156" si="240">AN84*AN$12</f>
        <v>32.377746168141542</v>
      </c>
      <c r="AO156" s="24">
        <f t="shared" si="240"/>
        <v>22.61319707443711</v>
      </c>
      <c r="AP156" s="24">
        <f t="shared" si="240"/>
        <v>0</v>
      </c>
      <c r="AQ156" s="25">
        <f t="shared" si="240"/>
        <v>69.428438197577989</v>
      </c>
      <c r="AR156" s="25">
        <f t="shared" si="240"/>
        <v>34.885519375195422</v>
      </c>
      <c r="AS156" s="25">
        <f t="shared" si="240"/>
        <v>65.025546038216802</v>
      </c>
      <c r="AT156" s="26" t="e">
        <f t="shared" si="208"/>
        <v>#VALUE!</v>
      </c>
      <c r="AU156" s="26" t="e">
        <f t="shared" si="208"/>
        <v>#VALUE!</v>
      </c>
      <c r="AV156" s="27" t="e">
        <f t="shared" si="209"/>
        <v>#VALUE!</v>
      </c>
      <c r="AW156" s="27" t="e">
        <f t="shared" si="209"/>
        <v>#VALUE!</v>
      </c>
      <c r="AX156" s="28" t="e">
        <f t="shared" si="209"/>
        <v>#VALUE!</v>
      </c>
      <c r="AY156" s="28" t="e">
        <f t="shared" si="209"/>
        <v>#VALUE!</v>
      </c>
      <c r="AZ156" t="e">
        <f>NA()</f>
        <v>#N/A</v>
      </c>
      <c r="BA156" s="23">
        <f t="shared" si="229"/>
        <v>28.439589787628979</v>
      </c>
      <c r="BB156" s="23">
        <f t="shared" si="230"/>
        <v>44.202469198142751</v>
      </c>
    </row>
    <row r="157" spans="1:54" x14ac:dyDescent="0.3">
      <c r="B157" s="60" t="s">
        <v>179</v>
      </c>
    </row>
    <row r="158" spans="1:54" x14ac:dyDescent="0.3">
      <c r="A158" t="s">
        <v>39</v>
      </c>
      <c r="B158" s="8">
        <f>Settings!J6</f>
        <v>92.5</v>
      </c>
      <c r="D158" s="60" t="s">
        <v>181</v>
      </c>
      <c r="F158" t="s">
        <v>33</v>
      </c>
      <c r="G158" s="22"/>
      <c r="H158" s="22"/>
      <c r="I158" s="22"/>
      <c r="J158" s="22"/>
      <c r="K158" s="22"/>
      <c r="L158" s="23"/>
      <c r="M158" s="21">
        <f>2*(1-EXP(-0.104*(B158-70)))</f>
        <v>1.8073447235390139</v>
      </c>
      <c r="N158" s="24"/>
      <c r="O158" s="24"/>
      <c r="P158" s="25">
        <f>4*(1-EXP(-0.025*P11))</f>
        <v>2.8539808125592394</v>
      </c>
      <c r="Q158" s="25">
        <f>10*(1-EXP(-0.013*Q11))</f>
        <v>4.77954223238984</v>
      </c>
      <c r="R158" s="25">
        <f>12*(1-EXP(-0.0166*R11))</f>
        <v>6.7674085641415722</v>
      </c>
      <c r="S158" s="26"/>
      <c r="T158" s="26"/>
      <c r="U158" s="27"/>
      <c r="V158" s="27"/>
      <c r="W158" s="28"/>
      <c r="X158" s="28"/>
      <c r="AB158" t="s">
        <v>39</v>
      </c>
      <c r="AC158" s="8">
        <f>B158</f>
        <v>92.5</v>
      </c>
      <c r="AG158" t="s">
        <v>33</v>
      </c>
      <c r="AH158" s="22"/>
      <c r="AI158" s="22"/>
      <c r="AJ158" s="22"/>
      <c r="AK158" s="22"/>
      <c r="AL158" s="22"/>
      <c r="AM158" s="23"/>
      <c r="AN158" s="21">
        <f>2*(1-EXP(-0.104*(AC158-70)))</f>
        <v>1.8073447235390139</v>
      </c>
      <c r="AO158" s="24"/>
      <c r="AP158" s="24"/>
      <c r="AQ158" s="25">
        <f>4*(1-EXP(-0.025*AQ11))</f>
        <v>2.8539808125592394</v>
      </c>
      <c r="AR158" s="25">
        <f>10*(1-EXP(-0.013*AR11))</f>
        <v>4.77954223238984</v>
      </c>
      <c r="AS158" s="25">
        <f>12*(1-EXP(-0.0166*AS11))</f>
        <v>6.7674085641415722</v>
      </c>
      <c r="AT158" s="26"/>
      <c r="AU158" s="26"/>
      <c r="AV158" s="27"/>
      <c r="AW158" s="27"/>
      <c r="AX158" s="28"/>
      <c r="AY158" s="28"/>
    </row>
    <row r="159" spans="1:54" x14ac:dyDescent="0.3">
      <c r="A159" t="s">
        <v>22</v>
      </c>
      <c r="B159" s="8">
        <f>Settings!I6</f>
        <v>50</v>
      </c>
      <c r="F159" t="s">
        <v>34</v>
      </c>
      <c r="G159" s="22"/>
      <c r="H159" s="22"/>
      <c r="I159" s="22"/>
      <c r="J159" s="22"/>
      <c r="K159" s="22"/>
      <c r="L159" s="23"/>
      <c r="M159" s="21">
        <f>1.5*(1-EXP(-0.0201*M11))</f>
        <v>0.95093304779397692</v>
      </c>
      <c r="N159" s="24"/>
      <c r="O159" s="24"/>
      <c r="P159" s="25">
        <f>4*(1-EXP(-0.034*P11))</f>
        <v>3.2692659037890617</v>
      </c>
      <c r="Q159" s="25">
        <f>6*(1-EXP(-0.06*Q11))</f>
        <v>5.7012775897928165</v>
      </c>
      <c r="R159" s="25">
        <f>20*(1-EXP(-0.021*R11))</f>
        <v>13.001245017776895</v>
      </c>
      <c r="S159" s="26"/>
      <c r="T159" s="26"/>
      <c r="U159" s="27"/>
      <c r="V159" s="27"/>
      <c r="W159" s="28"/>
      <c r="X159" s="28"/>
      <c r="AB159" t="s">
        <v>22</v>
      </c>
      <c r="AC159" s="8">
        <f>B159</f>
        <v>50</v>
      </c>
      <c r="AG159" t="s">
        <v>34</v>
      </c>
      <c r="AH159" s="22"/>
      <c r="AI159" s="22"/>
      <c r="AJ159" s="22"/>
      <c r="AK159" s="22"/>
      <c r="AL159" s="22"/>
      <c r="AM159" s="23"/>
      <c r="AN159" s="21">
        <f>1.5*(1-EXP(-0.0201*AN11))</f>
        <v>0.95093304779397692</v>
      </c>
      <c r="AO159" s="24"/>
      <c r="AP159" s="24"/>
      <c r="AQ159" s="25">
        <f>4*(1-EXP(-0.034*AQ11))</f>
        <v>3.2692659037890617</v>
      </c>
      <c r="AR159" s="25">
        <f>6*(1-EXP(-0.06*AR11))</f>
        <v>5.7012775897928165</v>
      </c>
      <c r="AS159" s="25">
        <f>20*(1-EXP(-0.021*AS11))</f>
        <v>13.001245017776895</v>
      </c>
      <c r="AT159" s="26"/>
      <c r="AU159" s="26"/>
      <c r="AV159" s="27"/>
      <c r="AW159" s="27"/>
      <c r="AX159" s="28"/>
      <c r="AY159" s="28"/>
    </row>
    <row r="160" spans="1:54" x14ac:dyDescent="0.3">
      <c r="A160" t="s">
        <v>48</v>
      </c>
      <c r="B160" s="8">
        <f>Settings!H6</f>
        <v>113</v>
      </c>
      <c r="F160" t="s">
        <v>32</v>
      </c>
      <c r="G160" s="22">
        <f>IF(B158&gt;84, 0.75+0.75*(1-EXP(-0.23*(B158-84)))^0.5, 0.75-0.75*(1-EXP(0.23*(B158-84)))^0.5)</f>
        <v>1.4448884672086231</v>
      </c>
      <c r="H160" s="22">
        <f>5*(1-EXP(-0.0115*H11))</f>
        <v>2.1864756559652214</v>
      </c>
      <c r="I160" s="22">
        <f>5*(1-EXP(-0.0164*I11))^2.24</f>
        <v>1.3619495953903284</v>
      </c>
      <c r="J160" s="22">
        <f>5*(1-EXP(-0.0164*J11))^2.24</f>
        <v>1.3619495953903284</v>
      </c>
      <c r="K160" s="22">
        <f>5*(1-EXP(-0.0149*K11))^2.48</f>
        <v>1.012768136147173</v>
      </c>
      <c r="L160" s="23">
        <f>5*(1-EXP(-0.0149*L11))^2.48</f>
        <v>1.012768136147173</v>
      </c>
      <c r="M160" s="21">
        <f>M158+M159</f>
        <v>2.7582777713329909</v>
      </c>
      <c r="N160" s="24">
        <f>1.5*(1-EXP(-0.0183*N11))</f>
        <v>0.89922506086377174</v>
      </c>
      <c r="O160" s="24">
        <f>1.5*(1-EXP(-0.0183*O11))</f>
        <v>0.89922506086377174</v>
      </c>
      <c r="P160" s="25">
        <f>P158+P159</f>
        <v>6.1232467163483015</v>
      </c>
      <c r="Q160" s="25">
        <f>Q158+Q159</f>
        <v>10.480819822182657</v>
      </c>
      <c r="R160" s="25">
        <f>R158+R159</f>
        <v>19.768653581918468</v>
      </c>
      <c r="S160" s="26">
        <f>B161/10</f>
        <v>7.4999999999999997E-2</v>
      </c>
      <c r="T160" s="26">
        <f>B161/10</f>
        <v>7.4999999999999997E-2</v>
      </c>
      <c r="U160" s="27" t="e">
        <f>($C$5/100*$H$160)+((100-$C$5)/100*$N$160)</f>
        <v>#VALUE!</v>
      </c>
      <c r="V160" s="27" t="e">
        <f>($C$5/100*$H$160)+((100-$C$5)/100*$N$160)</f>
        <v>#VALUE!</v>
      </c>
      <c r="W160" s="28">
        <f>5*(1-EXP(-0.0115*W11))</f>
        <v>2.1864756559652214</v>
      </c>
      <c r="X160" s="28">
        <f>5*(1-EXP(-0.0115*X11))</f>
        <v>2.1864756559652214</v>
      </c>
      <c r="AB160" t="s">
        <v>48</v>
      </c>
      <c r="AC160" s="8">
        <f>B160</f>
        <v>113</v>
      </c>
      <c r="AG160" t="s">
        <v>32</v>
      </c>
      <c r="AH160" s="22">
        <f>IF(AC158&gt;84, 0.75+0.75*(1-EXP(-0.23*(AC158-84)))^0.5, 0.75-0.75*(1-EXP(0.23*(AC158-84)))^0.5)</f>
        <v>1.4448884672086231</v>
      </c>
      <c r="AI160" s="22">
        <f>5*(1-EXP(-0.0115*AI11))</f>
        <v>2.1864756559652214</v>
      </c>
      <c r="AJ160" s="22">
        <f>5*(1-EXP(-0.0164*AJ11))^2.24</f>
        <v>1.3619495953903284</v>
      </c>
      <c r="AK160" s="22">
        <f>5*(1-EXP(-0.0164*AK11))^2.24</f>
        <v>1.3619495953903284</v>
      </c>
      <c r="AL160" s="22">
        <f>5*(1-EXP(-0.0149*AL11))^2.48</f>
        <v>1.012768136147173</v>
      </c>
      <c r="AM160" s="23">
        <f>5*(1-EXP(-0.0149*AM11))^2.48</f>
        <v>1.012768136147173</v>
      </c>
      <c r="AN160" s="21">
        <f>AN158+AN159</f>
        <v>2.7582777713329909</v>
      </c>
      <c r="AO160" s="24">
        <f>1.5*(1-EXP(-0.0183*AO11))</f>
        <v>0.89922506086377174</v>
      </c>
      <c r="AP160" s="24">
        <f>1.5*(1-EXP(-0.0183*AP11))</f>
        <v>0.89922506086377174</v>
      </c>
      <c r="AQ160" s="25">
        <f>AQ158+AQ159</f>
        <v>6.1232467163483015</v>
      </c>
      <c r="AR160" s="25">
        <f>AR158+AR159</f>
        <v>10.480819822182657</v>
      </c>
      <c r="AS160" s="25">
        <f>AS158+AS159</f>
        <v>19.768653581918468</v>
      </c>
      <c r="AT160" s="26">
        <f>AC161/10</f>
        <v>7.4999999999999997E-2</v>
      </c>
      <c r="AU160" s="26">
        <f>AC161/10</f>
        <v>7.4999999999999997E-2</v>
      </c>
      <c r="AV160" s="27" t="e">
        <f>($C$5/100*$H$160)+((100-$C$5)/100*$N$160)</f>
        <v>#VALUE!</v>
      </c>
      <c r="AW160" s="27" t="e">
        <f>($C$5/100*$H$160)+((100-$C$5)/100*$N$160)</f>
        <v>#VALUE!</v>
      </c>
      <c r="AX160" s="28">
        <f>5*(1-EXP(-0.0115*AX11))</f>
        <v>2.1864756559652214</v>
      </c>
      <c r="AY160" s="28">
        <f>5*(1-EXP(-0.0115*AY11))</f>
        <v>2.1864756559652214</v>
      </c>
    </row>
    <row r="161" spans="1:51" x14ac:dyDescent="0.3">
      <c r="A161" t="s">
        <v>41</v>
      </c>
      <c r="B161" s="26">
        <f>INDEX(A165:A203, C161)</f>
        <v>0.75</v>
      </c>
      <c r="C161">
        <v>2</v>
      </c>
      <c r="G161" s="22"/>
      <c r="H161" s="22"/>
      <c r="I161" s="22"/>
      <c r="J161" s="22"/>
      <c r="K161" s="22"/>
      <c r="L161" s="23"/>
      <c r="M161" s="21"/>
      <c r="N161" s="24"/>
      <c r="O161" s="24"/>
      <c r="P161" s="25"/>
      <c r="Q161" s="25"/>
      <c r="R161" s="25"/>
      <c r="S161" s="26"/>
      <c r="T161" s="26"/>
      <c r="U161" s="27"/>
      <c r="V161" s="27"/>
      <c r="W161" s="28"/>
      <c r="X161" s="28"/>
      <c r="AB161" t="s">
        <v>41</v>
      </c>
      <c r="AC161" s="8">
        <f>B161</f>
        <v>0.75</v>
      </c>
      <c r="AH161" s="22"/>
      <c r="AI161" s="22"/>
      <c r="AJ161" s="22"/>
      <c r="AK161" s="22"/>
      <c r="AL161" s="22"/>
      <c r="AM161" s="23"/>
      <c r="AN161" s="21"/>
      <c r="AO161" s="24"/>
      <c r="AP161" s="24"/>
      <c r="AQ161" s="25"/>
      <c r="AR161" s="25"/>
      <c r="AS161" s="25"/>
      <c r="AT161" s="26"/>
      <c r="AU161" s="26"/>
      <c r="AV161" s="27"/>
      <c r="AW161" s="27"/>
      <c r="AX161" s="28"/>
      <c r="AY161" s="28"/>
    </row>
    <row r="162" spans="1:51" x14ac:dyDescent="0.3">
      <c r="A162" t="s">
        <v>53</v>
      </c>
      <c r="B162" s="8" t="str">
        <f>C5</f>
        <v/>
      </c>
      <c r="D162" t="s">
        <v>182</v>
      </c>
      <c r="F162" t="s">
        <v>36</v>
      </c>
      <c r="G162" s="22">
        <v>2</v>
      </c>
      <c r="H162" s="22">
        <v>3</v>
      </c>
      <c r="I162" s="22">
        <v>8</v>
      </c>
      <c r="J162" s="22">
        <v>4</v>
      </c>
      <c r="K162" s="22">
        <v>18</v>
      </c>
      <c r="L162" s="3" t="str">
        <f>$B$162</f>
        <v/>
      </c>
      <c r="M162" s="21">
        <v>10</v>
      </c>
      <c r="N162" s="24"/>
      <c r="O162" s="24"/>
      <c r="P162" s="25"/>
      <c r="Q162" s="25"/>
      <c r="R162" s="25"/>
      <c r="S162" s="26"/>
      <c r="T162" s="26"/>
      <c r="U162" s="27">
        <v>6</v>
      </c>
      <c r="V162" s="27">
        <v>6</v>
      </c>
      <c r="W162" s="28">
        <v>6</v>
      </c>
      <c r="X162" s="28">
        <v>6</v>
      </c>
      <c r="AB162" t="s">
        <v>53</v>
      </c>
      <c r="AC162" s="8" t="str">
        <f>B162</f>
        <v/>
      </c>
      <c r="AG162" t="s">
        <v>36</v>
      </c>
      <c r="AH162" s="22">
        <v>2</v>
      </c>
      <c r="AI162" s="22">
        <v>3</v>
      </c>
      <c r="AJ162" s="22">
        <v>8</v>
      </c>
      <c r="AK162" s="22">
        <v>4</v>
      </c>
      <c r="AL162" s="22">
        <v>18</v>
      </c>
      <c r="AM162" s="3" t="str">
        <f>$AC$162</f>
        <v/>
      </c>
      <c r="AN162" s="21">
        <v>10</v>
      </c>
      <c r="AO162" s="24"/>
      <c r="AP162" s="24"/>
      <c r="AQ162" s="25"/>
      <c r="AR162" s="25"/>
      <c r="AS162" s="25"/>
      <c r="AT162" s="26"/>
      <c r="AU162" s="26"/>
      <c r="AV162" s="27">
        <v>6</v>
      </c>
      <c r="AW162" s="27">
        <v>6</v>
      </c>
      <c r="AX162" s="28">
        <v>6</v>
      </c>
      <c r="AY162" s="28">
        <v>6</v>
      </c>
    </row>
    <row r="163" spans="1:51" x14ac:dyDescent="0.3">
      <c r="B163" s="60" t="s">
        <v>180</v>
      </c>
      <c r="F163" t="s">
        <v>37</v>
      </c>
      <c r="G163" s="22">
        <v>0.75</v>
      </c>
      <c r="H163" s="22">
        <v>0.8</v>
      </c>
      <c r="I163" s="22">
        <v>1.1499999999999999</v>
      </c>
      <c r="J163" s="22">
        <v>1.2</v>
      </c>
      <c r="K163" s="22">
        <v>1.2</v>
      </c>
      <c r="L163" s="23">
        <v>1.8</v>
      </c>
      <c r="M163" s="21">
        <v>0.5</v>
      </c>
      <c r="N163" s="24"/>
      <c r="O163" s="24"/>
      <c r="P163" s="25"/>
      <c r="Q163" s="25"/>
      <c r="R163" s="25"/>
      <c r="S163" s="26"/>
      <c r="T163" s="26"/>
      <c r="U163" s="27">
        <v>0.8</v>
      </c>
      <c r="V163" s="27">
        <v>0.8</v>
      </c>
      <c r="W163" s="28">
        <v>0.8</v>
      </c>
      <c r="X163" s="28">
        <v>0.8</v>
      </c>
      <c r="AG163" t="s">
        <v>37</v>
      </c>
      <c r="AH163" s="22">
        <v>0.75</v>
      </c>
      <c r="AI163" s="22">
        <v>0.8</v>
      </c>
      <c r="AJ163" s="22">
        <v>1.1499999999999999</v>
      </c>
      <c r="AK163" s="22">
        <v>1.2</v>
      </c>
      <c r="AL163" s="22">
        <v>1.2</v>
      </c>
      <c r="AM163" s="23">
        <v>1.8</v>
      </c>
      <c r="AN163" s="21">
        <v>0.5</v>
      </c>
      <c r="AO163" s="24"/>
      <c r="AP163" s="24"/>
      <c r="AQ163" s="25"/>
      <c r="AR163" s="25"/>
      <c r="AS163" s="25"/>
      <c r="AT163" s="26"/>
      <c r="AU163" s="26"/>
      <c r="AV163" s="27">
        <v>0.8</v>
      </c>
      <c r="AW163" s="27">
        <v>0.8</v>
      </c>
      <c r="AX163" s="28">
        <v>0.8</v>
      </c>
      <c r="AY163" s="28">
        <v>0.8</v>
      </c>
    </row>
    <row r="164" spans="1:51" x14ac:dyDescent="0.3">
      <c r="A164" t="s">
        <v>184</v>
      </c>
      <c r="B164" t="s">
        <v>185</v>
      </c>
      <c r="F164" t="s">
        <v>35</v>
      </c>
      <c r="G164" s="22">
        <f t="shared" ref="G164:M164" si="241">0.001*G162^1.5*(460+25.9*$B$160)^1.5</f>
        <v>557.45534655513279</v>
      </c>
      <c r="H164" s="22">
        <f t="shared" si="241"/>
        <v>1024.1108650848298</v>
      </c>
      <c r="I164" s="22">
        <f t="shared" si="241"/>
        <v>4459.6427724410605</v>
      </c>
      <c r="J164" s="22">
        <f t="shared" si="241"/>
        <v>1576.7218230313251</v>
      </c>
      <c r="K164" s="22">
        <f t="shared" si="241"/>
        <v>15051.294356988577</v>
      </c>
      <c r="L164" s="23" t="e">
        <f t="shared" si="241"/>
        <v>#VALUE!</v>
      </c>
      <c r="M164" s="21">
        <f t="shared" si="241"/>
        <v>6232.5402465899033</v>
      </c>
      <c r="N164" s="24"/>
      <c r="O164" s="24"/>
      <c r="P164" s="25"/>
      <c r="Q164" s="25"/>
      <c r="R164" s="25"/>
      <c r="S164" s="26"/>
      <c r="T164" s="26"/>
      <c r="U164" s="27">
        <f>0.001*U162^1.5*(460+25.9*$B$160)^1.5</f>
        <v>2896.6229495532189</v>
      </c>
      <c r="V164" s="27">
        <f>0.001*V162^1.5*(460+25.9*$B$160)^1.5</f>
        <v>2896.6229495532189</v>
      </c>
      <c r="W164" s="28">
        <f>0.001*W162^1.5*(460+25.9*$B$160)^1.5</f>
        <v>2896.6229495532189</v>
      </c>
      <c r="X164" s="28">
        <f>0.001*X162^1.5*(460+25.9*$B$160)^1.5</f>
        <v>2896.6229495532189</v>
      </c>
      <c r="AG164" t="s">
        <v>35</v>
      </c>
      <c r="AH164" s="22">
        <f t="shared" ref="AH164:AN164" si="242">0.001*AH162^1.5*(460+25.9*$B$160)^1.5</f>
        <v>557.45534655513279</v>
      </c>
      <c r="AI164" s="22">
        <f t="shared" si="242"/>
        <v>1024.1108650848298</v>
      </c>
      <c r="AJ164" s="22">
        <f t="shared" si="242"/>
        <v>4459.6427724410605</v>
      </c>
      <c r="AK164" s="22">
        <f t="shared" si="242"/>
        <v>1576.7218230313251</v>
      </c>
      <c r="AL164" s="22">
        <f t="shared" si="242"/>
        <v>15051.294356988577</v>
      </c>
      <c r="AM164" s="23" t="e">
        <f t="shared" si="242"/>
        <v>#VALUE!</v>
      </c>
      <c r="AN164" s="21">
        <f t="shared" si="242"/>
        <v>6232.5402465899033</v>
      </c>
      <c r="AO164" s="24"/>
      <c r="AP164" s="24"/>
      <c r="AQ164" s="25"/>
      <c r="AR164" s="25"/>
      <c r="AS164" s="25"/>
      <c r="AT164" s="26"/>
      <c r="AU164" s="26"/>
      <c r="AV164" s="27">
        <f>0.001*AV162^1.5*(460+25.9*$B$160)^1.5</f>
        <v>2896.6229495532189</v>
      </c>
      <c r="AW164" s="27">
        <f>0.001*AW162^1.5*(460+25.9*$B$160)^1.5</f>
        <v>2896.6229495532189</v>
      </c>
      <c r="AX164" s="28">
        <f>0.001*AX162^1.5*(460+25.9*$B$160)^1.5</f>
        <v>2896.6229495532189</v>
      </c>
      <c r="AY164" s="28">
        <f>0.001*AY162^1.5*(460+25.9*$B$160)^1.5</f>
        <v>2896.6229495532189</v>
      </c>
    </row>
    <row r="165" spans="1:51" x14ac:dyDescent="0.3">
      <c r="A165" s="110">
        <v>0.5</v>
      </c>
      <c r="B165" s="2" t="str">
        <f>IF(AND('Graph-outputs'!$C$2=TRUE, OR('Graph-outputs'!$D$1=13, 'Graph-outputs'!$D$1=14)), 'Calcs-control1'!A165, "")</f>
        <v/>
      </c>
      <c r="F165" t="s">
        <v>87</v>
      </c>
      <c r="G165" s="22">
        <f t="shared" ref="G165:M165" si="243">G164/(300*G160)</f>
        <v>1.286040085922294</v>
      </c>
      <c r="H165" s="22">
        <f t="shared" si="243"/>
        <v>1.5612809931373866</v>
      </c>
      <c r="I165" s="22">
        <f t="shared" si="243"/>
        <v>10.914850269386433</v>
      </c>
      <c r="J165" s="22">
        <f t="shared" si="243"/>
        <v>3.8589823205594818</v>
      </c>
      <c r="K165" s="22">
        <f t="shared" si="243"/>
        <v>49.538467295016872</v>
      </c>
      <c r="L165" s="23" t="e">
        <f t="shared" si="243"/>
        <v>#VALUE!</v>
      </c>
      <c r="M165" s="21">
        <f t="shared" si="243"/>
        <v>7.5319224086918899</v>
      </c>
      <c r="N165" s="24"/>
      <c r="O165" s="24"/>
      <c r="P165" s="25"/>
      <c r="Q165" s="25"/>
      <c r="R165" s="25"/>
      <c r="S165" s="26"/>
      <c r="T165" s="26"/>
      <c r="U165" s="27" t="e">
        <f>U164/(300*U160)</f>
        <v>#VALUE!</v>
      </c>
      <c r="V165" s="27" t="e">
        <f>V164/(300*V160)</f>
        <v>#VALUE!</v>
      </c>
      <c r="W165" s="28">
        <f>W164/(300*W160)</f>
        <v>4.4159695103404548</v>
      </c>
      <c r="X165" s="28">
        <f>X164/(300*X160)</f>
        <v>4.4159695103404548</v>
      </c>
      <c r="AG165" t="s">
        <v>87</v>
      </c>
      <c r="AH165" s="22">
        <f t="shared" ref="AH165:AN165" si="244">AH164/(300*AH160)</f>
        <v>1.286040085922294</v>
      </c>
      <c r="AI165" s="22">
        <f t="shared" si="244"/>
        <v>1.5612809931373866</v>
      </c>
      <c r="AJ165" s="22">
        <f t="shared" si="244"/>
        <v>10.914850269386433</v>
      </c>
      <c r="AK165" s="22">
        <f t="shared" si="244"/>
        <v>3.8589823205594818</v>
      </c>
      <c r="AL165" s="22">
        <f t="shared" si="244"/>
        <v>49.538467295016872</v>
      </c>
      <c r="AM165" s="23" t="e">
        <f t="shared" si="244"/>
        <v>#VALUE!</v>
      </c>
      <c r="AN165" s="21">
        <f t="shared" si="244"/>
        <v>7.5319224086918899</v>
      </c>
      <c r="AO165" s="24"/>
      <c r="AP165" s="24"/>
      <c r="AQ165" s="25"/>
      <c r="AR165" s="25"/>
      <c r="AS165" s="25"/>
      <c r="AT165" s="26"/>
      <c r="AU165" s="26"/>
      <c r="AV165" s="27" t="e">
        <f>AV164/(300*AV160)</f>
        <v>#VALUE!</v>
      </c>
      <c r="AW165" s="27" t="e">
        <f>AW164/(300*AW160)</f>
        <v>#VALUE!</v>
      </c>
      <c r="AX165" s="28">
        <f>AX164/(300*AX160)</f>
        <v>4.4159695103404548</v>
      </c>
      <c r="AY165" s="28">
        <f>AY164/(300*AY160)</f>
        <v>4.4159695103404548</v>
      </c>
    </row>
    <row r="166" spans="1:51" x14ac:dyDescent="0.3">
      <c r="A166" s="43">
        <v>0.75</v>
      </c>
      <c r="B166" s="2" t="str">
        <f>IF(AND('Graph-outputs'!$C$2=TRUE, OR('Graph-outputs'!$D$1=13, 'Graph-outputs'!$D$1=14)), 'Calcs-control1'!A166, "")</f>
        <v/>
      </c>
      <c r="F166" t="s">
        <v>49</v>
      </c>
      <c r="G166" s="22"/>
      <c r="H166" s="22"/>
      <c r="I166" s="22"/>
      <c r="J166" s="22"/>
      <c r="K166" s="22"/>
      <c r="L166" s="23">
        <f>((1.5-0.00275*B160)^4)/(460+(25.9*B160))*1000</f>
        <v>0.59063055786744956</v>
      </c>
      <c r="M166" s="21"/>
      <c r="N166" s="24"/>
      <c r="O166" s="24"/>
      <c r="P166" s="25"/>
      <c r="Q166" s="25"/>
      <c r="R166" s="25"/>
      <c r="S166" s="26"/>
      <c r="T166" s="26"/>
      <c r="U166" s="27"/>
      <c r="V166" s="27"/>
      <c r="W166" s="28"/>
      <c r="X166" s="28"/>
      <c r="AG166" t="s">
        <v>49</v>
      </c>
      <c r="AH166" s="22"/>
      <c r="AI166" s="22"/>
      <c r="AJ166" s="22"/>
      <c r="AK166" s="22"/>
      <c r="AL166" s="22"/>
      <c r="AM166" s="23">
        <f>L166</f>
        <v>0.59063055786744956</v>
      </c>
      <c r="AN166" s="21"/>
      <c r="AO166" s="24"/>
      <c r="AP166" s="24"/>
      <c r="AQ166" s="25"/>
      <c r="AR166" s="25"/>
      <c r="AS166" s="25"/>
      <c r="AT166" s="26"/>
      <c r="AU166" s="26"/>
      <c r="AV166" s="27"/>
      <c r="AW166" s="27"/>
      <c r="AX166" s="28"/>
      <c r="AY166" s="28"/>
    </row>
    <row r="167" spans="1:51" x14ac:dyDescent="0.3">
      <c r="A167" s="2">
        <v>1</v>
      </c>
      <c r="B167" s="2" t="str">
        <f>IF(AND('Graph-outputs'!$C$2=TRUE, OR('Graph-outputs'!$D$1=13, 'Graph-outputs'!$D$1=14)), 'Calcs-control1'!A167, "")</f>
        <v/>
      </c>
    </row>
    <row r="168" spans="1:51" x14ac:dyDescent="0.3">
      <c r="A168" s="2">
        <v>1.25</v>
      </c>
      <c r="B168" s="2" t="str">
        <f>IF(AND('Graph-outputs'!$C$2=TRUE, OR('Graph-outputs'!$D$1=13, 'Graph-outputs'!$D$1=14)), 'Calcs-control1'!A168, "")</f>
        <v/>
      </c>
      <c r="G168" s="29" t="s">
        <v>4</v>
      </c>
      <c r="H168" s="29" t="s">
        <v>5</v>
      </c>
      <c r="I168" s="29" t="s">
        <v>6</v>
      </c>
      <c r="J168" s="29" t="s">
        <v>7</v>
      </c>
      <c r="K168" s="29" t="s">
        <v>8</v>
      </c>
      <c r="L168" s="30" t="s">
        <v>52</v>
      </c>
      <c r="M168" s="31" t="s">
        <v>9</v>
      </c>
      <c r="N168" s="32" t="s">
        <v>10</v>
      </c>
      <c r="O168" s="32" t="s">
        <v>11</v>
      </c>
      <c r="P168" s="33" t="s">
        <v>12</v>
      </c>
      <c r="Q168" s="33" t="s">
        <v>13</v>
      </c>
      <c r="R168" s="33" t="s">
        <v>14</v>
      </c>
      <c r="S168" s="34" t="s">
        <v>20</v>
      </c>
      <c r="T168" s="34" t="s">
        <v>21</v>
      </c>
      <c r="U168" s="35" t="s">
        <v>16</v>
      </c>
      <c r="V168" s="35" t="s">
        <v>17</v>
      </c>
      <c r="W168" s="36" t="s">
        <v>18</v>
      </c>
      <c r="X168" s="36" t="s">
        <v>24</v>
      </c>
      <c r="AH168" s="29" t="s">
        <v>4</v>
      </c>
      <c r="AI168" s="29" t="s">
        <v>5</v>
      </c>
      <c r="AJ168" s="29" t="s">
        <v>6</v>
      </c>
      <c r="AK168" s="29" t="s">
        <v>7</v>
      </c>
      <c r="AL168" s="29" t="s">
        <v>8</v>
      </c>
      <c r="AM168" s="30" t="s">
        <v>52</v>
      </c>
      <c r="AN168" s="31" t="s">
        <v>9</v>
      </c>
      <c r="AO168" s="32" t="s">
        <v>10</v>
      </c>
      <c r="AP168" s="32" t="s">
        <v>11</v>
      </c>
      <c r="AQ168" s="33" t="s">
        <v>12</v>
      </c>
      <c r="AR168" s="33" t="s">
        <v>13</v>
      </c>
      <c r="AS168" s="33" t="s">
        <v>14</v>
      </c>
      <c r="AT168" s="34" t="s">
        <v>20</v>
      </c>
      <c r="AU168" s="34" t="s">
        <v>21</v>
      </c>
      <c r="AV168" s="35" t="s">
        <v>16</v>
      </c>
      <c r="AW168" s="35" t="s">
        <v>17</v>
      </c>
      <c r="AX168" s="36" t="s">
        <v>18</v>
      </c>
      <c r="AY168" s="36" t="s">
        <v>24</v>
      </c>
    </row>
    <row r="169" spans="1:51" x14ac:dyDescent="0.3">
      <c r="A169" s="2">
        <v>1.5</v>
      </c>
      <c r="B169" s="2" t="str">
        <f>IF(AND('Graph-outputs'!$C$2=TRUE, OR('Graph-outputs'!$D$1=13, 'Graph-outputs'!$D$1=14)), 'Calcs-control1'!A169, "")</f>
        <v/>
      </c>
    </row>
    <row r="170" spans="1:51" x14ac:dyDescent="0.3">
      <c r="A170" s="2">
        <v>1.75</v>
      </c>
      <c r="B170" s="2" t="str">
        <f>IF(AND('Graph-outputs'!$C$2=TRUE, OR('Graph-outputs'!$D$1=13, 'Graph-outputs'!$D$1=14)), 'Calcs-control1'!A170, "")</f>
        <v/>
      </c>
      <c r="E170" s="1" t="s">
        <v>83</v>
      </c>
      <c r="F170">
        <v>0</v>
      </c>
      <c r="G170" s="29">
        <f t="shared" ref="G170:G201" si="245">IF(1-EXP(-0.23*(G86-G$165))&lt;0, 0, 1-EXP(-0.23*(G86-G$165)))</f>
        <v>0</v>
      </c>
      <c r="H170" s="29">
        <f t="shared" ref="H170:M170" si="246">IF(1-EXP(-0.23*(H86-H$165))&lt;0, 0, 1-EXP(-0.23*(H86-H$165)))</f>
        <v>0</v>
      </c>
      <c r="I170" s="29">
        <f t="shared" si="246"/>
        <v>0</v>
      </c>
      <c r="J170" s="29">
        <f t="shared" si="246"/>
        <v>0</v>
      </c>
      <c r="K170" s="29">
        <f t="shared" si="246"/>
        <v>0</v>
      </c>
      <c r="L170" s="30" t="e">
        <f>IF(1-EXP(-0.23*(Z86-L$165))&lt;0, 0, 1-EXP(-0.23*(Z86-L$165)))</f>
        <v>#VALUE!</v>
      </c>
      <c r="M170" s="31">
        <f t="shared" si="246"/>
        <v>0</v>
      </c>
      <c r="N170" s="32"/>
      <c r="O170" s="32"/>
      <c r="P170" s="33"/>
      <c r="Q170" s="33"/>
      <c r="R170" s="33"/>
      <c r="S170" s="34"/>
      <c r="T170" s="34"/>
      <c r="U170" s="35" t="e">
        <f t="shared" ref="U170:X189" si="247">IF(1-EXP(-0.23*(U86-U$165))&lt;0, 0, 1-EXP(-0.23*(U86-U$165)))</f>
        <v>#VALUE!</v>
      </c>
      <c r="V170" s="35" t="e">
        <f t="shared" si="247"/>
        <v>#VALUE!</v>
      </c>
      <c r="W170" s="36" t="e">
        <f t="shared" si="247"/>
        <v>#VALUE!</v>
      </c>
      <c r="X170" s="36" t="e">
        <f t="shared" si="247"/>
        <v>#VALUE!</v>
      </c>
      <c r="AF170" s="1" t="s">
        <v>83</v>
      </c>
      <c r="AG170">
        <f>AE14</f>
        <v>6.1169246739172793</v>
      </c>
      <c r="AH170" s="29">
        <f t="shared" ref="AH170:AL185" si="248">IF(1-EXP(-0.23*(AH86-AH$165))&lt;0, 0, 1-EXP(-0.23*(AH86-AH$165)))</f>
        <v>0</v>
      </c>
      <c r="AI170" s="29">
        <f t="shared" si="248"/>
        <v>0.67264687879366947</v>
      </c>
      <c r="AJ170" s="29">
        <f t="shared" si="248"/>
        <v>0</v>
      </c>
      <c r="AK170" s="29">
        <f t="shared" si="248"/>
        <v>0.50611779519634681</v>
      </c>
      <c r="AL170" s="29">
        <f t="shared" si="248"/>
        <v>0</v>
      </c>
      <c r="AM170" s="30" t="e">
        <f>IF(1-EXP(-0.23*(BA86-AM$165))&lt;0, 0, 1-EXP(-0.23*(BA86-AM$165)))</f>
        <v>#VALUE!</v>
      </c>
      <c r="AN170" s="31">
        <f t="shared" ref="AN170:AN185" si="249">IF(1-EXP(-0.23*(AN86-AN$165))&lt;0, 0, 1-EXP(-0.23*(AN86-AN$165)))</f>
        <v>0</v>
      </c>
      <c r="AO170" s="32"/>
      <c r="AP170" s="32"/>
      <c r="AQ170" s="33"/>
      <c r="AR170" s="33"/>
      <c r="AS170" s="33"/>
      <c r="AT170" s="34"/>
      <c r="AU170" s="34"/>
      <c r="AV170" s="35" t="e">
        <f t="shared" ref="AV170:AY189" si="250">IF(1-EXP(-0.23*(AV86-AV$165))&lt;0, 0, 1-EXP(-0.23*(AV86-AV$165)))</f>
        <v>#VALUE!</v>
      </c>
      <c r="AW170" s="35" t="e">
        <f t="shared" si="250"/>
        <v>#VALUE!</v>
      </c>
      <c r="AX170" s="36" t="e">
        <f t="shared" si="250"/>
        <v>#VALUE!</v>
      </c>
      <c r="AY170" s="36" t="e">
        <f t="shared" si="250"/>
        <v>#VALUE!</v>
      </c>
    </row>
    <row r="171" spans="1:51" x14ac:dyDescent="0.3">
      <c r="A171" s="2">
        <v>2</v>
      </c>
      <c r="B171" s="2" t="str">
        <f>IF(AND('Graph-outputs'!$C$2=TRUE, OR('Graph-outputs'!$D$1=13, 'Graph-outputs'!$D$1=14)), 'Calcs-control1'!A171, "")</f>
        <v/>
      </c>
      <c r="F171">
        <v>1</v>
      </c>
      <c r="G171" s="29">
        <f t="shared" si="245"/>
        <v>0</v>
      </c>
      <c r="H171" s="29">
        <f t="shared" ref="H171:K190" si="251">IF(1-EXP(-0.23*(H87-H$165))&lt;0, 0, 1-EXP(-0.23*(H87-H$165)))</f>
        <v>0</v>
      </c>
      <c r="I171" s="29">
        <f t="shared" si="251"/>
        <v>0</v>
      </c>
      <c r="J171" s="29">
        <f t="shared" si="251"/>
        <v>0</v>
      </c>
      <c r="K171" s="29">
        <f t="shared" si="251"/>
        <v>0</v>
      </c>
      <c r="L171" s="30" t="e">
        <f t="shared" ref="L171:L225" si="252">IF(1-EXP(-0.23*(Z87-L$165))&lt;0, 0, 1-EXP(-0.23*(Z87-L$165)))</f>
        <v>#VALUE!</v>
      </c>
      <c r="M171" s="31">
        <f t="shared" ref="M171:M202" si="253">IF(1-EXP(-0.23*(M87-M$165))&lt;0, 0, 1-EXP(-0.23*(M87-M$165)))</f>
        <v>0</v>
      </c>
      <c r="N171" s="32"/>
      <c r="O171" s="32"/>
      <c r="P171" s="33"/>
      <c r="Q171" s="33"/>
      <c r="R171" s="33"/>
      <c r="S171" s="34"/>
      <c r="T171" s="34"/>
      <c r="U171" s="35" t="e">
        <f t="shared" si="247"/>
        <v>#VALUE!</v>
      </c>
      <c r="V171" s="35" t="e">
        <f t="shared" si="247"/>
        <v>#VALUE!</v>
      </c>
      <c r="W171" s="36" t="e">
        <f t="shared" si="247"/>
        <v>#VALUE!</v>
      </c>
      <c r="X171" s="36" t="e">
        <f t="shared" si="247"/>
        <v>#VALUE!</v>
      </c>
      <c r="AG171">
        <f t="shared" ref="AG171:AG234" si="254">AE15</f>
        <v>6.4330545104874606</v>
      </c>
      <c r="AH171" s="29">
        <f t="shared" si="248"/>
        <v>0</v>
      </c>
      <c r="AI171" s="29">
        <f t="shared" si="248"/>
        <v>0.705446263780098</v>
      </c>
      <c r="AJ171" s="29">
        <f t="shared" si="248"/>
        <v>0</v>
      </c>
      <c r="AK171" s="29">
        <f t="shared" si="248"/>
        <v>0.55912911036256252</v>
      </c>
      <c r="AL171" s="29">
        <f t="shared" si="248"/>
        <v>0</v>
      </c>
      <c r="AM171" s="30" t="e">
        <f t="shared" ref="AM171:AM225" si="255">IF(1-EXP(-0.23*(BA87-AM$165))&lt;0, 0, 1-EXP(-0.23*(BA87-AM$165)))</f>
        <v>#VALUE!</v>
      </c>
      <c r="AN171" s="31">
        <f t="shared" si="249"/>
        <v>0</v>
      </c>
      <c r="AO171" s="32"/>
      <c r="AP171" s="32"/>
      <c r="AQ171" s="33"/>
      <c r="AR171" s="33"/>
      <c r="AS171" s="33"/>
      <c r="AT171" s="34"/>
      <c r="AU171" s="34"/>
      <c r="AV171" s="35" t="e">
        <f t="shared" si="250"/>
        <v>#VALUE!</v>
      </c>
      <c r="AW171" s="35" t="e">
        <f t="shared" si="250"/>
        <v>#VALUE!</v>
      </c>
      <c r="AX171" s="36" t="e">
        <f t="shared" si="250"/>
        <v>#VALUE!</v>
      </c>
      <c r="AY171" s="36" t="e">
        <f t="shared" si="250"/>
        <v>#VALUE!</v>
      </c>
    </row>
    <row r="172" spans="1:51" x14ac:dyDescent="0.3">
      <c r="A172" s="2">
        <v>2.25</v>
      </c>
      <c r="B172" s="2" t="str">
        <f>IF(AND('Graph-outputs'!$C$2=TRUE, OR('Graph-outputs'!$D$1=13, 'Graph-outputs'!$D$1=14)), 'Calcs-control1'!A172, "")</f>
        <v/>
      </c>
      <c r="F172">
        <v>2</v>
      </c>
      <c r="G172" s="29">
        <f t="shared" si="245"/>
        <v>0</v>
      </c>
      <c r="H172" s="29">
        <f t="shared" si="251"/>
        <v>0</v>
      </c>
      <c r="I172" s="29">
        <f t="shared" si="251"/>
        <v>0</v>
      </c>
      <c r="J172" s="29">
        <f t="shared" si="251"/>
        <v>0</v>
      </c>
      <c r="K172" s="29">
        <f t="shared" si="251"/>
        <v>0</v>
      </c>
      <c r="L172" s="30" t="e">
        <f t="shared" si="252"/>
        <v>#VALUE!</v>
      </c>
      <c r="M172" s="31">
        <f t="shared" si="253"/>
        <v>0</v>
      </c>
      <c r="N172" s="32"/>
      <c r="O172" s="32"/>
      <c r="P172" s="33"/>
      <c r="Q172" s="33"/>
      <c r="R172" s="33"/>
      <c r="S172" s="34"/>
      <c r="T172" s="34"/>
      <c r="U172" s="35" t="e">
        <f t="shared" si="247"/>
        <v>#VALUE!</v>
      </c>
      <c r="V172" s="35" t="e">
        <f t="shared" si="247"/>
        <v>#VALUE!</v>
      </c>
      <c r="W172" s="36" t="e">
        <f t="shared" si="247"/>
        <v>#VALUE!</v>
      </c>
      <c r="X172" s="36" t="e">
        <f t="shared" si="247"/>
        <v>#VALUE!</v>
      </c>
      <c r="AG172">
        <f t="shared" si="254"/>
        <v>6.7655223075357256</v>
      </c>
      <c r="AH172" s="29">
        <f t="shared" si="248"/>
        <v>0</v>
      </c>
      <c r="AI172" s="29">
        <f t="shared" si="248"/>
        <v>0.73680885764852977</v>
      </c>
      <c r="AJ172" s="29">
        <f t="shared" si="248"/>
        <v>0</v>
      </c>
      <c r="AK172" s="29">
        <f t="shared" si="248"/>
        <v>0.60938240026484214</v>
      </c>
      <c r="AL172" s="29">
        <f t="shared" si="248"/>
        <v>0</v>
      </c>
      <c r="AM172" s="30" t="e">
        <f t="shared" si="255"/>
        <v>#VALUE!</v>
      </c>
      <c r="AN172" s="31">
        <f t="shared" si="249"/>
        <v>0</v>
      </c>
      <c r="AO172" s="32"/>
      <c r="AP172" s="32"/>
      <c r="AQ172" s="33"/>
      <c r="AR172" s="33"/>
      <c r="AS172" s="33"/>
      <c r="AT172" s="34"/>
      <c r="AU172" s="34"/>
      <c r="AV172" s="35" t="e">
        <f t="shared" si="250"/>
        <v>#VALUE!</v>
      </c>
      <c r="AW172" s="35" t="e">
        <f t="shared" si="250"/>
        <v>#VALUE!</v>
      </c>
      <c r="AX172" s="36" t="e">
        <f t="shared" si="250"/>
        <v>#VALUE!</v>
      </c>
      <c r="AY172" s="36" t="e">
        <f t="shared" si="250"/>
        <v>#VALUE!</v>
      </c>
    </row>
    <row r="173" spans="1:51" x14ac:dyDescent="0.3">
      <c r="A173" s="2">
        <v>2.5</v>
      </c>
      <c r="B173" s="2" t="str">
        <f>IF(AND('Graph-outputs'!$C$2=TRUE, OR('Graph-outputs'!$D$1=13, 'Graph-outputs'!$D$1=14)), 'Calcs-control1'!A173, "")</f>
        <v/>
      </c>
      <c r="F173">
        <v>3</v>
      </c>
      <c r="G173" s="29">
        <f t="shared" si="245"/>
        <v>0</v>
      </c>
      <c r="H173" s="29">
        <f t="shared" si="251"/>
        <v>0.16604177151554278</v>
      </c>
      <c r="I173" s="29">
        <f t="shared" si="251"/>
        <v>0</v>
      </c>
      <c r="J173" s="29">
        <f t="shared" si="251"/>
        <v>0</v>
      </c>
      <c r="K173" s="29">
        <f t="shared" si="251"/>
        <v>0</v>
      </c>
      <c r="L173" s="30" t="e">
        <f t="shared" si="252"/>
        <v>#VALUE!</v>
      </c>
      <c r="M173" s="31">
        <f t="shared" si="253"/>
        <v>0</v>
      </c>
      <c r="N173" s="32"/>
      <c r="O173" s="32"/>
      <c r="P173" s="33"/>
      <c r="Q173" s="33"/>
      <c r="R173" s="33"/>
      <c r="S173" s="34"/>
      <c r="T173" s="34"/>
      <c r="U173" s="35" t="e">
        <f t="shared" si="247"/>
        <v>#VALUE!</v>
      </c>
      <c r="V173" s="35" t="e">
        <f t="shared" si="247"/>
        <v>#VALUE!</v>
      </c>
      <c r="W173" s="36" t="e">
        <f t="shared" si="247"/>
        <v>#VALUE!</v>
      </c>
      <c r="X173" s="36" t="e">
        <f t="shared" si="247"/>
        <v>#VALUE!</v>
      </c>
      <c r="AG173">
        <f t="shared" si="254"/>
        <v>7.1151724300087089</v>
      </c>
      <c r="AH173" s="29">
        <f t="shared" si="248"/>
        <v>0</v>
      </c>
      <c r="AI173" s="29">
        <f t="shared" si="248"/>
        <v>0.76656532409965172</v>
      </c>
      <c r="AJ173" s="29">
        <f t="shared" si="248"/>
        <v>0</v>
      </c>
      <c r="AK173" s="29">
        <f t="shared" si="248"/>
        <v>0.65662824059649116</v>
      </c>
      <c r="AL173" s="29">
        <f t="shared" si="248"/>
        <v>0</v>
      </c>
      <c r="AM173" s="30" t="e">
        <f t="shared" si="255"/>
        <v>#VALUE!</v>
      </c>
      <c r="AN173" s="31">
        <f t="shared" si="249"/>
        <v>0</v>
      </c>
      <c r="AO173" s="32"/>
      <c r="AP173" s="32"/>
      <c r="AQ173" s="33"/>
      <c r="AR173" s="33"/>
      <c r="AS173" s="33"/>
      <c r="AT173" s="34"/>
      <c r="AU173" s="34"/>
      <c r="AV173" s="35" t="e">
        <f t="shared" si="250"/>
        <v>#VALUE!</v>
      </c>
      <c r="AW173" s="35" t="e">
        <f t="shared" si="250"/>
        <v>#VALUE!</v>
      </c>
      <c r="AX173" s="36" t="e">
        <f t="shared" si="250"/>
        <v>#VALUE!</v>
      </c>
      <c r="AY173" s="36" t="e">
        <f t="shared" si="250"/>
        <v>#VALUE!</v>
      </c>
    </row>
    <row r="174" spans="1:51" x14ac:dyDescent="0.3">
      <c r="A174" s="2">
        <v>2.75</v>
      </c>
      <c r="B174" s="2" t="str">
        <f>IF(AND('Graph-outputs'!$C$2=TRUE, OR('Graph-outputs'!$D$1=13, 'Graph-outputs'!$D$1=14)), 'Calcs-control1'!A174, "")</f>
        <v/>
      </c>
      <c r="F174">
        <v>4</v>
      </c>
      <c r="G174" s="29">
        <f t="shared" si="245"/>
        <v>0</v>
      </c>
      <c r="H174" s="29">
        <f t="shared" si="251"/>
        <v>0.36629959471010376</v>
      </c>
      <c r="I174" s="29">
        <f t="shared" si="251"/>
        <v>0</v>
      </c>
      <c r="J174" s="29">
        <f t="shared" si="251"/>
        <v>0</v>
      </c>
      <c r="K174" s="29">
        <f t="shared" si="251"/>
        <v>0</v>
      </c>
      <c r="L174" s="30" t="e">
        <f t="shared" si="252"/>
        <v>#VALUE!</v>
      </c>
      <c r="M174" s="31">
        <f t="shared" si="253"/>
        <v>0</v>
      </c>
      <c r="N174" s="32"/>
      <c r="O174" s="32"/>
      <c r="P174" s="33"/>
      <c r="Q174" s="33"/>
      <c r="R174" s="33"/>
      <c r="S174" s="34"/>
      <c r="T174" s="34"/>
      <c r="U174" s="35" t="e">
        <f t="shared" si="247"/>
        <v>#VALUE!</v>
      </c>
      <c r="V174" s="35" t="e">
        <f t="shared" si="247"/>
        <v>#VALUE!</v>
      </c>
      <c r="W174" s="36" t="e">
        <f t="shared" si="247"/>
        <v>#VALUE!</v>
      </c>
      <c r="X174" s="36" t="e">
        <f t="shared" si="247"/>
        <v>#VALUE!</v>
      </c>
      <c r="AG174">
        <f t="shared" si="254"/>
        <v>7.482892880623127</v>
      </c>
      <c r="AH174" s="29">
        <f t="shared" si="248"/>
        <v>0</v>
      </c>
      <c r="AI174" s="29">
        <f t="shared" si="248"/>
        <v>0.79456719979923696</v>
      </c>
      <c r="AJ174" s="29">
        <f t="shared" si="248"/>
        <v>0</v>
      </c>
      <c r="AK174" s="29">
        <f t="shared" si="248"/>
        <v>0.70066040811720498</v>
      </c>
      <c r="AL174" s="29">
        <f t="shared" si="248"/>
        <v>0</v>
      </c>
      <c r="AM174" s="30" t="e">
        <f t="shared" si="255"/>
        <v>#VALUE!</v>
      </c>
      <c r="AN174" s="31">
        <f t="shared" si="249"/>
        <v>0</v>
      </c>
      <c r="AO174" s="32"/>
      <c r="AP174" s="32"/>
      <c r="AQ174" s="33"/>
      <c r="AR174" s="33"/>
      <c r="AS174" s="33"/>
      <c r="AT174" s="34"/>
      <c r="AU174" s="34"/>
      <c r="AV174" s="35" t="e">
        <f t="shared" si="250"/>
        <v>#VALUE!</v>
      </c>
      <c r="AW174" s="35" t="e">
        <f t="shared" si="250"/>
        <v>#VALUE!</v>
      </c>
      <c r="AX174" s="36" t="e">
        <f t="shared" si="250"/>
        <v>#VALUE!</v>
      </c>
      <c r="AY174" s="36" t="e">
        <f t="shared" si="250"/>
        <v>#VALUE!</v>
      </c>
    </row>
    <row r="175" spans="1:51" x14ac:dyDescent="0.3">
      <c r="A175" s="2">
        <v>3</v>
      </c>
      <c r="B175" s="2" t="str">
        <f>IF(AND('Graph-outputs'!$C$2=TRUE, OR('Graph-outputs'!$D$1=13, 'Graph-outputs'!$D$1=14)), 'Calcs-control1'!A175, "")</f>
        <v/>
      </c>
      <c r="F175">
        <v>5</v>
      </c>
      <c r="G175" s="29">
        <f t="shared" si="245"/>
        <v>0</v>
      </c>
      <c r="H175" s="29">
        <f t="shared" si="251"/>
        <v>0.5308998680737651</v>
      </c>
      <c r="I175" s="29">
        <f t="shared" si="251"/>
        <v>0</v>
      </c>
      <c r="J175" s="29">
        <f t="shared" si="251"/>
        <v>0.27251234174860461</v>
      </c>
      <c r="K175" s="29">
        <f t="shared" si="251"/>
        <v>0</v>
      </c>
      <c r="L175" s="30" t="e">
        <f t="shared" si="252"/>
        <v>#VALUE!</v>
      </c>
      <c r="M175" s="31">
        <f t="shared" si="253"/>
        <v>0</v>
      </c>
      <c r="N175" s="32"/>
      <c r="O175" s="32"/>
      <c r="P175" s="33"/>
      <c r="Q175" s="33"/>
      <c r="R175" s="33"/>
      <c r="S175" s="34"/>
      <c r="T175" s="34"/>
      <c r="U175" s="35" t="e">
        <f t="shared" si="247"/>
        <v>#VALUE!</v>
      </c>
      <c r="V175" s="35" t="e">
        <f t="shared" si="247"/>
        <v>#VALUE!</v>
      </c>
      <c r="W175" s="36" t="e">
        <f t="shared" si="247"/>
        <v>#VALUE!</v>
      </c>
      <c r="X175" s="36" t="e">
        <f t="shared" si="247"/>
        <v>#VALUE!</v>
      </c>
      <c r="AG175">
        <f t="shared" si="254"/>
        <v>7.8696175551168945</v>
      </c>
      <c r="AH175" s="29">
        <f t="shared" si="248"/>
        <v>2.8148486613757684E-2</v>
      </c>
      <c r="AI175" s="29">
        <f t="shared" si="248"/>
        <v>0.82069100061979594</v>
      </c>
      <c r="AJ175" s="29">
        <f t="shared" si="248"/>
        <v>0</v>
      </c>
      <c r="AK175" s="29">
        <f t="shared" si="248"/>
        <v>0.74132179375933949</v>
      </c>
      <c r="AL175" s="29">
        <f t="shared" si="248"/>
        <v>0</v>
      </c>
      <c r="AM175" s="30" t="e">
        <f t="shared" si="255"/>
        <v>#VALUE!</v>
      </c>
      <c r="AN175" s="31">
        <f t="shared" si="249"/>
        <v>0</v>
      </c>
      <c r="AO175" s="32"/>
      <c r="AP175" s="32"/>
      <c r="AQ175" s="33"/>
      <c r="AR175" s="33"/>
      <c r="AS175" s="33"/>
      <c r="AT175" s="34"/>
      <c r="AU175" s="34"/>
      <c r="AV175" s="35" t="e">
        <f t="shared" si="250"/>
        <v>#VALUE!</v>
      </c>
      <c r="AW175" s="35" t="e">
        <f t="shared" si="250"/>
        <v>#VALUE!</v>
      </c>
      <c r="AX175" s="36" t="e">
        <f t="shared" si="250"/>
        <v>#VALUE!</v>
      </c>
      <c r="AY175" s="36" t="e">
        <f t="shared" si="250"/>
        <v>#VALUE!</v>
      </c>
    </row>
    <row r="176" spans="1:51" x14ac:dyDescent="0.3">
      <c r="A176" s="2">
        <v>3.25</v>
      </c>
      <c r="B176" s="2" t="str">
        <f>IF(AND('Graph-outputs'!$C$2=TRUE, OR('Graph-outputs'!$D$1=13, 'Graph-outputs'!$D$1=14)), 'Calcs-control1'!A176, "")</f>
        <v/>
      </c>
      <c r="F176">
        <v>6</v>
      </c>
      <c r="G176" s="29">
        <f t="shared" si="245"/>
        <v>0</v>
      </c>
      <c r="H176" s="29">
        <f t="shared" si="251"/>
        <v>0.65974240881092894</v>
      </c>
      <c r="I176" s="29">
        <f t="shared" si="251"/>
        <v>0</v>
      </c>
      <c r="J176" s="29">
        <f t="shared" si="251"/>
        <v>0.48514241323622331</v>
      </c>
      <c r="K176" s="29">
        <f t="shared" si="251"/>
        <v>0</v>
      </c>
      <c r="L176" s="30" t="e">
        <f t="shared" si="252"/>
        <v>#VALUE!</v>
      </c>
      <c r="M176" s="31">
        <f t="shared" si="253"/>
        <v>0</v>
      </c>
      <c r="N176" s="32"/>
      <c r="O176" s="32"/>
      <c r="P176" s="33"/>
      <c r="Q176" s="33"/>
      <c r="R176" s="33"/>
      <c r="S176" s="34"/>
      <c r="T176" s="34"/>
      <c r="U176" s="35" t="e">
        <f t="shared" si="247"/>
        <v>#VALUE!</v>
      </c>
      <c r="V176" s="35" t="e">
        <f t="shared" si="247"/>
        <v>#VALUE!</v>
      </c>
      <c r="W176" s="36" t="e">
        <f t="shared" si="247"/>
        <v>#VALUE!</v>
      </c>
      <c r="X176" s="36" t="e">
        <f t="shared" si="247"/>
        <v>#VALUE!</v>
      </c>
      <c r="AG176">
        <f t="shared" si="254"/>
        <v>8.2763286140542487</v>
      </c>
      <c r="AH176" s="29">
        <f t="shared" si="248"/>
        <v>8.5728052409607569E-2</v>
      </c>
      <c r="AI176" s="29">
        <f t="shared" si="248"/>
        <v>0.8448417362494911</v>
      </c>
      <c r="AJ176" s="29">
        <f t="shared" si="248"/>
        <v>0</v>
      </c>
      <c r="AK176" s="29">
        <f t="shared" si="248"/>
        <v>0.7785089139793554</v>
      </c>
      <c r="AL176" s="29">
        <f t="shared" si="248"/>
        <v>0</v>
      </c>
      <c r="AM176" s="30" t="e">
        <f t="shared" si="255"/>
        <v>#VALUE!</v>
      </c>
      <c r="AN176" s="31">
        <f t="shared" si="249"/>
        <v>0</v>
      </c>
      <c r="AO176" s="32"/>
      <c r="AP176" s="32"/>
      <c r="AQ176" s="33"/>
      <c r="AR176" s="33"/>
      <c r="AS176" s="33"/>
      <c r="AT176" s="34"/>
      <c r="AU176" s="34"/>
      <c r="AV176" s="35" t="e">
        <f t="shared" si="250"/>
        <v>#VALUE!</v>
      </c>
      <c r="AW176" s="35" t="e">
        <f t="shared" si="250"/>
        <v>#VALUE!</v>
      </c>
      <c r="AX176" s="36" t="e">
        <f t="shared" si="250"/>
        <v>#VALUE!</v>
      </c>
      <c r="AY176" s="36" t="e">
        <f t="shared" si="250"/>
        <v>#VALUE!</v>
      </c>
    </row>
    <row r="177" spans="1:51" x14ac:dyDescent="0.3">
      <c r="A177" s="2">
        <v>3.5</v>
      </c>
      <c r="B177" s="2" t="str">
        <f>IF(AND('Graph-outputs'!$C$2=TRUE, OR('Graph-outputs'!$D$1=13, 'Graph-outputs'!$D$1=14)), 'Calcs-control1'!A177, "")</f>
        <v/>
      </c>
      <c r="F177">
        <v>7</v>
      </c>
      <c r="G177" s="29">
        <f t="shared" si="245"/>
        <v>0</v>
      </c>
      <c r="H177" s="29">
        <f t="shared" si="251"/>
        <v>0.7571137897188891</v>
      </c>
      <c r="I177" s="29">
        <f t="shared" si="251"/>
        <v>0</v>
      </c>
      <c r="J177" s="29">
        <f t="shared" si="251"/>
        <v>0.64167002876970192</v>
      </c>
      <c r="K177" s="29">
        <f t="shared" si="251"/>
        <v>0</v>
      </c>
      <c r="L177" s="30" t="e">
        <f t="shared" si="252"/>
        <v>#VALUE!</v>
      </c>
      <c r="M177" s="31">
        <f t="shared" si="253"/>
        <v>0</v>
      </c>
      <c r="N177" s="32"/>
      <c r="O177" s="32"/>
      <c r="P177" s="33"/>
      <c r="Q177" s="33"/>
      <c r="R177" s="33"/>
      <c r="S177" s="34"/>
      <c r="T177" s="34"/>
      <c r="U177" s="35" t="e">
        <f t="shared" si="247"/>
        <v>#VALUE!</v>
      </c>
      <c r="V177" s="35" t="e">
        <f t="shared" si="247"/>
        <v>#VALUE!</v>
      </c>
      <c r="W177" s="36" t="e">
        <f t="shared" si="247"/>
        <v>#VALUE!</v>
      </c>
      <c r="X177" s="36" t="e">
        <f t="shared" si="247"/>
        <v>#VALUE!</v>
      </c>
      <c r="AG177">
        <f t="shared" si="254"/>
        <v>8.7040589772085397</v>
      </c>
      <c r="AH177" s="29">
        <f t="shared" si="248"/>
        <v>0.14874882681335566</v>
      </c>
      <c r="AI177" s="29">
        <f t="shared" si="248"/>
        <v>0.86695562245758684</v>
      </c>
      <c r="AJ177" s="29">
        <f t="shared" si="248"/>
        <v>0</v>
      </c>
      <c r="AK177" s="29">
        <f t="shared" si="248"/>
        <v>0.81217470467357056</v>
      </c>
      <c r="AL177" s="29">
        <f t="shared" si="248"/>
        <v>0</v>
      </c>
      <c r="AM177" s="30" t="e">
        <f t="shared" si="255"/>
        <v>#VALUE!</v>
      </c>
      <c r="AN177" s="31">
        <f t="shared" si="249"/>
        <v>0</v>
      </c>
      <c r="AO177" s="32"/>
      <c r="AP177" s="32"/>
      <c r="AQ177" s="33"/>
      <c r="AR177" s="33"/>
      <c r="AS177" s="33"/>
      <c r="AT177" s="34"/>
      <c r="AU177" s="34"/>
      <c r="AV177" s="35" t="e">
        <f t="shared" si="250"/>
        <v>#VALUE!</v>
      </c>
      <c r="AW177" s="35" t="e">
        <f t="shared" si="250"/>
        <v>#VALUE!</v>
      </c>
      <c r="AX177" s="36" t="e">
        <f t="shared" si="250"/>
        <v>#VALUE!</v>
      </c>
      <c r="AY177" s="36" t="e">
        <f t="shared" si="250"/>
        <v>#VALUE!</v>
      </c>
    </row>
    <row r="178" spans="1:51" x14ac:dyDescent="0.3">
      <c r="A178" s="2">
        <v>3.75</v>
      </c>
      <c r="B178" s="2" t="str">
        <f>IF(AND('Graph-outputs'!$C$2=TRUE, OR('Graph-outputs'!$D$1=13, 'Graph-outputs'!$D$1=14)), 'Calcs-control1'!A178, "")</f>
        <v/>
      </c>
      <c r="F178">
        <v>8</v>
      </c>
      <c r="G178" s="29">
        <f t="shared" si="245"/>
        <v>4.6309571247468373E-2</v>
      </c>
      <c r="H178" s="29">
        <f t="shared" si="251"/>
        <v>0.82878705759686833</v>
      </c>
      <c r="I178" s="29">
        <f t="shared" si="251"/>
        <v>0</v>
      </c>
      <c r="J178" s="29">
        <f t="shared" si="251"/>
        <v>0.75383363557579863</v>
      </c>
      <c r="K178" s="29">
        <f t="shared" si="251"/>
        <v>0</v>
      </c>
      <c r="L178" s="30" t="e">
        <f t="shared" si="252"/>
        <v>#VALUE!</v>
      </c>
      <c r="M178" s="31">
        <f t="shared" si="253"/>
        <v>0</v>
      </c>
      <c r="N178" s="32"/>
      <c r="O178" s="32"/>
      <c r="P178" s="33"/>
      <c r="Q178" s="33"/>
      <c r="R178" s="33"/>
      <c r="S178" s="34"/>
      <c r="T178" s="34"/>
      <c r="U178" s="35" t="e">
        <f t="shared" si="247"/>
        <v>#VALUE!</v>
      </c>
      <c r="V178" s="35" t="e">
        <f t="shared" si="247"/>
        <v>#VALUE!</v>
      </c>
      <c r="W178" s="36" t="e">
        <f t="shared" si="247"/>
        <v>#VALUE!</v>
      </c>
      <c r="X178" s="36" t="e">
        <f t="shared" si="247"/>
        <v>#VALUE!</v>
      </c>
      <c r="AG178">
        <f t="shared" si="254"/>
        <v>9.1538949468576511</v>
      </c>
      <c r="AH178" s="29">
        <f t="shared" si="248"/>
        <v>0.21673448792541128</v>
      </c>
      <c r="AI178" s="29">
        <f t="shared" si="248"/>
        <v>0.88700180474686074</v>
      </c>
      <c r="AJ178" s="29">
        <f t="shared" si="248"/>
        <v>0</v>
      </c>
      <c r="AK178" s="29">
        <f t="shared" si="248"/>
        <v>0.84232935570462997</v>
      </c>
      <c r="AL178" s="29">
        <f t="shared" si="248"/>
        <v>0</v>
      </c>
      <c r="AM178" s="30" t="e">
        <f t="shared" si="255"/>
        <v>#VALUE!</v>
      </c>
      <c r="AN178" s="31">
        <f t="shared" si="249"/>
        <v>0</v>
      </c>
      <c r="AO178" s="32"/>
      <c r="AP178" s="32"/>
      <c r="AQ178" s="33"/>
      <c r="AR178" s="33"/>
      <c r="AS178" s="33"/>
      <c r="AT178" s="34"/>
      <c r="AU178" s="34"/>
      <c r="AV178" s="35" t="e">
        <f t="shared" si="250"/>
        <v>#VALUE!</v>
      </c>
      <c r="AW178" s="35" t="e">
        <f t="shared" si="250"/>
        <v>#VALUE!</v>
      </c>
      <c r="AX178" s="36" t="e">
        <f t="shared" si="250"/>
        <v>#VALUE!</v>
      </c>
      <c r="AY178" s="36" t="e">
        <f t="shared" si="250"/>
        <v>#VALUE!</v>
      </c>
    </row>
    <row r="179" spans="1:51" x14ac:dyDescent="0.3">
      <c r="A179" s="2">
        <v>4</v>
      </c>
      <c r="B179" s="2" t="str">
        <f>IF(AND('Graph-outputs'!$C$2=TRUE, OR('Graph-outputs'!$D$1=13, 'Graph-outputs'!$D$1=14)), 'Calcs-control1'!A179, "")</f>
        <v/>
      </c>
      <c r="F179">
        <v>9</v>
      </c>
      <c r="G179" s="29">
        <f t="shared" si="245"/>
        <v>0.19334676841085263</v>
      </c>
      <c r="H179" s="29">
        <f t="shared" si="251"/>
        <v>0.88048814344635262</v>
      </c>
      <c r="I179" s="29">
        <f t="shared" si="251"/>
        <v>0</v>
      </c>
      <c r="J179" s="29">
        <f t="shared" si="251"/>
        <v>0.83257210133215342</v>
      </c>
      <c r="K179" s="29">
        <f t="shared" si="251"/>
        <v>0</v>
      </c>
      <c r="L179" s="30" t="e">
        <f t="shared" si="252"/>
        <v>#VALUE!</v>
      </c>
      <c r="M179" s="31">
        <f t="shared" si="253"/>
        <v>0</v>
      </c>
      <c r="N179" s="32"/>
      <c r="O179" s="32"/>
      <c r="P179" s="33"/>
      <c r="Q179" s="33"/>
      <c r="R179" s="33"/>
      <c r="S179" s="34"/>
      <c r="T179" s="34"/>
      <c r="U179" s="35" t="e">
        <f t="shared" si="247"/>
        <v>#VALUE!</v>
      </c>
      <c r="V179" s="35" t="e">
        <f t="shared" si="247"/>
        <v>#VALUE!</v>
      </c>
      <c r="W179" s="36" t="e">
        <f t="shared" si="247"/>
        <v>#VALUE!</v>
      </c>
      <c r="X179" s="36" t="e">
        <f t="shared" si="247"/>
        <v>#VALUE!</v>
      </c>
      <c r="AG179">
        <f t="shared" si="254"/>
        <v>9.6269789666544039</v>
      </c>
      <c r="AH179" s="29">
        <f t="shared" si="248"/>
        <v>0.28890119588021501</v>
      </c>
      <c r="AI179" s="29">
        <f t="shared" si="248"/>
        <v>0.90498294876077512</v>
      </c>
      <c r="AJ179" s="29">
        <f t="shared" si="248"/>
        <v>0</v>
      </c>
      <c r="AK179" s="29">
        <f t="shared" si="248"/>
        <v>0.86903904536303489</v>
      </c>
      <c r="AL179" s="29">
        <f t="shared" si="248"/>
        <v>0</v>
      </c>
      <c r="AM179" s="30" t="e">
        <f t="shared" si="255"/>
        <v>#VALUE!</v>
      </c>
      <c r="AN179" s="31">
        <f t="shared" si="249"/>
        <v>0</v>
      </c>
      <c r="AO179" s="32"/>
      <c r="AP179" s="32"/>
      <c r="AQ179" s="33"/>
      <c r="AR179" s="33"/>
      <c r="AS179" s="33"/>
      <c r="AT179" s="34"/>
      <c r="AU179" s="34"/>
      <c r="AV179" s="35" t="e">
        <f t="shared" si="250"/>
        <v>#VALUE!</v>
      </c>
      <c r="AW179" s="35" t="e">
        <f t="shared" si="250"/>
        <v>#VALUE!</v>
      </c>
      <c r="AX179" s="36" t="e">
        <f t="shared" si="250"/>
        <v>#VALUE!</v>
      </c>
      <c r="AY179" s="36" t="e">
        <f t="shared" si="250"/>
        <v>#VALUE!</v>
      </c>
    </row>
    <row r="180" spans="1:51" x14ac:dyDescent="0.3">
      <c r="A180" s="2">
        <v>4.25</v>
      </c>
      <c r="B180" s="2" t="str">
        <f>IF(AND('Graph-outputs'!$C$2=TRUE, OR('Graph-outputs'!$D$1=13, 'Graph-outputs'!$D$1=14)), 'Calcs-control1'!A180, "")</f>
        <v/>
      </c>
      <c r="F180">
        <v>10</v>
      </c>
      <c r="G180" s="29">
        <f t="shared" si="245"/>
        <v>0.34545146571785268</v>
      </c>
      <c r="H180" s="29">
        <f t="shared" si="251"/>
        <v>0.9172022186569031</v>
      </c>
      <c r="I180" s="29">
        <f t="shared" si="251"/>
        <v>0</v>
      </c>
      <c r="J180" s="29">
        <f t="shared" si="251"/>
        <v>0.88698007885594576</v>
      </c>
      <c r="K180" s="29">
        <f t="shared" si="251"/>
        <v>0</v>
      </c>
      <c r="L180" s="30" t="e">
        <f t="shared" si="252"/>
        <v>#VALUE!</v>
      </c>
      <c r="M180" s="31">
        <f t="shared" si="253"/>
        <v>0</v>
      </c>
      <c r="N180" s="32"/>
      <c r="O180" s="32"/>
      <c r="P180" s="33"/>
      <c r="Q180" s="33"/>
      <c r="R180" s="33"/>
      <c r="S180" s="34"/>
      <c r="T180" s="34"/>
      <c r="U180" s="35" t="e">
        <f t="shared" si="247"/>
        <v>#VALUE!</v>
      </c>
      <c r="V180" s="35" t="e">
        <f t="shared" si="247"/>
        <v>#VALUE!</v>
      </c>
      <c r="W180" s="36" t="e">
        <f t="shared" si="247"/>
        <v>#VALUE!</v>
      </c>
      <c r="X180" s="36" t="e">
        <f t="shared" si="247"/>
        <v>#VALUE!</v>
      </c>
      <c r="AG180">
        <f t="shared" si="254"/>
        <v>10.124512523078607</v>
      </c>
      <c r="AH180" s="29">
        <f t="shared" si="248"/>
        <v>0.36414096461405177</v>
      </c>
      <c r="AI180" s="29">
        <f t="shared" si="248"/>
        <v>0.92093461055963721</v>
      </c>
      <c r="AJ180" s="29">
        <f t="shared" si="248"/>
        <v>0</v>
      </c>
      <c r="AK180" s="29">
        <f t="shared" si="248"/>
        <v>0.89242255740319854</v>
      </c>
      <c r="AL180" s="29">
        <f t="shared" si="248"/>
        <v>0</v>
      </c>
      <c r="AM180" s="30" t="e">
        <f t="shared" si="255"/>
        <v>#VALUE!</v>
      </c>
      <c r="AN180" s="31">
        <f t="shared" si="249"/>
        <v>0</v>
      </c>
      <c r="AO180" s="32"/>
      <c r="AP180" s="32"/>
      <c r="AQ180" s="33"/>
      <c r="AR180" s="33"/>
      <c r="AS180" s="33"/>
      <c r="AT180" s="34"/>
      <c r="AU180" s="34"/>
      <c r="AV180" s="35" t="e">
        <f t="shared" si="250"/>
        <v>#VALUE!</v>
      </c>
      <c r="AW180" s="35" t="e">
        <f t="shared" si="250"/>
        <v>#VALUE!</v>
      </c>
      <c r="AX180" s="36" t="e">
        <f t="shared" si="250"/>
        <v>#VALUE!</v>
      </c>
      <c r="AY180" s="36" t="e">
        <f t="shared" si="250"/>
        <v>#VALUE!</v>
      </c>
    </row>
    <row r="181" spans="1:51" x14ac:dyDescent="0.3">
      <c r="A181" s="2">
        <v>4.5</v>
      </c>
      <c r="B181" s="2" t="str">
        <f>IF(AND('Graph-outputs'!$C$2=TRUE, OR('Graph-outputs'!$D$1=13, 'Graph-outputs'!$D$1=14)), 'Calcs-control1'!A181, "")</f>
        <v/>
      </c>
      <c r="F181">
        <v>11</v>
      </c>
      <c r="G181" s="29">
        <f t="shared" si="245"/>
        <v>0.49080046469931071</v>
      </c>
      <c r="H181" s="29">
        <f t="shared" si="251"/>
        <v>0.94295837433218144</v>
      </c>
      <c r="I181" s="29">
        <f t="shared" si="251"/>
        <v>0</v>
      </c>
      <c r="J181" s="29">
        <f t="shared" si="251"/>
        <v>0.92412323328481516</v>
      </c>
      <c r="K181" s="29">
        <f t="shared" si="251"/>
        <v>0</v>
      </c>
      <c r="L181" s="30" t="e">
        <f t="shared" si="252"/>
        <v>#VALUE!</v>
      </c>
      <c r="M181" s="31">
        <f t="shared" si="253"/>
        <v>0</v>
      </c>
      <c r="N181" s="32"/>
      <c r="O181" s="32"/>
      <c r="P181" s="33"/>
      <c r="Q181" s="33"/>
      <c r="R181" s="33"/>
      <c r="S181" s="34"/>
      <c r="T181" s="34"/>
      <c r="U181" s="35" t="e">
        <f t="shared" si="247"/>
        <v>#VALUE!</v>
      </c>
      <c r="V181" s="35" t="e">
        <f t="shared" si="247"/>
        <v>#VALUE!</v>
      </c>
      <c r="W181" s="36" t="e">
        <f t="shared" si="247"/>
        <v>#VALUE!</v>
      </c>
      <c r="X181" s="36" t="e">
        <f t="shared" si="247"/>
        <v>#VALUE!</v>
      </c>
      <c r="AG181">
        <f t="shared" si="254"/>
        <v>10.647759196839573</v>
      </c>
      <c r="AH181" s="29">
        <f t="shared" si="248"/>
        <v>0.44103511061453649</v>
      </c>
      <c r="AI181" s="29">
        <f t="shared" si="248"/>
        <v>0.93492337067729003</v>
      </c>
      <c r="AJ181" s="29">
        <f t="shared" si="248"/>
        <v>0</v>
      </c>
      <c r="AK181" s="29">
        <f t="shared" si="248"/>
        <v>0.91264589972167554</v>
      </c>
      <c r="AL181" s="29">
        <f t="shared" si="248"/>
        <v>0</v>
      </c>
      <c r="AM181" s="30" t="e">
        <f t="shared" si="255"/>
        <v>#VALUE!</v>
      </c>
      <c r="AN181" s="31">
        <f t="shared" si="249"/>
        <v>0</v>
      </c>
      <c r="AO181" s="32"/>
      <c r="AP181" s="32"/>
      <c r="AQ181" s="33"/>
      <c r="AR181" s="33"/>
      <c r="AS181" s="33"/>
      <c r="AT181" s="34"/>
      <c r="AU181" s="34"/>
      <c r="AV181" s="35" t="e">
        <f t="shared" si="250"/>
        <v>#VALUE!</v>
      </c>
      <c r="AW181" s="35" t="e">
        <f t="shared" si="250"/>
        <v>#VALUE!</v>
      </c>
      <c r="AX181" s="36" t="e">
        <f t="shared" si="250"/>
        <v>#VALUE!</v>
      </c>
      <c r="AY181" s="36" t="e">
        <f t="shared" si="250"/>
        <v>#VALUE!</v>
      </c>
    </row>
    <row r="182" spans="1:51" x14ac:dyDescent="0.3">
      <c r="A182" s="2">
        <v>4.75</v>
      </c>
      <c r="B182" s="2" t="str">
        <f>IF(AND('Graph-outputs'!$C$2=TRUE, OR('Graph-outputs'!$D$1=13, 'Graph-outputs'!$D$1=14)), 'Calcs-control1'!A182, "")</f>
        <v/>
      </c>
      <c r="F182">
        <v>12</v>
      </c>
      <c r="G182" s="29">
        <f t="shared" si="245"/>
        <v>0.62000254158618351</v>
      </c>
      <c r="H182" s="29">
        <f t="shared" si="251"/>
        <v>0.96085862413478684</v>
      </c>
      <c r="I182" s="29">
        <f t="shared" si="251"/>
        <v>0</v>
      </c>
      <c r="J182" s="29">
        <f t="shared" si="251"/>
        <v>0.94924849230449193</v>
      </c>
      <c r="K182" s="29">
        <f t="shared" si="251"/>
        <v>0</v>
      </c>
      <c r="L182" s="30" t="e">
        <f t="shared" si="252"/>
        <v>#VALUE!</v>
      </c>
      <c r="M182" s="31">
        <f t="shared" si="253"/>
        <v>0</v>
      </c>
      <c r="N182" s="32"/>
      <c r="O182" s="32"/>
      <c r="P182" s="33"/>
      <c r="Q182" s="33"/>
      <c r="R182" s="33"/>
      <c r="S182" s="34"/>
      <c r="T182" s="34"/>
      <c r="U182" s="35" t="e">
        <f t="shared" si="247"/>
        <v>#VALUE!</v>
      </c>
      <c r="V182" s="35" t="e">
        <f t="shared" si="247"/>
        <v>#VALUE!</v>
      </c>
      <c r="W182" s="36" t="e">
        <f t="shared" si="247"/>
        <v>#VALUE!</v>
      </c>
      <c r="X182" s="36" t="e">
        <f t="shared" si="247"/>
        <v>#VALUE!</v>
      </c>
      <c r="AG182">
        <f t="shared" si="254"/>
        <v>11.198047871978659</v>
      </c>
      <c r="AH182" s="29">
        <f t="shared" si="248"/>
        <v>0.5179060338780358</v>
      </c>
      <c r="AI182" s="29">
        <f t="shared" si="248"/>
        <v>0.94704379468394773</v>
      </c>
      <c r="AJ182" s="29">
        <f t="shared" si="248"/>
        <v>0</v>
      </c>
      <c r="AK182" s="29">
        <f t="shared" si="248"/>
        <v>0.92991518149479602</v>
      </c>
      <c r="AL182" s="29">
        <f t="shared" si="248"/>
        <v>0</v>
      </c>
      <c r="AM182" s="30" t="e">
        <f t="shared" si="255"/>
        <v>#VALUE!</v>
      </c>
      <c r="AN182" s="31">
        <f t="shared" si="249"/>
        <v>0</v>
      </c>
      <c r="AO182" s="32"/>
      <c r="AP182" s="32"/>
      <c r="AQ182" s="33"/>
      <c r="AR182" s="33"/>
      <c r="AS182" s="33"/>
      <c r="AT182" s="34"/>
      <c r="AU182" s="34"/>
      <c r="AV182" s="35" t="e">
        <f t="shared" si="250"/>
        <v>#VALUE!</v>
      </c>
      <c r="AW182" s="35" t="e">
        <f t="shared" si="250"/>
        <v>#VALUE!</v>
      </c>
      <c r="AX182" s="36" t="e">
        <f t="shared" si="250"/>
        <v>#VALUE!</v>
      </c>
      <c r="AY182" s="36" t="e">
        <f t="shared" si="250"/>
        <v>#VALUE!</v>
      </c>
    </row>
    <row r="183" spans="1:51" x14ac:dyDescent="0.3">
      <c r="A183" s="2">
        <v>5</v>
      </c>
      <c r="B183" s="2" t="str">
        <f>IF(AND('Graph-outputs'!$C$2=TRUE, OR('Graph-outputs'!$D$1=13, 'Graph-outputs'!$D$1=14)), 'Calcs-control1'!A183, "")</f>
        <v/>
      </c>
      <c r="F183">
        <v>13</v>
      </c>
      <c r="G183" s="29">
        <f t="shared" si="245"/>
        <v>0.72752022840617669</v>
      </c>
      <c r="H183" s="29">
        <f t="shared" si="251"/>
        <v>0.97321112677354538</v>
      </c>
      <c r="I183" s="29">
        <f t="shared" si="251"/>
        <v>0</v>
      </c>
      <c r="J183" s="29">
        <f t="shared" si="251"/>
        <v>0.96612940261234714</v>
      </c>
      <c r="K183" s="29">
        <f t="shared" si="251"/>
        <v>0</v>
      </c>
      <c r="L183" s="30" t="e">
        <f t="shared" si="252"/>
        <v>#VALUE!</v>
      </c>
      <c r="M183" s="31">
        <f t="shared" si="253"/>
        <v>0</v>
      </c>
      <c r="N183" s="32"/>
      <c r="O183" s="32"/>
      <c r="P183" s="33"/>
      <c r="Q183" s="33"/>
      <c r="R183" s="33"/>
      <c r="S183" s="34"/>
      <c r="T183" s="34"/>
      <c r="U183" s="35" t="e">
        <f t="shared" si="247"/>
        <v>#VALUE!</v>
      </c>
      <c r="V183" s="35" t="e">
        <f t="shared" si="247"/>
        <v>#VALUE!</v>
      </c>
      <c r="W183" s="36" t="e">
        <f t="shared" si="247"/>
        <v>#VALUE!</v>
      </c>
      <c r="X183" s="36" t="e">
        <f t="shared" si="247"/>
        <v>#VALUE!</v>
      </c>
      <c r="AG183">
        <f t="shared" si="254"/>
        <v>11.776776110822025</v>
      </c>
      <c r="AH183" s="29">
        <f t="shared" si="248"/>
        <v>0.59291130940204551</v>
      </c>
      <c r="AI183" s="29">
        <f t="shared" si="248"/>
        <v>0.95741436309505035</v>
      </c>
      <c r="AJ183" s="29">
        <f t="shared" si="248"/>
        <v>0</v>
      </c>
      <c r="AK183" s="29">
        <f t="shared" si="248"/>
        <v>0.94446813110783678</v>
      </c>
      <c r="AL183" s="29">
        <f t="shared" si="248"/>
        <v>0</v>
      </c>
      <c r="AM183" s="30" t="e">
        <f t="shared" si="255"/>
        <v>#VALUE!</v>
      </c>
      <c r="AN183" s="31">
        <f t="shared" si="249"/>
        <v>0</v>
      </c>
      <c r="AO183" s="32"/>
      <c r="AP183" s="32"/>
      <c r="AQ183" s="33"/>
      <c r="AR183" s="33"/>
      <c r="AS183" s="33"/>
      <c r="AT183" s="34"/>
      <c r="AU183" s="34"/>
      <c r="AV183" s="35" t="e">
        <f t="shared" si="250"/>
        <v>#VALUE!</v>
      </c>
      <c r="AW183" s="35" t="e">
        <f t="shared" si="250"/>
        <v>#VALUE!</v>
      </c>
      <c r="AX183" s="36" t="e">
        <f t="shared" si="250"/>
        <v>#VALUE!</v>
      </c>
      <c r="AY183" s="36" t="e">
        <f t="shared" si="250"/>
        <v>#VALUE!</v>
      </c>
    </row>
    <row r="184" spans="1:51" x14ac:dyDescent="0.3">
      <c r="A184" s="2">
        <v>5.25</v>
      </c>
      <c r="B184" s="2" t="str">
        <f>IF(AND('Graph-outputs'!$C$2=TRUE, OR('Graph-outputs'!$D$1=13, 'Graph-outputs'!$D$1=14)), 'Calcs-control1'!A184, "")</f>
        <v/>
      </c>
      <c r="F184">
        <v>14</v>
      </c>
      <c r="G184" s="29">
        <f t="shared" si="245"/>
        <v>0.81179369181375116</v>
      </c>
      <c r="H184" s="29">
        <f t="shared" si="251"/>
        <v>0.98169094542203661</v>
      </c>
      <c r="I184" s="29">
        <f t="shared" si="251"/>
        <v>0</v>
      </c>
      <c r="J184" s="29">
        <f t="shared" si="251"/>
        <v>0.97741678895458417</v>
      </c>
      <c r="K184" s="29">
        <f t="shared" si="251"/>
        <v>0</v>
      </c>
      <c r="L184" s="30" t="e">
        <f t="shared" si="252"/>
        <v>#VALUE!</v>
      </c>
      <c r="M184" s="31">
        <f t="shared" si="253"/>
        <v>0</v>
      </c>
      <c r="N184" s="32"/>
      <c r="O184" s="32"/>
      <c r="P184" s="33"/>
      <c r="Q184" s="33"/>
      <c r="R184" s="33"/>
      <c r="S184" s="34"/>
      <c r="T184" s="34"/>
      <c r="U184" s="35" t="e">
        <f t="shared" si="247"/>
        <v>#VALUE!</v>
      </c>
      <c r="V184" s="35" t="e">
        <f t="shared" si="247"/>
        <v>#VALUE!</v>
      </c>
      <c r="W184" s="36" t="e">
        <f t="shared" si="247"/>
        <v>#VALUE!</v>
      </c>
      <c r="X184" s="36" t="e">
        <f t="shared" si="247"/>
        <v>#VALUE!</v>
      </c>
      <c r="AG184">
        <f t="shared" si="254"/>
        <v>12.385413703354873</v>
      </c>
      <c r="AH184" s="29">
        <f t="shared" si="248"/>
        <v>0.66417694448291353</v>
      </c>
      <c r="AI184" s="29">
        <f t="shared" si="248"/>
        <v>0.9661725870967659</v>
      </c>
      <c r="AJ184" s="29">
        <f t="shared" si="248"/>
        <v>0</v>
      </c>
      <c r="AK184" s="29">
        <f t="shared" si="248"/>
        <v>0.95656473676223375</v>
      </c>
      <c r="AL184" s="29">
        <f t="shared" si="248"/>
        <v>0</v>
      </c>
      <c r="AM184" s="30" t="e">
        <f t="shared" si="255"/>
        <v>#VALUE!</v>
      </c>
      <c r="AN184" s="31">
        <f t="shared" si="249"/>
        <v>0</v>
      </c>
      <c r="AO184" s="32"/>
      <c r="AP184" s="32"/>
      <c r="AQ184" s="33"/>
      <c r="AR184" s="33"/>
      <c r="AS184" s="33"/>
      <c r="AT184" s="34"/>
      <c r="AU184" s="34"/>
      <c r="AV184" s="35" t="e">
        <f t="shared" si="250"/>
        <v>#VALUE!</v>
      </c>
      <c r="AW184" s="35" t="e">
        <f t="shared" si="250"/>
        <v>#VALUE!</v>
      </c>
      <c r="AX184" s="36" t="e">
        <f t="shared" si="250"/>
        <v>#VALUE!</v>
      </c>
      <c r="AY184" s="36" t="e">
        <f t="shared" si="250"/>
        <v>#VALUE!</v>
      </c>
    </row>
    <row r="185" spans="1:51" x14ac:dyDescent="0.3">
      <c r="A185" s="2">
        <v>5.5</v>
      </c>
      <c r="B185" s="2" t="str">
        <f>IF(AND('Graph-outputs'!$C$2=TRUE, OR('Graph-outputs'!$D$1=13, 'Graph-outputs'!$D$1=14)), 'Calcs-control1'!A185, "")</f>
        <v/>
      </c>
      <c r="F185">
        <v>15</v>
      </c>
      <c r="G185" s="29">
        <f t="shared" si="245"/>
        <v>0.87438264113902964</v>
      </c>
      <c r="H185" s="29">
        <f t="shared" si="251"/>
        <v>0.98749110052825662</v>
      </c>
      <c r="I185" s="29">
        <f t="shared" si="251"/>
        <v>0.21383969624055921</v>
      </c>
      <c r="J185" s="29">
        <f t="shared" si="251"/>
        <v>0.98494032649356611</v>
      </c>
      <c r="K185" s="29">
        <f t="shared" si="251"/>
        <v>0</v>
      </c>
      <c r="L185" s="30" t="e">
        <f t="shared" si="252"/>
        <v>#VALUE!</v>
      </c>
      <c r="M185" s="31">
        <f t="shared" si="253"/>
        <v>0</v>
      </c>
      <c r="N185" s="32"/>
      <c r="O185" s="32"/>
      <c r="P185" s="33"/>
      <c r="Q185" s="33"/>
      <c r="R185" s="33"/>
      <c r="S185" s="34"/>
      <c r="T185" s="34"/>
      <c r="U185" s="35" t="e">
        <f t="shared" si="247"/>
        <v>#VALUE!</v>
      </c>
      <c r="V185" s="35" t="e">
        <f t="shared" si="247"/>
        <v>#VALUE!</v>
      </c>
      <c r="W185" s="36" t="e">
        <f t="shared" si="247"/>
        <v>#VALUE!</v>
      </c>
      <c r="X185" s="36" t="e">
        <f t="shared" si="247"/>
        <v>#VALUE!</v>
      </c>
      <c r="AG185">
        <f t="shared" si="254"/>
        <v>13.025506400031523</v>
      </c>
      <c r="AH185" s="29">
        <f t="shared" si="248"/>
        <v>0.7299575183052045</v>
      </c>
      <c r="AI185" s="29">
        <f t="shared" si="248"/>
        <v>0.97346958575666487</v>
      </c>
      <c r="AJ185" s="29">
        <f t="shared" si="248"/>
        <v>0</v>
      </c>
      <c r="AK185" s="29">
        <f t="shared" si="248"/>
        <v>0.96647755324658435</v>
      </c>
      <c r="AL185" s="29">
        <f t="shared" si="248"/>
        <v>0</v>
      </c>
      <c r="AM185" s="30" t="e">
        <f t="shared" si="255"/>
        <v>#VALUE!</v>
      </c>
      <c r="AN185" s="31">
        <f t="shared" si="249"/>
        <v>0</v>
      </c>
      <c r="AO185" s="32"/>
      <c r="AP185" s="32"/>
      <c r="AQ185" s="33"/>
      <c r="AR185" s="33"/>
      <c r="AS185" s="33"/>
      <c r="AT185" s="34"/>
      <c r="AU185" s="34"/>
      <c r="AV185" s="35" t="e">
        <f t="shared" si="250"/>
        <v>#VALUE!</v>
      </c>
      <c r="AW185" s="35" t="e">
        <f t="shared" si="250"/>
        <v>#VALUE!</v>
      </c>
      <c r="AX185" s="36" t="e">
        <f t="shared" si="250"/>
        <v>#VALUE!</v>
      </c>
      <c r="AY185" s="36" t="e">
        <f t="shared" si="250"/>
        <v>#VALUE!</v>
      </c>
    </row>
    <row r="186" spans="1:51" x14ac:dyDescent="0.3">
      <c r="A186" s="73">
        <v>5.75</v>
      </c>
      <c r="B186" s="2" t="str">
        <f>IF(AND('Graph-outputs'!$C$2=TRUE, OR('Graph-outputs'!$D$1=13, 'Graph-outputs'!$D$1=14)), 'Calcs-control1'!A186, "")</f>
        <v/>
      </c>
      <c r="F186">
        <v>16</v>
      </c>
      <c r="G186" s="29">
        <f t="shared" si="245"/>
        <v>0.91868852648889521</v>
      </c>
      <c r="H186" s="29">
        <f t="shared" si="251"/>
        <v>0.99144927163477736</v>
      </c>
      <c r="I186" s="29">
        <f t="shared" si="251"/>
        <v>0.47109235547725081</v>
      </c>
      <c r="J186" s="29">
        <f t="shared" si="251"/>
        <v>0.98994631104733832</v>
      </c>
      <c r="K186" s="29">
        <f t="shared" si="251"/>
        <v>0</v>
      </c>
      <c r="L186" s="30" t="e">
        <f t="shared" si="252"/>
        <v>#VALUE!</v>
      </c>
      <c r="M186" s="31">
        <f t="shared" si="253"/>
        <v>0</v>
      </c>
      <c r="N186" s="32"/>
      <c r="O186" s="32"/>
      <c r="P186" s="33"/>
      <c r="Q186" s="33"/>
      <c r="R186" s="33"/>
      <c r="S186" s="34"/>
      <c r="T186" s="34"/>
      <c r="U186" s="35" t="e">
        <f t="shared" si="247"/>
        <v>#VALUE!</v>
      </c>
      <c r="V186" s="35" t="e">
        <f t="shared" si="247"/>
        <v>#VALUE!</v>
      </c>
      <c r="W186" s="36" t="e">
        <f t="shared" si="247"/>
        <v>#VALUE!</v>
      </c>
      <c r="X186" s="36" t="e">
        <f t="shared" si="247"/>
        <v>#VALUE!</v>
      </c>
      <c r="AG186">
        <f t="shared" si="254"/>
        <v>13.698679837501498</v>
      </c>
      <c r="AH186" s="29">
        <f t="shared" ref="AH186:AL201" si="256">IF(1-EXP(-0.23*(AH102-AH$165))&lt;0, 0, 1-EXP(-0.23*(AH102-AH$165)))</f>
        <v>0.78880177152961439</v>
      </c>
      <c r="AI186" s="29">
        <f t="shared" si="256"/>
        <v>0.97946443812312067</v>
      </c>
      <c r="AJ186" s="29">
        <f t="shared" si="256"/>
        <v>0</v>
      </c>
      <c r="AK186" s="29">
        <f t="shared" si="256"/>
        <v>0.97448223365278097</v>
      </c>
      <c r="AL186" s="29">
        <f t="shared" si="256"/>
        <v>0</v>
      </c>
      <c r="AM186" s="30" t="e">
        <f t="shared" si="255"/>
        <v>#VALUE!</v>
      </c>
      <c r="AN186" s="31">
        <f t="shared" ref="AN186:AN240" si="257">IF(1-EXP(-0.23*(AN102-AN$165))&lt;0, 0, 1-EXP(-0.23*(AN102-AN$165)))</f>
        <v>0</v>
      </c>
      <c r="AO186" s="32"/>
      <c r="AP186" s="32"/>
      <c r="AQ186" s="33"/>
      <c r="AR186" s="33"/>
      <c r="AS186" s="33"/>
      <c r="AT186" s="34"/>
      <c r="AU186" s="34"/>
      <c r="AV186" s="35" t="e">
        <f t="shared" si="250"/>
        <v>#VALUE!</v>
      </c>
      <c r="AW186" s="35" t="e">
        <f t="shared" si="250"/>
        <v>#VALUE!</v>
      </c>
      <c r="AX186" s="36" t="e">
        <f t="shared" si="250"/>
        <v>#VALUE!</v>
      </c>
      <c r="AY186" s="36" t="e">
        <f t="shared" si="250"/>
        <v>#VALUE!</v>
      </c>
    </row>
    <row r="187" spans="1:51" x14ac:dyDescent="0.3">
      <c r="A187" s="73">
        <v>6</v>
      </c>
      <c r="B187" s="2" t="str">
        <f>IF(AND('Graph-outputs'!$C$2=TRUE, OR('Graph-outputs'!$D$1=13, 'Graph-outputs'!$D$1=14)), 'Calcs-control1'!A187, "")</f>
        <v/>
      </c>
      <c r="F187">
        <v>17</v>
      </c>
      <c r="G187" s="29">
        <f t="shared" si="245"/>
        <v>0.94875633735952358</v>
      </c>
      <c r="H187" s="29">
        <f t="shared" si="251"/>
        <v>0.99414730021373121</v>
      </c>
      <c r="I187" s="29">
        <f t="shared" si="251"/>
        <v>0.65008670255517531</v>
      </c>
      <c r="J187" s="29">
        <f t="shared" si="251"/>
        <v>0.99327530166920874</v>
      </c>
      <c r="K187" s="29">
        <f t="shared" si="251"/>
        <v>0</v>
      </c>
      <c r="L187" s="30" t="e">
        <f t="shared" si="252"/>
        <v>#VALUE!</v>
      </c>
      <c r="M187" s="31">
        <f t="shared" si="253"/>
        <v>0</v>
      </c>
      <c r="N187" s="32"/>
      <c r="O187" s="32"/>
      <c r="P187" s="33"/>
      <c r="Q187" s="33"/>
      <c r="R187" s="33"/>
      <c r="S187" s="34"/>
      <c r="T187" s="34"/>
      <c r="U187" s="35" t="e">
        <f t="shared" si="247"/>
        <v>#VALUE!</v>
      </c>
      <c r="V187" s="35" t="e">
        <f t="shared" si="247"/>
        <v>#VALUE!</v>
      </c>
      <c r="W187" s="36" t="e">
        <f t="shared" si="247"/>
        <v>#VALUE!</v>
      </c>
      <c r="X187" s="36" t="e">
        <f t="shared" si="247"/>
        <v>#VALUE!</v>
      </c>
      <c r="AG187">
        <f t="shared" si="254"/>
        <v>14.40664366722172</v>
      </c>
      <c r="AH187" s="29">
        <f t="shared" si="256"/>
        <v>0.83969599631593872</v>
      </c>
      <c r="AI187" s="29">
        <f t="shared" si="256"/>
        <v>0.98431863488331717</v>
      </c>
      <c r="AJ187" s="29">
        <f t="shared" si="256"/>
        <v>1.4212271094256379E-2</v>
      </c>
      <c r="AK187" s="29">
        <f t="shared" si="256"/>
        <v>0.98084881068124119</v>
      </c>
      <c r="AL187" s="29">
        <f t="shared" si="256"/>
        <v>0</v>
      </c>
      <c r="AM187" s="30" t="e">
        <f t="shared" si="255"/>
        <v>#VALUE!</v>
      </c>
      <c r="AN187" s="31">
        <f t="shared" si="257"/>
        <v>0</v>
      </c>
      <c r="AO187" s="32"/>
      <c r="AP187" s="32"/>
      <c r="AQ187" s="33"/>
      <c r="AR187" s="33"/>
      <c r="AS187" s="33"/>
      <c r="AT187" s="34"/>
      <c r="AU187" s="34"/>
      <c r="AV187" s="35" t="e">
        <f t="shared" si="250"/>
        <v>#VALUE!</v>
      </c>
      <c r="AW187" s="35" t="e">
        <f t="shared" si="250"/>
        <v>#VALUE!</v>
      </c>
      <c r="AX187" s="36" t="e">
        <f t="shared" si="250"/>
        <v>#VALUE!</v>
      </c>
      <c r="AY187" s="36" t="e">
        <f t="shared" si="250"/>
        <v>#VALUE!</v>
      </c>
    </row>
    <row r="188" spans="1:51" x14ac:dyDescent="0.3">
      <c r="A188" s="73">
        <v>6.25</v>
      </c>
      <c r="B188" s="2" t="str">
        <f>IF(AND('Graph-outputs'!$C$2=TRUE, OR('Graph-outputs'!$D$1=13, 'Graph-outputs'!$D$1=14)), 'Calcs-control1'!A188, "")</f>
        <v/>
      </c>
      <c r="F188">
        <v>18</v>
      </c>
      <c r="G188" s="29">
        <f t="shared" si="245"/>
        <v>0.96842969325163542</v>
      </c>
      <c r="H188" s="29">
        <f t="shared" si="251"/>
        <v>0.99598603991772605</v>
      </c>
      <c r="I188" s="29">
        <f t="shared" si="251"/>
        <v>0.77183121360157503</v>
      </c>
      <c r="J188" s="29">
        <f t="shared" si="251"/>
        <v>0.99549009599086757</v>
      </c>
      <c r="K188" s="29">
        <f t="shared" si="251"/>
        <v>0</v>
      </c>
      <c r="L188" s="30" t="e">
        <f t="shared" si="252"/>
        <v>#VALUE!</v>
      </c>
      <c r="M188" s="31">
        <f t="shared" si="253"/>
        <v>0</v>
      </c>
      <c r="N188" s="32"/>
      <c r="O188" s="32"/>
      <c r="P188" s="33"/>
      <c r="Q188" s="33"/>
      <c r="R188" s="33"/>
      <c r="S188" s="34"/>
      <c r="T188" s="34"/>
      <c r="U188" s="35" t="e">
        <f t="shared" si="247"/>
        <v>#VALUE!</v>
      </c>
      <c r="V188" s="35" t="e">
        <f t="shared" si="247"/>
        <v>#VALUE!</v>
      </c>
      <c r="W188" s="36" t="e">
        <f t="shared" si="247"/>
        <v>#VALUE!</v>
      </c>
      <c r="X188" s="36" t="e">
        <f t="shared" si="247"/>
        <v>#VALUE!</v>
      </c>
      <c r="AG188">
        <f t="shared" si="254"/>
        <v>15.151195897440212</v>
      </c>
      <c r="AH188" s="29">
        <f t="shared" si="256"/>
        <v>0.88215731024671573</v>
      </c>
      <c r="AI188" s="29">
        <f t="shared" si="256"/>
        <v>0.98819093698814031</v>
      </c>
      <c r="AJ188" s="29">
        <f t="shared" si="256"/>
        <v>0.2587007625342419</v>
      </c>
      <c r="AK188" s="29">
        <f t="shared" si="256"/>
        <v>0.98583417157955588</v>
      </c>
      <c r="AL188" s="29">
        <f t="shared" si="256"/>
        <v>0</v>
      </c>
      <c r="AM188" s="30" t="e">
        <f t="shared" si="255"/>
        <v>#VALUE!</v>
      </c>
      <c r="AN188" s="31">
        <f t="shared" si="257"/>
        <v>0</v>
      </c>
      <c r="AO188" s="32"/>
      <c r="AP188" s="32"/>
      <c r="AQ188" s="33"/>
      <c r="AR188" s="33"/>
      <c r="AS188" s="33"/>
      <c r="AT188" s="34"/>
      <c r="AU188" s="34"/>
      <c r="AV188" s="35" t="e">
        <f t="shared" si="250"/>
        <v>#VALUE!</v>
      </c>
      <c r="AW188" s="35" t="e">
        <f t="shared" si="250"/>
        <v>#VALUE!</v>
      </c>
      <c r="AX188" s="36" t="e">
        <f t="shared" si="250"/>
        <v>#VALUE!</v>
      </c>
      <c r="AY188" s="36" t="e">
        <f t="shared" si="250"/>
        <v>#VALUE!</v>
      </c>
    </row>
    <row r="189" spans="1:51" x14ac:dyDescent="0.3">
      <c r="A189" s="73">
        <v>6.5</v>
      </c>
      <c r="B189" s="2" t="str">
        <f>IF(AND('Graph-outputs'!$C$2=TRUE, OR('Graph-outputs'!$D$1=13, 'Graph-outputs'!$D$1=14)), 'Calcs-control1'!A189, "")</f>
        <v/>
      </c>
      <c r="F189">
        <v>19</v>
      </c>
      <c r="G189" s="29">
        <f t="shared" si="245"/>
        <v>0.98090836101087753</v>
      </c>
      <c r="H189" s="29">
        <f t="shared" si="251"/>
        <v>0.99723999369248706</v>
      </c>
      <c r="I189" s="29">
        <f t="shared" si="251"/>
        <v>0.85302638416000254</v>
      </c>
      <c r="J189" s="29">
        <f t="shared" si="251"/>
        <v>0.99696556969585348</v>
      </c>
      <c r="K189" s="29">
        <f t="shared" si="251"/>
        <v>0</v>
      </c>
      <c r="L189" s="30" t="e">
        <f t="shared" si="252"/>
        <v>#VALUE!</v>
      </c>
      <c r="M189" s="31">
        <f t="shared" si="253"/>
        <v>9.973387645971965E-2</v>
      </c>
      <c r="N189" s="32"/>
      <c r="O189" s="32"/>
      <c r="P189" s="33"/>
      <c r="Q189" s="33"/>
      <c r="R189" s="33"/>
      <c r="S189" s="34"/>
      <c r="T189" s="34"/>
      <c r="U189" s="35" t="e">
        <f t="shared" si="247"/>
        <v>#VALUE!</v>
      </c>
      <c r="V189" s="35" t="e">
        <f t="shared" si="247"/>
        <v>#VALUE!</v>
      </c>
      <c r="W189" s="36" t="e">
        <f t="shared" si="247"/>
        <v>#VALUE!</v>
      </c>
      <c r="X189" s="36" t="e">
        <f t="shared" si="247"/>
        <v>#VALUE!</v>
      </c>
      <c r="AG189">
        <f t="shared" si="254"/>
        <v>15.934227459578645</v>
      </c>
      <c r="AH189" s="29">
        <f t="shared" si="256"/>
        <v>0.91625633673374229</v>
      </c>
      <c r="AI189" s="29">
        <f t="shared" si="256"/>
        <v>0.99123290428834476</v>
      </c>
      <c r="AJ189" s="29">
        <f t="shared" si="256"/>
        <v>0.4568292679838748</v>
      </c>
      <c r="AK189" s="29">
        <f t="shared" si="256"/>
        <v>0.98967605269721981</v>
      </c>
      <c r="AL189" s="29">
        <f t="shared" si="256"/>
        <v>0</v>
      </c>
      <c r="AM189" s="30" t="e">
        <f t="shared" si="255"/>
        <v>#VALUE!</v>
      </c>
      <c r="AN189" s="31">
        <f t="shared" si="257"/>
        <v>0</v>
      </c>
      <c r="AO189" s="32"/>
      <c r="AP189" s="32"/>
      <c r="AQ189" s="33"/>
      <c r="AR189" s="33"/>
      <c r="AS189" s="33"/>
      <c r="AT189" s="34"/>
      <c r="AU189" s="34"/>
      <c r="AV189" s="35" t="e">
        <f t="shared" si="250"/>
        <v>#VALUE!</v>
      </c>
      <c r="AW189" s="35" t="e">
        <f t="shared" si="250"/>
        <v>#VALUE!</v>
      </c>
      <c r="AX189" s="36" t="e">
        <f t="shared" si="250"/>
        <v>#VALUE!</v>
      </c>
      <c r="AY189" s="36" t="e">
        <f t="shared" si="250"/>
        <v>#VALUE!</v>
      </c>
    </row>
    <row r="190" spans="1:51" x14ac:dyDescent="0.3">
      <c r="A190" s="73">
        <v>6.75</v>
      </c>
      <c r="B190" s="2" t="str">
        <f>IF(AND('Graph-outputs'!$C$2=TRUE, OR('Graph-outputs'!$D$1=13, 'Graph-outputs'!$D$1=14)), 'Calcs-control1'!A190, "")</f>
        <v/>
      </c>
      <c r="F190">
        <v>20</v>
      </c>
      <c r="G190" s="29">
        <f t="shared" si="245"/>
        <v>0.98862171294077583</v>
      </c>
      <c r="H190" s="29">
        <f t="shared" si="251"/>
        <v>0.99809633408057818</v>
      </c>
      <c r="I190" s="29">
        <f t="shared" si="251"/>
        <v>0.90627781709210353</v>
      </c>
      <c r="J190" s="29">
        <f t="shared" si="251"/>
        <v>0.99795056299350926</v>
      </c>
      <c r="K190" s="29">
        <f t="shared" si="251"/>
        <v>0</v>
      </c>
      <c r="L190" s="30" t="e">
        <f t="shared" si="252"/>
        <v>#VALUE!</v>
      </c>
      <c r="M190" s="31">
        <f t="shared" si="253"/>
        <v>0.21991500182829071</v>
      </c>
      <c r="N190" s="32"/>
      <c r="O190" s="32"/>
      <c r="P190" s="33"/>
      <c r="Q190" s="33"/>
      <c r="R190" s="33"/>
      <c r="S190" s="34"/>
      <c r="T190" s="34"/>
      <c r="U190" s="35" t="e">
        <f t="shared" ref="U190:X209" si="258">IF(1-EXP(-0.23*(U106-U$165))&lt;0, 0, 1-EXP(-0.23*(U106-U$165)))</f>
        <v>#VALUE!</v>
      </c>
      <c r="V190" s="35" t="e">
        <f t="shared" si="258"/>
        <v>#VALUE!</v>
      </c>
      <c r="W190" s="36" t="e">
        <f t="shared" si="258"/>
        <v>#VALUE!</v>
      </c>
      <c r="X190" s="36" t="e">
        <f t="shared" si="258"/>
        <v>#VALUE!</v>
      </c>
      <c r="AG190">
        <f t="shared" si="254"/>
        <v>16.75772701061085</v>
      </c>
      <c r="AH190" s="29">
        <f t="shared" si="256"/>
        <v>0.94256317584900939</v>
      </c>
      <c r="AI190" s="29">
        <f t="shared" si="256"/>
        <v>0.99358529067273105</v>
      </c>
      <c r="AJ190" s="29">
        <f t="shared" si="256"/>
        <v>0.61270357969006239</v>
      </c>
      <c r="AK190" s="29">
        <f t="shared" si="256"/>
        <v>0.99258873803498537</v>
      </c>
      <c r="AL190" s="29">
        <f t="shared" si="256"/>
        <v>0</v>
      </c>
      <c r="AM190" s="30" t="e">
        <f t="shared" si="255"/>
        <v>#VALUE!</v>
      </c>
      <c r="AN190" s="31">
        <f t="shared" si="257"/>
        <v>0</v>
      </c>
      <c r="AO190" s="32"/>
      <c r="AP190" s="32"/>
      <c r="AQ190" s="33"/>
      <c r="AR190" s="33"/>
      <c r="AS190" s="33"/>
      <c r="AT190" s="34"/>
      <c r="AU190" s="34"/>
      <c r="AV190" s="35" t="e">
        <f t="shared" ref="AV190:AY209" si="259">IF(1-EXP(-0.23*(AV106-AV$165))&lt;0, 0, 1-EXP(-0.23*(AV106-AV$165)))</f>
        <v>#VALUE!</v>
      </c>
      <c r="AW190" s="35" t="e">
        <f t="shared" si="259"/>
        <v>#VALUE!</v>
      </c>
      <c r="AX190" s="36" t="e">
        <f t="shared" si="259"/>
        <v>#VALUE!</v>
      </c>
      <c r="AY190" s="36" t="e">
        <f t="shared" si="259"/>
        <v>#VALUE!</v>
      </c>
    </row>
    <row r="191" spans="1:51" x14ac:dyDescent="0.3">
      <c r="A191" s="73">
        <v>7</v>
      </c>
      <c r="B191" s="2" t="str">
        <f>IF(AND('Graph-outputs'!$C$2=TRUE, OR('Graph-outputs'!$D$1=13, 'Graph-outputs'!$D$1=14)), 'Calcs-control1'!A191, "")</f>
        <v/>
      </c>
      <c r="F191">
        <v>21</v>
      </c>
      <c r="G191" s="29">
        <f t="shared" si="245"/>
        <v>0.99329100611680632</v>
      </c>
      <c r="H191" s="29">
        <f t="shared" ref="H191:K210" si="260">IF(1-EXP(-0.23*(H107-H$165))&lt;0, 0, 1-EXP(-0.23*(H107-H$165)))</f>
        <v>0.99868232180740213</v>
      </c>
      <c r="I191" s="29">
        <f t="shared" si="260"/>
        <v>0.94071403400153741</v>
      </c>
      <c r="J191" s="29">
        <f t="shared" si="260"/>
        <v>0.99860991910217334</v>
      </c>
      <c r="K191" s="29">
        <f t="shared" si="260"/>
        <v>0</v>
      </c>
      <c r="L191" s="30" t="e">
        <f t="shared" si="252"/>
        <v>#VALUE!</v>
      </c>
      <c r="M191" s="31">
        <f t="shared" si="253"/>
        <v>0.32461671705782025</v>
      </c>
      <c r="N191" s="32"/>
      <c r="O191" s="32"/>
      <c r="P191" s="33"/>
      <c r="Q191" s="33"/>
      <c r="R191" s="33"/>
      <c r="S191" s="34"/>
      <c r="T191" s="34"/>
      <c r="U191" s="35" t="e">
        <f t="shared" si="258"/>
        <v>#VALUE!</v>
      </c>
      <c r="V191" s="35" t="e">
        <f t="shared" si="258"/>
        <v>#VALUE!</v>
      </c>
      <c r="W191" s="36" t="e">
        <f t="shared" si="258"/>
        <v>#VALUE!</v>
      </c>
      <c r="X191" s="36" t="e">
        <f t="shared" si="258"/>
        <v>#VALUE!</v>
      </c>
      <c r="AG191">
        <f t="shared" si="254"/>
        <v>17.623785983633894</v>
      </c>
      <c r="AH191" s="29">
        <f t="shared" si="256"/>
        <v>0.9620280948080201</v>
      </c>
      <c r="AI191" s="29">
        <f t="shared" si="256"/>
        <v>0.99537542126238809</v>
      </c>
      <c r="AJ191" s="29">
        <f t="shared" si="256"/>
        <v>0.7315918625367861</v>
      </c>
      <c r="AK191" s="29">
        <f t="shared" si="256"/>
        <v>0.99476049783930942</v>
      </c>
      <c r="AL191" s="29">
        <f t="shared" si="256"/>
        <v>0</v>
      </c>
      <c r="AM191" s="30" t="e">
        <f t="shared" si="255"/>
        <v>#VALUE!</v>
      </c>
      <c r="AN191" s="31">
        <f t="shared" si="257"/>
        <v>0</v>
      </c>
      <c r="AO191" s="32"/>
      <c r="AP191" s="32"/>
      <c r="AQ191" s="33"/>
      <c r="AR191" s="33"/>
      <c r="AS191" s="33"/>
      <c r="AT191" s="34"/>
      <c r="AU191" s="34"/>
      <c r="AV191" s="35" t="e">
        <f t="shared" si="259"/>
        <v>#VALUE!</v>
      </c>
      <c r="AW191" s="35" t="e">
        <f t="shared" si="259"/>
        <v>#VALUE!</v>
      </c>
      <c r="AX191" s="36" t="e">
        <f t="shared" si="259"/>
        <v>#VALUE!</v>
      </c>
      <c r="AY191" s="36" t="e">
        <f t="shared" si="259"/>
        <v>#VALUE!</v>
      </c>
    </row>
    <row r="192" spans="1:51" x14ac:dyDescent="0.3">
      <c r="A192" s="73">
        <v>7.25</v>
      </c>
      <c r="B192" s="2" t="str">
        <f>IF(AND('Graph-outputs'!$C$2=TRUE, OR('Graph-outputs'!$D$1=13, 'Graph-outputs'!$D$1=14)), 'Calcs-control1'!A192, "")</f>
        <v/>
      </c>
      <c r="F192">
        <v>22</v>
      </c>
      <c r="G192" s="29">
        <f t="shared" si="245"/>
        <v>0.99607200524036743</v>
      </c>
      <c r="H192" s="29">
        <f t="shared" si="260"/>
        <v>0.99908433915370198</v>
      </c>
      <c r="I192" s="29">
        <f t="shared" si="260"/>
        <v>0.96272614514515287</v>
      </c>
      <c r="J192" s="29">
        <f t="shared" si="260"/>
        <v>0.99905274603864591</v>
      </c>
      <c r="K192" s="29">
        <f t="shared" si="260"/>
        <v>0</v>
      </c>
      <c r="L192" s="30" t="e">
        <f t="shared" si="252"/>
        <v>#VALUE!</v>
      </c>
      <c r="M192" s="31">
        <f t="shared" si="253"/>
        <v>0.41556122124961303</v>
      </c>
      <c r="N192" s="32"/>
      <c r="O192" s="32"/>
      <c r="P192" s="33"/>
      <c r="Q192" s="33"/>
      <c r="R192" s="33"/>
      <c r="S192" s="34"/>
      <c r="T192" s="34"/>
      <c r="U192" s="35" t="e">
        <f t="shared" si="258"/>
        <v>#VALUE!</v>
      </c>
      <c r="V192" s="35" t="e">
        <f t="shared" si="258"/>
        <v>#VALUE!</v>
      </c>
      <c r="W192" s="36" t="e">
        <f t="shared" si="258"/>
        <v>#VALUE!</v>
      </c>
      <c r="X192" s="36" t="e">
        <f t="shared" si="258"/>
        <v>#VALUE!</v>
      </c>
      <c r="AG192">
        <f t="shared" si="254"/>
        <v>18.534603899458592</v>
      </c>
      <c r="AH192" s="29">
        <f t="shared" si="256"/>
        <v>0.97582343530833282</v>
      </c>
      <c r="AI192" s="29">
        <f t="shared" si="256"/>
        <v>0.99671558147462347</v>
      </c>
      <c r="AJ192" s="29">
        <f t="shared" si="256"/>
        <v>0.8193913994395331</v>
      </c>
      <c r="AK192" s="29">
        <f t="shared" si="256"/>
        <v>0.99635266537236034</v>
      </c>
      <c r="AL192" s="29">
        <f t="shared" si="256"/>
        <v>0</v>
      </c>
      <c r="AM192" s="30" t="e">
        <f t="shared" si="255"/>
        <v>#VALUE!</v>
      </c>
      <c r="AN192" s="31">
        <f t="shared" si="257"/>
        <v>3.8021910101817546E-2</v>
      </c>
      <c r="AO192" s="32"/>
      <c r="AP192" s="32"/>
      <c r="AQ192" s="33"/>
      <c r="AR192" s="33"/>
      <c r="AS192" s="33"/>
      <c r="AT192" s="34"/>
      <c r="AU192" s="34"/>
      <c r="AV192" s="35" t="e">
        <f t="shared" si="259"/>
        <v>#VALUE!</v>
      </c>
      <c r="AW192" s="35" t="e">
        <f t="shared" si="259"/>
        <v>#VALUE!</v>
      </c>
      <c r="AX192" s="36" t="e">
        <f t="shared" si="259"/>
        <v>#VALUE!</v>
      </c>
      <c r="AY192" s="36" t="e">
        <f t="shared" si="259"/>
        <v>#VALUE!</v>
      </c>
    </row>
    <row r="193" spans="1:51" x14ac:dyDescent="0.3">
      <c r="A193" s="73">
        <v>7.5</v>
      </c>
      <c r="B193" s="2" t="str">
        <f>IF(AND('Graph-outputs'!$C$2=TRUE, OR('Graph-outputs'!$D$1=13, 'Graph-outputs'!$D$1=14)), 'Calcs-control1'!A193, "")</f>
        <v/>
      </c>
      <c r="F193">
        <v>23</v>
      </c>
      <c r="G193" s="29">
        <f t="shared" si="245"/>
        <v>0.99770863651320774</v>
      </c>
      <c r="H193" s="29">
        <f t="shared" si="260"/>
        <v>0.99936098269165452</v>
      </c>
      <c r="I193" s="29">
        <f t="shared" si="260"/>
        <v>0.97666632804500564</v>
      </c>
      <c r="J193" s="29">
        <f t="shared" si="260"/>
        <v>0.9993512731666796</v>
      </c>
      <c r="K193" s="29">
        <f t="shared" si="260"/>
        <v>0</v>
      </c>
      <c r="L193" s="30" t="e">
        <f t="shared" si="252"/>
        <v>#VALUE!</v>
      </c>
      <c r="M193" s="31">
        <f t="shared" si="253"/>
        <v>0.49436288751282209</v>
      </c>
      <c r="N193" s="32"/>
      <c r="O193" s="32"/>
      <c r="P193" s="33"/>
      <c r="Q193" s="33"/>
      <c r="R193" s="33"/>
      <c r="S193" s="34"/>
      <c r="T193" s="34"/>
      <c r="U193" s="35" t="e">
        <f t="shared" si="258"/>
        <v>#VALUE!</v>
      </c>
      <c r="V193" s="35" t="e">
        <f t="shared" si="258"/>
        <v>#VALUE!</v>
      </c>
      <c r="W193" s="36" t="e">
        <f t="shared" si="258"/>
        <v>#VALUE!</v>
      </c>
      <c r="X193" s="36" t="e">
        <f t="shared" si="258"/>
        <v>#VALUE!</v>
      </c>
      <c r="AG193">
        <f t="shared" si="254"/>
        <v>19.49249395270925</v>
      </c>
      <c r="AH193" s="29">
        <f t="shared" si="256"/>
        <v>0.98518054817284995</v>
      </c>
      <c r="AI193" s="29">
        <f t="shared" si="256"/>
        <v>0.99770236711552363</v>
      </c>
      <c r="AJ193" s="29">
        <f t="shared" si="256"/>
        <v>0.88210410577876996</v>
      </c>
      <c r="AK193" s="29">
        <f t="shared" si="256"/>
        <v>0.99750013726667019</v>
      </c>
      <c r="AL193" s="29">
        <f t="shared" si="256"/>
        <v>0</v>
      </c>
      <c r="AM193" s="30" t="e">
        <f t="shared" si="255"/>
        <v>#VALUE!</v>
      </c>
      <c r="AN193" s="31">
        <f t="shared" si="257"/>
        <v>0.16096841582162513</v>
      </c>
      <c r="AO193" s="32"/>
      <c r="AP193" s="32"/>
      <c r="AQ193" s="33"/>
      <c r="AR193" s="33"/>
      <c r="AS193" s="33"/>
      <c r="AT193" s="34"/>
      <c r="AU193" s="34"/>
      <c r="AV193" s="35" t="e">
        <f t="shared" si="259"/>
        <v>#VALUE!</v>
      </c>
      <c r="AW193" s="35" t="e">
        <f t="shared" si="259"/>
        <v>#VALUE!</v>
      </c>
      <c r="AX193" s="36" t="e">
        <f t="shared" si="259"/>
        <v>#VALUE!</v>
      </c>
      <c r="AY193" s="36" t="e">
        <f t="shared" si="259"/>
        <v>#VALUE!</v>
      </c>
    </row>
    <row r="194" spans="1:51" x14ac:dyDescent="0.3">
      <c r="A194" s="73">
        <v>7.75</v>
      </c>
      <c r="B194" s="2" t="str">
        <f>IF(AND('Graph-outputs'!$C$2=TRUE, OR('Graph-outputs'!$D$1=13, 'Graph-outputs'!$D$1=14)), 'Calcs-control1'!A194, "")</f>
        <v/>
      </c>
      <c r="F194">
        <v>24</v>
      </c>
      <c r="G194" s="29">
        <f t="shared" si="245"/>
        <v>0.99866407582037708</v>
      </c>
      <c r="H194" s="29">
        <f t="shared" si="260"/>
        <v>0.99955200908684283</v>
      </c>
      <c r="I194" s="29">
        <f t="shared" si="260"/>
        <v>0.98543141807776147</v>
      </c>
      <c r="J194" s="29">
        <f t="shared" si="260"/>
        <v>0.9995533648754088</v>
      </c>
      <c r="K194" s="29">
        <f t="shared" si="260"/>
        <v>0</v>
      </c>
      <c r="L194" s="30" t="e">
        <f t="shared" si="252"/>
        <v>#VALUE!</v>
      </c>
      <c r="M194" s="31">
        <f t="shared" si="253"/>
        <v>0.56250848014834443</v>
      </c>
      <c r="N194" s="32"/>
      <c r="O194" s="32"/>
      <c r="P194" s="33"/>
      <c r="Q194" s="33"/>
      <c r="R194" s="33"/>
      <c r="S194" s="34"/>
      <c r="T194" s="34"/>
      <c r="U194" s="35" t="e">
        <f t="shared" si="258"/>
        <v>#VALUE!</v>
      </c>
      <c r="V194" s="35" t="e">
        <f t="shared" si="258"/>
        <v>#VALUE!</v>
      </c>
      <c r="W194" s="36" t="e">
        <f t="shared" si="258"/>
        <v>#VALUE!</v>
      </c>
      <c r="X194" s="36" t="e">
        <f t="shared" si="258"/>
        <v>#VALUE!</v>
      </c>
      <c r="AG194">
        <f t="shared" si="254"/>
        <v>20.499888886619559</v>
      </c>
      <c r="AH194" s="29">
        <f t="shared" si="256"/>
        <v>0.99125272536801867</v>
      </c>
      <c r="AI194" s="29">
        <f t="shared" si="256"/>
        <v>0.99841687776556753</v>
      </c>
      <c r="AJ194" s="29">
        <f t="shared" si="256"/>
        <v>0.9253890708433048</v>
      </c>
      <c r="AK194" s="29">
        <f t="shared" si="256"/>
        <v>0.99831300560951353</v>
      </c>
      <c r="AL194" s="29">
        <f t="shared" si="256"/>
        <v>0</v>
      </c>
      <c r="AM194" s="30" t="e">
        <f t="shared" si="255"/>
        <v>#VALUE!</v>
      </c>
      <c r="AN194" s="31">
        <f t="shared" si="257"/>
        <v>0.27407931506078442</v>
      </c>
      <c r="AO194" s="32"/>
      <c r="AP194" s="32"/>
      <c r="AQ194" s="33"/>
      <c r="AR194" s="33"/>
      <c r="AS194" s="33"/>
      <c r="AT194" s="34"/>
      <c r="AU194" s="34"/>
      <c r="AV194" s="35" t="e">
        <f t="shared" si="259"/>
        <v>#VALUE!</v>
      </c>
      <c r="AW194" s="35" t="e">
        <f t="shared" si="259"/>
        <v>#VALUE!</v>
      </c>
      <c r="AX194" s="36" t="e">
        <f t="shared" si="259"/>
        <v>#VALUE!</v>
      </c>
      <c r="AY194" s="36" t="e">
        <f t="shared" si="259"/>
        <v>#VALUE!</v>
      </c>
    </row>
    <row r="195" spans="1:51" x14ac:dyDescent="0.3">
      <c r="A195" s="73">
        <v>8</v>
      </c>
      <c r="B195" s="2" t="str">
        <f>IF(AND('Graph-outputs'!$C$2=TRUE, OR('Graph-outputs'!$D$1=13, 'Graph-outputs'!$D$1=14)), 'Calcs-control1'!A195, "")</f>
        <v/>
      </c>
      <c r="F195">
        <v>25</v>
      </c>
      <c r="G195" s="29">
        <f t="shared" si="245"/>
        <v>0.99921934090999798</v>
      </c>
      <c r="H195" s="29">
        <f t="shared" si="260"/>
        <v>0.99968441786380591</v>
      </c>
      <c r="I195" s="29">
        <f t="shared" si="260"/>
        <v>0.99091382549712081</v>
      </c>
      <c r="J195" s="29">
        <f t="shared" si="260"/>
        <v>0.99969079486928147</v>
      </c>
      <c r="K195" s="29">
        <f t="shared" si="260"/>
        <v>0</v>
      </c>
      <c r="L195" s="30" t="e">
        <f t="shared" si="252"/>
        <v>#VALUE!</v>
      </c>
      <c r="M195" s="31">
        <f t="shared" si="253"/>
        <v>0.62134806310767488</v>
      </c>
      <c r="N195" s="32"/>
      <c r="O195" s="32"/>
      <c r="P195" s="33"/>
      <c r="Q195" s="33"/>
      <c r="R195" s="33"/>
      <c r="S195" s="34"/>
      <c r="T195" s="34"/>
      <c r="U195" s="35" t="e">
        <f t="shared" si="258"/>
        <v>#VALUE!</v>
      </c>
      <c r="V195" s="35" t="e">
        <f t="shared" si="258"/>
        <v>#VALUE!</v>
      </c>
      <c r="W195" s="36" t="e">
        <f t="shared" si="258"/>
        <v>#VALUE!</v>
      </c>
      <c r="X195" s="36" t="e">
        <f t="shared" si="258"/>
        <v>#VALUE!</v>
      </c>
      <c r="AG195">
        <f t="shared" si="254"/>
        <v>21.559347171444852</v>
      </c>
      <c r="AH195" s="29">
        <f t="shared" si="256"/>
        <v>0.99502380461310014</v>
      </c>
      <c r="AI195" s="29">
        <f t="shared" si="256"/>
        <v>0.99892558876389992</v>
      </c>
      <c r="AJ195" s="29">
        <f t="shared" si="256"/>
        <v>0.95423927966024569</v>
      </c>
      <c r="AK195" s="29">
        <f t="shared" si="256"/>
        <v>0.99887899253533163</v>
      </c>
      <c r="AL195" s="29">
        <f t="shared" si="256"/>
        <v>0</v>
      </c>
      <c r="AM195" s="30" t="e">
        <f t="shared" si="255"/>
        <v>#VALUE!</v>
      </c>
      <c r="AN195" s="31">
        <f t="shared" si="257"/>
        <v>0.37707549949528074</v>
      </c>
      <c r="AO195" s="32"/>
      <c r="AP195" s="32"/>
      <c r="AQ195" s="33"/>
      <c r="AR195" s="33"/>
      <c r="AS195" s="33"/>
      <c r="AT195" s="34"/>
      <c r="AU195" s="34"/>
      <c r="AV195" s="35" t="e">
        <f t="shared" si="259"/>
        <v>#VALUE!</v>
      </c>
      <c r="AW195" s="35" t="e">
        <f t="shared" si="259"/>
        <v>#VALUE!</v>
      </c>
      <c r="AX195" s="36" t="e">
        <f t="shared" si="259"/>
        <v>#VALUE!</v>
      </c>
      <c r="AY195" s="36" t="e">
        <f t="shared" si="259"/>
        <v>#VALUE!</v>
      </c>
    </row>
    <row r="196" spans="1:51" x14ac:dyDescent="0.3">
      <c r="A196" s="73">
        <v>8.25</v>
      </c>
      <c r="B196" s="2" t="str">
        <f>IF(AND('Graph-outputs'!$C$2=TRUE, OR('Graph-outputs'!$D$1=13, 'Graph-outputs'!$D$1=14)), 'Calcs-control1'!A196, "")</f>
        <v/>
      </c>
      <c r="F196">
        <v>26</v>
      </c>
      <c r="G196" s="29">
        <f t="shared" si="245"/>
        <v>0.99954161607725944</v>
      </c>
      <c r="H196" s="29">
        <f t="shared" si="260"/>
        <v>0.99977657369758521</v>
      </c>
      <c r="I196" s="29">
        <f t="shared" si="260"/>
        <v>0.99433116030038282</v>
      </c>
      <c r="J196" s="29">
        <f t="shared" si="260"/>
        <v>0.99978470527252505</v>
      </c>
      <c r="K196" s="29">
        <f t="shared" si="260"/>
        <v>0</v>
      </c>
      <c r="L196" s="30" t="e">
        <f t="shared" si="252"/>
        <v>#VALUE!</v>
      </c>
      <c r="M196" s="31">
        <f t="shared" si="253"/>
        <v>0.67209362849070498</v>
      </c>
      <c r="N196" s="32"/>
      <c r="O196" s="32"/>
      <c r="P196" s="33"/>
      <c r="Q196" s="33"/>
      <c r="R196" s="33"/>
      <c r="S196" s="34"/>
      <c r="T196" s="34"/>
      <c r="U196" s="35" t="e">
        <f t="shared" si="258"/>
        <v>#VALUE!</v>
      </c>
      <c r="V196" s="35" t="e">
        <f t="shared" si="258"/>
        <v>#VALUE!</v>
      </c>
      <c r="W196" s="36" t="e">
        <f t="shared" si="258"/>
        <v>#VALUE!</v>
      </c>
      <c r="X196" s="36" t="e">
        <f t="shared" si="258"/>
        <v>#VALUE!</v>
      </c>
      <c r="AG196">
        <f t="shared" si="254"/>
        <v>22.673559502181952</v>
      </c>
      <c r="AH196" s="29">
        <f t="shared" si="256"/>
        <v>0.99726727866737308</v>
      </c>
      <c r="AI196" s="29">
        <f t="shared" si="256"/>
        <v>0.99928171296394719</v>
      </c>
      <c r="AJ196" s="29">
        <f t="shared" si="256"/>
        <v>0.97280129857019992</v>
      </c>
      <c r="AK196" s="29">
        <f t="shared" si="256"/>
        <v>0.99926635910204231</v>
      </c>
      <c r="AL196" s="29">
        <f t="shared" si="256"/>
        <v>0</v>
      </c>
      <c r="AM196" s="30" t="e">
        <f t="shared" si="255"/>
        <v>#VALUE!</v>
      </c>
      <c r="AN196" s="31">
        <f t="shared" si="257"/>
        <v>0.46987988366803379</v>
      </c>
      <c r="AO196" s="32"/>
      <c r="AP196" s="32"/>
      <c r="AQ196" s="33"/>
      <c r="AR196" s="33"/>
      <c r="AS196" s="33"/>
      <c r="AT196" s="34"/>
      <c r="AU196" s="34"/>
      <c r="AV196" s="35" t="e">
        <f t="shared" si="259"/>
        <v>#VALUE!</v>
      </c>
      <c r="AW196" s="35" t="e">
        <f t="shared" si="259"/>
        <v>#VALUE!</v>
      </c>
      <c r="AX196" s="36" t="e">
        <f t="shared" si="259"/>
        <v>#VALUE!</v>
      </c>
      <c r="AY196" s="36" t="e">
        <f t="shared" si="259"/>
        <v>#VALUE!</v>
      </c>
    </row>
    <row r="197" spans="1:51" x14ac:dyDescent="0.3">
      <c r="A197" s="73">
        <v>8.5</v>
      </c>
      <c r="B197" s="2" t="str">
        <f>IF(AND('Graph-outputs'!$C$2=TRUE, OR('Graph-outputs'!$D$1=13, 'Graph-outputs'!$D$1=14)), 'Calcs-control1'!A197, "")</f>
        <v/>
      </c>
      <c r="F197">
        <v>27</v>
      </c>
      <c r="G197" s="29">
        <f t="shared" si="245"/>
        <v>0.99972894794380185</v>
      </c>
      <c r="H197" s="29">
        <f t="shared" si="260"/>
        <v>0.99984099431119311</v>
      </c>
      <c r="I197" s="29">
        <f t="shared" si="260"/>
        <v>0.99645739398848387</v>
      </c>
      <c r="J197" s="29">
        <f t="shared" si="260"/>
        <v>0.99984920470672378</v>
      </c>
      <c r="K197" s="29">
        <f t="shared" si="260"/>
        <v>0</v>
      </c>
      <c r="L197" s="30" t="e">
        <f t="shared" si="252"/>
        <v>#VALUE!</v>
      </c>
      <c r="M197" s="31">
        <f t="shared" si="253"/>
        <v>0.71582305962976056</v>
      </c>
      <c r="N197" s="32"/>
      <c r="O197" s="32"/>
      <c r="P197" s="33"/>
      <c r="Q197" s="33"/>
      <c r="R197" s="33"/>
      <c r="S197" s="34"/>
      <c r="T197" s="34"/>
      <c r="U197" s="35" t="e">
        <f t="shared" si="258"/>
        <v>#VALUE!</v>
      </c>
      <c r="V197" s="35" t="e">
        <f t="shared" si="258"/>
        <v>#VALUE!</v>
      </c>
      <c r="W197" s="36" t="e">
        <f t="shared" si="258"/>
        <v>#VALUE!</v>
      </c>
      <c r="X197" s="36" t="e">
        <f t="shared" si="258"/>
        <v>#VALUE!</v>
      </c>
      <c r="AG197">
        <f t="shared" si="254"/>
        <v>23.845355632098787</v>
      </c>
      <c r="AH197" s="29">
        <f t="shared" si="256"/>
        <v>0.9985479505739282</v>
      </c>
      <c r="AI197" s="29">
        <f t="shared" si="256"/>
        <v>0.99952686158326487</v>
      </c>
      <c r="AJ197" s="29">
        <f t="shared" si="256"/>
        <v>0.984328906454916</v>
      </c>
      <c r="AK197" s="29">
        <f t="shared" si="256"/>
        <v>0.99952699302392278</v>
      </c>
      <c r="AL197" s="29">
        <f t="shared" si="256"/>
        <v>0</v>
      </c>
      <c r="AM197" s="30" t="e">
        <f t="shared" si="255"/>
        <v>#VALUE!</v>
      </c>
      <c r="AN197" s="31">
        <f t="shared" si="257"/>
        <v>0.55261078691326215</v>
      </c>
      <c r="AO197" s="32"/>
      <c r="AP197" s="32"/>
      <c r="AQ197" s="33"/>
      <c r="AR197" s="33"/>
      <c r="AS197" s="33"/>
      <c r="AT197" s="34"/>
      <c r="AU197" s="34"/>
      <c r="AV197" s="35" t="e">
        <f t="shared" si="259"/>
        <v>#VALUE!</v>
      </c>
      <c r="AW197" s="35" t="e">
        <f t="shared" si="259"/>
        <v>#VALUE!</v>
      </c>
      <c r="AX197" s="36" t="e">
        <f t="shared" si="259"/>
        <v>#VALUE!</v>
      </c>
      <c r="AY197" s="36" t="e">
        <f t="shared" si="259"/>
        <v>#VALUE!</v>
      </c>
    </row>
    <row r="198" spans="1:51" x14ac:dyDescent="0.3">
      <c r="A198" s="73">
        <v>8.75</v>
      </c>
      <c r="B198" s="2" t="str">
        <f>IF(AND('Graph-outputs'!$C$2=TRUE, OR('Graph-outputs'!$D$1=13, 'Graph-outputs'!$D$1=14)), 'Calcs-control1'!A198, "")</f>
        <v/>
      </c>
      <c r="F198">
        <v>28</v>
      </c>
      <c r="G198" s="29">
        <f t="shared" si="245"/>
        <v>0.99983827674279124</v>
      </c>
      <c r="H198" s="29">
        <f t="shared" si="260"/>
        <v>0.99988623398599907</v>
      </c>
      <c r="I198" s="29">
        <f t="shared" si="260"/>
        <v>0.99777985436068251</v>
      </c>
      <c r="J198" s="29">
        <f t="shared" si="260"/>
        <v>0.99989373969813422</v>
      </c>
      <c r="K198" s="29">
        <f t="shared" si="260"/>
        <v>0</v>
      </c>
      <c r="L198" s="30" t="e">
        <f t="shared" si="252"/>
        <v>#VALUE!</v>
      </c>
      <c r="M198" s="31">
        <f t="shared" si="253"/>
        <v>0.75348756899825875</v>
      </c>
      <c r="N198" s="32"/>
      <c r="O198" s="32"/>
      <c r="P198" s="33"/>
      <c r="Q198" s="33"/>
      <c r="R198" s="33"/>
      <c r="S198" s="34"/>
      <c r="T198" s="34"/>
      <c r="U198" s="35" t="e">
        <f t="shared" si="258"/>
        <v>#VALUE!</v>
      </c>
      <c r="V198" s="35" t="e">
        <f t="shared" si="258"/>
        <v>#VALUE!</v>
      </c>
      <c r="W198" s="36" t="e">
        <f t="shared" si="258"/>
        <v>#VALUE!</v>
      </c>
      <c r="X198" s="36" t="e">
        <f t="shared" si="258"/>
        <v>#VALUE!</v>
      </c>
      <c r="AG198">
        <f t="shared" si="254"/>
        <v>25.07771155942881</v>
      </c>
      <c r="AH198" s="29">
        <f t="shared" si="256"/>
        <v>0.9992511343063436</v>
      </c>
      <c r="AI198" s="29">
        <f t="shared" si="256"/>
        <v>0.99969283041061152</v>
      </c>
      <c r="AJ198" s="29">
        <f t="shared" si="256"/>
        <v>0.99124117145337809</v>
      </c>
      <c r="AK198" s="29">
        <f t="shared" si="256"/>
        <v>0.99969943458076338</v>
      </c>
      <c r="AL198" s="29">
        <f t="shared" si="256"/>
        <v>0</v>
      </c>
      <c r="AM198" s="30" t="e">
        <f t="shared" si="255"/>
        <v>#VALUE!</v>
      </c>
      <c r="AN198" s="31">
        <f t="shared" si="257"/>
        <v>0.62556694886135977</v>
      </c>
      <c r="AO198" s="32"/>
      <c r="AP198" s="32"/>
      <c r="AQ198" s="33"/>
      <c r="AR198" s="33"/>
      <c r="AS198" s="33"/>
      <c r="AT198" s="34"/>
      <c r="AU198" s="34"/>
      <c r="AV198" s="35" t="e">
        <f t="shared" si="259"/>
        <v>#VALUE!</v>
      </c>
      <c r="AW198" s="35" t="e">
        <f t="shared" si="259"/>
        <v>#VALUE!</v>
      </c>
      <c r="AX198" s="36" t="e">
        <f t="shared" si="259"/>
        <v>#VALUE!</v>
      </c>
      <c r="AY198" s="36" t="e">
        <f t="shared" si="259"/>
        <v>#VALUE!</v>
      </c>
    </row>
    <row r="199" spans="1:51" x14ac:dyDescent="0.3">
      <c r="A199" s="73">
        <v>9</v>
      </c>
      <c r="B199" s="2" t="str">
        <f>IF(AND('Graph-outputs'!$C$2=TRUE, OR('Graph-outputs'!$D$1=13, 'Graph-outputs'!$D$1=14)), 'Calcs-control1'!A199, "")</f>
        <v/>
      </c>
      <c r="F199">
        <v>29</v>
      </c>
      <c r="G199" s="29">
        <f t="shared" si="245"/>
        <v>0.99990247649024333</v>
      </c>
      <c r="H199" s="29">
        <f t="shared" si="260"/>
        <v>0.99991815586896526</v>
      </c>
      <c r="I199" s="29">
        <f t="shared" si="260"/>
        <v>0.99860319956353827</v>
      </c>
      <c r="J199" s="29">
        <f t="shared" si="260"/>
        <v>0.99992465886142567</v>
      </c>
      <c r="K199" s="29">
        <f t="shared" si="260"/>
        <v>0</v>
      </c>
      <c r="L199" s="30" t="e">
        <f t="shared" si="252"/>
        <v>#VALUE!</v>
      </c>
      <c r="M199" s="31">
        <f t="shared" si="253"/>
        <v>0.78592120174546665</v>
      </c>
      <c r="N199" s="32"/>
      <c r="O199" s="32"/>
      <c r="P199" s="33"/>
      <c r="Q199" s="33"/>
      <c r="R199" s="33"/>
      <c r="S199" s="34"/>
      <c r="T199" s="34"/>
      <c r="U199" s="35" t="e">
        <f t="shared" si="258"/>
        <v>#VALUE!</v>
      </c>
      <c r="V199" s="35" t="e">
        <f t="shared" si="258"/>
        <v>#VALUE!</v>
      </c>
      <c r="W199" s="36" t="e">
        <f t="shared" si="258"/>
        <v>#VALUE!</v>
      </c>
      <c r="X199" s="36" t="e">
        <f t="shared" si="258"/>
        <v>#VALUE!</v>
      </c>
      <c r="AG199">
        <f t="shared" si="254"/>
        <v>26.373757085482247</v>
      </c>
      <c r="AH199" s="29">
        <f t="shared" si="256"/>
        <v>0.99962369378906712</v>
      </c>
      <c r="AI199" s="29">
        <f t="shared" si="256"/>
        <v>0.99980336787956581</v>
      </c>
      <c r="AJ199" s="29">
        <f t="shared" si="256"/>
        <v>0.99524586755833389</v>
      </c>
      <c r="AK199" s="29">
        <f t="shared" si="256"/>
        <v>0.99981166569112767</v>
      </c>
      <c r="AL199" s="29">
        <f t="shared" si="256"/>
        <v>0</v>
      </c>
      <c r="AM199" s="30" t="e">
        <f t="shared" si="255"/>
        <v>#VALUE!</v>
      </c>
      <c r="AN199" s="31">
        <f t="shared" si="257"/>
        <v>0.68920527630341089</v>
      </c>
      <c r="AO199" s="32"/>
      <c r="AP199" s="32"/>
      <c r="AQ199" s="33"/>
      <c r="AR199" s="33"/>
      <c r="AS199" s="33"/>
      <c r="AT199" s="34"/>
      <c r="AU199" s="34"/>
      <c r="AV199" s="35" t="e">
        <f t="shared" si="259"/>
        <v>#VALUE!</v>
      </c>
      <c r="AW199" s="35" t="e">
        <f t="shared" si="259"/>
        <v>#VALUE!</v>
      </c>
      <c r="AX199" s="36" t="e">
        <f t="shared" si="259"/>
        <v>#VALUE!</v>
      </c>
      <c r="AY199" s="36" t="e">
        <f t="shared" si="259"/>
        <v>#VALUE!</v>
      </c>
    </row>
    <row r="200" spans="1:51" x14ac:dyDescent="0.3">
      <c r="A200" s="73">
        <v>9.25</v>
      </c>
      <c r="B200" s="2" t="str">
        <f>IF(AND('Graph-outputs'!$C$2=TRUE, OR('Graph-outputs'!$D$1=13, 'Graph-outputs'!$D$1=14)), 'Calcs-control1'!A200, "")</f>
        <v/>
      </c>
      <c r="F200">
        <v>30</v>
      </c>
      <c r="G200" s="29">
        <f t="shared" si="245"/>
        <v>0.99994047898795368</v>
      </c>
      <c r="H200" s="29">
        <f t="shared" si="260"/>
        <v>0.99994079191500851</v>
      </c>
      <c r="I200" s="29">
        <f t="shared" si="260"/>
        <v>0.99911692396563778</v>
      </c>
      <c r="J200" s="29">
        <f t="shared" si="260"/>
        <v>0.99994624618168415</v>
      </c>
      <c r="K200" s="29">
        <f t="shared" si="260"/>
        <v>0</v>
      </c>
      <c r="L200" s="30" t="e">
        <f t="shared" si="252"/>
        <v>#VALUE!</v>
      </c>
      <c r="M200" s="31">
        <f t="shared" si="253"/>
        <v>0.81385136818652049</v>
      </c>
      <c r="N200" s="32"/>
      <c r="O200" s="32"/>
      <c r="P200" s="33"/>
      <c r="Q200" s="33"/>
      <c r="R200" s="33"/>
      <c r="S200" s="34"/>
      <c r="T200" s="34"/>
      <c r="U200" s="35" t="e">
        <f t="shared" si="258"/>
        <v>#VALUE!</v>
      </c>
      <c r="V200" s="35" t="e">
        <f t="shared" si="258"/>
        <v>#VALUE!</v>
      </c>
      <c r="W200" s="36" t="e">
        <f t="shared" si="258"/>
        <v>#VALUE!</v>
      </c>
      <c r="X200" s="36" t="e">
        <f t="shared" si="258"/>
        <v>#VALUE!</v>
      </c>
      <c r="AG200">
        <f t="shared" si="254"/>
        <v>27.736783763369349</v>
      </c>
      <c r="AH200" s="29">
        <f t="shared" si="256"/>
        <v>0.99981490856375399</v>
      </c>
      <c r="AI200" s="29">
        <f t="shared" si="256"/>
        <v>0.99987581878494813</v>
      </c>
      <c r="AJ200" s="29">
        <f t="shared" si="256"/>
        <v>0.99749012127109615</v>
      </c>
      <c r="AK200" s="29">
        <f t="shared" si="256"/>
        <v>0.99988355349630409</v>
      </c>
      <c r="AL200" s="29">
        <f t="shared" si="256"/>
        <v>0</v>
      </c>
      <c r="AM200" s="30" t="e">
        <f t="shared" si="255"/>
        <v>#VALUE!</v>
      </c>
      <c r="AN200" s="31">
        <f t="shared" si="257"/>
        <v>0.74411295652907639</v>
      </c>
      <c r="AO200" s="32"/>
      <c r="AP200" s="32"/>
      <c r="AQ200" s="33"/>
      <c r="AR200" s="33"/>
      <c r="AS200" s="33"/>
      <c r="AT200" s="34"/>
      <c r="AU200" s="34"/>
      <c r="AV200" s="35" t="e">
        <f t="shared" si="259"/>
        <v>#VALUE!</v>
      </c>
      <c r="AW200" s="35" t="e">
        <f t="shared" si="259"/>
        <v>#VALUE!</v>
      </c>
      <c r="AX200" s="36" t="e">
        <f t="shared" si="259"/>
        <v>#VALUE!</v>
      </c>
      <c r="AY200" s="36" t="e">
        <f t="shared" si="259"/>
        <v>#VALUE!</v>
      </c>
    </row>
    <row r="201" spans="1:51" x14ac:dyDescent="0.3">
      <c r="A201" s="73">
        <v>9.5</v>
      </c>
      <c r="B201" s="2" t="str">
        <f>IF(AND('Graph-outputs'!$C$2=TRUE, OR('Graph-outputs'!$D$1=13, 'Graph-outputs'!$D$1=14)), 'Calcs-control1'!A201, "")</f>
        <v/>
      </c>
      <c r="F201">
        <v>31</v>
      </c>
      <c r="G201" s="29">
        <f t="shared" si="245"/>
        <v>0.99996319076761653</v>
      </c>
      <c r="H201" s="29">
        <f t="shared" si="260"/>
        <v>0.99995692481904797</v>
      </c>
      <c r="I201" s="29">
        <f t="shared" si="260"/>
        <v>0.99943850770053444</v>
      </c>
      <c r="J201" s="29">
        <f t="shared" si="260"/>
        <v>0.99996140501536201</v>
      </c>
      <c r="K201" s="29">
        <f t="shared" si="260"/>
        <v>0</v>
      </c>
      <c r="L201" s="30" t="e">
        <f t="shared" si="252"/>
        <v>#VALUE!</v>
      </c>
      <c r="M201" s="31">
        <f t="shared" si="253"/>
        <v>0.83790966744806428</v>
      </c>
      <c r="N201" s="32"/>
      <c r="O201" s="32"/>
      <c r="P201" s="33"/>
      <c r="Q201" s="33"/>
      <c r="R201" s="33"/>
      <c r="S201" s="34"/>
      <c r="T201" s="34"/>
      <c r="U201" s="35" t="e">
        <f t="shared" si="258"/>
        <v>#VALUE!</v>
      </c>
      <c r="V201" s="35" t="e">
        <f t="shared" si="258"/>
        <v>#VALUE!</v>
      </c>
      <c r="W201" s="36" t="e">
        <f t="shared" si="258"/>
        <v>#VALUE!</v>
      </c>
      <c r="X201" s="36" t="e">
        <f t="shared" si="258"/>
        <v>#VALUE!</v>
      </c>
      <c r="AG201">
        <f t="shared" si="254"/>
        <v>29.170253257523047</v>
      </c>
      <c r="AH201" s="29">
        <f t="shared" si="256"/>
        <v>0.99991041892272148</v>
      </c>
      <c r="AI201" s="29">
        <f t="shared" si="256"/>
        <v>0.99992257576090982</v>
      </c>
      <c r="AJ201" s="29">
        <f t="shared" si="256"/>
        <v>0.99870856996179713</v>
      </c>
      <c r="AK201" s="29">
        <f t="shared" si="256"/>
        <v>0.99992889888373704</v>
      </c>
      <c r="AL201" s="29">
        <f t="shared" si="256"/>
        <v>0</v>
      </c>
      <c r="AM201" s="30" t="e">
        <f t="shared" si="255"/>
        <v>#VALUE!</v>
      </c>
      <c r="AN201" s="31">
        <f t="shared" si="257"/>
        <v>0.7909759483487836</v>
      </c>
      <c r="AO201" s="32"/>
      <c r="AP201" s="32"/>
      <c r="AQ201" s="33"/>
      <c r="AR201" s="33"/>
      <c r="AS201" s="33"/>
      <c r="AT201" s="34"/>
      <c r="AU201" s="34"/>
      <c r="AV201" s="35" t="e">
        <f t="shared" si="259"/>
        <v>#VALUE!</v>
      </c>
      <c r="AW201" s="35" t="e">
        <f t="shared" si="259"/>
        <v>#VALUE!</v>
      </c>
      <c r="AX201" s="36" t="e">
        <f t="shared" si="259"/>
        <v>#VALUE!</v>
      </c>
      <c r="AY201" s="36" t="e">
        <f t="shared" si="259"/>
        <v>#VALUE!</v>
      </c>
    </row>
    <row r="202" spans="1:51" x14ac:dyDescent="0.3">
      <c r="A202" s="73">
        <v>9.75</v>
      </c>
      <c r="B202" s="2" t="str">
        <f>IF(AND('Graph-outputs'!$C$2=TRUE, OR('Graph-outputs'!$D$1=13, 'Graph-outputs'!$D$1=14)), 'Calcs-control1'!A202, "")</f>
        <v/>
      </c>
      <c r="F202">
        <v>32</v>
      </c>
      <c r="G202" s="29">
        <f t="shared" ref="G202:G233" si="261">IF(1-EXP(-0.23*(G118-G$165))&lt;0, 0, 1-EXP(-0.23*(G118-G$165)))</f>
        <v>0.99997691272820555</v>
      </c>
      <c r="H202" s="29">
        <f t="shared" si="260"/>
        <v>0.99996848250310044</v>
      </c>
      <c r="I202" s="29">
        <f t="shared" si="260"/>
        <v>0.99964066485312209</v>
      </c>
      <c r="J202" s="29">
        <f t="shared" si="260"/>
        <v>0.99997211205265879</v>
      </c>
      <c r="K202" s="29">
        <f t="shared" si="260"/>
        <v>0</v>
      </c>
      <c r="L202" s="30" t="e">
        <f t="shared" si="252"/>
        <v>#VALUE!</v>
      </c>
      <c r="M202" s="31">
        <f t="shared" si="253"/>
        <v>0.85864249791638192</v>
      </c>
      <c r="N202" s="32"/>
      <c r="O202" s="32"/>
      <c r="P202" s="33"/>
      <c r="Q202" s="33"/>
      <c r="R202" s="33"/>
      <c r="S202" s="34"/>
      <c r="T202" s="34"/>
      <c r="U202" s="35" t="e">
        <f t="shared" si="258"/>
        <v>#VALUE!</v>
      </c>
      <c r="V202" s="35" t="e">
        <f t="shared" si="258"/>
        <v>#VALUE!</v>
      </c>
      <c r="W202" s="36" t="e">
        <f t="shared" si="258"/>
        <v>#VALUE!</v>
      </c>
      <c r="X202" s="36" t="e">
        <f t="shared" si="258"/>
        <v>#VALUE!</v>
      </c>
      <c r="AG202">
        <f t="shared" si="254"/>
        <v>30.677806135251387</v>
      </c>
      <c r="AH202" s="29">
        <f t="shared" ref="AH202:AL217" si="262">IF(1-EXP(-0.23*(AH118-AH$165))&lt;0, 0, 1-EXP(-0.23*(AH118-AH$165)))</f>
        <v>0.99995709071620875</v>
      </c>
      <c r="AI202" s="29">
        <f t="shared" si="262"/>
        <v>0.99995230532382184</v>
      </c>
      <c r="AJ202" s="29">
        <f t="shared" si="262"/>
        <v>0.99935074886569586</v>
      </c>
      <c r="AK202" s="29">
        <f t="shared" si="262"/>
        <v>0.99995708722623944</v>
      </c>
      <c r="AL202" s="29">
        <f t="shared" si="262"/>
        <v>0</v>
      </c>
      <c r="AM202" s="30" t="e">
        <f t="shared" si="255"/>
        <v>#VALUE!</v>
      </c>
      <c r="AN202" s="31">
        <f t="shared" si="257"/>
        <v>0.83054603422402185</v>
      </c>
      <c r="AO202" s="32"/>
      <c r="AP202" s="32"/>
      <c r="AQ202" s="33"/>
      <c r="AR202" s="33"/>
      <c r="AS202" s="33"/>
      <c r="AT202" s="34"/>
      <c r="AU202" s="34"/>
      <c r="AV202" s="35" t="e">
        <f t="shared" si="259"/>
        <v>#VALUE!</v>
      </c>
      <c r="AW202" s="35" t="e">
        <f t="shared" si="259"/>
        <v>#VALUE!</v>
      </c>
      <c r="AX202" s="36" t="e">
        <f t="shared" si="259"/>
        <v>#VALUE!</v>
      </c>
      <c r="AY202" s="36" t="e">
        <f t="shared" si="259"/>
        <v>#VALUE!</v>
      </c>
    </row>
    <row r="203" spans="1:51" x14ac:dyDescent="0.3">
      <c r="A203" s="73">
        <v>10</v>
      </c>
      <c r="B203" s="2" t="str">
        <f>IF(AND('Graph-outputs'!$C$2=TRUE, OR('Graph-outputs'!$D$1=13, 'Graph-outputs'!$D$1=14)), 'Calcs-control1'!A203, "")</f>
        <v/>
      </c>
      <c r="F203">
        <v>33</v>
      </c>
      <c r="G203" s="29">
        <f t="shared" si="261"/>
        <v>0.99998530285461762</v>
      </c>
      <c r="H203" s="29">
        <f t="shared" si="260"/>
        <v>0.99997680612516082</v>
      </c>
      <c r="I203" s="29">
        <f t="shared" si="260"/>
        <v>0.99976839194294576</v>
      </c>
      <c r="J203" s="29">
        <f t="shared" si="260"/>
        <v>0.99997971951739084</v>
      </c>
      <c r="K203" s="29">
        <f t="shared" si="260"/>
        <v>0</v>
      </c>
      <c r="L203" s="30" t="e">
        <f t="shared" si="252"/>
        <v>#VALUE!</v>
      </c>
      <c r="M203" s="31">
        <f t="shared" ref="M203:M234" si="263">IF(1-EXP(-0.23*(M119-M$165))&lt;0, 0, 1-EXP(-0.23*(M119-M$165)))</f>
        <v>0.87652112793977233</v>
      </c>
      <c r="N203" s="32"/>
      <c r="O203" s="32"/>
      <c r="P203" s="33"/>
      <c r="Q203" s="33"/>
      <c r="R203" s="33"/>
      <c r="S203" s="34"/>
      <c r="T203" s="34"/>
      <c r="U203" s="35" t="e">
        <f t="shared" si="258"/>
        <v>#VALUE!</v>
      </c>
      <c r="V203" s="35" t="e">
        <f t="shared" si="258"/>
        <v>#VALUE!</v>
      </c>
      <c r="W203" s="36" t="e">
        <f t="shared" si="258"/>
        <v>#VALUE!</v>
      </c>
      <c r="X203" s="36" t="e">
        <f t="shared" si="258"/>
        <v>#VALUE!</v>
      </c>
      <c r="AG203">
        <f t="shared" si="254"/>
        <v>32.263271112647949</v>
      </c>
      <c r="AH203" s="29">
        <f t="shared" si="262"/>
        <v>0.99997953089828029</v>
      </c>
      <c r="AI203" s="29">
        <f t="shared" si="262"/>
        <v>0.99997094325650948</v>
      </c>
      <c r="AJ203" s="29">
        <f t="shared" si="262"/>
        <v>0.99968013224411345</v>
      </c>
      <c r="AK203" s="29">
        <f t="shared" si="262"/>
        <v>0.99997437130226141</v>
      </c>
      <c r="AL203" s="29">
        <f t="shared" si="262"/>
        <v>0</v>
      </c>
      <c r="AM203" s="30" t="e">
        <f t="shared" si="255"/>
        <v>#VALUE!</v>
      </c>
      <c r="AN203" s="31">
        <f t="shared" si="257"/>
        <v>0.86360857064467533</v>
      </c>
      <c r="AO203" s="32"/>
      <c r="AP203" s="32"/>
      <c r="AQ203" s="33"/>
      <c r="AR203" s="33"/>
      <c r="AS203" s="33"/>
      <c r="AT203" s="34"/>
      <c r="AU203" s="34"/>
      <c r="AV203" s="35" t="e">
        <f t="shared" si="259"/>
        <v>#VALUE!</v>
      </c>
      <c r="AW203" s="35" t="e">
        <f t="shared" si="259"/>
        <v>#VALUE!</v>
      </c>
      <c r="AX203" s="36" t="e">
        <f t="shared" si="259"/>
        <v>#VALUE!</v>
      </c>
      <c r="AY203" s="36" t="e">
        <f t="shared" si="259"/>
        <v>#VALUE!</v>
      </c>
    </row>
    <row r="204" spans="1:51" x14ac:dyDescent="0.3">
      <c r="F204">
        <v>34</v>
      </c>
      <c r="G204" s="29">
        <f t="shared" si="261"/>
        <v>0.9999904989244458</v>
      </c>
      <c r="H204" s="29">
        <f t="shared" si="260"/>
        <v>0.99998283263307852</v>
      </c>
      <c r="I204" s="29">
        <f t="shared" si="260"/>
        <v>0.9998495625890379</v>
      </c>
      <c r="J204" s="29">
        <f t="shared" si="260"/>
        <v>0.99998515702131774</v>
      </c>
      <c r="K204" s="29">
        <f t="shared" si="260"/>
        <v>0</v>
      </c>
      <c r="L204" s="30" t="e">
        <f t="shared" si="252"/>
        <v>#VALUE!</v>
      </c>
      <c r="M204" s="31">
        <f t="shared" si="263"/>
        <v>0.89195103229041717</v>
      </c>
      <c r="N204" s="32"/>
      <c r="O204" s="32"/>
      <c r="P204" s="33"/>
      <c r="Q204" s="33"/>
      <c r="R204" s="33"/>
      <c r="S204" s="34"/>
      <c r="T204" s="34"/>
      <c r="U204" s="35" t="e">
        <f t="shared" si="258"/>
        <v>#VALUE!</v>
      </c>
      <c r="V204" s="35" t="e">
        <f t="shared" si="258"/>
        <v>#VALUE!</v>
      </c>
      <c r="W204" s="36" t="e">
        <f t="shared" si="258"/>
        <v>#VALUE!</v>
      </c>
      <c r="X204" s="36" t="e">
        <f t="shared" si="258"/>
        <v>#VALUE!</v>
      </c>
      <c r="AG204">
        <f t="shared" si="254"/>
        <v>33.930674778341483</v>
      </c>
      <c r="AH204" s="29">
        <f t="shared" si="262"/>
        <v>0.99999021213634331</v>
      </c>
      <c r="AI204" s="29">
        <f t="shared" si="262"/>
        <v>0.99998247406062102</v>
      </c>
      <c r="AJ204" s="29">
        <f t="shared" si="262"/>
        <v>0.99984503465668517</v>
      </c>
      <c r="AK204" s="29">
        <f t="shared" si="262"/>
        <v>0.99998483547274364</v>
      </c>
      <c r="AL204" s="29">
        <f t="shared" si="262"/>
        <v>0</v>
      </c>
      <c r="AM204" s="30" t="e">
        <f t="shared" si="255"/>
        <v>#VALUE!</v>
      </c>
      <c r="AN204" s="31">
        <f t="shared" si="257"/>
        <v>0.89095282492175987</v>
      </c>
      <c r="AO204" s="32"/>
      <c r="AP204" s="32"/>
      <c r="AQ204" s="33"/>
      <c r="AR204" s="33"/>
      <c r="AS204" s="33"/>
      <c r="AT204" s="34"/>
      <c r="AU204" s="34"/>
      <c r="AV204" s="35" t="e">
        <f t="shared" si="259"/>
        <v>#VALUE!</v>
      </c>
      <c r="AW204" s="35" t="e">
        <f t="shared" si="259"/>
        <v>#VALUE!</v>
      </c>
      <c r="AX204" s="36" t="e">
        <f t="shared" si="259"/>
        <v>#VALUE!</v>
      </c>
      <c r="AY204" s="36" t="e">
        <f t="shared" si="259"/>
        <v>#VALUE!</v>
      </c>
    </row>
    <row r="205" spans="1:51" x14ac:dyDescent="0.3">
      <c r="F205">
        <v>35</v>
      </c>
      <c r="G205" s="29">
        <f t="shared" si="261"/>
        <v>0.9999937604249054</v>
      </c>
      <c r="H205" s="29">
        <f t="shared" si="260"/>
        <v>0.99998721947523606</v>
      </c>
      <c r="I205" s="29">
        <f t="shared" si="260"/>
        <v>0.99990148071277507</v>
      </c>
      <c r="J205" s="29">
        <f t="shared" si="260"/>
        <v>0.99998906689147893</v>
      </c>
      <c r="K205" s="29">
        <f t="shared" si="260"/>
        <v>0</v>
      </c>
      <c r="L205" s="30" t="e">
        <f t="shared" si="252"/>
        <v>#VALUE!</v>
      </c>
      <c r="M205" s="31">
        <f t="shared" si="263"/>
        <v>0.90528039536195792</v>
      </c>
      <c r="N205" s="32"/>
      <c r="O205" s="32"/>
      <c r="P205" s="33"/>
      <c r="Q205" s="33"/>
      <c r="R205" s="33"/>
      <c r="S205" s="34"/>
      <c r="T205" s="34"/>
      <c r="U205" s="35" t="e">
        <f t="shared" si="258"/>
        <v>#VALUE!</v>
      </c>
      <c r="V205" s="35" t="e">
        <f t="shared" si="258"/>
        <v>#VALUE!</v>
      </c>
      <c r="W205" s="36" t="e">
        <f t="shared" si="258"/>
        <v>#VALUE!</v>
      </c>
      <c r="X205" s="36" t="e">
        <f t="shared" si="258"/>
        <v>#VALUE!</v>
      </c>
      <c r="AG205">
        <f t="shared" si="254"/>
        <v>35.684251819780471</v>
      </c>
      <c r="AH205" s="29">
        <f t="shared" si="262"/>
        <v>0.99999527725113824</v>
      </c>
      <c r="AI205" s="29">
        <f t="shared" si="262"/>
        <v>0.99998952129006935</v>
      </c>
      <c r="AJ205" s="29">
        <f t="shared" si="262"/>
        <v>0.99992588934999749</v>
      </c>
      <c r="AK205" s="29">
        <f t="shared" si="262"/>
        <v>0.99999109797109953</v>
      </c>
      <c r="AL205" s="29">
        <f t="shared" si="262"/>
        <v>0</v>
      </c>
      <c r="AM205" s="30" t="e">
        <f t="shared" si="255"/>
        <v>#VALUE!</v>
      </c>
      <c r="AN205" s="31">
        <f t="shared" si="257"/>
        <v>0.91334637791990381</v>
      </c>
      <c r="AO205" s="32"/>
      <c r="AP205" s="32"/>
      <c r="AQ205" s="33"/>
      <c r="AR205" s="33"/>
      <c r="AS205" s="33"/>
      <c r="AT205" s="34"/>
      <c r="AU205" s="34"/>
      <c r="AV205" s="35" t="e">
        <f t="shared" si="259"/>
        <v>#VALUE!</v>
      </c>
      <c r="AW205" s="35" t="e">
        <f t="shared" si="259"/>
        <v>#VALUE!</v>
      </c>
      <c r="AX205" s="36" t="e">
        <f t="shared" si="259"/>
        <v>#VALUE!</v>
      </c>
      <c r="AY205" s="36" t="e">
        <f t="shared" si="259"/>
        <v>#VALUE!</v>
      </c>
    </row>
    <row r="206" spans="1:51" x14ac:dyDescent="0.3">
      <c r="F206">
        <v>36</v>
      </c>
      <c r="G206" s="29">
        <f t="shared" si="261"/>
        <v>0.99999583630384847</v>
      </c>
      <c r="H206" s="29">
        <f t="shared" si="260"/>
        <v>0.99999043007003352</v>
      </c>
      <c r="I206" s="29">
        <f t="shared" si="260"/>
        <v>0.99993492228591163</v>
      </c>
      <c r="J206" s="29">
        <f t="shared" si="260"/>
        <v>0.9999918952559399</v>
      </c>
      <c r="K206" s="29">
        <f t="shared" si="260"/>
        <v>0</v>
      </c>
      <c r="L206" s="30" t="e">
        <f t="shared" si="252"/>
        <v>#VALUE!</v>
      </c>
      <c r="M206" s="31">
        <f t="shared" si="263"/>
        <v>0.91680774900577444</v>
      </c>
      <c r="N206" s="32"/>
      <c r="O206" s="32"/>
      <c r="P206" s="33"/>
      <c r="Q206" s="33"/>
      <c r="R206" s="33"/>
      <c r="S206" s="34"/>
      <c r="T206" s="34"/>
      <c r="U206" s="35" t="e">
        <f t="shared" si="258"/>
        <v>#VALUE!</v>
      </c>
      <c r="V206" s="35" t="e">
        <f t="shared" si="258"/>
        <v>#VALUE!</v>
      </c>
      <c r="W206" s="36" t="e">
        <f t="shared" si="258"/>
        <v>#VALUE!</v>
      </c>
      <c r="X206" s="36" t="e">
        <f t="shared" si="258"/>
        <v>#VALUE!</v>
      </c>
      <c r="AG206">
        <f t="shared" si="254"/>
        <v>37.528455778024103</v>
      </c>
      <c r="AH206" s="29">
        <f t="shared" si="262"/>
        <v>0.99999768546839851</v>
      </c>
      <c r="AI206" s="29">
        <f t="shared" si="262"/>
        <v>0.99999378097335889</v>
      </c>
      <c r="AJ206" s="29">
        <f t="shared" si="262"/>
        <v>0.99996486421707365</v>
      </c>
      <c r="AK206" s="29">
        <f t="shared" si="262"/>
        <v>0.99999480765102078</v>
      </c>
      <c r="AL206" s="29">
        <f t="shared" si="262"/>
        <v>0</v>
      </c>
      <c r="AM206" s="30" t="e">
        <f t="shared" si="255"/>
        <v>#VALUE!</v>
      </c>
      <c r="AN206" s="31">
        <f t="shared" si="257"/>
        <v>0.93151456596737559</v>
      </c>
      <c r="AO206" s="32"/>
      <c r="AP206" s="32"/>
      <c r="AQ206" s="33"/>
      <c r="AR206" s="33"/>
      <c r="AS206" s="33"/>
      <c r="AT206" s="34"/>
      <c r="AU206" s="34"/>
      <c r="AV206" s="35" t="e">
        <f t="shared" si="259"/>
        <v>#VALUE!</v>
      </c>
      <c r="AW206" s="35" t="e">
        <f t="shared" si="259"/>
        <v>#VALUE!</v>
      </c>
      <c r="AX206" s="36" t="e">
        <f t="shared" si="259"/>
        <v>#VALUE!</v>
      </c>
      <c r="AY206" s="36" t="e">
        <f t="shared" si="259"/>
        <v>#VALUE!</v>
      </c>
    </row>
    <row r="207" spans="1:51" x14ac:dyDescent="0.3">
      <c r="F207">
        <v>37</v>
      </c>
      <c r="G207" s="29">
        <f t="shared" si="261"/>
        <v>0.99999717649840492</v>
      </c>
      <c r="H207" s="29">
        <f t="shared" si="260"/>
        <v>0.99999279258450591</v>
      </c>
      <c r="I207" s="29">
        <f t="shared" si="260"/>
        <v>0.99995662482900194</v>
      </c>
      <c r="J207" s="29">
        <f t="shared" si="260"/>
        <v>0.99999395360805154</v>
      </c>
      <c r="K207" s="29">
        <f t="shared" si="260"/>
        <v>0</v>
      </c>
      <c r="L207" s="30" t="e">
        <f t="shared" si="252"/>
        <v>#VALUE!</v>
      </c>
      <c r="M207" s="31">
        <f t="shared" si="263"/>
        <v>0.9267887580616565</v>
      </c>
      <c r="N207" s="32"/>
      <c r="O207" s="32"/>
      <c r="P207" s="33"/>
      <c r="Q207" s="33"/>
      <c r="R207" s="33"/>
      <c r="S207" s="34"/>
      <c r="T207" s="34"/>
      <c r="U207" s="35" t="e">
        <f t="shared" si="258"/>
        <v>#VALUE!</v>
      </c>
      <c r="V207" s="35" t="e">
        <f t="shared" si="258"/>
        <v>#VALUE!</v>
      </c>
      <c r="W207" s="36" t="e">
        <f t="shared" si="258"/>
        <v>#VALUE!</v>
      </c>
      <c r="X207" s="36" t="e">
        <f t="shared" si="258"/>
        <v>#VALUE!</v>
      </c>
      <c r="AG207">
        <f t="shared" si="254"/>
        <v>39.467970358353305</v>
      </c>
      <c r="AH207" s="29">
        <f t="shared" si="262"/>
        <v>0.9999988406302317</v>
      </c>
      <c r="AI207" s="29">
        <f t="shared" si="262"/>
        <v>0.99999633072136807</v>
      </c>
      <c r="AJ207" s="29">
        <f t="shared" si="262"/>
        <v>0.99998341092619136</v>
      </c>
      <c r="AK207" s="29">
        <f t="shared" si="262"/>
        <v>0.99999698581679741</v>
      </c>
      <c r="AL207" s="29">
        <f t="shared" si="262"/>
        <v>0</v>
      </c>
      <c r="AM207" s="30" t="e">
        <f t="shared" si="255"/>
        <v>#VALUE!</v>
      </c>
      <c r="AN207" s="31">
        <f t="shared" si="257"/>
        <v>0.94612540100361675</v>
      </c>
      <c r="AO207" s="32"/>
      <c r="AP207" s="32"/>
      <c r="AQ207" s="33"/>
      <c r="AR207" s="33"/>
      <c r="AS207" s="33"/>
      <c r="AT207" s="34"/>
      <c r="AU207" s="34"/>
      <c r="AV207" s="35" t="e">
        <f t="shared" si="259"/>
        <v>#VALUE!</v>
      </c>
      <c r="AW207" s="35" t="e">
        <f t="shared" si="259"/>
        <v>#VALUE!</v>
      </c>
      <c r="AX207" s="36" t="e">
        <f t="shared" si="259"/>
        <v>#VALUE!</v>
      </c>
      <c r="AY207" s="36" t="e">
        <f t="shared" si="259"/>
        <v>#VALUE!</v>
      </c>
    </row>
    <row r="208" spans="1:51" x14ac:dyDescent="0.3">
      <c r="F208">
        <v>38</v>
      </c>
      <c r="G208" s="29">
        <f t="shared" si="261"/>
        <v>0.99999805429775557</v>
      </c>
      <c r="H208" s="29">
        <f t="shared" si="260"/>
        <v>0.99999454050559489</v>
      </c>
      <c r="I208" s="29">
        <f t="shared" si="260"/>
        <v>0.99997082085793987</v>
      </c>
      <c r="J208" s="29">
        <f t="shared" si="260"/>
        <v>0.99999546059916722</v>
      </c>
      <c r="K208" s="29">
        <f t="shared" si="260"/>
        <v>0</v>
      </c>
      <c r="L208" s="30" t="e">
        <f t="shared" si="252"/>
        <v>#VALUE!</v>
      </c>
      <c r="M208" s="31">
        <f t="shared" si="263"/>
        <v>0.93544219554400121</v>
      </c>
      <c r="N208" s="32"/>
      <c r="O208" s="32"/>
      <c r="P208" s="33"/>
      <c r="Q208" s="33"/>
      <c r="R208" s="33"/>
      <c r="S208" s="34"/>
      <c r="T208" s="34"/>
      <c r="U208" s="35" t="e">
        <f t="shared" si="258"/>
        <v>#VALUE!</v>
      </c>
      <c r="V208" s="35" t="e">
        <f t="shared" si="258"/>
        <v>#VALUE!</v>
      </c>
      <c r="W208" s="36" t="e">
        <f t="shared" si="258"/>
        <v>#VALUE!</v>
      </c>
      <c r="X208" s="36" t="e">
        <f t="shared" si="258"/>
        <v>#VALUE!</v>
      </c>
      <c r="AG208">
        <f t="shared" si="254"/>
        <v>41.507721325427532</v>
      </c>
      <c r="AH208" s="29">
        <f t="shared" si="262"/>
        <v>0.99999940295479484</v>
      </c>
      <c r="AI208" s="29">
        <f t="shared" si="262"/>
        <v>0.99999784426545069</v>
      </c>
      <c r="AJ208" s="29">
        <f t="shared" si="262"/>
        <v>0.99999216234966393</v>
      </c>
      <c r="AK208" s="29">
        <f t="shared" si="262"/>
        <v>0.99999825547164767</v>
      </c>
      <c r="AL208" s="29">
        <f t="shared" si="262"/>
        <v>0</v>
      </c>
      <c r="AM208" s="30" t="e">
        <f t="shared" si="255"/>
        <v>#VALUE!</v>
      </c>
      <c r="AN208" s="31">
        <f t="shared" si="257"/>
        <v>0.95777991153669995</v>
      </c>
      <c r="AO208" s="32"/>
      <c r="AP208" s="32"/>
      <c r="AQ208" s="33"/>
      <c r="AR208" s="33"/>
      <c r="AS208" s="33"/>
      <c r="AT208" s="34"/>
      <c r="AU208" s="34"/>
      <c r="AV208" s="35" t="e">
        <f t="shared" si="259"/>
        <v>#VALUE!</v>
      </c>
      <c r="AW208" s="35" t="e">
        <f t="shared" si="259"/>
        <v>#VALUE!</v>
      </c>
      <c r="AX208" s="36" t="e">
        <f t="shared" si="259"/>
        <v>#VALUE!</v>
      </c>
      <c r="AY208" s="36" t="e">
        <f t="shared" si="259"/>
        <v>#VALUE!</v>
      </c>
    </row>
    <row r="209" spans="6:51" x14ac:dyDescent="0.3">
      <c r="F209">
        <v>39</v>
      </c>
      <c r="G209" s="29">
        <f t="shared" si="261"/>
        <v>0.99999863762650676</v>
      </c>
      <c r="H209" s="29">
        <f t="shared" si="260"/>
        <v>0.99999584075172121</v>
      </c>
      <c r="I209" s="29">
        <f t="shared" si="260"/>
        <v>0.99998018357397944</v>
      </c>
      <c r="J209" s="29">
        <f t="shared" si="260"/>
        <v>0.99999657053787128</v>
      </c>
      <c r="K209" s="29">
        <f t="shared" si="260"/>
        <v>0</v>
      </c>
      <c r="L209" s="30" t="e">
        <f t="shared" si="252"/>
        <v>#VALUE!</v>
      </c>
      <c r="M209" s="31">
        <f t="shared" si="263"/>
        <v>0.94295516650027777</v>
      </c>
      <c r="N209" s="32"/>
      <c r="O209" s="32"/>
      <c r="P209" s="33"/>
      <c r="Q209" s="33"/>
      <c r="R209" s="33"/>
      <c r="S209" s="34"/>
      <c r="T209" s="34"/>
      <c r="U209" s="35" t="e">
        <f t="shared" si="258"/>
        <v>#VALUE!</v>
      </c>
      <c r="V209" s="35" t="e">
        <f t="shared" si="258"/>
        <v>#VALUE!</v>
      </c>
      <c r="W209" s="36" t="e">
        <f t="shared" si="258"/>
        <v>#VALUE!</v>
      </c>
      <c r="X209" s="36" t="e">
        <f t="shared" si="258"/>
        <v>#VALUE!</v>
      </c>
      <c r="AG209">
        <f t="shared" si="254"/>
        <v>43.652889013197147</v>
      </c>
      <c r="AH209" s="29">
        <f t="shared" si="262"/>
        <v>0.99999968224802716</v>
      </c>
      <c r="AI209" s="29">
        <f t="shared" si="262"/>
        <v>0.99999873662567673</v>
      </c>
      <c r="AJ209" s="29">
        <f t="shared" si="262"/>
        <v>0.99999627609999164</v>
      </c>
      <c r="AK209" s="29">
        <f t="shared" si="262"/>
        <v>0.99999899141759019</v>
      </c>
      <c r="AL209" s="29">
        <f t="shared" si="262"/>
        <v>0</v>
      </c>
      <c r="AM209" s="30" t="e">
        <f t="shared" si="255"/>
        <v>#VALUE!</v>
      </c>
      <c r="AN209" s="31">
        <f t="shared" si="257"/>
        <v>0.96700743964615299</v>
      </c>
      <c r="AO209" s="32"/>
      <c r="AP209" s="32"/>
      <c r="AQ209" s="33"/>
      <c r="AR209" s="33"/>
      <c r="AS209" s="33"/>
      <c r="AT209" s="34"/>
      <c r="AU209" s="34"/>
      <c r="AV209" s="35" t="e">
        <f t="shared" si="259"/>
        <v>#VALUE!</v>
      </c>
      <c r="AW209" s="35" t="e">
        <f t="shared" si="259"/>
        <v>#VALUE!</v>
      </c>
      <c r="AX209" s="36" t="e">
        <f t="shared" si="259"/>
        <v>#VALUE!</v>
      </c>
      <c r="AY209" s="36" t="e">
        <f t="shared" si="259"/>
        <v>#VALUE!</v>
      </c>
    </row>
    <row r="210" spans="6:51" x14ac:dyDescent="0.3">
      <c r="F210">
        <v>40</v>
      </c>
      <c r="G210" s="29">
        <f t="shared" si="261"/>
        <v>0.99999903091133091</v>
      </c>
      <c r="H210" s="29">
        <f t="shared" si="260"/>
        <v>0.99999681322892298</v>
      </c>
      <c r="I210" s="29">
        <f t="shared" si="260"/>
        <v>0.99998641137630606</v>
      </c>
      <c r="J210" s="29">
        <f t="shared" si="260"/>
        <v>0.99999739291453049</v>
      </c>
      <c r="K210" s="29">
        <f t="shared" si="260"/>
        <v>0</v>
      </c>
      <c r="L210" s="30" t="e">
        <f t="shared" si="252"/>
        <v>#VALUE!</v>
      </c>
      <c r="M210" s="31">
        <f t="shared" si="263"/>
        <v>0.94948764818577469</v>
      </c>
      <c r="N210" s="32"/>
      <c r="O210" s="32"/>
      <c r="P210" s="33"/>
      <c r="Q210" s="33"/>
      <c r="R210" s="33"/>
      <c r="S210" s="34"/>
      <c r="T210" s="34"/>
      <c r="U210" s="35" t="e">
        <f t="shared" ref="U210:X229" si="264">IF(1-EXP(-0.23*(U126-U$165))&lt;0, 0, 1-EXP(-0.23*(U126-U$165)))</f>
        <v>#VALUE!</v>
      </c>
      <c r="V210" s="35" t="e">
        <f t="shared" si="264"/>
        <v>#VALUE!</v>
      </c>
      <c r="W210" s="36" t="e">
        <f t="shared" si="264"/>
        <v>#VALUE!</v>
      </c>
      <c r="X210" s="36" t="e">
        <f t="shared" si="264"/>
        <v>#VALUE!</v>
      </c>
      <c r="AG210">
        <f t="shared" si="254"/>
        <v>45.908921481342745</v>
      </c>
      <c r="AH210" s="29">
        <f t="shared" si="262"/>
        <v>0.99999982444817359</v>
      </c>
      <c r="AI210" s="29">
        <f t="shared" si="262"/>
        <v>0.99999926004565598</v>
      </c>
      <c r="AJ210" s="29">
        <f t="shared" si="262"/>
        <v>0.99999821169117609</v>
      </c>
      <c r="AK210" s="29">
        <f t="shared" si="262"/>
        <v>0.99999941637162004</v>
      </c>
      <c r="AL210" s="29">
        <f t="shared" si="262"/>
        <v>0</v>
      </c>
      <c r="AM210" s="30" t="e">
        <f t="shared" si="255"/>
        <v>#VALUE!</v>
      </c>
      <c r="AN210" s="31">
        <f t="shared" si="257"/>
        <v>0.97426514227088168</v>
      </c>
      <c r="AO210" s="32"/>
      <c r="AP210" s="32"/>
      <c r="AQ210" s="33"/>
      <c r="AR210" s="33"/>
      <c r="AS210" s="33"/>
      <c r="AT210" s="34"/>
      <c r="AU210" s="34"/>
      <c r="AV210" s="35" t="e">
        <f t="shared" ref="AV210:AY229" si="265">IF(1-EXP(-0.23*(AV126-AV$165))&lt;0, 0, 1-EXP(-0.23*(AV126-AV$165)))</f>
        <v>#VALUE!</v>
      </c>
      <c r="AW210" s="35" t="e">
        <f t="shared" si="265"/>
        <v>#VALUE!</v>
      </c>
      <c r="AX210" s="36" t="e">
        <f t="shared" si="265"/>
        <v>#VALUE!</v>
      </c>
      <c r="AY210" s="36" t="e">
        <f t="shared" si="265"/>
        <v>#VALUE!</v>
      </c>
    </row>
    <row r="211" spans="6:51" x14ac:dyDescent="0.3">
      <c r="F211">
        <v>41</v>
      </c>
      <c r="G211" s="29">
        <f t="shared" si="261"/>
        <v>0.99999929989372005</v>
      </c>
      <c r="H211" s="29">
        <f t="shared" ref="H211:K230" si="266">IF(1-EXP(-0.23*(H127-H$165))&lt;0, 0, 1-EXP(-0.23*(H127-H$165)))</f>
        <v>0.99999754449133693</v>
      </c>
      <c r="I211" s="29">
        <f t="shared" si="266"/>
        <v>0.99999059026024861</v>
      </c>
      <c r="J211" s="29">
        <f t="shared" si="266"/>
        <v>0.99999800584097376</v>
      </c>
      <c r="K211" s="29">
        <f t="shared" si="266"/>
        <v>0</v>
      </c>
      <c r="L211" s="30" t="e">
        <f t="shared" si="252"/>
        <v>#VALUE!</v>
      </c>
      <c r="M211" s="31">
        <f t="shared" si="263"/>
        <v>0.95517641700603684</v>
      </c>
      <c r="N211" s="32"/>
      <c r="O211" s="32"/>
      <c r="P211" s="33"/>
      <c r="Q211" s="33"/>
      <c r="R211" s="33"/>
      <c r="S211" s="34"/>
      <c r="T211" s="34"/>
      <c r="U211" s="35" t="e">
        <f t="shared" si="264"/>
        <v>#VALUE!</v>
      </c>
      <c r="V211" s="35" t="e">
        <f t="shared" si="264"/>
        <v>#VALUE!</v>
      </c>
      <c r="W211" s="36" t="e">
        <f t="shared" si="264"/>
        <v>#VALUE!</v>
      </c>
      <c r="X211" s="36" t="e">
        <f t="shared" si="264"/>
        <v>#VALUE!</v>
      </c>
      <c r="AG211">
        <f t="shared" si="254"/>
        <v>48.058485286186681</v>
      </c>
      <c r="AH211" s="29">
        <f t="shared" si="262"/>
        <v>0.99999989388200972</v>
      </c>
      <c r="AI211" s="29">
        <f t="shared" si="262"/>
        <v>0.99999954425967541</v>
      </c>
      <c r="AJ211" s="29">
        <f t="shared" si="262"/>
        <v>0.99999906890429835</v>
      </c>
      <c r="AK211" s="29">
        <f t="shared" si="262"/>
        <v>0.99999964396596519</v>
      </c>
      <c r="AL211" s="29">
        <f t="shared" si="262"/>
        <v>0</v>
      </c>
      <c r="AM211" s="30" t="e">
        <f t="shared" si="255"/>
        <v>#VALUE!</v>
      </c>
      <c r="AN211" s="31">
        <f t="shared" si="257"/>
        <v>0.97947619423685717</v>
      </c>
      <c r="AO211" s="32"/>
      <c r="AP211" s="32"/>
      <c r="AQ211" s="33"/>
      <c r="AR211" s="33"/>
      <c r="AS211" s="33"/>
      <c r="AT211" s="34"/>
      <c r="AU211" s="34"/>
      <c r="AV211" s="35" t="e">
        <f t="shared" si="265"/>
        <v>#VALUE!</v>
      </c>
      <c r="AW211" s="35" t="e">
        <f t="shared" si="265"/>
        <v>#VALUE!</v>
      </c>
      <c r="AX211" s="36" t="e">
        <f t="shared" si="265"/>
        <v>#VALUE!</v>
      </c>
      <c r="AY211" s="36" t="e">
        <f t="shared" si="265"/>
        <v>#VALUE!</v>
      </c>
    </row>
    <row r="212" spans="6:51" x14ac:dyDescent="0.3">
      <c r="F212">
        <v>42</v>
      </c>
      <c r="G212" s="29">
        <f t="shared" si="261"/>
        <v>0.9999994864795072</v>
      </c>
      <c r="H212" s="29">
        <f t="shared" si="266"/>
        <v>0.99999809732367773</v>
      </c>
      <c r="I212" s="29">
        <f t="shared" si="266"/>
        <v>0.99999341937385777</v>
      </c>
      <c r="J212" s="29">
        <f t="shared" si="266"/>
        <v>0.99999846534640224</v>
      </c>
      <c r="K212" s="29">
        <f t="shared" si="266"/>
        <v>0</v>
      </c>
      <c r="L212" s="30" t="e">
        <f t="shared" si="252"/>
        <v>#VALUE!</v>
      </c>
      <c r="M212" s="31">
        <f t="shared" si="263"/>
        <v>0.96013843161587453</v>
      </c>
      <c r="N212" s="32"/>
      <c r="O212" s="32"/>
      <c r="P212" s="33"/>
      <c r="Q212" s="33"/>
      <c r="R212" s="33"/>
      <c r="S212" s="34"/>
      <c r="T212" s="34"/>
      <c r="U212" s="35" t="e">
        <f t="shared" si="264"/>
        <v>#VALUE!</v>
      </c>
      <c r="V212" s="35" t="e">
        <f t="shared" si="264"/>
        <v>#VALUE!</v>
      </c>
      <c r="W212" s="36" t="e">
        <f t="shared" si="264"/>
        <v>#VALUE!</v>
      </c>
      <c r="X212" s="36" t="e">
        <f t="shared" si="264"/>
        <v>#VALUE!</v>
      </c>
      <c r="AG212">
        <f t="shared" si="254"/>
        <v>50.049146529274978</v>
      </c>
      <c r="AH212" s="29">
        <f t="shared" si="262"/>
        <v>0.99999993003471288</v>
      </c>
      <c r="AI212" s="29">
        <f t="shared" si="262"/>
        <v>0.9999997028566191</v>
      </c>
      <c r="AJ212" s="29">
        <f t="shared" si="262"/>
        <v>0.99999947088804853</v>
      </c>
      <c r="AK212" s="29">
        <f t="shared" si="262"/>
        <v>0.99999976955704961</v>
      </c>
      <c r="AL212" s="29">
        <f t="shared" si="262"/>
        <v>0</v>
      </c>
      <c r="AM212" s="30" t="e">
        <f t="shared" si="255"/>
        <v>#VALUE!</v>
      </c>
      <c r="AN212" s="31">
        <f t="shared" si="257"/>
        <v>0.98320472547532389</v>
      </c>
      <c r="AO212" s="32"/>
      <c r="AP212" s="32"/>
      <c r="AQ212" s="33"/>
      <c r="AR212" s="33"/>
      <c r="AS212" s="33"/>
      <c r="AT212" s="34"/>
      <c r="AU212" s="34"/>
      <c r="AV212" s="35" t="e">
        <f t="shared" si="265"/>
        <v>#VALUE!</v>
      </c>
      <c r="AW212" s="35" t="e">
        <f t="shared" si="265"/>
        <v>#VALUE!</v>
      </c>
      <c r="AX212" s="36" t="e">
        <f t="shared" si="265"/>
        <v>#VALUE!</v>
      </c>
      <c r="AY212" s="36" t="e">
        <f t="shared" si="265"/>
        <v>#VALUE!</v>
      </c>
    </row>
    <row r="213" spans="6:51" x14ac:dyDescent="0.3">
      <c r="F213">
        <v>43</v>
      </c>
      <c r="G213" s="29">
        <f t="shared" si="261"/>
        <v>0.99999961771756463</v>
      </c>
      <c r="H213" s="29">
        <f t="shared" si="266"/>
        <v>0.99999851749202651</v>
      </c>
      <c r="I213" s="29">
        <f t="shared" si="266"/>
        <v>0.99999535203971301</v>
      </c>
      <c r="J213" s="29">
        <f t="shared" si="266"/>
        <v>0.99999881183864692</v>
      </c>
      <c r="K213" s="29">
        <f t="shared" si="266"/>
        <v>0</v>
      </c>
      <c r="L213" s="30" t="e">
        <f t="shared" si="252"/>
        <v>#VALUE!</v>
      </c>
      <c r="M213" s="31">
        <f t="shared" si="263"/>
        <v>0.96447373806059822</v>
      </c>
      <c r="N213" s="32"/>
      <c r="O213" s="32"/>
      <c r="P213" s="33"/>
      <c r="Q213" s="33"/>
      <c r="R213" s="33"/>
      <c r="S213" s="34"/>
      <c r="T213" s="34"/>
      <c r="U213" s="35" t="e">
        <f t="shared" si="264"/>
        <v>#VALUE!</v>
      </c>
      <c r="V213" s="35" t="e">
        <f t="shared" si="264"/>
        <v>#VALUE!</v>
      </c>
      <c r="W213" s="36" t="e">
        <f t="shared" si="264"/>
        <v>#VALUE!</v>
      </c>
      <c r="X213" s="36" t="e">
        <f t="shared" si="264"/>
        <v>#VALUE!</v>
      </c>
      <c r="AG213">
        <f t="shared" si="254"/>
        <v>51.88345373655357</v>
      </c>
      <c r="AH213" s="29">
        <f t="shared" si="262"/>
        <v>0.99999995045146417</v>
      </c>
      <c r="AI213" s="29">
        <f t="shared" si="262"/>
        <v>0.99999979612070256</v>
      </c>
      <c r="AJ213" s="29">
        <f t="shared" si="262"/>
        <v>0.99999967532644662</v>
      </c>
      <c r="AK213" s="29">
        <f t="shared" si="262"/>
        <v>0.99999984275717924</v>
      </c>
      <c r="AL213" s="29">
        <f t="shared" si="262"/>
        <v>0</v>
      </c>
      <c r="AM213" s="30" t="e">
        <f t="shared" si="255"/>
        <v>#VALUE!</v>
      </c>
      <c r="AN213" s="31">
        <f t="shared" si="257"/>
        <v>0.98593100614185725</v>
      </c>
      <c r="AO213" s="32"/>
      <c r="AP213" s="32"/>
      <c r="AQ213" s="33"/>
      <c r="AR213" s="33"/>
      <c r="AS213" s="33"/>
      <c r="AT213" s="34"/>
      <c r="AU213" s="34"/>
      <c r="AV213" s="35" t="e">
        <f t="shared" si="265"/>
        <v>#VALUE!</v>
      </c>
      <c r="AW213" s="35" t="e">
        <f t="shared" si="265"/>
        <v>#VALUE!</v>
      </c>
      <c r="AX213" s="36" t="e">
        <f t="shared" si="265"/>
        <v>#VALUE!</v>
      </c>
      <c r="AY213" s="36" t="e">
        <f t="shared" si="265"/>
        <v>#VALUE!</v>
      </c>
    </row>
    <row r="214" spans="6:51" x14ac:dyDescent="0.3">
      <c r="F214">
        <v>44</v>
      </c>
      <c r="G214" s="29">
        <f t="shared" si="261"/>
        <v>0.99999971128699316</v>
      </c>
      <c r="H214" s="29">
        <f t="shared" si="266"/>
        <v>0.99999883852049054</v>
      </c>
      <c r="I214" s="29">
        <f t="shared" si="266"/>
        <v>0.99999668437285139</v>
      </c>
      <c r="J214" s="29">
        <f t="shared" si="266"/>
        <v>0.9999990746173677</v>
      </c>
      <c r="K214" s="29">
        <f t="shared" si="266"/>
        <v>0</v>
      </c>
      <c r="L214" s="30" t="e">
        <f t="shared" si="252"/>
        <v>#VALUE!</v>
      </c>
      <c r="M214" s="31">
        <f t="shared" si="263"/>
        <v>0.96826795792666087</v>
      </c>
      <c r="N214" s="32"/>
      <c r="O214" s="32"/>
      <c r="P214" s="33"/>
      <c r="Q214" s="33"/>
      <c r="R214" s="33"/>
      <c r="S214" s="34"/>
      <c r="T214" s="34"/>
      <c r="U214" s="35" t="e">
        <f t="shared" si="264"/>
        <v>#VALUE!</v>
      </c>
      <c r="V214" s="35" t="e">
        <f t="shared" si="264"/>
        <v>#VALUE!</v>
      </c>
      <c r="W214" s="36" t="e">
        <f t="shared" si="264"/>
        <v>#VALUE!</v>
      </c>
      <c r="X214" s="36" t="e">
        <f t="shared" si="264"/>
        <v>#VALUE!</v>
      </c>
      <c r="AG214">
        <f t="shared" si="254"/>
        <v>53.57368754321287</v>
      </c>
      <c r="AH214" s="29">
        <f t="shared" si="262"/>
        <v>0.99999996283815873</v>
      </c>
      <c r="AI214" s="29">
        <f t="shared" si="262"/>
        <v>0.99999985382972967</v>
      </c>
      <c r="AJ214" s="29">
        <f t="shared" si="262"/>
        <v>0.99999978741047146</v>
      </c>
      <c r="AK214" s="29">
        <f t="shared" si="262"/>
        <v>0.99999988773116988</v>
      </c>
      <c r="AL214" s="29">
        <f t="shared" si="262"/>
        <v>0</v>
      </c>
      <c r="AM214" s="30" t="e">
        <f t="shared" si="255"/>
        <v>#VALUE!</v>
      </c>
      <c r="AN214" s="31">
        <f t="shared" si="257"/>
        <v>0.98797325018826754</v>
      </c>
      <c r="AO214" s="32"/>
      <c r="AP214" s="32"/>
      <c r="AQ214" s="33"/>
      <c r="AR214" s="33"/>
      <c r="AS214" s="33"/>
      <c r="AT214" s="34"/>
      <c r="AU214" s="34"/>
      <c r="AV214" s="35" t="e">
        <f t="shared" si="265"/>
        <v>#VALUE!</v>
      </c>
      <c r="AW214" s="35" t="e">
        <f t="shared" si="265"/>
        <v>#VALUE!</v>
      </c>
      <c r="AX214" s="36" t="e">
        <f t="shared" si="265"/>
        <v>#VALUE!</v>
      </c>
      <c r="AY214" s="36" t="e">
        <f t="shared" si="265"/>
        <v>#VALUE!</v>
      </c>
    </row>
    <row r="215" spans="6:51" x14ac:dyDescent="0.3">
      <c r="F215">
        <v>45</v>
      </c>
      <c r="G215" s="29">
        <f t="shared" si="261"/>
        <v>0.9999997788874575</v>
      </c>
      <c r="H215" s="29">
        <f t="shared" si="266"/>
        <v>0.99999908508596269</v>
      </c>
      <c r="I215" s="29">
        <f t="shared" si="266"/>
        <v>0.99999761127824272</v>
      </c>
      <c r="J215" s="29">
        <f t="shared" si="266"/>
        <v>0.99999927504221442</v>
      </c>
      <c r="K215" s="29">
        <f t="shared" si="266"/>
        <v>0</v>
      </c>
      <c r="L215" s="30" t="e">
        <f t="shared" si="252"/>
        <v>#VALUE!</v>
      </c>
      <c r="M215" s="31">
        <f t="shared" si="263"/>
        <v>0.97159441485351627</v>
      </c>
      <c r="N215" s="32"/>
      <c r="O215" s="32"/>
      <c r="P215" s="33"/>
      <c r="Q215" s="33"/>
      <c r="R215" s="33"/>
      <c r="S215" s="34"/>
      <c r="T215" s="34"/>
      <c r="U215" s="35" t="e">
        <f t="shared" si="264"/>
        <v>#VALUE!</v>
      </c>
      <c r="V215" s="35" t="e">
        <f t="shared" si="264"/>
        <v>#VALUE!</v>
      </c>
      <c r="W215" s="36" t="e">
        <f t="shared" si="264"/>
        <v>#VALUE!</v>
      </c>
      <c r="X215" s="36" t="e">
        <f t="shared" si="264"/>
        <v>#VALUE!</v>
      </c>
      <c r="AG215">
        <f t="shared" si="254"/>
        <v>55.13116401707601</v>
      </c>
      <c r="AH215" s="29">
        <f t="shared" si="262"/>
        <v>0.99999997080786829</v>
      </c>
      <c r="AI215" s="29">
        <f t="shared" si="262"/>
        <v>0.999999891150127</v>
      </c>
      <c r="AJ215" s="29">
        <f t="shared" si="262"/>
        <v>0.99999985292931992</v>
      </c>
      <c r="AK215" s="29">
        <f t="shared" si="262"/>
        <v>0.99999991665159138</v>
      </c>
      <c r="AL215" s="29">
        <f t="shared" si="262"/>
        <v>0</v>
      </c>
      <c r="AM215" s="30" t="e">
        <f t="shared" si="255"/>
        <v>#VALUE!</v>
      </c>
      <c r="AN215" s="31">
        <f t="shared" si="257"/>
        <v>0.98953609746093363</v>
      </c>
      <c r="AO215" s="32"/>
      <c r="AP215" s="32"/>
      <c r="AQ215" s="33"/>
      <c r="AR215" s="33"/>
      <c r="AS215" s="33"/>
      <c r="AT215" s="34"/>
      <c r="AU215" s="34"/>
      <c r="AV215" s="35" t="e">
        <f t="shared" si="265"/>
        <v>#VALUE!</v>
      </c>
      <c r="AW215" s="35" t="e">
        <f t="shared" si="265"/>
        <v>#VALUE!</v>
      </c>
      <c r="AX215" s="36" t="e">
        <f t="shared" si="265"/>
        <v>#VALUE!</v>
      </c>
      <c r="AY215" s="36" t="e">
        <f t="shared" si="265"/>
        <v>#VALUE!</v>
      </c>
    </row>
    <row r="216" spans="6:51" x14ac:dyDescent="0.3">
      <c r="F216">
        <v>46</v>
      </c>
      <c r="G216" s="29">
        <f t="shared" si="261"/>
        <v>0.99999982835738965</v>
      </c>
      <c r="H216" s="29">
        <f t="shared" si="266"/>
        <v>0.99999927544151834</v>
      </c>
      <c r="I216" s="29">
        <f t="shared" si="266"/>
        <v>0.9999982620468133</v>
      </c>
      <c r="J216" s="29">
        <f t="shared" si="266"/>
        <v>0.9999994287679107</v>
      </c>
      <c r="K216" s="29">
        <f t="shared" si="266"/>
        <v>0</v>
      </c>
      <c r="L216" s="30" t="e">
        <f t="shared" si="252"/>
        <v>#VALUE!</v>
      </c>
      <c r="M216" s="31">
        <f t="shared" si="263"/>
        <v>0.97451594893482585</v>
      </c>
      <c r="N216" s="32"/>
      <c r="O216" s="32"/>
      <c r="P216" s="33"/>
      <c r="Q216" s="33"/>
      <c r="R216" s="33"/>
      <c r="S216" s="34"/>
      <c r="T216" s="34"/>
      <c r="U216" s="35" t="e">
        <f t="shared" si="264"/>
        <v>#VALUE!</v>
      </c>
      <c r="V216" s="35" t="e">
        <f t="shared" si="264"/>
        <v>#VALUE!</v>
      </c>
      <c r="W216" s="36" t="e">
        <f t="shared" si="264"/>
        <v>#VALUE!</v>
      </c>
      <c r="X216" s="36" t="e">
        <f t="shared" si="264"/>
        <v>#VALUE!</v>
      </c>
      <c r="AG216">
        <f t="shared" si="254"/>
        <v>56.566310419354807</v>
      </c>
      <c r="AH216" s="29">
        <f t="shared" si="262"/>
        <v>0.9999999761906031</v>
      </c>
      <c r="AI216" s="29">
        <f t="shared" si="262"/>
        <v>0.99999991623043671</v>
      </c>
      <c r="AJ216" s="29">
        <f t="shared" si="262"/>
        <v>0.99999989338765305</v>
      </c>
      <c r="AK216" s="29">
        <f t="shared" si="262"/>
        <v>0.99999993599900794</v>
      </c>
      <c r="AL216" s="29">
        <f t="shared" si="262"/>
        <v>0</v>
      </c>
      <c r="AM216" s="30" t="e">
        <f t="shared" si="255"/>
        <v>#VALUE!</v>
      </c>
      <c r="AN216" s="31">
        <f t="shared" si="257"/>
        <v>0.9907548565630091</v>
      </c>
      <c r="AO216" s="32"/>
      <c r="AP216" s="32"/>
      <c r="AQ216" s="33"/>
      <c r="AR216" s="33"/>
      <c r="AS216" s="33"/>
      <c r="AT216" s="34"/>
      <c r="AU216" s="34"/>
      <c r="AV216" s="35" t="e">
        <f t="shared" si="265"/>
        <v>#VALUE!</v>
      </c>
      <c r="AW216" s="35" t="e">
        <f t="shared" si="265"/>
        <v>#VALUE!</v>
      </c>
      <c r="AX216" s="36" t="e">
        <f t="shared" si="265"/>
        <v>#VALUE!</v>
      </c>
      <c r="AY216" s="36" t="e">
        <f t="shared" si="265"/>
        <v>#VALUE!</v>
      </c>
    </row>
    <row r="217" spans="6:51" x14ac:dyDescent="0.3">
      <c r="F217">
        <v>47</v>
      </c>
      <c r="G217" s="29">
        <f t="shared" si="261"/>
        <v>0.99999986501231986</v>
      </c>
      <c r="H217" s="29">
        <f t="shared" si="266"/>
        <v>0.99999942315414503</v>
      </c>
      <c r="I217" s="29">
        <f t="shared" si="266"/>
        <v>0.99999872312564075</v>
      </c>
      <c r="J217" s="29">
        <f t="shared" si="266"/>
        <v>0.99999954732895269</v>
      </c>
      <c r="K217" s="29">
        <f t="shared" si="266"/>
        <v>0</v>
      </c>
      <c r="L217" s="30" t="e">
        <f t="shared" si="252"/>
        <v>#VALUE!</v>
      </c>
      <c r="M217" s="31">
        <f t="shared" si="263"/>
        <v>0.97708646282505873</v>
      </c>
      <c r="N217" s="32"/>
      <c r="O217" s="32"/>
      <c r="P217" s="33"/>
      <c r="Q217" s="33"/>
      <c r="R217" s="33"/>
      <c r="S217" s="34"/>
      <c r="T217" s="34"/>
      <c r="U217" s="35" t="e">
        <f t="shared" si="264"/>
        <v>#VALUE!</v>
      </c>
      <c r="V217" s="35" t="e">
        <f t="shared" si="264"/>
        <v>#VALUE!</v>
      </c>
      <c r="W217" s="36" t="e">
        <f t="shared" si="264"/>
        <v>#VALUE!</v>
      </c>
      <c r="X217" s="36" t="e">
        <f t="shared" si="264"/>
        <v>#VALUE!</v>
      </c>
      <c r="AG217">
        <f t="shared" si="254"/>
        <v>57.888735014870583</v>
      </c>
      <c r="AH217" s="29">
        <f t="shared" si="262"/>
        <v>0.99999997997586743</v>
      </c>
      <c r="AI217" s="29">
        <f t="shared" si="262"/>
        <v>0.99999993366005724</v>
      </c>
      <c r="AJ217" s="29">
        <f t="shared" si="262"/>
        <v>0.9999999195751258</v>
      </c>
      <c r="AK217" s="29">
        <f t="shared" si="262"/>
        <v>0.9999999493957672</v>
      </c>
      <c r="AL217" s="29">
        <f t="shared" si="262"/>
        <v>0</v>
      </c>
      <c r="AM217" s="30" t="e">
        <f t="shared" si="255"/>
        <v>#VALUE!</v>
      </c>
      <c r="AN217" s="31">
        <f t="shared" si="257"/>
        <v>0.99172128364952139</v>
      </c>
      <c r="AO217" s="32"/>
      <c r="AP217" s="32"/>
      <c r="AQ217" s="33"/>
      <c r="AR217" s="33"/>
      <c r="AS217" s="33"/>
      <c r="AT217" s="34"/>
      <c r="AU217" s="34"/>
      <c r="AV217" s="35" t="e">
        <f t="shared" si="265"/>
        <v>#VALUE!</v>
      </c>
      <c r="AW217" s="35" t="e">
        <f t="shared" si="265"/>
        <v>#VALUE!</v>
      </c>
      <c r="AX217" s="36" t="e">
        <f t="shared" si="265"/>
        <v>#VALUE!</v>
      </c>
      <c r="AY217" s="36" t="e">
        <f t="shared" si="265"/>
        <v>#VALUE!</v>
      </c>
    </row>
    <row r="218" spans="6:51" x14ac:dyDescent="0.3">
      <c r="F218">
        <v>48</v>
      </c>
      <c r="G218" s="29">
        <f t="shared" si="261"/>
        <v>0.99999989250002008</v>
      </c>
      <c r="H218" s="29">
        <f t="shared" si="266"/>
        <v>0.99999953835640554</v>
      </c>
      <c r="I218" s="29">
        <f t="shared" si="266"/>
        <v>0.99999905277966328</v>
      </c>
      <c r="J218" s="29">
        <f t="shared" si="266"/>
        <v>0.99999963926879232</v>
      </c>
      <c r="K218" s="29">
        <f t="shared" si="266"/>
        <v>0</v>
      </c>
      <c r="L218" s="30" t="e">
        <f t="shared" si="252"/>
        <v>#VALUE!</v>
      </c>
      <c r="M218" s="31">
        <f t="shared" si="263"/>
        <v>0.97935223796510695</v>
      </c>
      <c r="N218" s="32"/>
      <c r="O218" s="32"/>
      <c r="P218" s="33"/>
      <c r="Q218" s="33"/>
      <c r="R218" s="33"/>
      <c r="S218" s="34"/>
      <c r="T218" s="34"/>
      <c r="U218" s="35" t="e">
        <f t="shared" si="264"/>
        <v>#VALUE!</v>
      </c>
      <c r="V218" s="35" t="e">
        <f t="shared" si="264"/>
        <v>#VALUE!</v>
      </c>
      <c r="W218" s="36" t="e">
        <f t="shared" si="264"/>
        <v>#VALUE!</v>
      </c>
      <c r="X218" s="36" t="e">
        <f t="shared" si="264"/>
        <v>#VALUE!</v>
      </c>
      <c r="AG218">
        <f t="shared" si="254"/>
        <v>59.107291399116981</v>
      </c>
      <c r="AH218" s="29">
        <f t="shared" ref="AH218:AL233" si="267">IF(1-EXP(-0.23*(AH134-AH$165))&lt;0, 0, 1-EXP(-0.23*(AH134-AH$165)))</f>
        <v>0.99999998272936863</v>
      </c>
      <c r="AI218" s="29">
        <f t="shared" si="267"/>
        <v>0.99999994613409671</v>
      </c>
      <c r="AJ218" s="29">
        <f t="shared" si="267"/>
        <v>0.99999993722691705</v>
      </c>
      <c r="AK218" s="29">
        <f t="shared" si="267"/>
        <v>0.99999995895562521</v>
      </c>
      <c r="AL218" s="29">
        <f t="shared" si="267"/>
        <v>0</v>
      </c>
      <c r="AM218" s="30" t="e">
        <f t="shared" si="255"/>
        <v>#VALUE!</v>
      </c>
      <c r="AN218" s="31">
        <f t="shared" si="257"/>
        <v>0.99249904792449783</v>
      </c>
      <c r="AO218" s="32"/>
      <c r="AP218" s="32"/>
      <c r="AQ218" s="33"/>
      <c r="AR218" s="33"/>
      <c r="AS218" s="33"/>
      <c r="AT218" s="34"/>
      <c r="AU218" s="34"/>
      <c r="AV218" s="35" t="e">
        <f t="shared" si="265"/>
        <v>#VALUE!</v>
      </c>
      <c r="AW218" s="35" t="e">
        <f t="shared" si="265"/>
        <v>#VALUE!</v>
      </c>
      <c r="AX218" s="36" t="e">
        <f t="shared" si="265"/>
        <v>#VALUE!</v>
      </c>
      <c r="AY218" s="36" t="e">
        <f t="shared" si="265"/>
        <v>#VALUE!</v>
      </c>
    </row>
    <row r="219" spans="6:51" x14ac:dyDescent="0.3">
      <c r="F219">
        <v>49</v>
      </c>
      <c r="G219" s="29">
        <f t="shared" si="261"/>
        <v>0.99999991335305394</v>
      </c>
      <c r="H219" s="29">
        <f t="shared" si="266"/>
        <v>0.99999962865205205</v>
      </c>
      <c r="I219" s="29">
        <f t="shared" si="266"/>
        <v>0.99999929059669035</v>
      </c>
      <c r="J219" s="29">
        <f t="shared" si="266"/>
        <v>0.99999971094845241</v>
      </c>
      <c r="K219" s="29">
        <f t="shared" si="266"/>
        <v>0</v>
      </c>
      <c r="L219" s="30" t="e">
        <f t="shared" si="252"/>
        <v>#VALUE!</v>
      </c>
      <c r="M219" s="31">
        <f t="shared" si="263"/>
        <v>0.98135305435982267</v>
      </c>
      <c r="N219" s="32"/>
      <c r="O219" s="32"/>
      <c r="P219" s="33"/>
      <c r="Q219" s="33"/>
      <c r="R219" s="33"/>
      <c r="S219" s="34"/>
      <c r="T219" s="34"/>
      <c r="U219" s="35" t="e">
        <f t="shared" si="264"/>
        <v>#VALUE!</v>
      </c>
      <c r="V219" s="35" t="e">
        <f t="shared" si="264"/>
        <v>#VALUE!</v>
      </c>
      <c r="W219" s="36" t="e">
        <f t="shared" si="264"/>
        <v>#VALUE!</v>
      </c>
      <c r="X219" s="36" t="e">
        <f t="shared" si="264"/>
        <v>#VALUE!</v>
      </c>
      <c r="AG219">
        <f t="shared" si="254"/>
        <v>60.230137772832911</v>
      </c>
      <c r="AH219" s="29">
        <f t="shared" si="267"/>
        <v>0.99999998479038676</v>
      </c>
      <c r="AI219" s="29">
        <f t="shared" si="267"/>
        <v>0.99999995529517072</v>
      </c>
      <c r="AJ219" s="29">
        <f t="shared" si="267"/>
        <v>0.99999994954970628</v>
      </c>
      <c r="AK219" s="29">
        <f t="shared" si="267"/>
        <v>0.99999996596003615</v>
      </c>
      <c r="AL219" s="29">
        <f t="shared" si="267"/>
        <v>0</v>
      </c>
      <c r="AM219" s="30" t="e">
        <f t="shared" si="255"/>
        <v>#VALUE!</v>
      </c>
      <c r="AN219" s="31">
        <f t="shared" si="257"/>
        <v>0.99313326382979716</v>
      </c>
      <c r="AO219" s="32"/>
      <c r="AP219" s="32"/>
      <c r="AQ219" s="33"/>
      <c r="AR219" s="33"/>
      <c r="AS219" s="33"/>
      <c r="AT219" s="34"/>
      <c r="AU219" s="34"/>
      <c r="AV219" s="35" t="e">
        <f t="shared" si="265"/>
        <v>#VALUE!</v>
      </c>
      <c r="AW219" s="35" t="e">
        <f t="shared" si="265"/>
        <v>#VALUE!</v>
      </c>
      <c r="AX219" s="36" t="e">
        <f t="shared" si="265"/>
        <v>#VALUE!</v>
      </c>
      <c r="AY219" s="36" t="e">
        <f t="shared" si="265"/>
        <v>#VALUE!</v>
      </c>
    </row>
    <row r="220" spans="6:51" x14ac:dyDescent="0.3">
      <c r="F220">
        <v>50</v>
      </c>
      <c r="G220" s="29">
        <f t="shared" si="261"/>
        <v>0.99999992934979198</v>
      </c>
      <c r="H220" s="29">
        <f t="shared" si="266"/>
        <v>0.99999969977421155</v>
      </c>
      <c r="I220" s="29">
        <f t="shared" si="266"/>
        <v>0.99999946369249593</v>
      </c>
      <c r="J220" s="29">
        <f t="shared" si="266"/>
        <v>0.99999976712845595</v>
      </c>
      <c r="K220" s="29">
        <f t="shared" si="266"/>
        <v>0</v>
      </c>
      <c r="L220" s="30" t="e">
        <f t="shared" si="252"/>
        <v>#VALUE!</v>
      </c>
      <c r="M220" s="31">
        <f t="shared" si="263"/>
        <v>0.9831231428339664</v>
      </c>
      <c r="N220" s="32"/>
      <c r="O220" s="32"/>
      <c r="P220" s="33"/>
      <c r="Q220" s="33"/>
      <c r="R220" s="33"/>
      <c r="S220" s="34"/>
      <c r="T220" s="34"/>
      <c r="U220" s="35" t="e">
        <f t="shared" si="264"/>
        <v>#VALUE!</v>
      </c>
      <c r="V220" s="35" t="e">
        <f t="shared" si="264"/>
        <v>#VALUE!</v>
      </c>
      <c r="W220" s="36" t="e">
        <f t="shared" si="264"/>
        <v>#VALUE!</v>
      </c>
      <c r="X220" s="36" t="e">
        <f t="shared" si="264"/>
        <v>#VALUE!</v>
      </c>
      <c r="AG220">
        <f t="shared" si="254"/>
        <v>61.264791560927208</v>
      </c>
      <c r="AH220" s="29">
        <f t="shared" si="267"/>
        <v>0.99999998637100451</v>
      </c>
      <c r="AI220" s="29">
        <f t="shared" si="267"/>
        <v>0.99999996217820031</v>
      </c>
      <c r="AJ220" s="29">
        <f t="shared" si="267"/>
        <v>0.99999995841805056</v>
      </c>
      <c r="AK220" s="29">
        <f t="shared" si="267"/>
        <v>0.99999997121276352</v>
      </c>
      <c r="AL220" s="29">
        <f t="shared" si="267"/>
        <v>0</v>
      </c>
      <c r="AM220" s="30" t="e">
        <f t="shared" si="255"/>
        <v>#VALUE!</v>
      </c>
      <c r="AN220" s="31">
        <f t="shared" si="257"/>
        <v>0.99365651451185788</v>
      </c>
      <c r="AO220" s="32"/>
      <c r="AP220" s="32"/>
      <c r="AQ220" s="33"/>
      <c r="AR220" s="33"/>
      <c r="AS220" s="33"/>
      <c r="AT220" s="34"/>
      <c r="AU220" s="34"/>
      <c r="AV220" s="35" t="e">
        <f t="shared" si="265"/>
        <v>#VALUE!</v>
      </c>
      <c r="AW220" s="35" t="e">
        <f t="shared" si="265"/>
        <v>#VALUE!</v>
      </c>
      <c r="AX220" s="36" t="e">
        <f t="shared" si="265"/>
        <v>#VALUE!</v>
      </c>
      <c r="AY220" s="36" t="e">
        <f t="shared" si="265"/>
        <v>#VALUE!</v>
      </c>
    </row>
    <row r="221" spans="6:51" x14ac:dyDescent="0.3">
      <c r="F221">
        <v>51</v>
      </c>
      <c r="G221" s="29">
        <f t="shared" si="261"/>
        <v>0.99999994175288165</v>
      </c>
      <c r="H221" s="29">
        <f t="shared" si="266"/>
        <v>0.99999975606588809</v>
      </c>
      <c r="I221" s="29">
        <f t="shared" si="266"/>
        <v>0.99999959079054346</v>
      </c>
      <c r="J221" s="29">
        <f t="shared" si="266"/>
        <v>0.99999981138968452</v>
      </c>
      <c r="K221" s="29">
        <f t="shared" si="266"/>
        <v>0</v>
      </c>
      <c r="L221" s="30" t="e">
        <f t="shared" si="252"/>
        <v>#VALUE!</v>
      </c>
      <c r="M221" s="31">
        <f t="shared" si="263"/>
        <v>0.98469199467372026</v>
      </c>
      <c r="N221" s="32"/>
      <c r="O221" s="32"/>
      <c r="P221" s="33"/>
      <c r="Q221" s="33"/>
      <c r="R221" s="33"/>
      <c r="S221" s="34"/>
      <c r="T221" s="34"/>
      <c r="U221" s="35" t="e">
        <f t="shared" si="264"/>
        <v>#VALUE!</v>
      </c>
      <c r="V221" s="35" t="e">
        <f t="shared" si="264"/>
        <v>#VALUE!</v>
      </c>
      <c r="W221" s="36" t="e">
        <f t="shared" si="264"/>
        <v>#VALUE!</v>
      </c>
      <c r="X221" s="36" t="e">
        <f t="shared" si="264"/>
        <v>#VALUE!</v>
      </c>
      <c r="AG221">
        <f t="shared" si="254"/>
        <v>62.218179741427043</v>
      </c>
      <c r="AH221" s="29">
        <f t="shared" si="267"/>
        <v>0.99999998760865838</v>
      </c>
      <c r="AI221" s="29">
        <f t="shared" si="267"/>
        <v>0.99999996745491604</v>
      </c>
      <c r="AJ221" s="29">
        <f t="shared" si="267"/>
        <v>0.99999996497174859</v>
      </c>
      <c r="AK221" s="29">
        <f t="shared" si="267"/>
        <v>0.99999997523353046</v>
      </c>
      <c r="AL221" s="29">
        <f t="shared" si="267"/>
        <v>0</v>
      </c>
      <c r="AM221" s="30" t="e">
        <f t="shared" si="255"/>
        <v>#VALUE!</v>
      </c>
      <c r="AN221" s="31">
        <f t="shared" si="257"/>
        <v>0.99409274663595426</v>
      </c>
      <c r="AO221" s="32"/>
      <c r="AP221" s="32"/>
      <c r="AQ221" s="33"/>
      <c r="AR221" s="33"/>
      <c r="AS221" s="33"/>
      <c r="AT221" s="34"/>
      <c r="AU221" s="34"/>
      <c r="AV221" s="35" t="e">
        <f t="shared" si="265"/>
        <v>#VALUE!</v>
      </c>
      <c r="AW221" s="35" t="e">
        <f t="shared" si="265"/>
        <v>#VALUE!</v>
      </c>
      <c r="AX221" s="36" t="e">
        <f t="shared" si="265"/>
        <v>#VALUE!</v>
      </c>
      <c r="AY221" s="36" t="e">
        <f t="shared" si="265"/>
        <v>#VALUE!</v>
      </c>
    </row>
    <row r="222" spans="6:51" x14ac:dyDescent="0.3">
      <c r="F222">
        <v>52</v>
      </c>
      <c r="G222" s="29">
        <f t="shared" si="261"/>
        <v>0.99999995146847953</v>
      </c>
      <c r="H222" s="29">
        <f t="shared" si="266"/>
        <v>0.99999980083231921</v>
      </c>
      <c r="I222" s="29">
        <f t="shared" si="266"/>
        <v>0.99999968492372648</v>
      </c>
      <c r="J222" s="29">
        <f t="shared" si="266"/>
        <v>0.99999984643924211</v>
      </c>
      <c r="K222" s="29">
        <f t="shared" si="266"/>
        <v>0</v>
      </c>
      <c r="L222" s="30" t="e">
        <f t="shared" si="252"/>
        <v>#VALUE!</v>
      </c>
      <c r="M222" s="31">
        <f t="shared" si="263"/>
        <v>0.98608505001582836</v>
      </c>
      <c r="N222" s="32"/>
      <c r="O222" s="32"/>
      <c r="P222" s="33"/>
      <c r="Q222" s="33"/>
      <c r="R222" s="33"/>
      <c r="S222" s="34"/>
      <c r="T222" s="34"/>
      <c r="U222" s="35" t="e">
        <f t="shared" si="264"/>
        <v>#VALUE!</v>
      </c>
      <c r="V222" s="35" t="e">
        <f t="shared" si="264"/>
        <v>#VALUE!</v>
      </c>
      <c r="W222" s="36" t="e">
        <f t="shared" si="264"/>
        <v>#VALUE!</v>
      </c>
      <c r="X222" s="36" t="e">
        <f t="shared" si="264"/>
        <v>#VALUE!</v>
      </c>
      <c r="AG222">
        <f t="shared" si="254"/>
        <v>63.096685221401138</v>
      </c>
      <c r="AH222" s="29">
        <f t="shared" si="267"/>
        <v>0.99999998859526706</v>
      </c>
      <c r="AI222" s="29">
        <f t="shared" si="267"/>
        <v>0.99999997157313625</v>
      </c>
      <c r="AJ222" s="29">
        <f t="shared" si="267"/>
        <v>0.99999996992846341</v>
      </c>
      <c r="AK222" s="29">
        <f t="shared" si="267"/>
        <v>0.99999997836770793</v>
      </c>
      <c r="AL222" s="29">
        <f t="shared" si="267"/>
        <v>0</v>
      </c>
      <c r="AM222" s="30" t="e">
        <f t="shared" si="255"/>
        <v>#VALUE!</v>
      </c>
      <c r="AN222" s="31">
        <f t="shared" si="257"/>
        <v>0.99445984280455002</v>
      </c>
      <c r="AO222" s="32"/>
      <c r="AP222" s="32"/>
      <c r="AQ222" s="33"/>
      <c r="AR222" s="33"/>
      <c r="AS222" s="33"/>
      <c r="AT222" s="34"/>
      <c r="AU222" s="34"/>
      <c r="AV222" s="35" t="e">
        <f t="shared" si="265"/>
        <v>#VALUE!</v>
      </c>
      <c r="AW222" s="35" t="e">
        <f t="shared" si="265"/>
        <v>#VALUE!</v>
      </c>
      <c r="AX222" s="36" t="e">
        <f t="shared" si="265"/>
        <v>#VALUE!</v>
      </c>
      <c r="AY222" s="36" t="e">
        <f t="shared" si="265"/>
        <v>#VALUE!</v>
      </c>
    </row>
    <row r="223" spans="6:51" x14ac:dyDescent="0.3">
      <c r="F223">
        <v>53</v>
      </c>
      <c r="G223" s="29">
        <f t="shared" si="261"/>
        <v>0.99999995915370521</v>
      </c>
      <c r="H223" s="29">
        <f t="shared" si="266"/>
        <v>0.99999983660050862</v>
      </c>
      <c r="I223" s="29">
        <f t="shared" si="266"/>
        <v>0.99999975523662288</v>
      </c>
      <c r="J223" s="29">
        <f t="shared" si="266"/>
        <v>0.99999987433382576</v>
      </c>
      <c r="K223" s="29">
        <f t="shared" si="266"/>
        <v>0</v>
      </c>
      <c r="L223" s="30" t="e">
        <f t="shared" si="252"/>
        <v>#VALUE!</v>
      </c>
      <c r="M223" s="31">
        <f t="shared" si="263"/>
        <v>0.98732428324721688</v>
      </c>
      <c r="N223" s="32"/>
      <c r="O223" s="32"/>
      <c r="P223" s="33"/>
      <c r="Q223" s="33"/>
      <c r="R223" s="33"/>
      <c r="S223" s="34"/>
      <c r="T223" s="34"/>
      <c r="U223" s="35" t="e">
        <f t="shared" si="264"/>
        <v>#VALUE!</v>
      </c>
      <c r="V223" s="35" t="e">
        <f t="shared" si="264"/>
        <v>#VALUE!</v>
      </c>
      <c r="W223" s="36" t="e">
        <f t="shared" si="264"/>
        <v>#VALUE!</v>
      </c>
      <c r="X223" s="36" t="e">
        <f t="shared" si="264"/>
        <v>#VALUE!</v>
      </c>
      <c r="AG223">
        <f t="shared" si="254"/>
        <v>63.906189570343123</v>
      </c>
      <c r="AH223" s="29">
        <f t="shared" si="267"/>
        <v>0.99999998939403889</v>
      </c>
      <c r="AI223" s="29">
        <f t="shared" si="267"/>
        <v>0.99999997483870284</v>
      </c>
      <c r="AJ223" s="29">
        <f t="shared" si="267"/>
        <v>0.99999997375434158</v>
      </c>
      <c r="AK223" s="29">
        <f t="shared" si="267"/>
        <v>0.99999998085052855</v>
      </c>
      <c r="AL223" s="29">
        <f t="shared" si="267"/>
        <v>0</v>
      </c>
      <c r="AM223" s="30" t="e">
        <f t="shared" si="255"/>
        <v>#VALUE!</v>
      </c>
      <c r="AN223" s="31">
        <f t="shared" si="257"/>
        <v>0.99477135418543938</v>
      </c>
      <c r="AO223" s="32"/>
      <c r="AP223" s="32"/>
      <c r="AQ223" s="33"/>
      <c r="AR223" s="33"/>
      <c r="AS223" s="33"/>
      <c r="AT223" s="34"/>
      <c r="AU223" s="34"/>
      <c r="AV223" s="35" t="e">
        <f t="shared" si="265"/>
        <v>#VALUE!</v>
      </c>
      <c r="AW223" s="35" t="e">
        <f t="shared" si="265"/>
        <v>#VALUE!</v>
      </c>
      <c r="AX223" s="36" t="e">
        <f t="shared" si="265"/>
        <v>#VALUE!</v>
      </c>
      <c r="AY223" s="36" t="e">
        <f t="shared" si="265"/>
        <v>#VALUE!</v>
      </c>
    </row>
    <row r="224" spans="6:51" x14ac:dyDescent="0.3">
      <c r="F224">
        <v>54</v>
      </c>
      <c r="G224" s="29">
        <f t="shared" si="261"/>
        <v>0.99999996528991009</v>
      </c>
      <c r="H224" s="29">
        <f t="shared" si="266"/>
        <v>0.99999986531123419</v>
      </c>
      <c r="I224" s="29">
        <f t="shared" si="266"/>
        <v>0.99999980819655176</v>
      </c>
      <c r="J224" s="29">
        <f t="shared" si="266"/>
        <v>0.99999989664363831</v>
      </c>
      <c r="K224" s="29">
        <f t="shared" si="266"/>
        <v>0</v>
      </c>
      <c r="L224" s="30" t="e">
        <f t="shared" si="252"/>
        <v>#VALUE!</v>
      </c>
      <c r="M224" s="31">
        <f t="shared" si="263"/>
        <v>0.98842870098775282</v>
      </c>
      <c r="N224" s="32"/>
      <c r="O224" s="32"/>
      <c r="P224" s="33"/>
      <c r="Q224" s="33"/>
      <c r="R224" s="33"/>
      <c r="S224" s="34"/>
      <c r="T224" s="34"/>
      <c r="U224" s="35" t="e">
        <f t="shared" si="264"/>
        <v>#VALUE!</v>
      </c>
      <c r="V224" s="35" t="e">
        <f t="shared" si="264"/>
        <v>#VALUE!</v>
      </c>
      <c r="W224" s="36" t="e">
        <f t="shared" si="264"/>
        <v>#VALUE!</v>
      </c>
      <c r="X224" s="36" t="e">
        <f t="shared" si="264"/>
        <v>#VALUE!</v>
      </c>
      <c r="AG224">
        <f t="shared" si="254"/>
        <v>64.65211239711401</v>
      </c>
      <c r="AH224" s="29">
        <f t="shared" si="267"/>
        <v>0.999999990049523</v>
      </c>
      <c r="AI224" s="29">
        <f t="shared" si="267"/>
        <v>0.99999997746511282</v>
      </c>
      <c r="AJ224" s="29">
        <f t="shared" si="267"/>
        <v>0.99999997676070562</v>
      </c>
      <c r="AK224" s="29">
        <f t="shared" si="267"/>
        <v>0.99999998284581904</v>
      </c>
      <c r="AL224" s="29">
        <f t="shared" si="267"/>
        <v>0</v>
      </c>
      <c r="AM224" s="30" t="e">
        <f t="shared" si="255"/>
        <v>#VALUE!</v>
      </c>
      <c r="AN224" s="31">
        <f t="shared" si="257"/>
        <v>0.99503768883625665</v>
      </c>
      <c r="AO224" s="32"/>
      <c r="AP224" s="32"/>
      <c r="AQ224" s="33"/>
      <c r="AR224" s="33"/>
      <c r="AS224" s="33"/>
      <c r="AT224" s="34"/>
      <c r="AU224" s="34"/>
      <c r="AV224" s="35" t="e">
        <f t="shared" si="265"/>
        <v>#VALUE!</v>
      </c>
      <c r="AW224" s="35" t="e">
        <f t="shared" si="265"/>
        <v>#VALUE!</v>
      </c>
      <c r="AX224" s="36" t="e">
        <f t="shared" si="265"/>
        <v>#VALUE!</v>
      </c>
      <c r="AY224" s="36" t="e">
        <f t="shared" si="265"/>
        <v>#VALUE!</v>
      </c>
    </row>
    <row r="225" spans="6:51" x14ac:dyDescent="0.3">
      <c r="F225">
        <v>55</v>
      </c>
      <c r="G225" s="29">
        <f t="shared" si="261"/>
        <v>0.99999997023314524</v>
      </c>
      <c r="H225" s="29">
        <f t="shared" si="266"/>
        <v>0.99999988846172083</v>
      </c>
      <c r="I225" s="29">
        <f t="shared" si="266"/>
        <v>0.99999984841334844</v>
      </c>
      <c r="J225" s="29">
        <f t="shared" si="266"/>
        <v>0.99999991457324389</v>
      </c>
      <c r="K225" s="29">
        <f t="shared" si="266"/>
        <v>0</v>
      </c>
      <c r="L225" s="30" t="e">
        <f t="shared" si="252"/>
        <v>#VALUE!</v>
      </c>
      <c r="M225" s="31">
        <f t="shared" si="263"/>
        <v>0.98941476590710331</v>
      </c>
      <c r="N225" s="32"/>
      <c r="O225" s="32"/>
      <c r="P225" s="33"/>
      <c r="Q225" s="33"/>
      <c r="R225" s="33"/>
      <c r="S225" s="34"/>
      <c r="T225" s="34"/>
      <c r="U225" s="35" t="e">
        <f t="shared" si="264"/>
        <v>#VALUE!</v>
      </c>
      <c r="V225" s="35" t="e">
        <f t="shared" si="264"/>
        <v>#VALUE!</v>
      </c>
      <c r="W225" s="36" t="e">
        <f t="shared" si="264"/>
        <v>#VALUE!</v>
      </c>
      <c r="X225" s="36" t="e">
        <f t="shared" si="264"/>
        <v>#VALUE!</v>
      </c>
      <c r="AG225">
        <f t="shared" si="254"/>
        <v>65.339447634071149</v>
      </c>
      <c r="AH225" s="29">
        <f t="shared" si="267"/>
        <v>0.99999999059381295</v>
      </c>
      <c r="AI225" s="29">
        <f t="shared" si="267"/>
        <v>0.99999997960439202</v>
      </c>
      <c r="AJ225" s="29">
        <f t="shared" si="267"/>
        <v>0.99999997916073813</v>
      </c>
      <c r="AK225" s="29">
        <f t="shared" si="267"/>
        <v>0.9999999844700056</v>
      </c>
      <c r="AL225" s="29">
        <f t="shared" si="267"/>
        <v>0</v>
      </c>
      <c r="AM225" s="30" t="e">
        <f t="shared" si="255"/>
        <v>#VALUE!</v>
      </c>
      <c r="AN225" s="31">
        <f t="shared" si="257"/>
        <v>0.99526694049723441</v>
      </c>
      <c r="AO225" s="32"/>
      <c r="AP225" s="32"/>
      <c r="AQ225" s="33"/>
      <c r="AR225" s="33"/>
      <c r="AS225" s="33"/>
      <c r="AT225" s="34"/>
      <c r="AU225" s="34"/>
      <c r="AV225" s="35" t="e">
        <f t="shared" si="265"/>
        <v>#VALUE!</v>
      </c>
      <c r="AW225" s="35" t="e">
        <f t="shared" si="265"/>
        <v>#VALUE!</v>
      </c>
      <c r="AX225" s="36" t="e">
        <f t="shared" si="265"/>
        <v>#VALUE!</v>
      </c>
      <c r="AY225" s="36" t="e">
        <f t="shared" si="265"/>
        <v>#VALUE!</v>
      </c>
    </row>
    <row r="226" spans="6:51" x14ac:dyDescent="0.3">
      <c r="F226">
        <v>56</v>
      </c>
      <c r="G226" s="29">
        <f t="shared" si="261"/>
        <v>0.99999997424926823</v>
      </c>
      <c r="H226" s="29">
        <f t="shared" si="266"/>
        <v>0.99999990721211762</v>
      </c>
      <c r="I226" s="29">
        <f t="shared" si="266"/>
        <v>0.99999987919835176</v>
      </c>
      <c r="J226" s="29">
        <f t="shared" si="266"/>
        <v>0.99999992905109691</v>
      </c>
      <c r="K226" s="29">
        <f t="shared" si="266"/>
        <v>0</v>
      </c>
      <c r="L226" s="30" t="e">
        <f>IF(1-EXP(-0.23*(Z142-L$165))&lt;0, 0, 1-EXP(-0.23*(Z142-L$165)))</f>
        <v>#VALUE!</v>
      </c>
      <c r="M226" s="31">
        <f t="shared" si="263"/>
        <v>0.99029675763234759</v>
      </c>
      <c r="N226" s="32"/>
      <c r="O226" s="32"/>
      <c r="P226" s="33"/>
      <c r="Q226" s="33"/>
      <c r="R226" s="33"/>
      <c r="S226" s="34"/>
      <c r="T226" s="34"/>
      <c r="U226" s="35" t="e">
        <f t="shared" si="264"/>
        <v>#VALUE!</v>
      </c>
      <c r="V226" s="35" t="e">
        <f t="shared" si="264"/>
        <v>#VALUE!</v>
      </c>
      <c r="W226" s="36" t="e">
        <f t="shared" si="264"/>
        <v>#VALUE!</v>
      </c>
      <c r="X226" s="36" t="e">
        <f t="shared" si="264"/>
        <v>#VALUE!</v>
      </c>
      <c r="AG226">
        <f t="shared" si="254"/>
        <v>65.972796971304959</v>
      </c>
      <c r="AH226" s="29">
        <f t="shared" si="267"/>
        <v>0.99999999105048709</v>
      </c>
      <c r="AI226" s="29">
        <f t="shared" si="267"/>
        <v>0.99999998136677293</v>
      </c>
      <c r="AJ226" s="29">
        <f t="shared" si="267"/>
        <v>0.99999998110374366</v>
      </c>
      <c r="AK226" s="29">
        <f t="shared" si="267"/>
        <v>0.99999998580736504</v>
      </c>
      <c r="AL226" s="29">
        <f t="shared" si="267"/>
        <v>0</v>
      </c>
      <c r="AM226" s="30" t="e">
        <f>IF(1-EXP(-0.23*(BA142-AM$165))&lt;0, 0, 1-EXP(-0.23*(BA142-AM$165)))</f>
        <v>#VALUE!</v>
      </c>
      <c r="AN226" s="31">
        <f t="shared" si="257"/>
        <v>0.99546547568399124</v>
      </c>
      <c r="AO226" s="32"/>
      <c r="AP226" s="32"/>
      <c r="AQ226" s="33"/>
      <c r="AR226" s="33"/>
      <c r="AS226" s="33"/>
      <c r="AT226" s="34"/>
      <c r="AU226" s="34"/>
      <c r="AV226" s="35" t="e">
        <f t="shared" si="265"/>
        <v>#VALUE!</v>
      </c>
      <c r="AW226" s="35" t="e">
        <f t="shared" si="265"/>
        <v>#VALUE!</v>
      </c>
      <c r="AX226" s="36" t="e">
        <f t="shared" si="265"/>
        <v>#VALUE!</v>
      </c>
      <c r="AY226" s="36" t="e">
        <f t="shared" si="265"/>
        <v>#VALUE!</v>
      </c>
    </row>
    <row r="227" spans="6:51" x14ac:dyDescent="0.3">
      <c r="F227">
        <v>57</v>
      </c>
      <c r="G227" s="29">
        <f t="shared" si="261"/>
        <v>0.99999997753860204</v>
      </c>
      <c r="H227" s="29">
        <f t="shared" si="266"/>
        <v>0.99999992246530145</v>
      </c>
      <c r="I227" s="29">
        <f t="shared" si="266"/>
        <v>0.99999990294835528</v>
      </c>
      <c r="J227" s="29">
        <f t="shared" si="266"/>
        <v>0.9999999407961756</v>
      </c>
      <c r="K227" s="29">
        <f t="shared" si="266"/>
        <v>0</v>
      </c>
      <c r="L227" s="30" t="e">
        <f t="shared" ref="L227:L240" si="268">IF(1-EXP(-0.23*(Z143-L$165))&lt;0, 0, 1-EXP(-0.23*(Z143-L$165)))</f>
        <v>#VALUE!</v>
      </c>
      <c r="M227" s="31">
        <f t="shared" si="263"/>
        <v>0.99108708029649029</v>
      </c>
      <c r="N227" s="32"/>
      <c r="O227" s="32"/>
      <c r="P227" s="33"/>
      <c r="Q227" s="33"/>
      <c r="R227" s="33"/>
      <c r="S227" s="34"/>
      <c r="T227" s="34"/>
      <c r="U227" s="35" t="e">
        <f t="shared" si="264"/>
        <v>#VALUE!</v>
      </c>
      <c r="V227" s="35" t="e">
        <f t="shared" si="264"/>
        <v>#VALUE!</v>
      </c>
      <c r="W227" s="36" t="e">
        <f t="shared" si="264"/>
        <v>#VALUE!</v>
      </c>
      <c r="X227" s="36" t="e">
        <f t="shared" si="264"/>
        <v>#VALUE!</v>
      </c>
      <c r="AG227">
        <f t="shared" si="254"/>
        <v>66.556400664824807</v>
      </c>
      <c r="AH227" s="29">
        <f t="shared" si="267"/>
        <v>0.99999999143717555</v>
      </c>
      <c r="AI227" s="29">
        <f t="shared" si="267"/>
        <v>0.99999998283351899</v>
      </c>
      <c r="AJ227" s="29">
        <f t="shared" si="267"/>
        <v>0.99999998269644208</v>
      </c>
      <c r="AK227" s="29">
        <f t="shared" si="267"/>
        <v>0.99999998691993652</v>
      </c>
      <c r="AL227" s="29">
        <f t="shared" si="267"/>
        <v>0</v>
      </c>
      <c r="AM227" s="30" t="e">
        <f t="shared" ref="AM227:AM240" si="269">IF(1-EXP(-0.23*(BA143-AM$165))&lt;0, 0, 1-EXP(-0.23*(BA143-AM$165)))</f>
        <v>#VALUE!</v>
      </c>
      <c r="AN227" s="31">
        <f t="shared" si="257"/>
        <v>0.99563835561201608</v>
      </c>
      <c r="AO227" s="32"/>
      <c r="AP227" s="32"/>
      <c r="AQ227" s="33"/>
      <c r="AR227" s="33"/>
      <c r="AS227" s="33"/>
      <c r="AT227" s="34"/>
      <c r="AU227" s="34"/>
      <c r="AV227" s="35" t="e">
        <f t="shared" si="265"/>
        <v>#VALUE!</v>
      </c>
      <c r="AW227" s="35" t="e">
        <f t="shared" si="265"/>
        <v>#VALUE!</v>
      </c>
      <c r="AX227" s="36" t="e">
        <f t="shared" si="265"/>
        <v>#VALUE!</v>
      </c>
      <c r="AY227" s="36" t="e">
        <f t="shared" si="265"/>
        <v>#VALUE!</v>
      </c>
    </row>
    <row r="228" spans="6:51" x14ac:dyDescent="0.3">
      <c r="F228">
        <v>58</v>
      </c>
      <c r="G228" s="29">
        <f t="shared" si="261"/>
        <v>0.99999998025341619</v>
      </c>
      <c r="H228" s="29">
        <f t="shared" si="266"/>
        <v>0.99999993492694661</v>
      </c>
      <c r="I228" s="29">
        <f t="shared" si="266"/>
        <v>0.99999992141124572</v>
      </c>
      <c r="J228" s="29">
        <f t="shared" si="266"/>
        <v>0.99999995036780087</v>
      </c>
      <c r="K228" s="29">
        <f t="shared" si="266"/>
        <v>0</v>
      </c>
      <c r="L228" s="30" t="e">
        <f t="shared" si="268"/>
        <v>#VALUE!</v>
      </c>
      <c r="M228" s="31">
        <f t="shared" si="263"/>
        <v>0.99179652482232306</v>
      </c>
      <c r="N228" s="32"/>
      <c r="O228" s="32"/>
      <c r="P228" s="33"/>
      <c r="Q228" s="33"/>
      <c r="R228" s="33"/>
      <c r="S228" s="34"/>
      <c r="T228" s="34"/>
      <c r="U228" s="35" t="e">
        <f t="shared" si="264"/>
        <v>#VALUE!</v>
      </c>
      <c r="V228" s="35" t="e">
        <f t="shared" si="264"/>
        <v>#VALUE!</v>
      </c>
      <c r="W228" s="36" t="e">
        <f t="shared" si="264"/>
        <v>#VALUE!</v>
      </c>
      <c r="X228" s="36" t="e">
        <f t="shared" si="264"/>
        <v>#VALUE!</v>
      </c>
      <c r="AG228">
        <f t="shared" si="254"/>
        <v>67.094165924953685</v>
      </c>
      <c r="AH228" s="29">
        <f t="shared" si="267"/>
        <v>0.99999999176727183</v>
      </c>
      <c r="AI228" s="29">
        <f t="shared" si="267"/>
        <v>0.99999998406545365</v>
      </c>
      <c r="AJ228" s="29">
        <f t="shared" si="267"/>
        <v>0.99999998401653756</v>
      </c>
      <c r="AK228" s="29">
        <f t="shared" si="267"/>
        <v>0.99999998785409694</v>
      </c>
      <c r="AL228" s="29">
        <f t="shared" si="267"/>
        <v>0</v>
      </c>
      <c r="AM228" s="30" t="e">
        <f t="shared" si="269"/>
        <v>#VALUE!</v>
      </c>
      <c r="AN228" s="31">
        <f t="shared" si="257"/>
        <v>0.99578964351689314</v>
      </c>
      <c r="AO228" s="32"/>
      <c r="AP228" s="32"/>
      <c r="AQ228" s="33"/>
      <c r="AR228" s="33"/>
      <c r="AS228" s="33"/>
      <c r="AT228" s="34"/>
      <c r="AU228" s="34"/>
      <c r="AV228" s="35" t="e">
        <f t="shared" si="265"/>
        <v>#VALUE!</v>
      </c>
      <c r="AW228" s="35" t="e">
        <f t="shared" si="265"/>
        <v>#VALUE!</v>
      </c>
      <c r="AX228" s="36" t="e">
        <f t="shared" si="265"/>
        <v>#VALUE!</v>
      </c>
      <c r="AY228" s="36" t="e">
        <f t="shared" si="265"/>
        <v>#VALUE!</v>
      </c>
    </row>
    <row r="229" spans="6:51" x14ac:dyDescent="0.3">
      <c r="F229">
        <v>59</v>
      </c>
      <c r="G229" s="29">
        <f t="shared" si="261"/>
        <v>0.99999998251043465</v>
      </c>
      <c r="H229" s="29">
        <f t="shared" si="266"/>
        <v>0.99999994515092883</v>
      </c>
      <c r="I229" s="29">
        <f t="shared" si="266"/>
        <v>0.99999993587111291</v>
      </c>
      <c r="J229" s="29">
        <f t="shared" si="266"/>
        <v>0.99999995820305632</v>
      </c>
      <c r="K229" s="29">
        <f t="shared" si="266"/>
        <v>0</v>
      </c>
      <c r="L229" s="30" t="e">
        <f t="shared" si="268"/>
        <v>#VALUE!</v>
      </c>
      <c r="M229" s="31">
        <f t="shared" si="263"/>
        <v>0.99243449279748874</v>
      </c>
      <c r="N229" s="32"/>
      <c r="O229" s="32"/>
      <c r="P229" s="33"/>
      <c r="Q229" s="33"/>
      <c r="R229" s="33"/>
      <c r="S229" s="34"/>
      <c r="T229" s="34"/>
      <c r="U229" s="35" t="e">
        <f t="shared" si="264"/>
        <v>#VALUE!</v>
      </c>
      <c r="V229" s="35" t="e">
        <f t="shared" si="264"/>
        <v>#VALUE!</v>
      </c>
      <c r="W229" s="36" t="e">
        <f t="shared" si="264"/>
        <v>#VALUE!</v>
      </c>
      <c r="X229" s="36" t="e">
        <f t="shared" si="264"/>
        <v>#VALUE!</v>
      </c>
      <c r="AG229">
        <f t="shared" si="254"/>
        <v>67.589693074991615</v>
      </c>
      <c r="AH229" s="29">
        <f t="shared" si="267"/>
        <v>0.99999999205109902</v>
      </c>
      <c r="AI229" s="29">
        <f t="shared" si="267"/>
        <v>0.99999998510874122</v>
      </c>
      <c r="AJ229" s="29">
        <f t="shared" si="267"/>
        <v>0.9999999851215684</v>
      </c>
      <c r="AK229" s="29">
        <f t="shared" si="267"/>
        <v>0.99999998864500883</v>
      </c>
      <c r="AL229" s="29">
        <f t="shared" si="267"/>
        <v>0</v>
      </c>
      <c r="AM229" s="30" t="e">
        <f t="shared" si="269"/>
        <v>#VALUE!</v>
      </c>
      <c r="AN229" s="31">
        <f t="shared" si="257"/>
        <v>0.99592263131535008</v>
      </c>
      <c r="AO229" s="32"/>
      <c r="AP229" s="32"/>
      <c r="AQ229" s="33"/>
      <c r="AR229" s="33"/>
      <c r="AS229" s="33"/>
      <c r="AT229" s="34"/>
      <c r="AU229" s="34"/>
      <c r="AV229" s="35" t="e">
        <f t="shared" si="265"/>
        <v>#VALUE!</v>
      </c>
      <c r="AW229" s="35" t="e">
        <f t="shared" si="265"/>
        <v>#VALUE!</v>
      </c>
      <c r="AX229" s="36" t="e">
        <f t="shared" si="265"/>
        <v>#VALUE!</v>
      </c>
      <c r="AY229" s="36" t="e">
        <f t="shared" si="265"/>
        <v>#VALUE!</v>
      </c>
    </row>
    <row r="230" spans="6:51" x14ac:dyDescent="0.3">
      <c r="F230">
        <v>60</v>
      </c>
      <c r="G230" s="29">
        <f t="shared" si="261"/>
        <v>0.99999998439986237</v>
      </c>
      <c r="H230" s="29">
        <f t="shared" si="266"/>
        <v>0.99999995357378857</v>
      </c>
      <c r="I230" s="29">
        <f t="shared" si="266"/>
        <v>0.99999994727816144</v>
      </c>
      <c r="J230" s="29">
        <f t="shared" si="266"/>
        <v>0.99999996464501817</v>
      </c>
      <c r="K230" s="29">
        <f t="shared" si="266"/>
        <v>0</v>
      </c>
      <c r="L230" s="30" t="e">
        <f t="shared" si="268"/>
        <v>#VALUE!</v>
      </c>
      <c r="M230" s="31">
        <f t="shared" si="263"/>
        <v>0.99300918774486602</v>
      </c>
      <c r="N230" s="32"/>
      <c r="O230" s="32"/>
      <c r="P230" s="33"/>
      <c r="Q230" s="33"/>
      <c r="R230" s="33"/>
      <c r="S230" s="34"/>
      <c r="T230" s="34"/>
      <c r="U230" s="35" t="e">
        <f t="shared" ref="U230:X240" si="270">IF(1-EXP(-0.23*(U146-U$165))&lt;0, 0, 1-EXP(-0.23*(U146-U$165)))</f>
        <v>#VALUE!</v>
      </c>
      <c r="V230" s="35" t="e">
        <f t="shared" si="270"/>
        <v>#VALUE!</v>
      </c>
      <c r="W230" s="36" t="e">
        <f t="shared" si="270"/>
        <v>#VALUE!</v>
      </c>
      <c r="X230" s="36" t="e">
        <f t="shared" si="270"/>
        <v>#VALUE!</v>
      </c>
      <c r="AG230">
        <f t="shared" si="254"/>
        <v>68.046299655278801</v>
      </c>
      <c r="AH230" s="29">
        <f t="shared" si="267"/>
        <v>0.99999999229671777</v>
      </c>
      <c r="AI230" s="29">
        <f t="shared" si="267"/>
        <v>0.99999998599887363</v>
      </c>
      <c r="AJ230" s="29">
        <f t="shared" si="267"/>
        <v>0.99999998605480078</v>
      </c>
      <c r="AK230" s="29">
        <f t="shared" si="267"/>
        <v>0.99999998931968093</v>
      </c>
      <c r="AL230" s="29">
        <f t="shared" si="267"/>
        <v>0</v>
      </c>
      <c r="AM230" s="30" t="e">
        <f t="shared" si="269"/>
        <v>#VALUE!</v>
      </c>
      <c r="AN230" s="31">
        <f t="shared" si="257"/>
        <v>0.99604000873836784</v>
      </c>
      <c r="AO230" s="32"/>
      <c r="AP230" s="32"/>
      <c r="AQ230" s="33"/>
      <c r="AR230" s="33"/>
      <c r="AS230" s="33"/>
      <c r="AT230" s="34"/>
      <c r="AU230" s="34"/>
      <c r="AV230" s="35" t="e">
        <f t="shared" ref="AV230:AY240" si="271">IF(1-EXP(-0.23*(AV146-AV$165))&lt;0, 0, 1-EXP(-0.23*(AV146-AV$165)))</f>
        <v>#VALUE!</v>
      </c>
      <c r="AW230" s="35" t="e">
        <f t="shared" si="271"/>
        <v>#VALUE!</v>
      </c>
      <c r="AX230" s="36" t="e">
        <f t="shared" si="271"/>
        <v>#VALUE!</v>
      </c>
      <c r="AY230" s="36" t="e">
        <f t="shared" si="271"/>
        <v>#VALUE!</v>
      </c>
    </row>
    <row r="231" spans="6:51" x14ac:dyDescent="0.3">
      <c r="F231">
        <v>61</v>
      </c>
      <c r="G231" s="29">
        <f t="shared" si="261"/>
        <v>0.99999998599195761</v>
      </c>
      <c r="H231" s="29">
        <f t="shared" ref="H231:K240" si="272">IF(1-EXP(-0.23*(H147-H$165))&lt;0, 0, 1-EXP(-0.23*(H147-H$165)))</f>
        <v>0.99999996054099693</v>
      </c>
      <c r="I231" s="29">
        <f t="shared" si="272"/>
        <v>0.9999999563405273</v>
      </c>
      <c r="J231" s="29">
        <f t="shared" si="272"/>
        <v>0.99999996996414875</v>
      </c>
      <c r="K231" s="29">
        <f t="shared" si="272"/>
        <v>0</v>
      </c>
      <c r="L231" s="30" t="e">
        <f t="shared" si="268"/>
        <v>#VALUE!</v>
      </c>
      <c r="M231" s="31">
        <f t="shared" si="263"/>
        <v>0.99352777870079112</v>
      </c>
      <c r="N231" s="32"/>
      <c r="O231" s="32"/>
      <c r="P231" s="33"/>
      <c r="Q231" s="33"/>
      <c r="R231" s="33"/>
      <c r="S231" s="34"/>
      <c r="T231" s="34"/>
      <c r="U231" s="35" t="e">
        <f t="shared" si="270"/>
        <v>#VALUE!</v>
      </c>
      <c r="V231" s="35" t="e">
        <f t="shared" si="270"/>
        <v>#VALUE!</v>
      </c>
      <c r="W231" s="36" t="e">
        <f t="shared" si="270"/>
        <v>#VALUE!</v>
      </c>
      <c r="X231" s="36" t="e">
        <f t="shared" si="270"/>
        <v>#VALUE!</v>
      </c>
      <c r="AG231">
        <f t="shared" si="254"/>
        <v>68.467042634035067</v>
      </c>
      <c r="AH231" s="29">
        <f t="shared" si="267"/>
        <v>0.99999999251049865</v>
      </c>
      <c r="AI231" s="29">
        <f t="shared" si="267"/>
        <v>0.99999998676346347</v>
      </c>
      <c r="AJ231" s="29">
        <f t="shared" si="267"/>
        <v>0.99999998684923053</v>
      </c>
      <c r="AK231" s="29">
        <f t="shared" si="267"/>
        <v>0.99999998989910965</v>
      </c>
      <c r="AL231" s="29">
        <f t="shared" si="267"/>
        <v>0</v>
      </c>
      <c r="AM231" s="30" t="e">
        <f t="shared" si="269"/>
        <v>#VALUE!</v>
      </c>
      <c r="AN231" s="31">
        <f t="shared" si="257"/>
        <v>0.99614399092076467</v>
      </c>
      <c r="AO231" s="32"/>
      <c r="AP231" s="32"/>
      <c r="AQ231" s="33"/>
      <c r="AR231" s="33"/>
      <c r="AS231" s="33"/>
      <c r="AT231" s="34"/>
      <c r="AU231" s="34"/>
      <c r="AV231" s="35" t="e">
        <f t="shared" si="271"/>
        <v>#VALUE!</v>
      </c>
      <c r="AW231" s="35" t="e">
        <f t="shared" si="271"/>
        <v>#VALUE!</v>
      </c>
      <c r="AX231" s="36" t="e">
        <f t="shared" si="271"/>
        <v>#VALUE!</v>
      </c>
      <c r="AY231" s="36" t="e">
        <f t="shared" si="271"/>
        <v>#VALUE!</v>
      </c>
    </row>
    <row r="232" spans="6:51" x14ac:dyDescent="0.3">
      <c r="F232">
        <v>62</v>
      </c>
      <c r="G232" s="29">
        <f t="shared" si="261"/>
        <v>0.99999998734185547</v>
      </c>
      <c r="H232" s="29">
        <f t="shared" si="272"/>
        <v>0.99999996632705523</v>
      </c>
      <c r="I232" s="29">
        <f t="shared" si="272"/>
        <v>0.99999996358962073</v>
      </c>
      <c r="J232" s="29">
        <f t="shared" si="272"/>
        <v>0.99999997437457855</v>
      </c>
      <c r="K232" s="29">
        <f t="shared" si="272"/>
        <v>0</v>
      </c>
      <c r="L232" s="30" t="e">
        <f t="shared" si="268"/>
        <v>#VALUE!</v>
      </c>
      <c r="M232" s="31">
        <f t="shared" si="263"/>
        <v>0.99399654025872164</v>
      </c>
      <c r="N232" s="32"/>
      <c r="O232" s="32"/>
      <c r="P232" s="33"/>
      <c r="Q232" s="33"/>
      <c r="R232" s="33"/>
      <c r="S232" s="34"/>
      <c r="T232" s="34"/>
      <c r="U232" s="35" t="e">
        <f t="shared" si="270"/>
        <v>#VALUE!</v>
      </c>
      <c r="V232" s="35" t="e">
        <f t="shared" si="270"/>
        <v>#VALUE!</v>
      </c>
      <c r="W232" s="36" t="e">
        <f t="shared" si="270"/>
        <v>#VALUE!</v>
      </c>
      <c r="X232" s="36" t="e">
        <f t="shared" si="270"/>
        <v>#VALUE!</v>
      </c>
      <c r="AG232">
        <f t="shared" si="254"/>
        <v>68.854738873676126</v>
      </c>
      <c r="AH232" s="29">
        <f t="shared" si="267"/>
        <v>0.99999999269753126</v>
      </c>
      <c r="AI232" s="29">
        <f t="shared" si="267"/>
        <v>0.99999998742423091</v>
      </c>
      <c r="AJ232" s="29">
        <f t="shared" si="267"/>
        <v>0.99999998753034858</v>
      </c>
      <c r="AK232" s="29">
        <f t="shared" si="267"/>
        <v>0.99999999039979992</v>
      </c>
      <c r="AL232" s="29">
        <f t="shared" si="267"/>
        <v>0</v>
      </c>
      <c r="AM232" s="30" t="e">
        <f t="shared" si="269"/>
        <v>#VALUE!</v>
      </c>
      <c r="AN232" s="31">
        <f t="shared" si="257"/>
        <v>0.99623641563886267</v>
      </c>
      <c r="AO232" s="32"/>
      <c r="AP232" s="32"/>
      <c r="AQ232" s="33"/>
      <c r="AR232" s="33"/>
      <c r="AS232" s="33"/>
      <c r="AT232" s="34"/>
      <c r="AU232" s="34"/>
      <c r="AV232" s="35" t="e">
        <f t="shared" si="271"/>
        <v>#VALUE!</v>
      </c>
      <c r="AW232" s="35" t="e">
        <f t="shared" si="271"/>
        <v>#VALUE!</v>
      </c>
      <c r="AX232" s="36" t="e">
        <f t="shared" si="271"/>
        <v>#VALUE!</v>
      </c>
      <c r="AY232" s="36" t="e">
        <f t="shared" si="271"/>
        <v>#VALUE!</v>
      </c>
    </row>
    <row r="233" spans="6:51" x14ac:dyDescent="0.3">
      <c r="F233">
        <v>63</v>
      </c>
      <c r="G233" s="29">
        <f t="shared" si="261"/>
        <v>0.99999998849313676</v>
      </c>
      <c r="H233" s="29">
        <f t="shared" si="272"/>
        <v>0.9999999711509383</v>
      </c>
      <c r="I233" s="29">
        <f t="shared" si="272"/>
        <v>0.99999996942694724</v>
      </c>
      <c r="J233" s="29">
        <f t="shared" si="272"/>
        <v>0.99999997804655094</v>
      </c>
      <c r="K233" s="29">
        <f t="shared" si="272"/>
        <v>0</v>
      </c>
      <c r="L233" s="30" t="e">
        <f t="shared" si="268"/>
        <v>#VALUE!</v>
      </c>
      <c r="M233" s="31">
        <f t="shared" si="263"/>
        <v>0.99442097259739159</v>
      </c>
      <c r="N233" s="32"/>
      <c r="O233" s="32"/>
      <c r="P233" s="33"/>
      <c r="Q233" s="33"/>
      <c r="R233" s="33"/>
      <c r="S233" s="34"/>
      <c r="T233" s="34"/>
      <c r="U233" s="35" t="e">
        <f t="shared" si="270"/>
        <v>#VALUE!</v>
      </c>
      <c r="V233" s="35" t="e">
        <f t="shared" si="270"/>
        <v>#VALUE!</v>
      </c>
      <c r="W233" s="36" t="e">
        <f t="shared" si="270"/>
        <v>#VALUE!</v>
      </c>
      <c r="X233" s="36" t="e">
        <f t="shared" si="270"/>
        <v>#VALUE!</v>
      </c>
      <c r="AG233">
        <f t="shared" si="254"/>
        <v>69.211983989628195</v>
      </c>
      <c r="AH233" s="29">
        <f t="shared" si="267"/>
        <v>0.9999999928619232</v>
      </c>
      <c r="AI233" s="29">
        <f t="shared" si="267"/>
        <v>0.99999998799843637</v>
      </c>
      <c r="AJ233" s="29">
        <f t="shared" si="267"/>
        <v>0.99999998811808422</v>
      </c>
      <c r="AK233" s="29">
        <f t="shared" si="267"/>
        <v>0.99999999083486013</v>
      </c>
      <c r="AL233" s="29">
        <f t="shared" si="267"/>
        <v>0</v>
      </c>
      <c r="AM233" s="30" t="e">
        <f t="shared" si="269"/>
        <v>#VALUE!</v>
      </c>
      <c r="AN233" s="31">
        <f t="shared" si="257"/>
        <v>0.99631881812926926</v>
      </c>
      <c r="AO233" s="32"/>
      <c r="AP233" s="32"/>
      <c r="AQ233" s="33"/>
      <c r="AR233" s="33"/>
      <c r="AS233" s="33"/>
      <c r="AT233" s="34"/>
      <c r="AU233" s="34"/>
      <c r="AV233" s="35" t="e">
        <f t="shared" si="271"/>
        <v>#VALUE!</v>
      </c>
      <c r="AW233" s="35" t="e">
        <f t="shared" si="271"/>
        <v>#VALUE!</v>
      </c>
      <c r="AX233" s="36" t="e">
        <f t="shared" si="271"/>
        <v>#VALUE!</v>
      </c>
      <c r="AY233" s="36" t="e">
        <f t="shared" si="271"/>
        <v>#VALUE!</v>
      </c>
    </row>
    <row r="234" spans="6:51" x14ac:dyDescent="0.3">
      <c r="F234">
        <v>64</v>
      </c>
      <c r="G234" s="29">
        <f t="shared" ref="G234:G240" si="273">IF(1-EXP(-0.23*(G150-G$165))&lt;0, 0, 1-EXP(-0.23*(G150-G$165)))</f>
        <v>0.99999998948048963</v>
      </c>
      <c r="H234" s="29">
        <f t="shared" si="272"/>
        <v>0.99999997518800621</v>
      </c>
      <c r="I234" s="29">
        <f t="shared" si="272"/>
        <v>0.99999997415788278</v>
      </c>
      <c r="J234" s="29">
        <f t="shared" si="272"/>
        <v>0.99999998111597621</v>
      </c>
      <c r="K234" s="29">
        <f t="shared" si="272"/>
        <v>0</v>
      </c>
      <c r="L234" s="30" t="e">
        <f t="shared" si="268"/>
        <v>#VALUE!</v>
      </c>
      <c r="M234" s="31">
        <f t="shared" si="263"/>
        <v>0.9948059044727432</v>
      </c>
      <c r="N234" s="32"/>
      <c r="O234" s="32"/>
      <c r="P234" s="33"/>
      <c r="Q234" s="33"/>
      <c r="R234" s="33"/>
      <c r="S234" s="34"/>
      <c r="T234" s="34"/>
      <c r="U234" s="35" t="e">
        <f t="shared" si="270"/>
        <v>#VALUE!</v>
      </c>
      <c r="V234" s="35" t="e">
        <f t="shared" si="270"/>
        <v>#VALUE!</v>
      </c>
      <c r="W234" s="36" t="e">
        <f t="shared" si="270"/>
        <v>#VALUE!</v>
      </c>
      <c r="X234" s="36" t="e">
        <f t="shared" si="270"/>
        <v>#VALUE!</v>
      </c>
      <c r="AG234">
        <f t="shared" si="254"/>
        <v>69.541169727900453</v>
      </c>
      <c r="AH234" s="29">
        <f t="shared" ref="AH234:AL240" si="274">IF(1-EXP(-0.23*(AH150-AH$165))&lt;0, 0, 1-EXP(-0.23*(AH150-AH$165)))</f>
        <v>0.99999999300702025</v>
      </c>
      <c r="AI234" s="29">
        <f t="shared" si="274"/>
        <v>0.99999998849992711</v>
      </c>
      <c r="AJ234" s="29">
        <f t="shared" si="274"/>
        <v>0.99999998862819073</v>
      </c>
      <c r="AK234" s="29">
        <f t="shared" si="274"/>
        <v>0.99999999121480165</v>
      </c>
      <c r="AL234" s="29">
        <f t="shared" si="274"/>
        <v>0</v>
      </c>
      <c r="AM234" s="30" t="e">
        <f t="shared" si="269"/>
        <v>#VALUE!</v>
      </c>
      <c r="AN234" s="31">
        <f t="shared" si="257"/>
        <v>0.99639248917752055</v>
      </c>
      <c r="AO234" s="32"/>
      <c r="AP234" s="32"/>
      <c r="AQ234" s="33"/>
      <c r="AR234" s="33"/>
      <c r="AS234" s="33"/>
      <c r="AT234" s="34"/>
      <c r="AU234" s="34"/>
      <c r="AV234" s="35" t="e">
        <f t="shared" si="271"/>
        <v>#VALUE!</v>
      </c>
      <c r="AW234" s="35" t="e">
        <f t="shared" si="271"/>
        <v>#VALUE!</v>
      </c>
      <c r="AX234" s="36" t="e">
        <f t="shared" si="271"/>
        <v>#VALUE!</v>
      </c>
      <c r="AY234" s="36" t="e">
        <f t="shared" si="271"/>
        <v>#VALUE!</v>
      </c>
    </row>
    <row r="235" spans="6:51" x14ac:dyDescent="0.3">
      <c r="F235">
        <v>65</v>
      </c>
      <c r="G235" s="29">
        <f t="shared" si="273"/>
        <v>0.99999999033170928</v>
      </c>
      <c r="H235" s="29">
        <f t="shared" si="272"/>
        <v>0.99999997857922818</v>
      </c>
      <c r="I235" s="29">
        <f t="shared" si="272"/>
        <v>0.99999997801619955</v>
      </c>
      <c r="J235" s="29">
        <f t="shared" si="272"/>
        <v>0.99999998369179344</v>
      </c>
      <c r="K235" s="29">
        <f t="shared" si="272"/>
        <v>0</v>
      </c>
      <c r="L235" s="30" t="e">
        <f t="shared" si="268"/>
        <v>#VALUE!</v>
      </c>
      <c r="M235" s="31">
        <f t="shared" ref="M235:M240" si="275">IF(1-EXP(-0.23*(M151-M$165))&lt;0, 0, 1-EXP(-0.23*(M151-M$165)))</f>
        <v>0.99515558169686769</v>
      </c>
      <c r="N235" s="32"/>
      <c r="O235" s="32"/>
      <c r="P235" s="33"/>
      <c r="Q235" s="33"/>
      <c r="R235" s="33"/>
      <c r="S235" s="34"/>
      <c r="T235" s="34"/>
      <c r="U235" s="35" t="e">
        <f t="shared" si="270"/>
        <v>#VALUE!</v>
      </c>
      <c r="V235" s="35" t="e">
        <f t="shared" si="270"/>
        <v>#VALUE!</v>
      </c>
      <c r="W235" s="36" t="e">
        <f t="shared" si="270"/>
        <v>#VALUE!</v>
      </c>
      <c r="X235" s="36" t="e">
        <f t="shared" si="270"/>
        <v>#VALUE!</v>
      </c>
      <c r="AG235">
        <f t="shared" ref="AG235:AG240" si="276">AE79</f>
        <v>69.844499977757209</v>
      </c>
      <c r="AH235" s="29">
        <f t="shared" si="274"/>
        <v>0.99999999313557086</v>
      </c>
      <c r="AI235" s="29">
        <f t="shared" si="274"/>
        <v>0.9999999889399106</v>
      </c>
      <c r="AJ235" s="29">
        <f t="shared" si="274"/>
        <v>0.9999999890732485</v>
      </c>
      <c r="AK235" s="29">
        <f t="shared" si="274"/>
        <v>0.99999999154812835</v>
      </c>
      <c r="AL235" s="29">
        <f t="shared" si="274"/>
        <v>0</v>
      </c>
      <c r="AM235" s="30" t="e">
        <f t="shared" si="269"/>
        <v>#VALUE!</v>
      </c>
      <c r="AN235" s="31">
        <f t="shared" si="257"/>
        <v>0.99645852060070028</v>
      </c>
      <c r="AO235" s="32"/>
      <c r="AP235" s="32"/>
      <c r="AQ235" s="33"/>
      <c r="AR235" s="33"/>
      <c r="AS235" s="33"/>
      <c r="AT235" s="34"/>
      <c r="AU235" s="34"/>
      <c r="AV235" s="35" t="e">
        <f t="shared" si="271"/>
        <v>#VALUE!</v>
      </c>
      <c r="AW235" s="35" t="e">
        <f t="shared" si="271"/>
        <v>#VALUE!</v>
      </c>
      <c r="AX235" s="36" t="e">
        <f t="shared" si="271"/>
        <v>#VALUE!</v>
      </c>
      <c r="AY235" s="36" t="e">
        <f t="shared" si="271"/>
        <v>#VALUE!</v>
      </c>
    </row>
    <row r="236" spans="6:51" x14ac:dyDescent="0.3">
      <c r="F236">
        <v>66</v>
      </c>
      <c r="G236" s="29">
        <f t="shared" si="273"/>
        <v>0.99999999106921111</v>
      </c>
      <c r="H236" s="29">
        <f t="shared" si="272"/>
        <v>0.999999981438353</v>
      </c>
      <c r="I236" s="29">
        <f t="shared" si="272"/>
        <v>0.99999998118199052</v>
      </c>
      <c r="J236" s="29">
        <f t="shared" si="272"/>
        <v>0.99999998586166994</v>
      </c>
      <c r="K236" s="29">
        <f t="shared" si="272"/>
        <v>0</v>
      </c>
      <c r="L236" s="30" t="e">
        <f t="shared" si="268"/>
        <v>#VALUE!</v>
      </c>
      <c r="M236" s="31">
        <f t="shared" si="275"/>
        <v>0.99547374324197446</v>
      </c>
      <c r="N236" s="32"/>
      <c r="O236" s="32"/>
      <c r="P236" s="33"/>
      <c r="Q236" s="33"/>
      <c r="R236" s="33"/>
      <c r="S236" s="34"/>
      <c r="T236" s="34"/>
      <c r="U236" s="35" t="e">
        <f t="shared" si="270"/>
        <v>#VALUE!</v>
      </c>
      <c r="V236" s="35" t="e">
        <f t="shared" si="270"/>
        <v>#VALUE!</v>
      </c>
      <c r="W236" s="36" t="e">
        <f t="shared" si="270"/>
        <v>#VALUE!</v>
      </c>
      <c r="X236" s="36" t="e">
        <f t="shared" si="270"/>
        <v>#VALUE!</v>
      </c>
      <c r="AG236">
        <f t="shared" si="276"/>
        <v>70.124005526694646</v>
      </c>
      <c r="AH236" s="29">
        <f t="shared" si="274"/>
        <v>0.99999999324985112</v>
      </c>
      <c r="AI236" s="29">
        <f t="shared" si="274"/>
        <v>0.99999998932753298</v>
      </c>
      <c r="AJ236" s="29">
        <f t="shared" si="274"/>
        <v>0.99999998946339852</v>
      </c>
      <c r="AK236" s="29">
        <f t="shared" si="274"/>
        <v>0.99999999184177779</v>
      </c>
      <c r="AL236" s="29">
        <f t="shared" si="274"/>
        <v>0</v>
      </c>
      <c r="AM236" s="30" t="e">
        <f t="shared" si="269"/>
        <v>#VALUE!</v>
      </c>
      <c r="AN236" s="31">
        <f t="shared" si="257"/>
        <v>0.99651784114474007</v>
      </c>
      <c r="AO236" s="32"/>
      <c r="AP236" s="32"/>
      <c r="AQ236" s="33"/>
      <c r="AR236" s="33"/>
      <c r="AS236" s="33"/>
      <c r="AT236" s="34"/>
      <c r="AU236" s="34"/>
      <c r="AV236" s="35" t="e">
        <f t="shared" si="271"/>
        <v>#VALUE!</v>
      </c>
      <c r="AW236" s="35" t="e">
        <f t="shared" si="271"/>
        <v>#VALUE!</v>
      </c>
      <c r="AX236" s="36" t="e">
        <f t="shared" si="271"/>
        <v>#VALUE!</v>
      </c>
      <c r="AY236" s="36" t="e">
        <f t="shared" si="271"/>
        <v>#VALUE!</v>
      </c>
    </row>
    <row r="237" spans="6:51" x14ac:dyDescent="0.3">
      <c r="F237">
        <v>67</v>
      </c>
      <c r="G237" s="29">
        <f t="shared" si="273"/>
        <v>0.99999999171118381</v>
      </c>
      <c r="H237" s="29">
        <f t="shared" si="272"/>
        <v>0.99999998385750355</v>
      </c>
      <c r="I237" s="29">
        <f t="shared" si="272"/>
        <v>0.99999998379485444</v>
      </c>
      <c r="J237" s="29">
        <f t="shared" si="272"/>
        <v>0.99999998769642939</v>
      </c>
      <c r="K237" s="29">
        <f t="shared" si="272"/>
        <v>0</v>
      </c>
      <c r="L237" s="30" t="e">
        <f t="shared" si="268"/>
        <v>#VALUE!</v>
      </c>
      <c r="M237" s="31">
        <f t="shared" si="275"/>
        <v>0.99576368678203797</v>
      </c>
      <c r="N237" s="32"/>
      <c r="O237" s="32"/>
      <c r="P237" s="33"/>
      <c r="Q237" s="33"/>
      <c r="R237" s="33"/>
      <c r="S237" s="34"/>
      <c r="T237" s="34"/>
      <c r="U237" s="35" t="e">
        <f t="shared" si="270"/>
        <v>#VALUE!</v>
      </c>
      <c r="V237" s="35" t="e">
        <f t="shared" si="270"/>
        <v>#VALUE!</v>
      </c>
      <c r="W237" s="36" t="e">
        <f t="shared" si="270"/>
        <v>#VALUE!</v>
      </c>
      <c r="X237" s="36" t="e">
        <f t="shared" si="270"/>
        <v>#VALUE!</v>
      </c>
      <c r="AG237">
        <f t="shared" si="276"/>
        <v>70.381557656506004</v>
      </c>
      <c r="AH237" s="29">
        <f t="shared" si="274"/>
        <v>0.99999999335175938</v>
      </c>
      <c r="AI237" s="29">
        <f t="shared" si="274"/>
        <v>0.99999998967031611</v>
      </c>
      <c r="AJ237" s="29">
        <f t="shared" si="274"/>
        <v>0.9999999898068882</v>
      </c>
      <c r="AK237" s="29">
        <f t="shared" si="274"/>
        <v>0.99999999210145352</v>
      </c>
      <c r="AL237" s="29">
        <f t="shared" si="274"/>
        <v>0</v>
      </c>
      <c r="AM237" s="30" t="e">
        <f t="shared" si="269"/>
        <v>#VALUE!</v>
      </c>
      <c r="AN237" s="31">
        <f t="shared" si="257"/>
        <v>0.996571245030488</v>
      </c>
      <c r="AO237" s="32"/>
      <c r="AP237" s="32"/>
      <c r="AQ237" s="33"/>
      <c r="AR237" s="33"/>
      <c r="AS237" s="33"/>
      <c r="AT237" s="34"/>
      <c r="AU237" s="34"/>
      <c r="AV237" s="35" t="e">
        <f t="shared" si="271"/>
        <v>#VALUE!</v>
      </c>
      <c r="AW237" s="35" t="e">
        <f t="shared" si="271"/>
        <v>#VALUE!</v>
      </c>
      <c r="AX237" s="36" t="e">
        <f t="shared" si="271"/>
        <v>#VALUE!</v>
      </c>
      <c r="AY237" s="36" t="e">
        <f t="shared" si="271"/>
        <v>#VALUE!</v>
      </c>
    </row>
    <row r="238" spans="6:51" x14ac:dyDescent="0.3">
      <c r="F238">
        <v>68</v>
      </c>
      <c r="G238" s="29">
        <f t="shared" si="273"/>
        <v>0.99999999227247405</v>
      </c>
      <c r="H238" s="29">
        <f t="shared" si="272"/>
        <v>0.99999998591155836</v>
      </c>
      <c r="I238" s="29">
        <f t="shared" si="272"/>
        <v>0.99999998596365314</v>
      </c>
      <c r="J238" s="29">
        <f t="shared" si="272"/>
        <v>0.99999998925350575</v>
      </c>
      <c r="K238" s="29">
        <f t="shared" si="272"/>
        <v>0</v>
      </c>
      <c r="L238" s="30" t="e">
        <f t="shared" si="268"/>
        <v>#VALUE!</v>
      </c>
      <c r="M238" s="31">
        <f t="shared" si="275"/>
        <v>0.99602832520994644</v>
      </c>
      <c r="N238" s="32"/>
      <c r="O238" s="32"/>
      <c r="P238" s="33"/>
      <c r="Q238" s="33"/>
      <c r="R238" s="33"/>
      <c r="S238" s="34"/>
      <c r="T238" s="34"/>
      <c r="U238" s="35" t="e">
        <f t="shared" si="270"/>
        <v>#VALUE!</v>
      </c>
      <c r="V238" s="35" t="e">
        <f t="shared" si="270"/>
        <v>#VALUE!</v>
      </c>
      <c r="W238" s="36" t="e">
        <f t="shared" si="270"/>
        <v>#VALUE!</v>
      </c>
      <c r="X238" s="36" t="e">
        <f t="shared" si="270"/>
        <v>#VALUE!</v>
      </c>
      <c r="AG238">
        <f t="shared" si="276"/>
        <v>70.618880671460559</v>
      </c>
      <c r="AH238" s="29">
        <f t="shared" si="274"/>
        <v>0.99999999344288992</v>
      </c>
      <c r="AI238" s="29">
        <f t="shared" si="274"/>
        <v>0.99999998997449058</v>
      </c>
      <c r="AJ238" s="29">
        <f t="shared" si="274"/>
        <v>0.99999999011047969</v>
      </c>
      <c r="AK238" s="29">
        <f t="shared" si="274"/>
        <v>0.99999999233187886</v>
      </c>
      <c r="AL238" s="29">
        <f t="shared" si="274"/>
        <v>0</v>
      </c>
      <c r="AM238" s="30" t="e">
        <f t="shared" si="269"/>
        <v>#VALUE!</v>
      </c>
      <c r="AN238" s="31">
        <f t="shared" si="257"/>
        <v>0.99661941481606242</v>
      </c>
      <c r="AO238" s="32"/>
      <c r="AP238" s="32"/>
      <c r="AQ238" s="33"/>
      <c r="AR238" s="33"/>
      <c r="AS238" s="33"/>
      <c r="AT238" s="34"/>
      <c r="AU238" s="34"/>
      <c r="AV238" s="35" t="e">
        <f t="shared" si="271"/>
        <v>#VALUE!</v>
      </c>
      <c r="AW238" s="35" t="e">
        <f t="shared" si="271"/>
        <v>#VALUE!</v>
      </c>
      <c r="AX238" s="36" t="e">
        <f t="shared" si="271"/>
        <v>#VALUE!</v>
      </c>
      <c r="AY238" s="36" t="e">
        <f t="shared" si="271"/>
        <v>#VALUE!</v>
      </c>
    </row>
    <row r="239" spans="6:51" x14ac:dyDescent="0.3">
      <c r="F239">
        <v>69</v>
      </c>
      <c r="G239" s="29">
        <f t="shared" si="273"/>
        <v>0.99999999276526996</v>
      </c>
      <c r="H239" s="29">
        <f t="shared" si="272"/>
        <v>0.99999998766159592</v>
      </c>
      <c r="I239" s="29">
        <f t="shared" si="272"/>
        <v>0.99999998777377819</v>
      </c>
      <c r="J239" s="29">
        <f t="shared" si="272"/>
        <v>0.99999999057964906</v>
      </c>
      <c r="K239" s="29">
        <f t="shared" si="272"/>
        <v>0</v>
      </c>
      <c r="L239" s="30" t="e">
        <f t="shared" si="268"/>
        <v>#VALUE!</v>
      </c>
      <c r="M239" s="31">
        <f t="shared" si="275"/>
        <v>0.99627023543578186</v>
      </c>
      <c r="N239" s="32"/>
      <c r="O239" s="32"/>
      <c r="P239" s="33"/>
      <c r="Q239" s="33"/>
      <c r="R239" s="33"/>
      <c r="S239" s="34"/>
      <c r="T239" s="34"/>
      <c r="U239" s="35" t="e">
        <f t="shared" si="270"/>
        <v>#VALUE!</v>
      </c>
      <c r="V239" s="35" t="e">
        <f t="shared" si="270"/>
        <v>#VALUE!</v>
      </c>
      <c r="W239" s="36" t="e">
        <f t="shared" si="270"/>
        <v>#VALUE!</v>
      </c>
      <c r="X239" s="36" t="e">
        <f t="shared" si="270"/>
        <v>#VALUE!</v>
      </c>
      <c r="AG239">
        <f t="shared" si="276"/>
        <v>70.837563442472316</v>
      </c>
      <c r="AH239" s="29">
        <f t="shared" si="274"/>
        <v>0.99999999352459024</v>
      </c>
      <c r="AI239" s="29">
        <f t="shared" si="274"/>
        <v>0.99999999024525255</v>
      </c>
      <c r="AJ239" s="29">
        <f t="shared" si="274"/>
        <v>0.99999999037975973</v>
      </c>
      <c r="AK239" s="29">
        <f t="shared" si="274"/>
        <v>0.99999999253699234</v>
      </c>
      <c r="AL239" s="29">
        <f t="shared" si="274"/>
        <v>0</v>
      </c>
      <c r="AM239" s="30" t="e">
        <f t="shared" si="269"/>
        <v>#VALUE!</v>
      </c>
      <c r="AN239" s="31">
        <f t="shared" si="257"/>
        <v>0.99666293983096599</v>
      </c>
      <c r="AO239" s="32"/>
      <c r="AP239" s="32"/>
      <c r="AQ239" s="33"/>
      <c r="AR239" s="33"/>
      <c r="AS239" s="33"/>
      <c r="AT239" s="34"/>
      <c r="AU239" s="34"/>
      <c r="AV239" s="35" t="e">
        <f t="shared" si="271"/>
        <v>#VALUE!</v>
      </c>
      <c r="AW239" s="35" t="e">
        <f t="shared" si="271"/>
        <v>#VALUE!</v>
      </c>
      <c r="AX239" s="36" t="e">
        <f t="shared" si="271"/>
        <v>#VALUE!</v>
      </c>
      <c r="AY239" s="36" t="e">
        <f t="shared" si="271"/>
        <v>#VALUE!</v>
      </c>
    </row>
    <row r="240" spans="6:51" x14ac:dyDescent="0.3">
      <c r="F240">
        <v>70</v>
      </c>
      <c r="G240" s="29">
        <f t="shared" si="273"/>
        <v>0.99999999319963206</v>
      </c>
      <c r="H240" s="29">
        <f t="shared" si="272"/>
        <v>0.99999998915761157</v>
      </c>
      <c r="I240" s="29">
        <f t="shared" si="272"/>
        <v>0.99999998929259415</v>
      </c>
      <c r="J240" s="29">
        <f t="shared" si="272"/>
        <v>0.99999999171305209</v>
      </c>
      <c r="K240" s="29">
        <f t="shared" si="272"/>
        <v>0</v>
      </c>
      <c r="L240" s="30" t="e">
        <f t="shared" si="268"/>
        <v>#VALUE!</v>
      </c>
      <c r="M240" s="31">
        <f t="shared" si="275"/>
        <v>0.9964917005756202</v>
      </c>
      <c r="N240" s="32"/>
      <c r="O240" s="32"/>
      <c r="P240" s="33"/>
      <c r="Q240" s="33"/>
      <c r="R240" s="33"/>
      <c r="S240" s="34"/>
      <c r="T240" s="34"/>
      <c r="U240" s="35" t="e">
        <f t="shared" si="270"/>
        <v>#VALUE!</v>
      </c>
      <c r="V240" s="35" t="e">
        <f t="shared" si="270"/>
        <v>#VALUE!</v>
      </c>
      <c r="W240" s="36" t="e">
        <f t="shared" si="270"/>
        <v>#VALUE!</v>
      </c>
      <c r="X240" s="36" t="e">
        <f t="shared" si="270"/>
        <v>#VALUE!</v>
      </c>
      <c r="AG240">
        <f t="shared" si="276"/>
        <v>71.039070044546008</v>
      </c>
      <c r="AH240" s="29">
        <f t="shared" si="274"/>
        <v>0.99999999359800584</v>
      </c>
      <c r="AI240" s="29">
        <f t="shared" si="274"/>
        <v>0.99999999048696286</v>
      </c>
      <c r="AJ240" s="29">
        <f t="shared" si="274"/>
        <v>0.99999999061937694</v>
      </c>
      <c r="AK240" s="29">
        <f t="shared" si="274"/>
        <v>0.99999999272009865</v>
      </c>
      <c r="AL240" s="29">
        <f t="shared" si="274"/>
        <v>0</v>
      </c>
      <c r="AM240" s="30" t="e">
        <f t="shared" si="269"/>
        <v>#VALUE!</v>
      </c>
      <c r="AN240" s="31">
        <f t="shared" si="257"/>
        <v>0.99670233113499018</v>
      </c>
      <c r="AO240" s="32"/>
      <c r="AP240" s="32"/>
      <c r="AQ240" s="33"/>
      <c r="AR240" s="33"/>
      <c r="AS240" s="33"/>
      <c r="AT240" s="34"/>
      <c r="AU240" s="34"/>
      <c r="AV240" s="35" t="e">
        <f t="shared" si="271"/>
        <v>#VALUE!</v>
      </c>
      <c r="AW240" s="35" t="e">
        <f t="shared" si="271"/>
        <v>#VALUE!</v>
      </c>
      <c r="AX240" s="36" t="e">
        <f t="shared" si="271"/>
        <v>#VALUE!</v>
      </c>
      <c r="AY240" s="36" t="e">
        <f t="shared" si="271"/>
        <v>#VALUE!</v>
      </c>
    </row>
    <row r="242" spans="5:51" x14ac:dyDescent="0.3">
      <c r="E242" t="s">
        <v>84</v>
      </c>
      <c r="F242">
        <v>0</v>
      </c>
      <c r="G242" s="29">
        <f>G170*G$163</f>
        <v>0</v>
      </c>
      <c r="H242" s="29">
        <f t="shared" ref="H242:X242" si="277">H170*H$163</f>
        <v>0</v>
      </c>
      <c r="I242" s="29">
        <f t="shared" si="277"/>
        <v>0</v>
      </c>
      <c r="J242" s="29">
        <f t="shared" si="277"/>
        <v>0</v>
      </c>
      <c r="K242" s="29">
        <f t="shared" si="277"/>
        <v>0</v>
      </c>
      <c r="L242" s="30" t="e">
        <f t="shared" si="277"/>
        <v>#VALUE!</v>
      </c>
      <c r="M242" s="31">
        <f t="shared" si="277"/>
        <v>0</v>
      </c>
      <c r="N242" s="32">
        <f t="shared" si="277"/>
        <v>0</v>
      </c>
      <c r="O242" s="32">
        <f t="shared" si="277"/>
        <v>0</v>
      </c>
      <c r="P242" s="33">
        <f t="shared" si="277"/>
        <v>0</v>
      </c>
      <c r="Q242" s="33">
        <f t="shared" si="277"/>
        <v>0</v>
      </c>
      <c r="R242" s="33">
        <f t="shared" si="277"/>
        <v>0</v>
      </c>
      <c r="S242" s="34">
        <f t="shared" si="277"/>
        <v>0</v>
      </c>
      <c r="T242" s="34">
        <f t="shared" si="277"/>
        <v>0</v>
      </c>
      <c r="U242" s="35" t="e">
        <f t="shared" ref="U242:V261" si="278">$C$5/100*U$163*U170</f>
        <v>#VALUE!</v>
      </c>
      <c r="V242" s="35" t="e">
        <f t="shared" si="278"/>
        <v>#VALUE!</v>
      </c>
      <c r="W242" s="36" t="e">
        <f t="shared" si="277"/>
        <v>#VALUE!</v>
      </c>
      <c r="X242" s="36" t="e">
        <f t="shared" si="277"/>
        <v>#VALUE!</v>
      </c>
      <c r="AF242" t="s">
        <v>84</v>
      </c>
      <c r="AG242">
        <f>AE14</f>
        <v>6.1169246739172793</v>
      </c>
      <c r="AH242" s="29">
        <f>AH170*AH$163</f>
        <v>0</v>
      </c>
      <c r="AI242" s="29">
        <f t="shared" ref="AI242:AU242" si="279">AI170*AI$163</f>
        <v>0.53811750303493555</v>
      </c>
      <c r="AJ242" s="29">
        <f t="shared" si="279"/>
        <v>0</v>
      </c>
      <c r="AK242" s="29">
        <f t="shared" si="279"/>
        <v>0.60734135423561619</v>
      </c>
      <c r="AL242" s="29">
        <f t="shared" si="279"/>
        <v>0</v>
      </c>
      <c r="AM242" s="30" t="e">
        <f t="shared" si="279"/>
        <v>#VALUE!</v>
      </c>
      <c r="AN242" s="31">
        <f t="shared" si="279"/>
        <v>0</v>
      </c>
      <c r="AO242" s="32">
        <f t="shared" si="279"/>
        <v>0</v>
      </c>
      <c r="AP242" s="32">
        <f t="shared" si="279"/>
        <v>0</v>
      </c>
      <c r="AQ242" s="33">
        <f t="shared" si="279"/>
        <v>0</v>
      </c>
      <c r="AR242" s="33">
        <f t="shared" si="279"/>
        <v>0</v>
      </c>
      <c r="AS242" s="33">
        <f t="shared" si="279"/>
        <v>0</v>
      </c>
      <c r="AT242" s="34">
        <f t="shared" si="279"/>
        <v>0</v>
      </c>
      <c r="AU242" s="34">
        <f t="shared" si="279"/>
        <v>0</v>
      </c>
      <c r="AV242" s="35" t="e">
        <f t="shared" ref="AV242:AW261" si="280">$C$5/100*AV$163*AV170</f>
        <v>#VALUE!</v>
      </c>
      <c r="AW242" s="35" t="e">
        <f t="shared" si="280"/>
        <v>#VALUE!</v>
      </c>
      <c r="AX242" s="36" t="e">
        <f t="shared" ref="AX242:AY261" si="281">AX170*AX$163</f>
        <v>#VALUE!</v>
      </c>
      <c r="AY242" s="36" t="e">
        <f t="shared" si="281"/>
        <v>#VALUE!</v>
      </c>
    </row>
    <row r="243" spans="5:51" x14ac:dyDescent="0.3">
      <c r="F243">
        <v>1</v>
      </c>
      <c r="G243" s="29">
        <f t="shared" ref="G243:X243" si="282">G171*G$163</f>
        <v>0</v>
      </c>
      <c r="H243" s="29">
        <f t="shared" si="282"/>
        <v>0</v>
      </c>
      <c r="I243" s="29">
        <f t="shared" si="282"/>
        <v>0</v>
      </c>
      <c r="J243" s="29">
        <f t="shared" si="282"/>
        <v>0</v>
      </c>
      <c r="K243" s="29">
        <f t="shared" si="282"/>
        <v>0</v>
      </c>
      <c r="L243" s="30" t="e">
        <f t="shared" si="282"/>
        <v>#VALUE!</v>
      </c>
      <c r="M243" s="31">
        <f t="shared" si="282"/>
        <v>0</v>
      </c>
      <c r="N243" s="32">
        <f t="shared" si="282"/>
        <v>0</v>
      </c>
      <c r="O243" s="32">
        <f t="shared" si="282"/>
        <v>0</v>
      </c>
      <c r="P243" s="33">
        <f t="shared" si="282"/>
        <v>0</v>
      </c>
      <c r="Q243" s="33">
        <f t="shared" si="282"/>
        <v>0</v>
      </c>
      <c r="R243" s="33">
        <f t="shared" si="282"/>
        <v>0</v>
      </c>
      <c r="S243" s="34">
        <f t="shared" si="282"/>
        <v>0</v>
      </c>
      <c r="T243" s="34">
        <f t="shared" si="282"/>
        <v>0</v>
      </c>
      <c r="U243" s="35" t="e">
        <f t="shared" si="278"/>
        <v>#VALUE!</v>
      </c>
      <c r="V243" s="35" t="e">
        <f t="shared" si="278"/>
        <v>#VALUE!</v>
      </c>
      <c r="W243" s="36" t="e">
        <f t="shared" si="282"/>
        <v>#VALUE!</v>
      </c>
      <c r="X243" s="36" t="e">
        <f t="shared" si="282"/>
        <v>#VALUE!</v>
      </c>
      <c r="AG243">
        <f t="shared" ref="AG243:AG306" si="283">AE15</f>
        <v>6.4330545104874606</v>
      </c>
      <c r="AH243" s="29">
        <f t="shared" ref="AH243:AU243" si="284">AH171*AH$163</f>
        <v>0</v>
      </c>
      <c r="AI243" s="29">
        <f t="shared" si="284"/>
        <v>0.56435701102407843</v>
      </c>
      <c r="AJ243" s="29">
        <f t="shared" si="284"/>
        <v>0</v>
      </c>
      <c r="AK243" s="29">
        <f t="shared" si="284"/>
        <v>0.67095493243507498</v>
      </c>
      <c r="AL243" s="29">
        <f t="shared" si="284"/>
        <v>0</v>
      </c>
      <c r="AM243" s="30" t="e">
        <f t="shared" si="284"/>
        <v>#VALUE!</v>
      </c>
      <c r="AN243" s="31">
        <f t="shared" si="284"/>
        <v>0</v>
      </c>
      <c r="AO243" s="32">
        <f t="shared" si="284"/>
        <v>0</v>
      </c>
      <c r="AP243" s="32">
        <f t="shared" si="284"/>
        <v>0</v>
      </c>
      <c r="AQ243" s="33">
        <f t="shared" si="284"/>
        <v>0</v>
      </c>
      <c r="AR243" s="33">
        <f t="shared" si="284"/>
        <v>0</v>
      </c>
      <c r="AS243" s="33">
        <f t="shared" si="284"/>
        <v>0</v>
      </c>
      <c r="AT243" s="34">
        <f t="shared" si="284"/>
        <v>0</v>
      </c>
      <c r="AU243" s="34">
        <f t="shared" si="284"/>
        <v>0</v>
      </c>
      <c r="AV243" s="35" t="e">
        <f t="shared" si="280"/>
        <v>#VALUE!</v>
      </c>
      <c r="AW243" s="35" t="e">
        <f t="shared" si="280"/>
        <v>#VALUE!</v>
      </c>
      <c r="AX243" s="36" t="e">
        <f t="shared" si="281"/>
        <v>#VALUE!</v>
      </c>
      <c r="AY243" s="36" t="e">
        <f t="shared" si="281"/>
        <v>#VALUE!</v>
      </c>
    </row>
    <row r="244" spans="5:51" x14ac:dyDescent="0.3">
      <c r="F244">
        <v>2</v>
      </c>
      <c r="G244" s="29">
        <f t="shared" ref="G244:X244" si="285">G172*G$163</f>
        <v>0</v>
      </c>
      <c r="H244" s="29">
        <f t="shared" si="285"/>
        <v>0</v>
      </c>
      <c r="I244" s="29">
        <f t="shared" si="285"/>
        <v>0</v>
      </c>
      <c r="J244" s="29">
        <f t="shared" si="285"/>
        <v>0</v>
      </c>
      <c r="K244" s="29">
        <f t="shared" si="285"/>
        <v>0</v>
      </c>
      <c r="L244" s="30" t="e">
        <f t="shared" si="285"/>
        <v>#VALUE!</v>
      </c>
      <c r="M244" s="31">
        <f t="shared" si="285"/>
        <v>0</v>
      </c>
      <c r="N244" s="32">
        <f t="shared" si="285"/>
        <v>0</v>
      </c>
      <c r="O244" s="32">
        <f t="shared" si="285"/>
        <v>0</v>
      </c>
      <c r="P244" s="33">
        <f t="shared" si="285"/>
        <v>0</v>
      </c>
      <c r="Q244" s="33">
        <f t="shared" si="285"/>
        <v>0</v>
      </c>
      <c r="R244" s="33">
        <f t="shared" si="285"/>
        <v>0</v>
      </c>
      <c r="S244" s="34">
        <f t="shared" si="285"/>
        <v>0</v>
      </c>
      <c r="T244" s="34">
        <f t="shared" si="285"/>
        <v>0</v>
      </c>
      <c r="U244" s="35" t="e">
        <f t="shared" si="278"/>
        <v>#VALUE!</v>
      </c>
      <c r="V244" s="35" t="e">
        <f t="shared" si="278"/>
        <v>#VALUE!</v>
      </c>
      <c r="W244" s="36" t="e">
        <f t="shared" si="285"/>
        <v>#VALUE!</v>
      </c>
      <c r="X244" s="36" t="e">
        <f t="shared" si="285"/>
        <v>#VALUE!</v>
      </c>
      <c r="AG244">
        <f t="shared" si="283"/>
        <v>6.7655223075357256</v>
      </c>
      <c r="AH244" s="29">
        <f t="shared" ref="AH244:AU244" si="286">AH172*AH$163</f>
        <v>0</v>
      </c>
      <c r="AI244" s="29">
        <f t="shared" si="286"/>
        <v>0.58944708611882379</v>
      </c>
      <c r="AJ244" s="29">
        <f t="shared" si="286"/>
        <v>0</v>
      </c>
      <c r="AK244" s="29">
        <f t="shared" si="286"/>
        <v>0.7312588803178105</v>
      </c>
      <c r="AL244" s="29">
        <f t="shared" si="286"/>
        <v>0</v>
      </c>
      <c r="AM244" s="30" t="e">
        <f t="shared" si="286"/>
        <v>#VALUE!</v>
      </c>
      <c r="AN244" s="31">
        <f t="shared" si="286"/>
        <v>0</v>
      </c>
      <c r="AO244" s="32">
        <f t="shared" si="286"/>
        <v>0</v>
      </c>
      <c r="AP244" s="32">
        <f t="shared" si="286"/>
        <v>0</v>
      </c>
      <c r="AQ244" s="33">
        <f t="shared" si="286"/>
        <v>0</v>
      </c>
      <c r="AR244" s="33">
        <f t="shared" si="286"/>
        <v>0</v>
      </c>
      <c r="AS244" s="33">
        <f t="shared" si="286"/>
        <v>0</v>
      </c>
      <c r="AT244" s="34">
        <f t="shared" si="286"/>
        <v>0</v>
      </c>
      <c r="AU244" s="34">
        <f t="shared" si="286"/>
        <v>0</v>
      </c>
      <c r="AV244" s="35" t="e">
        <f t="shared" si="280"/>
        <v>#VALUE!</v>
      </c>
      <c r="AW244" s="35" t="e">
        <f t="shared" si="280"/>
        <v>#VALUE!</v>
      </c>
      <c r="AX244" s="36" t="e">
        <f t="shared" si="281"/>
        <v>#VALUE!</v>
      </c>
      <c r="AY244" s="36" t="e">
        <f t="shared" si="281"/>
        <v>#VALUE!</v>
      </c>
    </row>
    <row r="245" spans="5:51" x14ac:dyDescent="0.3">
      <c r="F245">
        <v>3</v>
      </c>
      <c r="G245" s="29">
        <f t="shared" ref="G245:X245" si="287">G173*G$163</f>
        <v>0</v>
      </c>
      <c r="H245" s="29">
        <f t="shared" si="287"/>
        <v>0.13283341721243422</v>
      </c>
      <c r="I245" s="29">
        <f t="shared" si="287"/>
        <v>0</v>
      </c>
      <c r="J245" s="29">
        <f t="shared" si="287"/>
        <v>0</v>
      </c>
      <c r="K245" s="29">
        <f t="shared" si="287"/>
        <v>0</v>
      </c>
      <c r="L245" s="30" t="e">
        <f t="shared" si="287"/>
        <v>#VALUE!</v>
      </c>
      <c r="M245" s="31">
        <f t="shared" si="287"/>
        <v>0</v>
      </c>
      <c r="N245" s="32">
        <f t="shared" si="287"/>
        <v>0</v>
      </c>
      <c r="O245" s="32">
        <f t="shared" si="287"/>
        <v>0</v>
      </c>
      <c r="P245" s="33">
        <f t="shared" si="287"/>
        <v>0</v>
      </c>
      <c r="Q245" s="33">
        <f t="shared" si="287"/>
        <v>0</v>
      </c>
      <c r="R245" s="33">
        <f t="shared" si="287"/>
        <v>0</v>
      </c>
      <c r="S245" s="34">
        <f t="shared" si="287"/>
        <v>0</v>
      </c>
      <c r="T245" s="34">
        <f t="shared" si="287"/>
        <v>0</v>
      </c>
      <c r="U245" s="35" t="e">
        <f t="shared" si="278"/>
        <v>#VALUE!</v>
      </c>
      <c r="V245" s="35" t="e">
        <f t="shared" si="278"/>
        <v>#VALUE!</v>
      </c>
      <c r="W245" s="36" t="e">
        <f t="shared" si="287"/>
        <v>#VALUE!</v>
      </c>
      <c r="X245" s="36" t="e">
        <f t="shared" si="287"/>
        <v>#VALUE!</v>
      </c>
      <c r="AG245">
        <f t="shared" si="283"/>
        <v>7.1151724300087089</v>
      </c>
      <c r="AH245" s="29">
        <f t="shared" ref="AH245:AU245" si="288">AH173*AH$163</f>
        <v>0</v>
      </c>
      <c r="AI245" s="29">
        <f t="shared" si="288"/>
        <v>0.61325225927972138</v>
      </c>
      <c r="AJ245" s="29">
        <f t="shared" si="288"/>
        <v>0</v>
      </c>
      <c r="AK245" s="29">
        <f t="shared" si="288"/>
        <v>0.78795388871578942</v>
      </c>
      <c r="AL245" s="29">
        <f t="shared" si="288"/>
        <v>0</v>
      </c>
      <c r="AM245" s="30" t="e">
        <f t="shared" si="288"/>
        <v>#VALUE!</v>
      </c>
      <c r="AN245" s="31">
        <f t="shared" si="288"/>
        <v>0</v>
      </c>
      <c r="AO245" s="32">
        <f t="shared" si="288"/>
        <v>0</v>
      </c>
      <c r="AP245" s="32">
        <f t="shared" si="288"/>
        <v>0</v>
      </c>
      <c r="AQ245" s="33">
        <f t="shared" si="288"/>
        <v>0</v>
      </c>
      <c r="AR245" s="33">
        <f t="shared" si="288"/>
        <v>0</v>
      </c>
      <c r="AS245" s="33">
        <f t="shared" si="288"/>
        <v>0</v>
      </c>
      <c r="AT245" s="34">
        <f t="shared" si="288"/>
        <v>0</v>
      </c>
      <c r="AU245" s="34">
        <f t="shared" si="288"/>
        <v>0</v>
      </c>
      <c r="AV245" s="35" t="e">
        <f t="shared" si="280"/>
        <v>#VALUE!</v>
      </c>
      <c r="AW245" s="35" t="e">
        <f t="shared" si="280"/>
        <v>#VALUE!</v>
      </c>
      <c r="AX245" s="36" t="e">
        <f t="shared" si="281"/>
        <v>#VALUE!</v>
      </c>
      <c r="AY245" s="36" t="e">
        <f t="shared" si="281"/>
        <v>#VALUE!</v>
      </c>
    </row>
    <row r="246" spans="5:51" x14ac:dyDescent="0.3">
      <c r="F246">
        <v>4</v>
      </c>
      <c r="G246" s="29">
        <f t="shared" ref="G246:X246" si="289">G174*G$163</f>
        <v>0</v>
      </c>
      <c r="H246" s="29">
        <f t="shared" si="289"/>
        <v>0.29303967576808304</v>
      </c>
      <c r="I246" s="29">
        <f t="shared" si="289"/>
        <v>0</v>
      </c>
      <c r="J246" s="29">
        <f t="shared" si="289"/>
        <v>0</v>
      </c>
      <c r="K246" s="29">
        <f t="shared" si="289"/>
        <v>0</v>
      </c>
      <c r="L246" s="30" t="e">
        <f t="shared" si="289"/>
        <v>#VALUE!</v>
      </c>
      <c r="M246" s="31">
        <f t="shared" si="289"/>
        <v>0</v>
      </c>
      <c r="N246" s="32">
        <f t="shared" si="289"/>
        <v>0</v>
      </c>
      <c r="O246" s="32">
        <f t="shared" si="289"/>
        <v>0</v>
      </c>
      <c r="P246" s="33">
        <f t="shared" si="289"/>
        <v>0</v>
      </c>
      <c r="Q246" s="33">
        <f t="shared" si="289"/>
        <v>0</v>
      </c>
      <c r="R246" s="33">
        <f t="shared" si="289"/>
        <v>0</v>
      </c>
      <c r="S246" s="34">
        <f t="shared" si="289"/>
        <v>0</v>
      </c>
      <c r="T246" s="34">
        <f t="shared" si="289"/>
        <v>0</v>
      </c>
      <c r="U246" s="35" t="e">
        <f t="shared" si="278"/>
        <v>#VALUE!</v>
      </c>
      <c r="V246" s="35" t="e">
        <f t="shared" si="278"/>
        <v>#VALUE!</v>
      </c>
      <c r="W246" s="36" t="e">
        <f t="shared" si="289"/>
        <v>#VALUE!</v>
      </c>
      <c r="X246" s="36" t="e">
        <f t="shared" si="289"/>
        <v>#VALUE!</v>
      </c>
      <c r="AG246">
        <f t="shared" si="283"/>
        <v>7.482892880623127</v>
      </c>
      <c r="AH246" s="29">
        <f t="shared" ref="AH246:AU246" si="290">AH174*AH$163</f>
        <v>0</v>
      </c>
      <c r="AI246" s="29">
        <f t="shared" si="290"/>
        <v>0.63565375983938965</v>
      </c>
      <c r="AJ246" s="29">
        <f t="shared" si="290"/>
        <v>0</v>
      </c>
      <c r="AK246" s="29">
        <f t="shared" si="290"/>
        <v>0.84079248974064591</v>
      </c>
      <c r="AL246" s="29">
        <f t="shared" si="290"/>
        <v>0</v>
      </c>
      <c r="AM246" s="30" t="e">
        <f t="shared" si="290"/>
        <v>#VALUE!</v>
      </c>
      <c r="AN246" s="31">
        <f t="shared" si="290"/>
        <v>0</v>
      </c>
      <c r="AO246" s="32">
        <f t="shared" si="290"/>
        <v>0</v>
      </c>
      <c r="AP246" s="32">
        <f t="shared" si="290"/>
        <v>0</v>
      </c>
      <c r="AQ246" s="33">
        <f t="shared" si="290"/>
        <v>0</v>
      </c>
      <c r="AR246" s="33">
        <f t="shared" si="290"/>
        <v>0</v>
      </c>
      <c r="AS246" s="33">
        <f t="shared" si="290"/>
        <v>0</v>
      </c>
      <c r="AT246" s="34">
        <f t="shared" si="290"/>
        <v>0</v>
      </c>
      <c r="AU246" s="34">
        <f t="shared" si="290"/>
        <v>0</v>
      </c>
      <c r="AV246" s="35" t="e">
        <f t="shared" si="280"/>
        <v>#VALUE!</v>
      </c>
      <c r="AW246" s="35" t="e">
        <f t="shared" si="280"/>
        <v>#VALUE!</v>
      </c>
      <c r="AX246" s="36" t="e">
        <f t="shared" si="281"/>
        <v>#VALUE!</v>
      </c>
      <c r="AY246" s="36" t="e">
        <f t="shared" si="281"/>
        <v>#VALUE!</v>
      </c>
    </row>
    <row r="247" spans="5:51" x14ac:dyDescent="0.3">
      <c r="F247">
        <v>5</v>
      </c>
      <c r="G247" s="29">
        <f t="shared" ref="G247:X247" si="291">G175*G$163</f>
        <v>0</v>
      </c>
      <c r="H247" s="29">
        <f t="shared" si="291"/>
        <v>0.42471989445901209</v>
      </c>
      <c r="I247" s="29">
        <f t="shared" si="291"/>
        <v>0</v>
      </c>
      <c r="J247" s="29">
        <f t="shared" si="291"/>
        <v>0.3270148100983255</v>
      </c>
      <c r="K247" s="29">
        <f t="shared" si="291"/>
        <v>0</v>
      </c>
      <c r="L247" s="30" t="e">
        <f t="shared" si="291"/>
        <v>#VALUE!</v>
      </c>
      <c r="M247" s="31">
        <f t="shared" si="291"/>
        <v>0</v>
      </c>
      <c r="N247" s="32">
        <f t="shared" si="291"/>
        <v>0</v>
      </c>
      <c r="O247" s="32">
        <f t="shared" si="291"/>
        <v>0</v>
      </c>
      <c r="P247" s="33">
        <f t="shared" si="291"/>
        <v>0</v>
      </c>
      <c r="Q247" s="33">
        <f t="shared" si="291"/>
        <v>0</v>
      </c>
      <c r="R247" s="33">
        <f t="shared" si="291"/>
        <v>0</v>
      </c>
      <c r="S247" s="34">
        <f t="shared" si="291"/>
        <v>0</v>
      </c>
      <c r="T247" s="34">
        <f t="shared" si="291"/>
        <v>0</v>
      </c>
      <c r="U247" s="35" t="e">
        <f t="shared" si="278"/>
        <v>#VALUE!</v>
      </c>
      <c r="V247" s="35" t="e">
        <f t="shared" si="278"/>
        <v>#VALUE!</v>
      </c>
      <c r="W247" s="36" t="e">
        <f t="shared" si="291"/>
        <v>#VALUE!</v>
      </c>
      <c r="X247" s="36" t="e">
        <f t="shared" si="291"/>
        <v>#VALUE!</v>
      </c>
      <c r="AG247">
        <f t="shared" si="283"/>
        <v>7.8696175551168945</v>
      </c>
      <c r="AH247" s="29">
        <f t="shared" ref="AH247:AU247" si="292">AH175*AH$163</f>
        <v>2.1111364960318263E-2</v>
      </c>
      <c r="AI247" s="29">
        <f t="shared" si="292"/>
        <v>0.65655280049583675</v>
      </c>
      <c r="AJ247" s="29">
        <f t="shared" si="292"/>
        <v>0</v>
      </c>
      <c r="AK247" s="29">
        <f t="shared" si="292"/>
        <v>0.88958615251120732</v>
      </c>
      <c r="AL247" s="29">
        <f t="shared" si="292"/>
        <v>0</v>
      </c>
      <c r="AM247" s="30" t="e">
        <f t="shared" si="292"/>
        <v>#VALUE!</v>
      </c>
      <c r="AN247" s="31">
        <f t="shared" si="292"/>
        <v>0</v>
      </c>
      <c r="AO247" s="32">
        <f t="shared" si="292"/>
        <v>0</v>
      </c>
      <c r="AP247" s="32">
        <f t="shared" si="292"/>
        <v>0</v>
      </c>
      <c r="AQ247" s="33">
        <f t="shared" si="292"/>
        <v>0</v>
      </c>
      <c r="AR247" s="33">
        <f t="shared" si="292"/>
        <v>0</v>
      </c>
      <c r="AS247" s="33">
        <f t="shared" si="292"/>
        <v>0</v>
      </c>
      <c r="AT247" s="34">
        <f t="shared" si="292"/>
        <v>0</v>
      </c>
      <c r="AU247" s="34">
        <f t="shared" si="292"/>
        <v>0</v>
      </c>
      <c r="AV247" s="35" t="e">
        <f t="shared" si="280"/>
        <v>#VALUE!</v>
      </c>
      <c r="AW247" s="35" t="e">
        <f t="shared" si="280"/>
        <v>#VALUE!</v>
      </c>
      <c r="AX247" s="36" t="e">
        <f t="shared" si="281"/>
        <v>#VALUE!</v>
      </c>
      <c r="AY247" s="36" t="e">
        <f t="shared" si="281"/>
        <v>#VALUE!</v>
      </c>
    </row>
    <row r="248" spans="5:51" x14ac:dyDescent="0.3">
      <c r="F248">
        <v>6</v>
      </c>
      <c r="G248" s="29">
        <f t="shared" ref="G248:X248" si="293">G176*G$163</f>
        <v>0</v>
      </c>
      <c r="H248" s="29">
        <f t="shared" si="293"/>
        <v>0.52779392704874317</v>
      </c>
      <c r="I248" s="29">
        <f t="shared" si="293"/>
        <v>0</v>
      </c>
      <c r="J248" s="29">
        <f t="shared" si="293"/>
        <v>0.58217089588346793</v>
      </c>
      <c r="K248" s="29">
        <f t="shared" si="293"/>
        <v>0</v>
      </c>
      <c r="L248" s="30" t="e">
        <f t="shared" si="293"/>
        <v>#VALUE!</v>
      </c>
      <c r="M248" s="31">
        <f t="shared" si="293"/>
        <v>0</v>
      </c>
      <c r="N248" s="32">
        <f t="shared" si="293"/>
        <v>0</v>
      </c>
      <c r="O248" s="32">
        <f t="shared" si="293"/>
        <v>0</v>
      </c>
      <c r="P248" s="33">
        <f t="shared" si="293"/>
        <v>0</v>
      </c>
      <c r="Q248" s="33">
        <f t="shared" si="293"/>
        <v>0</v>
      </c>
      <c r="R248" s="33">
        <f t="shared" si="293"/>
        <v>0</v>
      </c>
      <c r="S248" s="34">
        <f t="shared" si="293"/>
        <v>0</v>
      </c>
      <c r="T248" s="34">
        <f t="shared" si="293"/>
        <v>0</v>
      </c>
      <c r="U248" s="35" t="e">
        <f t="shared" si="278"/>
        <v>#VALUE!</v>
      </c>
      <c r="V248" s="35" t="e">
        <f t="shared" si="278"/>
        <v>#VALUE!</v>
      </c>
      <c r="W248" s="36" t="e">
        <f t="shared" si="293"/>
        <v>#VALUE!</v>
      </c>
      <c r="X248" s="36" t="e">
        <f t="shared" si="293"/>
        <v>#VALUE!</v>
      </c>
      <c r="AG248">
        <f t="shared" si="283"/>
        <v>8.2763286140542487</v>
      </c>
      <c r="AH248" s="29">
        <f t="shared" ref="AH248:AU248" si="294">AH176*AH$163</f>
        <v>6.4296039307205677E-2</v>
      </c>
      <c r="AI248" s="29">
        <f t="shared" si="294"/>
        <v>0.67587338899959293</v>
      </c>
      <c r="AJ248" s="29">
        <f t="shared" si="294"/>
        <v>0</v>
      </c>
      <c r="AK248" s="29">
        <f t="shared" si="294"/>
        <v>0.93421069677522639</v>
      </c>
      <c r="AL248" s="29">
        <f t="shared" si="294"/>
        <v>0</v>
      </c>
      <c r="AM248" s="30" t="e">
        <f t="shared" si="294"/>
        <v>#VALUE!</v>
      </c>
      <c r="AN248" s="31">
        <f t="shared" si="294"/>
        <v>0</v>
      </c>
      <c r="AO248" s="32">
        <f t="shared" si="294"/>
        <v>0</v>
      </c>
      <c r="AP248" s="32">
        <f t="shared" si="294"/>
        <v>0</v>
      </c>
      <c r="AQ248" s="33">
        <f t="shared" si="294"/>
        <v>0</v>
      </c>
      <c r="AR248" s="33">
        <f t="shared" si="294"/>
        <v>0</v>
      </c>
      <c r="AS248" s="33">
        <f t="shared" si="294"/>
        <v>0</v>
      </c>
      <c r="AT248" s="34">
        <f t="shared" si="294"/>
        <v>0</v>
      </c>
      <c r="AU248" s="34">
        <f t="shared" si="294"/>
        <v>0</v>
      </c>
      <c r="AV248" s="35" t="e">
        <f t="shared" si="280"/>
        <v>#VALUE!</v>
      </c>
      <c r="AW248" s="35" t="e">
        <f t="shared" si="280"/>
        <v>#VALUE!</v>
      </c>
      <c r="AX248" s="36" t="e">
        <f t="shared" si="281"/>
        <v>#VALUE!</v>
      </c>
      <c r="AY248" s="36" t="e">
        <f t="shared" si="281"/>
        <v>#VALUE!</v>
      </c>
    </row>
    <row r="249" spans="5:51" x14ac:dyDescent="0.3">
      <c r="F249">
        <v>7</v>
      </c>
      <c r="G249" s="29">
        <f t="shared" ref="G249:X249" si="295">G177*G$163</f>
        <v>0</v>
      </c>
      <c r="H249" s="29">
        <f t="shared" si="295"/>
        <v>0.6056910317751113</v>
      </c>
      <c r="I249" s="29">
        <f t="shared" si="295"/>
        <v>0</v>
      </c>
      <c r="J249" s="29">
        <f t="shared" si="295"/>
        <v>0.7700040345236423</v>
      </c>
      <c r="K249" s="29">
        <f t="shared" si="295"/>
        <v>0</v>
      </c>
      <c r="L249" s="30" t="e">
        <f t="shared" si="295"/>
        <v>#VALUE!</v>
      </c>
      <c r="M249" s="31">
        <f t="shared" si="295"/>
        <v>0</v>
      </c>
      <c r="N249" s="32">
        <f t="shared" si="295"/>
        <v>0</v>
      </c>
      <c r="O249" s="32">
        <f t="shared" si="295"/>
        <v>0</v>
      </c>
      <c r="P249" s="33">
        <f t="shared" si="295"/>
        <v>0</v>
      </c>
      <c r="Q249" s="33">
        <f t="shared" si="295"/>
        <v>0</v>
      </c>
      <c r="R249" s="33">
        <f t="shared" si="295"/>
        <v>0</v>
      </c>
      <c r="S249" s="34">
        <f t="shared" si="295"/>
        <v>0</v>
      </c>
      <c r="T249" s="34">
        <f t="shared" si="295"/>
        <v>0</v>
      </c>
      <c r="U249" s="35" t="e">
        <f t="shared" si="278"/>
        <v>#VALUE!</v>
      </c>
      <c r="V249" s="35" t="e">
        <f t="shared" si="278"/>
        <v>#VALUE!</v>
      </c>
      <c r="W249" s="36" t="e">
        <f t="shared" si="295"/>
        <v>#VALUE!</v>
      </c>
      <c r="X249" s="36" t="e">
        <f t="shared" si="295"/>
        <v>#VALUE!</v>
      </c>
      <c r="AG249">
        <f t="shared" si="283"/>
        <v>8.7040589772085397</v>
      </c>
      <c r="AH249" s="29">
        <f t="shared" ref="AH249:AU249" si="296">AH177*AH$163</f>
        <v>0.11156162011001675</v>
      </c>
      <c r="AI249" s="29">
        <f t="shared" si="296"/>
        <v>0.69356449796606956</v>
      </c>
      <c r="AJ249" s="29">
        <f t="shared" si="296"/>
        <v>0</v>
      </c>
      <c r="AK249" s="29">
        <f t="shared" si="296"/>
        <v>0.97460964560828467</v>
      </c>
      <c r="AL249" s="29">
        <f t="shared" si="296"/>
        <v>0</v>
      </c>
      <c r="AM249" s="30" t="e">
        <f t="shared" si="296"/>
        <v>#VALUE!</v>
      </c>
      <c r="AN249" s="31">
        <f t="shared" si="296"/>
        <v>0</v>
      </c>
      <c r="AO249" s="32">
        <f t="shared" si="296"/>
        <v>0</v>
      </c>
      <c r="AP249" s="32">
        <f t="shared" si="296"/>
        <v>0</v>
      </c>
      <c r="AQ249" s="33">
        <f t="shared" si="296"/>
        <v>0</v>
      </c>
      <c r="AR249" s="33">
        <f t="shared" si="296"/>
        <v>0</v>
      </c>
      <c r="AS249" s="33">
        <f t="shared" si="296"/>
        <v>0</v>
      </c>
      <c r="AT249" s="34">
        <f t="shared" si="296"/>
        <v>0</v>
      </c>
      <c r="AU249" s="34">
        <f t="shared" si="296"/>
        <v>0</v>
      </c>
      <c r="AV249" s="35" t="e">
        <f t="shared" si="280"/>
        <v>#VALUE!</v>
      </c>
      <c r="AW249" s="35" t="e">
        <f t="shared" si="280"/>
        <v>#VALUE!</v>
      </c>
      <c r="AX249" s="36" t="e">
        <f t="shared" si="281"/>
        <v>#VALUE!</v>
      </c>
      <c r="AY249" s="36" t="e">
        <f t="shared" si="281"/>
        <v>#VALUE!</v>
      </c>
    </row>
    <row r="250" spans="5:51" x14ac:dyDescent="0.3">
      <c r="F250">
        <v>8</v>
      </c>
      <c r="G250" s="29">
        <f t="shared" ref="G250:X250" si="297">G178*G$163</f>
        <v>3.473217843560128E-2</v>
      </c>
      <c r="H250" s="29">
        <f t="shared" si="297"/>
        <v>0.66302964607749471</v>
      </c>
      <c r="I250" s="29">
        <f t="shared" si="297"/>
        <v>0</v>
      </c>
      <c r="J250" s="29">
        <f t="shared" si="297"/>
        <v>0.90460036269095834</v>
      </c>
      <c r="K250" s="29">
        <f t="shared" si="297"/>
        <v>0</v>
      </c>
      <c r="L250" s="30" t="e">
        <f t="shared" si="297"/>
        <v>#VALUE!</v>
      </c>
      <c r="M250" s="31">
        <f t="shared" si="297"/>
        <v>0</v>
      </c>
      <c r="N250" s="32">
        <f t="shared" si="297"/>
        <v>0</v>
      </c>
      <c r="O250" s="32">
        <f t="shared" si="297"/>
        <v>0</v>
      </c>
      <c r="P250" s="33">
        <f t="shared" si="297"/>
        <v>0</v>
      </c>
      <c r="Q250" s="33">
        <f t="shared" si="297"/>
        <v>0</v>
      </c>
      <c r="R250" s="33">
        <f t="shared" si="297"/>
        <v>0</v>
      </c>
      <c r="S250" s="34">
        <f t="shared" si="297"/>
        <v>0</v>
      </c>
      <c r="T250" s="34">
        <f t="shared" si="297"/>
        <v>0</v>
      </c>
      <c r="U250" s="35" t="e">
        <f t="shared" si="278"/>
        <v>#VALUE!</v>
      </c>
      <c r="V250" s="35" t="e">
        <f t="shared" si="278"/>
        <v>#VALUE!</v>
      </c>
      <c r="W250" s="36" t="e">
        <f t="shared" si="297"/>
        <v>#VALUE!</v>
      </c>
      <c r="X250" s="36" t="e">
        <f t="shared" si="297"/>
        <v>#VALUE!</v>
      </c>
      <c r="AG250">
        <f t="shared" si="283"/>
        <v>9.1538949468576511</v>
      </c>
      <c r="AH250" s="29">
        <f t="shared" ref="AH250:AU250" si="298">AH178*AH$163</f>
        <v>0.16255086594405846</v>
      </c>
      <c r="AI250" s="29">
        <f t="shared" si="298"/>
        <v>0.70960144379748868</v>
      </c>
      <c r="AJ250" s="29">
        <f t="shared" si="298"/>
        <v>0</v>
      </c>
      <c r="AK250" s="29">
        <f t="shared" si="298"/>
        <v>1.010795226845556</v>
      </c>
      <c r="AL250" s="29">
        <f t="shared" si="298"/>
        <v>0</v>
      </c>
      <c r="AM250" s="30" t="e">
        <f t="shared" si="298"/>
        <v>#VALUE!</v>
      </c>
      <c r="AN250" s="31">
        <f t="shared" si="298"/>
        <v>0</v>
      </c>
      <c r="AO250" s="32">
        <f t="shared" si="298"/>
        <v>0</v>
      </c>
      <c r="AP250" s="32">
        <f t="shared" si="298"/>
        <v>0</v>
      </c>
      <c r="AQ250" s="33">
        <f t="shared" si="298"/>
        <v>0</v>
      </c>
      <c r="AR250" s="33">
        <f t="shared" si="298"/>
        <v>0</v>
      </c>
      <c r="AS250" s="33">
        <f t="shared" si="298"/>
        <v>0</v>
      </c>
      <c r="AT250" s="34">
        <f t="shared" si="298"/>
        <v>0</v>
      </c>
      <c r="AU250" s="34">
        <f t="shared" si="298"/>
        <v>0</v>
      </c>
      <c r="AV250" s="35" t="e">
        <f t="shared" si="280"/>
        <v>#VALUE!</v>
      </c>
      <c r="AW250" s="35" t="e">
        <f t="shared" si="280"/>
        <v>#VALUE!</v>
      </c>
      <c r="AX250" s="36" t="e">
        <f t="shared" si="281"/>
        <v>#VALUE!</v>
      </c>
      <c r="AY250" s="36" t="e">
        <f t="shared" si="281"/>
        <v>#VALUE!</v>
      </c>
    </row>
    <row r="251" spans="5:51" x14ac:dyDescent="0.3">
      <c r="F251">
        <v>9</v>
      </c>
      <c r="G251" s="29">
        <f t="shared" ref="G251:X251" si="299">G179*G$163</f>
        <v>0.14501007630813947</v>
      </c>
      <c r="H251" s="29">
        <f t="shared" si="299"/>
        <v>0.70439051475708214</v>
      </c>
      <c r="I251" s="29">
        <f t="shared" si="299"/>
        <v>0</v>
      </c>
      <c r="J251" s="29">
        <f t="shared" si="299"/>
        <v>0.99908652159858402</v>
      </c>
      <c r="K251" s="29">
        <f t="shared" si="299"/>
        <v>0</v>
      </c>
      <c r="L251" s="30" t="e">
        <f t="shared" si="299"/>
        <v>#VALUE!</v>
      </c>
      <c r="M251" s="31">
        <f t="shared" si="299"/>
        <v>0</v>
      </c>
      <c r="N251" s="32">
        <f t="shared" si="299"/>
        <v>0</v>
      </c>
      <c r="O251" s="32">
        <f t="shared" si="299"/>
        <v>0</v>
      </c>
      <c r="P251" s="33">
        <f t="shared" si="299"/>
        <v>0</v>
      </c>
      <c r="Q251" s="33">
        <f t="shared" si="299"/>
        <v>0</v>
      </c>
      <c r="R251" s="33">
        <f t="shared" si="299"/>
        <v>0</v>
      </c>
      <c r="S251" s="34">
        <f t="shared" si="299"/>
        <v>0</v>
      </c>
      <c r="T251" s="34">
        <f t="shared" si="299"/>
        <v>0</v>
      </c>
      <c r="U251" s="35" t="e">
        <f t="shared" si="278"/>
        <v>#VALUE!</v>
      </c>
      <c r="V251" s="35" t="e">
        <f t="shared" si="278"/>
        <v>#VALUE!</v>
      </c>
      <c r="W251" s="36" t="e">
        <f t="shared" si="299"/>
        <v>#VALUE!</v>
      </c>
      <c r="X251" s="36" t="e">
        <f t="shared" si="299"/>
        <v>#VALUE!</v>
      </c>
      <c r="AG251">
        <f t="shared" si="283"/>
        <v>9.6269789666544039</v>
      </c>
      <c r="AH251" s="29">
        <f t="shared" ref="AH251:AU251" si="300">AH179*AH$163</f>
        <v>0.21667589691016126</v>
      </c>
      <c r="AI251" s="29">
        <f t="shared" si="300"/>
        <v>0.72398635900862018</v>
      </c>
      <c r="AJ251" s="29">
        <f t="shared" si="300"/>
        <v>0</v>
      </c>
      <c r="AK251" s="29">
        <f t="shared" si="300"/>
        <v>1.0428468544356417</v>
      </c>
      <c r="AL251" s="29">
        <f t="shared" si="300"/>
        <v>0</v>
      </c>
      <c r="AM251" s="30" t="e">
        <f t="shared" si="300"/>
        <v>#VALUE!</v>
      </c>
      <c r="AN251" s="31">
        <f t="shared" si="300"/>
        <v>0</v>
      </c>
      <c r="AO251" s="32">
        <f t="shared" si="300"/>
        <v>0</v>
      </c>
      <c r="AP251" s="32">
        <f t="shared" si="300"/>
        <v>0</v>
      </c>
      <c r="AQ251" s="33">
        <f t="shared" si="300"/>
        <v>0</v>
      </c>
      <c r="AR251" s="33">
        <f t="shared" si="300"/>
        <v>0</v>
      </c>
      <c r="AS251" s="33">
        <f t="shared" si="300"/>
        <v>0</v>
      </c>
      <c r="AT251" s="34">
        <f t="shared" si="300"/>
        <v>0</v>
      </c>
      <c r="AU251" s="34">
        <f t="shared" si="300"/>
        <v>0</v>
      </c>
      <c r="AV251" s="35" t="e">
        <f t="shared" si="280"/>
        <v>#VALUE!</v>
      </c>
      <c r="AW251" s="35" t="e">
        <f t="shared" si="280"/>
        <v>#VALUE!</v>
      </c>
      <c r="AX251" s="36" t="e">
        <f t="shared" si="281"/>
        <v>#VALUE!</v>
      </c>
      <c r="AY251" s="36" t="e">
        <f t="shared" si="281"/>
        <v>#VALUE!</v>
      </c>
    </row>
    <row r="252" spans="5:51" x14ac:dyDescent="0.3">
      <c r="F252">
        <v>10</v>
      </c>
      <c r="G252" s="29">
        <f t="shared" ref="G252:X252" si="301">G180*G$163</f>
        <v>0.25908859928838951</v>
      </c>
      <c r="H252" s="29">
        <f t="shared" si="301"/>
        <v>0.73376177492552253</v>
      </c>
      <c r="I252" s="29">
        <f t="shared" si="301"/>
        <v>0</v>
      </c>
      <c r="J252" s="29">
        <f t="shared" si="301"/>
        <v>1.0643760946271348</v>
      </c>
      <c r="K252" s="29">
        <f t="shared" si="301"/>
        <v>0</v>
      </c>
      <c r="L252" s="30" t="e">
        <f t="shared" si="301"/>
        <v>#VALUE!</v>
      </c>
      <c r="M252" s="31">
        <f t="shared" si="301"/>
        <v>0</v>
      </c>
      <c r="N252" s="32">
        <f t="shared" si="301"/>
        <v>0</v>
      </c>
      <c r="O252" s="32">
        <f t="shared" si="301"/>
        <v>0</v>
      </c>
      <c r="P252" s="33">
        <f t="shared" si="301"/>
        <v>0</v>
      </c>
      <c r="Q252" s="33">
        <f t="shared" si="301"/>
        <v>0</v>
      </c>
      <c r="R252" s="33">
        <f t="shared" si="301"/>
        <v>0</v>
      </c>
      <c r="S252" s="34">
        <f t="shared" si="301"/>
        <v>0</v>
      </c>
      <c r="T252" s="34">
        <f t="shared" si="301"/>
        <v>0</v>
      </c>
      <c r="U252" s="35" t="e">
        <f t="shared" si="278"/>
        <v>#VALUE!</v>
      </c>
      <c r="V252" s="35" t="e">
        <f t="shared" si="278"/>
        <v>#VALUE!</v>
      </c>
      <c r="W252" s="36" t="e">
        <f t="shared" si="301"/>
        <v>#VALUE!</v>
      </c>
      <c r="X252" s="36" t="e">
        <f t="shared" si="301"/>
        <v>#VALUE!</v>
      </c>
      <c r="AG252">
        <f t="shared" si="283"/>
        <v>10.124512523078607</v>
      </c>
      <c r="AH252" s="29">
        <f t="shared" ref="AH252:AU252" si="302">AH180*AH$163</f>
        <v>0.27310572346053885</v>
      </c>
      <c r="AI252" s="29">
        <f t="shared" si="302"/>
        <v>0.73674768844770977</v>
      </c>
      <c r="AJ252" s="29">
        <f t="shared" si="302"/>
        <v>0</v>
      </c>
      <c r="AK252" s="29">
        <f t="shared" si="302"/>
        <v>1.0709070688838382</v>
      </c>
      <c r="AL252" s="29">
        <f t="shared" si="302"/>
        <v>0</v>
      </c>
      <c r="AM252" s="30" t="e">
        <f t="shared" si="302"/>
        <v>#VALUE!</v>
      </c>
      <c r="AN252" s="31">
        <f t="shared" si="302"/>
        <v>0</v>
      </c>
      <c r="AO252" s="32">
        <f t="shared" si="302"/>
        <v>0</v>
      </c>
      <c r="AP252" s="32">
        <f t="shared" si="302"/>
        <v>0</v>
      </c>
      <c r="AQ252" s="33">
        <f t="shared" si="302"/>
        <v>0</v>
      </c>
      <c r="AR252" s="33">
        <f t="shared" si="302"/>
        <v>0</v>
      </c>
      <c r="AS252" s="33">
        <f t="shared" si="302"/>
        <v>0</v>
      </c>
      <c r="AT252" s="34">
        <f t="shared" si="302"/>
        <v>0</v>
      </c>
      <c r="AU252" s="34">
        <f t="shared" si="302"/>
        <v>0</v>
      </c>
      <c r="AV252" s="35" t="e">
        <f t="shared" si="280"/>
        <v>#VALUE!</v>
      </c>
      <c r="AW252" s="35" t="e">
        <f t="shared" si="280"/>
        <v>#VALUE!</v>
      </c>
      <c r="AX252" s="36" t="e">
        <f t="shared" si="281"/>
        <v>#VALUE!</v>
      </c>
      <c r="AY252" s="36" t="e">
        <f t="shared" si="281"/>
        <v>#VALUE!</v>
      </c>
    </row>
    <row r="253" spans="5:51" x14ac:dyDescent="0.3">
      <c r="F253">
        <v>11</v>
      </c>
      <c r="G253" s="29">
        <f t="shared" ref="G253:X253" si="303">G181*G$163</f>
        <v>0.36810034852448303</v>
      </c>
      <c r="H253" s="29">
        <f t="shared" si="303"/>
        <v>0.75436669946574519</v>
      </c>
      <c r="I253" s="29">
        <f t="shared" si="303"/>
        <v>0</v>
      </c>
      <c r="J253" s="29">
        <f t="shared" si="303"/>
        <v>1.1089478799417782</v>
      </c>
      <c r="K253" s="29">
        <f t="shared" si="303"/>
        <v>0</v>
      </c>
      <c r="L253" s="30" t="e">
        <f t="shared" si="303"/>
        <v>#VALUE!</v>
      </c>
      <c r="M253" s="31">
        <f t="shared" si="303"/>
        <v>0</v>
      </c>
      <c r="N253" s="32">
        <f t="shared" si="303"/>
        <v>0</v>
      </c>
      <c r="O253" s="32">
        <f t="shared" si="303"/>
        <v>0</v>
      </c>
      <c r="P253" s="33">
        <f t="shared" si="303"/>
        <v>0</v>
      </c>
      <c r="Q253" s="33">
        <f t="shared" si="303"/>
        <v>0</v>
      </c>
      <c r="R253" s="33">
        <f t="shared" si="303"/>
        <v>0</v>
      </c>
      <c r="S253" s="34">
        <f t="shared" si="303"/>
        <v>0</v>
      </c>
      <c r="T253" s="34">
        <f t="shared" si="303"/>
        <v>0</v>
      </c>
      <c r="U253" s="35" t="e">
        <f t="shared" si="278"/>
        <v>#VALUE!</v>
      </c>
      <c r="V253" s="35" t="e">
        <f t="shared" si="278"/>
        <v>#VALUE!</v>
      </c>
      <c r="W253" s="36" t="e">
        <f t="shared" si="303"/>
        <v>#VALUE!</v>
      </c>
      <c r="X253" s="36" t="e">
        <f t="shared" si="303"/>
        <v>#VALUE!</v>
      </c>
      <c r="AG253">
        <f t="shared" si="283"/>
        <v>10.647759196839573</v>
      </c>
      <c r="AH253" s="29">
        <f t="shared" ref="AH253:AU253" si="304">AH181*AH$163</f>
        <v>0.33077633296090236</v>
      </c>
      <c r="AI253" s="29">
        <f t="shared" si="304"/>
        <v>0.74793869654183209</v>
      </c>
      <c r="AJ253" s="29">
        <f t="shared" si="304"/>
        <v>0</v>
      </c>
      <c r="AK253" s="29">
        <f t="shared" si="304"/>
        <v>1.0951750796660107</v>
      </c>
      <c r="AL253" s="29">
        <f t="shared" si="304"/>
        <v>0</v>
      </c>
      <c r="AM253" s="30" t="e">
        <f t="shared" si="304"/>
        <v>#VALUE!</v>
      </c>
      <c r="AN253" s="31">
        <f t="shared" si="304"/>
        <v>0</v>
      </c>
      <c r="AO253" s="32">
        <f t="shared" si="304"/>
        <v>0</v>
      </c>
      <c r="AP253" s="32">
        <f t="shared" si="304"/>
        <v>0</v>
      </c>
      <c r="AQ253" s="33">
        <f t="shared" si="304"/>
        <v>0</v>
      </c>
      <c r="AR253" s="33">
        <f t="shared" si="304"/>
        <v>0</v>
      </c>
      <c r="AS253" s="33">
        <f t="shared" si="304"/>
        <v>0</v>
      </c>
      <c r="AT253" s="34">
        <f t="shared" si="304"/>
        <v>0</v>
      </c>
      <c r="AU253" s="34">
        <f t="shared" si="304"/>
        <v>0</v>
      </c>
      <c r="AV253" s="35" t="e">
        <f t="shared" si="280"/>
        <v>#VALUE!</v>
      </c>
      <c r="AW253" s="35" t="e">
        <f t="shared" si="280"/>
        <v>#VALUE!</v>
      </c>
      <c r="AX253" s="36" t="e">
        <f t="shared" si="281"/>
        <v>#VALUE!</v>
      </c>
      <c r="AY253" s="36" t="e">
        <f t="shared" si="281"/>
        <v>#VALUE!</v>
      </c>
    </row>
    <row r="254" spans="5:51" x14ac:dyDescent="0.3">
      <c r="F254">
        <v>12</v>
      </c>
      <c r="G254" s="29">
        <f t="shared" ref="G254:X254" si="305">G182*G$163</f>
        <v>0.46500190618963766</v>
      </c>
      <c r="H254" s="29">
        <f t="shared" si="305"/>
        <v>0.76868689930782952</v>
      </c>
      <c r="I254" s="29">
        <f t="shared" si="305"/>
        <v>0</v>
      </c>
      <c r="J254" s="29">
        <f t="shared" si="305"/>
        <v>1.1390981907653903</v>
      </c>
      <c r="K254" s="29">
        <f t="shared" si="305"/>
        <v>0</v>
      </c>
      <c r="L254" s="30" t="e">
        <f t="shared" si="305"/>
        <v>#VALUE!</v>
      </c>
      <c r="M254" s="31">
        <f t="shared" si="305"/>
        <v>0</v>
      </c>
      <c r="N254" s="32">
        <f t="shared" si="305"/>
        <v>0</v>
      </c>
      <c r="O254" s="32">
        <f t="shared" si="305"/>
        <v>0</v>
      </c>
      <c r="P254" s="33">
        <f t="shared" si="305"/>
        <v>0</v>
      </c>
      <c r="Q254" s="33">
        <f t="shared" si="305"/>
        <v>0</v>
      </c>
      <c r="R254" s="33">
        <f t="shared" si="305"/>
        <v>0</v>
      </c>
      <c r="S254" s="34">
        <f t="shared" si="305"/>
        <v>0</v>
      </c>
      <c r="T254" s="34">
        <f t="shared" si="305"/>
        <v>0</v>
      </c>
      <c r="U254" s="35" t="e">
        <f t="shared" si="278"/>
        <v>#VALUE!</v>
      </c>
      <c r="V254" s="35" t="e">
        <f t="shared" si="278"/>
        <v>#VALUE!</v>
      </c>
      <c r="W254" s="36" t="e">
        <f t="shared" si="305"/>
        <v>#VALUE!</v>
      </c>
      <c r="X254" s="36" t="e">
        <f t="shared" si="305"/>
        <v>#VALUE!</v>
      </c>
      <c r="AG254">
        <f t="shared" si="283"/>
        <v>11.198047871978659</v>
      </c>
      <c r="AH254" s="29">
        <f t="shared" ref="AH254:AU254" si="306">AH182*AH$163</f>
        <v>0.38842952540852682</v>
      </c>
      <c r="AI254" s="29">
        <f t="shared" si="306"/>
        <v>0.75763503574715818</v>
      </c>
      <c r="AJ254" s="29">
        <f t="shared" si="306"/>
        <v>0</v>
      </c>
      <c r="AK254" s="29">
        <f t="shared" si="306"/>
        <v>1.1158982177937551</v>
      </c>
      <c r="AL254" s="29">
        <f t="shared" si="306"/>
        <v>0</v>
      </c>
      <c r="AM254" s="30" t="e">
        <f t="shared" si="306"/>
        <v>#VALUE!</v>
      </c>
      <c r="AN254" s="31">
        <f t="shared" si="306"/>
        <v>0</v>
      </c>
      <c r="AO254" s="32">
        <f t="shared" si="306"/>
        <v>0</v>
      </c>
      <c r="AP254" s="32">
        <f t="shared" si="306"/>
        <v>0</v>
      </c>
      <c r="AQ254" s="33">
        <f t="shared" si="306"/>
        <v>0</v>
      </c>
      <c r="AR254" s="33">
        <f t="shared" si="306"/>
        <v>0</v>
      </c>
      <c r="AS254" s="33">
        <f t="shared" si="306"/>
        <v>0</v>
      </c>
      <c r="AT254" s="34">
        <f t="shared" si="306"/>
        <v>0</v>
      </c>
      <c r="AU254" s="34">
        <f t="shared" si="306"/>
        <v>0</v>
      </c>
      <c r="AV254" s="35" t="e">
        <f t="shared" si="280"/>
        <v>#VALUE!</v>
      </c>
      <c r="AW254" s="35" t="e">
        <f t="shared" si="280"/>
        <v>#VALUE!</v>
      </c>
      <c r="AX254" s="36" t="e">
        <f t="shared" si="281"/>
        <v>#VALUE!</v>
      </c>
      <c r="AY254" s="36" t="e">
        <f t="shared" si="281"/>
        <v>#VALUE!</v>
      </c>
    </row>
    <row r="255" spans="5:51" x14ac:dyDescent="0.3">
      <c r="F255">
        <v>13</v>
      </c>
      <c r="G255" s="29">
        <f t="shared" ref="G255:X255" si="307">G183*G$163</f>
        <v>0.54564017130463249</v>
      </c>
      <c r="H255" s="29">
        <f t="shared" si="307"/>
        <v>0.77856890141883639</v>
      </c>
      <c r="I255" s="29">
        <f t="shared" si="307"/>
        <v>0</v>
      </c>
      <c r="J255" s="29">
        <f t="shared" si="307"/>
        <v>1.1593552831348166</v>
      </c>
      <c r="K255" s="29">
        <f t="shared" si="307"/>
        <v>0</v>
      </c>
      <c r="L255" s="30" t="e">
        <f t="shared" si="307"/>
        <v>#VALUE!</v>
      </c>
      <c r="M255" s="31">
        <f t="shared" si="307"/>
        <v>0</v>
      </c>
      <c r="N255" s="32">
        <f t="shared" si="307"/>
        <v>0</v>
      </c>
      <c r="O255" s="32">
        <f t="shared" si="307"/>
        <v>0</v>
      </c>
      <c r="P255" s="33">
        <f t="shared" si="307"/>
        <v>0</v>
      </c>
      <c r="Q255" s="33">
        <f t="shared" si="307"/>
        <v>0</v>
      </c>
      <c r="R255" s="33">
        <f t="shared" si="307"/>
        <v>0</v>
      </c>
      <c r="S255" s="34">
        <f t="shared" si="307"/>
        <v>0</v>
      </c>
      <c r="T255" s="34">
        <f t="shared" si="307"/>
        <v>0</v>
      </c>
      <c r="U255" s="35" t="e">
        <f t="shared" si="278"/>
        <v>#VALUE!</v>
      </c>
      <c r="V255" s="35" t="e">
        <f t="shared" si="278"/>
        <v>#VALUE!</v>
      </c>
      <c r="W255" s="36" t="e">
        <f t="shared" si="307"/>
        <v>#VALUE!</v>
      </c>
      <c r="X255" s="36" t="e">
        <f t="shared" si="307"/>
        <v>#VALUE!</v>
      </c>
      <c r="AG255">
        <f t="shared" si="283"/>
        <v>11.776776110822025</v>
      </c>
      <c r="AH255" s="29">
        <f t="shared" ref="AH255:AU255" si="308">AH183*AH$163</f>
        <v>0.44468348205153413</v>
      </c>
      <c r="AI255" s="29">
        <f t="shared" si="308"/>
        <v>0.76593149047604037</v>
      </c>
      <c r="AJ255" s="29">
        <f t="shared" si="308"/>
        <v>0</v>
      </c>
      <c r="AK255" s="29">
        <f t="shared" si="308"/>
        <v>1.1333617573294041</v>
      </c>
      <c r="AL255" s="29">
        <f t="shared" si="308"/>
        <v>0</v>
      </c>
      <c r="AM255" s="30" t="e">
        <f t="shared" si="308"/>
        <v>#VALUE!</v>
      </c>
      <c r="AN255" s="31">
        <f t="shared" si="308"/>
        <v>0</v>
      </c>
      <c r="AO255" s="32">
        <f t="shared" si="308"/>
        <v>0</v>
      </c>
      <c r="AP255" s="32">
        <f t="shared" si="308"/>
        <v>0</v>
      </c>
      <c r="AQ255" s="33">
        <f t="shared" si="308"/>
        <v>0</v>
      </c>
      <c r="AR255" s="33">
        <f t="shared" si="308"/>
        <v>0</v>
      </c>
      <c r="AS255" s="33">
        <f t="shared" si="308"/>
        <v>0</v>
      </c>
      <c r="AT255" s="34">
        <f t="shared" si="308"/>
        <v>0</v>
      </c>
      <c r="AU255" s="34">
        <f t="shared" si="308"/>
        <v>0</v>
      </c>
      <c r="AV255" s="35" t="e">
        <f t="shared" si="280"/>
        <v>#VALUE!</v>
      </c>
      <c r="AW255" s="35" t="e">
        <f t="shared" si="280"/>
        <v>#VALUE!</v>
      </c>
      <c r="AX255" s="36" t="e">
        <f t="shared" si="281"/>
        <v>#VALUE!</v>
      </c>
      <c r="AY255" s="36" t="e">
        <f t="shared" si="281"/>
        <v>#VALUE!</v>
      </c>
    </row>
    <row r="256" spans="5:51" x14ac:dyDescent="0.3">
      <c r="F256">
        <v>14</v>
      </c>
      <c r="G256" s="29">
        <f t="shared" ref="G256:X256" si="309">G184*G$163</f>
        <v>0.60884526886031343</v>
      </c>
      <c r="H256" s="29">
        <f t="shared" si="309"/>
        <v>0.78535275633762935</v>
      </c>
      <c r="I256" s="29">
        <f t="shared" si="309"/>
        <v>0</v>
      </c>
      <c r="J256" s="29">
        <f t="shared" si="309"/>
        <v>1.1729001467455009</v>
      </c>
      <c r="K256" s="29">
        <f t="shared" si="309"/>
        <v>0</v>
      </c>
      <c r="L256" s="30" t="e">
        <f t="shared" si="309"/>
        <v>#VALUE!</v>
      </c>
      <c r="M256" s="31">
        <f t="shared" si="309"/>
        <v>0</v>
      </c>
      <c r="N256" s="32">
        <f t="shared" si="309"/>
        <v>0</v>
      </c>
      <c r="O256" s="32">
        <f t="shared" si="309"/>
        <v>0</v>
      </c>
      <c r="P256" s="33">
        <f t="shared" si="309"/>
        <v>0</v>
      </c>
      <c r="Q256" s="33">
        <f t="shared" si="309"/>
        <v>0</v>
      </c>
      <c r="R256" s="33">
        <f t="shared" si="309"/>
        <v>0</v>
      </c>
      <c r="S256" s="34">
        <f t="shared" si="309"/>
        <v>0</v>
      </c>
      <c r="T256" s="34">
        <f t="shared" si="309"/>
        <v>0</v>
      </c>
      <c r="U256" s="35" t="e">
        <f t="shared" si="278"/>
        <v>#VALUE!</v>
      </c>
      <c r="V256" s="35" t="e">
        <f t="shared" si="278"/>
        <v>#VALUE!</v>
      </c>
      <c r="W256" s="36" t="e">
        <f t="shared" si="309"/>
        <v>#VALUE!</v>
      </c>
      <c r="X256" s="36" t="e">
        <f t="shared" si="309"/>
        <v>#VALUE!</v>
      </c>
      <c r="AG256">
        <f t="shared" si="283"/>
        <v>12.385413703354873</v>
      </c>
      <c r="AH256" s="29">
        <f t="shared" ref="AH256:AU256" si="310">AH184*AH$163</f>
        <v>0.49813270836218515</v>
      </c>
      <c r="AI256" s="29">
        <f t="shared" si="310"/>
        <v>0.77293806967741274</v>
      </c>
      <c r="AJ256" s="29">
        <f t="shared" si="310"/>
        <v>0</v>
      </c>
      <c r="AK256" s="29">
        <f t="shared" si="310"/>
        <v>1.1478776841146805</v>
      </c>
      <c r="AL256" s="29">
        <f t="shared" si="310"/>
        <v>0</v>
      </c>
      <c r="AM256" s="30" t="e">
        <f t="shared" si="310"/>
        <v>#VALUE!</v>
      </c>
      <c r="AN256" s="31">
        <f t="shared" si="310"/>
        <v>0</v>
      </c>
      <c r="AO256" s="32">
        <f t="shared" si="310"/>
        <v>0</v>
      </c>
      <c r="AP256" s="32">
        <f t="shared" si="310"/>
        <v>0</v>
      </c>
      <c r="AQ256" s="33">
        <f t="shared" si="310"/>
        <v>0</v>
      </c>
      <c r="AR256" s="33">
        <f t="shared" si="310"/>
        <v>0</v>
      </c>
      <c r="AS256" s="33">
        <f t="shared" si="310"/>
        <v>0</v>
      </c>
      <c r="AT256" s="34">
        <f t="shared" si="310"/>
        <v>0</v>
      </c>
      <c r="AU256" s="34">
        <f t="shared" si="310"/>
        <v>0</v>
      </c>
      <c r="AV256" s="35" t="e">
        <f t="shared" si="280"/>
        <v>#VALUE!</v>
      </c>
      <c r="AW256" s="35" t="e">
        <f t="shared" si="280"/>
        <v>#VALUE!</v>
      </c>
      <c r="AX256" s="36" t="e">
        <f t="shared" si="281"/>
        <v>#VALUE!</v>
      </c>
      <c r="AY256" s="36" t="e">
        <f t="shared" si="281"/>
        <v>#VALUE!</v>
      </c>
    </row>
    <row r="257" spans="6:51" x14ac:dyDescent="0.3">
      <c r="F257">
        <v>15</v>
      </c>
      <c r="G257" s="29">
        <f t="shared" ref="G257:X257" si="311">G185*G$163</f>
        <v>0.65578698085427223</v>
      </c>
      <c r="H257" s="29">
        <f t="shared" si="311"/>
        <v>0.78999288042260529</v>
      </c>
      <c r="I257" s="29">
        <f t="shared" si="311"/>
        <v>0.24591565067664306</v>
      </c>
      <c r="J257" s="29">
        <f t="shared" si="311"/>
        <v>1.1819283917922794</v>
      </c>
      <c r="K257" s="29">
        <f t="shared" si="311"/>
        <v>0</v>
      </c>
      <c r="L257" s="30" t="e">
        <f t="shared" si="311"/>
        <v>#VALUE!</v>
      </c>
      <c r="M257" s="31">
        <f t="shared" si="311"/>
        <v>0</v>
      </c>
      <c r="N257" s="32">
        <f t="shared" si="311"/>
        <v>0</v>
      </c>
      <c r="O257" s="32">
        <f t="shared" si="311"/>
        <v>0</v>
      </c>
      <c r="P257" s="33">
        <f t="shared" si="311"/>
        <v>0</v>
      </c>
      <c r="Q257" s="33">
        <f t="shared" si="311"/>
        <v>0</v>
      </c>
      <c r="R257" s="33">
        <f t="shared" si="311"/>
        <v>0</v>
      </c>
      <c r="S257" s="34">
        <f t="shared" si="311"/>
        <v>0</v>
      </c>
      <c r="T257" s="34">
        <f t="shared" si="311"/>
        <v>0</v>
      </c>
      <c r="U257" s="35" t="e">
        <f t="shared" si="278"/>
        <v>#VALUE!</v>
      </c>
      <c r="V257" s="35" t="e">
        <f t="shared" si="278"/>
        <v>#VALUE!</v>
      </c>
      <c r="W257" s="36" t="e">
        <f t="shared" si="311"/>
        <v>#VALUE!</v>
      </c>
      <c r="X257" s="36" t="e">
        <f t="shared" si="311"/>
        <v>#VALUE!</v>
      </c>
      <c r="AG257">
        <f t="shared" si="283"/>
        <v>13.025506400031523</v>
      </c>
      <c r="AH257" s="29">
        <f t="shared" ref="AH257:AU257" si="312">AH185*AH$163</f>
        <v>0.54746813872890332</v>
      </c>
      <c r="AI257" s="29">
        <f t="shared" si="312"/>
        <v>0.77877566860533198</v>
      </c>
      <c r="AJ257" s="29">
        <f t="shared" si="312"/>
        <v>0</v>
      </c>
      <c r="AK257" s="29">
        <f t="shared" si="312"/>
        <v>1.1597730638959012</v>
      </c>
      <c r="AL257" s="29">
        <f t="shared" si="312"/>
        <v>0</v>
      </c>
      <c r="AM257" s="30" t="e">
        <f t="shared" si="312"/>
        <v>#VALUE!</v>
      </c>
      <c r="AN257" s="31">
        <f t="shared" si="312"/>
        <v>0</v>
      </c>
      <c r="AO257" s="32">
        <f t="shared" si="312"/>
        <v>0</v>
      </c>
      <c r="AP257" s="32">
        <f t="shared" si="312"/>
        <v>0</v>
      </c>
      <c r="AQ257" s="33">
        <f t="shared" si="312"/>
        <v>0</v>
      </c>
      <c r="AR257" s="33">
        <f t="shared" si="312"/>
        <v>0</v>
      </c>
      <c r="AS257" s="33">
        <f t="shared" si="312"/>
        <v>0</v>
      </c>
      <c r="AT257" s="34">
        <f t="shared" si="312"/>
        <v>0</v>
      </c>
      <c r="AU257" s="34">
        <f t="shared" si="312"/>
        <v>0</v>
      </c>
      <c r="AV257" s="35" t="e">
        <f t="shared" si="280"/>
        <v>#VALUE!</v>
      </c>
      <c r="AW257" s="35" t="e">
        <f t="shared" si="280"/>
        <v>#VALUE!</v>
      </c>
      <c r="AX257" s="36" t="e">
        <f t="shared" si="281"/>
        <v>#VALUE!</v>
      </c>
      <c r="AY257" s="36" t="e">
        <f t="shared" si="281"/>
        <v>#VALUE!</v>
      </c>
    </row>
    <row r="258" spans="6:51" x14ac:dyDescent="0.3">
      <c r="F258">
        <v>16</v>
      </c>
      <c r="G258" s="29">
        <f t="shared" ref="G258:X258" si="313">G186*G$163</f>
        <v>0.68901639486667143</v>
      </c>
      <c r="H258" s="29">
        <f t="shared" si="313"/>
        <v>0.79315941730782191</v>
      </c>
      <c r="I258" s="29">
        <f t="shared" si="313"/>
        <v>0.54175620879883835</v>
      </c>
      <c r="J258" s="29">
        <f t="shared" si="313"/>
        <v>1.187935573256806</v>
      </c>
      <c r="K258" s="29">
        <f t="shared" si="313"/>
        <v>0</v>
      </c>
      <c r="L258" s="30" t="e">
        <f t="shared" si="313"/>
        <v>#VALUE!</v>
      </c>
      <c r="M258" s="31">
        <f t="shared" si="313"/>
        <v>0</v>
      </c>
      <c r="N258" s="32">
        <f t="shared" si="313"/>
        <v>0</v>
      </c>
      <c r="O258" s="32">
        <f t="shared" si="313"/>
        <v>0</v>
      </c>
      <c r="P258" s="33">
        <f t="shared" si="313"/>
        <v>0</v>
      </c>
      <c r="Q258" s="33">
        <f t="shared" si="313"/>
        <v>0</v>
      </c>
      <c r="R258" s="33">
        <f t="shared" si="313"/>
        <v>0</v>
      </c>
      <c r="S258" s="34">
        <f t="shared" si="313"/>
        <v>0</v>
      </c>
      <c r="T258" s="34">
        <f t="shared" si="313"/>
        <v>0</v>
      </c>
      <c r="U258" s="35" t="e">
        <f t="shared" si="278"/>
        <v>#VALUE!</v>
      </c>
      <c r="V258" s="35" t="e">
        <f t="shared" si="278"/>
        <v>#VALUE!</v>
      </c>
      <c r="W258" s="36" t="e">
        <f t="shared" si="313"/>
        <v>#VALUE!</v>
      </c>
      <c r="X258" s="36" t="e">
        <f t="shared" si="313"/>
        <v>#VALUE!</v>
      </c>
      <c r="AG258">
        <f t="shared" si="283"/>
        <v>13.698679837501498</v>
      </c>
      <c r="AH258" s="29">
        <f t="shared" ref="AH258:AU258" si="314">AH186*AH$163</f>
        <v>0.59160132864721082</v>
      </c>
      <c r="AI258" s="29">
        <f t="shared" si="314"/>
        <v>0.78357155049849658</v>
      </c>
      <c r="AJ258" s="29">
        <f t="shared" si="314"/>
        <v>0</v>
      </c>
      <c r="AK258" s="29">
        <f t="shared" si="314"/>
        <v>1.169378680383337</v>
      </c>
      <c r="AL258" s="29">
        <f t="shared" si="314"/>
        <v>0</v>
      </c>
      <c r="AM258" s="30" t="e">
        <f t="shared" si="314"/>
        <v>#VALUE!</v>
      </c>
      <c r="AN258" s="31">
        <f t="shared" si="314"/>
        <v>0</v>
      </c>
      <c r="AO258" s="32">
        <f t="shared" si="314"/>
        <v>0</v>
      </c>
      <c r="AP258" s="32">
        <f t="shared" si="314"/>
        <v>0</v>
      </c>
      <c r="AQ258" s="33">
        <f t="shared" si="314"/>
        <v>0</v>
      </c>
      <c r="AR258" s="33">
        <f t="shared" si="314"/>
        <v>0</v>
      </c>
      <c r="AS258" s="33">
        <f t="shared" si="314"/>
        <v>0</v>
      </c>
      <c r="AT258" s="34">
        <f t="shared" si="314"/>
        <v>0</v>
      </c>
      <c r="AU258" s="34">
        <f t="shared" si="314"/>
        <v>0</v>
      </c>
      <c r="AV258" s="35" t="e">
        <f t="shared" si="280"/>
        <v>#VALUE!</v>
      </c>
      <c r="AW258" s="35" t="e">
        <f t="shared" si="280"/>
        <v>#VALUE!</v>
      </c>
      <c r="AX258" s="36" t="e">
        <f t="shared" si="281"/>
        <v>#VALUE!</v>
      </c>
      <c r="AY258" s="36" t="e">
        <f t="shared" si="281"/>
        <v>#VALUE!</v>
      </c>
    </row>
    <row r="259" spans="6:51" x14ac:dyDescent="0.3">
      <c r="F259">
        <v>17</v>
      </c>
      <c r="G259" s="29">
        <f t="shared" ref="G259:X259" si="315">G187*G$163</f>
        <v>0.71156725301964263</v>
      </c>
      <c r="H259" s="29">
        <f t="shared" si="315"/>
        <v>0.79531784017098506</v>
      </c>
      <c r="I259" s="29">
        <f t="shared" si="315"/>
        <v>0.74759970793845154</v>
      </c>
      <c r="J259" s="29">
        <f t="shared" si="315"/>
        <v>1.1919303620030504</v>
      </c>
      <c r="K259" s="29">
        <f t="shared" si="315"/>
        <v>0</v>
      </c>
      <c r="L259" s="30" t="e">
        <f t="shared" si="315"/>
        <v>#VALUE!</v>
      </c>
      <c r="M259" s="31">
        <f t="shared" si="315"/>
        <v>0</v>
      </c>
      <c r="N259" s="32">
        <f t="shared" si="315"/>
        <v>0</v>
      </c>
      <c r="O259" s="32">
        <f t="shared" si="315"/>
        <v>0</v>
      </c>
      <c r="P259" s="33">
        <f t="shared" si="315"/>
        <v>0</v>
      </c>
      <c r="Q259" s="33">
        <f t="shared" si="315"/>
        <v>0</v>
      </c>
      <c r="R259" s="33">
        <f t="shared" si="315"/>
        <v>0</v>
      </c>
      <c r="S259" s="34">
        <f t="shared" si="315"/>
        <v>0</v>
      </c>
      <c r="T259" s="34">
        <f t="shared" si="315"/>
        <v>0</v>
      </c>
      <c r="U259" s="35" t="e">
        <f t="shared" si="278"/>
        <v>#VALUE!</v>
      </c>
      <c r="V259" s="35" t="e">
        <f t="shared" si="278"/>
        <v>#VALUE!</v>
      </c>
      <c r="W259" s="36" t="e">
        <f t="shared" si="315"/>
        <v>#VALUE!</v>
      </c>
      <c r="X259" s="36" t="e">
        <f t="shared" si="315"/>
        <v>#VALUE!</v>
      </c>
      <c r="AG259">
        <f t="shared" si="283"/>
        <v>14.40664366722172</v>
      </c>
      <c r="AH259" s="29">
        <f t="shared" ref="AH259:AU259" si="316">AH187*AH$163</f>
        <v>0.62977199723695398</v>
      </c>
      <c r="AI259" s="29">
        <f t="shared" si="316"/>
        <v>0.78745490790665373</v>
      </c>
      <c r="AJ259" s="29">
        <f t="shared" si="316"/>
        <v>1.6344111758394834E-2</v>
      </c>
      <c r="AK259" s="29">
        <f t="shared" si="316"/>
        <v>1.1770185728174893</v>
      </c>
      <c r="AL259" s="29">
        <f t="shared" si="316"/>
        <v>0</v>
      </c>
      <c r="AM259" s="30" t="e">
        <f t="shared" si="316"/>
        <v>#VALUE!</v>
      </c>
      <c r="AN259" s="31">
        <f t="shared" si="316"/>
        <v>0</v>
      </c>
      <c r="AO259" s="32">
        <f t="shared" si="316"/>
        <v>0</v>
      </c>
      <c r="AP259" s="32">
        <f t="shared" si="316"/>
        <v>0</v>
      </c>
      <c r="AQ259" s="33">
        <f t="shared" si="316"/>
        <v>0</v>
      </c>
      <c r="AR259" s="33">
        <f t="shared" si="316"/>
        <v>0</v>
      </c>
      <c r="AS259" s="33">
        <f t="shared" si="316"/>
        <v>0</v>
      </c>
      <c r="AT259" s="34">
        <f t="shared" si="316"/>
        <v>0</v>
      </c>
      <c r="AU259" s="34">
        <f t="shared" si="316"/>
        <v>0</v>
      </c>
      <c r="AV259" s="35" t="e">
        <f t="shared" si="280"/>
        <v>#VALUE!</v>
      </c>
      <c r="AW259" s="35" t="e">
        <f t="shared" si="280"/>
        <v>#VALUE!</v>
      </c>
      <c r="AX259" s="36" t="e">
        <f t="shared" si="281"/>
        <v>#VALUE!</v>
      </c>
      <c r="AY259" s="36" t="e">
        <f t="shared" si="281"/>
        <v>#VALUE!</v>
      </c>
    </row>
    <row r="260" spans="6:51" x14ac:dyDescent="0.3">
      <c r="F260">
        <v>18</v>
      </c>
      <c r="G260" s="29">
        <f t="shared" ref="G260:X260" si="317">G188*G$163</f>
        <v>0.72632226993872662</v>
      </c>
      <c r="H260" s="29">
        <f t="shared" si="317"/>
        <v>0.79678883193418093</v>
      </c>
      <c r="I260" s="29">
        <f t="shared" si="317"/>
        <v>0.88760589564181125</v>
      </c>
      <c r="J260" s="29">
        <f t="shared" si="317"/>
        <v>1.194588115189041</v>
      </c>
      <c r="K260" s="29">
        <f t="shared" si="317"/>
        <v>0</v>
      </c>
      <c r="L260" s="30" t="e">
        <f t="shared" si="317"/>
        <v>#VALUE!</v>
      </c>
      <c r="M260" s="31">
        <f t="shared" si="317"/>
        <v>0</v>
      </c>
      <c r="N260" s="32">
        <f t="shared" si="317"/>
        <v>0</v>
      </c>
      <c r="O260" s="32">
        <f t="shared" si="317"/>
        <v>0</v>
      </c>
      <c r="P260" s="33">
        <f t="shared" si="317"/>
        <v>0</v>
      </c>
      <c r="Q260" s="33">
        <f t="shared" si="317"/>
        <v>0</v>
      </c>
      <c r="R260" s="33">
        <f t="shared" si="317"/>
        <v>0</v>
      </c>
      <c r="S260" s="34">
        <f t="shared" si="317"/>
        <v>0</v>
      </c>
      <c r="T260" s="34">
        <f t="shared" si="317"/>
        <v>0</v>
      </c>
      <c r="U260" s="35" t="e">
        <f t="shared" si="278"/>
        <v>#VALUE!</v>
      </c>
      <c r="V260" s="35" t="e">
        <f t="shared" si="278"/>
        <v>#VALUE!</v>
      </c>
      <c r="W260" s="36" t="e">
        <f t="shared" si="317"/>
        <v>#VALUE!</v>
      </c>
      <c r="X260" s="36" t="e">
        <f t="shared" si="317"/>
        <v>#VALUE!</v>
      </c>
      <c r="AG260">
        <f t="shared" si="283"/>
        <v>15.151195897440212</v>
      </c>
      <c r="AH260" s="29">
        <f t="shared" ref="AH260:AU260" si="318">AH188*AH$163</f>
        <v>0.6616179826850368</v>
      </c>
      <c r="AI260" s="29">
        <f t="shared" si="318"/>
        <v>0.79055274959051225</v>
      </c>
      <c r="AJ260" s="29">
        <f t="shared" si="318"/>
        <v>0.29750587691437819</v>
      </c>
      <c r="AK260" s="29">
        <f t="shared" si="318"/>
        <v>1.183001005895467</v>
      </c>
      <c r="AL260" s="29">
        <f t="shared" si="318"/>
        <v>0</v>
      </c>
      <c r="AM260" s="30" t="e">
        <f t="shared" si="318"/>
        <v>#VALUE!</v>
      </c>
      <c r="AN260" s="31">
        <f t="shared" si="318"/>
        <v>0</v>
      </c>
      <c r="AO260" s="32">
        <f t="shared" si="318"/>
        <v>0</v>
      </c>
      <c r="AP260" s="32">
        <f t="shared" si="318"/>
        <v>0</v>
      </c>
      <c r="AQ260" s="33">
        <f t="shared" si="318"/>
        <v>0</v>
      </c>
      <c r="AR260" s="33">
        <f t="shared" si="318"/>
        <v>0</v>
      </c>
      <c r="AS260" s="33">
        <f t="shared" si="318"/>
        <v>0</v>
      </c>
      <c r="AT260" s="34">
        <f t="shared" si="318"/>
        <v>0</v>
      </c>
      <c r="AU260" s="34">
        <f t="shared" si="318"/>
        <v>0</v>
      </c>
      <c r="AV260" s="35" t="e">
        <f t="shared" si="280"/>
        <v>#VALUE!</v>
      </c>
      <c r="AW260" s="35" t="e">
        <f t="shared" si="280"/>
        <v>#VALUE!</v>
      </c>
      <c r="AX260" s="36" t="e">
        <f t="shared" si="281"/>
        <v>#VALUE!</v>
      </c>
      <c r="AY260" s="36" t="e">
        <f t="shared" si="281"/>
        <v>#VALUE!</v>
      </c>
    </row>
    <row r="261" spans="6:51" x14ac:dyDescent="0.3">
      <c r="F261">
        <v>19</v>
      </c>
      <c r="G261" s="29">
        <f t="shared" ref="G261:X261" si="319">G189*G$163</f>
        <v>0.73568127075815815</v>
      </c>
      <c r="H261" s="29">
        <f t="shared" si="319"/>
        <v>0.79779199495398967</v>
      </c>
      <c r="I261" s="29">
        <f t="shared" si="319"/>
        <v>0.98098034178400284</v>
      </c>
      <c r="J261" s="29">
        <f t="shared" si="319"/>
        <v>1.1963586836350242</v>
      </c>
      <c r="K261" s="29">
        <f t="shared" si="319"/>
        <v>0</v>
      </c>
      <c r="L261" s="30" t="e">
        <f t="shared" si="319"/>
        <v>#VALUE!</v>
      </c>
      <c r="M261" s="31">
        <f t="shared" si="319"/>
        <v>4.9866938229859825E-2</v>
      </c>
      <c r="N261" s="32">
        <f t="shared" si="319"/>
        <v>0</v>
      </c>
      <c r="O261" s="32">
        <f t="shared" si="319"/>
        <v>0</v>
      </c>
      <c r="P261" s="33">
        <f t="shared" si="319"/>
        <v>0</v>
      </c>
      <c r="Q261" s="33">
        <f t="shared" si="319"/>
        <v>0</v>
      </c>
      <c r="R261" s="33">
        <f t="shared" si="319"/>
        <v>0</v>
      </c>
      <c r="S261" s="34">
        <f t="shared" si="319"/>
        <v>0</v>
      </c>
      <c r="T261" s="34">
        <f t="shared" si="319"/>
        <v>0</v>
      </c>
      <c r="U261" s="35" t="e">
        <f t="shared" si="278"/>
        <v>#VALUE!</v>
      </c>
      <c r="V261" s="35" t="e">
        <f t="shared" si="278"/>
        <v>#VALUE!</v>
      </c>
      <c r="W261" s="36" t="e">
        <f t="shared" si="319"/>
        <v>#VALUE!</v>
      </c>
      <c r="X261" s="36" t="e">
        <f t="shared" si="319"/>
        <v>#VALUE!</v>
      </c>
      <c r="AG261">
        <f t="shared" si="283"/>
        <v>15.934227459578645</v>
      </c>
      <c r="AH261" s="29">
        <f t="shared" ref="AH261:AU261" si="320">AH189*AH$163</f>
        <v>0.68719225255030669</v>
      </c>
      <c r="AI261" s="29">
        <f t="shared" si="320"/>
        <v>0.79298632343067588</v>
      </c>
      <c r="AJ261" s="29">
        <f t="shared" si="320"/>
        <v>0.52535365818145596</v>
      </c>
      <c r="AK261" s="29">
        <f t="shared" si="320"/>
        <v>1.1876112632366638</v>
      </c>
      <c r="AL261" s="29">
        <f t="shared" si="320"/>
        <v>0</v>
      </c>
      <c r="AM261" s="30" t="e">
        <f t="shared" si="320"/>
        <v>#VALUE!</v>
      </c>
      <c r="AN261" s="31">
        <f t="shared" si="320"/>
        <v>0</v>
      </c>
      <c r="AO261" s="32">
        <f t="shared" si="320"/>
        <v>0</v>
      </c>
      <c r="AP261" s="32">
        <f t="shared" si="320"/>
        <v>0</v>
      </c>
      <c r="AQ261" s="33">
        <f t="shared" si="320"/>
        <v>0</v>
      </c>
      <c r="AR261" s="33">
        <f t="shared" si="320"/>
        <v>0</v>
      </c>
      <c r="AS261" s="33">
        <f t="shared" si="320"/>
        <v>0</v>
      </c>
      <c r="AT261" s="34">
        <f t="shared" si="320"/>
        <v>0</v>
      </c>
      <c r="AU261" s="34">
        <f t="shared" si="320"/>
        <v>0</v>
      </c>
      <c r="AV261" s="35" t="e">
        <f t="shared" si="280"/>
        <v>#VALUE!</v>
      </c>
      <c r="AW261" s="35" t="e">
        <f t="shared" si="280"/>
        <v>#VALUE!</v>
      </c>
      <c r="AX261" s="36" t="e">
        <f t="shared" si="281"/>
        <v>#VALUE!</v>
      </c>
      <c r="AY261" s="36" t="e">
        <f t="shared" si="281"/>
        <v>#VALUE!</v>
      </c>
    </row>
    <row r="262" spans="6:51" x14ac:dyDescent="0.3">
      <c r="F262">
        <v>20</v>
      </c>
      <c r="G262" s="29">
        <f t="shared" ref="G262:X262" si="321">G190*G$163</f>
        <v>0.74146628470558185</v>
      </c>
      <c r="H262" s="29">
        <f t="shared" si="321"/>
        <v>0.79847706726446255</v>
      </c>
      <c r="I262" s="29">
        <f t="shared" si="321"/>
        <v>1.0422194896559189</v>
      </c>
      <c r="J262" s="29">
        <f t="shared" si="321"/>
        <v>1.1975406755922111</v>
      </c>
      <c r="K262" s="29">
        <f t="shared" si="321"/>
        <v>0</v>
      </c>
      <c r="L262" s="30" t="e">
        <f t="shared" si="321"/>
        <v>#VALUE!</v>
      </c>
      <c r="M262" s="31">
        <f t="shared" si="321"/>
        <v>0.10995750091414536</v>
      </c>
      <c r="N262" s="32">
        <f t="shared" si="321"/>
        <v>0</v>
      </c>
      <c r="O262" s="32">
        <f t="shared" si="321"/>
        <v>0</v>
      </c>
      <c r="P262" s="33">
        <f t="shared" si="321"/>
        <v>0</v>
      </c>
      <c r="Q262" s="33">
        <f t="shared" si="321"/>
        <v>0</v>
      </c>
      <c r="R262" s="33">
        <f t="shared" si="321"/>
        <v>0</v>
      </c>
      <c r="S262" s="34">
        <f t="shared" si="321"/>
        <v>0</v>
      </c>
      <c r="T262" s="34">
        <f t="shared" si="321"/>
        <v>0</v>
      </c>
      <c r="U262" s="35" t="e">
        <f t="shared" ref="U262:V281" si="322">$C$5/100*U$163*U190</f>
        <v>#VALUE!</v>
      </c>
      <c r="V262" s="35" t="e">
        <f t="shared" si="322"/>
        <v>#VALUE!</v>
      </c>
      <c r="W262" s="36" t="e">
        <f t="shared" si="321"/>
        <v>#VALUE!</v>
      </c>
      <c r="X262" s="36" t="e">
        <f t="shared" si="321"/>
        <v>#VALUE!</v>
      </c>
      <c r="AG262">
        <f t="shared" si="283"/>
        <v>16.75772701061085</v>
      </c>
      <c r="AH262" s="29">
        <f t="shared" ref="AH262:AU262" si="323">AH190*AH$163</f>
        <v>0.70692238188675705</v>
      </c>
      <c r="AI262" s="29">
        <f t="shared" si="323"/>
        <v>0.79486823253818484</v>
      </c>
      <c r="AJ262" s="29">
        <f t="shared" si="323"/>
        <v>0.70460911664357173</v>
      </c>
      <c r="AK262" s="29">
        <f t="shared" si="323"/>
        <v>1.1911064856419824</v>
      </c>
      <c r="AL262" s="29">
        <f t="shared" si="323"/>
        <v>0</v>
      </c>
      <c r="AM262" s="30" t="e">
        <f t="shared" si="323"/>
        <v>#VALUE!</v>
      </c>
      <c r="AN262" s="31">
        <f t="shared" si="323"/>
        <v>0</v>
      </c>
      <c r="AO262" s="32">
        <f t="shared" si="323"/>
        <v>0</v>
      </c>
      <c r="AP262" s="32">
        <f t="shared" si="323"/>
        <v>0</v>
      </c>
      <c r="AQ262" s="33">
        <f t="shared" si="323"/>
        <v>0</v>
      </c>
      <c r="AR262" s="33">
        <f t="shared" si="323"/>
        <v>0</v>
      </c>
      <c r="AS262" s="33">
        <f t="shared" si="323"/>
        <v>0</v>
      </c>
      <c r="AT262" s="34">
        <f t="shared" si="323"/>
        <v>0</v>
      </c>
      <c r="AU262" s="34">
        <f t="shared" si="323"/>
        <v>0</v>
      </c>
      <c r="AV262" s="35" t="e">
        <f t="shared" ref="AV262:AW281" si="324">$C$5/100*AV$163*AV190</f>
        <v>#VALUE!</v>
      </c>
      <c r="AW262" s="35" t="e">
        <f t="shared" si="324"/>
        <v>#VALUE!</v>
      </c>
      <c r="AX262" s="36" t="e">
        <f t="shared" ref="AX262:AY281" si="325">AX190*AX$163</f>
        <v>#VALUE!</v>
      </c>
      <c r="AY262" s="36" t="e">
        <f t="shared" si="325"/>
        <v>#VALUE!</v>
      </c>
    </row>
    <row r="263" spans="6:51" x14ac:dyDescent="0.3">
      <c r="F263">
        <v>21</v>
      </c>
      <c r="G263" s="29">
        <f t="shared" ref="G263:X263" si="326">G191*G$163</f>
        <v>0.74496825458760474</v>
      </c>
      <c r="H263" s="29">
        <f t="shared" si="326"/>
        <v>0.79894585744592173</v>
      </c>
      <c r="I263" s="29">
        <f t="shared" si="326"/>
        <v>1.081821139101768</v>
      </c>
      <c r="J263" s="29">
        <f t="shared" si="326"/>
        <v>1.198331902922608</v>
      </c>
      <c r="K263" s="29">
        <f t="shared" si="326"/>
        <v>0</v>
      </c>
      <c r="L263" s="30" t="e">
        <f t="shared" si="326"/>
        <v>#VALUE!</v>
      </c>
      <c r="M263" s="31">
        <f t="shared" si="326"/>
        <v>0.16230835852891012</v>
      </c>
      <c r="N263" s="32">
        <f t="shared" si="326"/>
        <v>0</v>
      </c>
      <c r="O263" s="32">
        <f t="shared" si="326"/>
        <v>0</v>
      </c>
      <c r="P263" s="33">
        <f t="shared" si="326"/>
        <v>0</v>
      </c>
      <c r="Q263" s="33">
        <f t="shared" si="326"/>
        <v>0</v>
      </c>
      <c r="R263" s="33">
        <f t="shared" si="326"/>
        <v>0</v>
      </c>
      <c r="S263" s="34">
        <f t="shared" si="326"/>
        <v>0</v>
      </c>
      <c r="T263" s="34">
        <f t="shared" si="326"/>
        <v>0</v>
      </c>
      <c r="U263" s="35" t="e">
        <f t="shared" si="322"/>
        <v>#VALUE!</v>
      </c>
      <c r="V263" s="35" t="e">
        <f t="shared" si="322"/>
        <v>#VALUE!</v>
      </c>
      <c r="W263" s="36" t="e">
        <f t="shared" si="326"/>
        <v>#VALUE!</v>
      </c>
      <c r="X263" s="36" t="e">
        <f t="shared" si="326"/>
        <v>#VALUE!</v>
      </c>
      <c r="AG263">
        <f t="shared" si="283"/>
        <v>17.623785983633894</v>
      </c>
      <c r="AH263" s="29">
        <f t="shared" ref="AH263:AU263" si="327">AH191*AH$163</f>
        <v>0.72152107110601504</v>
      </c>
      <c r="AI263" s="29">
        <f t="shared" si="327"/>
        <v>0.79630033700991054</v>
      </c>
      <c r="AJ263" s="29">
        <f t="shared" si="327"/>
        <v>0.841330641917304</v>
      </c>
      <c r="AK263" s="29">
        <f t="shared" si="327"/>
        <v>1.1937125974071712</v>
      </c>
      <c r="AL263" s="29">
        <f t="shared" si="327"/>
        <v>0</v>
      </c>
      <c r="AM263" s="30" t="e">
        <f t="shared" si="327"/>
        <v>#VALUE!</v>
      </c>
      <c r="AN263" s="31">
        <f t="shared" si="327"/>
        <v>0</v>
      </c>
      <c r="AO263" s="32">
        <f t="shared" si="327"/>
        <v>0</v>
      </c>
      <c r="AP263" s="32">
        <f t="shared" si="327"/>
        <v>0</v>
      </c>
      <c r="AQ263" s="33">
        <f t="shared" si="327"/>
        <v>0</v>
      </c>
      <c r="AR263" s="33">
        <f t="shared" si="327"/>
        <v>0</v>
      </c>
      <c r="AS263" s="33">
        <f t="shared" si="327"/>
        <v>0</v>
      </c>
      <c r="AT263" s="34">
        <f t="shared" si="327"/>
        <v>0</v>
      </c>
      <c r="AU263" s="34">
        <f t="shared" si="327"/>
        <v>0</v>
      </c>
      <c r="AV263" s="35" t="e">
        <f t="shared" si="324"/>
        <v>#VALUE!</v>
      </c>
      <c r="AW263" s="35" t="e">
        <f t="shared" si="324"/>
        <v>#VALUE!</v>
      </c>
      <c r="AX263" s="36" t="e">
        <f t="shared" si="325"/>
        <v>#VALUE!</v>
      </c>
      <c r="AY263" s="36" t="e">
        <f t="shared" si="325"/>
        <v>#VALUE!</v>
      </c>
    </row>
    <row r="264" spans="6:51" x14ac:dyDescent="0.3">
      <c r="F264">
        <v>22</v>
      </c>
      <c r="G264" s="29">
        <f t="shared" ref="G264:X264" si="328">G192*G$163</f>
        <v>0.74705400393027555</v>
      </c>
      <c r="H264" s="29">
        <f t="shared" si="328"/>
        <v>0.79926747132296161</v>
      </c>
      <c r="I264" s="29">
        <f t="shared" si="328"/>
        <v>1.1071350669169258</v>
      </c>
      <c r="J264" s="29">
        <f t="shared" si="328"/>
        <v>1.1988632952463751</v>
      </c>
      <c r="K264" s="29">
        <f t="shared" si="328"/>
        <v>0</v>
      </c>
      <c r="L264" s="30" t="e">
        <f t="shared" si="328"/>
        <v>#VALUE!</v>
      </c>
      <c r="M264" s="31">
        <f t="shared" si="328"/>
        <v>0.20778061062480652</v>
      </c>
      <c r="N264" s="32">
        <f t="shared" si="328"/>
        <v>0</v>
      </c>
      <c r="O264" s="32">
        <f t="shared" si="328"/>
        <v>0</v>
      </c>
      <c r="P264" s="33">
        <f t="shared" si="328"/>
        <v>0</v>
      </c>
      <c r="Q264" s="33">
        <f t="shared" si="328"/>
        <v>0</v>
      </c>
      <c r="R264" s="33">
        <f t="shared" si="328"/>
        <v>0</v>
      </c>
      <c r="S264" s="34">
        <f t="shared" si="328"/>
        <v>0</v>
      </c>
      <c r="T264" s="34">
        <f t="shared" si="328"/>
        <v>0</v>
      </c>
      <c r="U264" s="35" t="e">
        <f t="shared" si="322"/>
        <v>#VALUE!</v>
      </c>
      <c r="V264" s="35" t="e">
        <f t="shared" si="322"/>
        <v>#VALUE!</v>
      </c>
      <c r="W264" s="36" t="e">
        <f t="shared" si="328"/>
        <v>#VALUE!</v>
      </c>
      <c r="X264" s="36" t="e">
        <f t="shared" si="328"/>
        <v>#VALUE!</v>
      </c>
      <c r="AG264">
        <f t="shared" si="283"/>
        <v>18.534603899458592</v>
      </c>
      <c r="AH264" s="29">
        <f t="shared" ref="AH264:AU264" si="329">AH192*AH$163</f>
        <v>0.73186757648124967</v>
      </c>
      <c r="AI264" s="29">
        <f t="shared" si="329"/>
        <v>0.79737246517969884</v>
      </c>
      <c r="AJ264" s="29">
        <f t="shared" si="329"/>
        <v>0.94230010935546293</v>
      </c>
      <c r="AK264" s="29">
        <f t="shared" si="329"/>
        <v>1.1956231984468324</v>
      </c>
      <c r="AL264" s="29">
        <f t="shared" si="329"/>
        <v>0</v>
      </c>
      <c r="AM264" s="30" t="e">
        <f t="shared" si="329"/>
        <v>#VALUE!</v>
      </c>
      <c r="AN264" s="31">
        <f t="shared" si="329"/>
        <v>1.9010955050908773E-2</v>
      </c>
      <c r="AO264" s="32">
        <f t="shared" si="329"/>
        <v>0</v>
      </c>
      <c r="AP264" s="32">
        <f t="shared" si="329"/>
        <v>0</v>
      </c>
      <c r="AQ264" s="33">
        <f t="shared" si="329"/>
        <v>0</v>
      </c>
      <c r="AR264" s="33">
        <f t="shared" si="329"/>
        <v>0</v>
      </c>
      <c r="AS264" s="33">
        <f t="shared" si="329"/>
        <v>0</v>
      </c>
      <c r="AT264" s="34">
        <f t="shared" si="329"/>
        <v>0</v>
      </c>
      <c r="AU264" s="34">
        <f t="shared" si="329"/>
        <v>0</v>
      </c>
      <c r="AV264" s="35" t="e">
        <f t="shared" si="324"/>
        <v>#VALUE!</v>
      </c>
      <c r="AW264" s="35" t="e">
        <f t="shared" si="324"/>
        <v>#VALUE!</v>
      </c>
      <c r="AX264" s="36" t="e">
        <f t="shared" si="325"/>
        <v>#VALUE!</v>
      </c>
      <c r="AY264" s="36" t="e">
        <f t="shared" si="325"/>
        <v>#VALUE!</v>
      </c>
    </row>
    <row r="265" spans="6:51" x14ac:dyDescent="0.3">
      <c r="F265">
        <v>23</v>
      </c>
      <c r="G265" s="29">
        <f t="shared" ref="G265:X265" si="330">G193*G$163</f>
        <v>0.7482814773849058</v>
      </c>
      <c r="H265" s="29">
        <f t="shared" si="330"/>
        <v>0.79948878615332364</v>
      </c>
      <c r="I265" s="29">
        <f t="shared" si="330"/>
        <v>1.1231662772517563</v>
      </c>
      <c r="J265" s="29">
        <f t="shared" si="330"/>
        <v>1.1992215278000156</v>
      </c>
      <c r="K265" s="29">
        <f t="shared" si="330"/>
        <v>0</v>
      </c>
      <c r="L265" s="30" t="e">
        <f t="shared" si="330"/>
        <v>#VALUE!</v>
      </c>
      <c r="M265" s="31">
        <f t="shared" si="330"/>
        <v>0.24718144375641105</v>
      </c>
      <c r="N265" s="32">
        <f t="shared" si="330"/>
        <v>0</v>
      </c>
      <c r="O265" s="32">
        <f t="shared" si="330"/>
        <v>0</v>
      </c>
      <c r="P265" s="33">
        <f t="shared" si="330"/>
        <v>0</v>
      </c>
      <c r="Q265" s="33">
        <f t="shared" si="330"/>
        <v>0</v>
      </c>
      <c r="R265" s="33">
        <f t="shared" si="330"/>
        <v>0</v>
      </c>
      <c r="S265" s="34">
        <f t="shared" si="330"/>
        <v>0</v>
      </c>
      <c r="T265" s="34">
        <f t="shared" si="330"/>
        <v>0</v>
      </c>
      <c r="U265" s="35" t="e">
        <f t="shared" si="322"/>
        <v>#VALUE!</v>
      </c>
      <c r="V265" s="35" t="e">
        <f t="shared" si="322"/>
        <v>#VALUE!</v>
      </c>
      <c r="W265" s="36" t="e">
        <f t="shared" si="330"/>
        <v>#VALUE!</v>
      </c>
      <c r="X265" s="36" t="e">
        <f t="shared" si="330"/>
        <v>#VALUE!</v>
      </c>
      <c r="AG265">
        <f t="shared" si="283"/>
        <v>19.49249395270925</v>
      </c>
      <c r="AH265" s="29">
        <f t="shared" ref="AH265:AU265" si="331">AH193*AH$163</f>
        <v>0.73888541112963746</v>
      </c>
      <c r="AI265" s="29">
        <f t="shared" si="331"/>
        <v>0.79816189369241897</v>
      </c>
      <c r="AJ265" s="29">
        <f t="shared" si="331"/>
        <v>1.0144197216455855</v>
      </c>
      <c r="AK265" s="29">
        <f t="shared" si="331"/>
        <v>1.1970001647200041</v>
      </c>
      <c r="AL265" s="29">
        <f t="shared" si="331"/>
        <v>0</v>
      </c>
      <c r="AM265" s="30" t="e">
        <f t="shared" si="331"/>
        <v>#VALUE!</v>
      </c>
      <c r="AN265" s="31">
        <f t="shared" si="331"/>
        <v>8.0484207910812566E-2</v>
      </c>
      <c r="AO265" s="32">
        <f t="shared" si="331"/>
        <v>0</v>
      </c>
      <c r="AP265" s="32">
        <f t="shared" si="331"/>
        <v>0</v>
      </c>
      <c r="AQ265" s="33">
        <f t="shared" si="331"/>
        <v>0</v>
      </c>
      <c r="AR265" s="33">
        <f t="shared" si="331"/>
        <v>0</v>
      </c>
      <c r="AS265" s="33">
        <f t="shared" si="331"/>
        <v>0</v>
      </c>
      <c r="AT265" s="34">
        <f t="shared" si="331"/>
        <v>0</v>
      </c>
      <c r="AU265" s="34">
        <f t="shared" si="331"/>
        <v>0</v>
      </c>
      <c r="AV265" s="35" t="e">
        <f t="shared" si="324"/>
        <v>#VALUE!</v>
      </c>
      <c r="AW265" s="35" t="e">
        <f t="shared" si="324"/>
        <v>#VALUE!</v>
      </c>
      <c r="AX265" s="36" t="e">
        <f t="shared" si="325"/>
        <v>#VALUE!</v>
      </c>
      <c r="AY265" s="36" t="e">
        <f t="shared" si="325"/>
        <v>#VALUE!</v>
      </c>
    </row>
    <row r="266" spans="6:51" x14ac:dyDescent="0.3">
      <c r="F266">
        <v>24</v>
      </c>
      <c r="G266" s="29">
        <f t="shared" ref="G266:X266" si="332">G194*G$163</f>
        <v>0.74899805686528276</v>
      </c>
      <c r="H266" s="29">
        <f t="shared" si="332"/>
        <v>0.79964160726947431</v>
      </c>
      <c r="I266" s="29">
        <f t="shared" si="332"/>
        <v>1.1332461307894257</v>
      </c>
      <c r="J266" s="29">
        <f t="shared" si="332"/>
        <v>1.1994640378504906</v>
      </c>
      <c r="K266" s="29">
        <f t="shared" si="332"/>
        <v>0</v>
      </c>
      <c r="L266" s="30" t="e">
        <f t="shared" si="332"/>
        <v>#VALUE!</v>
      </c>
      <c r="M266" s="31">
        <f t="shared" si="332"/>
        <v>0.28125424007417221</v>
      </c>
      <c r="N266" s="32">
        <f t="shared" si="332"/>
        <v>0</v>
      </c>
      <c r="O266" s="32">
        <f t="shared" si="332"/>
        <v>0</v>
      </c>
      <c r="P266" s="33">
        <f t="shared" si="332"/>
        <v>0</v>
      </c>
      <c r="Q266" s="33">
        <f t="shared" si="332"/>
        <v>0</v>
      </c>
      <c r="R266" s="33">
        <f t="shared" si="332"/>
        <v>0</v>
      </c>
      <c r="S266" s="34">
        <f t="shared" si="332"/>
        <v>0</v>
      </c>
      <c r="T266" s="34">
        <f t="shared" si="332"/>
        <v>0</v>
      </c>
      <c r="U266" s="35" t="e">
        <f t="shared" si="322"/>
        <v>#VALUE!</v>
      </c>
      <c r="V266" s="35" t="e">
        <f t="shared" si="322"/>
        <v>#VALUE!</v>
      </c>
      <c r="W266" s="36" t="e">
        <f t="shared" si="332"/>
        <v>#VALUE!</v>
      </c>
      <c r="X266" s="36" t="e">
        <f t="shared" si="332"/>
        <v>#VALUE!</v>
      </c>
      <c r="AG266">
        <f t="shared" si="283"/>
        <v>20.499888886619559</v>
      </c>
      <c r="AH266" s="29">
        <f t="shared" ref="AH266:AU266" si="333">AH194*AH$163</f>
        <v>0.74343954402601398</v>
      </c>
      <c r="AI266" s="29">
        <f t="shared" si="333"/>
        <v>0.79873350221245409</v>
      </c>
      <c r="AJ266" s="29">
        <f t="shared" si="333"/>
        <v>1.0641974314698004</v>
      </c>
      <c r="AK266" s="29">
        <f t="shared" si="333"/>
        <v>1.1979756067314162</v>
      </c>
      <c r="AL266" s="29">
        <f t="shared" si="333"/>
        <v>0</v>
      </c>
      <c r="AM266" s="30" t="e">
        <f t="shared" si="333"/>
        <v>#VALUE!</v>
      </c>
      <c r="AN266" s="31">
        <f t="shared" si="333"/>
        <v>0.13703965753039221</v>
      </c>
      <c r="AO266" s="32">
        <f t="shared" si="333"/>
        <v>0</v>
      </c>
      <c r="AP266" s="32">
        <f t="shared" si="333"/>
        <v>0</v>
      </c>
      <c r="AQ266" s="33">
        <f t="shared" si="333"/>
        <v>0</v>
      </c>
      <c r="AR266" s="33">
        <f t="shared" si="333"/>
        <v>0</v>
      </c>
      <c r="AS266" s="33">
        <f t="shared" si="333"/>
        <v>0</v>
      </c>
      <c r="AT266" s="34">
        <f t="shared" si="333"/>
        <v>0</v>
      </c>
      <c r="AU266" s="34">
        <f t="shared" si="333"/>
        <v>0</v>
      </c>
      <c r="AV266" s="35" t="e">
        <f t="shared" si="324"/>
        <v>#VALUE!</v>
      </c>
      <c r="AW266" s="35" t="e">
        <f t="shared" si="324"/>
        <v>#VALUE!</v>
      </c>
      <c r="AX266" s="36" t="e">
        <f t="shared" si="325"/>
        <v>#VALUE!</v>
      </c>
      <c r="AY266" s="36" t="e">
        <f t="shared" si="325"/>
        <v>#VALUE!</v>
      </c>
    </row>
    <row r="267" spans="6:51" x14ac:dyDescent="0.3">
      <c r="F267">
        <v>25</v>
      </c>
      <c r="G267" s="29">
        <f t="shared" ref="G267:X267" si="334">G195*G$163</f>
        <v>0.74941450568249846</v>
      </c>
      <c r="H267" s="29">
        <f t="shared" si="334"/>
        <v>0.79974753429104473</v>
      </c>
      <c r="I267" s="29">
        <f t="shared" si="334"/>
        <v>1.139550899321689</v>
      </c>
      <c r="J267" s="29">
        <f t="shared" si="334"/>
        <v>1.1996289538431377</v>
      </c>
      <c r="K267" s="29">
        <f t="shared" si="334"/>
        <v>0</v>
      </c>
      <c r="L267" s="30" t="e">
        <f t="shared" si="334"/>
        <v>#VALUE!</v>
      </c>
      <c r="M267" s="31">
        <f t="shared" si="334"/>
        <v>0.31067403155383744</v>
      </c>
      <c r="N267" s="32">
        <f t="shared" si="334"/>
        <v>0</v>
      </c>
      <c r="O267" s="32">
        <f t="shared" si="334"/>
        <v>0</v>
      </c>
      <c r="P267" s="33">
        <f t="shared" si="334"/>
        <v>0</v>
      </c>
      <c r="Q267" s="33">
        <f t="shared" si="334"/>
        <v>0</v>
      </c>
      <c r="R267" s="33">
        <f t="shared" si="334"/>
        <v>0</v>
      </c>
      <c r="S267" s="34">
        <f t="shared" si="334"/>
        <v>0</v>
      </c>
      <c r="T267" s="34">
        <f t="shared" si="334"/>
        <v>0</v>
      </c>
      <c r="U267" s="35" t="e">
        <f t="shared" si="322"/>
        <v>#VALUE!</v>
      </c>
      <c r="V267" s="35" t="e">
        <f t="shared" si="322"/>
        <v>#VALUE!</v>
      </c>
      <c r="W267" s="36" t="e">
        <f t="shared" si="334"/>
        <v>#VALUE!</v>
      </c>
      <c r="X267" s="36" t="e">
        <f t="shared" si="334"/>
        <v>#VALUE!</v>
      </c>
      <c r="AG267">
        <f t="shared" si="283"/>
        <v>21.559347171444852</v>
      </c>
      <c r="AH267" s="29">
        <f t="shared" ref="AH267:AU267" si="335">AH195*AH$163</f>
        <v>0.74626785345982505</v>
      </c>
      <c r="AI267" s="29">
        <f t="shared" si="335"/>
        <v>0.79914047101111996</v>
      </c>
      <c r="AJ267" s="29">
        <f t="shared" si="335"/>
        <v>1.0973751716092826</v>
      </c>
      <c r="AK267" s="29">
        <f t="shared" si="335"/>
        <v>1.1986547910423979</v>
      </c>
      <c r="AL267" s="29">
        <f t="shared" si="335"/>
        <v>0</v>
      </c>
      <c r="AM267" s="30" t="e">
        <f t="shared" si="335"/>
        <v>#VALUE!</v>
      </c>
      <c r="AN267" s="31">
        <f t="shared" si="335"/>
        <v>0.18853774974764037</v>
      </c>
      <c r="AO267" s="32">
        <f t="shared" si="335"/>
        <v>0</v>
      </c>
      <c r="AP267" s="32">
        <f t="shared" si="335"/>
        <v>0</v>
      </c>
      <c r="AQ267" s="33">
        <f t="shared" si="335"/>
        <v>0</v>
      </c>
      <c r="AR267" s="33">
        <f t="shared" si="335"/>
        <v>0</v>
      </c>
      <c r="AS267" s="33">
        <f t="shared" si="335"/>
        <v>0</v>
      </c>
      <c r="AT267" s="34">
        <f t="shared" si="335"/>
        <v>0</v>
      </c>
      <c r="AU267" s="34">
        <f t="shared" si="335"/>
        <v>0</v>
      </c>
      <c r="AV267" s="35" t="e">
        <f t="shared" si="324"/>
        <v>#VALUE!</v>
      </c>
      <c r="AW267" s="35" t="e">
        <f t="shared" si="324"/>
        <v>#VALUE!</v>
      </c>
      <c r="AX267" s="36" t="e">
        <f t="shared" si="325"/>
        <v>#VALUE!</v>
      </c>
      <c r="AY267" s="36" t="e">
        <f t="shared" si="325"/>
        <v>#VALUE!</v>
      </c>
    </row>
    <row r="268" spans="6:51" x14ac:dyDescent="0.3">
      <c r="F268">
        <v>26</v>
      </c>
      <c r="G268" s="29">
        <f t="shared" ref="G268:X268" si="336">G196*G$163</f>
        <v>0.74965621205794464</v>
      </c>
      <c r="H268" s="29">
        <f t="shared" si="336"/>
        <v>0.79982125895806822</v>
      </c>
      <c r="I268" s="29">
        <f t="shared" si="336"/>
        <v>1.1434808343454401</v>
      </c>
      <c r="J268" s="29">
        <f t="shared" si="336"/>
        <v>1.1997416463270301</v>
      </c>
      <c r="K268" s="29">
        <f t="shared" si="336"/>
        <v>0</v>
      </c>
      <c r="L268" s="30" t="e">
        <f t="shared" si="336"/>
        <v>#VALUE!</v>
      </c>
      <c r="M268" s="31">
        <f t="shared" si="336"/>
        <v>0.33604681424535249</v>
      </c>
      <c r="N268" s="32">
        <f t="shared" si="336"/>
        <v>0</v>
      </c>
      <c r="O268" s="32">
        <f t="shared" si="336"/>
        <v>0</v>
      </c>
      <c r="P268" s="33">
        <f t="shared" si="336"/>
        <v>0</v>
      </c>
      <c r="Q268" s="33">
        <f t="shared" si="336"/>
        <v>0</v>
      </c>
      <c r="R268" s="33">
        <f t="shared" si="336"/>
        <v>0</v>
      </c>
      <c r="S268" s="34">
        <f t="shared" si="336"/>
        <v>0</v>
      </c>
      <c r="T268" s="34">
        <f t="shared" si="336"/>
        <v>0</v>
      </c>
      <c r="U268" s="35" t="e">
        <f t="shared" si="322"/>
        <v>#VALUE!</v>
      </c>
      <c r="V268" s="35" t="e">
        <f t="shared" si="322"/>
        <v>#VALUE!</v>
      </c>
      <c r="W268" s="36" t="e">
        <f t="shared" si="336"/>
        <v>#VALUE!</v>
      </c>
      <c r="X268" s="36" t="e">
        <f t="shared" si="336"/>
        <v>#VALUE!</v>
      </c>
      <c r="AG268">
        <f t="shared" si="283"/>
        <v>22.673559502181952</v>
      </c>
      <c r="AH268" s="29">
        <f t="shared" ref="AH268:AU268" si="337">AH196*AH$163</f>
        <v>0.74795045900052981</v>
      </c>
      <c r="AI268" s="29">
        <f t="shared" si="337"/>
        <v>0.7994253703711578</v>
      </c>
      <c r="AJ268" s="29">
        <f t="shared" si="337"/>
        <v>1.1187214933557299</v>
      </c>
      <c r="AK268" s="29">
        <f t="shared" si="337"/>
        <v>1.1991196309224508</v>
      </c>
      <c r="AL268" s="29">
        <f t="shared" si="337"/>
        <v>0</v>
      </c>
      <c r="AM268" s="30" t="e">
        <f t="shared" si="337"/>
        <v>#VALUE!</v>
      </c>
      <c r="AN268" s="31">
        <f t="shared" si="337"/>
        <v>0.2349399418340169</v>
      </c>
      <c r="AO268" s="32">
        <f t="shared" si="337"/>
        <v>0</v>
      </c>
      <c r="AP268" s="32">
        <f t="shared" si="337"/>
        <v>0</v>
      </c>
      <c r="AQ268" s="33">
        <f t="shared" si="337"/>
        <v>0</v>
      </c>
      <c r="AR268" s="33">
        <f t="shared" si="337"/>
        <v>0</v>
      </c>
      <c r="AS268" s="33">
        <f t="shared" si="337"/>
        <v>0</v>
      </c>
      <c r="AT268" s="34">
        <f t="shared" si="337"/>
        <v>0</v>
      </c>
      <c r="AU268" s="34">
        <f t="shared" si="337"/>
        <v>0</v>
      </c>
      <c r="AV268" s="35" t="e">
        <f t="shared" si="324"/>
        <v>#VALUE!</v>
      </c>
      <c r="AW268" s="35" t="e">
        <f t="shared" si="324"/>
        <v>#VALUE!</v>
      </c>
      <c r="AX268" s="36" t="e">
        <f t="shared" si="325"/>
        <v>#VALUE!</v>
      </c>
      <c r="AY268" s="36" t="e">
        <f t="shared" si="325"/>
        <v>#VALUE!</v>
      </c>
    </row>
    <row r="269" spans="6:51" x14ac:dyDescent="0.3">
      <c r="F269">
        <v>27</v>
      </c>
      <c r="G269" s="29">
        <f t="shared" ref="G269:X269" si="338">G197*G$163</f>
        <v>0.74979671095785139</v>
      </c>
      <c r="H269" s="29">
        <f t="shared" si="338"/>
        <v>0.79987279544895451</v>
      </c>
      <c r="I269" s="29">
        <f t="shared" si="338"/>
        <v>1.1459260030867564</v>
      </c>
      <c r="J269" s="29">
        <f t="shared" si="338"/>
        <v>1.1998190456480684</v>
      </c>
      <c r="K269" s="29">
        <f t="shared" si="338"/>
        <v>0</v>
      </c>
      <c r="L269" s="30" t="e">
        <f t="shared" si="338"/>
        <v>#VALUE!</v>
      </c>
      <c r="M269" s="31">
        <f t="shared" si="338"/>
        <v>0.35791152981488028</v>
      </c>
      <c r="N269" s="32">
        <f t="shared" si="338"/>
        <v>0</v>
      </c>
      <c r="O269" s="32">
        <f t="shared" si="338"/>
        <v>0</v>
      </c>
      <c r="P269" s="33">
        <f t="shared" si="338"/>
        <v>0</v>
      </c>
      <c r="Q269" s="33">
        <f t="shared" si="338"/>
        <v>0</v>
      </c>
      <c r="R269" s="33">
        <f t="shared" si="338"/>
        <v>0</v>
      </c>
      <c r="S269" s="34">
        <f t="shared" si="338"/>
        <v>0</v>
      </c>
      <c r="T269" s="34">
        <f t="shared" si="338"/>
        <v>0</v>
      </c>
      <c r="U269" s="35" t="e">
        <f t="shared" si="322"/>
        <v>#VALUE!</v>
      </c>
      <c r="V269" s="35" t="e">
        <f t="shared" si="322"/>
        <v>#VALUE!</v>
      </c>
      <c r="W269" s="36" t="e">
        <f t="shared" si="338"/>
        <v>#VALUE!</v>
      </c>
      <c r="X269" s="36" t="e">
        <f t="shared" si="338"/>
        <v>#VALUE!</v>
      </c>
      <c r="AG269">
        <f t="shared" si="283"/>
        <v>23.845355632098787</v>
      </c>
      <c r="AH269" s="29">
        <f t="shared" ref="AH269:AU269" si="339">AH197*AH$163</f>
        <v>0.74891096293044612</v>
      </c>
      <c r="AI269" s="29">
        <f t="shared" si="339"/>
        <v>0.79962148926661192</v>
      </c>
      <c r="AJ269" s="29">
        <f t="shared" si="339"/>
        <v>1.1319782424231533</v>
      </c>
      <c r="AK269" s="29">
        <f t="shared" si="339"/>
        <v>1.1994323916287073</v>
      </c>
      <c r="AL269" s="29">
        <f t="shared" si="339"/>
        <v>0</v>
      </c>
      <c r="AM269" s="30" t="e">
        <f t="shared" si="339"/>
        <v>#VALUE!</v>
      </c>
      <c r="AN269" s="31">
        <f t="shared" si="339"/>
        <v>0.27630539345663108</v>
      </c>
      <c r="AO269" s="32">
        <f t="shared" si="339"/>
        <v>0</v>
      </c>
      <c r="AP269" s="32">
        <f t="shared" si="339"/>
        <v>0</v>
      </c>
      <c r="AQ269" s="33">
        <f t="shared" si="339"/>
        <v>0</v>
      </c>
      <c r="AR269" s="33">
        <f t="shared" si="339"/>
        <v>0</v>
      </c>
      <c r="AS269" s="33">
        <f t="shared" si="339"/>
        <v>0</v>
      </c>
      <c r="AT269" s="34">
        <f t="shared" si="339"/>
        <v>0</v>
      </c>
      <c r="AU269" s="34">
        <f t="shared" si="339"/>
        <v>0</v>
      </c>
      <c r="AV269" s="35" t="e">
        <f t="shared" si="324"/>
        <v>#VALUE!</v>
      </c>
      <c r="AW269" s="35" t="e">
        <f t="shared" si="324"/>
        <v>#VALUE!</v>
      </c>
      <c r="AX269" s="36" t="e">
        <f t="shared" si="325"/>
        <v>#VALUE!</v>
      </c>
      <c r="AY269" s="36" t="e">
        <f t="shared" si="325"/>
        <v>#VALUE!</v>
      </c>
    </row>
    <row r="270" spans="6:51" x14ac:dyDescent="0.3">
      <c r="F270">
        <v>28</v>
      </c>
      <c r="G270" s="29">
        <f t="shared" ref="G270:X270" si="340">G198*G$163</f>
        <v>0.7498787075570934</v>
      </c>
      <c r="H270" s="29">
        <f t="shared" si="340"/>
        <v>0.79990898718879933</v>
      </c>
      <c r="I270" s="29">
        <f t="shared" si="340"/>
        <v>1.1474468325147849</v>
      </c>
      <c r="J270" s="29">
        <f t="shared" si="340"/>
        <v>1.1998724876377611</v>
      </c>
      <c r="K270" s="29">
        <f t="shared" si="340"/>
        <v>0</v>
      </c>
      <c r="L270" s="30" t="e">
        <f t="shared" si="340"/>
        <v>#VALUE!</v>
      </c>
      <c r="M270" s="31">
        <f t="shared" si="340"/>
        <v>0.37674378449912937</v>
      </c>
      <c r="N270" s="32">
        <f t="shared" si="340"/>
        <v>0</v>
      </c>
      <c r="O270" s="32">
        <f t="shared" si="340"/>
        <v>0</v>
      </c>
      <c r="P270" s="33">
        <f t="shared" si="340"/>
        <v>0</v>
      </c>
      <c r="Q270" s="33">
        <f t="shared" si="340"/>
        <v>0</v>
      </c>
      <c r="R270" s="33">
        <f t="shared" si="340"/>
        <v>0</v>
      </c>
      <c r="S270" s="34">
        <f t="shared" si="340"/>
        <v>0</v>
      </c>
      <c r="T270" s="34">
        <f t="shared" si="340"/>
        <v>0</v>
      </c>
      <c r="U270" s="35" t="e">
        <f t="shared" si="322"/>
        <v>#VALUE!</v>
      </c>
      <c r="V270" s="35" t="e">
        <f t="shared" si="322"/>
        <v>#VALUE!</v>
      </c>
      <c r="W270" s="36" t="e">
        <f t="shared" si="340"/>
        <v>#VALUE!</v>
      </c>
      <c r="X270" s="36" t="e">
        <f t="shared" si="340"/>
        <v>#VALUE!</v>
      </c>
      <c r="AG270">
        <f t="shared" si="283"/>
        <v>25.07771155942881</v>
      </c>
      <c r="AH270" s="29">
        <f t="shared" ref="AH270:AU270" si="341">AH198*AH$163</f>
        <v>0.74943835072975773</v>
      </c>
      <c r="AI270" s="29">
        <f t="shared" si="341"/>
        <v>0.79975426432848928</v>
      </c>
      <c r="AJ270" s="29">
        <f t="shared" si="341"/>
        <v>1.1399273471713847</v>
      </c>
      <c r="AK270" s="29">
        <f t="shared" si="341"/>
        <v>1.1996393214969161</v>
      </c>
      <c r="AL270" s="29">
        <f t="shared" si="341"/>
        <v>0</v>
      </c>
      <c r="AM270" s="30" t="e">
        <f t="shared" si="341"/>
        <v>#VALUE!</v>
      </c>
      <c r="AN270" s="31">
        <f t="shared" si="341"/>
        <v>0.31278347443067989</v>
      </c>
      <c r="AO270" s="32">
        <f t="shared" si="341"/>
        <v>0</v>
      </c>
      <c r="AP270" s="32">
        <f t="shared" si="341"/>
        <v>0</v>
      </c>
      <c r="AQ270" s="33">
        <f t="shared" si="341"/>
        <v>0</v>
      </c>
      <c r="AR270" s="33">
        <f t="shared" si="341"/>
        <v>0</v>
      </c>
      <c r="AS270" s="33">
        <f t="shared" si="341"/>
        <v>0</v>
      </c>
      <c r="AT270" s="34">
        <f t="shared" si="341"/>
        <v>0</v>
      </c>
      <c r="AU270" s="34">
        <f t="shared" si="341"/>
        <v>0</v>
      </c>
      <c r="AV270" s="35" t="e">
        <f t="shared" si="324"/>
        <v>#VALUE!</v>
      </c>
      <c r="AW270" s="35" t="e">
        <f t="shared" si="324"/>
        <v>#VALUE!</v>
      </c>
      <c r="AX270" s="36" t="e">
        <f t="shared" si="325"/>
        <v>#VALUE!</v>
      </c>
      <c r="AY270" s="36" t="e">
        <f t="shared" si="325"/>
        <v>#VALUE!</v>
      </c>
    </row>
    <row r="271" spans="6:51" x14ac:dyDescent="0.3">
      <c r="F271">
        <v>29</v>
      </c>
      <c r="G271" s="29">
        <f t="shared" ref="G271:X271" si="342">G199*G$163</f>
        <v>0.7499268573676825</v>
      </c>
      <c r="H271" s="29">
        <f t="shared" si="342"/>
        <v>0.79993452469517223</v>
      </c>
      <c r="I271" s="29">
        <f t="shared" si="342"/>
        <v>1.1483936794980689</v>
      </c>
      <c r="J271" s="29">
        <f t="shared" si="342"/>
        <v>1.1999095906337107</v>
      </c>
      <c r="K271" s="29">
        <f t="shared" si="342"/>
        <v>0</v>
      </c>
      <c r="L271" s="30" t="e">
        <f t="shared" si="342"/>
        <v>#VALUE!</v>
      </c>
      <c r="M271" s="31">
        <f t="shared" si="342"/>
        <v>0.39296060087273332</v>
      </c>
      <c r="N271" s="32">
        <f t="shared" si="342"/>
        <v>0</v>
      </c>
      <c r="O271" s="32">
        <f t="shared" si="342"/>
        <v>0</v>
      </c>
      <c r="P271" s="33">
        <f t="shared" si="342"/>
        <v>0</v>
      </c>
      <c r="Q271" s="33">
        <f t="shared" si="342"/>
        <v>0</v>
      </c>
      <c r="R271" s="33">
        <f t="shared" si="342"/>
        <v>0</v>
      </c>
      <c r="S271" s="34">
        <f t="shared" si="342"/>
        <v>0</v>
      </c>
      <c r="T271" s="34">
        <f t="shared" si="342"/>
        <v>0</v>
      </c>
      <c r="U271" s="35" t="e">
        <f t="shared" si="322"/>
        <v>#VALUE!</v>
      </c>
      <c r="V271" s="35" t="e">
        <f t="shared" si="322"/>
        <v>#VALUE!</v>
      </c>
      <c r="W271" s="36" t="e">
        <f t="shared" si="342"/>
        <v>#VALUE!</v>
      </c>
      <c r="X271" s="36" t="e">
        <f t="shared" si="342"/>
        <v>#VALUE!</v>
      </c>
      <c r="AG271">
        <f t="shared" si="283"/>
        <v>26.373757085482247</v>
      </c>
      <c r="AH271" s="29">
        <f t="shared" ref="AH271:AU271" si="343">AH199*AH$163</f>
        <v>0.74971777034180032</v>
      </c>
      <c r="AI271" s="29">
        <f t="shared" si="343"/>
        <v>0.79984269430365273</v>
      </c>
      <c r="AJ271" s="29">
        <f t="shared" si="343"/>
        <v>1.1445327476920839</v>
      </c>
      <c r="AK271" s="29">
        <f t="shared" si="343"/>
        <v>1.1997739988293532</v>
      </c>
      <c r="AL271" s="29">
        <f t="shared" si="343"/>
        <v>0</v>
      </c>
      <c r="AM271" s="30" t="e">
        <f t="shared" si="343"/>
        <v>#VALUE!</v>
      </c>
      <c r="AN271" s="31">
        <f t="shared" si="343"/>
        <v>0.34460263815170544</v>
      </c>
      <c r="AO271" s="32">
        <f t="shared" si="343"/>
        <v>0</v>
      </c>
      <c r="AP271" s="32">
        <f t="shared" si="343"/>
        <v>0</v>
      </c>
      <c r="AQ271" s="33">
        <f t="shared" si="343"/>
        <v>0</v>
      </c>
      <c r="AR271" s="33">
        <f t="shared" si="343"/>
        <v>0</v>
      </c>
      <c r="AS271" s="33">
        <f t="shared" si="343"/>
        <v>0</v>
      </c>
      <c r="AT271" s="34">
        <f t="shared" si="343"/>
        <v>0</v>
      </c>
      <c r="AU271" s="34">
        <f t="shared" si="343"/>
        <v>0</v>
      </c>
      <c r="AV271" s="35" t="e">
        <f t="shared" si="324"/>
        <v>#VALUE!</v>
      </c>
      <c r="AW271" s="35" t="e">
        <f t="shared" si="324"/>
        <v>#VALUE!</v>
      </c>
      <c r="AX271" s="36" t="e">
        <f t="shared" si="325"/>
        <v>#VALUE!</v>
      </c>
      <c r="AY271" s="36" t="e">
        <f t="shared" si="325"/>
        <v>#VALUE!</v>
      </c>
    </row>
    <row r="272" spans="6:51" x14ac:dyDescent="0.3">
      <c r="F272">
        <v>30</v>
      </c>
      <c r="G272" s="29">
        <f t="shared" ref="G272:X272" si="344">G200*G$163</f>
        <v>0.74995535924096524</v>
      </c>
      <c r="H272" s="29">
        <f t="shared" si="344"/>
        <v>0.79995263353200685</v>
      </c>
      <c r="I272" s="29">
        <f t="shared" si="344"/>
        <v>1.1489844625604833</v>
      </c>
      <c r="J272" s="29">
        <f t="shared" si="344"/>
        <v>1.199935495418021</v>
      </c>
      <c r="K272" s="29">
        <f t="shared" si="344"/>
        <v>0</v>
      </c>
      <c r="L272" s="30" t="e">
        <f t="shared" si="344"/>
        <v>#VALUE!</v>
      </c>
      <c r="M272" s="31">
        <f t="shared" si="344"/>
        <v>0.40692568409326024</v>
      </c>
      <c r="N272" s="32">
        <f t="shared" si="344"/>
        <v>0</v>
      </c>
      <c r="O272" s="32">
        <f t="shared" si="344"/>
        <v>0</v>
      </c>
      <c r="P272" s="33">
        <f t="shared" si="344"/>
        <v>0</v>
      </c>
      <c r="Q272" s="33">
        <f t="shared" si="344"/>
        <v>0</v>
      </c>
      <c r="R272" s="33">
        <f t="shared" si="344"/>
        <v>0</v>
      </c>
      <c r="S272" s="34">
        <f t="shared" si="344"/>
        <v>0</v>
      </c>
      <c r="T272" s="34">
        <f t="shared" si="344"/>
        <v>0</v>
      </c>
      <c r="U272" s="35" t="e">
        <f t="shared" si="322"/>
        <v>#VALUE!</v>
      </c>
      <c r="V272" s="35" t="e">
        <f t="shared" si="322"/>
        <v>#VALUE!</v>
      </c>
      <c r="W272" s="36" t="e">
        <f t="shared" si="344"/>
        <v>#VALUE!</v>
      </c>
      <c r="X272" s="36" t="e">
        <f t="shared" si="344"/>
        <v>#VALUE!</v>
      </c>
      <c r="AG272">
        <f t="shared" si="283"/>
        <v>27.736783763369349</v>
      </c>
      <c r="AH272" s="29">
        <f t="shared" ref="AH272:AU272" si="345">AH200*AH$163</f>
        <v>0.74986118142281555</v>
      </c>
      <c r="AI272" s="29">
        <f t="shared" si="345"/>
        <v>0.7999006550279586</v>
      </c>
      <c r="AJ272" s="29">
        <f t="shared" si="345"/>
        <v>1.1471136394617605</v>
      </c>
      <c r="AK272" s="29">
        <f t="shared" si="345"/>
        <v>1.1998602641955649</v>
      </c>
      <c r="AL272" s="29">
        <f t="shared" si="345"/>
        <v>0</v>
      </c>
      <c r="AM272" s="30" t="e">
        <f t="shared" si="345"/>
        <v>#VALUE!</v>
      </c>
      <c r="AN272" s="31">
        <f t="shared" si="345"/>
        <v>0.37205647826453819</v>
      </c>
      <c r="AO272" s="32">
        <f t="shared" si="345"/>
        <v>0</v>
      </c>
      <c r="AP272" s="32">
        <f t="shared" si="345"/>
        <v>0</v>
      </c>
      <c r="AQ272" s="33">
        <f t="shared" si="345"/>
        <v>0</v>
      </c>
      <c r="AR272" s="33">
        <f t="shared" si="345"/>
        <v>0</v>
      </c>
      <c r="AS272" s="33">
        <f t="shared" si="345"/>
        <v>0</v>
      </c>
      <c r="AT272" s="34">
        <f t="shared" si="345"/>
        <v>0</v>
      </c>
      <c r="AU272" s="34">
        <f t="shared" si="345"/>
        <v>0</v>
      </c>
      <c r="AV272" s="35" t="e">
        <f t="shared" si="324"/>
        <v>#VALUE!</v>
      </c>
      <c r="AW272" s="35" t="e">
        <f t="shared" si="324"/>
        <v>#VALUE!</v>
      </c>
      <c r="AX272" s="36" t="e">
        <f t="shared" si="325"/>
        <v>#VALUE!</v>
      </c>
      <c r="AY272" s="36" t="e">
        <f t="shared" si="325"/>
        <v>#VALUE!</v>
      </c>
    </row>
    <row r="273" spans="6:51" x14ac:dyDescent="0.3">
      <c r="F273">
        <v>31</v>
      </c>
      <c r="G273" s="29">
        <f t="shared" ref="G273:X273" si="346">G201*G$163</f>
        <v>0.7499723930757124</v>
      </c>
      <c r="H273" s="29">
        <f t="shared" si="346"/>
        <v>0.79996553985523844</v>
      </c>
      <c r="I273" s="29">
        <f t="shared" si="346"/>
        <v>1.1493542838556146</v>
      </c>
      <c r="J273" s="29">
        <f t="shared" si="346"/>
        <v>1.1999536860184343</v>
      </c>
      <c r="K273" s="29">
        <f t="shared" si="346"/>
        <v>0</v>
      </c>
      <c r="L273" s="30" t="e">
        <f t="shared" si="346"/>
        <v>#VALUE!</v>
      </c>
      <c r="M273" s="31">
        <f t="shared" si="346"/>
        <v>0.41895483372403214</v>
      </c>
      <c r="N273" s="32">
        <f t="shared" si="346"/>
        <v>0</v>
      </c>
      <c r="O273" s="32">
        <f t="shared" si="346"/>
        <v>0</v>
      </c>
      <c r="P273" s="33">
        <f t="shared" si="346"/>
        <v>0</v>
      </c>
      <c r="Q273" s="33">
        <f t="shared" si="346"/>
        <v>0</v>
      </c>
      <c r="R273" s="33">
        <f t="shared" si="346"/>
        <v>0</v>
      </c>
      <c r="S273" s="34">
        <f t="shared" si="346"/>
        <v>0</v>
      </c>
      <c r="T273" s="34">
        <f t="shared" si="346"/>
        <v>0</v>
      </c>
      <c r="U273" s="35" t="e">
        <f t="shared" si="322"/>
        <v>#VALUE!</v>
      </c>
      <c r="V273" s="35" t="e">
        <f t="shared" si="322"/>
        <v>#VALUE!</v>
      </c>
      <c r="W273" s="36" t="e">
        <f t="shared" si="346"/>
        <v>#VALUE!</v>
      </c>
      <c r="X273" s="36" t="e">
        <f t="shared" si="346"/>
        <v>#VALUE!</v>
      </c>
      <c r="AG273">
        <f t="shared" si="283"/>
        <v>29.170253257523047</v>
      </c>
      <c r="AH273" s="29">
        <f t="shared" ref="AH273:AU273" si="347">AH201*AH$163</f>
        <v>0.74993281419204116</v>
      </c>
      <c r="AI273" s="29">
        <f t="shared" si="347"/>
        <v>0.79993806060872785</v>
      </c>
      <c r="AJ273" s="29">
        <f t="shared" si="347"/>
        <v>1.1485148554560667</v>
      </c>
      <c r="AK273" s="29">
        <f t="shared" si="347"/>
        <v>1.1999146786604844</v>
      </c>
      <c r="AL273" s="29">
        <f t="shared" si="347"/>
        <v>0</v>
      </c>
      <c r="AM273" s="30" t="e">
        <f t="shared" si="347"/>
        <v>#VALUE!</v>
      </c>
      <c r="AN273" s="31">
        <f t="shared" si="347"/>
        <v>0.3954879741743918</v>
      </c>
      <c r="AO273" s="32">
        <f t="shared" si="347"/>
        <v>0</v>
      </c>
      <c r="AP273" s="32">
        <f t="shared" si="347"/>
        <v>0</v>
      </c>
      <c r="AQ273" s="33">
        <f t="shared" si="347"/>
        <v>0</v>
      </c>
      <c r="AR273" s="33">
        <f t="shared" si="347"/>
        <v>0</v>
      </c>
      <c r="AS273" s="33">
        <f t="shared" si="347"/>
        <v>0</v>
      </c>
      <c r="AT273" s="34">
        <f t="shared" si="347"/>
        <v>0</v>
      </c>
      <c r="AU273" s="34">
        <f t="shared" si="347"/>
        <v>0</v>
      </c>
      <c r="AV273" s="35" t="e">
        <f t="shared" si="324"/>
        <v>#VALUE!</v>
      </c>
      <c r="AW273" s="35" t="e">
        <f t="shared" si="324"/>
        <v>#VALUE!</v>
      </c>
      <c r="AX273" s="36" t="e">
        <f t="shared" si="325"/>
        <v>#VALUE!</v>
      </c>
      <c r="AY273" s="36" t="e">
        <f t="shared" si="325"/>
        <v>#VALUE!</v>
      </c>
    </row>
    <row r="274" spans="6:51" x14ac:dyDescent="0.3">
      <c r="F274">
        <v>32</v>
      </c>
      <c r="G274" s="29">
        <f t="shared" ref="G274:X274" si="348">G202*G$163</f>
        <v>0.74998268454615413</v>
      </c>
      <c r="H274" s="29">
        <f t="shared" si="348"/>
        <v>0.7999747860024804</v>
      </c>
      <c r="I274" s="29">
        <f t="shared" si="348"/>
        <v>1.1495867645810902</v>
      </c>
      <c r="J274" s="29">
        <f t="shared" si="348"/>
        <v>1.1999665344631905</v>
      </c>
      <c r="K274" s="29">
        <f t="shared" si="348"/>
        <v>0</v>
      </c>
      <c r="L274" s="30" t="e">
        <f t="shared" si="348"/>
        <v>#VALUE!</v>
      </c>
      <c r="M274" s="31">
        <f t="shared" si="348"/>
        <v>0.42932124895819096</v>
      </c>
      <c r="N274" s="32">
        <f t="shared" si="348"/>
        <v>0</v>
      </c>
      <c r="O274" s="32">
        <f t="shared" si="348"/>
        <v>0</v>
      </c>
      <c r="P274" s="33">
        <f t="shared" si="348"/>
        <v>0</v>
      </c>
      <c r="Q274" s="33">
        <f t="shared" si="348"/>
        <v>0</v>
      </c>
      <c r="R274" s="33">
        <f t="shared" si="348"/>
        <v>0</v>
      </c>
      <c r="S274" s="34">
        <f t="shared" si="348"/>
        <v>0</v>
      </c>
      <c r="T274" s="34">
        <f t="shared" si="348"/>
        <v>0</v>
      </c>
      <c r="U274" s="35" t="e">
        <f t="shared" si="322"/>
        <v>#VALUE!</v>
      </c>
      <c r="V274" s="35" t="e">
        <f t="shared" si="322"/>
        <v>#VALUE!</v>
      </c>
      <c r="W274" s="36" t="e">
        <f t="shared" si="348"/>
        <v>#VALUE!</v>
      </c>
      <c r="X274" s="36" t="e">
        <f t="shared" si="348"/>
        <v>#VALUE!</v>
      </c>
      <c r="AG274">
        <f t="shared" si="283"/>
        <v>30.677806135251387</v>
      </c>
      <c r="AH274" s="29">
        <f t="shared" ref="AH274:AU274" si="349">AH202*AH$163</f>
        <v>0.74996781803715651</v>
      </c>
      <c r="AI274" s="29">
        <f t="shared" si="349"/>
        <v>0.79996184425905748</v>
      </c>
      <c r="AJ274" s="29">
        <f t="shared" si="349"/>
        <v>1.1492533611955502</v>
      </c>
      <c r="AK274" s="29">
        <f t="shared" si="349"/>
        <v>1.1999485046714873</v>
      </c>
      <c r="AL274" s="29">
        <f t="shared" si="349"/>
        <v>0</v>
      </c>
      <c r="AM274" s="30" t="e">
        <f t="shared" si="349"/>
        <v>#VALUE!</v>
      </c>
      <c r="AN274" s="31">
        <f t="shared" si="349"/>
        <v>0.41527301711201092</v>
      </c>
      <c r="AO274" s="32">
        <f t="shared" si="349"/>
        <v>0</v>
      </c>
      <c r="AP274" s="32">
        <f t="shared" si="349"/>
        <v>0</v>
      </c>
      <c r="AQ274" s="33">
        <f t="shared" si="349"/>
        <v>0</v>
      </c>
      <c r="AR274" s="33">
        <f t="shared" si="349"/>
        <v>0</v>
      </c>
      <c r="AS274" s="33">
        <f t="shared" si="349"/>
        <v>0</v>
      </c>
      <c r="AT274" s="34">
        <f t="shared" si="349"/>
        <v>0</v>
      </c>
      <c r="AU274" s="34">
        <f t="shared" si="349"/>
        <v>0</v>
      </c>
      <c r="AV274" s="35" t="e">
        <f t="shared" si="324"/>
        <v>#VALUE!</v>
      </c>
      <c r="AW274" s="35" t="e">
        <f t="shared" si="324"/>
        <v>#VALUE!</v>
      </c>
      <c r="AX274" s="36" t="e">
        <f t="shared" si="325"/>
        <v>#VALUE!</v>
      </c>
      <c r="AY274" s="36" t="e">
        <f t="shared" si="325"/>
        <v>#VALUE!</v>
      </c>
    </row>
    <row r="275" spans="6:51" x14ac:dyDescent="0.3">
      <c r="F275">
        <v>33</v>
      </c>
      <c r="G275" s="29">
        <f t="shared" ref="G275:X275" si="350">G203*G$163</f>
        <v>0.74998897714096324</v>
      </c>
      <c r="H275" s="29">
        <f t="shared" si="350"/>
        <v>0.79998144490012868</v>
      </c>
      <c r="I275" s="29">
        <f t="shared" si="350"/>
        <v>1.1497336507343876</v>
      </c>
      <c r="J275" s="29">
        <f t="shared" si="350"/>
        <v>1.1999756634208689</v>
      </c>
      <c r="K275" s="29">
        <f t="shared" si="350"/>
        <v>0</v>
      </c>
      <c r="L275" s="30" t="e">
        <f t="shared" si="350"/>
        <v>#VALUE!</v>
      </c>
      <c r="M275" s="31">
        <f t="shared" si="350"/>
        <v>0.43826056396988616</v>
      </c>
      <c r="N275" s="32">
        <f t="shared" si="350"/>
        <v>0</v>
      </c>
      <c r="O275" s="32">
        <f t="shared" si="350"/>
        <v>0</v>
      </c>
      <c r="P275" s="33">
        <f t="shared" si="350"/>
        <v>0</v>
      </c>
      <c r="Q275" s="33">
        <f t="shared" si="350"/>
        <v>0</v>
      </c>
      <c r="R275" s="33">
        <f t="shared" si="350"/>
        <v>0</v>
      </c>
      <c r="S275" s="34">
        <f t="shared" si="350"/>
        <v>0</v>
      </c>
      <c r="T275" s="34">
        <f t="shared" si="350"/>
        <v>0</v>
      </c>
      <c r="U275" s="35" t="e">
        <f t="shared" si="322"/>
        <v>#VALUE!</v>
      </c>
      <c r="V275" s="35" t="e">
        <f t="shared" si="322"/>
        <v>#VALUE!</v>
      </c>
      <c r="W275" s="36" t="e">
        <f t="shared" si="350"/>
        <v>#VALUE!</v>
      </c>
      <c r="X275" s="36" t="e">
        <f t="shared" si="350"/>
        <v>#VALUE!</v>
      </c>
      <c r="AG275">
        <f t="shared" si="283"/>
        <v>32.263271112647949</v>
      </c>
      <c r="AH275" s="29">
        <f t="shared" ref="AH275:AU275" si="351">AH203*AH$163</f>
        <v>0.74998464817371024</v>
      </c>
      <c r="AI275" s="29">
        <f t="shared" si="351"/>
        <v>0.79997675460520767</v>
      </c>
      <c r="AJ275" s="29">
        <f t="shared" si="351"/>
        <v>1.1496321520807304</v>
      </c>
      <c r="AK275" s="29">
        <f t="shared" si="351"/>
        <v>1.1999692455627136</v>
      </c>
      <c r="AL275" s="29">
        <f t="shared" si="351"/>
        <v>0</v>
      </c>
      <c r="AM275" s="30" t="e">
        <f t="shared" si="351"/>
        <v>#VALUE!</v>
      </c>
      <c r="AN275" s="31">
        <f t="shared" si="351"/>
        <v>0.43180428532233767</v>
      </c>
      <c r="AO275" s="32">
        <f t="shared" si="351"/>
        <v>0</v>
      </c>
      <c r="AP275" s="32">
        <f t="shared" si="351"/>
        <v>0</v>
      </c>
      <c r="AQ275" s="33">
        <f t="shared" si="351"/>
        <v>0</v>
      </c>
      <c r="AR275" s="33">
        <f t="shared" si="351"/>
        <v>0</v>
      </c>
      <c r="AS275" s="33">
        <f t="shared" si="351"/>
        <v>0</v>
      </c>
      <c r="AT275" s="34">
        <f t="shared" si="351"/>
        <v>0</v>
      </c>
      <c r="AU275" s="34">
        <f t="shared" si="351"/>
        <v>0</v>
      </c>
      <c r="AV275" s="35" t="e">
        <f t="shared" si="324"/>
        <v>#VALUE!</v>
      </c>
      <c r="AW275" s="35" t="e">
        <f t="shared" si="324"/>
        <v>#VALUE!</v>
      </c>
      <c r="AX275" s="36" t="e">
        <f t="shared" si="325"/>
        <v>#VALUE!</v>
      </c>
      <c r="AY275" s="36" t="e">
        <f t="shared" si="325"/>
        <v>#VALUE!</v>
      </c>
    </row>
    <row r="276" spans="6:51" x14ac:dyDescent="0.3">
      <c r="F276">
        <v>34</v>
      </c>
      <c r="G276" s="29">
        <f t="shared" ref="G276:X276" si="352">G204*G$163</f>
        <v>0.74999287419333438</v>
      </c>
      <c r="H276" s="29">
        <f t="shared" si="352"/>
        <v>0.79998626610646284</v>
      </c>
      <c r="I276" s="29">
        <f t="shared" si="352"/>
        <v>1.1498269969773935</v>
      </c>
      <c r="J276" s="29">
        <f t="shared" si="352"/>
        <v>1.1999821884255812</v>
      </c>
      <c r="K276" s="29">
        <f t="shared" si="352"/>
        <v>0</v>
      </c>
      <c r="L276" s="30" t="e">
        <f t="shared" si="352"/>
        <v>#VALUE!</v>
      </c>
      <c r="M276" s="31">
        <f t="shared" si="352"/>
        <v>0.44597551614520858</v>
      </c>
      <c r="N276" s="32">
        <f t="shared" si="352"/>
        <v>0</v>
      </c>
      <c r="O276" s="32">
        <f t="shared" si="352"/>
        <v>0</v>
      </c>
      <c r="P276" s="33">
        <f t="shared" si="352"/>
        <v>0</v>
      </c>
      <c r="Q276" s="33">
        <f t="shared" si="352"/>
        <v>0</v>
      </c>
      <c r="R276" s="33">
        <f t="shared" si="352"/>
        <v>0</v>
      </c>
      <c r="S276" s="34">
        <f t="shared" si="352"/>
        <v>0</v>
      </c>
      <c r="T276" s="34">
        <f t="shared" si="352"/>
        <v>0</v>
      </c>
      <c r="U276" s="35" t="e">
        <f t="shared" si="322"/>
        <v>#VALUE!</v>
      </c>
      <c r="V276" s="35" t="e">
        <f t="shared" si="322"/>
        <v>#VALUE!</v>
      </c>
      <c r="W276" s="36" t="e">
        <f t="shared" si="352"/>
        <v>#VALUE!</v>
      </c>
      <c r="X276" s="36" t="e">
        <f t="shared" si="352"/>
        <v>#VALUE!</v>
      </c>
      <c r="AG276">
        <f t="shared" si="283"/>
        <v>33.930674778341483</v>
      </c>
      <c r="AH276" s="29">
        <f t="shared" ref="AH276:AU276" si="353">AH204*AH$163</f>
        <v>0.74999265910225743</v>
      </c>
      <c r="AI276" s="29">
        <f t="shared" si="353"/>
        <v>0.7999859792484969</v>
      </c>
      <c r="AJ276" s="29">
        <f t="shared" si="353"/>
        <v>1.1498217898551879</v>
      </c>
      <c r="AK276" s="29">
        <f t="shared" si="353"/>
        <v>1.1999818025672924</v>
      </c>
      <c r="AL276" s="29">
        <f t="shared" si="353"/>
        <v>0</v>
      </c>
      <c r="AM276" s="30" t="e">
        <f t="shared" si="353"/>
        <v>#VALUE!</v>
      </c>
      <c r="AN276" s="31">
        <f t="shared" si="353"/>
        <v>0.44547641246087993</v>
      </c>
      <c r="AO276" s="32">
        <f t="shared" si="353"/>
        <v>0</v>
      </c>
      <c r="AP276" s="32">
        <f t="shared" si="353"/>
        <v>0</v>
      </c>
      <c r="AQ276" s="33">
        <f t="shared" si="353"/>
        <v>0</v>
      </c>
      <c r="AR276" s="33">
        <f t="shared" si="353"/>
        <v>0</v>
      </c>
      <c r="AS276" s="33">
        <f t="shared" si="353"/>
        <v>0</v>
      </c>
      <c r="AT276" s="34">
        <f t="shared" si="353"/>
        <v>0</v>
      </c>
      <c r="AU276" s="34">
        <f t="shared" si="353"/>
        <v>0</v>
      </c>
      <c r="AV276" s="35" t="e">
        <f t="shared" si="324"/>
        <v>#VALUE!</v>
      </c>
      <c r="AW276" s="35" t="e">
        <f t="shared" si="324"/>
        <v>#VALUE!</v>
      </c>
      <c r="AX276" s="36" t="e">
        <f t="shared" si="325"/>
        <v>#VALUE!</v>
      </c>
      <c r="AY276" s="36" t="e">
        <f t="shared" si="325"/>
        <v>#VALUE!</v>
      </c>
    </row>
    <row r="277" spans="6:51" x14ac:dyDescent="0.3">
      <c r="F277">
        <v>35</v>
      </c>
      <c r="G277" s="29">
        <f t="shared" ref="G277:X277" si="354">G205*G$163</f>
        <v>0.7499953203186791</v>
      </c>
      <c r="H277" s="29">
        <f t="shared" si="354"/>
        <v>0.79998977558018891</v>
      </c>
      <c r="I277" s="29">
        <f t="shared" si="354"/>
        <v>1.1498867028196913</v>
      </c>
      <c r="J277" s="29">
        <f t="shared" si="354"/>
        <v>1.1999868802697746</v>
      </c>
      <c r="K277" s="29">
        <f t="shared" si="354"/>
        <v>0</v>
      </c>
      <c r="L277" s="30" t="e">
        <f t="shared" si="354"/>
        <v>#VALUE!</v>
      </c>
      <c r="M277" s="31">
        <f t="shared" si="354"/>
        <v>0.45264019768097896</v>
      </c>
      <c r="N277" s="32">
        <f t="shared" si="354"/>
        <v>0</v>
      </c>
      <c r="O277" s="32">
        <f t="shared" si="354"/>
        <v>0</v>
      </c>
      <c r="P277" s="33">
        <f t="shared" si="354"/>
        <v>0</v>
      </c>
      <c r="Q277" s="33">
        <f t="shared" si="354"/>
        <v>0</v>
      </c>
      <c r="R277" s="33">
        <f t="shared" si="354"/>
        <v>0</v>
      </c>
      <c r="S277" s="34">
        <f t="shared" si="354"/>
        <v>0</v>
      </c>
      <c r="T277" s="34">
        <f t="shared" si="354"/>
        <v>0</v>
      </c>
      <c r="U277" s="35" t="e">
        <f t="shared" si="322"/>
        <v>#VALUE!</v>
      </c>
      <c r="V277" s="35" t="e">
        <f t="shared" si="322"/>
        <v>#VALUE!</v>
      </c>
      <c r="W277" s="36" t="e">
        <f t="shared" si="354"/>
        <v>#VALUE!</v>
      </c>
      <c r="X277" s="36" t="e">
        <f t="shared" si="354"/>
        <v>#VALUE!</v>
      </c>
      <c r="AG277">
        <f t="shared" si="283"/>
        <v>35.684251819780471</v>
      </c>
      <c r="AH277" s="29">
        <f t="shared" ref="AH277:AU277" si="355">AH205*AH$163</f>
        <v>0.74999645793835368</v>
      </c>
      <c r="AI277" s="29">
        <f t="shared" si="355"/>
        <v>0.79999161703205557</v>
      </c>
      <c r="AJ277" s="29">
        <f t="shared" si="355"/>
        <v>1.149914772752497</v>
      </c>
      <c r="AK277" s="29">
        <f t="shared" si="355"/>
        <v>1.1999893175653193</v>
      </c>
      <c r="AL277" s="29">
        <f t="shared" si="355"/>
        <v>0</v>
      </c>
      <c r="AM277" s="30" t="e">
        <f t="shared" si="355"/>
        <v>#VALUE!</v>
      </c>
      <c r="AN277" s="31">
        <f t="shared" si="355"/>
        <v>0.4566731889599519</v>
      </c>
      <c r="AO277" s="32">
        <f t="shared" si="355"/>
        <v>0</v>
      </c>
      <c r="AP277" s="32">
        <f t="shared" si="355"/>
        <v>0</v>
      </c>
      <c r="AQ277" s="33">
        <f t="shared" si="355"/>
        <v>0</v>
      </c>
      <c r="AR277" s="33">
        <f t="shared" si="355"/>
        <v>0</v>
      </c>
      <c r="AS277" s="33">
        <f t="shared" si="355"/>
        <v>0</v>
      </c>
      <c r="AT277" s="34">
        <f t="shared" si="355"/>
        <v>0</v>
      </c>
      <c r="AU277" s="34">
        <f t="shared" si="355"/>
        <v>0</v>
      </c>
      <c r="AV277" s="35" t="e">
        <f t="shared" si="324"/>
        <v>#VALUE!</v>
      </c>
      <c r="AW277" s="35" t="e">
        <f t="shared" si="324"/>
        <v>#VALUE!</v>
      </c>
      <c r="AX277" s="36" t="e">
        <f t="shared" si="325"/>
        <v>#VALUE!</v>
      </c>
      <c r="AY277" s="36" t="e">
        <f t="shared" si="325"/>
        <v>#VALUE!</v>
      </c>
    </row>
    <row r="278" spans="6:51" x14ac:dyDescent="0.3">
      <c r="F278">
        <v>36</v>
      </c>
      <c r="G278" s="29">
        <f t="shared" ref="G278:X278" si="356">G206*G$163</f>
        <v>0.74999687722788633</v>
      </c>
      <c r="H278" s="29">
        <f t="shared" si="356"/>
        <v>0.79999234405602682</v>
      </c>
      <c r="I278" s="29">
        <f t="shared" si="356"/>
        <v>1.1499251606287983</v>
      </c>
      <c r="J278" s="29">
        <f t="shared" si="356"/>
        <v>1.1999902743071278</v>
      </c>
      <c r="K278" s="29">
        <f t="shared" si="356"/>
        <v>0</v>
      </c>
      <c r="L278" s="30" t="e">
        <f t="shared" si="356"/>
        <v>#VALUE!</v>
      </c>
      <c r="M278" s="31">
        <f t="shared" si="356"/>
        <v>0.45840387450288722</v>
      </c>
      <c r="N278" s="32">
        <f t="shared" si="356"/>
        <v>0</v>
      </c>
      <c r="O278" s="32">
        <f t="shared" si="356"/>
        <v>0</v>
      </c>
      <c r="P278" s="33">
        <f t="shared" si="356"/>
        <v>0</v>
      </c>
      <c r="Q278" s="33">
        <f t="shared" si="356"/>
        <v>0</v>
      </c>
      <c r="R278" s="33">
        <f t="shared" si="356"/>
        <v>0</v>
      </c>
      <c r="S278" s="34">
        <f t="shared" si="356"/>
        <v>0</v>
      </c>
      <c r="T278" s="34">
        <f t="shared" si="356"/>
        <v>0</v>
      </c>
      <c r="U278" s="35" t="e">
        <f t="shared" si="322"/>
        <v>#VALUE!</v>
      </c>
      <c r="V278" s="35" t="e">
        <f t="shared" si="322"/>
        <v>#VALUE!</v>
      </c>
      <c r="W278" s="36" t="e">
        <f t="shared" si="356"/>
        <v>#VALUE!</v>
      </c>
      <c r="X278" s="36" t="e">
        <f t="shared" si="356"/>
        <v>#VALUE!</v>
      </c>
      <c r="AG278">
        <f t="shared" si="283"/>
        <v>37.528455778024103</v>
      </c>
      <c r="AH278" s="29">
        <f t="shared" ref="AH278:AU278" si="357">AH206*AH$163</f>
        <v>0.74999826410129888</v>
      </c>
      <c r="AI278" s="29">
        <f t="shared" si="357"/>
        <v>0.79999502477868711</v>
      </c>
      <c r="AJ278" s="29">
        <f t="shared" si="357"/>
        <v>1.1499595938496345</v>
      </c>
      <c r="AK278" s="29">
        <f t="shared" si="357"/>
        <v>1.1999937691812248</v>
      </c>
      <c r="AL278" s="29">
        <f t="shared" si="357"/>
        <v>0</v>
      </c>
      <c r="AM278" s="30" t="e">
        <f t="shared" si="357"/>
        <v>#VALUE!</v>
      </c>
      <c r="AN278" s="31">
        <f t="shared" si="357"/>
        <v>0.46575728298368779</v>
      </c>
      <c r="AO278" s="32">
        <f t="shared" si="357"/>
        <v>0</v>
      </c>
      <c r="AP278" s="32">
        <f t="shared" si="357"/>
        <v>0</v>
      </c>
      <c r="AQ278" s="33">
        <f t="shared" si="357"/>
        <v>0</v>
      </c>
      <c r="AR278" s="33">
        <f t="shared" si="357"/>
        <v>0</v>
      </c>
      <c r="AS278" s="33">
        <f t="shared" si="357"/>
        <v>0</v>
      </c>
      <c r="AT278" s="34">
        <f t="shared" si="357"/>
        <v>0</v>
      </c>
      <c r="AU278" s="34">
        <f t="shared" si="357"/>
        <v>0</v>
      </c>
      <c r="AV278" s="35" t="e">
        <f t="shared" si="324"/>
        <v>#VALUE!</v>
      </c>
      <c r="AW278" s="35" t="e">
        <f t="shared" si="324"/>
        <v>#VALUE!</v>
      </c>
      <c r="AX278" s="36" t="e">
        <f t="shared" si="325"/>
        <v>#VALUE!</v>
      </c>
      <c r="AY278" s="36" t="e">
        <f t="shared" si="325"/>
        <v>#VALUE!</v>
      </c>
    </row>
    <row r="279" spans="6:51" x14ac:dyDescent="0.3">
      <c r="F279">
        <v>37</v>
      </c>
      <c r="G279" s="29">
        <f t="shared" ref="G279:X279" si="358">G207*G$163</f>
        <v>0.74999788237380371</v>
      </c>
      <c r="H279" s="29">
        <f t="shared" si="358"/>
        <v>0.79999423406760473</v>
      </c>
      <c r="I279" s="29">
        <f t="shared" si="358"/>
        <v>1.1499501185533521</v>
      </c>
      <c r="J279" s="29">
        <f t="shared" si="358"/>
        <v>1.1999927443296619</v>
      </c>
      <c r="K279" s="29">
        <f t="shared" si="358"/>
        <v>0</v>
      </c>
      <c r="L279" s="30" t="e">
        <f t="shared" si="358"/>
        <v>#VALUE!</v>
      </c>
      <c r="M279" s="31">
        <f t="shared" si="358"/>
        <v>0.46339437903082825</v>
      </c>
      <c r="N279" s="32">
        <f t="shared" si="358"/>
        <v>0</v>
      </c>
      <c r="O279" s="32">
        <f t="shared" si="358"/>
        <v>0</v>
      </c>
      <c r="P279" s="33">
        <f t="shared" si="358"/>
        <v>0</v>
      </c>
      <c r="Q279" s="33">
        <f t="shared" si="358"/>
        <v>0</v>
      </c>
      <c r="R279" s="33">
        <f t="shared" si="358"/>
        <v>0</v>
      </c>
      <c r="S279" s="34">
        <f t="shared" si="358"/>
        <v>0</v>
      </c>
      <c r="T279" s="34">
        <f t="shared" si="358"/>
        <v>0</v>
      </c>
      <c r="U279" s="35" t="e">
        <f t="shared" si="322"/>
        <v>#VALUE!</v>
      </c>
      <c r="V279" s="35" t="e">
        <f t="shared" si="322"/>
        <v>#VALUE!</v>
      </c>
      <c r="W279" s="36" t="e">
        <f t="shared" si="358"/>
        <v>#VALUE!</v>
      </c>
      <c r="X279" s="36" t="e">
        <f t="shared" si="358"/>
        <v>#VALUE!</v>
      </c>
      <c r="AG279">
        <f t="shared" si="283"/>
        <v>39.467970358353305</v>
      </c>
      <c r="AH279" s="29">
        <f t="shared" ref="AH279:AU279" si="359">AH207*AH$163</f>
        <v>0.74999913047267375</v>
      </c>
      <c r="AI279" s="29">
        <f t="shared" si="359"/>
        <v>0.79999706457709452</v>
      </c>
      <c r="AJ279" s="29">
        <f t="shared" si="359"/>
        <v>1.1499809225651201</v>
      </c>
      <c r="AK279" s="29">
        <f t="shared" si="359"/>
        <v>1.1999963829801568</v>
      </c>
      <c r="AL279" s="29">
        <f t="shared" si="359"/>
        <v>0</v>
      </c>
      <c r="AM279" s="30" t="e">
        <f t="shared" si="359"/>
        <v>#VALUE!</v>
      </c>
      <c r="AN279" s="31">
        <f t="shared" si="359"/>
        <v>0.47306270050180838</v>
      </c>
      <c r="AO279" s="32">
        <f t="shared" si="359"/>
        <v>0</v>
      </c>
      <c r="AP279" s="32">
        <f t="shared" si="359"/>
        <v>0</v>
      </c>
      <c r="AQ279" s="33">
        <f t="shared" si="359"/>
        <v>0</v>
      </c>
      <c r="AR279" s="33">
        <f t="shared" si="359"/>
        <v>0</v>
      </c>
      <c r="AS279" s="33">
        <f t="shared" si="359"/>
        <v>0</v>
      </c>
      <c r="AT279" s="34">
        <f t="shared" si="359"/>
        <v>0</v>
      </c>
      <c r="AU279" s="34">
        <f t="shared" si="359"/>
        <v>0</v>
      </c>
      <c r="AV279" s="35" t="e">
        <f t="shared" si="324"/>
        <v>#VALUE!</v>
      </c>
      <c r="AW279" s="35" t="e">
        <f t="shared" si="324"/>
        <v>#VALUE!</v>
      </c>
      <c r="AX279" s="36" t="e">
        <f t="shared" si="325"/>
        <v>#VALUE!</v>
      </c>
      <c r="AY279" s="36" t="e">
        <f t="shared" si="325"/>
        <v>#VALUE!</v>
      </c>
    </row>
    <row r="280" spans="6:51" x14ac:dyDescent="0.3">
      <c r="F280">
        <v>38</v>
      </c>
      <c r="G280" s="29">
        <f t="shared" ref="G280:X280" si="360">G208*G$163</f>
        <v>0.74999854072331673</v>
      </c>
      <c r="H280" s="29">
        <f t="shared" si="360"/>
        <v>0.79999563240447591</v>
      </c>
      <c r="I280" s="29">
        <f t="shared" si="360"/>
        <v>1.1499664439866308</v>
      </c>
      <c r="J280" s="29">
        <f t="shared" si="360"/>
        <v>1.1999945527190006</v>
      </c>
      <c r="K280" s="29">
        <f t="shared" si="360"/>
        <v>0</v>
      </c>
      <c r="L280" s="30" t="e">
        <f t="shared" si="360"/>
        <v>#VALUE!</v>
      </c>
      <c r="M280" s="31">
        <f t="shared" si="360"/>
        <v>0.4677210977720006</v>
      </c>
      <c r="N280" s="32">
        <f t="shared" si="360"/>
        <v>0</v>
      </c>
      <c r="O280" s="32">
        <f t="shared" si="360"/>
        <v>0</v>
      </c>
      <c r="P280" s="33">
        <f t="shared" si="360"/>
        <v>0</v>
      </c>
      <c r="Q280" s="33">
        <f t="shared" si="360"/>
        <v>0</v>
      </c>
      <c r="R280" s="33">
        <f t="shared" si="360"/>
        <v>0</v>
      </c>
      <c r="S280" s="34">
        <f t="shared" si="360"/>
        <v>0</v>
      </c>
      <c r="T280" s="34">
        <f t="shared" si="360"/>
        <v>0</v>
      </c>
      <c r="U280" s="35" t="e">
        <f t="shared" si="322"/>
        <v>#VALUE!</v>
      </c>
      <c r="V280" s="35" t="e">
        <f t="shared" si="322"/>
        <v>#VALUE!</v>
      </c>
      <c r="W280" s="36" t="e">
        <f t="shared" si="360"/>
        <v>#VALUE!</v>
      </c>
      <c r="X280" s="36" t="e">
        <f t="shared" si="360"/>
        <v>#VALUE!</v>
      </c>
      <c r="AG280">
        <f t="shared" si="283"/>
        <v>41.507721325427532</v>
      </c>
      <c r="AH280" s="29">
        <f t="shared" ref="AH280:AU280" si="361">AH208*AH$163</f>
        <v>0.74999955221609615</v>
      </c>
      <c r="AI280" s="29">
        <f t="shared" si="361"/>
        <v>0.79999827541236057</v>
      </c>
      <c r="AJ280" s="29">
        <f t="shared" si="361"/>
        <v>1.1499909867021134</v>
      </c>
      <c r="AK280" s="29">
        <f t="shared" si="361"/>
        <v>1.1999979065659772</v>
      </c>
      <c r="AL280" s="29">
        <f t="shared" si="361"/>
        <v>0</v>
      </c>
      <c r="AM280" s="30" t="e">
        <f t="shared" si="361"/>
        <v>#VALUE!</v>
      </c>
      <c r="AN280" s="31">
        <f t="shared" si="361"/>
        <v>0.47888995576834997</v>
      </c>
      <c r="AO280" s="32">
        <f t="shared" si="361"/>
        <v>0</v>
      </c>
      <c r="AP280" s="32">
        <f t="shared" si="361"/>
        <v>0</v>
      </c>
      <c r="AQ280" s="33">
        <f t="shared" si="361"/>
        <v>0</v>
      </c>
      <c r="AR280" s="33">
        <f t="shared" si="361"/>
        <v>0</v>
      </c>
      <c r="AS280" s="33">
        <f t="shared" si="361"/>
        <v>0</v>
      </c>
      <c r="AT280" s="34">
        <f t="shared" si="361"/>
        <v>0</v>
      </c>
      <c r="AU280" s="34">
        <f t="shared" si="361"/>
        <v>0</v>
      </c>
      <c r="AV280" s="35" t="e">
        <f t="shared" si="324"/>
        <v>#VALUE!</v>
      </c>
      <c r="AW280" s="35" t="e">
        <f t="shared" si="324"/>
        <v>#VALUE!</v>
      </c>
      <c r="AX280" s="36" t="e">
        <f t="shared" si="325"/>
        <v>#VALUE!</v>
      </c>
      <c r="AY280" s="36" t="e">
        <f t="shared" si="325"/>
        <v>#VALUE!</v>
      </c>
    </row>
    <row r="281" spans="6:51" x14ac:dyDescent="0.3">
      <c r="F281">
        <v>39</v>
      </c>
      <c r="G281" s="29">
        <f t="shared" ref="G281:X281" si="362">G209*G$163</f>
        <v>0.74999897821988004</v>
      </c>
      <c r="H281" s="29">
        <f t="shared" si="362"/>
        <v>0.79999667260137697</v>
      </c>
      <c r="I281" s="29">
        <f t="shared" si="362"/>
        <v>1.1499772111100763</v>
      </c>
      <c r="J281" s="29">
        <f t="shared" si="362"/>
        <v>1.1999958846454455</v>
      </c>
      <c r="K281" s="29">
        <f t="shared" si="362"/>
        <v>0</v>
      </c>
      <c r="L281" s="30" t="e">
        <f t="shared" si="362"/>
        <v>#VALUE!</v>
      </c>
      <c r="M281" s="31">
        <f t="shared" si="362"/>
        <v>0.47147758325013889</v>
      </c>
      <c r="N281" s="32">
        <f t="shared" si="362"/>
        <v>0</v>
      </c>
      <c r="O281" s="32">
        <f t="shared" si="362"/>
        <v>0</v>
      </c>
      <c r="P281" s="33">
        <f t="shared" si="362"/>
        <v>0</v>
      </c>
      <c r="Q281" s="33">
        <f t="shared" si="362"/>
        <v>0</v>
      </c>
      <c r="R281" s="33">
        <f t="shared" si="362"/>
        <v>0</v>
      </c>
      <c r="S281" s="34">
        <f t="shared" si="362"/>
        <v>0</v>
      </c>
      <c r="T281" s="34">
        <f t="shared" si="362"/>
        <v>0</v>
      </c>
      <c r="U281" s="35" t="e">
        <f t="shared" si="322"/>
        <v>#VALUE!</v>
      </c>
      <c r="V281" s="35" t="e">
        <f t="shared" si="322"/>
        <v>#VALUE!</v>
      </c>
      <c r="W281" s="36" t="e">
        <f t="shared" si="362"/>
        <v>#VALUE!</v>
      </c>
      <c r="X281" s="36" t="e">
        <f t="shared" si="362"/>
        <v>#VALUE!</v>
      </c>
      <c r="AG281">
        <f t="shared" si="283"/>
        <v>43.652889013197147</v>
      </c>
      <c r="AH281" s="29">
        <f t="shared" ref="AH281:AU281" si="363">AH209*AH$163</f>
        <v>0.74999976168602034</v>
      </c>
      <c r="AI281" s="29">
        <f t="shared" si="363"/>
        <v>0.79999898930054147</v>
      </c>
      <c r="AJ281" s="29">
        <f t="shared" si="363"/>
        <v>1.1499957175149902</v>
      </c>
      <c r="AK281" s="29">
        <f t="shared" si="363"/>
        <v>1.1999987897011082</v>
      </c>
      <c r="AL281" s="29">
        <f t="shared" si="363"/>
        <v>0</v>
      </c>
      <c r="AM281" s="30" t="e">
        <f t="shared" si="363"/>
        <v>#VALUE!</v>
      </c>
      <c r="AN281" s="31">
        <f t="shared" si="363"/>
        <v>0.48350371982307649</v>
      </c>
      <c r="AO281" s="32">
        <f t="shared" si="363"/>
        <v>0</v>
      </c>
      <c r="AP281" s="32">
        <f t="shared" si="363"/>
        <v>0</v>
      </c>
      <c r="AQ281" s="33">
        <f t="shared" si="363"/>
        <v>0</v>
      </c>
      <c r="AR281" s="33">
        <f t="shared" si="363"/>
        <v>0</v>
      </c>
      <c r="AS281" s="33">
        <f t="shared" si="363"/>
        <v>0</v>
      </c>
      <c r="AT281" s="34">
        <f t="shared" si="363"/>
        <v>0</v>
      </c>
      <c r="AU281" s="34">
        <f t="shared" si="363"/>
        <v>0</v>
      </c>
      <c r="AV281" s="35" t="e">
        <f t="shared" si="324"/>
        <v>#VALUE!</v>
      </c>
      <c r="AW281" s="35" t="e">
        <f t="shared" si="324"/>
        <v>#VALUE!</v>
      </c>
      <c r="AX281" s="36" t="e">
        <f t="shared" si="325"/>
        <v>#VALUE!</v>
      </c>
      <c r="AY281" s="36" t="e">
        <f t="shared" si="325"/>
        <v>#VALUE!</v>
      </c>
    </row>
    <row r="282" spans="6:51" x14ac:dyDescent="0.3">
      <c r="F282">
        <v>40</v>
      </c>
      <c r="G282" s="29">
        <f t="shared" ref="G282:X282" si="364">G210*G$163</f>
        <v>0.74999927318349813</v>
      </c>
      <c r="H282" s="29">
        <f t="shared" si="364"/>
        <v>0.79999745058313843</v>
      </c>
      <c r="I282" s="29">
        <f t="shared" si="364"/>
        <v>1.1499843730827519</v>
      </c>
      <c r="J282" s="29">
        <f t="shared" si="364"/>
        <v>1.1999968714974365</v>
      </c>
      <c r="K282" s="29">
        <f t="shared" si="364"/>
        <v>0</v>
      </c>
      <c r="L282" s="30" t="e">
        <f t="shared" si="364"/>
        <v>#VALUE!</v>
      </c>
      <c r="M282" s="31">
        <f t="shared" si="364"/>
        <v>0.47474382409288735</v>
      </c>
      <c r="N282" s="32">
        <f t="shared" si="364"/>
        <v>0</v>
      </c>
      <c r="O282" s="32">
        <f t="shared" si="364"/>
        <v>0</v>
      </c>
      <c r="P282" s="33">
        <f t="shared" si="364"/>
        <v>0</v>
      </c>
      <c r="Q282" s="33">
        <f t="shared" si="364"/>
        <v>0</v>
      </c>
      <c r="R282" s="33">
        <f t="shared" si="364"/>
        <v>0</v>
      </c>
      <c r="S282" s="34">
        <f t="shared" si="364"/>
        <v>0</v>
      </c>
      <c r="T282" s="34">
        <f t="shared" si="364"/>
        <v>0</v>
      </c>
      <c r="U282" s="35" t="e">
        <f t="shared" ref="U282:V301" si="365">$C$5/100*U$163*U210</f>
        <v>#VALUE!</v>
      </c>
      <c r="V282" s="35" t="e">
        <f t="shared" si="365"/>
        <v>#VALUE!</v>
      </c>
      <c r="W282" s="36" t="e">
        <f t="shared" si="364"/>
        <v>#VALUE!</v>
      </c>
      <c r="X282" s="36" t="e">
        <f t="shared" si="364"/>
        <v>#VALUE!</v>
      </c>
      <c r="AG282">
        <f t="shared" si="283"/>
        <v>45.908921481342745</v>
      </c>
      <c r="AH282" s="29">
        <f t="shared" ref="AH282:AU282" si="366">AH210*AH$163</f>
        <v>0.74999986833613019</v>
      </c>
      <c r="AI282" s="29">
        <f t="shared" si="366"/>
        <v>0.79999940803652481</v>
      </c>
      <c r="AJ282" s="29">
        <f t="shared" si="366"/>
        <v>1.1499979434448524</v>
      </c>
      <c r="AK282" s="29">
        <f t="shared" si="366"/>
        <v>1.1999992996459441</v>
      </c>
      <c r="AL282" s="29">
        <f t="shared" si="366"/>
        <v>0</v>
      </c>
      <c r="AM282" s="30" t="e">
        <f t="shared" si="366"/>
        <v>#VALUE!</v>
      </c>
      <c r="AN282" s="31">
        <f t="shared" si="366"/>
        <v>0.48713257113544084</v>
      </c>
      <c r="AO282" s="32">
        <f t="shared" si="366"/>
        <v>0</v>
      </c>
      <c r="AP282" s="32">
        <f t="shared" si="366"/>
        <v>0</v>
      </c>
      <c r="AQ282" s="33">
        <f t="shared" si="366"/>
        <v>0</v>
      </c>
      <c r="AR282" s="33">
        <f t="shared" si="366"/>
        <v>0</v>
      </c>
      <c r="AS282" s="33">
        <f t="shared" si="366"/>
        <v>0</v>
      </c>
      <c r="AT282" s="34">
        <f t="shared" si="366"/>
        <v>0</v>
      </c>
      <c r="AU282" s="34">
        <f t="shared" si="366"/>
        <v>0</v>
      </c>
      <c r="AV282" s="35" t="e">
        <f t="shared" ref="AV282:AW301" si="367">$C$5/100*AV$163*AV210</f>
        <v>#VALUE!</v>
      </c>
      <c r="AW282" s="35" t="e">
        <f t="shared" si="367"/>
        <v>#VALUE!</v>
      </c>
      <c r="AX282" s="36" t="e">
        <f t="shared" ref="AX282:AY301" si="368">AX210*AX$163</f>
        <v>#VALUE!</v>
      </c>
      <c r="AY282" s="36" t="e">
        <f t="shared" si="368"/>
        <v>#VALUE!</v>
      </c>
    </row>
    <row r="283" spans="6:51" x14ac:dyDescent="0.3">
      <c r="F283">
        <v>41</v>
      </c>
      <c r="G283" s="29">
        <f t="shared" ref="G283:X283" si="369">G211*G$163</f>
        <v>0.74999947492029007</v>
      </c>
      <c r="H283" s="29">
        <f t="shared" si="369"/>
        <v>0.79999803559306959</v>
      </c>
      <c r="I283" s="29">
        <f t="shared" si="369"/>
        <v>1.1499891787992857</v>
      </c>
      <c r="J283" s="29">
        <f t="shared" si="369"/>
        <v>1.1999976070091685</v>
      </c>
      <c r="K283" s="29">
        <f t="shared" si="369"/>
        <v>0</v>
      </c>
      <c r="L283" s="30" t="e">
        <f t="shared" si="369"/>
        <v>#VALUE!</v>
      </c>
      <c r="M283" s="31">
        <f t="shared" si="369"/>
        <v>0.47758820850301842</v>
      </c>
      <c r="N283" s="32">
        <f t="shared" si="369"/>
        <v>0</v>
      </c>
      <c r="O283" s="32">
        <f t="shared" si="369"/>
        <v>0</v>
      </c>
      <c r="P283" s="33">
        <f t="shared" si="369"/>
        <v>0</v>
      </c>
      <c r="Q283" s="33">
        <f t="shared" si="369"/>
        <v>0</v>
      </c>
      <c r="R283" s="33">
        <f t="shared" si="369"/>
        <v>0</v>
      </c>
      <c r="S283" s="34">
        <f t="shared" si="369"/>
        <v>0</v>
      </c>
      <c r="T283" s="34">
        <f t="shared" si="369"/>
        <v>0</v>
      </c>
      <c r="U283" s="35" t="e">
        <f t="shared" si="365"/>
        <v>#VALUE!</v>
      </c>
      <c r="V283" s="35" t="e">
        <f t="shared" si="365"/>
        <v>#VALUE!</v>
      </c>
      <c r="W283" s="36" t="e">
        <f t="shared" si="369"/>
        <v>#VALUE!</v>
      </c>
      <c r="X283" s="36" t="e">
        <f t="shared" si="369"/>
        <v>#VALUE!</v>
      </c>
      <c r="AG283">
        <f t="shared" si="283"/>
        <v>48.058485286186681</v>
      </c>
      <c r="AH283" s="29">
        <f t="shared" ref="AH283:AU283" si="370">AH211*AH$163</f>
        <v>0.74999992041150731</v>
      </c>
      <c r="AI283" s="29">
        <f t="shared" si="370"/>
        <v>0.79999963540774033</v>
      </c>
      <c r="AJ283" s="29">
        <f t="shared" si="370"/>
        <v>1.1499989292399431</v>
      </c>
      <c r="AK283" s="29">
        <f t="shared" si="370"/>
        <v>1.1999995727591581</v>
      </c>
      <c r="AL283" s="29">
        <f t="shared" si="370"/>
        <v>0</v>
      </c>
      <c r="AM283" s="30" t="e">
        <f t="shared" si="370"/>
        <v>#VALUE!</v>
      </c>
      <c r="AN283" s="31">
        <f t="shared" si="370"/>
        <v>0.48973809711842858</v>
      </c>
      <c r="AO283" s="32">
        <f t="shared" si="370"/>
        <v>0</v>
      </c>
      <c r="AP283" s="32">
        <f t="shared" si="370"/>
        <v>0</v>
      </c>
      <c r="AQ283" s="33">
        <f t="shared" si="370"/>
        <v>0</v>
      </c>
      <c r="AR283" s="33">
        <f t="shared" si="370"/>
        <v>0</v>
      </c>
      <c r="AS283" s="33">
        <f t="shared" si="370"/>
        <v>0</v>
      </c>
      <c r="AT283" s="34">
        <f t="shared" si="370"/>
        <v>0</v>
      </c>
      <c r="AU283" s="34">
        <f t="shared" si="370"/>
        <v>0</v>
      </c>
      <c r="AV283" s="35" t="e">
        <f t="shared" si="367"/>
        <v>#VALUE!</v>
      </c>
      <c r="AW283" s="35" t="e">
        <f t="shared" si="367"/>
        <v>#VALUE!</v>
      </c>
      <c r="AX283" s="36" t="e">
        <f t="shared" si="368"/>
        <v>#VALUE!</v>
      </c>
      <c r="AY283" s="36" t="e">
        <f t="shared" si="368"/>
        <v>#VALUE!</v>
      </c>
    </row>
    <row r="284" spans="6:51" x14ac:dyDescent="0.3">
      <c r="F284">
        <v>42</v>
      </c>
      <c r="G284" s="29">
        <f t="shared" ref="G284:X284" si="371">G212*G$163</f>
        <v>0.7499996148596304</v>
      </c>
      <c r="H284" s="29">
        <f t="shared" si="371"/>
        <v>0.79999847785894218</v>
      </c>
      <c r="I284" s="29">
        <f t="shared" si="371"/>
        <v>1.1499924322799364</v>
      </c>
      <c r="J284" s="29">
        <f t="shared" si="371"/>
        <v>1.1999981584156827</v>
      </c>
      <c r="K284" s="29">
        <f t="shared" si="371"/>
        <v>0</v>
      </c>
      <c r="L284" s="30" t="e">
        <f t="shared" si="371"/>
        <v>#VALUE!</v>
      </c>
      <c r="M284" s="31">
        <f t="shared" si="371"/>
        <v>0.48006921580793727</v>
      </c>
      <c r="N284" s="32">
        <f t="shared" si="371"/>
        <v>0</v>
      </c>
      <c r="O284" s="32">
        <f t="shared" si="371"/>
        <v>0</v>
      </c>
      <c r="P284" s="33">
        <f t="shared" si="371"/>
        <v>0</v>
      </c>
      <c r="Q284" s="33">
        <f t="shared" si="371"/>
        <v>0</v>
      </c>
      <c r="R284" s="33">
        <f t="shared" si="371"/>
        <v>0</v>
      </c>
      <c r="S284" s="34">
        <f t="shared" si="371"/>
        <v>0</v>
      </c>
      <c r="T284" s="34">
        <f t="shared" si="371"/>
        <v>0</v>
      </c>
      <c r="U284" s="35" t="e">
        <f t="shared" si="365"/>
        <v>#VALUE!</v>
      </c>
      <c r="V284" s="35" t="e">
        <f t="shared" si="365"/>
        <v>#VALUE!</v>
      </c>
      <c r="W284" s="36" t="e">
        <f t="shared" si="371"/>
        <v>#VALUE!</v>
      </c>
      <c r="X284" s="36" t="e">
        <f t="shared" si="371"/>
        <v>#VALUE!</v>
      </c>
      <c r="AG284">
        <f t="shared" si="283"/>
        <v>50.049146529274978</v>
      </c>
      <c r="AH284" s="29">
        <f t="shared" ref="AH284:AU284" si="372">AH212*AH$163</f>
        <v>0.7499999475260346</v>
      </c>
      <c r="AI284" s="29">
        <f t="shared" si="372"/>
        <v>0.79999976228529535</v>
      </c>
      <c r="AJ284" s="29">
        <f t="shared" si="372"/>
        <v>1.1499993915212556</v>
      </c>
      <c r="AK284" s="29">
        <f t="shared" si="372"/>
        <v>1.1999997234684594</v>
      </c>
      <c r="AL284" s="29">
        <f t="shared" si="372"/>
        <v>0</v>
      </c>
      <c r="AM284" s="30" t="e">
        <f t="shared" si="372"/>
        <v>#VALUE!</v>
      </c>
      <c r="AN284" s="31">
        <f t="shared" si="372"/>
        <v>0.49160236273766195</v>
      </c>
      <c r="AO284" s="32">
        <f t="shared" si="372"/>
        <v>0</v>
      </c>
      <c r="AP284" s="32">
        <f t="shared" si="372"/>
        <v>0</v>
      </c>
      <c r="AQ284" s="33">
        <f t="shared" si="372"/>
        <v>0</v>
      </c>
      <c r="AR284" s="33">
        <f t="shared" si="372"/>
        <v>0</v>
      </c>
      <c r="AS284" s="33">
        <f t="shared" si="372"/>
        <v>0</v>
      </c>
      <c r="AT284" s="34">
        <f t="shared" si="372"/>
        <v>0</v>
      </c>
      <c r="AU284" s="34">
        <f t="shared" si="372"/>
        <v>0</v>
      </c>
      <c r="AV284" s="35" t="e">
        <f t="shared" si="367"/>
        <v>#VALUE!</v>
      </c>
      <c r="AW284" s="35" t="e">
        <f t="shared" si="367"/>
        <v>#VALUE!</v>
      </c>
      <c r="AX284" s="36" t="e">
        <f t="shared" si="368"/>
        <v>#VALUE!</v>
      </c>
      <c r="AY284" s="36" t="e">
        <f t="shared" si="368"/>
        <v>#VALUE!</v>
      </c>
    </row>
    <row r="285" spans="6:51" x14ac:dyDescent="0.3">
      <c r="F285">
        <v>43</v>
      </c>
      <c r="G285" s="29">
        <f t="shared" ref="G285:X285" si="373">G213*G$163</f>
        <v>0.7499997132881735</v>
      </c>
      <c r="H285" s="29">
        <f t="shared" si="373"/>
        <v>0.79999881399362127</v>
      </c>
      <c r="I285" s="29">
        <f t="shared" si="373"/>
        <v>1.1499946548456699</v>
      </c>
      <c r="J285" s="29">
        <f t="shared" si="373"/>
        <v>1.1999985742063763</v>
      </c>
      <c r="K285" s="29">
        <f t="shared" si="373"/>
        <v>0</v>
      </c>
      <c r="L285" s="30" t="e">
        <f t="shared" si="373"/>
        <v>#VALUE!</v>
      </c>
      <c r="M285" s="31">
        <f t="shared" si="373"/>
        <v>0.48223686903029911</v>
      </c>
      <c r="N285" s="32">
        <f t="shared" si="373"/>
        <v>0</v>
      </c>
      <c r="O285" s="32">
        <f t="shared" si="373"/>
        <v>0</v>
      </c>
      <c r="P285" s="33">
        <f t="shared" si="373"/>
        <v>0</v>
      </c>
      <c r="Q285" s="33">
        <f t="shared" si="373"/>
        <v>0</v>
      </c>
      <c r="R285" s="33">
        <f t="shared" si="373"/>
        <v>0</v>
      </c>
      <c r="S285" s="34">
        <f t="shared" si="373"/>
        <v>0</v>
      </c>
      <c r="T285" s="34">
        <f t="shared" si="373"/>
        <v>0</v>
      </c>
      <c r="U285" s="35" t="e">
        <f t="shared" si="365"/>
        <v>#VALUE!</v>
      </c>
      <c r="V285" s="35" t="e">
        <f t="shared" si="365"/>
        <v>#VALUE!</v>
      </c>
      <c r="W285" s="36" t="e">
        <f t="shared" si="373"/>
        <v>#VALUE!</v>
      </c>
      <c r="X285" s="36" t="e">
        <f t="shared" si="373"/>
        <v>#VALUE!</v>
      </c>
      <c r="AG285">
        <f t="shared" si="283"/>
        <v>51.88345373655357</v>
      </c>
      <c r="AH285" s="29">
        <f t="shared" ref="AH285:AU285" si="374">AH213*AH$163</f>
        <v>0.74999996283859816</v>
      </c>
      <c r="AI285" s="29">
        <f t="shared" si="374"/>
        <v>0.79999983689656207</v>
      </c>
      <c r="AJ285" s="29">
        <f t="shared" si="374"/>
        <v>1.1499996266254136</v>
      </c>
      <c r="AK285" s="29">
        <f t="shared" si="374"/>
        <v>1.199999811308615</v>
      </c>
      <c r="AL285" s="29">
        <f t="shared" si="374"/>
        <v>0</v>
      </c>
      <c r="AM285" s="30" t="e">
        <f t="shared" si="374"/>
        <v>#VALUE!</v>
      </c>
      <c r="AN285" s="31">
        <f t="shared" si="374"/>
        <v>0.49296550307092862</v>
      </c>
      <c r="AO285" s="32">
        <f t="shared" si="374"/>
        <v>0</v>
      </c>
      <c r="AP285" s="32">
        <f t="shared" si="374"/>
        <v>0</v>
      </c>
      <c r="AQ285" s="33">
        <f t="shared" si="374"/>
        <v>0</v>
      </c>
      <c r="AR285" s="33">
        <f t="shared" si="374"/>
        <v>0</v>
      </c>
      <c r="AS285" s="33">
        <f t="shared" si="374"/>
        <v>0</v>
      </c>
      <c r="AT285" s="34">
        <f t="shared" si="374"/>
        <v>0</v>
      </c>
      <c r="AU285" s="34">
        <f t="shared" si="374"/>
        <v>0</v>
      </c>
      <c r="AV285" s="35" t="e">
        <f t="shared" si="367"/>
        <v>#VALUE!</v>
      </c>
      <c r="AW285" s="35" t="e">
        <f t="shared" si="367"/>
        <v>#VALUE!</v>
      </c>
      <c r="AX285" s="36" t="e">
        <f t="shared" si="368"/>
        <v>#VALUE!</v>
      </c>
      <c r="AY285" s="36" t="e">
        <f t="shared" si="368"/>
        <v>#VALUE!</v>
      </c>
    </row>
    <row r="286" spans="6:51" x14ac:dyDescent="0.3">
      <c r="F286">
        <v>44</v>
      </c>
      <c r="G286" s="29">
        <f t="shared" ref="G286:X286" si="375">G214*G$163</f>
        <v>0.74999978346524487</v>
      </c>
      <c r="H286" s="29">
        <f t="shared" si="375"/>
        <v>0.79999907081639243</v>
      </c>
      <c r="I286" s="29">
        <f t="shared" si="375"/>
        <v>1.1499961870287789</v>
      </c>
      <c r="J286" s="29">
        <f t="shared" si="375"/>
        <v>1.1999988895408411</v>
      </c>
      <c r="K286" s="29">
        <f t="shared" si="375"/>
        <v>0</v>
      </c>
      <c r="L286" s="30" t="e">
        <f t="shared" si="375"/>
        <v>#VALUE!</v>
      </c>
      <c r="M286" s="31">
        <f t="shared" si="375"/>
        <v>0.48413397896333044</v>
      </c>
      <c r="N286" s="32">
        <f t="shared" si="375"/>
        <v>0</v>
      </c>
      <c r="O286" s="32">
        <f t="shared" si="375"/>
        <v>0</v>
      </c>
      <c r="P286" s="33">
        <f t="shared" si="375"/>
        <v>0</v>
      </c>
      <c r="Q286" s="33">
        <f t="shared" si="375"/>
        <v>0</v>
      </c>
      <c r="R286" s="33">
        <f t="shared" si="375"/>
        <v>0</v>
      </c>
      <c r="S286" s="34">
        <f t="shared" si="375"/>
        <v>0</v>
      </c>
      <c r="T286" s="34">
        <f t="shared" si="375"/>
        <v>0</v>
      </c>
      <c r="U286" s="35" t="e">
        <f t="shared" si="365"/>
        <v>#VALUE!</v>
      </c>
      <c r="V286" s="35" t="e">
        <f t="shared" si="365"/>
        <v>#VALUE!</v>
      </c>
      <c r="W286" s="36" t="e">
        <f t="shared" si="375"/>
        <v>#VALUE!</v>
      </c>
      <c r="X286" s="36" t="e">
        <f t="shared" si="375"/>
        <v>#VALUE!</v>
      </c>
      <c r="AG286">
        <f t="shared" si="283"/>
        <v>53.57368754321287</v>
      </c>
      <c r="AH286" s="29">
        <f t="shared" ref="AH286:AU286" si="376">AH214*AH$163</f>
        <v>0.74999997212861902</v>
      </c>
      <c r="AI286" s="29">
        <f t="shared" si="376"/>
        <v>0.79999988306378378</v>
      </c>
      <c r="AJ286" s="29">
        <f t="shared" si="376"/>
        <v>1.149999755522042</v>
      </c>
      <c r="AK286" s="29">
        <f t="shared" si="376"/>
        <v>1.1999998652774038</v>
      </c>
      <c r="AL286" s="29">
        <f t="shared" si="376"/>
        <v>0</v>
      </c>
      <c r="AM286" s="30" t="e">
        <f t="shared" si="376"/>
        <v>#VALUE!</v>
      </c>
      <c r="AN286" s="31">
        <f t="shared" si="376"/>
        <v>0.49398662509413377</v>
      </c>
      <c r="AO286" s="32">
        <f t="shared" si="376"/>
        <v>0</v>
      </c>
      <c r="AP286" s="32">
        <f t="shared" si="376"/>
        <v>0</v>
      </c>
      <c r="AQ286" s="33">
        <f t="shared" si="376"/>
        <v>0</v>
      </c>
      <c r="AR286" s="33">
        <f t="shared" si="376"/>
        <v>0</v>
      </c>
      <c r="AS286" s="33">
        <f t="shared" si="376"/>
        <v>0</v>
      </c>
      <c r="AT286" s="34">
        <f t="shared" si="376"/>
        <v>0</v>
      </c>
      <c r="AU286" s="34">
        <f t="shared" si="376"/>
        <v>0</v>
      </c>
      <c r="AV286" s="35" t="e">
        <f t="shared" si="367"/>
        <v>#VALUE!</v>
      </c>
      <c r="AW286" s="35" t="e">
        <f t="shared" si="367"/>
        <v>#VALUE!</v>
      </c>
      <c r="AX286" s="36" t="e">
        <f t="shared" si="368"/>
        <v>#VALUE!</v>
      </c>
      <c r="AY286" s="36" t="e">
        <f t="shared" si="368"/>
        <v>#VALUE!</v>
      </c>
    </row>
    <row r="287" spans="6:51" x14ac:dyDescent="0.3">
      <c r="F287">
        <v>45</v>
      </c>
      <c r="G287" s="29">
        <f t="shared" ref="G287:X287" si="377">G215*G$163</f>
        <v>0.74999983416559313</v>
      </c>
      <c r="H287" s="29">
        <f t="shared" si="377"/>
        <v>0.7999992680687702</v>
      </c>
      <c r="I287" s="29">
        <f t="shared" si="377"/>
        <v>1.1499972529699791</v>
      </c>
      <c r="J287" s="29">
        <f t="shared" si="377"/>
        <v>1.1999991300506572</v>
      </c>
      <c r="K287" s="29">
        <f t="shared" si="377"/>
        <v>0</v>
      </c>
      <c r="L287" s="30" t="e">
        <f t="shared" si="377"/>
        <v>#VALUE!</v>
      </c>
      <c r="M287" s="31">
        <f t="shared" si="377"/>
        <v>0.48579720742675814</v>
      </c>
      <c r="N287" s="32">
        <f t="shared" si="377"/>
        <v>0</v>
      </c>
      <c r="O287" s="32">
        <f t="shared" si="377"/>
        <v>0</v>
      </c>
      <c r="P287" s="33">
        <f t="shared" si="377"/>
        <v>0</v>
      </c>
      <c r="Q287" s="33">
        <f t="shared" si="377"/>
        <v>0</v>
      </c>
      <c r="R287" s="33">
        <f t="shared" si="377"/>
        <v>0</v>
      </c>
      <c r="S287" s="34">
        <f t="shared" si="377"/>
        <v>0</v>
      </c>
      <c r="T287" s="34">
        <f t="shared" si="377"/>
        <v>0</v>
      </c>
      <c r="U287" s="35" t="e">
        <f t="shared" si="365"/>
        <v>#VALUE!</v>
      </c>
      <c r="V287" s="35" t="e">
        <f t="shared" si="365"/>
        <v>#VALUE!</v>
      </c>
      <c r="W287" s="36" t="e">
        <f t="shared" si="377"/>
        <v>#VALUE!</v>
      </c>
      <c r="X287" s="36" t="e">
        <f t="shared" si="377"/>
        <v>#VALUE!</v>
      </c>
      <c r="AG287">
        <f t="shared" si="283"/>
        <v>55.13116401707601</v>
      </c>
      <c r="AH287" s="29">
        <f t="shared" ref="AH287:AU287" si="378">AH215*AH$163</f>
        <v>0.74999997810590124</v>
      </c>
      <c r="AI287" s="29">
        <f t="shared" si="378"/>
        <v>0.79999991292010164</v>
      </c>
      <c r="AJ287" s="29">
        <f t="shared" si="378"/>
        <v>1.1499998308687178</v>
      </c>
      <c r="AK287" s="29">
        <f t="shared" si="378"/>
        <v>1.1999998999819097</v>
      </c>
      <c r="AL287" s="29">
        <f t="shared" si="378"/>
        <v>0</v>
      </c>
      <c r="AM287" s="30" t="e">
        <f t="shared" si="378"/>
        <v>#VALUE!</v>
      </c>
      <c r="AN287" s="31">
        <f t="shared" si="378"/>
        <v>0.49476804873046681</v>
      </c>
      <c r="AO287" s="32">
        <f t="shared" si="378"/>
        <v>0</v>
      </c>
      <c r="AP287" s="32">
        <f t="shared" si="378"/>
        <v>0</v>
      </c>
      <c r="AQ287" s="33">
        <f t="shared" si="378"/>
        <v>0</v>
      </c>
      <c r="AR287" s="33">
        <f t="shared" si="378"/>
        <v>0</v>
      </c>
      <c r="AS287" s="33">
        <f t="shared" si="378"/>
        <v>0</v>
      </c>
      <c r="AT287" s="34">
        <f t="shared" si="378"/>
        <v>0</v>
      </c>
      <c r="AU287" s="34">
        <f t="shared" si="378"/>
        <v>0</v>
      </c>
      <c r="AV287" s="35" t="e">
        <f t="shared" si="367"/>
        <v>#VALUE!</v>
      </c>
      <c r="AW287" s="35" t="e">
        <f t="shared" si="367"/>
        <v>#VALUE!</v>
      </c>
      <c r="AX287" s="36" t="e">
        <f t="shared" si="368"/>
        <v>#VALUE!</v>
      </c>
      <c r="AY287" s="36" t="e">
        <f t="shared" si="368"/>
        <v>#VALUE!</v>
      </c>
    </row>
    <row r="288" spans="6:51" x14ac:dyDescent="0.3">
      <c r="F288">
        <v>46</v>
      </c>
      <c r="G288" s="29">
        <f t="shared" ref="G288:X288" si="379">G216*G$163</f>
        <v>0.74999987126804224</v>
      </c>
      <c r="H288" s="29">
        <f t="shared" si="379"/>
        <v>0.7999994203532147</v>
      </c>
      <c r="I288" s="29">
        <f t="shared" si="379"/>
        <v>1.1499980013538351</v>
      </c>
      <c r="J288" s="29">
        <f t="shared" si="379"/>
        <v>1.1999993145214929</v>
      </c>
      <c r="K288" s="29">
        <f t="shared" si="379"/>
        <v>0</v>
      </c>
      <c r="L288" s="30" t="e">
        <f t="shared" si="379"/>
        <v>#VALUE!</v>
      </c>
      <c r="M288" s="31">
        <f t="shared" si="379"/>
        <v>0.48725797446741292</v>
      </c>
      <c r="N288" s="32">
        <f t="shared" si="379"/>
        <v>0</v>
      </c>
      <c r="O288" s="32">
        <f t="shared" si="379"/>
        <v>0</v>
      </c>
      <c r="P288" s="33">
        <f t="shared" si="379"/>
        <v>0</v>
      </c>
      <c r="Q288" s="33">
        <f t="shared" si="379"/>
        <v>0</v>
      </c>
      <c r="R288" s="33">
        <f t="shared" si="379"/>
        <v>0</v>
      </c>
      <c r="S288" s="34">
        <f t="shared" si="379"/>
        <v>0</v>
      </c>
      <c r="T288" s="34">
        <f t="shared" si="379"/>
        <v>0</v>
      </c>
      <c r="U288" s="35" t="e">
        <f t="shared" si="365"/>
        <v>#VALUE!</v>
      </c>
      <c r="V288" s="35" t="e">
        <f t="shared" si="365"/>
        <v>#VALUE!</v>
      </c>
      <c r="W288" s="36" t="e">
        <f t="shared" si="379"/>
        <v>#VALUE!</v>
      </c>
      <c r="X288" s="36" t="e">
        <f t="shared" si="379"/>
        <v>#VALUE!</v>
      </c>
      <c r="AG288">
        <f t="shared" si="283"/>
        <v>56.566310419354807</v>
      </c>
      <c r="AH288" s="29">
        <f t="shared" ref="AH288:AU288" si="380">AH216*AH$163</f>
        <v>0.74999998214295238</v>
      </c>
      <c r="AI288" s="29">
        <f t="shared" si="380"/>
        <v>0.79999993298434946</v>
      </c>
      <c r="AJ288" s="29">
        <f t="shared" si="380"/>
        <v>1.1499998773958009</v>
      </c>
      <c r="AK288" s="29">
        <f t="shared" si="380"/>
        <v>1.1999999231988094</v>
      </c>
      <c r="AL288" s="29">
        <f t="shared" si="380"/>
        <v>0</v>
      </c>
      <c r="AM288" s="30" t="e">
        <f t="shared" si="380"/>
        <v>#VALUE!</v>
      </c>
      <c r="AN288" s="31">
        <f t="shared" si="380"/>
        <v>0.49537742828150455</v>
      </c>
      <c r="AO288" s="32">
        <f t="shared" si="380"/>
        <v>0</v>
      </c>
      <c r="AP288" s="32">
        <f t="shared" si="380"/>
        <v>0</v>
      </c>
      <c r="AQ288" s="33">
        <f t="shared" si="380"/>
        <v>0</v>
      </c>
      <c r="AR288" s="33">
        <f t="shared" si="380"/>
        <v>0</v>
      </c>
      <c r="AS288" s="33">
        <f t="shared" si="380"/>
        <v>0</v>
      </c>
      <c r="AT288" s="34">
        <f t="shared" si="380"/>
        <v>0</v>
      </c>
      <c r="AU288" s="34">
        <f t="shared" si="380"/>
        <v>0</v>
      </c>
      <c r="AV288" s="35" t="e">
        <f t="shared" si="367"/>
        <v>#VALUE!</v>
      </c>
      <c r="AW288" s="35" t="e">
        <f t="shared" si="367"/>
        <v>#VALUE!</v>
      </c>
      <c r="AX288" s="36" t="e">
        <f t="shared" si="368"/>
        <v>#VALUE!</v>
      </c>
      <c r="AY288" s="36" t="e">
        <f t="shared" si="368"/>
        <v>#VALUE!</v>
      </c>
    </row>
    <row r="289" spans="6:51" x14ac:dyDescent="0.3">
      <c r="F289">
        <v>47</v>
      </c>
      <c r="G289" s="29">
        <f t="shared" ref="G289:X289" si="381">G217*G$163</f>
        <v>0.74999989875923989</v>
      </c>
      <c r="H289" s="29">
        <f t="shared" si="381"/>
        <v>0.79999953852331607</v>
      </c>
      <c r="I289" s="29">
        <f t="shared" si="381"/>
        <v>1.1499985315944867</v>
      </c>
      <c r="J289" s="29">
        <f t="shared" si="381"/>
        <v>1.1999994567947432</v>
      </c>
      <c r="K289" s="29">
        <f t="shared" si="381"/>
        <v>0</v>
      </c>
      <c r="L289" s="30" t="e">
        <f t="shared" si="381"/>
        <v>#VALUE!</v>
      </c>
      <c r="M289" s="31">
        <f t="shared" si="381"/>
        <v>0.48854323141252937</v>
      </c>
      <c r="N289" s="32">
        <f t="shared" si="381"/>
        <v>0</v>
      </c>
      <c r="O289" s="32">
        <f t="shared" si="381"/>
        <v>0</v>
      </c>
      <c r="P289" s="33">
        <f t="shared" si="381"/>
        <v>0</v>
      </c>
      <c r="Q289" s="33">
        <f t="shared" si="381"/>
        <v>0</v>
      </c>
      <c r="R289" s="33">
        <f t="shared" si="381"/>
        <v>0</v>
      </c>
      <c r="S289" s="34">
        <f t="shared" si="381"/>
        <v>0</v>
      </c>
      <c r="T289" s="34">
        <f t="shared" si="381"/>
        <v>0</v>
      </c>
      <c r="U289" s="35" t="e">
        <f t="shared" si="365"/>
        <v>#VALUE!</v>
      </c>
      <c r="V289" s="35" t="e">
        <f t="shared" si="365"/>
        <v>#VALUE!</v>
      </c>
      <c r="W289" s="36" t="e">
        <f t="shared" si="381"/>
        <v>#VALUE!</v>
      </c>
      <c r="X289" s="36" t="e">
        <f t="shared" si="381"/>
        <v>#VALUE!</v>
      </c>
      <c r="AG289">
        <f t="shared" si="283"/>
        <v>57.888735014870583</v>
      </c>
      <c r="AH289" s="29">
        <f t="shared" ref="AH289:AU289" si="382">AH217*AH$163</f>
        <v>0.74999998498190057</v>
      </c>
      <c r="AI289" s="29">
        <f t="shared" si="382"/>
        <v>0.79999994692804588</v>
      </c>
      <c r="AJ289" s="29">
        <f t="shared" si="382"/>
        <v>1.1499999075113945</v>
      </c>
      <c r="AK289" s="29">
        <f t="shared" si="382"/>
        <v>1.1999999392749205</v>
      </c>
      <c r="AL289" s="29">
        <f t="shared" si="382"/>
        <v>0</v>
      </c>
      <c r="AM289" s="30" t="e">
        <f t="shared" si="382"/>
        <v>#VALUE!</v>
      </c>
      <c r="AN289" s="31">
        <f t="shared" si="382"/>
        <v>0.4958606418247607</v>
      </c>
      <c r="AO289" s="32">
        <f t="shared" si="382"/>
        <v>0</v>
      </c>
      <c r="AP289" s="32">
        <f t="shared" si="382"/>
        <v>0</v>
      </c>
      <c r="AQ289" s="33">
        <f t="shared" si="382"/>
        <v>0</v>
      </c>
      <c r="AR289" s="33">
        <f t="shared" si="382"/>
        <v>0</v>
      </c>
      <c r="AS289" s="33">
        <f t="shared" si="382"/>
        <v>0</v>
      </c>
      <c r="AT289" s="34">
        <f t="shared" si="382"/>
        <v>0</v>
      </c>
      <c r="AU289" s="34">
        <f t="shared" si="382"/>
        <v>0</v>
      </c>
      <c r="AV289" s="35" t="e">
        <f t="shared" si="367"/>
        <v>#VALUE!</v>
      </c>
      <c r="AW289" s="35" t="e">
        <f t="shared" si="367"/>
        <v>#VALUE!</v>
      </c>
      <c r="AX289" s="36" t="e">
        <f t="shared" si="368"/>
        <v>#VALUE!</v>
      </c>
      <c r="AY289" s="36" t="e">
        <f t="shared" si="368"/>
        <v>#VALUE!</v>
      </c>
    </row>
    <row r="290" spans="6:51" x14ac:dyDescent="0.3">
      <c r="F290">
        <v>48</v>
      </c>
      <c r="G290" s="29">
        <f t="shared" ref="G290:X290" si="383">G218*G$163</f>
        <v>0.74999991937501509</v>
      </c>
      <c r="H290" s="29">
        <f t="shared" si="383"/>
        <v>0.79999963068512447</v>
      </c>
      <c r="I290" s="29">
        <f t="shared" si="383"/>
        <v>1.1499989106966126</v>
      </c>
      <c r="J290" s="29">
        <f t="shared" si="383"/>
        <v>1.1999995671225507</v>
      </c>
      <c r="K290" s="29">
        <f t="shared" si="383"/>
        <v>0</v>
      </c>
      <c r="L290" s="30" t="e">
        <f t="shared" si="383"/>
        <v>#VALUE!</v>
      </c>
      <c r="M290" s="31">
        <f t="shared" si="383"/>
        <v>0.48967611898255348</v>
      </c>
      <c r="N290" s="32">
        <f t="shared" si="383"/>
        <v>0</v>
      </c>
      <c r="O290" s="32">
        <f t="shared" si="383"/>
        <v>0</v>
      </c>
      <c r="P290" s="33">
        <f t="shared" si="383"/>
        <v>0</v>
      </c>
      <c r="Q290" s="33">
        <f t="shared" si="383"/>
        <v>0</v>
      </c>
      <c r="R290" s="33">
        <f t="shared" si="383"/>
        <v>0</v>
      </c>
      <c r="S290" s="34">
        <f t="shared" si="383"/>
        <v>0</v>
      </c>
      <c r="T290" s="34">
        <f t="shared" si="383"/>
        <v>0</v>
      </c>
      <c r="U290" s="35" t="e">
        <f t="shared" si="365"/>
        <v>#VALUE!</v>
      </c>
      <c r="V290" s="35" t="e">
        <f t="shared" si="365"/>
        <v>#VALUE!</v>
      </c>
      <c r="W290" s="36" t="e">
        <f t="shared" si="383"/>
        <v>#VALUE!</v>
      </c>
      <c r="X290" s="36" t="e">
        <f t="shared" si="383"/>
        <v>#VALUE!</v>
      </c>
      <c r="AG290">
        <f t="shared" si="283"/>
        <v>59.107291399116981</v>
      </c>
      <c r="AH290" s="29">
        <f t="shared" ref="AH290:AU290" si="384">AH218*AH$163</f>
        <v>0.74999998704702642</v>
      </c>
      <c r="AI290" s="29">
        <f t="shared" si="384"/>
        <v>0.79999995690727743</v>
      </c>
      <c r="AJ290" s="29">
        <f t="shared" si="384"/>
        <v>1.1499999278109545</v>
      </c>
      <c r="AK290" s="29">
        <f t="shared" si="384"/>
        <v>1.1999999507467503</v>
      </c>
      <c r="AL290" s="29">
        <f t="shared" si="384"/>
        <v>0</v>
      </c>
      <c r="AM290" s="30" t="e">
        <f t="shared" si="384"/>
        <v>#VALUE!</v>
      </c>
      <c r="AN290" s="31">
        <f t="shared" si="384"/>
        <v>0.49624952396224892</v>
      </c>
      <c r="AO290" s="32">
        <f t="shared" si="384"/>
        <v>0</v>
      </c>
      <c r="AP290" s="32">
        <f t="shared" si="384"/>
        <v>0</v>
      </c>
      <c r="AQ290" s="33">
        <f t="shared" si="384"/>
        <v>0</v>
      </c>
      <c r="AR290" s="33">
        <f t="shared" si="384"/>
        <v>0</v>
      </c>
      <c r="AS290" s="33">
        <f t="shared" si="384"/>
        <v>0</v>
      </c>
      <c r="AT290" s="34">
        <f t="shared" si="384"/>
        <v>0</v>
      </c>
      <c r="AU290" s="34">
        <f t="shared" si="384"/>
        <v>0</v>
      </c>
      <c r="AV290" s="35" t="e">
        <f t="shared" si="367"/>
        <v>#VALUE!</v>
      </c>
      <c r="AW290" s="35" t="e">
        <f t="shared" si="367"/>
        <v>#VALUE!</v>
      </c>
      <c r="AX290" s="36" t="e">
        <f t="shared" si="368"/>
        <v>#VALUE!</v>
      </c>
      <c r="AY290" s="36" t="e">
        <f t="shared" si="368"/>
        <v>#VALUE!</v>
      </c>
    </row>
    <row r="291" spans="6:51" x14ac:dyDescent="0.3">
      <c r="F291">
        <v>49</v>
      </c>
      <c r="G291" s="29">
        <f t="shared" ref="G291:X291" si="385">G219*G$163</f>
        <v>0.74999993501479045</v>
      </c>
      <c r="H291" s="29">
        <f t="shared" si="385"/>
        <v>0.79999970292164169</v>
      </c>
      <c r="I291" s="29">
        <f t="shared" si="385"/>
        <v>1.1499991841861938</v>
      </c>
      <c r="J291" s="29">
        <f t="shared" si="385"/>
        <v>1.1999996531381429</v>
      </c>
      <c r="K291" s="29">
        <f t="shared" si="385"/>
        <v>0</v>
      </c>
      <c r="L291" s="30" t="e">
        <f t="shared" si="385"/>
        <v>#VALUE!</v>
      </c>
      <c r="M291" s="31">
        <f t="shared" si="385"/>
        <v>0.49067652717991134</v>
      </c>
      <c r="N291" s="32">
        <f t="shared" si="385"/>
        <v>0</v>
      </c>
      <c r="O291" s="32">
        <f t="shared" si="385"/>
        <v>0</v>
      </c>
      <c r="P291" s="33">
        <f t="shared" si="385"/>
        <v>0</v>
      </c>
      <c r="Q291" s="33">
        <f t="shared" si="385"/>
        <v>0</v>
      </c>
      <c r="R291" s="33">
        <f t="shared" si="385"/>
        <v>0</v>
      </c>
      <c r="S291" s="34">
        <f t="shared" si="385"/>
        <v>0</v>
      </c>
      <c r="T291" s="34">
        <f t="shared" si="385"/>
        <v>0</v>
      </c>
      <c r="U291" s="35" t="e">
        <f t="shared" si="365"/>
        <v>#VALUE!</v>
      </c>
      <c r="V291" s="35" t="e">
        <f t="shared" si="365"/>
        <v>#VALUE!</v>
      </c>
      <c r="W291" s="36" t="e">
        <f t="shared" si="385"/>
        <v>#VALUE!</v>
      </c>
      <c r="X291" s="36" t="e">
        <f t="shared" si="385"/>
        <v>#VALUE!</v>
      </c>
      <c r="AG291">
        <f t="shared" si="283"/>
        <v>60.230137772832911</v>
      </c>
      <c r="AH291" s="29">
        <f t="shared" ref="AH291:AU291" si="386">AH219*AH$163</f>
        <v>0.74999998859279005</v>
      </c>
      <c r="AI291" s="29">
        <f t="shared" si="386"/>
        <v>0.79999996423613662</v>
      </c>
      <c r="AJ291" s="29">
        <f t="shared" si="386"/>
        <v>1.149999941982162</v>
      </c>
      <c r="AK291" s="29">
        <f t="shared" si="386"/>
        <v>1.1999999591520434</v>
      </c>
      <c r="AL291" s="29">
        <f t="shared" si="386"/>
        <v>0</v>
      </c>
      <c r="AM291" s="30" t="e">
        <f t="shared" si="386"/>
        <v>#VALUE!</v>
      </c>
      <c r="AN291" s="31">
        <f t="shared" si="386"/>
        <v>0.49656663191489858</v>
      </c>
      <c r="AO291" s="32">
        <f t="shared" si="386"/>
        <v>0</v>
      </c>
      <c r="AP291" s="32">
        <f t="shared" si="386"/>
        <v>0</v>
      </c>
      <c r="AQ291" s="33">
        <f t="shared" si="386"/>
        <v>0</v>
      </c>
      <c r="AR291" s="33">
        <f t="shared" si="386"/>
        <v>0</v>
      </c>
      <c r="AS291" s="33">
        <f t="shared" si="386"/>
        <v>0</v>
      </c>
      <c r="AT291" s="34">
        <f t="shared" si="386"/>
        <v>0</v>
      </c>
      <c r="AU291" s="34">
        <f t="shared" si="386"/>
        <v>0</v>
      </c>
      <c r="AV291" s="35" t="e">
        <f t="shared" si="367"/>
        <v>#VALUE!</v>
      </c>
      <c r="AW291" s="35" t="e">
        <f t="shared" si="367"/>
        <v>#VALUE!</v>
      </c>
      <c r="AX291" s="36" t="e">
        <f t="shared" si="368"/>
        <v>#VALUE!</v>
      </c>
      <c r="AY291" s="36" t="e">
        <f t="shared" si="368"/>
        <v>#VALUE!</v>
      </c>
    </row>
    <row r="292" spans="6:51" x14ac:dyDescent="0.3">
      <c r="F292">
        <v>50</v>
      </c>
      <c r="G292" s="29">
        <f t="shared" ref="G292:X292" si="387">G220*G$163</f>
        <v>0.74999994701234396</v>
      </c>
      <c r="H292" s="29">
        <f t="shared" si="387"/>
        <v>0.79999975981936933</v>
      </c>
      <c r="I292" s="29">
        <f t="shared" si="387"/>
        <v>1.1499993832463702</v>
      </c>
      <c r="J292" s="29">
        <f t="shared" si="387"/>
        <v>1.1999997205541471</v>
      </c>
      <c r="K292" s="29">
        <f t="shared" si="387"/>
        <v>0</v>
      </c>
      <c r="L292" s="30" t="e">
        <f t="shared" si="387"/>
        <v>#VALUE!</v>
      </c>
      <c r="M292" s="31">
        <f t="shared" si="387"/>
        <v>0.4915615714169832</v>
      </c>
      <c r="N292" s="32">
        <f t="shared" si="387"/>
        <v>0</v>
      </c>
      <c r="O292" s="32">
        <f t="shared" si="387"/>
        <v>0</v>
      </c>
      <c r="P292" s="33">
        <f t="shared" si="387"/>
        <v>0</v>
      </c>
      <c r="Q292" s="33">
        <f t="shared" si="387"/>
        <v>0</v>
      </c>
      <c r="R292" s="33">
        <f t="shared" si="387"/>
        <v>0</v>
      </c>
      <c r="S292" s="34">
        <f t="shared" si="387"/>
        <v>0</v>
      </c>
      <c r="T292" s="34">
        <f t="shared" si="387"/>
        <v>0</v>
      </c>
      <c r="U292" s="35" t="e">
        <f t="shared" si="365"/>
        <v>#VALUE!</v>
      </c>
      <c r="V292" s="35" t="e">
        <f t="shared" si="365"/>
        <v>#VALUE!</v>
      </c>
      <c r="W292" s="36" t="e">
        <f t="shared" si="387"/>
        <v>#VALUE!</v>
      </c>
      <c r="X292" s="36" t="e">
        <f t="shared" si="387"/>
        <v>#VALUE!</v>
      </c>
      <c r="AG292">
        <f t="shared" si="283"/>
        <v>61.264791560927208</v>
      </c>
      <c r="AH292" s="29">
        <f t="shared" ref="AH292:AU292" si="388">AH220*AH$163</f>
        <v>0.74999998977825344</v>
      </c>
      <c r="AI292" s="29">
        <f t="shared" si="388"/>
        <v>0.79999996974256027</v>
      </c>
      <c r="AJ292" s="29">
        <f t="shared" si="388"/>
        <v>1.149999952180758</v>
      </c>
      <c r="AK292" s="29">
        <f t="shared" si="388"/>
        <v>1.1999999654553162</v>
      </c>
      <c r="AL292" s="29">
        <f t="shared" si="388"/>
        <v>0</v>
      </c>
      <c r="AM292" s="30" t="e">
        <f t="shared" si="388"/>
        <v>#VALUE!</v>
      </c>
      <c r="AN292" s="31">
        <f t="shared" si="388"/>
        <v>0.49682825725592894</v>
      </c>
      <c r="AO292" s="32">
        <f t="shared" si="388"/>
        <v>0</v>
      </c>
      <c r="AP292" s="32">
        <f t="shared" si="388"/>
        <v>0</v>
      </c>
      <c r="AQ292" s="33">
        <f t="shared" si="388"/>
        <v>0</v>
      </c>
      <c r="AR292" s="33">
        <f t="shared" si="388"/>
        <v>0</v>
      </c>
      <c r="AS292" s="33">
        <f t="shared" si="388"/>
        <v>0</v>
      </c>
      <c r="AT292" s="34">
        <f t="shared" si="388"/>
        <v>0</v>
      </c>
      <c r="AU292" s="34">
        <f t="shared" si="388"/>
        <v>0</v>
      </c>
      <c r="AV292" s="35" t="e">
        <f t="shared" si="367"/>
        <v>#VALUE!</v>
      </c>
      <c r="AW292" s="35" t="e">
        <f t="shared" si="367"/>
        <v>#VALUE!</v>
      </c>
      <c r="AX292" s="36" t="e">
        <f t="shared" si="368"/>
        <v>#VALUE!</v>
      </c>
      <c r="AY292" s="36" t="e">
        <f t="shared" si="368"/>
        <v>#VALUE!</v>
      </c>
    </row>
    <row r="293" spans="6:51" x14ac:dyDescent="0.3">
      <c r="F293">
        <v>51</v>
      </c>
      <c r="G293" s="29">
        <f t="shared" ref="G293:X293" si="389">G221*G$163</f>
        <v>0.74999995631466121</v>
      </c>
      <c r="H293" s="29">
        <f t="shared" si="389"/>
        <v>0.79999980485271049</v>
      </c>
      <c r="I293" s="29">
        <f t="shared" si="389"/>
        <v>1.149999529409125</v>
      </c>
      <c r="J293" s="29">
        <f t="shared" si="389"/>
        <v>1.1999997736676213</v>
      </c>
      <c r="K293" s="29">
        <f t="shared" si="389"/>
        <v>0</v>
      </c>
      <c r="L293" s="30" t="e">
        <f t="shared" si="389"/>
        <v>#VALUE!</v>
      </c>
      <c r="M293" s="31">
        <f t="shared" si="389"/>
        <v>0.49234599733686013</v>
      </c>
      <c r="N293" s="32">
        <f t="shared" si="389"/>
        <v>0</v>
      </c>
      <c r="O293" s="32">
        <f t="shared" si="389"/>
        <v>0</v>
      </c>
      <c r="P293" s="33">
        <f t="shared" si="389"/>
        <v>0</v>
      </c>
      <c r="Q293" s="33">
        <f t="shared" si="389"/>
        <v>0</v>
      </c>
      <c r="R293" s="33">
        <f t="shared" si="389"/>
        <v>0</v>
      </c>
      <c r="S293" s="34">
        <f t="shared" si="389"/>
        <v>0</v>
      </c>
      <c r="T293" s="34">
        <f t="shared" si="389"/>
        <v>0</v>
      </c>
      <c r="U293" s="35" t="e">
        <f t="shared" si="365"/>
        <v>#VALUE!</v>
      </c>
      <c r="V293" s="35" t="e">
        <f t="shared" si="365"/>
        <v>#VALUE!</v>
      </c>
      <c r="W293" s="36" t="e">
        <f t="shared" si="389"/>
        <v>#VALUE!</v>
      </c>
      <c r="X293" s="36" t="e">
        <f t="shared" si="389"/>
        <v>#VALUE!</v>
      </c>
      <c r="AG293">
        <f t="shared" si="283"/>
        <v>62.218179741427043</v>
      </c>
      <c r="AH293" s="29">
        <f t="shared" ref="AH293:AU293" si="390">AH221*AH$163</f>
        <v>0.74999999070649381</v>
      </c>
      <c r="AI293" s="29">
        <f t="shared" si="390"/>
        <v>0.79999997396393285</v>
      </c>
      <c r="AJ293" s="29">
        <f t="shared" si="390"/>
        <v>1.1499999597175108</v>
      </c>
      <c r="AK293" s="29">
        <f t="shared" si="390"/>
        <v>1.1999999702802364</v>
      </c>
      <c r="AL293" s="29">
        <f t="shared" si="390"/>
        <v>0</v>
      </c>
      <c r="AM293" s="30" t="e">
        <f t="shared" si="390"/>
        <v>#VALUE!</v>
      </c>
      <c r="AN293" s="31">
        <f t="shared" si="390"/>
        <v>0.49704637331797713</v>
      </c>
      <c r="AO293" s="32">
        <f t="shared" si="390"/>
        <v>0</v>
      </c>
      <c r="AP293" s="32">
        <f t="shared" si="390"/>
        <v>0</v>
      </c>
      <c r="AQ293" s="33">
        <f t="shared" si="390"/>
        <v>0</v>
      </c>
      <c r="AR293" s="33">
        <f t="shared" si="390"/>
        <v>0</v>
      </c>
      <c r="AS293" s="33">
        <f t="shared" si="390"/>
        <v>0</v>
      </c>
      <c r="AT293" s="34">
        <f t="shared" si="390"/>
        <v>0</v>
      </c>
      <c r="AU293" s="34">
        <f t="shared" si="390"/>
        <v>0</v>
      </c>
      <c r="AV293" s="35" t="e">
        <f t="shared" si="367"/>
        <v>#VALUE!</v>
      </c>
      <c r="AW293" s="35" t="e">
        <f t="shared" si="367"/>
        <v>#VALUE!</v>
      </c>
      <c r="AX293" s="36" t="e">
        <f t="shared" si="368"/>
        <v>#VALUE!</v>
      </c>
      <c r="AY293" s="36" t="e">
        <f t="shared" si="368"/>
        <v>#VALUE!</v>
      </c>
    </row>
    <row r="294" spans="6:51" x14ac:dyDescent="0.3">
      <c r="F294">
        <v>52</v>
      </c>
      <c r="G294" s="29">
        <f t="shared" ref="G294:X294" si="391">G222*G$163</f>
        <v>0.74999996360135968</v>
      </c>
      <c r="H294" s="29">
        <f t="shared" si="391"/>
        <v>0.79999984066585539</v>
      </c>
      <c r="I294" s="29">
        <f t="shared" si="391"/>
        <v>1.1499996376622854</v>
      </c>
      <c r="J294" s="29">
        <f t="shared" si="391"/>
        <v>1.1999998157270906</v>
      </c>
      <c r="K294" s="29">
        <f t="shared" si="391"/>
        <v>0</v>
      </c>
      <c r="L294" s="30" t="e">
        <f t="shared" si="391"/>
        <v>#VALUE!</v>
      </c>
      <c r="M294" s="31">
        <f t="shared" si="391"/>
        <v>0.49304252500791418</v>
      </c>
      <c r="N294" s="32">
        <f t="shared" si="391"/>
        <v>0</v>
      </c>
      <c r="O294" s="32">
        <f t="shared" si="391"/>
        <v>0</v>
      </c>
      <c r="P294" s="33">
        <f t="shared" si="391"/>
        <v>0</v>
      </c>
      <c r="Q294" s="33">
        <f t="shared" si="391"/>
        <v>0</v>
      </c>
      <c r="R294" s="33">
        <f t="shared" si="391"/>
        <v>0</v>
      </c>
      <c r="S294" s="34">
        <f t="shared" si="391"/>
        <v>0</v>
      </c>
      <c r="T294" s="34">
        <f t="shared" si="391"/>
        <v>0</v>
      </c>
      <c r="U294" s="35" t="e">
        <f t="shared" si="365"/>
        <v>#VALUE!</v>
      </c>
      <c r="V294" s="35" t="e">
        <f t="shared" si="365"/>
        <v>#VALUE!</v>
      </c>
      <c r="W294" s="36" t="e">
        <f t="shared" si="391"/>
        <v>#VALUE!</v>
      </c>
      <c r="X294" s="36" t="e">
        <f t="shared" si="391"/>
        <v>#VALUE!</v>
      </c>
      <c r="AG294">
        <f t="shared" si="283"/>
        <v>63.096685221401138</v>
      </c>
      <c r="AH294" s="29">
        <f t="shared" ref="AH294:AU294" si="392">AH222*AH$163</f>
        <v>0.74999999144645035</v>
      </c>
      <c r="AI294" s="29">
        <f t="shared" si="392"/>
        <v>0.79999997725850902</v>
      </c>
      <c r="AJ294" s="29">
        <f t="shared" si="392"/>
        <v>1.1499999654177329</v>
      </c>
      <c r="AK294" s="29">
        <f t="shared" si="392"/>
        <v>1.1999999740412495</v>
      </c>
      <c r="AL294" s="29">
        <f t="shared" si="392"/>
        <v>0</v>
      </c>
      <c r="AM294" s="30" t="e">
        <f t="shared" si="392"/>
        <v>#VALUE!</v>
      </c>
      <c r="AN294" s="31">
        <f t="shared" si="392"/>
        <v>0.49722992140227501</v>
      </c>
      <c r="AO294" s="32">
        <f t="shared" si="392"/>
        <v>0</v>
      </c>
      <c r="AP294" s="32">
        <f t="shared" si="392"/>
        <v>0</v>
      </c>
      <c r="AQ294" s="33">
        <f t="shared" si="392"/>
        <v>0</v>
      </c>
      <c r="AR294" s="33">
        <f t="shared" si="392"/>
        <v>0</v>
      </c>
      <c r="AS294" s="33">
        <f t="shared" si="392"/>
        <v>0</v>
      </c>
      <c r="AT294" s="34">
        <f t="shared" si="392"/>
        <v>0</v>
      </c>
      <c r="AU294" s="34">
        <f t="shared" si="392"/>
        <v>0</v>
      </c>
      <c r="AV294" s="35" t="e">
        <f t="shared" si="367"/>
        <v>#VALUE!</v>
      </c>
      <c r="AW294" s="35" t="e">
        <f t="shared" si="367"/>
        <v>#VALUE!</v>
      </c>
      <c r="AX294" s="36" t="e">
        <f t="shared" si="368"/>
        <v>#VALUE!</v>
      </c>
      <c r="AY294" s="36" t="e">
        <f t="shared" si="368"/>
        <v>#VALUE!</v>
      </c>
    </row>
    <row r="295" spans="6:51" x14ac:dyDescent="0.3">
      <c r="F295">
        <v>53</v>
      </c>
      <c r="G295" s="29">
        <f t="shared" ref="G295:X295" si="393">G223*G$163</f>
        <v>0.74999996936527891</v>
      </c>
      <c r="H295" s="29">
        <f t="shared" si="393"/>
        <v>0.79999986928040689</v>
      </c>
      <c r="I295" s="29">
        <f t="shared" si="393"/>
        <v>1.1499997185221162</v>
      </c>
      <c r="J295" s="29">
        <f t="shared" si="393"/>
        <v>1.1999998492005908</v>
      </c>
      <c r="K295" s="29">
        <f t="shared" si="393"/>
        <v>0</v>
      </c>
      <c r="L295" s="30" t="e">
        <f t="shared" si="393"/>
        <v>#VALUE!</v>
      </c>
      <c r="M295" s="31">
        <f t="shared" si="393"/>
        <v>0.49366214162360844</v>
      </c>
      <c r="N295" s="32">
        <f t="shared" si="393"/>
        <v>0</v>
      </c>
      <c r="O295" s="32">
        <f t="shared" si="393"/>
        <v>0</v>
      </c>
      <c r="P295" s="33">
        <f t="shared" si="393"/>
        <v>0</v>
      </c>
      <c r="Q295" s="33">
        <f t="shared" si="393"/>
        <v>0</v>
      </c>
      <c r="R295" s="33">
        <f t="shared" si="393"/>
        <v>0</v>
      </c>
      <c r="S295" s="34">
        <f t="shared" si="393"/>
        <v>0</v>
      </c>
      <c r="T295" s="34">
        <f t="shared" si="393"/>
        <v>0</v>
      </c>
      <c r="U295" s="35" t="e">
        <f t="shared" si="365"/>
        <v>#VALUE!</v>
      </c>
      <c r="V295" s="35" t="e">
        <f t="shared" si="365"/>
        <v>#VALUE!</v>
      </c>
      <c r="W295" s="36" t="e">
        <f t="shared" si="393"/>
        <v>#VALUE!</v>
      </c>
      <c r="X295" s="36" t="e">
        <f t="shared" si="393"/>
        <v>#VALUE!</v>
      </c>
      <c r="AG295">
        <f t="shared" si="283"/>
        <v>63.906189570343123</v>
      </c>
      <c r="AH295" s="29">
        <f t="shared" ref="AH295:AU295" si="394">AH223*AH$163</f>
        <v>0.74999999204552914</v>
      </c>
      <c r="AI295" s="29">
        <f t="shared" si="394"/>
        <v>0.79999997987096227</v>
      </c>
      <c r="AJ295" s="29">
        <f t="shared" si="394"/>
        <v>1.1499999698174928</v>
      </c>
      <c r="AK295" s="29">
        <f t="shared" si="394"/>
        <v>1.1999999770206342</v>
      </c>
      <c r="AL295" s="29">
        <f t="shared" si="394"/>
        <v>0</v>
      </c>
      <c r="AM295" s="30" t="e">
        <f t="shared" si="394"/>
        <v>#VALUE!</v>
      </c>
      <c r="AN295" s="31">
        <f t="shared" si="394"/>
        <v>0.49738567709271969</v>
      </c>
      <c r="AO295" s="32">
        <f t="shared" si="394"/>
        <v>0</v>
      </c>
      <c r="AP295" s="32">
        <f t="shared" si="394"/>
        <v>0</v>
      </c>
      <c r="AQ295" s="33">
        <f t="shared" si="394"/>
        <v>0</v>
      </c>
      <c r="AR295" s="33">
        <f t="shared" si="394"/>
        <v>0</v>
      </c>
      <c r="AS295" s="33">
        <f t="shared" si="394"/>
        <v>0</v>
      </c>
      <c r="AT295" s="34">
        <f t="shared" si="394"/>
        <v>0</v>
      </c>
      <c r="AU295" s="34">
        <f t="shared" si="394"/>
        <v>0</v>
      </c>
      <c r="AV295" s="35" t="e">
        <f t="shared" si="367"/>
        <v>#VALUE!</v>
      </c>
      <c r="AW295" s="35" t="e">
        <f t="shared" si="367"/>
        <v>#VALUE!</v>
      </c>
      <c r="AX295" s="36" t="e">
        <f t="shared" si="368"/>
        <v>#VALUE!</v>
      </c>
      <c r="AY295" s="36" t="e">
        <f t="shared" si="368"/>
        <v>#VALUE!</v>
      </c>
    </row>
    <row r="296" spans="6:51" x14ac:dyDescent="0.3">
      <c r="F296">
        <v>54</v>
      </c>
      <c r="G296" s="29">
        <f t="shared" ref="G296:X296" si="395">G224*G$163</f>
        <v>0.74999997396743256</v>
      </c>
      <c r="H296" s="29">
        <f t="shared" si="395"/>
        <v>0.79999989224898738</v>
      </c>
      <c r="I296" s="29">
        <f t="shared" si="395"/>
        <v>1.1499997794260344</v>
      </c>
      <c r="J296" s="29">
        <f t="shared" si="395"/>
        <v>1.199999875972366</v>
      </c>
      <c r="K296" s="29">
        <f t="shared" si="395"/>
        <v>0</v>
      </c>
      <c r="L296" s="30" t="e">
        <f t="shared" si="395"/>
        <v>#VALUE!</v>
      </c>
      <c r="M296" s="31">
        <f t="shared" si="395"/>
        <v>0.49421435049387641</v>
      </c>
      <c r="N296" s="32">
        <f t="shared" si="395"/>
        <v>0</v>
      </c>
      <c r="O296" s="32">
        <f t="shared" si="395"/>
        <v>0</v>
      </c>
      <c r="P296" s="33">
        <f t="shared" si="395"/>
        <v>0</v>
      </c>
      <c r="Q296" s="33">
        <f t="shared" si="395"/>
        <v>0</v>
      </c>
      <c r="R296" s="33">
        <f t="shared" si="395"/>
        <v>0</v>
      </c>
      <c r="S296" s="34">
        <f t="shared" si="395"/>
        <v>0</v>
      </c>
      <c r="T296" s="34">
        <f t="shared" si="395"/>
        <v>0</v>
      </c>
      <c r="U296" s="35" t="e">
        <f t="shared" si="365"/>
        <v>#VALUE!</v>
      </c>
      <c r="V296" s="35" t="e">
        <f t="shared" si="365"/>
        <v>#VALUE!</v>
      </c>
      <c r="W296" s="36" t="e">
        <f t="shared" si="395"/>
        <v>#VALUE!</v>
      </c>
      <c r="X296" s="36" t="e">
        <f t="shared" si="395"/>
        <v>#VALUE!</v>
      </c>
      <c r="AG296">
        <f t="shared" si="283"/>
        <v>64.65211239711401</v>
      </c>
      <c r="AH296" s="29">
        <f t="shared" ref="AH296:AU296" si="396">AH224*AH$163</f>
        <v>0.74999999253714222</v>
      </c>
      <c r="AI296" s="29">
        <f t="shared" si="396"/>
        <v>0.79999998197209032</v>
      </c>
      <c r="AJ296" s="29">
        <f t="shared" si="396"/>
        <v>1.1499999732748114</v>
      </c>
      <c r="AK296" s="29">
        <f t="shared" si="396"/>
        <v>1.1999999794149827</v>
      </c>
      <c r="AL296" s="29">
        <f t="shared" si="396"/>
        <v>0</v>
      </c>
      <c r="AM296" s="30" t="e">
        <f t="shared" si="396"/>
        <v>#VALUE!</v>
      </c>
      <c r="AN296" s="31">
        <f t="shared" si="396"/>
        <v>0.49751884441812833</v>
      </c>
      <c r="AO296" s="32">
        <f t="shared" si="396"/>
        <v>0</v>
      </c>
      <c r="AP296" s="32">
        <f t="shared" si="396"/>
        <v>0</v>
      </c>
      <c r="AQ296" s="33">
        <f t="shared" si="396"/>
        <v>0</v>
      </c>
      <c r="AR296" s="33">
        <f t="shared" si="396"/>
        <v>0</v>
      </c>
      <c r="AS296" s="33">
        <f t="shared" si="396"/>
        <v>0</v>
      </c>
      <c r="AT296" s="34">
        <f t="shared" si="396"/>
        <v>0</v>
      </c>
      <c r="AU296" s="34">
        <f t="shared" si="396"/>
        <v>0</v>
      </c>
      <c r="AV296" s="35" t="e">
        <f t="shared" si="367"/>
        <v>#VALUE!</v>
      </c>
      <c r="AW296" s="35" t="e">
        <f t="shared" si="367"/>
        <v>#VALUE!</v>
      </c>
      <c r="AX296" s="36" t="e">
        <f t="shared" si="368"/>
        <v>#VALUE!</v>
      </c>
      <c r="AY296" s="36" t="e">
        <f t="shared" si="368"/>
        <v>#VALUE!</v>
      </c>
    </row>
    <row r="297" spans="6:51" x14ac:dyDescent="0.3">
      <c r="F297">
        <v>55</v>
      </c>
      <c r="G297" s="29">
        <f t="shared" ref="G297:X297" si="397">G225*G$163</f>
        <v>0.74999997767485893</v>
      </c>
      <c r="H297" s="29">
        <f t="shared" si="397"/>
        <v>0.79999991076937671</v>
      </c>
      <c r="I297" s="29">
        <f t="shared" si="397"/>
        <v>1.1499998256753505</v>
      </c>
      <c r="J297" s="29">
        <f t="shared" si="397"/>
        <v>1.1999998974878927</v>
      </c>
      <c r="K297" s="29">
        <f t="shared" si="397"/>
        <v>0</v>
      </c>
      <c r="L297" s="30" t="e">
        <f t="shared" si="397"/>
        <v>#VALUE!</v>
      </c>
      <c r="M297" s="31">
        <f t="shared" si="397"/>
        <v>0.49470738295355166</v>
      </c>
      <c r="N297" s="32">
        <f t="shared" si="397"/>
        <v>0</v>
      </c>
      <c r="O297" s="32">
        <f t="shared" si="397"/>
        <v>0</v>
      </c>
      <c r="P297" s="33">
        <f t="shared" si="397"/>
        <v>0</v>
      </c>
      <c r="Q297" s="33">
        <f t="shared" si="397"/>
        <v>0</v>
      </c>
      <c r="R297" s="33">
        <f t="shared" si="397"/>
        <v>0</v>
      </c>
      <c r="S297" s="34">
        <f t="shared" si="397"/>
        <v>0</v>
      </c>
      <c r="T297" s="34">
        <f t="shared" si="397"/>
        <v>0</v>
      </c>
      <c r="U297" s="35" t="e">
        <f t="shared" si="365"/>
        <v>#VALUE!</v>
      </c>
      <c r="V297" s="35" t="e">
        <f t="shared" si="365"/>
        <v>#VALUE!</v>
      </c>
      <c r="W297" s="36" t="e">
        <f t="shared" si="397"/>
        <v>#VALUE!</v>
      </c>
      <c r="X297" s="36" t="e">
        <f t="shared" si="397"/>
        <v>#VALUE!</v>
      </c>
      <c r="AG297">
        <f t="shared" si="283"/>
        <v>65.339447634071149</v>
      </c>
      <c r="AH297" s="29">
        <f t="shared" ref="AH297:AU297" si="398">AH225*AH$163</f>
        <v>0.74999999294535968</v>
      </c>
      <c r="AI297" s="29">
        <f t="shared" si="398"/>
        <v>0.79999998368351366</v>
      </c>
      <c r="AJ297" s="29">
        <f t="shared" si="398"/>
        <v>1.1499999760348487</v>
      </c>
      <c r="AK297" s="29">
        <f t="shared" si="398"/>
        <v>1.1999999813640068</v>
      </c>
      <c r="AL297" s="29">
        <f t="shared" si="398"/>
        <v>0</v>
      </c>
      <c r="AM297" s="30" t="e">
        <f t="shared" si="398"/>
        <v>#VALUE!</v>
      </c>
      <c r="AN297" s="31">
        <f t="shared" si="398"/>
        <v>0.4976334702486172</v>
      </c>
      <c r="AO297" s="32">
        <f t="shared" si="398"/>
        <v>0</v>
      </c>
      <c r="AP297" s="32">
        <f t="shared" si="398"/>
        <v>0</v>
      </c>
      <c r="AQ297" s="33">
        <f t="shared" si="398"/>
        <v>0</v>
      </c>
      <c r="AR297" s="33">
        <f t="shared" si="398"/>
        <v>0</v>
      </c>
      <c r="AS297" s="33">
        <f t="shared" si="398"/>
        <v>0</v>
      </c>
      <c r="AT297" s="34">
        <f t="shared" si="398"/>
        <v>0</v>
      </c>
      <c r="AU297" s="34">
        <f t="shared" si="398"/>
        <v>0</v>
      </c>
      <c r="AV297" s="35" t="e">
        <f t="shared" si="367"/>
        <v>#VALUE!</v>
      </c>
      <c r="AW297" s="35" t="e">
        <f t="shared" si="367"/>
        <v>#VALUE!</v>
      </c>
      <c r="AX297" s="36" t="e">
        <f t="shared" si="368"/>
        <v>#VALUE!</v>
      </c>
      <c r="AY297" s="36" t="e">
        <f t="shared" si="368"/>
        <v>#VALUE!</v>
      </c>
    </row>
    <row r="298" spans="6:51" x14ac:dyDescent="0.3">
      <c r="F298">
        <v>56</v>
      </c>
      <c r="G298" s="29">
        <f t="shared" ref="G298:X298" si="399">G226*G$163</f>
        <v>0.74999998068695117</v>
      </c>
      <c r="H298" s="29">
        <f t="shared" si="399"/>
        <v>0.79999992576969414</v>
      </c>
      <c r="I298" s="29">
        <f t="shared" si="399"/>
        <v>1.1499998610781044</v>
      </c>
      <c r="J298" s="29">
        <f t="shared" si="399"/>
        <v>1.1999999148613163</v>
      </c>
      <c r="K298" s="29">
        <f t="shared" si="399"/>
        <v>0</v>
      </c>
      <c r="L298" s="30" t="e">
        <f t="shared" si="399"/>
        <v>#VALUE!</v>
      </c>
      <c r="M298" s="31">
        <f t="shared" si="399"/>
        <v>0.4951483788161738</v>
      </c>
      <c r="N298" s="32">
        <f t="shared" si="399"/>
        <v>0</v>
      </c>
      <c r="O298" s="32">
        <f t="shared" si="399"/>
        <v>0</v>
      </c>
      <c r="P298" s="33">
        <f t="shared" si="399"/>
        <v>0</v>
      </c>
      <c r="Q298" s="33">
        <f t="shared" si="399"/>
        <v>0</v>
      </c>
      <c r="R298" s="33">
        <f t="shared" si="399"/>
        <v>0</v>
      </c>
      <c r="S298" s="34">
        <f t="shared" si="399"/>
        <v>0</v>
      </c>
      <c r="T298" s="34">
        <f t="shared" si="399"/>
        <v>0</v>
      </c>
      <c r="U298" s="35" t="e">
        <f t="shared" si="365"/>
        <v>#VALUE!</v>
      </c>
      <c r="V298" s="35" t="e">
        <f t="shared" si="365"/>
        <v>#VALUE!</v>
      </c>
      <c r="W298" s="36" t="e">
        <f t="shared" si="399"/>
        <v>#VALUE!</v>
      </c>
      <c r="X298" s="36" t="e">
        <f t="shared" si="399"/>
        <v>#VALUE!</v>
      </c>
      <c r="AG298">
        <f t="shared" si="283"/>
        <v>65.972796971304959</v>
      </c>
      <c r="AH298" s="29">
        <f t="shared" ref="AH298:AU298" si="400">AH226*AH$163</f>
        <v>0.74999999328786537</v>
      </c>
      <c r="AI298" s="29">
        <f t="shared" si="400"/>
        <v>0.79999998509341841</v>
      </c>
      <c r="AJ298" s="29">
        <f t="shared" si="400"/>
        <v>1.1499999782693051</v>
      </c>
      <c r="AK298" s="29">
        <f t="shared" si="400"/>
        <v>1.1999999829688379</v>
      </c>
      <c r="AL298" s="29">
        <f t="shared" si="400"/>
        <v>0</v>
      </c>
      <c r="AM298" s="30" t="e">
        <f t="shared" si="400"/>
        <v>#VALUE!</v>
      </c>
      <c r="AN298" s="31">
        <f t="shared" si="400"/>
        <v>0.49773273784199562</v>
      </c>
      <c r="AO298" s="32">
        <f t="shared" si="400"/>
        <v>0</v>
      </c>
      <c r="AP298" s="32">
        <f t="shared" si="400"/>
        <v>0</v>
      </c>
      <c r="AQ298" s="33">
        <f t="shared" si="400"/>
        <v>0</v>
      </c>
      <c r="AR298" s="33">
        <f t="shared" si="400"/>
        <v>0</v>
      </c>
      <c r="AS298" s="33">
        <f t="shared" si="400"/>
        <v>0</v>
      </c>
      <c r="AT298" s="34">
        <f t="shared" si="400"/>
        <v>0</v>
      </c>
      <c r="AU298" s="34">
        <f t="shared" si="400"/>
        <v>0</v>
      </c>
      <c r="AV298" s="35" t="e">
        <f t="shared" si="367"/>
        <v>#VALUE!</v>
      </c>
      <c r="AW298" s="35" t="e">
        <f t="shared" si="367"/>
        <v>#VALUE!</v>
      </c>
      <c r="AX298" s="36" t="e">
        <f t="shared" si="368"/>
        <v>#VALUE!</v>
      </c>
      <c r="AY298" s="36" t="e">
        <f t="shared" si="368"/>
        <v>#VALUE!</v>
      </c>
    </row>
    <row r="299" spans="6:51" x14ac:dyDescent="0.3">
      <c r="F299">
        <v>57</v>
      </c>
      <c r="G299" s="29">
        <f t="shared" ref="G299:X299" si="401">G227*G$163</f>
        <v>0.74999998315395155</v>
      </c>
      <c r="H299" s="29">
        <f t="shared" si="401"/>
        <v>0.79999993797224123</v>
      </c>
      <c r="I299" s="29">
        <f t="shared" si="401"/>
        <v>1.1499998883906084</v>
      </c>
      <c r="J299" s="29">
        <f t="shared" si="401"/>
        <v>1.1999999289554106</v>
      </c>
      <c r="K299" s="29">
        <f t="shared" si="401"/>
        <v>0</v>
      </c>
      <c r="L299" s="30" t="e">
        <f t="shared" si="401"/>
        <v>#VALUE!</v>
      </c>
      <c r="M299" s="31">
        <f t="shared" si="401"/>
        <v>0.49554354014824514</v>
      </c>
      <c r="N299" s="32">
        <f t="shared" si="401"/>
        <v>0</v>
      </c>
      <c r="O299" s="32">
        <f t="shared" si="401"/>
        <v>0</v>
      </c>
      <c r="P299" s="33">
        <f t="shared" si="401"/>
        <v>0</v>
      </c>
      <c r="Q299" s="33">
        <f t="shared" si="401"/>
        <v>0</v>
      </c>
      <c r="R299" s="33">
        <f t="shared" si="401"/>
        <v>0</v>
      </c>
      <c r="S299" s="34">
        <f t="shared" si="401"/>
        <v>0</v>
      </c>
      <c r="T299" s="34">
        <f t="shared" si="401"/>
        <v>0</v>
      </c>
      <c r="U299" s="35" t="e">
        <f t="shared" si="365"/>
        <v>#VALUE!</v>
      </c>
      <c r="V299" s="35" t="e">
        <f t="shared" si="365"/>
        <v>#VALUE!</v>
      </c>
      <c r="W299" s="36" t="e">
        <f t="shared" si="401"/>
        <v>#VALUE!</v>
      </c>
      <c r="X299" s="36" t="e">
        <f t="shared" si="401"/>
        <v>#VALUE!</v>
      </c>
      <c r="AG299">
        <f t="shared" si="283"/>
        <v>66.556400664824807</v>
      </c>
      <c r="AH299" s="29">
        <f t="shared" ref="AH299:AU299" si="402">AH227*AH$163</f>
        <v>0.74999999357788161</v>
      </c>
      <c r="AI299" s="29">
        <f t="shared" si="402"/>
        <v>0.79999998626681523</v>
      </c>
      <c r="AJ299" s="29">
        <f t="shared" si="402"/>
        <v>1.1499999801009082</v>
      </c>
      <c r="AK299" s="29">
        <f t="shared" si="402"/>
        <v>1.1999999843039237</v>
      </c>
      <c r="AL299" s="29">
        <f t="shared" si="402"/>
        <v>0</v>
      </c>
      <c r="AM299" s="30" t="e">
        <f t="shared" si="402"/>
        <v>#VALUE!</v>
      </c>
      <c r="AN299" s="31">
        <f t="shared" si="402"/>
        <v>0.49781917780600804</v>
      </c>
      <c r="AO299" s="32">
        <f t="shared" si="402"/>
        <v>0</v>
      </c>
      <c r="AP299" s="32">
        <f t="shared" si="402"/>
        <v>0</v>
      </c>
      <c r="AQ299" s="33">
        <f t="shared" si="402"/>
        <v>0</v>
      </c>
      <c r="AR299" s="33">
        <f t="shared" si="402"/>
        <v>0</v>
      </c>
      <c r="AS299" s="33">
        <f t="shared" si="402"/>
        <v>0</v>
      </c>
      <c r="AT299" s="34">
        <f t="shared" si="402"/>
        <v>0</v>
      </c>
      <c r="AU299" s="34">
        <f t="shared" si="402"/>
        <v>0</v>
      </c>
      <c r="AV299" s="35" t="e">
        <f t="shared" si="367"/>
        <v>#VALUE!</v>
      </c>
      <c r="AW299" s="35" t="e">
        <f t="shared" si="367"/>
        <v>#VALUE!</v>
      </c>
      <c r="AX299" s="36" t="e">
        <f t="shared" si="368"/>
        <v>#VALUE!</v>
      </c>
      <c r="AY299" s="36" t="e">
        <f t="shared" si="368"/>
        <v>#VALUE!</v>
      </c>
    </row>
    <row r="300" spans="6:51" x14ac:dyDescent="0.3">
      <c r="F300">
        <v>58</v>
      </c>
      <c r="G300" s="29">
        <f t="shared" ref="G300:X300" si="403">G228*G$163</f>
        <v>0.74999998519006217</v>
      </c>
      <c r="H300" s="29">
        <f t="shared" si="403"/>
        <v>0.79999994794155738</v>
      </c>
      <c r="I300" s="29">
        <f t="shared" si="403"/>
        <v>1.1499999096229325</v>
      </c>
      <c r="J300" s="29">
        <f t="shared" si="403"/>
        <v>1.199999940441361</v>
      </c>
      <c r="K300" s="29">
        <f t="shared" si="403"/>
        <v>0</v>
      </c>
      <c r="L300" s="30" t="e">
        <f t="shared" si="403"/>
        <v>#VALUE!</v>
      </c>
      <c r="M300" s="31">
        <f t="shared" si="403"/>
        <v>0.49589826241116153</v>
      </c>
      <c r="N300" s="32">
        <f t="shared" si="403"/>
        <v>0</v>
      </c>
      <c r="O300" s="32">
        <f t="shared" si="403"/>
        <v>0</v>
      </c>
      <c r="P300" s="33">
        <f t="shared" si="403"/>
        <v>0</v>
      </c>
      <c r="Q300" s="33">
        <f t="shared" si="403"/>
        <v>0</v>
      </c>
      <c r="R300" s="33">
        <f t="shared" si="403"/>
        <v>0</v>
      </c>
      <c r="S300" s="34">
        <f t="shared" si="403"/>
        <v>0</v>
      </c>
      <c r="T300" s="34">
        <f t="shared" si="403"/>
        <v>0</v>
      </c>
      <c r="U300" s="35" t="e">
        <f t="shared" si="365"/>
        <v>#VALUE!</v>
      </c>
      <c r="V300" s="35" t="e">
        <f t="shared" si="365"/>
        <v>#VALUE!</v>
      </c>
      <c r="W300" s="36" t="e">
        <f t="shared" si="403"/>
        <v>#VALUE!</v>
      </c>
      <c r="X300" s="36" t="e">
        <f t="shared" si="403"/>
        <v>#VALUE!</v>
      </c>
      <c r="AG300">
        <f t="shared" si="283"/>
        <v>67.094165924953685</v>
      </c>
      <c r="AH300" s="29">
        <f t="shared" ref="AH300:AU300" si="404">AH228*AH$163</f>
        <v>0.7499999938254539</v>
      </c>
      <c r="AI300" s="29">
        <f t="shared" si="404"/>
        <v>0.79999998725236299</v>
      </c>
      <c r="AJ300" s="29">
        <f t="shared" si="404"/>
        <v>1.1499999816190181</v>
      </c>
      <c r="AK300" s="29">
        <f t="shared" si="404"/>
        <v>1.1999999854249164</v>
      </c>
      <c r="AL300" s="29">
        <f t="shared" si="404"/>
        <v>0</v>
      </c>
      <c r="AM300" s="30" t="e">
        <f t="shared" si="404"/>
        <v>#VALUE!</v>
      </c>
      <c r="AN300" s="31">
        <f t="shared" si="404"/>
        <v>0.49789482175844657</v>
      </c>
      <c r="AO300" s="32">
        <f t="shared" si="404"/>
        <v>0</v>
      </c>
      <c r="AP300" s="32">
        <f t="shared" si="404"/>
        <v>0</v>
      </c>
      <c r="AQ300" s="33">
        <f t="shared" si="404"/>
        <v>0</v>
      </c>
      <c r="AR300" s="33">
        <f t="shared" si="404"/>
        <v>0</v>
      </c>
      <c r="AS300" s="33">
        <f t="shared" si="404"/>
        <v>0</v>
      </c>
      <c r="AT300" s="34">
        <f t="shared" si="404"/>
        <v>0</v>
      </c>
      <c r="AU300" s="34">
        <f t="shared" si="404"/>
        <v>0</v>
      </c>
      <c r="AV300" s="35" t="e">
        <f t="shared" si="367"/>
        <v>#VALUE!</v>
      </c>
      <c r="AW300" s="35" t="e">
        <f t="shared" si="367"/>
        <v>#VALUE!</v>
      </c>
      <c r="AX300" s="36" t="e">
        <f t="shared" si="368"/>
        <v>#VALUE!</v>
      </c>
      <c r="AY300" s="36" t="e">
        <f t="shared" si="368"/>
        <v>#VALUE!</v>
      </c>
    </row>
    <row r="301" spans="6:51" x14ac:dyDescent="0.3">
      <c r="F301">
        <v>59</v>
      </c>
      <c r="G301" s="29">
        <f t="shared" ref="G301:X301" si="405">G229*G$163</f>
        <v>0.74999998688282599</v>
      </c>
      <c r="H301" s="29">
        <f t="shared" si="405"/>
        <v>0.79999995612074315</v>
      </c>
      <c r="I301" s="29">
        <f t="shared" si="405"/>
        <v>1.1499999262517797</v>
      </c>
      <c r="J301" s="29">
        <f t="shared" si="405"/>
        <v>1.1999999498436675</v>
      </c>
      <c r="K301" s="29">
        <f t="shared" si="405"/>
        <v>0</v>
      </c>
      <c r="L301" s="30" t="e">
        <f t="shared" si="405"/>
        <v>#VALUE!</v>
      </c>
      <c r="M301" s="31">
        <f t="shared" si="405"/>
        <v>0.49621724639874437</v>
      </c>
      <c r="N301" s="32">
        <f t="shared" si="405"/>
        <v>0</v>
      </c>
      <c r="O301" s="32">
        <f t="shared" si="405"/>
        <v>0</v>
      </c>
      <c r="P301" s="33">
        <f t="shared" si="405"/>
        <v>0</v>
      </c>
      <c r="Q301" s="33">
        <f t="shared" si="405"/>
        <v>0</v>
      </c>
      <c r="R301" s="33">
        <f t="shared" si="405"/>
        <v>0</v>
      </c>
      <c r="S301" s="34">
        <f t="shared" si="405"/>
        <v>0</v>
      </c>
      <c r="T301" s="34">
        <f t="shared" si="405"/>
        <v>0</v>
      </c>
      <c r="U301" s="35" t="e">
        <f t="shared" si="365"/>
        <v>#VALUE!</v>
      </c>
      <c r="V301" s="35" t="e">
        <f t="shared" si="365"/>
        <v>#VALUE!</v>
      </c>
      <c r="W301" s="36" t="e">
        <f t="shared" si="405"/>
        <v>#VALUE!</v>
      </c>
      <c r="X301" s="36" t="e">
        <f t="shared" si="405"/>
        <v>#VALUE!</v>
      </c>
      <c r="AG301">
        <f t="shared" si="283"/>
        <v>67.589693074991615</v>
      </c>
      <c r="AH301" s="29">
        <f t="shared" ref="AH301:AU301" si="406">AH229*AH$163</f>
        <v>0.74999999403832429</v>
      </c>
      <c r="AI301" s="29">
        <f t="shared" si="406"/>
        <v>0.79999998808699302</v>
      </c>
      <c r="AJ301" s="29">
        <f t="shared" si="406"/>
        <v>1.1499999828898035</v>
      </c>
      <c r="AK301" s="29">
        <f t="shared" si="406"/>
        <v>1.1999999863740105</v>
      </c>
      <c r="AL301" s="29">
        <f t="shared" si="406"/>
        <v>0</v>
      </c>
      <c r="AM301" s="30" t="e">
        <f t="shared" si="406"/>
        <v>#VALUE!</v>
      </c>
      <c r="AN301" s="31">
        <f t="shared" si="406"/>
        <v>0.49796131565767504</v>
      </c>
      <c r="AO301" s="32">
        <f t="shared" si="406"/>
        <v>0</v>
      </c>
      <c r="AP301" s="32">
        <f t="shared" si="406"/>
        <v>0</v>
      </c>
      <c r="AQ301" s="33">
        <f t="shared" si="406"/>
        <v>0</v>
      </c>
      <c r="AR301" s="33">
        <f t="shared" si="406"/>
        <v>0</v>
      </c>
      <c r="AS301" s="33">
        <f t="shared" si="406"/>
        <v>0</v>
      </c>
      <c r="AT301" s="34">
        <f t="shared" si="406"/>
        <v>0</v>
      </c>
      <c r="AU301" s="34">
        <f t="shared" si="406"/>
        <v>0</v>
      </c>
      <c r="AV301" s="35" t="e">
        <f t="shared" si="367"/>
        <v>#VALUE!</v>
      </c>
      <c r="AW301" s="35" t="e">
        <f t="shared" si="367"/>
        <v>#VALUE!</v>
      </c>
      <c r="AX301" s="36" t="e">
        <f t="shared" si="368"/>
        <v>#VALUE!</v>
      </c>
      <c r="AY301" s="36" t="e">
        <f t="shared" si="368"/>
        <v>#VALUE!</v>
      </c>
    </row>
    <row r="302" spans="6:51" x14ac:dyDescent="0.3">
      <c r="F302">
        <v>60</v>
      </c>
      <c r="G302" s="29">
        <f t="shared" ref="G302:X302" si="407">G230*G$163</f>
        <v>0.74999998829989678</v>
      </c>
      <c r="H302" s="29">
        <f t="shared" si="407"/>
        <v>0.79999996285903086</v>
      </c>
      <c r="I302" s="29">
        <f t="shared" si="407"/>
        <v>1.1499999393698856</v>
      </c>
      <c r="J302" s="29">
        <f t="shared" si="407"/>
        <v>1.1999999575740217</v>
      </c>
      <c r="K302" s="29">
        <f t="shared" si="407"/>
        <v>0</v>
      </c>
      <c r="L302" s="30" t="e">
        <f t="shared" si="407"/>
        <v>#VALUE!</v>
      </c>
      <c r="M302" s="31">
        <f t="shared" si="407"/>
        <v>0.49650459387243301</v>
      </c>
      <c r="N302" s="32">
        <f t="shared" si="407"/>
        <v>0</v>
      </c>
      <c r="O302" s="32">
        <f t="shared" si="407"/>
        <v>0</v>
      </c>
      <c r="P302" s="33">
        <f t="shared" si="407"/>
        <v>0</v>
      </c>
      <c r="Q302" s="33">
        <f t="shared" si="407"/>
        <v>0</v>
      </c>
      <c r="R302" s="33">
        <f t="shared" si="407"/>
        <v>0</v>
      </c>
      <c r="S302" s="34">
        <f t="shared" si="407"/>
        <v>0</v>
      </c>
      <c r="T302" s="34">
        <f t="shared" si="407"/>
        <v>0</v>
      </c>
      <c r="U302" s="35" t="e">
        <f t="shared" ref="U302:V312" si="408">$C$5/100*U$163*U230</f>
        <v>#VALUE!</v>
      </c>
      <c r="V302" s="35" t="e">
        <f t="shared" si="408"/>
        <v>#VALUE!</v>
      </c>
      <c r="W302" s="36" t="e">
        <f t="shared" si="407"/>
        <v>#VALUE!</v>
      </c>
      <c r="X302" s="36" t="e">
        <f t="shared" si="407"/>
        <v>#VALUE!</v>
      </c>
      <c r="AG302">
        <f t="shared" si="283"/>
        <v>68.046299655278801</v>
      </c>
      <c r="AH302" s="29">
        <f t="shared" ref="AH302:AU302" si="409">AH230*AH$163</f>
        <v>0.74999999422253838</v>
      </c>
      <c r="AI302" s="29">
        <f t="shared" si="409"/>
        <v>0.79999998879909895</v>
      </c>
      <c r="AJ302" s="29">
        <f t="shared" si="409"/>
        <v>1.1499999839630208</v>
      </c>
      <c r="AK302" s="29">
        <f t="shared" si="409"/>
        <v>1.1999999871836171</v>
      </c>
      <c r="AL302" s="29">
        <f t="shared" si="409"/>
        <v>0</v>
      </c>
      <c r="AM302" s="30" t="e">
        <f t="shared" si="409"/>
        <v>#VALUE!</v>
      </c>
      <c r="AN302" s="31">
        <f t="shared" si="409"/>
        <v>0.49802000436918392</v>
      </c>
      <c r="AO302" s="32">
        <f t="shared" si="409"/>
        <v>0</v>
      </c>
      <c r="AP302" s="32">
        <f t="shared" si="409"/>
        <v>0</v>
      </c>
      <c r="AQ302" s="33">
        <f t="shared" si="409"/>
        <v>0</v>
      </c>
      <c r="AR302" s="33">
        <f t="shared" si="409"/>
        <v>0</v>
      </c>
      <c r="AS302" s="33">
        <f t="shared" si="409"/>
        <v>0</v>
      </c>
      <c r="AT302" s="34">
        <f t="shared" si="409"/>
        <v>0</v>
      </c>
      <c r="AU302" s="34">
        <f t="shared" si="409"/>
        <v>0</v>
      </c>
      <c r="AV302" s="35" t="e">
        <f t="shared" ref="AV302:AW312" si="410">$C$5/100*AV$163*AV230</f>
        <v>#VALUE!</v>
      </c>
      <c r="AW302" s="35" t="e">
        <f t="shared" si="410"/>
        <v>#VALUE!</v>
      </c>
      <c r="AX302" s="36" t="e">
        <f t="shared" ref="AX302:AY312" si="411">AX230*AX$163</f>
        <v>#VALUE!</v>
      </c>
      <c r="AY302" s="36" t="e">
        <f t="shared" si="411"/>
        <v>#VALUE!</v>
      </c>
    </row>
    <row r="303" spans="6:51" x14ac:dyDescent="0.3">
      <c r="F303">
        <v>61</v>
      </c>
      <c r="G303" s="29">
        <f t="shared" ref="G303:X303" si="412">G231*G$163</f>
        <v>0.74999998949396818</v>
      </c>
      <c r="H303" s="29">
        <f t="shared" si="412"/>
        <v>0.79999996843279764</v>
      </c>
      <c r="I303" s="29">
        <f t="shared" si="412"/>
        <v>1.1499999497916062</v>
      </c>
      <c r="J303" s="29">
        <f t="shared" si="412"/>
        <v>1.1999999639569785</v>
      </c>
      <c r="K303" s="29">
        <f t="shared" si="412"/>
        <v>0</v>
      </c>
      <c r="L303" s="30" t="e">
        <f t="shared" si="412"/>
        <v>#VALUE!</v>
      </c>
      <c r="M303" s="31">
        <f t="shared" si="412"/>
        <v>0.49676388935039556</v>
      </c>
      <c r="N303" s="32">
        <f t="shared" si="412"/>
        <v>0</v>
      </c>
      <c r="O303" s="32">
        <f t="shared" si="412"/>
        <v>0</v>
      </c>
      <c r="P303" s="33">
        <f t="shared" si="412"/>
        <v>0</v>
      </c>
      <c r="Q303" s="33">
        <f t="shared" si="412"/>
        <v>0</v>
      </c>
      <c r="R303" s="33">
        <f t="shared" si="412"/>
        <v>0</v>
      </c>
      <c r="S303" s="34">
        <f t="shared" si="412"/>
        <v>0</v>
      </c>
      <c r="T303" s="34">
        <f t="shared" si="412"/>
        <v>0</v>
      </c>
      <c r="U303" s="35" t="e">
        <f t="shared" si="408"/>
        <v>#VALUE!</v>
      </c>
      <c r="V303" s="35" t="e">
        <f t="shared" si="408"/>
        <v>#VALUE!</v>
      </c>
      <c r="W303" s="36" t="e">
        <f t="shared" si="412"/>
        <v>#VALUE!</v>
      </c>
      <c r="X303" s="36" t="e">
        <f t="shared" si="412"/>
        <v>#VALUE!</v>
      </c>
      <c r="AG303">
        <f t="shared" si="283"/>
        <v>68.467042634035067</v>
      </c>
      <c r="AH303" s="29">
        <f t="shared" ref="AH303:AU303" si="413">AH231*AH$163</f>
        <v>0.74999999438287401</v>
      </c>
      <c r="AI303" s="29">
        <f t="shared" si="413"/>
        <v>0.79999998941077077</v>
      </c>
      <c r="AJ303" s="29">
        <f t="shared" si="413"/>
        <v>1.1499999848766149</v>
      </c>
      <c r="AK303" s="29">
        <f t="shared" si="413"/>
        <v>1.1999999878789316</v>
      </c>
      <c r="AL303" s="29">
        <f t="shared" si="413"/>
        <v>0</v>
      </c>
      <c r="AM303" s="30" t="e">
        <f t="shared" si="413"/>
        <v>#VALUE!</v>
      </c>
      <c r="AN303" s="31">
        <f t="shared" si="413"/>
        <v>0.49807199546038233</v>
      </c>
      <c r="AO303" s="32">
        <f t="shared" si="413"/>
        <v>0</v>
      </c>
      <c r="AP303" s="32">
        <f t="shared" si="413"/>
        <v>0</v>
      </c>
      <c r="AQ303" s="33">
        <f t="shared" si="413"/>
        <v>0</v>
      </c>
      <c r="AR303" s="33">
        <f t="shared" si="413"/>
        <v>0</v>
      </c>
      <c r="AS303" s="33">
        <f t="shared" si="413"/>
        <v>0</v>
      </c>
      <c r="AT303" s="34">
        <f t="shared" si="413"/>
        <v>0</v>
      </c>
      <c r="AU303" s="34">
        <f t="shared" si="413"/>
        <v>0</v>
      </c>
      <c r="AV303" s="35" t="e">
        <f t="shared" si="410"/>
        <v>#VALUE!</v>
      </c>
      <c r="AW303" s="35" t="e">
        <f t="shared" si="410"/>
        <v>#VALUE!</v>
      </c>
      <c r="AX303" s="36" t="e">
        <f t="shared" si="411"/>
        <v>#VALUE!</v>
      </c>
      <c r="AY303" s="36" t="e">
        <f t="shared" si="411"/>
        <v>#VALUE!</v>
      </c>
    </row>
    <row r="304" spans="6:51" x14ac:dyDescent="0.3">
      <c r="F304">
        <v>62</v>
      </c>
      <c r="G304" s="29">
        <f t="shared" ref="G304:X304" si="414">G232*G$163</f>
        <v>0.74999999050639166</v>
      </c>
      <c r="H304" s="29">
        <f t="shared" si="414"/>
        <v>0.79999997306164428</v>
      </c>
      <c r="I304" s="29">
        <f t="shared" si="414"/>
        <v>1.1499999581280638</v>
      </c>
      <c r="J304" s="29">
        <f t="shared" si="414"/>
        <v>1.1999999692494943</v>
      </c>
      <c r="K304" s="29">
        <f t="shared" si="414"/>
        <v>0</v>
      </c>
      <c r="L304" s="30" t="e">
        <f t="shared" si="414"/>
        <v>#VALUE!</v>
      </c>
      <c r="M304" s="31">
        <f t="shared" si="414"/>
        <v>0.49699827012936082</v>
      </c>
      <c r="N304" s="32">
        <f t="shared" si="414"/>
        <v>0</v>
      </c>
      <c r="O304" s="32">
        <f t="shared" si="414"/>
        <v>0</v>
      </c>
      <c r="P304" s="33">
        <f t="shared" si="414"/>
        <v>0</v>
      </c>
      <c r="Q304" s="33">
        <f t="shared" si="414"/>
        <v>0</v>
      </c>
      <c r="R304" s="33">
        <f t="shared" si="414"/>
        <v>0</v>
      </c>
      <c r="S304" s="34">
        <f t="shared" si="414"/>
        <v>0</v>
      </c>
      <c r="T304" s="34">
        <f t="shared" si="414"/>
        <v>0</v>
      </c>
      <c r="U304" s="35" t="e">
        <f t="shared" si="408"/>
        <v>#VALUE!</v>
      </c>
      <c r="V304" s="35" t="e">
        <f t="shared" si="408"/>
        <v>#VALUE!</v>
      </c>
      <c r="W304" s="36" t="e">
        <f t="shared" si="414"/>
        <v>#VALUE!</v>
      </c>
      <c r="X304" s="36" t="e">
        <f t="shared" si="414"/>
        <v>#VALUE!</v>
      </c>
      <c r="AG304">
        <f t="shared" si="283"/>
        <v>68.854738873676126</v>
      </c>
      <c r="AH304" s="29">
        <f t="shared" ref="AH304:AU304" si="415">AH232*AH$163</f>
        <v>0.74999999452314847</v>
      </c>
      <c r="AI304" s="29">
        <f t="shared" si="415"/>
        <v>0.79999998993938481</v>
      </c>
      <c r="AJ304" s="29">
        <f t="shared" si="415"/>
        <v>1.1499999856599008</v>
      </c>
      <c r="AK304" s="29">
        <f t="shared" si="415"/>
        <v>1.1999999884797599</v>
      </c>
      <c r="AL304" s="29">
        <f t="shared" si="415"/>
        <v>0</v>
      </c>
      <c r="AM304" s="30" t="e">
        <f t="shared" si="415"/>
        <v>#VALUE!</v>
      </c>
      <c r="AN304" s="31">
        <f t="shared" si="415"/>
        <v>0.49811820781943134</v>
      </c>
      <c r="AO304" s="32">
        <f t="shared" si="415"/>
        <v>0</v>
      </c>
      <c r="AP304" s="32">
        <f t="shared" si="415"/>
        <v>0</v>
      </c>
      <c r="AQ304" s="33">
        <f t="shared" si="415"/>
        <v>0</v>
      </c>
      <c r="AR304" s="33">
        <f t="shared" si="415"/>
        <v>0</v>
      </c>
      <c r="AS304" s="33">
        <f t="shared" si="415"/>
        <v>0</v>
      </c>
      <c r="AT304" s="34">
        <f t="shared" si="415"/>
        <v>0</v>
      </c>
      <c r="AU304" s="34">
        <f t="shared" si="415"/>
        <v>0</v>
      </c>
      <c r="AV304" s="35" t="e">
        <f t="shared" si="410"/>
        <v>#VALUE!</v>
      </c>
      <c r="AW304" s="35" t="e">
        <f t="shared" si="410"/>
        <v>#VALUE!</v>
      </c>
      <c r="AX304" s="36" t="e">
        <f t="shared" si="411"/>
        <v>#VALUE!</v>
      </c>
      <c r="AY304" s="36" t="e">
        <f t="shared" si="411"/>
        <v>#VALUE!</v>
      </c>
    </row>
    <row r="305" spans="5:51" x14ac:dyDescent="0.3">
      <c r="F305">
        <v>63</v>
      </c>
      <c r="G305" s="29">
        <f t="shared" ref="G305:X305" si="416">G233*G$163</f>
        <v>0.74999999136985251</v>
      </c>
      <c r="H305" s="29">
        <f t="shared" si="416"/>
        <v>0.79999997692075064</v>
      </c>
      <c r="I305" s="29">
        <f t="shared" si="416"/>
        <v>1.1499999648409893</v>
      </c>
      <c r="J305" s="29">
        <f t="shared" si="416"/>
        <v>1.1999999736558611</v>
      </c>
      <c r="K305" s="29">
        <f t="shared" si="416"/>
        <v>0</v>
      </c>
      <c r="L305" s="30" t="e">
        <f t="shared" si="416"/>
        <v>#VALUE!</v>
      </c>
      <c r="M305" s="31">
        <f t="shared" si="416"/>
        <v>0.4972104862986958</v>
      </c>
      <c r="N305" s="32">
        <f t="shared" si="416"/>
        <v>0</v>
      </c>
      <c r="O305" s="32">
        <f t="shared" si="416"/>
        <v>0</v>
      </c>
      <c r="P305" s="33">
        <f t="shared" si="416"/>
        <v>0</v>
      </c>
      <c r="Q305" s="33">
        <f t="shared" si="416"/>
        <v>0</v>
      </c>
      <c r="R305" s="33">
        <f t="shared" si="416"/>
        <v>0</v>
      </c>
      <c r="S305" s="34">
        <f t="shared" si="416"/>
        <v>0</v>
      </c>
      <c r="T305" s="34">
        <f t="shared" si="416"/>
        <v>0</v>
      </c>
      <c r="U305" s="35" t="e">
        <f t="shared" si="408"/>
        <v>#VALUE!</v>
      </c>
      <c r="V305" s="35" t="e">
        <f t="shared" si="408"/>
        <v>#VALUE!</v>
      </c>
      <c r="W305" s="36" t="e">
        <f t="shared" si="416"/>
        <v>#VALUE!</v>
      </c>
      <c r="X305" s="36" t="e">
        <f t="shared" si="416"/>
        <v>#VALUE!</v>
      </c>
      <c r="AG305">
        <f t="shared" si="283"/>
        <v>69.211983989628195</v>
      </c>
      <c r="AH305" s="29">
        <f t="shared" ref="AH305:AU305" si="417">AH233*AH$163</f>
        <v>0.7499999946464424</v>
      </c>
      <c r="AI305" s="29">
        <f t="shared" si="417"/>
        <v>0.79999999039874914</v>
      </c>
      <c r="AJ305" s="29">
        <f t="shared" si="417"/>
        <v>1.1499999863357968</v>
      </c>
      <c r="AK305" s="29">
        <f t="shared" si="417"/>
        <v>1.199999989001832</v>
      </c>
      <c r="AL305" s="29">
        <f t="shared" si="417"/>
        <v>0</v>
      </c>
      <c r="AM305" s="30" t="e">
        <f t="shared" si="417"/>
        <v>#VALUE!</v>
      </c>
      <c r="AN305" s="31">
        <f t="shared" si="417"/>
        <v>0.49815940906463463</v>
      </c>
      <c r="AO305" s="32">
        <f t="shared" si="417"/>
        <v>0</v>
      </c>
      <c r="AP305" s="32">
        <f t="shared" si="417"/>
        <v>0</v>
      </c>
      <c r="AQ305" s="33">
        <f t="shared" si="417"/>
        <v>0</v>
      </c>
      <c r="AR305" s="33">
        <f t="shared" si="417"/>
        <v>0</v>
      </c>
      <c r="AS305" s="33">
        <f t="shared" si="417"/>
        <v>0</v>
      </c>
      <c r="AT305" s="34">
        <f t="shared" si="417"/>
        <v>0</v>
      </c>
      <c r="AU305" s="34">
        <f t="shared" si="417"/>
        <v>0</v>
      </c>
      <c r="AV305" s="35" t="e">
        <f t="shared" si="410"/>
        <v>#VALUE!</v>
      </c>
      <c r="AW305" s="35" t="e">
        <f t="shared" si="410"/>
        <v>#VALUE!</v>
      </c>
      <c r="AX305" s="36" t="e">
        <f t="shared" si="411"/>
        <v>#VALUE!</v>
      </c>
      <c r="AY305" s="36" t="e">
        <f t="shared" si="411"/>
        <v>#VALUE!</v>
      </c>
    </row>
    <row r="306" spans="5:51" x14ac:dyDescent="0.3">
      <c r="F306">
        <v>64</v>
      </c>
      <c r="G306" s="29">
        <f t="shared" ref="G306:X306" si="418">G234*G$163</f>
        <v>0.74999999211036728</v>
      </c>
      <c r="H306" s="29">
        <f t="shared" si="418"/>
        <v>0.79999998015040497</v>
      </c>
      <c r="I306" s="29">
        <f t="shared" si="418"/>
        <v>1.1499999702815651</v>
      </c>
      <c r="J306" s="29">
        <f t="shared" si="418"/>
        <v>1.1999999773391714</v>
      </c>
      <c r="K306" s="29">
        <f t="shared" si="418"/>
        <v>0</v>
      </c>
      <c r="L306" s="30" t="e">
        <f t="shared" si="418"/>
        <v>#VALUE!</v>
      </c>
      <c r="M306" s="31">
        <f t="shared" si="418"/>
        <v>0.4974029522363716</v>
      </c>
      <c r="N306" s="32">
        <f t="shared" si="418"/>
        <v>0</v>
      </c>
      <c r="O306" s="32">
        <f t="shared" si="418"/>
        <v>0</v>
      </c>
      <c r="P306" s="33">
        <f t="shared" si="418"/>
        <v>0</v>
      </c>
      <c r="Q306" s="33">
        <f t="shared" si="418"/>
        <v>0</v>
      </c>
      <c r="R306" s="33">
        <f t="shared" si="418"/>
        <v>0</v>
      </c>
      <c r="S306" s="34">
        <f t="shared" si="418"/>
        <v>0</v>
      </c>
      <c r="T306" s="34">
        <f t="shared" si="418"/>
        <v>0</v>
      </c>
      <c r="U306" s="35" t="e">
        <f t="shared" si="408"/>
        <v>#VALUE!</v>
      </c>
      <c r="V306" s="35" t="e">
        <f t="shared" si="408"/>
        <v>#VALUE!</v>
      </c>
      <c r="W306" s="36" t="e">
        <f t="shared" si="418"/>
        <v>#VALUE!</v>
      </c>
      <c r="X306" s="36" t="e">
        <f t="shared" si="418"/>
        <v>#VALUE!</v>
      </c>
      <c r="AG306">
        <f t="shared" si="283"/>
        <v>69.541169727900453</v>
      </c>
      <c r="AH306" s="29">
        <f t="shared" ref="AH306:AU306" si="419">AH234*AH$163</f>
        <v>0.74999999475526513</v>
      </c>
      <c r="AI306" s="29">
        <f t="shared" si="419"/>
        <v>0.79999999079994177</v>
      </c>
      <c r="AJ306" s="29">
        <f t="shared" si="419"/>
        <v>1.1499999869224193</v>
      </c>
      <c r="AK306" s="29">
        <f t="shared" si="419"/>
        <v>1.199999989457762</v>
      </c>
      <c r="AL306" s="29">
        <f t="shared" si="419"/>
        <v>0</v>
      </c>
      <c r="AM306" s="30" t="e">
        <f t="shared" si="419"/>
        <v>#VALUE!</v>
      </c>
      <c r="AN306" s="31">
        <f t="shared" si="419"/>
        <v>0.49819624458876027</v>
      </c>
      <c r="AO306" s="32">
        <f t="shared" si="419"/>
        <v>0</v>
      </c>
      <c r="AP306" s="32">
        <f t="shared" si="419"/>
        <v>0</v>
      </c>
      <c r="AQ306" s="33">
        <f t="shared" si="419"/>
        <v>0</v>
      </c>
      <c r="AR306" s="33">
        <f t="shared" si="419"/>
        <v>0</v>
      </c>
      <c r="AS306" s="33">
        <f t="shared" si="419"/>
        <v>0</v>
      </c>
      <c r="AT306" s="34">
        <f t="shared" si="419"/>
        <v>0</v>
      </c>
      <c r="AU306" s="34">
        <f t="shared" si="419"/>
        <v>0</v>
      </c>
      <c r="AV306" s="35" t="e">
        <f t="shared" si="410"/>
        <v>#VALUE!</v>
      </c>
      <c r="AW306" s="35" t="e">
        <f t="shared" si="410"/>
        <v>#VALUE!</v>
      </c>
      <c r="AX306" s="36" t="e">
        <f t="shared" si="411"/>
        <v>#VALUE!</v>
      </c>
      <c r="AY306" s="36" t="e">
        <f t="shared" si="411"/>
        <v>#VALUE!</v>
      </c>
    </row>
    <row r="307" spans="5:51" x14ac:dyDescent="0.3">
      <c r="F307">
        <v>65</v>
      </c>
      <c r="G307" s="29">
        <f t="shared" ref="G307:X307" si="420">G235*G$163</f>
        <v>0.74999999274878193</v>
      </c>
      <c r="H307" s="29">
        <f t="shared" si="420"/>
        <v>0.79999998286338259</v>
      </c>
      <c r="I307" s="29">
        <f t="shared" si="420"/>
        <v>1.1499999747186294</v>
      </c>
      <c r="J307" s="29">
        <f t="shared" si="420"/>
        <v>1.199999980430152</v>
      </c>
      <c r="K307" s="29">
        <f t="shared" si="420"/>
        <v>0</v>
      </c>
      <c r="L307" s="30" t="e">
        <f t="shared" si="420"/>
        <v>#VALUE!</v>
      </c>
      <c r="M307" s="31">
        <f t="shared" si="420"/>
        <v>0.49757779084843384</v>
      </c>
      <c r="N307" s="32">
        <f t="shared" si="420"/>
        <v>0</v>
      </c>
      <c r="O307" s="32">
        <f t="shared" si="420"/>
        <v>0</v>
      </c>
      <c r="P307" s="33">
        <f t="shared" si="420"/>
        <v>0</v>
      </c>
      <c r="Q307" s="33">
        <f t="shared" si="420"/>
        <v>0</v>
      </c>
      <c r="R307" s="33">
        <f t="shared" si="420"/>
        <v>0</v>
      </c>
      <c r="S307" s="34">
        <f t="shared" si="420"/>
        <v>0</v>
      </c>
      <c r="T307" s="34">
        <f t="shared" si="420"/>
        <v>0</v>
      </c>
      <c r="U307" s="35" t="e">
        <f t="shared" si="408"/>
        <v>#VALUE!</v>
      </c>
      <c r="V307" s="35" t="e">
        <f t="shared" si="408"/>
        <v>#VALUE!</v>
      </c>
      <c r="W307" s="36" t="e">
        <f t="shared" si="420"/>
        <v>#VALUE!</v>
      </c>
      <c r="X307" s="36" t="e">
        <f t="shared" si="420"/>
        <v>#VALUE!</v>
      </c>
      <c r="AG307">
        <f t="shared" ref="AG307:AG312" si="421">AE79</f>
        <v>69.844499977757209</v>
      </c>
      <c r="AH307" s="29">
        <f t="shared" ref="AH307:AU307" si="422">AH235*AH$163</f>
        <v>0.74999999485167812</v>
      </c>
      <c r="AI307" s="29">
        <f t="shared" si="422"/>
        <v>0.79999999115192855</v>
      </c>
      <c r="AJ307" s="29">
        <f t="shared" si="422"/>
        <v>1.1499999874342357</v>
      </c>
      <c r="AK307" s="29">
        <f t="shared" si="422"/>
        <v>1.199999989857754</v>
      </c>
      <c r="AL307" s="29">
        <f t="shared" si="422"/>
        <v>0</v>
      </c>
      <c r="AM307" s="30" t="e">
        <f t="shared" si="422"/>
        <v>#VALUE!</v>
      </c>
      <c r="AN307" s="31">
        <f t="shared" si="422"/>
        <v>0.49822926030035014</v>
      </c>
      <c r="AO307" s="32">
        <f t="shared" si="422"/>
        <v>0</v>
      </c>
      <c r="AP307" s="32">
        <f t="shared" si="422"/>
        <v>0</v>
      </c>
      <c r="AQ307" s="33">
        <f t="shared" si="422"/>
        <v>0</v>
      </c>
      <c r="AR307" s="33">
        <f t="shared" si="422"/>
        <v>0</v>
      </c>
      <c r="AS307" s="33">
        <f t="shared" si="422"/>
        <v>0</v>
      </c>
      <c r="AT307" s="34">
        <f t="shared" si="422"/>
        <v>0</v>
      </c>
      <c r="AU307" s="34">
        <f t="shared" si="422"/>
        <v>0</v>
      </c>
      <c r="AV307" s="35" t="e">
        <f t="shared" si="410"/>
        <v>#VALUE!</v>
      </c>
      <c r="AW307" s="35" t="e">
        <f t="shared" si="410"/>
        <v>#VALUE!</v>
      </c>
      <c r="AX307" s="36" t="e">
        <f t="shared" si="411"/>
        <v>#VALUE!</v>
      </c>
      <c r="AY307" s="36" t="e">
        <f t="shared" si="411"/>
        <v>#VALUE!</v>
      </c>
    </row>
    <row r="308" spans="5:51" x14ac:dyDescent="0.3">
      <c r="F308">
        <v>66</v>
      </c>
      <c r="G308" s="29">
        <f t="shared" ref="G308:X308" si="423">G236*G$163</f>
        <v>0.74999999330190836</v>
      </c>
      <c r="H308" s="29">
        <f t="shared" si="423"/>
        <v>0.79999998515068249</v>
      </c>
      <c r="I308" s="29">
        <f t="shared" si="423"/>
        <v>1.1499999783592889</v>
      </c>
      <c r="J308" s="29">
        <f t="shared" si="423"/>
        <v>1.1999999830340038</v>
      </c>
      <c r="K308" s="29">
        <f t="shared" si="423"/>
        <v>0</v>
      </c>
      <c r="L308" s="30" t="e">
        <f t="shared" si="423"/>
        <v>#VALUE!</v>
      </c>
      <c r="M308" s="31">
        <f t="shared" si="423"/>
        <v>0.49773687162098723</v>
      </c>
      <c r="N308" s="32">
        <f t="shared" si="423"/>
        <v>0</v>
      </c>
      <c r="O308" s="32">
        <f t="shared" si="423"/>
        <v>0</v>
      </c>
      <c r="P308" s="33">
        <f t="shared" si="423"/>
        <v>0</v>
      </c>
      <c r="Q308" s="33">
        <f t="shared" si="423"/>
        <v>0</v>
      </c>
      <c r="R308" s="33">
        <f t="shared" si="423"/>
        <v>0</v>
      </c>
      <c r="S308" s="34">
        <f t="shared" si="423"/>
        <v>0</v>
      </c>
      <c r="T308" s="34">
        <f t="shared" si="423"/>
        <v>0</v>
      </c>
      <c r="U308" s="35" t="e">
        <f t="shared" si="408"/>
        <v>#VALUE!</v>
      </c>
      <c r="V308" s="35" t="e">
        <f t="shared" si="408"/>
        <v>#VALUE!</v>
      </c>
      <c r="W308" s="36" t="e">
        <f t="shared" si="423"/>
        <v>#VALUE!</v>
      </c>
      <c r="X308" s="36" t="e">
        <f t="shared" si="423"/>
        <v>#VALUE!</v>
      </c>
      <c r="AG308">
        <f t="shared" si="421"/>
        <v>70.124005526694646</v>
      </c>
      <c r="AH308" s="29">
        <f t="shared" ref="AH308:AU308" si="424">AH236*AH$163</f>
        <v>0.74999999493738834</v>
      </c>
      <c r="AI308" s="29">
        <f t="shared" si="424"/>
        <v>0.79999999146202638</v>
      </c>
      <c r="AJ308" s="29">
        <f t="shared" si="424"/>
        <v>1.1499999878829081</v>
      </c>
      <c r="AK308" s="29">
        <f t="shared" si="424"/>
        <v>1.1999999902101333</v>
      </c>
      <c r="AL308" s="29">
        <f t="shared" si="424"/>
        <v>0</v>
      </c>
      <c r="AM308" s="30" t="e">
        <f t="shared" si="424"/>
        <v>#VALUE!</v>
      </c>
      <c r="AN308" s="31">
        <f t="shared" si="424"/>
        <v>0.49825892057237003</v>
      </c>
      <c r="AO308" s="32">
        <f t="shared" si="424"/>
        <v>0</v>
      </c>
      <c r="AP308" s="32">
        <f t="shared" si="424"/>
        <v>0</v>
      </c>
      <c r="AQ308" s="33">
        <f t="shared" si="424"/>
        <v>0</v>
      </c>
      <c r="AR308" s="33">
        <f t="shared" si="424"/>
        <v>0</v>
      </c>
      <c r="AS308" s="33">
        <f t="shared" si="424"/>
        <v>0</v>
      </c>
      <c r="AT308" s="34">
        <f t="shared" si="424"/>
        <v>0</v>
      </c>
      <c r="AU308" s="34">
        <f t="shared" si="424"/>
        <v>0</v>
      </c>
      <c r="AV308" s="35" t="e">
        <f t="shared" si="410"/>
        <v>#VALUE!</v>
      </c>
      <c r="AW308" s="35" t="e">
        <f t="shared" si="410"/>
        <v>#VALUE!</v>
      </c>
      <c r="AX308" s="36" t="e">
        <f t="shared" si="411"/>
        <v>#VALUE!</v>
      </c>
      <c r="AY308" s="36" t="e">
        <f t="shared" si="411"/>
        <v>#VALUE!</v>
      </c>
    </row>
    <row r="309" spans="5:51" x14ac:dyDescent="0.3">
      <c r="F309">
        <v>67</v>
      </c>
      <c r="G309" s="29">
        <f t="shared" ref="G309:X309" si="425">G237*G$163</f>
        <v>0.74999999378338789</v>
      </c>
      <c r="H309" s="29">
        <f t="shared" si="425"/>
        <v>0.79999998708600284</v>
      </c>
      <c r="I309" s="29">
        <f t="shared" si="425"/>
        <v>1.1499999813640824</v>
      </c>
      <c r="J309" s="29">
        <f t="shared" si="425"/>
        <v>1.1999999852357153</v>
      </c>
      <c r="K309" s="29">
        <f t="shared" si="425"/>
        <v>0</v>
      </c>
      <c r="L309" s="30" t="e">
        <f t="shared" si="425"/>
        <v>#VALUE!</v>
      </c>
      <c r="M309" s="31">
        <f t="shared" si="425"/>
        <v>0.49788184339101899</v>
      </c>
      <c r="N309" s="32">
        <f t="shared" si="425"/>
        <v>0</v>
      </c>
      <c r="O309" s="32">
        <f t="shared" si="425"/>
        <v>0</v>
      </c>
      <c r="P309" s="33">
        <f t="shared" si="425"/>
        <v>0</v>
      </c>
      <c r="Q309" s="33">
        <f t="shared" si="425"/>
        <v>0</v>
      </c>
      <c r="R309" s="33">
        <f t="shared" si="425"/>
        <v>0</v>
      </c>
      <c r="S309" s="34">
        <f t="shared" si="425"/>
        <v>0</v>
      </c>
      <c r="T309" s="34">
        <f t="shared" si="425"/>
        <v>0</v>
      </c>
      <c r="U309" s="35" t="e">
        <f t="shared" si="408"/>
        <v>#VALUE!</v>
      </c>
      <c r="V309" s="35" t="e">
        <f t="shared" si="408"/>
        <v>#VALUE!</v>
      </c>
      <c r="W309" s="36" t="e">
        <f t="shared" si="425"/>
        <v>#VALUE!</v>
      </c>
      <c r="X309" s="36" t="e">
        <f t="shared" si="425"/>
        <v>#VALUE!</v>
      </c>
      <c r="AG309">
        <f t="shared" si="421"/>
        <v>70.381557656506004</v>
      </c>
      <c r="AH309" s="29">
        <f t="shared" ref="AH309:AU309" si="426">AH237*AH$163</f>
        <v>0.74999999501381953</v>
      </c>
      <c r="AI309" s="29">
        <f t="shared" si="426"/>
        <v>0.79999999173625291</v>
      </c>
      <c r="AJ309" s="29">
        <f t="shared" si="426"/>
        <v>1.1499999882779213</v>
      </c>
      <c r="AK309" s="29">
        <f t="shared" si="426"/>
        <v>1.1999999905217442</v>
      </c>
      <c r="AL309" s="29">
        <f t="shared" si="426"/>
        <v>0</v>
      </c>
      <c r="AM309" s="30" t="e">
        <f t="shared" si="426"/>
        <v>#VALUE!</v>
      </c>
      <c r="AN309" s="31">
        <f t="shared" si="426"/>
        <v>0.498285622515244</v>
      </c>
      <c r="AO309" s="32">
        <f t="shared" si="426"/>
        <v>0</v>
      </c>
      <c r="AP309" s="32">
        <f t="shared" si="426"/>
        <v>0</v>
      </c>
      <c r="AQ309" s="33">
        <f t="shared" si="426"/>
        <v>0</v>
      </c>
      <c r="AR309" s="33">
        <f t="shared" si="426"/>
        <v>0</v>
      </c>
      <c r="AS309" s="33">
        <f t="shared" si="426"/>
        <v>0</v>
      </c>
      <c r="AT309" s="34">
        <f t="shared" si="426"/>
        <v>0</v>
      </c>
      <c r="AU309" s="34">
        <f t="shared" si="426"/>
        <v>0</v>
      </c>
      <c r="AV309" s="35" t="e">
        <f t="shared" si="410"/>
        <v>#VALUE!</v>
      </c>
      <c r="AW309" s="35" t="e">
        <f t="shared" si="410"/>
        <v>#VALUE!</v>
      </c>
      <c r="AX309" s="36" t="e">
        <f t="shared" si="411"/>
        <v>#VALUE!</v>
      </c>
      <c r="AY309" s="36" t="e">
        <f t="shared" si="411"/>
        <v>#VALUE!</v>
      </c>
    </row>
    <row r="310" spans="5:51" x14ac:dyDescent="0.3">
      <c r="F310">
        <v>68</v>
      </c>
      <c r="G310" s="29">
        <f t="shared" ref="G310:X310" si="427">G238*G$163</f>
        <v>0.74999999420435559</v>
      </c>
      <c r="H310" s="29">
        <f t="shared" si="427"/>
        <v>0.79999998872924671</v>
      </c>
      <c r="I310" s="29">
        <f t="shared" si="427"/>
        <v>1.1499999838582011</v>
      </c>
      <c r="J310" s="29">
        <f t="shared" si="427"/>
        <v>1.1999999871042069</v>
      </c>
      <c r="K310" s="29">
        <f t="shared" si="427"/>
        <v>0</v>
      </c>
      <c r="L310" s="30" t="e">
        <f t="shared" si="427"/>
        <v>#VALUE!</v>
      </c>
      <c r="M310" s="31">
        <f t="shared" si="427"/>
        <v>0.49801416260497322</v>
      </c>
      <c r="N310" s="32">
        <f t="shared" si="427"/>
        <v>0</v>
      </c>
      <c r="O310" s="32">
        <f t="shared" si="427"/>
        <v>0</v>
      </c>
      <c r="P310" s="33">
        <f t="shared" si="427"/>
        <v>0</v>
      </c>
      <c r="Q310" s="33">
        <f t="shared" si="427"/>
        <v>0</v>
      </c>
      <c r="R310" s="33">
        <f t="shared" si="427"/>
        <v>0</v>
      </c>
      <c r="S310" s="34">
        <f t="shared" si="427"/>
        <v>0</v>
      </c>
      <c r="T310" s="34">
        <f t="shared" si="427"/>
        <v>0</v>
      </c>
      <c r="U310" s="35" t="e">
        <f t="shared" si="408"/>
        <v>#VALUE!</v>
      </c>
      <c r="V310" s="35" t="e">
        <f t="shared" si="408"/>
        <v>#VALUE!</v>
      </c>
      <c r="W310" s="36" t="e">
        <f t="shared" si="427"/>
        <v>#VALUE!</v>
      </c>
      <c r="X310" s="36" t="e">
        <f t="shared" si="427"/>
        <v>#VALUE!</v>
      </c>
      <c r="AG310">
        <f t="shared" si="421"/>
        <v>70.618880671460559</v>
      </c>
      <c r="AH310" s="29">
        <f t="shared" ref="AH310:AU310" si="428">AH238*AH$163</f>
        <v>0.74999999508216741</v>
      </c>
      <c r="AI310" s="29">
        <f t="shared" si="428"/>
        <v>0.79999999197959248</v>
      </c>
      <c r="AJ310" s="29">
        <f t="shared" si="428"/>
        <v>1.1499999886270516</v>
      </c>
      <c r="AK310" s="29">
        <f t="shared" si="428"/>
        <v>1.1999999907982546</v>
      </c>
      <c r="AL310" s="29">
        <f t="shared" si="428"/>
        <v>0</v>
      </c>
      <c r="AM310" s="30" t="e">
        <f t="shared" si="428"/>
        <v>#VALUE!</v>
      </c>
      <c r="AN310" s="31">
        <f t="shared" si="428"/>
        <v>0.49830970740803121</v>
      </c>
      <c r="AO310" s="32">
        <f t="shared" si="428"/>
        <v>0</v>
      </c>
      <c r="AP310" s="32">
        <f t="shared" si="428"/>
        <v>0</v>
      </c>
      <c r="AQ310" s="33">
        <f t="shared" si="428"/>
        <v>0</v>
      </c>
      <c r="AR310" s="33">
        <f t="shared" si="428"/>
        <v>0</v>
      </c>
      <c r="AS310" s="33">
        <f t="shared" si="428"/>
        <v>0</v>
      </c>
      <c r="AT310" s="34">
        <f t="shared" si="428"/>
        <v>0</v>
      </c>
      <c r="AU310" s="34">
        <f t="shared" si="428"/>
        <v>0</v>
      </c>
      <c r="AV310" s="35" t="e">
        <f t="shared" si="410"/>
        <v>#VALUE!</v>
      </c>
      <c r="AW310" s="35" t="e">
        <f t="shared" si="410"/>
        <v>#VALUE!</v>
      </c>
      <c r="AX310" s="36" t="e">
        <f t="shared" si="411"/>
        <v>#VALUE!</v>
      </c>
      <c r="AY310" s="36" t="e">
        <f t="shared" si="411"/>
        <v>#VALUE!</v>
      </c>
    </row>
    <row r="311" spans="5:51" x14ac:dyDescent="0.3">
      <c r="F311">
        <v>69</v>
      </c>
      <c r="G311" s="29">
        <f t="shared" ref="G311:X311" si="429">G239*G$163</f>
        <v>0.7499999945739525</v>
      </c>
      <c r="H311" s="29">
        <f t="shared" si="429"/>
        <v>0.79999999012927681</v>
      </c>
      <c r="I311" s="29">
        <f t="shared" si="429"/>
        <v>1.1499999859398449</v>
      </c>
      <c r="J311" s="29">
        <f t="shared" si="429"/>
        <v>1.1999999886955788</v>
      </c>
      <c r="K311" s="29">
        <f t="shared" si="429"/>
        <v>0</v>
      </c>
      <c r="L311" s="30" t="e">
        <f t="shared" si="429"/>
        <v>#VALUE!</v>
      </c>
      <c r="M311" s="31">
        <f t="shared" si="429"/>
        <v>0.49813511771789093</v>
      </c>
      <c r="N311" s="32">
        <f t="shared" si="429"/>
        <v>0</v>
      </c>
      <c r="O311" s="32">
        <f t="shared" si="429"/>
        <v>0</v>
      </c>
      <c r="P311" s="33">
        <f t="shared" si="429"/>
        <v>0</v>
      </c>
      <c r="Q311" s="33">
        <f t="shared" si="429"/>
        <v>0</v>
      </c>
      <c r="R311" s="33">
        <f t="shared" si="429"/>
        <v>0</v>
      </c>
      <c r="S311" s="34">
        <f t="shared" si="429"/>
        <v>0</v>
      </c>
      <c r="T311" s="34">
        <f t="shared" si="429"/>
        <v>0</v>
      </c>
      <c r="U311" s="35" t="e">
        <f t="shared" si="408"/>
        <v>#VALUE!</v>
      </c>
      <c r="V311" s="35" t="e">
        <f t="shared" si="408"/>
        <v>#VALUE!</v>
      </c>
      <c r="W311" s="36" t="e">
        <f t="shared" si="429"/>
        <v>#VALUE!</v>
      </c>
      <c r="X311" s="36" t="e">
        <f t="shared" si="429"/>
        <v>#VALUE!</v>
      </c>
      <c r="AG311">
        <f t="shared" si="421"/>
        <v>70.837563442472316</v>
      </c>
      <c r="AH311" s="29">
        <f t="shared" ref="AH311:AU311" si="430">AH239*AH$163</f>
        <v>0.74999999514344262</v>
      </c>
      <c r="AI311" s="29">
        <f t="shared" si="430"/>
        <v>0.7999999921962021</v>
      </c>
      <c r="AJ311" s="29">
        <f t="shared" si="430"/>
        <v>1.1499999889367236</v>
      </c>
      <c r="AK311" s="29">
        <f t="shared" si="430"/>
        <v>1.1999999910443908</v>
      </c>
      <c r="AL311" s="29">
        <f t="shared" si="430"/>
        <v>0</v>
      </c>
      <c r="AM311" s="30" t="e">
        <f t="shared" si="430"/>
        <v>#VALUE!</v>
      </c>
      <c r="AN311" s="31">
        <f t="shared" si="430"/>
        <v>0.49833146991548299</v>
      </c>
      <c r="AO311" s="32">
        <f t="shared" si="430"/>
        <v>0</v>
      </c>
      <c r="AP311" s="32">
        <f t="shared" si="430"/>
        <v>0</v>
      </c>
      <c r="AQ311" s="33">
        <f t="shared" si="430"/>
        <v>0</v>
      </c>
      <c r="AR311" s="33">
        <f t="shared" si="430"/>
        <v>0</v>
      </c>
      <c r="AS311" s="33">
        <f t="shared" si="430"/>
        <v>0</v>
      </c>
      <c r="AT311" s="34">
        <f t="shared" si="430"/>
        <v>0</v>
      </c>
      <c r="AU311" s="34">
        <f t="shared" si="430"/>
        <v>0</v>
      </c>
      <c r="AV311" s="35" t="e">
        <f t="shared" si="410"/>
        <v>#VALUE!</v>
      </c>
      <c r="AW311" s="35" t="e">
        <f t="shared" si="410"/>
        <v>#VALUE!</v>
      </c>
      <c r="AX311" s="36" t="e">
        <f t="shared" si="411"/>
        <v>#VALUE!</v>
      </c>
      <c r="AY311" s="36" t="e">
        <f t="shared" si="411"/>
        <v>#VALUE!</v>
      </c>
    </row>
    <row r="312" spans="5:51" x14ac:dyDescent="0.3">
      <c r="F312">
        <v>70</v>
      </c>
      <c r="G312" s="29">
        <f t="shared" ref="G312:X312" si="431">G240*G$163</f>
        <v>0.74999999489972402</v>
      </c>
      <c r="H312" s="29">
        <f t="shared" si="431"/>
        <v>0.79999999132608934</v>
      </c>
      <c r="I312" s="29">
        <f t="shared" si="431"/>
        <v>1.1499999876864833</v>
      </c>
      <c r="J312" s="29">
        <f t="shared" si="431"/>
        <v>1.1999999900556624</v>
      </c>
      <c r="K312" s="29">
        <f t="shared" si="431"/>
        <v>0</v>
      </c>
      <c r="L312" s="30" t="e">
        <f t="shared" si="431"/>
        <v>#VALUE!</v>
      </c>
      <c r="M312" s="31">
        <f t="shared" si="431"/>
        <v>0.4982458502878101</v>
      </c>
      <c r="N312" s="32">
        <f t="shared" si="431"/>
        <v>0</v>
      </c>
      <c r="O312" s="32">
        <f t="shared" si="431"/>
        <v>0</v>
      </c>
      <c r="P312" s="33">
        <f t="shared" si="431"/>
        <v>0</v>
      </c>
      <c r="Q312" s="33">
        <f t="shared" si="431"/>
        <v>0</v>
      </c>
      <c r="R312" s="33">
        <f t="shared" si="431"/>
        <v>0</v>
      </c>
      <c r="S312" s="34">
        <f t="shared" si="431"/>
        <v>0</v>
      </c>
      <c r="T312" s="34">
        <f t="shared" si="431"/>
        <v>0</v>
      </c>
      <c r="U312" s="35" t="e">
        <f t="shared" si="408"/>
        <v>#VALUE!</v>
      </c>
      <c r="V312" s="35" t="e">
        <f t="shared" si="408"/>
        <v>#VALUE!</v>
      </c>
      <c r="W312" s="36" t="e">
        <f t="shared" si="431"/>
        <v>#VALUE!</v>
      </c>
      <c r="X312" s="36" t="e">
        <f t="shared" si="431"/>
        <v>#VALUE!</v>
      </c>
      <c r="AG312">
        <f t="shared" si="421"/>
        <v>71.039070044546008</v>
      </c>
      <c r="AH312" s="29">
        <f t="shared" ref="AH312:AU312" si="432">AH240*AH$163</f>
        <v>0.74999999519850435</v>
      </c>
      <c r="AI312" s="29">
        <f t="shared" si="432"/>
        <v>0.79999999238957031</v>
      </c>
      <c r="AJ312" s="29">
        <f t="shared" si="432"/>
        <v>1.1499999892122834</v>
      </c>
      <c r="AK312" s="29">
        <f t="shared" si="432"/>
        <v>1.1999999912641184</v>
      </c>
      <c r="AL312" s="29">
        <f t="shared" si="432"/>
        <v>0</v>
      </c>
      <c r="AM312" s="30" t="e">
        <f t="shared" si="432"/>
        <v>#VALUE!</v>
      </c>
      <c r="AN312" s="31">
        <f t="shared" si="432"/>
        <v>0.49835116556749509</v>
      </c>
      <c r="AO312" s="32">
        <f t="shared" si="432"/>
        <v>0</v>
      </c>
      <c r="AP312" s="32">
        <f t="shared" si="432"/>
        <v>0</v>
      </c>
      <c r="AQ312" s="33">
        <f t="shared" si="432"/>
        <v>0</v>
      </c>
      <c r="AR312" s="33">
        <f t="shared" si="432"/>
        <v>0</v>
      </c>
      <c r="AS312" s="33">
        <f t="shared" si="432"/>
        <v>0</v>
      </c>
      <c r="AT312" s="34">
        <f t="shared" si="432"/>
        <v>0</v>
      </c>
      <c r="AU312" s="34">
        <f t="shared" si="432"/>
        <v>0</v>
      </c>
      <c r="AV312" s="35" t="e">
        <f t="shared" si="410"/>
        <v>#VALUE!</v>
      </c>
      <c r="AW312" s="35" t="e">
        <f t="shared" si="410"/>
        <v>#VALUE!</v>
      </c>
      <c r="AX312" s="36" t="e">
        <f t="shared" si="411"/>
        <v>#VALUE!</v>
      </c>
      <c r="AY312" s="36" t="e">
        <f t="shared" si="411"/>
        <v>#VALUE!</v>
      </c>
    </row>
    <row r="314" spans="5:51" x14ac:dyDescent="0.3">
      <c r="E314" t="s">
        <v>85</v>
      </c>
      <c r="F314">
        <v>0</v>
      </c>
      <c r="G314" s="29">
        <f>G$160+G242</f>
        <v>1.4448884672086231</v>
      </c>
      <c r="H314" s="29">
        <f t="shared" ref="H314:X314" si="433">H$160+H242</f>
        <v>2.1864756559652214</v>
      </c>
      <c r="I314" s="29">
        <f t="shared" si="433"/>
        <v>1.3619495953903284</v>
      </c>
      <c r="J314" s="29">
        <f t="shared" si="433"/>
        <v>1.3619495953903284</v>
      </c>
      <c r="K314" s="29">
        <f t="shared" si="433"/>
        <v>1.012768136147173</v>
      </c>
      <c r="L314" s="30" t="e">
        <f t="shared" si="433"/>
        <v>#VALUE!</v>
      </c>
      <c r="M314" s="31">
        <f t="shared" si="433"/>
        <v>2.7582777713329909</v>
      </c>
      <c r="N314" s="32">
        <f t="shared" si="433"/>
        <v>0.89922506086377174</v>
      </c>
      <c r="O314" s="32">
        <f t="shared" si="433"/>
        <v>0.89922506086377174</v>
      </c>
      <c r="P314" s="33">
        <f t="shared" si="433"/>
        <v>6.1232467163483015</v>
      </c>
      <c r="Q314" s="33">
        <f t="shared" si="433"/>
        <v>10.480819822182657</v>
      </c>
      <c r="R314" s="33">
        <f t="shared" si="433"/>
        <v>19.768653581918468</v>
      </c>
      <c r="S314" s="34">
        <f t="shared" si="433"/>
        <v>7.4999999999999997E-2</v>
      </c>
      <c r="T314" s="34">
        <f t="shared" si="433"/>
        <v>7.4999999999999997E-2</v>
      </c>
      <c r="U314" s="35" t="e">
        <f t="shared" si="433"/>
        <v>#VALUE!</v>
      </c>
      <c r="V314" s="35" t="e">
        <f t="shared" si="433"/>
        <v>#VALUE!</v>
      </c>
      <c r="W314" s="36" t="e">
        <f t="shared" si="433"/>
        <v>#VALUE!</v>
      </c>
      <c r="X314" s="36" t="e">
        <f t="shared" si="433"/>
        <v>#VALUE!</v>
      </c>
      <c r="AF314" t="s">
        <v>85</v>
      </c>
      <c r="AG314">
        <f>AE14</f>
        <v>6.1169246739172793</v>
      </c>
      <c r="AH314" s="29">
        <f>AH$160+AH242</f>
        <v>1.4448884672086231</v>
      </c>
      <c r="AI314" s="29">
        <f t="shared" ref="AI314:AY314" si="434">AI$160+AI242</f>
        <v>2.7245931590001571</v>
      </c>
      <c r="AJ314" s="29">
        <f t="shared" si="434"/>
        <v>1.3619495953903284</v>
      </c>
      <c r="AK314" s="29">
        <f t="shared" si="434"/>
        <v>1.9692909496259445</v>
      </c>
      <c r="AL314" s="29">
        <f t="shared" si="434"/>
        <v>1.012768136147173</v>
      </c>
      <c r="AM314" s="30" t="e">
        <f t="shared" si="434"/>
        <v>#VALUE!</v>
      </c>
      <c r="AN314" s="31">
        <f t="shared" si="434"/>
        <v>2.7582777713329909</v>
      </c>
      <c r="AO314" s="32">
        <f t="shared" si="434"/>
        <v>0.89922506086377174</v>
      </c>
      <c r="AP314" s="32">
        <f t="shared" si="434"/>
        <v>0.89922506086377174</v>
      </c>
      <c r="AQ314" s="33">
        <f t="shared" si="434"/>
        <v>6.1232467163483015</v>
      </c>
      <c r="AR314" s="33">
        <f t="shared" si="434"/>
        <v>10.480819822182657</v>
      </c>
      <c r="AS314" s="33">
        <f t="shared" si="434"/>
        <v>19.768653581918468</v>
      </c>
      <c r="AT314" s="34">
        <f t="shared" si="434"/>
        <v>7.4999999999999997E-2</v>
      </c>
      <c r="AU314" s="34">
        <f t="shared" si="434"/>
        <v>7.4999999999999997E-2</v>
      </c>
      <c r="AV314" s="35" t="e">
        <f t="shared" si="434"/>
        <v>#VALUE!</v>
      </c>
      <c r="AW314" s="35" t="e">
        <f t="shared" si="434"/>
        <v>#VALUE!</v>
      </c>
      <c r="AX314" s="36" t="e">
        <f t="shared" si="434"/>
        <v>#VALUE!</v>
      </c>
      <c r="AY314" s="36" t="e">
        <f t="shared" si="434"/>
        <v>#VALUE!</v>
      </c>
    </row>
    <row r="315" spans="5:51" x14ac:dyDescent="0.3">
      <c r="F315">
        <v>1</v>
      </c>
      <c r="G315" s="29">
        <f t="shared" ref="G315:X315" si="435">G$160+G243</f>
        <v>1.4448884672086231</v>
      </c>
      <c r="H315" s="29">
        <f t="shared" si="435"/>
        <v>2.1864756559652214</v>
      </c>
      <c r="I315" s="29">
        <f t="shared" si="435"/>
        <v>1.3619495953903284</v>
      </c>
      <c r="J315" s="29">
        <f t="shared" si="435"/>
        <v>1.3619495953903284</v>
      </c>
      <c r="K315" s="29">
        <f t="shared" si="435"/>
        <v>1.012768136147173</v>
      </c>
      <c r="L315" s="30" t="e">
        <f t="shared" si="435"/>
        <v>#VALUE!</v>
      </c>
      <c r="M315" s="31">
        <f t="shared" si="435"/>
        <v>2.7582777713329909</v>
      </c>
      <c r="N315" s="32">
        <f t="shared" si="435"/>
        <v>0.89922506086377174</v>
      </c>
      <c r="O315" s="32">
        <f t="shared" si="435"/>
        <v>0.89922506086377174</v>
      </c>
      <c r="P315" s="33">
        <f t="shared" si="435"/>
        <v>6.1232467163483015</v>
      </c>
      <c r="Q315" s="33">
        <f t="shared" si="435"/>
        <v>10.480819822182657</v>
      </c>
      <c r="R315" s="33">
        <f t="shared" si="435"/>
        <v>19.768653581918468</v>
      </c>
      <c r="S315" s="34">
        <f t="shared" si="435"/>
        <v>7.4999999999999997E-2</v>
      </c>
      <c r="T315" s="34">
        <f t="shared" si="435"/>
        <v>7.4999999999999997E-2</v>
      </c>
      <c r="U315" s="35" t="e">
        <f t="shared" si="435"/>
        <v>#VALUE!</v>
      </c>
      <c r="V315" s="35" t="e">
        <f t="shared" si="435"/>
        <v>#VALUE!</v>
      </c>
      <c r="W315" s="36" t="e">
        <f t="shared" si="435"/>
        <v>#VALUE!</v>
      </c>
      <c r="X315" s="36" t="e">
        <f t="shared" si="435"/>
        <v>#VALUE!</v>
      </c>
      <c r="AG315">
        <f t="shared" ref="AG315:AG378" si="436">AE15</f>
        <v>6.4330545104874606</v>
      </c>
      <c r="AH315" s="29">
        <f t="shared" ref="AH315:AY315" si="437">AH$160+AH243</f>
        <v>1.4448884672086231</v>
      </c>
      <c r="AI315" s="29">
        <f t="shared" si="437"/>
        <v>2.7508326669892997</v>
      </c>
      <c r="AJ315" s="29">
        <f t="shared" si="437"/>
        <v>1.3619495953903284</v>
      </c>
      <c r="AK315" s="29">
        <f t="shared" si="437"/>
        <v>2.0329045278254032</v>
      </c>
      <c r="AL315" s="29">
        <f t="shared" si="437"/>
        <v>1.012768136147173</v>
      </c>
      <c r="AM315" s="30" t="e">
        <f t="shared" si="437"/>
        <v>#VALUE!</v>
      </c>
      <c r="AN315" s="31">
        <f t="shared" si="437"/>
        <v>2.7582777713329909</v>
      </c>
      <c r="AO315" s="32">
        <f t="shared" si="437"/>
        <v>0.89922506086377174</v>
      </c>
      <c r="AP315" s="32">
        <f t="shared" si="437"/>
        <v>0.89922506086377174</v>
      </c>
      <c r="AQ315" s="33">
        <f t="shared" si="437"/>
        <v>6.1232467163483015</v>
      </c>
      <c r="AR315" s="33">
        <f t="shared" si="437"/>
        <v>10.480819822182657</v>
      </c>
      <c r="AS315" s="33">
        <f t="shared" si="437"/>
        <v>19.768653581918468</v>
      </c>
      <c r="AT315" s="34">
        <f t="shared" si="437"/>
        <v>7.4999999999999997E-2</v>
      </c>
      <c r="AU315" s="34">
        <f t="shared" si="437"/>
        <v>7.4999999999999997E-2</v>
      </c>
      <c r="AV315" s="35" t="e">
        <f t="shared" si="437"/>
        <v>#VALUE!</v>
      </c>
      <c r="AW315" s="35" t="e">
        <f t="shared" si="437"/>
        <v>#VALUE!</v>
      </c>
      <c r="AX315" s="36" t="e">
        <f t="shared" si="437"/>
        <v>#VALUE!</v>
      </c>
      <c r="AY315" s="36" t="e">
        <f t="shared" si="437"/>
        <v>#VALUE!</v>
      </c>
    </row>
    <row r="316" spans="5:51" x14ac:dyDescent="0.3">
      <c r="F316">
        <v>2</v>
      </c>
      <c r="G316" s="29">
        <f t="shared" ref="G316:X316" si="438">G$160+G244</f>
        <v>1.4448884672086231</v>
      </c>
      <c r="H316" s="29">
        <f t="shared" si="438"/>
        <v>2.1864756559652214</v>
      </c>
      <c r="I316" s="29">
        <f t="shared" si="438"/>
        <v>1.3619495953903284</v>
      </c>
      <c r="J316" s="29">
        <f t="shared" si="438"/>
        <v>1.3619495953903284</v>
      </c>
      <c r="K316" s="29">
        <f t="shared" si="438"/>
        <v>1.012768136147173</v>
      </c>
      <c r="L316" s="30" t="e">
        <f t="shared" si="438"/>
        <v>#VALUE!</v>
      </c>
      <c r="M316" s="31">
        <f t="shared" si="438"/>
        <v>2.7582777713329909</v>
      </c>
      <c r="N316" s="32">
        <f t="shared" si="438"/>
        <v>0.89922506086377174</v>
      </c>
      <c r="O316" s="32">
        <f t="shared" si="438"/>
        <v>0.89922506086377174</v>
      </c>
      <c r="P316" s="33">
        <f t="shared" si="438"/>
        <v>6.1232467163483015</v>
      </c>
      <c r="Q316" s="33">
        <f t="shared" si="438"/>
        <v>10.480819822182657</v>
      </c>
      <c r="R316" s="33">
        <f t="shared" si="438"/>
        <v>19.768653581918468</v>
      </c>
      <c r="S316" s="34">
        <f t="shared" si="438"/>
        <v>7.4999999999999997E-2</v>
      </c>
      <c r="T316" s="34">
        <f t="shared" si="438"/>
        <v>7.4999999999999997E-2</v>
      </c>
      <c r="U316" s="35" t="e">
        <f t="shared" si="438"/>
        <v>#VALUE!</v>
      </c>
      <c r="V316" s="35" t="e">
        <f t="shared" si="438"/>
        <v>#VALUE!</v>
      </c>
      <c r="W316" s="36" t="e">
        <f t="shared" si="438"/>
        <v>#VALUE!</v>
      </c>
      <c r="X316" s="36" t="e">
        <f t="shared" si="438"/>
        <v>#VALUE!</v>
      </c>
      <c r="AG316">
        <f t="shared" si="436"/>
        <v>6.7655223075357256</v>
      </c>
      <c r="AH316" s="29">
        <f t="shared" ref="AH316:AY316" si="439">AH$160+AH244</f>
        <v>1.4448884672086231</v>
      </c>
      <c r="AI316" s="29">
        <f t="shared" si="439"/>
        <v>2.7759227420840453</v>
      </c>
      <c r="AJ316" s="29">
        <f t="shared" si="439"/>
        <v>1.3619495953903284</v>
      </c>
      <c r="AK316" s="29">
        <f t="shared" si="439"/>
        <v>2.0932084757081388</v>
      </c>
      <c r="AL316" s="29">
        <f t="shared" si="439"/>
        <v>1.012768136147173</v>
      </c>
      <c r="AM316" s="30" t="e">
        <f t="shared" si="439"/>
        <v>#VALUE!</v>
      </c>
      <c r="AN316" s="31">
        <f t="shared" si="439"/>
        <v>2.7582777713329909</v>
      </c>
      <c r="AO316" s="32">
        <f t="shared" si="439"/>
        <v>0.89922506086377174</v>
      </c>
      <c r="AP316" s="32">
        <f t="shared" si="439"/>
        <v>0.89922506086377174</v>
      </c>
      <c r="AQ316" s="33">
        <f t="shared" si="439"/>
        <v>6.1232467163483015</v>
      </c>
      <c r="AR316" s="33">
        <f t="shared" si="439"/>
        <v>10.480819822182657</v>
      </c>
      <c r="AS316" s="33">
        <f t="shared" si="439"/>
        <v>19.768653581918468</v>
      </c>
      <c r="AT316" s="34">
        <f t="shared" si="439"/>
        <v>7.4999999999999997E-2</v>
      </c>
      <c r="AU316" s="34">
        <f t="shared" si="439"/>
        <v>7.4999999999999997E-2</v>
      </c>
      <c r="AV316" s="35" t="e">
        <f t="shared" si="439"/>
        <v>#VALUE!</v>
      </c>
      <c r="AW316" s="35" t="e">
        <f t="shared" si="439"/>
        <v>#VALUE!</v>
      </c>
      <c r="AX316" s="36" t="e">
        <f t="shared" si="439"/>
        <v>#VALUE!</v>
      </c>
      <c r="AY316" s="36" t="e">
        <f t="shared" si="439"/>
        <v>#VALUE!</v>
      </c>
    </row>
    <row r="317" spans="5:51" x14ac:dyDescent="0.3">
      <c r="F317">
        <v>3</v>
      </c>
      <c r="G317" s="29">
        <f t="shared" ref="G317:X317" si="440">G$160+G245</f>
        <v>1.4448884672086231</v>
      </c>
      <c r="H317" s="29">
        <f t="shared" si="440"/>
        <v>2.3193090731776556</v>
      </c>
      <c r="I317" s="29">
        <f t="shared" si="440"/>
        <v>1.3619495953903284</v>
      </c>
      <c r="J317" s="29">
        <f t="shared" si="440"/>
        <v>1.3619495953903284</v>
      </c>
      <c r="K317" s="29">
        <f t="shared" si="440"/>
        <v>1.012768136147173</v>
      </c>
      <c r="L317" s="30" t="e">
        <f t="shared" si="440"/>
        <v>#VALUE!</v>
      </c>
      <c r="M317" s="31">
        <f t="shared" si="440"/>
        <v>2.7582777713329909</v>
      </c>
      <c r="N317" s="32">
        <f t="shared" si="440"/>
        <v>0.89922506086377174</v>
      </c>
      <c r="O317" s="32">
        <f t="shared" si="440"/>
        <v>0.89922506086377174</v>
      </c>
      <c r="P317" s="33">
        <f t="shared" si="440"/>
        <v>6.1232467163483015</v>
      </c>
      <c r="Q317" s="33">
        <f t="shared" si="440"/>
        <v>10.480819822182657</v>
      </c>
      <c r="R317" s="33">
        <f t="shared" si="440"/>
        <v>19.768653581918468</v>
      </c>
      <c r="S317" s="34">
        <f t="shared" si="440"/>
        <v>7.4999999999999997E-2</v>
      </c>
      <c r="T317" s="34">
        <f t="shared" si="440"/>
        <v>7.4999999999999997E-2</v>
      </c>
      <c r="U317" s="35" t="e">
        <f t="shared" si="440"/>
        <v>#VALUE!</v>
      </c>
      <c r="V317" s="35" t="e">
        <f t="shared" si="440"/>
        <v>#VALUE!</v>
      </c>
      <c r="W317" s="36" t="e">
        <f t="shared" si="440"/>
        <v>#VALUE!</v>
      </c>
      <c r="X317" s="36" t="e">
        <f t="shared" si="440"/>
        <v>#VALUE!</v>
      </c>
      <c r="AG317">
        <f t="shared" si="436"/>
        <v>7.1151724300087089</v>
      </c>
      <c r="AH317" s="29">
        <f t="shared" ref="AH317:AY317" si="441">AH$160+AH245</f>
        <v>1.4448884672086231</v>
      </c>
      <c r="AI317" s="29">
        <f t="shared" si="441"/>
        <v>2.7997279152449428</v>
      </c>
      <c r="AJ317" s="29">
        <f t="shared" si="441"/>
        <v>1.3619495953903284</v>
      </c>
      <c r="AK317" s="29">
        <f t="shared" si="441"/>
        <v>2.149903484106118</v>
      </c>
      <c r="AL317" s="29">
        <f t="shared" si="441"/>
        <v>1.012768136147173</v>
      </c>
      <c r="AM317" s="30" t="e">
        <f t="shared" si="441"/>
        <v>#VALUE!</v>
      </c>
      <c r="AN317" s="31">
        <f t="shared" si="441"/>
        <v>2.7582777713329909</v>
      </c>
      <c r="AO317" s="32">
        <f t="shared" si="441"/>
        <v>0.89922506086377174</v>
      </c>
      <c r="AP317" s="32">
        <f t="shared" si="441"/>
        <v>0.89922506086377174</v>
      </c>
      <c r="AQ317" s="33">
        <f t="shared" si="441"/>
        <v>6.1232467163483015</v>
      </c>
      <c r="AR317" s="33">
        <f t="shared" si="441"/>
        <v>10.480819822182657</v>
      </c>
      <c r="AS317" s="33">
        <f t="shared" si="441"/>
        <v>19.768653581918468</v>
      </c>
      <c r="AT317" s="34">
        <f t="shared" si="441"/>
        <v>7.4999999999999997E-2</v>
      </c>
      <c r="AU317" s="34">
        <f t="shared" si="441"/>
        <v>7.4999999999999997E-2</v>
      </c>
      <c r="AV317" s="35" t="e">
        <f t="shared" si="441"/>
        <v>#VALUE!</v>
      </c>
      <c r="AW317" s="35" t="e">
        <f t="shared" si="441"/>
        <v>#VALUE!</v>
      </c>
      <c r="AX317" s="36" t="e">
        <f t="shared" si="441"/>
        <v>#VALUE!</v>
      </c>
      <c r="AY317" s="36" t="e">
        <f t="shared" si="441"/>
        <v>#VALUE!</v>
      </c>
    </row>
    <row r="318" spans="5:51" x14ac:dyDescent="0.3">
      <c r="F318">
        <v>4</v>
      </c>
      <c r="G318" s="29">
        <f t="shared" ref="G318:X318" si="442">G$160+G246</f>
        <v>1.4448884672086231</v>
      </c>
      <c r="H318" s="29">
        <f t="shared" si="442"/>
        <v>2.4795153317333045</v>
      </c>
      <c r="I318" s="29">
        <f t="shared" si="442"/>
        <v>1.3619495953903284</v>
      </c>
      <c r="J318" s="29">
        <f t="shared" si="442"/>
        <v>1.3619495953903284</v>
      </c>
      <c r="K318" s="29">
        <f t="shared" si="442"/>
        <v>1.012768136147173</v>
      </c>
      <c r="L318" s="30" t="e">
        <f t="shared" si="442"/>
        <v>#VALUE!</v>
      </c>
      <c r="M318" s="31">
        <f t="shared" si="442"/>
        <v>2.7582777713329909</v>
      </c>
      <c r="N318" s="32">
        <f t="shared" si="442"/>
        <v>0.89922506086377174</v>
      </c>
      <c r="O318" s="32">
        <f t="shared" si="442"/>
        <v>0.89922506086377174</v>
      </c>
      <c r="P318" s="33">
        <f t="shared" si="442"/>
        <v>6.1232467163483015</v>
      </c>
      <c r="Q318" s="33">
        <f t="shared" si="442"/>
        <v>10.480819822182657</v>
      </c>
      <c r="R318" s="33">
        <f t="shared" si="442"/>
        <v>19.768653581918468</v>
      </c>
      <c r="S318" s="34">
        <f t="shared" si="442"/>
        <v>7.4999999999999997E-2</v>
      </c>
      <c r="T318" s="34">
        <f t="shared" si="442"/>
        <v>7.4999999999999997E-2</v>
      </c>
      <c r="U318" s="35" t="e">
        <f t="shared" si="442"/>
        <v>#VALUE!</v>
      </c>
      <c r="V318" s="35" t="e">
        <f t="shared" si="442"/>
        <v>#VALUE!</v>
      </c>
      <c r="W318" s="36" t="e">
        <f t="shared" si="442"/>
        <v>#VALUE!</v>
      </c>
      <c r="X318" s="36" t="e">
        <f t="shared" si="442"/>
        <v>#VALUE!</v>
      </c>
      <c r="AG318">
        <f t="shared" si="436"/>
        <v>7.482892880623127</v>
      </c>
      <c r="AH318" s="29">
        <f t="shared" ref="AH318:AY318" si="443">AH$160+AH246</f>
        <v>1.4448884672086231</v>
      </c>
      <c r="AI318" s="29">
        <f t="shared" si="443"/>
        <v>2.8221294158046111</v>
      </c>
      <c r="AJ318" s="29">
        <f t="shared" si="443"/>
        <v>1.3619495953903284</v>
      </c>
      <c r="AK318" s="29">
        <f t="shared" si="443"/>
        <v>2.2027420851309745</v>
      </c>
      <c r="AL318" s="29">
        <f t="shared" si="443"/>
        <v>1.012768136147173</v>
      </c>
      <c r="AM318" s="30" t="e">
        <f t="shared" si="443"/>
        <v>#VALUE!</v>
      </c>
      <c r="AN318" s="31">
        <f t="shared" si="443"/>
        <v>2.7582777713329909</v>
      </c>
      <c r="AO318" s="32">
        <f t="shared" si="443"/>
        <v>0.89922506086377174</v>
      </c>
      <c r="AP318" s="32">
        <f t="shared" si="443"/>
        <v>0.89922506086377174</v>
      </c>
      <c r="AQ318" s="33">
        <f t="shared" si="443"/>
        <v>6.1232467163483015</v>
      </c>
      <c r="AR318" s="33">
        <f t="shared" si="443"/>
        <v>10.480819822182657</v>
      </c>
      <c r="AS318" s="33">
        <f t="shared" si="443"/>
        <v>19.768653581918468</v>
      </c>
      <c r="AT318" s="34">
        <f t="shared" si="443"/>
        <v>7.4999999999999997E-2</v>
      </c>
      <c r="AU318" s="34">
        <f t="shared" si="443"/>
        <v>7.4999999999999997E-2</v>
      </c>
      <c r="AV318" s="35" t="e">
        <f t="shared" si="443"/>
        <v>#VALUE!</v>
      </c>
      <c r="AW318" s="35" t="e">
        <f t="shared" si="443"/>
        <v>#VALUE!</v>
      </c>
      <c r="AX318" s="36" t="e">
        <f t="shared" si="443"/>
        <v>#VALUE!</v>
      </c>
      <c r="AY318" s="36" t="e">
        <f t="shared" si="443"/>
        <v>#VALUE!</v>
      </c>
    </row>
    <row r="319" spans="5:51" x14ac:dyDescent="0.3">
      <c r="F319">
        <v>5</v>
      </c>
      <c r="G319" s="29">
        <f t="shared" ref="G319:X319" si="444">G$160+G247</f>
        <v>1.4448884672086231</v>
      </c>
      <c r="H319" s="29">
        <f t="shared" si="444"/>
        <v>2.6111955504242337</v>
      </c>
      <c r="I319" s="29">
        <f t="shared" si="444"/>
        <v>1.3619495953903284</v>
      </c>
      <c r="J319" s="29">
        <f t="shared" si="444"/>
        <v>1.6889644054886539</v>
      </c>
      <c r="K319" s="29">
        <f t="shared" si="444"/>
        <v>1.012768136147173</v>
      </c>
      <c r="L319" s="30" t="e">
        <f t="shared" si="444"/>
        <v>#VALUE!</v>
      </c>
      <c r="M319" s="31">
        <f t="shared" si="444"/>
        <v>2.7582777713329909</v>
      </c>
      <c r="N319" s="32">
        <f t="shared" si="444"/>
        <v>0.89922506086377174</v>
      </c>
      <c r="O319" s="32">
        <f t="shared" si="444"/>
        <v>0.89922506086377174</v>
      </c>
      <c r="P319" s="33">
        <f t="shared" si="444"/>
        <v>6.1232467163483015</v>
      </c>
      <c r="Q319" s="33">
        <f t="shared" si="444"/>
        <v>10.480819822182657</v>
      </c>
      <c r="R319" s="33">
        <f t="shared" si="444"/>
        <v>19.768653581918468</v>
      </c>
      <c r="S319" s="34">
        <f t="shared" si="444"/>
        <v>7.4999999999999997E-2</v>
      </c>
      <c r="T319" s="34">
        <f t="shared" si="444"/>
        <v>7.4999999999999997E-2</v>
      </c>
      <c r="U319" s="35" t="e">
        <f t="shared" si="444"/>
        <v>#VALUE!</v>
      </c>
      <c r="V319" s="35" t="e">
        <f t="shared" si="444"/>
        <v>#VALUE!</v>
      </c>
      <c r="W319" s="36" t="e">
        <f t="shared" si="444"/>
        <v>#VALUE!</v>
      </c>
      <c r="X319" s="36" t="e">
        <f t="shared" si="444"/>
        <v>#VALUE!</v>
      </c>
      <c r="AG319">
        <f t="shared" si="436"/>
        <v>7.8696175551168945</v>
      </c>
      <c r="AH319" s="29">
        <f t="shared" ref="AH319:AY319" si="445">AH$160+AH247</f>
        <v>1.4659998321689414</v>
      </c>
      <c r="AI319" s="29">
        <f t="shared" si="445"/>
        <v>2.8430284564610582</v>
      </c>
      <c r="AJ319" s="29">
        <f t="shared" si="445"/>
        <v>1.3619495953903284</v>
      </c>
      <c r="AK319" s="29">
        <f t="shared" si="445"/>
        <v>2.2515357479015359</v>
      </c>
      <c r="AL319" s="29">
        <f t="shared" si="445"/>
        <v>1.012768136147173</v>
      </c>
      <c r="AM319" s="30" t="e">
        <f t="shared" si="445"/>
        <v>#VALUE!</v>
      </c>
      <c r="AN319" s="31">
        <f t="shared" si="445"/>
        <v>2.7582777713329909</v>
      </c>
      <c r="AO319" s="32">
        <f t="shared" si="445"/>
        <v>0.89922506086377174</v>
      </c>
      <c r="AP319" s="32">
        <f t="shared" si="445"/>
        <v>0.89922506086377174</v>
      </c>
      <c r="AQ319" s="33">
        <f t="shared" si="445"/>
        <v>6.1232467163483015</v>
      </c>
      <c r="AR319" s="33">
        <f t="shared" si="445"/>
        <v>10.480819822182657</v>
      </c>
      <c r="AS319" s="33">
        <f t="shared" si="445"/>
        <v>19.768653581918468</v>
      </c>
      <c r="AT319" s="34">
        <f t="shared" si="445"/>
        <v>7.4999999999999997E-2</v>
      </c>
      <c r="AU319" s="34">
        <f t="shared" si="445"/>
        <v>7.4999999999999997E-2</v>
      </c>
      <c r="AV319" s="35" t="e">
        <f t="shared" si="445"/>
        <v>#VALUE!</v>
      </c>
      <c r="AW319" s="35" t="e">
        <f t="shared" si="445"/>
        <v>#VALUE!</v>
      </c>
      <c r="AX319" s="36" t="e">
        <f t="shared" si="445"/>
        <v>#VALUE!</v>
      </c>
      <c r="AY319" s="36" t="e">
        <f t="shared" si="445"/>
        <v>#VALUE!</v>
      </c>
    </row>
    <row r="320" spans="5:51" x14ac:dyDescent="0.3">
      <c r="F320">
        <v>6</v>
      </c>
      <c r="G320" s="29">
        <f t="shared" ref="G320:X320" si="446">G$160+G248</f>
        <v>1.4448884672086231</v>
      </c>
      <c r="H320" s="29">
        <f t="shared" si="446"/>
        <v>2.7142695830139645</v>
      </c>
      <c r="I320" s="29">
        <f t="shared" si="446"/>
        <v>1.3619495953903284</v>
      </c>
      <c r="J320" s="29">
        <f t="shared" si="446"/>
        <v>1.9441204912737964</v>
      </c>
      <c r="K320" s="29">
        <f t="shared" si="446"/>
        <v>1.012768136147173</v>
      </c>
      <c r="L320" s="30" t="e">
        <f t="shared" si="446"/>
        <v>#VALUE!</v>
      </c>
      <c r="M320" s="31">
        <f t="shared" si="446"/>
        <v>2.7582777713329909</v>
      </c>
      <c r="N320" s="32">
        <f t="shared" si="446"/>
        <v>0.89922506086377174</v>
      </c>
      <c r="O320" s="32">
        <f t="shared" si="446"/>
        <v>0.89922506086377174</v>
      </c>
      <c r="P320" s="33">
        <f t="shared" si="446"/>
        <v>6.1232467163483015</v>
      </c>
      <c r="Q320" s="33">
        <f t="shared" si="446"/>
        <v>10.480819822182657</v>
      </c>
      <c r="R320" s="33">
        <f t="shared" si="446"/>
        <v>19.768653581918468</v>
      </c>
      <c r="S320" s="34">
        <f t="shared" si="446"/>
        <v>7.4999999999999997E-2</v>
      </c>
      <c r="T320" s="34">
        <f t="shared" si="446"/>
        <v>7.4999999999999997E-2</v>
      </c>
      <c r="U320" s="35" t="e">
        <f t="shared" si="446"/>
        <v>#VALUE!</v>
      </c>
      <c r="V320" s="35" t="e">
        <f t="shared" si="446"/>
        <v>#VALUE!</v>
      </c>
      <c r="W320" s="36" t="e">
        <f t="shared" si="446"/>
        <v>#VALUE!</v>
      </c>
      <c r="X320" s="36" t="e">
        <f t="shared" si="446"/>
        <v>#VALUE!</v>
      </c>
      <c r="AG320">
        <f t="shared" si="436"/>
        <v>8.2763286140542487</v>
      </c>
      <c r="AH320" s="29">
        <f t="shared" ref="AH320:AY320" si="447">AH$160+AH248</f>
        <v>1.5091845065158287</v>
      </c>
      <c r="AI320" s="29">
        <f t="shared" si="447"/>
        <v>2.8623490449648141</v>
      </c>
      <c r="AJ320" s="29">
        <f t="shared" si="447"/>
        <v>1.3619495953903284</v>
      </c>
      <c r="AK320" s="29">
        <f t="shared" si="447"/>
        <v>2.2961602921655548</v>
      </c>
      <c r="AL320" s="29">
        <f t="shared" si="447"/>
        <v>1.012768136147173</v>
      </c>
      <c r="AM320" s="30" t="e">
        <f t="shared" si="447"/>
        <v>#VALUE!</v>
      </c>
      <c r="AN320" s="31">
        <f t="shared" si="447"/>
        <v>2.7582777713329909</v>
      </c>
      <c r="AO320" s="32">
        <f t="shared" si="447"/>
        <v>0.89922506086377174</v>
      </c>
      <c r="AP320" s="32">
        <f t="shared" si="447"/>
        <v>0.89922506086377174</v>
      </c>
      <c r="AQ320" s="33">
        <f t="shared" si="447"/>
        <v>6.1232467163483015</v>
      </c>
      <c r="AR320" s="33">
        <f t="shared" si="447"/>
        <v>10.480819822182657</v>
      </c>
      <c r="AS320" s="33">
        <f t="shared" si="447"/>
        <v>19.768653581918468</v>
      </c>
      <c r="AT320" s="34">
        <f t="shared" si="447"/>
        <v>7.4999999999999997E-2</v>
      </c>
      <c r="AU320" s="34">
        <f t="shared" si="447"/>
        <v>7.4999999999999997E-2</v>
      </c>
      <c r="AV320" s="35" t="e">
        <f t="shared" si="447"/>
        <v>#VALUE!</v>
      </c>
      <c r="AW320" s="35" t="e">
        <f t="shared" si="447"/>
        <v>#VALUE!</v>
      </c>
      <c r="AX320" s="36" t="e">
        <f t="shared" si="447"/>
        <v>#VALUE!</v>
      </c>
      <c r="AY320" s="36" t="e">
        <f t="shared" si="447"/>
        <v>#VALUE!</v>
      </c>
    </row>
    <row r="321" spans="6:51" x14ac:dyDescent="0.3">
      <c r="F321">
        <v>7</v>
      </c>
      <c r="G321" s="29">
        <f t="shared" ref="G321:X321" si="448">G$160+G249</f>
        <v>1.4448884672086231</v>
      </c>
      <c r="H321" s="29">
        <f t="shared" si="448"/>
        <v>2.7921666877403326</v>
      </c>
      <c r="I321" s="29">
        <f t="shared" si="448"/>
        <v>1.3619495953903284</v>
      </c>
      <c r="J321" s="29">
        <f t="shared" si="448"/>
        <v>2.131953629913971</v>
      </c>
      <c r="K321" s="29">
        <f t="shared" si="448"/>
        <v>1.012768136147173</v>
      </c>
      <c r="L321" s="30" t="e">
        <f t="shared" si="448"/>
        <v>#VALUE!</v>
      </c>
      <c r="M321" s="31">
        <f t="shared" si="448"/>
        <v>2.7582777713329909</v>
      </c>
      <c r="N321" s="32">
        <f t="shared" si="448"/>
        <v>0.89922506086377174</v>
      </c>
      <c r="O321" s="32">
        <f t="shared" si="448"/>
        <v>0.89922506086377174</v>
      </c>
      <c r="P321" s="33">
        <f t="shared" si="448"/>
        <v>6.1232467163483015</v>
      </c>
      <c r="Q321" s="33">
        <f t="shared" si="448"/>
        <v>10.480819822182657</v>
      </c>
      <c r="R321" s="33">
        <f t="shared" si="448"/>
        <v>19.768653581918468</v>
      </c>
      <c r="S321" s="34">
        <f t="shared" si="448"/>
        <v>7.4999999999999997E-2</v>
      </c>
      <c r="T321" s="34">
        <f t="shared" si="448"/>
        <v>7.4999999999999997E-2</v>
      </c>
      <c r="U321" s="35" t="e">
        <f t="shared" si="448"/>
        <v>#VALUE!</v>
      </c>
      <c r="V321" s="35" t="e">
        <f t="shared" si="448"/>
        <v>#VALUE!</v>
      </c>
      <c r="W321" s="36" t="e">
        <f t="shared" si="448"/>
        <v>#VALUE!</v>
      </c>
      <c r="X321" s="36" t="e">
        <f t="shared" si="448"/>
        <v>#VALUE!</v>
      </c>
      <c r="AG321">
        <f t="shared" si="436"/>
        <v>8.7040589772085397</v>
      </c>
      <c r="AH321" s="29">
        <f t="shared" ref="AH321:AY321" si="449">AH$160+AH249</f>
        <v>1.5564500873186398</v>
      </c>
      <c r="AI321" s="29">
        <f t="shared" si="449"/>
        <v>2.880040153931291</v>
      </c>
      <c r="AJ321" s="29">
        <f t="shared" si="449"/>
        <v>1.3619495953903284</v>
      </c>
      <c r="AK321" s="29">
        <f t="shared" si="449"/>
        <v>2.3365592409986133</v>
      </c>
      <c r="AL321" s="29">
        <f t="shared" si="449"/>
        <v>1.012768136147173</v>
      </c>
      <c r="AM321" s="30" t="e">
        <f t="shared" si="449"/>
        <v>#VALUE!</v>
      </c>
      <c r="AN321" s="31">
        <f t="shared" si="449"/>
        <v>2.7582777713329909</v>
      </c>
      <c r="AO321" s="32">
        <f t="shared" si="449"/>
        <v>0.89922506086377174</v>
      </c>
      <c r="AP321" s="32">
        <f t="shared" si="449"/>
        <v>0.89922506086377174</v>
      </c>
      <c r="AQ321" s="33">
        <f t="shared" si="449"/>
        <v>6.1232467163483015</v>
      </c>
      <c r="AR321" s="33">
        <f t="shared" si="449"/>
        <v>10.480819822182657</v>
      </c>
      <c r="AS321" s="33">
        <f t="shared" si="449"/>
        <v>19.768653581918468</v>
      </c>
      <c r="AT321" s="34">
        <f t="shared" si="449"/>
        <v>7.4999999999999997E-2</v>
      </c>
      <c r="AU321" s="34">
        <f t="shared" si="449"/>
        <v>7.4999999999999997E-2</v>
      </c>
      <c r="AV321" s="35" t="e">
        <f t="shared" si="449"/>
        <v>#VALUE!</v>
      </c>
      <c r="AW321" s="35" t="e">
        <f t="shared" si="449"/>
        <v>#VALUE!</v>
      </c>
      <c r="AX321" s="36" t="e">
        <f t="shared" si="449"/>
        <v>#VALUE!</v>
      </c>
      <c r="AY321" s="36" t="e">
        <f t="shared" si="449"/>
        <v>#VALUE!</v>
      </c>
    </row>
    <row r="322" spans="6:51" x14ac:dyDescent="0.3">
      <c r="F322">
        <v>8</v>
      </c>
      <c r="G322" s="29">
        <f t="shared" ref="G322:X322" si="450">G$160+G250</f>
        <v>1.4796206456442245</v>
      </c>
      <c r="H322" s="29">
        <f t="shared" si="450"/>
        <v>2.8495053020427159</v>
      </c>
      <c r="I322" s="29">
        <f t="shared" si="450"/>
        <v>1.3619495953903284</v>
      </c>
      <c r="J322" s="29">
        <f t="shared" si="450"/>
        <v>2.2665499580812867</v>
      </c>
      <c r="K322" s="29">
        <f t="shared" si="450"/>
        <v>1.012768136147173</v>
      </c>
      <c r="L322" s="30" t="e">
        <f t="shared" si="450"/>
        <v>#VALUE!</v>
      </c>
      <c r="M322" s="31">
        <f t="shared" si="450"/>
        <v>2.7582777713329909</v>
      </c>
      <c r="N322" s="32">
        <f t="shared" si="450"/>
        <v>0.89922506086377174</v>
      </c>
      <c r="O322" s="32">
        <f t="shared" si="450"/>
        <v>0.89922506086377174</v>
      </c>
      <c r="P322" s="33">
        <f t="shared" si="450"/>
        <v>6.1232467163483015</v>
      </c>
      <c r="Q322" s="33">
        <f t="shared" si="450"/>
        <v>10.480819822182657</v>
      </c>
      <c r="R322" s="33">
        <f t="shared" si="450"/>
        <v>19.768653581918468</v>
      </c>
      <c r="S322" s="34">
        <f t="shared" si="450"/>
        <v>7.4999999999999997E-2</v>
      </c>
      <c r="T322" s="34">
        <f t="shared" si="450"/>
        <v>7.4999999999999997E-2</v>
      </c>
      <c r="U322" s="35" t="e">
        <f t="shared" si="450"/>
        <v>#VALUE!</v>
      </c>
      <c r="V322" s="35" t="e">
        <f t="shared" si="450"/>
        <v>#VALUE!</v>
      </c>
      <c r="W322" s="36" t="e">
        <f t="shared" si="450"/>
        <v>#VALUE!</v>
      </c>
      <c r="X322" s="36" t="e">
        <f t="shared" si="450"/>
        <v>#VALUE!</v>
      </c>
      <c r="AG322">
        <f t="shared" si="436"/>
        <v>9.1538949468576511</v>
      </c>
      <c r="AH322" s="29">
        <f t="shared" ref="AH322:AY322" si="451">AH$160+AH250</f>
        <v>1.6074393331526815</v>
      </c>
      <c r="AI322" s="29">
        <f t="shared" si="451"/>
        <v>2.8960770997627101</v>
      </c>
      <c r="AJ322" s="29">
        <f t="shared" si="451"/>
        <v>1.3619495953903284</v>
      </c>
      <c r="AK322" s="29">
        <f t="shared" si="451"/>
        <v>2.3727448222358847</v>
      </c>
      <c r="AL322" s="29">
        <f t="shared" si="451"/>
        <v>1.012768136147173</v>
      </c>
      <c r="AM322" s="30" t="e">
        <f t="shared" si="451"/>
        <v>#VALUE!</v>
      </c>
      <c r="AN322" s="31">
        <f t="shared" si="451"/>
        <v>2.7582777713329909</v>
      </c>
      <c r="AO322" s="32">
        <f t="shared" si="451"/>
        <v>0.89922506086377174</v>
      </c>
      <c r="AP322" s="32">
        <f t="shared" si="451"/>
        <v>0.89922506086377174</v>
      </c>
      <c r="AQ322" s="33">
        <f t="shared" si="451"/>
        <v>6.1232467163483015</v>
      </c>
      <c r="AR322" s="33">
        <f t="shared" si="451"/>
        <v>10.480819822182657</v>
      </c>
      <c r="AS322" s="33">
        <f t="shared" si="451"/>
        <v>19.768653581918468</v>
      </c>
      <c r="AT322" s="34">
        <f t="shared" si="451"/>
        <v>7.4999999999999997E-2</v>
      </c>
      <c r="AU322" s="34">
        <f t="shared" si="451"/>
        <v>7.4999999999999997E-2</v>
      </c>
      <c r="AV322" s="35" t="e">
        <f t="shared" si="451"/>
        <v>#VALUE!</v>
      </c>
      <c r="AW322" s="35" t="e">
        <f t="shared" si="451"/>
        <v>#VALUE!</v>
      </c>
      <c r="AX322" s="36" t="e">
        <f t="shared" si="451"/>
        <v>#VALUE!</v>
      </c>
      <c r="AY322" s="36" t="e">
        <f t="shared" si="451"/>
        <v>#VALUE!</v>
      </c>
    </row>
    <row r="323" spans="6:51" x14ac:dyDescent="0.3">
      <c r="F323">
        <v>9</v>
      </c>
      <c r="G323" s="29">
        <f t="shared" ref="G323:X323" si="452">G$160+G251</f>
        <v>1.5898985435167625</v>
      </c>
      <c r="H323" s="29">
        <f t="shared" si="452"/>
        <v>2.8908661707223038</v>
      </c>
      <c r="I323" s="29">
        <f t="shared" si="452"/>
        <v>1.3619495953903284</v>
      </c>
      <c r="J323" s="29">
        <f t="shared" si="452"/>
        <v>2.3610361169889122</v>
      </c>
      <c r="K323" s="29">
        <f t="shared" si="452"/>
        <v>1.012768136147173</v>
      </c>
      <c r="L323" s="30" t="e">
        <f t="shared" si="452"/>
        <v>#VALUE!</v>
      </c>
      <c r="M323" s="31">
        <f t="shared" si="452"/>
        <v>2.7582777713329909</v>
      </c>
      <c r="N323" s="32">
        <f t="shared" si="452"/>
        <v>0.89922506086377174</v>
      </c>
      <c r="O323" s="32">
        <f t="shared" si="452"/>
        <v>0.89922506086377174</v>
      </c>
      <c r="P323" s="33">
        <f t="shared" si="452"/>
        <v>6.1232467163483015</v>
      </c>
      <c r="Q323" s="33">
        <f t="shared" si="452"/>
        <v>10.480819822182657</v>
      </c>
      <c r="R323" s="33">
        <f t="shared" si="452"/>
        <v>19.768653581918468</v>
      </c>
      <c r="S323" s="34">
        <f t="shared" si="452"/>
        <v>7.4999999999999997E-2</v>
      </c>
      <c r="T323" s="34">
        <f t="shared" si="452"/>
        <v>7.4999999999999997E-2</v>
      </c>
      <c r="U323" s="35" t="e">
        <f t="shared" si="452"/>
        <v>#VALUE!</v>
      </c>
      <c r="V323" s="35" t="e">
        <f t="shared" si="452"/>
        <v>#VALUE!</v>
      </c>
      <c r="W323" s="36" t="e">
        <f t="shared" si="452"/>
        <v>#VALUE!</v>
      </c>
      <c r="X323" s="36" t="e">
        <f t="shared" si="452"/>
        <v>#VALUE!</v>
      </c>
      <c r="AG323">
        <f t="shared" si="436"/>
        <v>9.6269789666544039</v>
      </c>
      <c r="AH323" s="29">
        <f t="shared" ref="AH323:AY323" si="453">AH$160+AH251</f>
        <v>1.6615643641187843</v>
      </c>
      <c r="AI323" s="29">
        <f t="shared" si="453"/>
        <v>2.9104620149738416</v>
      </c>
      <c r="AJ323" s="29">
        <f t="shared" si="453"/>
        <v>1.3619495953903284</v>
      </c>
      <c r="AK323" s="29">
        <f t="shared" si="453"/>
        <v>2.4047964498259704</v>
      </c>
      <c r="AL323" s="29">
        <f t="shared" si="453"/>
        <v>1.012768136147173</v>
      </c>
      <c r="AM323" s="30" t="e">
        <f t="shared" si="453"/>
        <v>#VALUE!</v>
      </c>
      <c r="AN323" s="31">
        <f t="shared" si="453"/>
        <v>2.7582777713329909</v>
      </c>
      <c r="AO323" s="32">
        <f t="shared" si="453"/>
        <v>0.89922506086377174</v>
      </c>
      <c r="AP323" s="32">
        <f t="shared" si="453"/>
        <v>0.89922506086377174</v>
      </c>
      <c r="AQ323" s="33">
        <f t="shared" si="453"/>
        <v>6.1232467163483015</v>
      </c>
      <c r="AR323" s="33">
        <f t="shared" si="453"/>
        <v>10.480819822182657</v>
      </c>
      <c r="AS323" s="33">
        <f t="shared" si="453"/>
        <v>19.768653581918468</v>
      </c>
      <c r="AT323" s="34">
        <f t="shared" si="453"/>
        <v>7.4999999999999997E-2</v>
      </c>
      <c r="AU323" s="34">
        <f t="shared" si="453"/>
        <v>7.4999999999999997E-2</v>
      </c>
      <c r="AV323" s="35" t="e">
        <f t="shared" si="453"/>
        <v>#VALUE!</v>
      </c>
      <c r="AW323" s="35" t="e">
        <f t="shared" si="453"/>
        <v>#VALUE!</v>
      </c>
      <c r="AX323" s="36" t="e">
        <f t="shared" si="453"/>
        <v>#VALUE!</v>
      </c>
      <c r="AY323" s="36" t="e">
        <f t="shared" si="453"/>
        <v>#VALUE!</v>
      </c>
    </row>
    <row r="324" spans="6:51" x14ac:dyDescent="0.3">
      <c r="F324">
        <v>10</v>
      </c>
      <c r="G324" s="29">
        <f t="shared" ref="G324:X324" si="454">G$160+G252</f>
        <v>1.7039770664970126</v>
      </c>
      <c r="H324" s="29">
        <f t="shared" si="454"/>
        <v>2.9202374308907437</v>
      </c>
      <c r="I324" s="29">
        <f t="shared" si="454"/>
        <v>1.3619495953903284</v>
      </c>
      <c r="J324" s="29">
        <f t="shared" si="454"/>
        <v>2.426325690017463</v>
      </c>
      <c r="K324" s="29">
        <f t="shared" si="454"/>
        <v>1.012768136147173</v>
      </c>
      <c r="L324" s="30" t="e">
        <f t="shared" si="454"/>
        <v>#VALUE!</v>
      </c>
      <c r="M324" s="31">
        <f t="shared" si="454"/>
        <v>2.7582777713329909</v>
      </c>
      <c r="N324" s="32">
        <f t="shared" si="454"/>
        <v>0.89922506086377174</v>
      </c>
      <c r="O324" s="32">
        <f t="shared" si="454"/>
        <v>0.89922506086377174</v>
      </c>
      <c r="P324" s="33">
        <f t="shared" si="454"/>
        <v>6.1232467163483015</v>
      </c>
      <c r="Q324" s="33">
        <f t="shared" si="454"/>
        <v>10.480819822182657</v>
      </c>
      <c r="R324" s="33">
        <f t="shared" si="454"/>
        <v>19.768653581918468</v>
      </c>
      <c r="S324" s="34">
        <f t="shared" si="454"/>
        <v>7.4999999999999997E-2</v>
      </c>
      <c r="T324" s="34">
        <f t="shared" si="454"/>
        <v>7.4999999999999997E-2</v>
      </c>
      <c r="U324" s="35" t="e">
        <f t="shared" si="454"/>
        <v>#VALUE!</v>
      </c>
      <c r="V324" s="35" t="e">
        <f t="shared" si="454"/>
        <v>#VALUE!</v>
      </c>
      <c r="W324" s="36" t="e">
        <f t="shared" si="454"/>
        <v>#VALUE!</v>
      </c>
      <c r="X324" s="36" t="e">
        <f t="shared" si="454"/>
        <v>#VALUE!</v>
      </c>
      <c r="AG324">
        <f t="shared" si="436"/>
        <v>10.124512523078607</v>
      </c>
      <c r="AH324" s="29">
        <f t="shared" ref="AH324:AY324" si="455">AH$160+AH252</f>
        <v>1.7179941906691618</v>
      </c>
      <c r="AI324" s="29">
        <f t="shared" si="455"/>
        <v>2.9232233444129312</v>
      </c>
      <c r="AJ324" s="29">
        <f t="shared" si="455"/>
        <v>1.3619495953903284</v>
      </c>
      <c r="AK324" s="29">
        <f t="shared" si="455"/>
        <v>2.4328566642741665</v>
      </c>
      <c r="AL324" s="29">
        <f t="shared" si="455"/>
        <v>1.012768136147173</v>
      </c>
      <c r="AM324" s="30" t="e">
        <f t="shared" si="455"/>
        <v>#VALUE!</v>
      </c>
      <c r="AN324" s="31">
        <f t="shared" si="455"/>
        <v>2.7582777713329909</v>
      </c>
      <c r="AO324" s="32">
        <f t="shared" si="455"/>
        <v>0.89922506086377174</v>
      </c>
      <c r="AP324" s="32">
        <f t="shared" si="455"/>
        <v>0.89922506086377174</v>
      </c>
      <c r="AQ324" s="33">
        <f t="shared" si="455"/>
        <v>6.1232467163483015</v>
      </c>
      <c r="AR324" s="33">
        <f t="shared" si="455"/>
        <v>10.480819822182657</v>
      </c>
      <c r="AS324" s="33">
        <f t="shared" si="455"/>
        <v>19.768653581918468</v>
      </c>
      <c r="AT324" s="34">
        <f t="shared" si="455"/>
        <v>7.4999999999999997E-2</v>
      </c>
      <c r="AU324" s="34">
        <f t="shared" si="455"/>
        <v>7.4999999999999997E-2</v>
      </c>
      <c r="AV324" s="35" t="e">
        <f t="shared" si="455"/>
        <v>#VALUE!</v>
      </c>
      <c r="AW324" s="35" t="e">
        <f t="shared" si="455"/>
        <v>#VALUE!</v>
      </c>
      <c r="AX324" s="36" t="e">
        <f t="shared" si="455"/>
        <v>#VALUE!</v>
      </c>
      <c r="AY324" s="36" t="e">
        <f t="shared" si="455"/>
        <v>#VALUE!</v>
      </c>
    </row>
    <row r="325" spans="6:51" x14ac:dyDescent="0.3">
      <c r="F325">
        <v>11</v>
      </c>
      <c r="G325" s="29">
        <f t="shared" ref="G325:X325" si="456">G$160+G253</f>
        <v>1.8129888157331062</v>
      </c>
      <c r="H325" s="29">
        <f t="shared" si="456"/>
        <v>2.9408423554309664</v>
      </c>
      <c r="I325" s="29">
        <f t="shared" si="456"/>
        <v>1.3619495953903284</v>
      </c>
      <c r="J325" s="29">
        <f t="shared" si="456"/>
        <v>2.4708974753321069</v>
      </c>
      <c r="K325" s="29">
        <f t="shared" si="456"/>
        <v>1.012768136147173</v>
      </c>
      <c r="L325" s="30" t="e">
        <f t="shared" si="456"/>
        <v>#VALUE!</v>
      </c>
      <c r="M325" s="31">
        <f t="shared" si="456"/>
        <v>2.7582777713329909</v>
      </c>
      <c r="N325" s="32">
        <f t="shared" si="456"/>
        <v>0.89922506086377174</v>
      </c>
      <c r="O325" s="32">
        <f t="shared" si="456"/>
        <v>0.89922506086377174</v>
      </c>
      <c r="P325" s="33">
        <f t="shared" si="456"/>
        <v>6.1232467163483015</v>
      </c>
      <c r="Q325" s="33">
        <f t="shared" si="456"/>
        <v>10.480819822182657</v>
      </c>
      <c r="R325" s="33">
        <f t="shared" si="456"/>
        <v>19.768653581918468</v>
      </c>
      <c r="S325" s="34">
        <f t="shared" si="456"/>
        <v>7.4999999999999997E-2</v>
      </c>
      <c r="T325" s="34">
        <f t="shared" si="456"/>
        <v>7.4999999999999997E-2</v>
      </c>
      <c r="U325" s="35" t="e">
        <f t="shared" si="456"/>
        <v>#VALUE!</v>
      </c>
      <c r="V325" s="35" t="e">
        <f t="shared" si="456"/>
        <v>#VALUE!</v>
      </c>
      <c r="W325" s="36" t="e">
        <f t="shared" si="456"/>
        <v>#VALUE!</v>
      </c>
      <c r="X325" s="36" t="e">
        <f t="shared" si="456"/>
        <v>#VALUE!</v>
      </c>
      <c r="AG325">
        <f t="shared" si="436"/>
        <v>10.647759196839573</v>
      </c>
      <c r="AH325" s="29">
        <f t="shared" ref="AH325:AY325" si="457">AH$160+AH253</f>
        <v>1.7756648001695254</v>
      </c>
      <c r="AI325" s="29">
        <f t="shared" si="457"/>
        <v>2.9344143525070536</v>
      </c>
      <c r="AJ325" s="29">
        <f t="shared" si="457"/>
        <v>1.3619495953903284</v>
      </c>
      <c r="AK325" s="29">
        <f t="shared" si="457"/>
        <v>2.4571246750563391</v>
      </c>
      <c r="AL325" s="29">
        <f t="shared" si="457"/>
        <v>1.012768136147173</v>
      </c>
      <c r="AM325" s="30" t="e">
        <f t="shared" si="457"/>
        <v>#VALUE!</v>
      </c>
      <c r="AN325" s="31">
        <f t="shared" si="457"/>
        <v>2.7582777713329909</v>
      </c>
      <c r="AO325" s="32">
        <f t="shared" si="457"/>
        <v>0.89922506086377174</v>
      </c>
      <c r="AP325" s="32">
        <f t="shared" si="457"/>
        <v>0.89922506086377174</v>
      </c>
      <c r="AQ325" s="33">
        <f t="shared" si="457"/>
        <v>6.1232467163483015</v>
      </c>
      <c r="AR325" s="33">
        <f t="shared" si="457"/>
        <v>10.480819822182657</v>
      </c>
      <c r="AS325" s="33">
        <f t="shared" si="457"/>
        <v>19.768653581918468</v>
      </c>
      <c r="AT325" s="34">
        <f t="shared" si="457"/>
        <v>7.4999999999999997E-2</v>
      </c>
      <c r="AU325" s="34">
        <f t="shared" si="457"/>
        <v>7.4999999999999997E-2</v>
      </c>
      <c r="AV325" s="35" t="e">
        <f t="shared" si="457"/>
        <v>#VALUE!</v>
      </c>
      <c r="AW325" s="35" t="e">
        <f t="shared" si="457"/>
        <v>#VALUE!</v>
      </c>
      <c r="AX325" s="36" t="e">
        <f t="shared" si="457"/>
        <v>#VALUE!</v>
      </c>
      <c r="AY325" s="36" t="e">
        <f t="shared" si="457"/>
        <v>#VALUE!</v>
      </c>
    </row>
    <row r="326" spans="6:51" x14ac:dyDescent="0.3">
      <c r="F326">
        <v>12</v>
      </c>
      <c r="G326" s="29">
        <f t="shared" ref="G326:X326" si="458">G$160+G254</f>
        <v>1.9098903733982606</v>
      </c>
      <c r="H326" s="29">
        <f t="shared" si="458"/>
        <v>2.9551625552730512</v>
      </c>
      <c r="I326" s="29">
        <f t="shared" si="458"/>
        <v>1.3619495953903284</v>
      </c>
      <c r="J326" s="29">
        <f t="shared" si="458"/>
        <v>2.501047786155719</v>
      </c>
      <c r="K326" s="29">
        <f t="shared" si="458"/>
        <v>1.012768136147173</v>
      </c>
      <c r="L326" s="30" t="e">
        <f t="shared" si="458"/>
        <v>#VALUE!</v>
      </c>
      <c r="M326" s="31">
        <f t="shared" si="458"/>
        <v>2.7582777713329909</v>
      </c>
      <c r="N326" s="32">
        <f t="shared" si="458"/>
        <v>0.89922506086377174</v>
      </c>
      <c r="O326" s="32">
        <f t="shared" si="458"/>
        <v>0.89922506086377174</v>
      </c>
      <c r="P326" s="33">
        <f t="shared" si="458"/>
        <v>6.1232467163483015</v>
      </c>
      <c r="Q326" s="33">
        <f t="shared" si="458"/>
        <v>10.480819822182657</v>
      </c>
      <c r="R326" s="33">
        <f t="shared" si="458"/>
        <v>19.768653581918468</v>
      </c>
      <c r="S326" s="34">
        <f t="shared" si="458"/>
        <v>7.4999999999999997E-2</v>
      </c>
      <c r="T326" s="34">
        <f t="shared" si="458"/>
        <v>7.4999999999999997E-2</v>
      </c>
      <c r="U326" s="35" t="e">
        <f t="shared" si="458"/>
        <v>#VALUE!</v>
      </c>
      <c r="V326" s="35" t="e">
        <f t="shared" si="458"/>
        <v>#VALUE!</v>
      </c>
      <c r="W326" s="36" t="e">
        <f t="shared" si="458"/>
        <v>#VALUE!</v>
      </c>
      <c r="X326" s="36" t="e">
        <f t="shared" si="458"/>
        <v>#VALUE!</v>
      </c>
      <c r="AG326">
        <f t="shared" si="436"/>
        <v>11.198047871978659</v>
      </c>
      <c r="AH326" s="29">
        <f t="shared" ref="AH326:AY326" si="459">AH$160+AH254</f>
        <v>1.8333179926171499</v>
      </c>
      <c r="AI326" s="29">
        <f t="shared" si="459"/>
        <v>2.9441106917123796</v>
      </c>
      <c r="AJ326" s="29">
        <f t="shared" si="459"/>
        <v>1.3619495953903284</v>
      </c>
      <c r="AK326" s="29">
        <f t="shared" si="459"/>
        <v>2.4778478131840833</v>
      </c>
      <c r="AL326" s="29">
        <f t="shared" si="459"/>
        <v>1.012768136147173</v>
      </c>
      <c r="AM326" s="30" t="e">
        <f t="shared" si="459"/>
        <v>#VALUE!</v>
      </c>
      <c r="AN326" s="31">
        <f t="shared" si="459"/>
        <v>2.7582777713329909</v>
      </c>
      <c r="AO326" s="32">
        <f t="shared" si="459"/>
        <v>0.89922506086377174</v>
      </c>
      <c r="AP326" s="32">
        <f t="shared" si="459"/>
        <v>0.89922506086377174</v>
      </c>
      <c r="AQ326" s="33">
        <f t="shared" si="459"/>
        <v>6.1232467163483015</v>
      </c>
      <c r="AR326" s="33">
        <f t="shared" si="459"/>
        <v>10.480819822182657</v>
      </c>
      <c r="AS326" s="33">
        <f t="shared" si="459"/>
        <v>19.768653581918468</v>
      </c>
      <c r="AT326" s="34">
        <f t="shared" si="459"/>
        <v>7.4999999999999997E-2</v>
      </c>
      <c r="AU326" s="34">
        <f t="shared" si="459"/>
        <v>7.4999999999999997E-2</v>
      </c>
      <c r="AV326" s="35" t="e">
        <f t="shared" si="459"/>
        <v>#VALUE!</v>
      </c>
      <c r="AW326" s="35" t="e">
        <f t="shared" si="459"/>
        <v>#VALUE!</v>
      </c>
      <c r="AX326" s="36" t="e">
        <f t="shared" si="459"/>
        <v>#VALUE!</v>
      </c>
      <c r="AY326" s="36" t="e">
        <f t="shared" si="459"/>
        <v>#VALUE!</v>
      </c>
    </row>
    <row r="327" spans="6:51" x14ac:dyDescent="0.3">
      <c r="F327">
        <v>13</v>
      </c>
      <c r="G327" s="29">
        <f t="shared" ref="G327:X327" si="460">G$160+G255</f>
        <v>1.9905286385132555</v>
      </c>
      <c r="H327" s="29">
        <f t="shared" si="460"/>
        <v>2.9650445573840578</v>
      </c>
      <c r="I327" s="29">
        <f t="shared" si="460"/>
        <v>1.3619495953903284</v>
      </c>
      <c r="J327" s="29">
        <f t="shared" si="460"/>
        <v>2.5213048785251448</v>
      </c>
      <c r="K327" s="29">
        <f t="shared" si="460"/>
        <v>1.012768136147173</v>
      </c>
      <c r="L327" s="30" t="e">
        <f t="shared" si="460"/>
        <v>#VALUE!</v>
      </c>
      <c r="M327" s="31">
        <f t="shared" si="460"/>
        <v>2.7582777713329909</v>
      </c>
      <c r="N327" s="32">
        <f t="shared" si="460"/>
        <v>0.89922506086377174</v>
      </c>
      <c r="O327" s="32">
        <f t="shared" si="460"/>
        <v>0.89922506086377174</v>
      </c>
      <c r="P327" s="33">
        <f t="shared" si="460"/>
        <v>6.1232467163483015</v>
      </c>
      <c r="Q327" s="33">
        <f t="shared" si="460"/>
        <v>10.480819822182657</v>
      </c>
      <c r="R327" s="33">
        <f t="shared" si="460"/>
        <v>19.768653581918468</v>
      </c>
      <c r="S327" s="34">
        <f t="shared" si="460"/>
        <v>7.4999999999999997E-2</v>
      </c>
      <c r="T327" s="34">
        <f t="shared" si="460"/>
        <v>7.4999999999999997E-2</v>
      </c>
      <c r="U327" s="35" t="e">
        <f t="shared" si="460"/>
        <v>#VALUE!</v>
      </c>
      <c r="V327" s="35" t="e">
        <f t="shared" si="460"/>
        <v>#VALUE!</v>
      </c>
      <c r="W327" s="36" t="e">
        <f t="shared" si="460"/>
        <v>#VALUE!</v>
      </c>
      <c r="X327" s="36" t="e">
        <f t="shared" si="460"/>
        <v>#VALUE!</v>
      </c>
      <c r="AG327">
        <f t="shared" si="436"/>
        <v>11.776776110822025</v>
      </c>
      <c r="AH327" s="29">
        <f t="shared" ref="AH327:AY327" si="461">AH$160+AH255</f>
        <v>1.8895719492601573</v>
      </c>
      <c r="AI327" s="29">
        <f t="shared" si="461"/>
        <v>2.9524071464412618</v>
      </c>
      <c r="AJ327" s="29">
        <f t="shared" si="461"/>
        <v>1.3619495953903284</v>
      </c>
      <c r="AK327" s="29">
        <f t="shared" si="461"/>
        <v>2.4953113527197326</v>
      </c>
      <c r="AL327" s="29">
        <f t="shared" si="461"/>
        <v>1.012768136147173</v>
      </c>
      <c r="AM327" s="30" t="e">
        <f t="shared" si="461"/>
        <v>#VALUE!</v>
      </c>
      <c r="AN327" s="31">
        <f t="shared" si="461"/>
        <v>2.7582777713329909</v>
      </c>
      <c r="AO327" s="32">
        <f t="shared" si="461"/>
        <v>0.89922506086377174</v>
      </c>
      <c r="AP327" s="32">
        <f t="shared" si="461"/>
        <v>0.89922506086377174</v>
      </c>
      <c r="AQ327" s="33">
        <f t="shared" si="461"/>
        <v>6.1232467163483015</v>
      </c>
      <c r="AR327" s="33">
        <f t="shared" si="461"/>
        <v>10.480819822182657</v>
      </c>
      <c r="AS327" s="33">
        <f t="shared" si="461"/>
        <v>19.768653581918468</v>
      </c>
      <c r="AT327" s="34">
        <f t="shared" si="461"/>
        <v>7.4999999999999997E-2</v>
      </c>
      <c r="AU327" s="34">
        <f t="shared" si="461"/>
        <v>7.4999999999999997E-2</v>
      </c>
      <c r="AV327" s="35" t="e">
        <f t="shared" si="461"/>
        <v>#VALUE!</v>
      </c>
      <c r="AW327" s="35" t="e">
        <f t="shared" si="461"/>
        <v>#VALUE!</v>
      </c>
      <c r="AX327" s="36" t="e">
        <f t="shared" si="461"/>
        <v>#VALUE!</v>
      </c>
      <c r="AY327" s="36" t="e">
        <f t="shared" si="461"/>
        <v>#VALUE!</v>
      </c>
    </row>
    <row r="328" spans="6:51" x14ac:dyDescent="0.3">
      <c r="F328">
        <v>14</v>
      </c>
      <c r="G328" s="29">
        <f t="shared" ref="G328:X328" si="462">G$160+G256</f>
        <v>2.0537337360689367</v>
      </c>
      <c r="H328" s="29">
        <f t="shared" si="462"/>
        <v>2.9718284123028509</v>
      </c>
      <c r="I328" s="29">
        <f t="shared" si="462"/>
        <v>1.3619495953903284</v>
      </c>
      <c r="J328" s="29">
        <f t="shared" si="462"/>
        <v>2.5348497421358296</v>
      </c>
      <c r="K328" s="29">
        <f t="shared" si="462"/>
        <v>1.012768136147173</v>
      </c>
      <c r="L328" s="30" t="e">
        <f t="shared" si="462"/>
        <v>#VALUE!</v>
      </c>
      <c r="M328" s="31">
        <f t="shared" si="462"/>
        <v>2.7582777713329909</v>
      </c>
      <c r="N328" s="32">
        <f t="shared" si="462"/>
        <v>0.89922506086377174</v>
      </c>
      <c r="O328" s="32">
        <f t="shared" si="462"/>
        <v>0.89922506086377174</v>
      </c>
      <c r="P328" s="33">
        <f t="shared" si="462"/>
        <v>6.1232467163483015</v>
      </c>
      <c r="Q328" s="33">
        <f t="shared" si="462"/>
        <v>10.480819822182657</v>
      </c>
      <c r="R328" s="33">
        <f t="shared" si="462"/>
        <v>19.768653581918468</v>
      </c>
      <c r="S328" s="34">
        <f t="shared" si="462"/>
        <v>7.4999999999999997E-2</v>
      </c>
      <c r="T328" s="34">
        <f t="shared" si="462"/>
        <v>7.4999999999999997E-2</v>
      </c>
      <c r="U328" s="35" t="e">
        <f t="shared" si="462"/>
        <v>#VALUE!</v>
      </c>
      <c r="V328" s="35" t="e">
        <f t="shared" si="462"/>
        <v>#VALUE!</v>
      </c>
      <c r="W328" s="36" t="e">
        <f t="shared" si="462"/>
        <v>#VALUE!</v>
      </c>
      <c r="X328" s="36" t="e">
        <f t="shared" si="462"/>
        <v>#VALUE!</v>
      </c>
      <c r="AG328">
        <f t="shared" si="436"/>
        <v>12.385413703354873</v>
      </c>
      <c r="AH328" s="29">
        <f t="shared" ref="AH328:AY328" si="463">AH$160+AH256</f>
        <v>1.9430211755708082</v>
      </c>
      <c r="AI328" s="29">
        <f t="shared" si="463"/>
        <v>2.9594137256426341</v>
      </c>
      <c r="AJ328" s="29">
        <f t="shared" si="463"/>
        <v>1.3619495953903284</v>
      </c>
      <c r="AK328" s="29">
        <f t="shared" si="463"/>
        <v>2.5098272795050089</v>
      </c>
      <c r="AL328" s="29">
        <f t="shared" si="463"/>
        <v>1.012768136147173</v>
      </c>
      <c r="AM328" s="30" t="e">
        <f t="shared" si="463"/>
        <v>#VALUE!</v>
      </c>
      <c r="AN328" s="31">
        <f t="shared" si="463"/>
        <v>2.7582777713329909</v>
      </c>
      <c r="AO328" s="32">
        <f t="shared" si="463"/>
        <v>0.89922506086377174</v>
      </c>
      <c r="AP328" s="32">
        <f t="shared" si="463"/>
        <v>0.89922506086377174</v>
      </c>
      <c r="AQ328" s="33">
        <f t="shared" si="463"/>
        <v>6.1232467163483015</v>
      </c>
      <c r="AR328" s="33">
        <f t="shared" si="463"/>
        <v>10.480819822182657</v>
      </c>
      <c r="AS328" s="33">
        <f t="shared" si="463"/>
        <v>19.768653581918468</v>
      </c>
      <c r="AT328" s="34">
        <f t="shared" si="463"/>
        <v>7.4999999999999997E-2</v>
      </c>
      <c r="AU328" s="34">
        <f t="shared" si="463"/>
        <v>7.4999999999999997E-2</v>
      </c>
      <c r="AV328" s="35" t="e">
        <f t="shared" si="463"/>
        <v>#VALUE!</v>
      </c>
      <c r="AW328" s="35" t="e">
        <f t="shared" si="463"/>
        <v>#VALUE!</v>
      </c>
      <c r="AX328" s="36" t="e">
        <f t="shared" si="463"/>
        <v>#VALUE!</v>
      </c>
      <c r="AY328" s="36" t="e">
        <f t="shared" si="463"/>
        <v>#VALUE!</v>
      </c>
    </row>
    <row r="329" spans="6:51" x14ac:dyDescent="0.3">
      <c r="F329">
        <v>15</v>
      </c>
      <c r="G329" s="29">
        <f t="shared" ref="G329:X329" si="464">G$160+G257</f>
        <v>2.1006754480628951</v>
      </c>
      <c r="H329" s="29">
        <f t="shared" si="464"/>
        <v>2.9764685363878267</v>
      </c>
      <c r="I329" s="29">
        <f t="shared" si="464"/>
        <v>1.6078652460669716</v>
      </c>
      <c r="J329" s="29">
        <f t="shared" si="464"/>
        <v>2.5438779871826078</v>
      </c>
      <c r="K329" s="29">
        <f t="shared" si="464"/>
        <v>1.012768136147173</v>
      </c>
      <c r="L329" s="30" t="e">
        <f t="shared" si="464"/>
        <v>#VALUE!</v>
      </c>
      <c r="M329" s="31">
        <f t="shared" si="464"/>
        <v>2.7582777713329909</v>
      </c>
      <c r="N329" s="32">
        <f t="shared" si="464"/>
        <v>0.89922506086377174</v>
      </c>
      <c r="O329" s="32">
        <f t="shared" si="464"/>
        <v>0.89922506086377174</v>
      </c>
      <c r="P329" s="33">
        <f t="shared" si="464"/>
        <v>6.1232467163483015</v>
      </c>
      <c r="Q329" s="33">
        <f t="shared" si="464"/>
        <v>10.480819822182657</v>
      </c>
      <c r="R329" s="33">
        <f t="shared" si="464"/>
        <v>19.768653581918468</v>
      </c>
      <c r="S329" s="34">
        <f t="shared" si="464"/>
        <v>7.4999999999999997E-2</v>
      </c>
      <c r="T329" s="34">
        <f t="shared" si="464"/>
        <v>7.4999999999999997E-2</v>
      </c>
      <c r="U329" s="35" t="e">
        <f t="shared" si="464"/>
        <v>#VALUE!</v>
      </c>
      <c r="V329" s="35" t="e">
        <f t="shared" si="464"/>
        <v>#VALUE!</v>
      </c>
      <c r="W329" s="36" t="e">
        <f t="shared" si="464"/>
        <v>#VALUE!</v>
      </c>
      <c r="X329" s="36" t="e">
        <f t="shared" si="464"/>
        <v>#VALUE!</v>
      </c>
      <c r="AG329">
        <f t="shared" si="436"/>
        <v>13.025506400031523</v>
      </c>
      <c r="AH329" s="29">
        <f t="shared" ref="AH329:AY329" si="465">AH$160+AH257</f>
        <v>1.9923566059375264</v>
      </c>
      <c r="AI329" s="29">
        <f t="shared" si="465"/>
        <v>2.9652513245705534</v>
      </c>
      <c r="AJ329" s="29">
        <f t="shared" si="465"/>
        <v>1.3619495953903284</v>
      </c>
      <c r="AK329" s="29">
        <f t="shared" si="465"/>
        <v>2.5217226592862296</v>
      </c>
      <c r="AL329" s="29">
        <f t="shared" si="465"/>
        <v>1.012768136147173</v>
      </c>
      <c r="AM329" s="30" t="e">
        <f t="shared" si="465"/>
        <v>#VALUE!</v>
      </c>
      <c r="AN329" s="31">
        <f t="shared" si="465"/>
        <v>2.7582777713329909</v>
      </c>
      <c r="AO329" s="32">
        <f t="shared" si="465"/>
        <v>0.89922506086377174</v>
      </c>
      <c r="AP329" s="32">
        <f t="shared" si="465"/>
        <v>0.89922506086377174</v>
      </c>
      <c r="AQ329" s="33">
        <f t="shared" si="465"/>
        <v>6.1232467163483015</v>
      </c>
      <c r="AR329" s="33">
        <f t="shared" si="465"/>
        <v>10.480819822182657</v>
      </c>
      <c r="AS329" s="33">
        <f t="shared" si="465"/>
        <v>19.768653581918468</v>
      </c>
      <c r="AT329" s="34">
        <f t="shared" si="465"/>
        <v>7.4999999999999997E-2</v>
      </c>
      <c r="AU329" s="34">
        <f t="shared" si="465"/>
        <v>7.4999999999999997E-2</v>
      </c>
      <c r="AV329" s="35" t="e">
        <f t="shared" si="465"/>
        <v>#VALUE!</v>
      </c>
      <c r="AW329" s="35" t="e">
        <f t="shared" si="465"/>
        <v>#VALUE!</v>
      </c>
      <c r="AX329" s="36" t="e">
        <f t="shared" si="465"/>
        <v>#VALUE!</v>
      </c>
      <c r="AY329" s="36" t="e">
        <f t="shared" si="465"/>
        <v>#VALUE!</v>
      </c>
    </row>
    <row r="330" spans="6:51" x14ac:dyDescent="0.3">
      <c r="F330">
        <v>16</v>
      </c>
      <c r="G330" s="29">
        <f t="shared" ref="G330:X330" si="466">G$160+G258</f>
        <v>2.1339048620752945</v>
      </c>
      <c r="H330" s="29">
        <f t="shared" si="466"/>
        <v>2.9796350732730432</v>
      </c>
      <c r="I330" s="29">
        <f t="shared" si="466"/>
        <v>1.9037058041891668</v>
      </c>
      <c r="J330" s="29">
        <f t="shared" si="466"/>
        <v>2.5498851686471342</v>
      </c>
      <c r="K330" s="29">
        <f t="shared" si="466"/>
        <v>1.012768136147173</v>
      </c>
      <c r="L330" s="30" t="e">
        <f t="shared" si="466"/>
        <v>#VALUE!</v>
      </c>
      <c r="M330" s="31">
        <f t="shared" si="466"/>
        <v>2.7582777713329909</v>
      </c>
      <c r="N330" s="32">
        <f t="shared" si="466"/>
        <v>0.89922506086377174</v>
      </c>
      <c r="O330" s="32">
        <f t="shared" si="466"/>
        <v>0.89922506086377174</v>
      </c>
      <c r="P330" s="33">
        <f t="shared" si="466"/>
        <v>6.1232467163483015</v>
      </c>
      <c r="Q330" s="33">
        <f t="shared" si="466"/>
        <v>10.480819822182657</v>
      </c>
      <c r="R330" s="33">
        <f t="shared" si="466"/>
        <v>19.768653581918468</v>
      </c>
      <c r="S330" s="34">
        <f t="shared" si="466"/>
        <v>7.4999999999999997E-2</v>
      </c>
      <c r="T330" s="34">
        <f t="shared" si="466"/>
        <v>7.4999999999999997E-2</v>
      </c>
      <c r="U330" s="35" t="e">
        <f t="shared" si="466"/>
        <v>#VALUE!</v>
      </c>
      <c r="V330" s="35" t="e">
        <f t="shared" si="466"/>
        <v>#VALUE!</v>
      </c>
      <c r="W330" s="36" t="e">
        <f t="shared" si="466"/>
        <v>#VALUE!</v>
      </c>
      <c r="X330" s="36" t="e">
        <f t="shared" si="466"/>
        <v>#VALUE!</v>
      </c>
      <c r="AG330">
        <f t="shared" si="436"/>
        <v>13.698679837501498</v>
      </c>
      <c r="AH330" s="29">
        <f t="shared" ref="AH330:AY330" si="467">AH$160+AH258</f>
        <v>2.0364897958558341</v>
      </c>
      <c r="AI330" s="29">
        <f t="shared" si="467"/>
        <v>2.9700472064637182</v>
      </c>
      <c r="AJ330" s="29">
        <f t="shared" si="467"/>
        <v>1.3619495953903284</v>
      </c>
      <c r="AK330" s="29">
        <f t="shared" si="467"/>
        <v>2.5313282757736655</v>
      </c>
      <c r="AL330" s="29">
        <f t="shared" si="467"/>
        <v>1.012768136147173</v>
      </c>
      <c r="AM330" s="30" t="e">
        <f t="shared" si="467"/>
        <v>#VALUE!</v>
      </c>
      <c r="AN330" s="31">
        <f t="shared" si="467"/>
        <v>2.7582777713329909</v>
      </c>
      <c r="AO330" s="32">
        <f t="shared" si="467"/>
        <v>0.89922506086377174</v>
      </c>
      <c r="AP330" s="32">
        <f t="shared" si="467"/>
        <v>0.89922506086377174</v>
      </c>
      <c r="AQ330" s="33">
        <f t="shared" si="467"/>
        <v>6.1232467163483015</v>
      </c>
      <c r="AR330" s="33">
        <f t="shared" si="467"/>
        <v>10.480819822182657</v>
      </c>
      <c r="AS330" s="33">
        <f t="shared" si="467"/>
        <v>19.768653581918468</v>
      </c>
      <c r="AT330" s="34">
        <f t="shared" si="467"/>
        <v>7.4999999999999997E-2</v>
      </c>
      <c r="AU330" s="34">
        <f t="shared" si="467"/>
        <v>7.4999999999999997E-2</v>
      </c>
      <c r="AV330" s="35" t="e">
        <f t="shared" si="467"/>
        <v>#VALUE!</v>
      </c>
      <c r="AW330" s="35" t="e">
        <f t="shared" si="467"/>
        <v>#VALUE!</v>
      </c>
      <c r="AX330" s="36" t="e">
        <f t="shared" si="467"/>
        <v>#VALUE!</v>
      </c>
      <c r="AY330" s="36" t="e">
        <f t="shared" si="467"/>
        <v>#VALUE!</v>
      </c>
    </row>
    <row r="331" spans="6:51" x14ac:dyDescent="0.3">
      <c r="F331">
        <v>17</v>
      </c>
      <c r="G331" s="29">
        <f t="shared" ref="G331:X331" si="468">G$160+G259</f>
        <v>2.1564557202282657</v>
      </c>
      <c r="H331" s="29">
        <f t="shared" si="468"/>
        <v>2.9817934961362065</v>
      </c>
      <c r="I331" s="29">
        <f t="shared" si="468"/>
        <v>2.1095493033287802</v>
      </c>
      <c r="J331" s="29">
        <f t="shared" si="468"/>
        <v>2.553879957393379</v>
      </c>
      <c r="K331" s="29">
        <f t="shared" si="468"/>
        <v>1.012768136147173</v>
      </c>
      <c r="L331" s="30" t="e">
        <f t="shared" si="468"/>
        <v>#VALUE!</v>
      </c>
      <c r="M331" s="31">
        <f t="shared" si="468"/>
        <v>2.7582777713329909</v>
      </c>
      <c r="N331" s="32">
        <f t="shared" si="468"/>
        <v>0.89922506086377174</v>
      </c>
      <c r="O331" s="32">
        <f t="shared" si="468"/>
        <v>0.89922506086377174</v>
      </c>
      <c r="P331" s="33">
        <f t="shared" si="468"/>
        <v>6.1232467163483015</v>
      </c>
      <c r="Q331" s="33">
        <f t="shared" si="468"/>
        <v>10.480819822182657</v>
      </c>
      <c r="R331" s="33">
        <f t="shared" si="468"/>
        <v>19.768653581918468</v>
      </c>
      <c r="S331" s="34">
        <f t="shared" si="468"/>
        <v>7.4999999999999997E-2</v>
      </c>
      <c r="T331" s="34">
        <f t="shared" si="468"/>
        <v>7.4999999999999997E-2</v>
      </c>
      <c r="U331" s="35" t="e">
        <f t="shared" si="468"/>
        <v>#VALUE!</v>
      </c>
      <c r="V331" s="35" t="e">
        <f t="shared" si="468"/>
        <v>#VALUE!</v>
      </c>
      <c r="W331" s="36" t="e">
        <f t="shared" si="468"/>
        <v>#VALUE!</v>
      </c>
      <c r="X331" s="36" t="e">
        <f t="shared" si="468"/>
        <v>#VALUE!</v>
      </c>
      <c r="AG331">
        <f t="shared" si="436"/>
        <v>14.40664366722172</v>
      </c>
      <c r="AH331" s="29">
        <f t="shared" ref="AH331:AY331" si="469">AH$160+AH259</f>
        <v>2.0746604644455768</v>
      </c>
      <c r="AI331" s="29">
        <f t="shared" si="469"/>
        <v>2.9739305638718752</v>
      </c>
      <c r="AJ331" s="29">
        <f t="shared" si="469"/>
        <v>1.3782937071487233</v>
      </c>
      <c r="AK331" s="29">
        <f t="shared" si="469"/>
        <v>2.538968168207818</v>
      </c>
      <c r="AL331" s="29">
        <f t="shared" si="469"/>
        <v>1.012768136147173</v>
      </c>
      <c r="AM331" s="30" t="e">
        <f t="shared" si="469"/>
        <v>#VALUE!</v>
      </c>
      <c r="AN331" s="31">
        <f t="shared" si="469"/>
        <v>2.7582777713329909</v>
      </c>
      <c r="AO331" s="32">
        <f t="shared" si="469"/>
        <v>0.89922506086377174</v>
      </c>
      <c r="AP331" s="32">
        <f t="shared" si="469"/>
        <v>0.89922506086377174</v>
      </c>
      <c r="AQ331" s="33">
        <f t="shared" si="469"/>
        <v>6.1232467163483015</v>
      </c>
      <c r="AR331" s="33">
        <f t="shared" si="469"/>
        <v>10.480819822182657</v>
      </c>
      <c r="AS331" s="33">
        <f t="shared" si="469"/>
        <v>19.768653581918468</v>
      </c>
      <c r="AT331" s="34">
        <f t="shared" si="469"/>
        <v>7.4999999999999997E-2</v>
      </c>
      <c r="AU331" s="34">
        <f t="shared" si="469"/>
        <v>7.4999999999999997E-2</v>
      </c>
      <c r="AV331" s="35" t="e">
        <f t="shared" si="469"/>
        <v>#VALUE!</v>
      </c>
      <c r="AW331" s="35" t="e">
        <f t="shared" si="469"/>
        <v>#VALUE!</v>
      </c>
      <c r="AX331" s="36" t="e">
        <f t="shared" si="469"/>
        <v>#VALUE!</v>
      </c>
      <c r="AY331" s="36" t="e">
        <f t="shared" si="469"/>
        <v>#VALUE!</v>
      </c>
    </row>
    <row r="332" spans="6:51" x14ac:dyDescent="0.3">
      <c r="F332">
        <v>18</v>
      </c>
      <c r="G332" s="29">
        <f t="shared" ref="G332:X332" si="470">G$160+G260</f>
        <v>2.1712107371473497</v>
      </c>
      <c r="H332" s="29">
        <f t="shared" si="470"/>
        <v>2.9832644878994024</v>
      </c>
      <c r="I332" s="29">
        <f t="shared" si="470"/>
        <v>2.2495554910321398</v>
      </c>
      <c r="J332" s="29">
        <f t="shared" si="470"/>
        <v>2.5565377105793692</v>
      </c>
      <c r="K332" s="29">
        <f t="shared" si="470"/>
        <v>1.012768136147173</v>
      </c>
      <c r="L332" s="30" t="e">
        <f t="shared" si="470"/>
        <v>#VALUE!</v>
      </c>
      <c r="M332" s="31">
        <f t="shared" si="470"/>
        <v>2.7582777713329909</v>
      </c>
      <c r="N332" s="32">
        <f t="shared" si="470"/>
        <v>0.89922506086377174</v>
      </c>
      <c r="O332" s="32">
        <f t="shared" si="470"/>
        <v>0.89922506086377174</v>
      </c>
      <c r="P332" s="33">
        <f t="shared" si="470"/>
        <v>6.1232467163483015</v>
      </c>
      <c r="Q332" s="33">
        <f t="shared" si="470"/>
        <v>10.480819822182657</v>
      </c>
      <c r="R332" s="33">
        <f t="shared" si="470"/>
        <v>19.768653581918468</v>
      </c>
      <c r="S332" s="34">
        <f t="shared" si="470"/>
        <v>7.4999999999999997E-2</v>
      </c>
      <c r="T332" s="34">
        <f t="shared" si="470"/>
        <v>7.4999999999999997E-2</v>
      </c>
      <c r="U332" s="35" t="e">
        <f t="shared" si="470"/>
        <v>#VALUE!</v>
      </c>
      <c r="V332" s="35" t="e">
        <f t="shared" si="470"/>
        <v>#VALUE!</v>
      </c>
      <c r="W332" s="36" t="e">
        <f t="shared" si="470"/>
        <v>#VALUE!</v>
      </c>
      <c r="X332" s="36" t="e">
        <f t="shared" si="470"/>
        <v>#VALUE!</v>
      </c>
      <c r="AG332">
        <f t="shared" si="436"/>
        <v>15.151195897440212</v>
      </c>
      <c r="AH332" s="29">
        <f t="shared" ref="AH332:AY332" si="471">AH$160+AH260</f>
        <v>2.1065064498936596</v>
      </c>
      <c r="AI332" s="29">
        <f t="shared" si="471"/>
        <v>2.9770284055557337</v>
      </c>
      <c r="AJ332" s="29">
        <f t="shared" si="471"/>
        <v>1.6594554723047066</v>
      </c>
      <c r="AK332" s="29">
        <f t="shared" si="471"/>
        <v>2.5449506012857954</v>
      </c>
      <c r="AL332" s="29">
        <f t="shared" si="471"/>
        <v>1.012768136147173</v>
      </c>
      <c r="AM332" s="30" t="e">
        <f t="shared" si="471"/>
        <v>#VALUE!</v>
      </c>
      <c r="AN332" s="31">
        <f t="shared" si="471"/>
        <v>2.7582777713329909</v>
      </c>
      <c r="AO332" s="32">
        <f t="shared" si="471"/>
        <v>0.89922506086377174</v>
      </c>
      <c r="AP332" s="32">
        <f t="shared" si="471"/>
        <v>0.89922506086377174</v>
      </c>
      <c r="AQ332" s="33">
        <f t="shared" si="471"/>
        <v>6.1232467163483015</v>
      </c>
      <c r="AR332" s="33">
        <f t="shared" si="471"/>
        <v>10.480819822182657</v>
      </c>
      <c r="AS332" s="33">
        <f t="shared" si="471"/>
        <v>19.768653581918468</v>
      </c>
      <c r="AT332" s="34">
        <f t="shared" si="471"/>
        <v>7.4999999999999997E-2</v>
      </c>
      <c r="AU332" s="34">
        <f t="shared" si="471"/>
        <v>7.4999999999999997E-2</v>
      </c>
      <c r="AV332" s="35" t="e">
        <f t="shared" si="471"/>
        <v>#VALUE!</v>
      </c>
      <c r="AW332" s="35" t="e">
        <f t="shared" si="471"/>
        <v>#VALUE!</v>
      </c>
      <c r="AX332" s="36" t="e">
        <f t="shared" si="471"/>
        <v>#VALUE!</v>
      </c>
      <c r="AY332" s="36" t="e">
        <f t="shared" si="471"/>
        <v>#VALUE!</v>
      </c>
    </row>
    <row r="333" spans="6:51" x14ac:dyDescent="0.3">
      <c r="F333">
        <v>19</v>
      </c>
      <c r="G333" s="29">
        <f t="shared" ref="G333:X333" si="472">G$160+G261</f>
        <v>2.1805697379667812</v>
      </c>
      <c r="H333" s="29">
        <f t="shared" si="472"/>
        <v>2.984267650919211</v>
      </c>
      <c r="I333" s="29">
        <f t="shared" si="472"/>
        <v>2.3429299371743313</v>
      </c>
      <c r="J333" s="29">
        <f t="shared" si="472"/>
        <v>2.5583082790253524</v>
      </c>
      <c r="K333" s="29">
        <f t="shared" si="472"/>
        <v>1.012768136147173</v>
      </c>
      <c r="L333" s="30" t="e">
        <f t="shared" si="472"/>
        <v>#VALUE!</v>
      </c>
      <c r="M333" s="31">
        <f t="shared" si="472"/>
        <v>2.8081447095628507</v>
      </c>
      <c r="N333" s="32">
        <f t="shared" si="472"/>
        <v>0.89922506086377174</v>
      </c>
      <c r="O333" s="32">
        <f t="shared" si="472"/>
        <v>0.89922506086377174</v>
      </c>
      <c r="P333" s="33">
        <f t="shared" si="472"/>
        <v>6.1232467163483015</v>
      </c>
      <c r="Q333" s="33">
        <f t="shared" si="472"/>
        <v>10.480819822182657</v>
      </c>
      <c r="R333" s="33">
        <f t="shared" si="472"/>
        <v>19.768653581918468</v>
      </c>
      <c r="S333" s="34">
        <f t="shared" si="472"/>
        <v>7.4999999999999997E-2</v>
      </c>
      <c r="T333" s="34">
        <f t="shared" si="472"/>
        <v>7.4999999999999997E-2</v>
      </c>
      <c r="U333" s="35" t="e">
        <f t="shared" si="472"/>
        <v>#VALUE!</v>
      </c>
      <c r="V333" s="35" t="e">
        <f t="shared" si="472"/>
        <v>#VALUE!</v>
      </c>
      <c r="W333" s="36" t="e">
        <f t="shared" si="472"/>
        <v>#VALUE!</v>
      </c>
      <c r="X333" s="36" t="e">
        <f t="shared" si="472"/>
        <v>#VALUE!</v>
      </c>
      <c r="AG333">
        <f t="shared" si="436"/>
        <v>15.934227459578645</v>
      </c>
      <c r="AH333" s="29">
        <f t="shared" ref="AH333:AY333" si="473">AH$160+AH261</f>
        <v>2.13208071975893</v>
      </c>
      <c r="AI333" s="29">
        <f t="shared" si="473"/>
        <v>2.9794619793958974</v>
      </c>
      <c r="AJ333" s="29">
        <f t="shared" si="473"/>
        <v>1.8873032535717844</v>
      </c>
      <c r="AK333" s="29">
        <f t="shared" si="473"/>
        <v>2.5495608586269922</v>
      </c>
      <c r="AL333" s="29">
        <f t="shared" si="473"/>
        <v>1.012768136147173</v>
      </c>
      <c r="AM333" s="30" t="e">
        <f t="shared" si="473"/>
        <v>#VALUE!</v>
      </c>
      <c r="AN333" s="31">
        <f t="shared" si="473"/>
        <v>2.7582777713329909</v>
      </c>
      <c r="AO333" s="32">
        <f t="shared" si="473"/>
        <v>0.89922506086377174</v>
      </c>
      <c r="AP333" s="32">
        <f t="shared" si="473"/>
        <v>0.89922506086377174</v>
      </c>
      <c r="AQ333" s="33">
        <f t="shared" si="473"/>
        <v>6.1232467163483015</v>
      </c>
      <c r="AR333" s="33">
        <f t="shared" si="473"/>
        <v>10.480819822182657</v>
      </c>
      <c r="AS333" s="33">
        <f t="shared" si="473"/>
        <v>19.768653581918468</v>
      </c>
      <c r="AT333" s="34">
        <f t="shared" si="473"/>
        <v>7.4999999999999997E-2</v>
      </c>
      <c r="AU333" s="34">
        <f t="shared" si="473"/>
        <v>7.4999999999999997E-2</v>
      </c>
      <c r="AV333" s="35" t="e">
        <f t="shared" si="473"/>
        <v>#VALUE!</v>
      </c>
      <c r="AW333" s="35" t="e">
        <f t="shared" si="473"/>
        <v>#VALUE!</v>
      </c>
      <c r="AX333" s="36" t="e">
        <f t="shared" si="473"/>
        <v>#VALUE!</v>
      </c>
      <c r="AY333" s="36" t="e">
        <f t="shared" si="473"/>
        <v>#VALUE!</v>
      </c>
    </row>
    <row r="334" spans="6:51" x14ac:dyDescent="0.3">
      <c r="F334">
        <v>20</v>
      </c>
      <c r="G334" s="29">
        <f t="shared" ref="G334:X334" si="474">G$160+G262</f>
        <v>2.1863547519142048</v>
      </c>
      <c r="H334" s="29">
        <f t="shared" si="474"/>
        <v>2.984952723229684</v>
      </c>
      <c r="I334" s="29">
        <f t="shared" si="474"/>
        <v>2.4041690850462474</v>
      </c>
      <c r="J334" s="29">
        <f t="shared" si="474"/>
        <v>2.5594902709825398</v>
      </c>
      <c r="K334" s="29">
        <f t="shared" si="474"/>
        <v>1.012768136147173</v>
      </c>
      <c r="L334" s="30" t="e">
        <f t="shared" si="474"/>
        <v>#VALUE!</v>
      </c>
      <c r="M334" s="31">
        <f t="shared" si="474"/>
        <v>2.8682352722471363</v>
      </c>
      <c r="N334" s="32">
        <f t="shared" si="474"/>
        <v>0.89922506086377174</v>
      </c>
      <c r="O334" s="32">
        <f t="shared" si="474"/>
        <v>0.89922506086377174</v>
      </c>
      <c r="P334" s="33">
        <f t="shared" si="474"/>
        <v>6.1232467163483015</v>
      </c>
      <c r="Q334" s="33">
        <f t="shared" si="474"/>
        <v>10.480819822182657</v>
      </c>
      <c r="R334" s="33">
        <f t="shared" si="474"/>
        <v>19.768653581918468</v>
      </c>
      <c r="S334" s="34">
        <f t="shared" si="474"/>
        <v>7.4999999999999997E-2</v>
      </c>
      <c r="T334" s="34">
        <f t="shared" si="474"/>
        <v>7.4999999999999997E-2</v>
      </c>
      <c r="U334" s="35" t="e">
        <f t="shared" si="474"/>
        <v>#VALUE!</v>
      </c>
      <c r="V334" s="35" t="e">
        <f t="shared" si="474"/>
        <v>#VALUE!</v>
      </c>
      <c r="W334" s="36" t="e">
        <f t="shared" si="474"/>
        <v>#VALUE!</v>
      </c>
      <c r="X334" s="36" t="e">
        <f t="shared" si="474"/>
        <v>#VALUE!</v>
      </c>
      <c r="AG334">
        <f t="shared" si="436"/>
        <v>16.75772701061085</v>
      </c>
      <c r="AH334" s="29">
        <f t="shared" ref="AH334:AY334" si="475">AH$160+AH262</f>
        <v>2.15181084909538</v>
      </c>
      <c r="AI334" s="29">
        <f t="shared" si="475"/>
        <v>2.9813438885034063</v>
      </c>
      <c r="AJ334" s="29">
        <f t="shared" si="475"/>
        <v>2.0665587120339</v>
      </c>
      <c r="AK334" s="29">
        <f t="shared" si="475"/>
        <v>2.5530560810323109</v>
      </c>
      <c r="AL334" s="29">
        <f t="shared" si="475"/>
        <v>1.012768136147173</v>
      </c>
      <c r="AM334" s="30" t="e">
        <f t="shared" si="475"/>
        <v>#VALUE!</v>
      </c>
      <c r="AN334" s="31">
        <f t="shared" si="475"/>
        <v>2.7582777713329909</v>
      </c>
      <c r="AO334" s="32">
        <f t="shared" si="475"/>
        <v>0.89922506086377174</v>
      </c>
      <c r="AP334" s="32">
        <f t="shared" si="475"/>
        <v>0.89922506086377174</v>
      </c>
      <c r="AQ334" s="33">
        <f t="shared" si="475"/>
        <v>6.1232467163483015</v>
      </c>
      <c r="AR334" s="33">
        <f t="shared" si="475"/>
        <v>10.480819822182657</v>
      </c>
      <c r="AS334" s="33">
        <f t="shared" si="475"/>
        <v>19.768653581918468</v>
      </c>
      <c r="AT334" s="34">
        <f t="shared" si="475"/>
        <v>7.4999999999999997E-2</v>
      </c>
      <c r="AU334" s="34">
        <f t="shared" si="475"/>
        <v>7.4999999999999997E-2</v>
      </c>
      <c r="AV334" s="35" t="e">
        <f t="shared" si="475"/>
        <v>#VALUE!</v>
      </c>
      <c r="AW334" s="35" t="e">
        <f t="shared" si="475"/>
        <v>#VALUE!</v>
      </c>
      <c r="AX334" s="36" t="e">
        <f t="shared" si="475"/>
        <v>#VALUE!</v>
      </c>
      <c r="AY334" s="36" t="e">
        <f t="shared" si="475"/>
        <v>#VALUE!</v>
      </c>
    </row>
    <row r="335" spans="6:51" x14ac:dyDescent="0.3">
      <c r="F335">
        <v>21</v>
      </c>
      <c r="G335" s="29">
        <f t="shared" ref="G335:X335" si="476">G$160+G263</f>
        <v>2.1898567217962279</v>
      </c>
      <c r="H335" s="29">
        <f t="shared" si="476"/>
        <v>2.985421513411143</v>
      </c>
      <c r="I335" s="29">
        <f t="shared" si="476"/>
        <v>2.4437707344920963</v>
      </c>
      <c r="J335" s="29">
        <f t="shared" si="476"/>
        <v>2.5602814983129365</v>
      </c>
      <c r="K335" s="29">
        <f t="shared" si="476"/>
        <v>1.012768136147173</v>
      </c>
      <c r="L335" s="30" t="e">
        <f t="shared" si="476"/>
        <v>#VALUE!</v>
      </c>
      <c r="M335" s="31">
        <f t="shared" si="476"/>
        <v>2.9205861298619009</v>
      </c>
      <c r="N335" s="32">
        <f t="shared" si="476"/>
        <v>0.89922506086377174</v>
      </c>
      <c r="O335" s="32">
        <f t="shared" si="476"/>
        <v>0.89922506086377174</v>
      </c>
      <c r="P335" s="33">
        <f t="shared" si="476"/>
        <v>6.1232467163483015</v>
      </c>
      <c r="Q335" s="33">
        <f t="shared" si="476"/>
        <v>10.480819822182657</v>
      </c>
      <c r="R335" s="33">
        <f t="shared" si="476"/>
        <v>19.768653581918468</v>
      </c>
      <c r="S335" s="34">
        <f t="shared" si="476"/>
        <v>7.4999999999999997E-2</v>
      </c>
      <c r="T335" s="34">
        <f t="shared" si="476"/>
        <v>7.4999999999999997E-2</v>
      </c>
      <c r="U335" s="35" t="e">
        <f t="shared" si="476"/>
        <v>#VALUE!</v>
      </c>
      <c r="V335" s="35" t="e">
        <f t="shared" si="476"/>
        <v>#VALUE!</v>
      </c>
      <c r="W335" s="36" t="e">
        <f t="shared" si="476"/>
        <v>#VALUE!</v>
      </c>
      <c r="X335" s="36" t="e">
        <f t="shared" si="476"/>
        <v>#VALUE!</v>
      </c>
      <c r="AG335">
        <f t="shared" si="436"/>
        <v>17.623785983633894</v>
      </c>
      <c r="AH335" s="29">
        <f t="shared" ref="AH335:AY335" si="477">AH$160+AH263</f>
        <v>2.166409538314638</v>
      </c>
      <c r="AI335" s="29">
        <f t="shared" si="477"/>
        <v>2.9827759929751321</v>
      </c>
      <c r="AJ335" s="29">
        <f t="shared" si="477"/>
        <v>2.2032802373076326</v>
      </c>
      <c r="AK335" s="29">
        <f t="shared" si="477"/>
        <v>2.5556621927974996</v>
      </c>
      <c r="AL335" s="29">
        <f t="shared" si="477"/>
        <v>1.012768136147173</v>
      </c>
      <c r="AM335" s="30" t="e">
        <f t="shared" si="477"/>
        <v>#VALUE!</v>
      </c>
      <c r="AN335" s="31">
        <f t="shared" si="477"/>
        <v>2.7582777713329909</v>
      </c>
      <c r="AO335" s="32">
        <f t="shared" si="477"/>
        <v>0.89922506086377174</v>
      </c>
      <c r="AP335" s="32">
        <f t="shared" si="477"/>
        <v>0.89922506086377174</v>
      </c>
      <c r="AQ335" s="33">
        <f t="shared" si="477"/>
        <v>6.1232467163483015</v>
      </c>
      <c r="AR335" s="33">
        <f t="shared" si="477"/>
        <v>10.480819822182657</v>
      </c>
      <c r="AS335" s="33">
        <f t="shared" si="477"/>
        <v>19.768653581918468</v>
      </c>
      <c r="AT335" s="34">
        <f t="shared" si="477"/>
        <v>7.4999999999999997E-2</v>
      </c>
      <c r="AU335" s="34">
        <f t="shared" si="477"/>
        <v>7.4999999999999997E-2</v>
      </c>
      <c r="AV335" s="35" t="e">
        <f t="shared" si="477"/>
        <v>#VALUE!</v>
      </c>
      <c r="AW335" s="35" t="e">
        <f t="shared" si="477"/>
        <v>#VALUE!</v>
      </c>
      <c r="AX335" s="36" t="e">
        <f t="shared" si="477"/>
        <v>#VALUE!</v>
      </c>
      <c r="AY335" s="36" t="e">
        <f t="shared" si="477"/>
        <v>#VALUE!</v>
      </c>
    </row>
    <row r="336" spans="6:51" x14ac:dyDescent="0.3">
      <c r="F336">
        <v>22</v>
      </c>
      <c r="G336" s="29">
        <f t="shared" ref="G336:X336" si="478">G$160+G264</f>
        <v>2.1919424711388986</v>
      </c>
      <c r="H336" s="29">
        <f t="shared" si="478"/>
        <v>2.9857431272881829</v>
      </c>
      <c r="I336" s="29">
        <f t="shared" si="478"/>
        <v>2.469084662307254</v>
      </c>
      <c r="J336" s="29">
        <f t="shared" si="478"/>
        <v>2.5608128906367034</v>
      </c>
      <c r="K336" s="29">
        <f t="shared" si="478"/>
        <v>1.012768136147173</v>
      </c>
      <c r="L336" s="30" t="e">
        <f t="shared" si="478"/>
        <v>#VALUE!</v>
      </c>
      <c r="M336" s="31">
        <f t="shared" si="478"/>
        <v>2.9660583819577973</v>
      </c>
      <c r="N336" s="32">
        <f t="shared" si="478"/>
        <v>0.89922506086377174</v>
      </c>
      <c r="O336" s="32">
        <f t="shared" si="478"/>
        <v>0.89922506086377174</v>
      </c>
      <c r="P336" s="33">
        <f t="shared" si="478"/>
        <v>6.1232467163483015</v>
      </c>
      <c r="Q336" s="33">
        <f t="shared" si="478"/>
        <v>10.480819822182657</v>
      </c>
      <c r="R336" s="33">
        <f t="shared" si="478"/>
        <v>19.768653581918468</v>
      </c>
      <c r="S336" s="34">
        <f t="shared" si="478"/>
        <v>7.4999999999999997E-2</v>
      </c>
      <c r="T336" s="34">
        <f t="shared" si="478"/>
        <v>7.4999999999999997E-2</v>
      </c>
      <c r="U336" s="35" t="e">
        <f t="shared" si="478"/>
        <v>#VALUE!</v>
      </c>
      <c r="V336" s="35" t="e">
        <f t="shared" si="478"/>
        <v>#VALUE!</v>
      </c>
      <c r="W336" s="36" t="e">
        <f t="shared" si="478"/>
        <v>#VALUE!</v>
      </c>
      <c r="X336" s="36" t="e">
        <f t="shared" si="478"/>
        <v>#VALUE!</v>
      </c>
      <c r="AG336">
        <f t="shared" si="436"/>
        <v>18.534603899458592</v>
      </c>
      <c r="AH336" s="29">
        <f t="shared" ref="AH336:AY336" si="479">AH$160+AH264</f>
        <v>2.1767560436898727</v>
      </c>
      <c r="AI336" s="29">
        <f t="shared" si="479"/>
        <v>2.9838481211449204</v>
      </c>
      <c r="AJ336" s="29">
        <f t="shared" si="479"/>
        <v>2.3042497047457915</v>
      </c>
      <c r="AK336" s="29">
        <f t="shared" si="479"/>
        <v>2.5575727938371609</v>
      </c>
      <c r="AL336" s="29">
        <f t="shared" si="479"/>
        <v>1.012768136147173</v>
      </c>
      <c r="AM336" s="30" t="e">
        <f t="shared" si="479"/>
        <v>#VALUE!</v>
      </c>
      <c r="AN336" s="31">
        <f t="shared" si="479"/>
        <v>2.7772887263838997</v>
      </c>
      <c r="AO336" s="32">
        <f t="shared" si="479"/>
        <v>0.89922506086377174</v>
      </c>
      <c r="AP336" s="32">
        <f t="shared" si="479"/>
        <v>0.89922506086377174</v>
      </c>
      <c r="AQ336" s="33">
        <f t="shared" si="479"/>
        <v>6.1232467163483015</v>
      </c>
      <c r="AR336" s="33">
        <f t="shared" si="479"/>
        <v>10.480819822182657</v>
      </c>
      <c r="AS336" s="33">
        <f t="shared" si="479"/>
        <v>19.768653581918468</v>
      </c>
      <c r="AT336" s="34">
        <f t="shared" si="479"/>
        <v>7.4999999999999997E-2</v>
      </c>
      <c r="AU336" s="34">
        <f t="shared" si="479"/>
        <v>7.4999999999999997E-2</v>
      </c>
      <c r="AV336" s="35" t="e">
        <f t="shared" si="479"/>
        <v>#VALUE!</v>
      </c>
      <c r="AW336" s="35" t="e">
        <f t="shared" si="479"/>
        <v>#VALUE!</v>
      </c>
      <c r="AX336" s="36" t="e">
        <f t="shared" si="479"/>
        <v>#VALUE!</v>
      </c>
      <c r="AY336" s="36" t="e">
        <f t="shared" si="479"/>
        <v>#VALUE!</v>
      </c>
    </row>
    <row r="337" spans="6:51" x14ac:dyDescent="0.3">
      <c r="F337">
        <v>23</v>
      </c>
      <c r="G337" s="29">
        <f t="shared" ref="G337:X337" si="480">G$160+G265</f>
        <v>2.1931699445935289</v>
      </c>
      <c r="H337" s="29">
        <f t="shared" si="480"/>
        <v>2.9859644421185449</v>
      </c>
      <c r="I337" s="29">
        <f t="shared" si="480"/>
        <v>2.4851158726420848</v>
      </c>
      <c r="J337" s="29">
        <f t="shared" si="480"/>
        <v>2.561171123190344</v>
      </c>
      <c r="K337" s="29">
        <f t="shared" si="480"/>
        <v>1.012768136147173</v>
      </c>
      <c r="L337" s="30" t="e">
        <f t="shared" si="480"/>
        <v>#VALUE!</v>
      </c>
      <c r="M337" s="31">
        <f t="shared" si="480"/>
        <v>3.0054592150894019</v>
      </c>
      <c r="N337" s="32">
        <f t="shared" si="480"/>
        <v>0.89922506086377174</v>
      </c>
      <c r="O337" s="32">
        <f t="shared" si="480"/>
        <v>0.89922506086377174</v>
      </c>
      <c r="P337" s="33">
        <f t="shared" si="480"/>
        <v>6.1232467163483015</v>
      </c>
      <c r="Q337" s="33">
        <f t="shared" si="480"/>
        <v>10.480819822182657</v>
      </c>
      <c r="R337" s="33">
        <f t="shared" si="480"/>
        <v>19.768653581918468</v>
      </c>
      <c r="S337" s="34">
        <f t="shared" si="480"/>
        <v>7.4999999999999997E-2</v>
      </c>
      <c r="T337" s="34">
        <f t="shared" si="480"/>
        <v>7.4999999999999997E-2</v>
      </c>
      <c r="U337" s="35" t="e">
        <f t="shared" si="480"/>
        <v>#VALUE!</v>
      </c>
      <c r="V337" s="35" t="e">
        <f t="shared" si="480"/>
        <v>#VALUE!</v>
      </c>
      <c r="W337" s="36" t="e">
        <f t="shared" si="480"/>
        <v>#VALUE!</v>
      </c>
      <c r="X337" s="36" t="e">
        <f t="shared" si="480"/>
        <v>#VALUE!</v>
      </c>
      <c r="AG337">
        <f t="shared" si="436"/>
        <v>19.49249395270925</v>
      </c>
      <c r="AH337" s="29">
        <f t="shared" ref="AH337:AY337" si="481">AH$160+AH265</f>
        <v>2.1837738783382603</v>
      </c>
      <c r="AI337" s="29">
        <f t="shared" si="481"/>
        <v>2.9846375496576405</v>
      </c>
      <c r="AJ337" s="29">
        <f t="shared" si="481"/>
        <v>2.3763693170359139</v>
      </c>
      <c r="AK337" s="29">
        <f t="shared" si="481"/>
        <v>2.5589497601103326</v>
      </c>
      <c r="AL337" s="29">
        <f t="shared" si="481"/>
        <v>1.012768136147173</v>
      </c>
      <c r="AM337" s="30" t="e">
        <f t="shared" si="481"/>
        <v>#VALUE!</v>
      </c>
      <c r="AN337" s="31">
        <f t="shared" si="481"/>
        <v>2.8387619792438032</v>
      </c>
      <c r="AO337" s="32">
        <f t="shared" si="481"/>
        <v>0.89922506086377174</v>
      </c>
      <c r="AP337" s="32">
        <f t="shared" si="481"/>
        <v>0.89922506086377174</v>
      </c>
      <c r="AQ337" s="33">
        <f t="shared" si="481"/>
        <v>6.1232467163483015</v>
      </c>
      <c r="AR337" s="33">
        <f t="shared" si="481"/>
        <v>10.480819822182657</v>
      </c>
      <c r="AS337" s="33">
        <f t="shared" si="481"/>
        <v>19.768653581918468</v>
      </c>
      <c r="AT337" s="34">
        <f t="shared" si="481"/>
        <v>7.4999999999999997E-2</v>
      </c>
      <c r="AU337" s="34">
        <f t="shared" si="481"/>
        <v>7.4999999999999997E-2</v>
      </c>
      <c r="AV337" s="35" t="e">
        <f t="shared" si="481"/>
        <v>#VALUE!</v>
      </c>
      <c r="AW337" s="35" t="e">
        <f t="shared" si="481"/>
        <v>#VALUE!</v>
      </c>
      <c r="AX337" s="36" t="e">
        <f t="shared" si="481"/>
        <v>#VALUE!</v>
      </c>
      <c r="AY337" s="36" t="e">
        <f t="shared" si="481"/>
        <v>#VALUE!</v>
      </c>
    </row>
    <row r="338" spans="6:51" x14ac:dyDescent="0.3">
      <c r="F338">
        <v>24</v>
      </c>
      <c r="G338" s="29">
        <f t="shared" ref="G338:X338" si="482">G$160+G266</f>
        <v>2.1938865240739061</v>
      </c>
      <c r="H338" s="29">
        <f t="shared" si="482"/>
        <v>2.9861172632346955</v>
      </c>
      <c r="I338" s="29">
        <f t="shared" si="482"/>
        <v>2.4951957261797544</v>
      </c>
      <c r="J338" s="29">
        <f t="shared" si="482"/>
        <v>2.5614136332408188</v>
      </c>
      <c r="K338" s="29">
        <f t="shared" si="482"/>
        <v>1.012768136147173</v>
      </c>
      <c r="L338" s="30" t="e">
        <f t="shared" si="482"/>
        <v>#VALUE!</v>
      </c>
      <c r="M338" s="31">
        <f t="shared" si="482"/>
        <v>3.0395320114071631</v>
      </c>
      <c r="N338" s="32">
        <f t="shared" si="482"/>
        <v>0.89922506086377174</v>
      </c>
      <c r="O338" s="32">
        <f t="shared" si="482"/>
        <v>0.89922506086377174</v>
      </c>
      <c r="P338" s="33">
        <f t="shared" si="482"/>
        <v>6.1232467163483015</v>
      </c>
      <c r="Q338" s="33">
        <f t="shared" si="482"/>
        <v>10.480819822182657</v>
      </c>
      <c r="R338" s="33">
        <f t="shared" si="482"/>
        <v>19.768653581918468</v>
      </c>
      <c r="S338" s="34">
        <f t="shared" si="482"/>
        <v>7.4999999999999997E-2</v>
      </c>
      <c r="T338" s="34">
        <f t="shared" si="482"/>
        <v>7.4999999999999997E-2</v>
      </c>
      <c r="U338" s="35" t="e">
        <f t="shared" si="482"/>
        <v>#VALUE!</v>
      </c>
      <c r="V338" s="35" t="e">
        <f t="shared" si="482"/>
        <v>#VALUE!</v>
      </c>
      <c r="W338" s="36" t="e">
        <f t="shared" si="482"/>
        <v>#VALUE!</v>
      </c>
      <c r="X338" s="36" t="e">
        <f t="shared" si="482"/>
        <v>#VALUE!</v>
      </c>
      <c r="AG338">
        <f t="shared" si="436"/>
        <v>20.499888886619559</v>
      </c>
      <c r="AH338" s="29">
        <f t="shared" ref="AH338:AY338" si="483">AH$160+AH266</f>
        <v>2.188328011234637</v>
      </c>
      <c r="AI338" s="29">
        <f t="shared" si="483"/>
        <v>2.9852091581776756</v>
      </c>
      <c r="AJ338" s="29">
        <f t="shared" si="483"/>
        <v>2.4261470268601286</v>
      </c>
      <c r="AK338" s="29">
        <f t="shared" si="483"/>
        <v>2.5599252021217449</v>
      </c>
      <c r="AL338" s="29">
        <f t="shared" si="483"/>
        <v>1.012768136147173</v>
      </c>
      <c r="AM338" s="30" t="e">
        <f t="shared" si="483"/>
        <v>#VALUE!</v>
      </c>
      <c r="AN338" s="31">
        <f t="shared" si="483"/>
        <v>2.8953174288633829</v>
      </c>
      <c r="AO338" s="32">
        <f t="shared" si="483"/>
        <v>0.89922506086377174</v>
      </c>
      <c r="AP338" s="32">
        <f t="shared" si="483"/>
        <v>0.89922506086377174</v>
      </c>
      <c r="AQ338" s="33">
        <f t="shared" si="483"/>
        <v>6.1232467163483015</v>
      </c>
      <c r="AR338" s="33">
        <f t="shared" si="483"/>
        <v>10.480819822182657</v>
      </c>
      <c r="AS338" s="33">
        <f t="shared" si="483"/>
        <v>19.768653581918468</v>
      </c>
      <c r="AT338" s="34">
        <f t="shared" si="483"/>
        <v>7.4999999999999997E-2</v>
      </c>
      <c r="AU338" s="34">
        <f t="shared" si="483"/>
        <v>7.4999999999999997E-2</v>
      </c>
      <c r="AV338" s="35" t="e">
        <f t="shared" si="483"/>
        <v>#VALUE!</v>
      </c>
      <c r="AW338" s="35" t="e">
        <f t="shared" si="483"/>
        <v>#VALUE!</v>
      </c>
      <c r="AX338" s="36" t="e">
        <f t="shared" si="483"/>
        <v>#VALUE!</v>
      </c>
      <c r="AY338" s="36" t="e">
        <f t="shared" si="483"/>
        <v>#VALUE!</v>
      </c>
    </row>
    <row r="339" spans="6:51" x14ac:dyDescent="0.3">
      <c r="F339">
        <v>25</v>
      </c>
      <c r="G339" s="29">
        <f t="shared" ref="G339:X339" si="484">G$160+G267</f>
        <v>2.1943029728911214</v>
      </c>
      <c r="H339" s="29">
        <f t="shared" si="484"/>
        <v>2.9862231902562661</v>
      </c>
      <c r="I339" s="29">
        <f t="shared" si="484"/>
        <v>2.5015004947120172</v>
      </c>
      <c r="J339" s="29">
        <f t="shared" si="484"/>
        <v>2.5615785492334662</v>
      </c>
      <c r="K339" s="29">
        <f t="shared" si="484"/>
        <v>1.012768136147173</v>
      </c>
      <c r="L339" s="30" t="e">
        <f t="shared" si="484"/>
        <v>#VALUE!</v>
      </c>
      <c r="M339" s="31">
        <f t="shared" si="484"/>
        <v>3.0689518028868283</v>
      </c>
      <c r="N339" s="32">
        <f t="shared" si="484"/>
        <v>0.89922506086377174</v>
      </c>
      <c r="O339" s="32">
        <f t="shared" si="484"/>
        <v>0.89922506086377174</v>
      </c>
      <c r="P339" s="33">
        <f t="shared" si="484"/>
        <v>6.1232467163483015</v>
      </c>
      <c r="Q339" s="33">
        <f t="shared" si="484"/>
        <v>10.480819822182657</v>
      </c>
      <c r="R339" s="33">
        <f t="shared" si="484"/>
        <v>19.768653581918468</v>
      </c>
      <c r="S339" s="34">
        <f t="shared" si="484"/>
        <v>7.4999999999999997E-2</v>
      </c>
      <c r="T339" s="34">
        <f t="shared" si="484"/>
        <v>7.4999999999999997E-2</v>
      </c>
      <c r="U339" s="35" t="e">
        <f t="shared" si="484"/>
        <v>#VALUE!</v>
      </c>
      <c r="V339" s="35" t="e">
        <f t="shared" si="484"/>
        <v>#VALUE!</v>
      </c>
      <c r="W339" s="36" t="e">
        <f t="shared" si="484"/>
        <v>#VALUE!</v>
      </c>
      <c r="X339" s="36" t="e">
        <f t="shared" si="484"/>
        <v>#VALUE!</v>
      </c>
      <c r="AG339">
        <f t="shared" si="436"/>
        <v>21.559347171444852</v>
      </c>
      <c r="AH339" s="29">
        <f t="shared" ref="AH339:AY339" si="485">AH$160+AH267</f>
        <v>2.1911563206684481</v>
      </c>
      <c r="AI339" s="29">
        <f t="shared" si="485"/>
        <v>2.9856161269763413</v>
      </c>
      <c r="AJ339" s="29">
        <f t="shared" si="485"/>
        <v>2.459324766999611</v>
      </c>
      <c r="AK339" s="29">
        <f t="shared" si="485"/>
        <v>2.5606043864327264</v>
      </c>
      <c r="AL339" s="29">
        <f t="shared" si="485"/>
        <v>1.012768136147173</v>
      </c>
      <c r="AM339" s="30" t="e">
        <f t="shared" si="485"/>
        <v>#VALUE!</v>
      </c>
      <c r="AN339" s="31">
        <f t="shared" si="485"/>
        <v>2.9468155210806311</v>
      </c>
      <c r="AO339" s="32">
        <f t="shared" si="485"/>
        <v>0.89922506086377174</v>
      </c>
      <c r="AP339" s="32">
        <f t="shared" si="485"/>
        <v>0.89922506086377174</v>
      </c>
      <c r="AQ339" s="33">
        <f t="shared" si="485"/>
        <v>6.1232467163483015</v>
      </c>
      <c r="AR339" s="33">
        <f t="shared" si="485"/>
        <v>10.480819822182657</v>
      </c>
      <c r="AS339" s="33">
        <f t="shared" si="485"/>
        <v>19.768653581918468</v>
      </c>
      <c r="AT339" s="34">
        <f t="shared" si="485"/>
        <v>7.4999999999999997E-2</v>
      </c>
      <c r="AU339" s="34">
        <f t="shared" si="485"/>
        <v>7.4999999999999997E-2</v>
      </c>
      <c r="AV339" s="35" t="e">
        <f t="shared" si="485"/>
        <v>#VALUE!</v>
      </c>
      <c r="AW339" s="35" t="e">
        <f t="shared" si="485"/>
        <v>#VALUE!</v>
      </c>
      <c r="AX339" s="36" t="e">
        <f t="shared" si="485"/>
        <v>#VALUE!</v>
      </c>
      <c r="AY339" s="36" t="e">
        <f t="shared" si="485"/>
        <v>#VALUE!</v>
      </c>
    </row>
    <row r="340" spans="6:51" x14ac:dyDescent="0.3">
      <c r="F340">
        <v>26</v>
      </c>
      <c r="G340" s="29">
        <f t="shared" ref="G340:X340" si="486">G$160+G268</f>
        <v>2.1945446792665679</v>
      </c>
      <c r="H340" s="29">
        <f t="shared" si="486"/>
        <v>2.9862969149232894</v>
      </c>
      <c r="I340" s="29">
        <f t="shared" si="486"/>
        <v>2.5054304297357683</v>
      </c>
      <c r="J340" s="29">
        <f t="shared" si="486"/>
        <v>2.5616912417173587</v>
      </c>
      <c r="K340" s="29">
        <f t="shared" si="486"/>
        <v>1.012768136147173</v>
      </c>
      <c r="L340" s="30" t="e">
        <f t="shared" si="486"/>
        <v>#VALUE!</v>
      </c>
      <c r="M340" s="31">
        <f t="shared" si="486"/>
        <v>3.0943245855783434</v>
      </c>
      <c r="N340" s="32">
        <f t="shared" si="486"/>
        <v>0.89922506086377174</v>
      </c>
      <c r="O340" s="32">
        <f t="shared" si="486"/>
        <v>0.89922506086377174</v>
      </c>
      <c r="P340" s="33">
        <f t="shared" si="486"/>
        <v>6.1232467163483015</v>
      </c>
      <c r="Q340" s="33">
        <f t="shared" si="486"/>
        <v>10.480819822182657</v>
      </c>
      <c r="R340" s="33">
        <f t="shared" si="486"/>
        <v>19.768653581918468</v>
      </c>
      <c r="S340" s="34">
        <f t="shared" si="486"/>
        <v>7.4999999999999997E-2</v>
      </c>
      <c r="T340" s="34">
        <f t="shared" si="486"/>
        <v>7.4999999999999997E-2</v>
      </c>
      <c r="U340" s="35" t="e">
        <f t="shared" si="486"/>
        <v>#VALUE!</v>
      </c>
      <c r="V340" s="35" t="e">
        <f t="shared" si="486"/>
        <v>#VALUE!</v>
      </c>
      <c r="W340" s="36" t="e">
        <f t="shared" si="486"/>
        <v>#VALUE!</v>
      </c>
      <c r="X340" s="36" t="e">
        <f t="shared" si="486"/>
        <v>#VALUE!</v>
      </c>
      <c r="AG340">
        <f t="shared" si="436"/>
        <v>22.673559502181952</v>
      </c>
      <c r="AH340" s="29">
        <f t="shared" ref="AH340:AY340" si="487">AH$160+AH268</f>
        <v>2.192838926209153</v>
      </c>
      <c r="AI340" s="29">
        <f t="shared" si="487"/>
        <v>2.9859010263363794</v>
      </c>
      <c r="AJ340" s="29">
        <f t="shared" si="487"/>
        <v>2.4806710887460586</v>
      </c>
      <c r="AK340" s="29">
        <f t="shared" si="487"/>
        <v>2.561069226312779</v>
      </c>
      <c r="AL340" s="29">
        <f t="shared" si="487"/>
        <v>1.012768136147173</v>
      </c>
      <c r="AM340" s="30" t="e">
        <f t="shared" si="487"/>
        <v>#VALUE!</v>
      </c>
      <c r="AN340" s="31">
        <f t="shared" si="487"/>
        <v>2.9932177131670077</v>
      </c>
      <c r="AO340" s="32">
        <f t="shared" si="487"/>
        <v>0.89922506086377174</v>
      </c>
      <c r="AP340" s="32">
        <f t="shared" si="487"/>
        <v>0.89922506086377174</v>
      </c>
      <c r="AQ340" s="33">
        <f t="shared" si="487"/>
        <v>6.1232467163483015</v>
      </c>
      <c r="AR340" s="33">
        <f t="shared" si="487"/>
        <v>10.480819822182657</v>
      </c>
      <c r="AS340" s="33">
        <f t="shared" si="487"/>
        <v>19.768653581918468</v>
      </c>
      <c r="AT340" s="34">
        <f t="shared" si="487"/>
        <v>7.4999999999999997E-2</v>
      </c>
      <c r="AU340" s="34">
        <f t="shared" si="487"/>
        <v>7.4999999999999997E-2</v>
      </c>
      <c r="AV340" s="35" t="e">
        <f t="shared" si="487"/>
        <v>#VALUE!</v>
      </c>
      <c r="AW340" s="35" t="e">
        <f t="shared" si="487"/>
        <v>#VALUE!</v>
      </c>
      <c r="AX340" s="36" t="e">
        <f t="shared" si="487"/>
        <v>#VALUE!</v>
      </c>
      <c r="AY340" s="36" t="e">
        <f t="shared" si="487"/>
        <v>#VALUE!</v>
      </c>
    </row>
    <row r="341" spans="6:51" x14ac:dyDescent="0.3">
      <c r="F341">
        <v>27</v>
      </c>
      <c r="G341" s="29">
        <f t="shared" ref="G341:X341" si="488">G$160+G269</f>
        <v>2.1946851781664742</v>
      </c>
      <c r="H341" s="29">
        <f t="shared" si="488"/>
        <v>2.9863484514141758</v>
      </c>
      <c r="I341" s="29">
        <f t="shared" si="488"/>
        <v>2.5078755984770851</v>
      </c>
      <c r="J341" s="29">
        <f t="shared" si="488"/>
        <v>2.5617686410383969</v>
      </c>
      <c r="K341" s="29">
        <f t="shared" si="488"/>
        <v>1.012768136147173</v>
      </c>
      <c r="L341" s="30" t="e">
        <f t="shared" si="488"/>
        <v>#VALUE!</v>
      </c>
      <c r="M341" s="31">
        <f t="shared" si="488"/>
        <v>3.1161893011478714</v>
      </c>
      <c r="N341" s="32">
        <f t="shared" si="488"/>
        <v>0.89922506086377174</v>
      </c>
      <c r="O341" s="32">
        <f t="shared" si="488"/>
        <v>0.89922506086377174</v>
      </c>
      <c r="P341" s="33">
        <f t="shared" si="488"/>
        <v>6.1232467163483015</v>
      </c>
      <c r="Q341" s="33">
        <f t="shared" si="488"/>
        <v>10.480819822182657</v>
      </c>
      <c r="R341" s="33">
        <f t="shared" si="488"/>
        <v>19.768653581918468</v>
      </c>
      <c r="S341" s="34">
        <f t="shared" si="488"/>
        <v>7.4999999999999997E-2</v>
      </c>
      <c r="T341" s="34">
        <f t="shared" si="488"/>
        <v>7.4999999999999997E-2</v>
      </c>
      <c r="U341" s="35" t="e">
        <f t="shared" si="488"/>
        <v>#VALUE!</v>
      </c>
      <c r="V341" s="35" t="e">
        <f t="shared" si="488"/>
        <v>#VALUE!</v>
      </c>
      <c r="W341" s="36" t="e">
        <f t="shared" si="488"/>
        <v>#VALUE!</v>
      </c>
      <c r="X341" s="36" t="e">
        <f t="shared" si="488"/>
        <v>#VALUE!</v>
      </c>
      <c r="AG341">
        <f t="shared" si="436"/>
        <v>23.845355632098787</v>
      </c>
      <c r="AH341" s="29">
        <f t="shared" ref="AH341:AY341" si="489">AH$160+AH269</f>
        <v>2.1937994301390691</v>
      </c>
      <c r="AI341" s="29">
        <f t="shared" si="489"/>
        <v>2.9860971452318332</v>
      </c>
      <c r="AJ341" s="29">
        <f t="shared" si="489"/>
        <v>2.4939278378134819</v>
      </c>
      <c r="AK341" s="29">
        <f t="shared" si="489"/>
        <v>2.5613819870190357</v>
      </c>
      <c r="AL341" s="29">
        <f t="shared" si="489"/>
        <v>1.012768136147173</v>
      </c>
      <c r="AM341" s="30" t="e">
        <f t="shared" si="489"/>
        <v>#VALUE!</v>
      </c>
      <c r="AN341" s="31">
        <f t="shared" si="489"/>
        <v>3.034583164789622</v>
      </c>
      <c r="AO341" s="32">
        <f t="shared" si="489"/>
        <v>0.89922506086377174</v>
      </c>
      <c r="AP341" s="32">
        <f t="shared" si="489"/>
        <v>0.89922506086377174</v>
      </c>
      <c r="AQ341" s="33">
        <f t="shared" si="489"/>
        <v>6.1232467163483015</v>
      </c>
      <c r="AR341" s="33">
        <f t="shared" si="489"/>
        <v>10.480819822182657</v>
      </c>
      <c r="AS341" s="33">
        <f t="shared" si="489"/>
        <v>19.768653581918468</v>
      </c>
      <c r="AT341" s="34">
        <f t="shared" si="489"/>
        <v>7.4999999999999997E-2</v>
      </c>
      <c r="AU341" s="34">
        <f t="shared" si="489"/>
        <v>7.4999999999999997E-2</v>
      </c>
      <c r="AV341" s="35" t="e">
        <f t="shared" si="489"/>
        <v>#VALUE!</v>
      </c>
      <c r="AW341" s="35" t="e">
        <f t="shared" si="489"/>
        <v>#VALUE!</v>
      </c>
      <c r="AX341" s="36" t="e">
        <f t="shared" si="489"/>
        <v>#VALUE!</v>
      </c>
      <c r="AY341" s="36" t="e">
        <f t="shared" si="489"/>
        <v>#VALUE!</v>
      </c>
    </row>
    <row r="342" spans="6:51" x14ac:dyDescent="0.3">
      <c r="F342">
        <v>28</v>
      </c>
      <c r="G342" s="29">
        <f t="shared" ref="G342:X342" si="490">G$160+G270</f>
        <v>2.1947671747657163</v>
      </c>
      <c r="H342" s="29">
        <f t="shared" si="490"/>
        <v>2.9863846431540209</v>
      </c>
      <c r="I342" s="29">
        <f t="shared" si="490"/>
        <v>2.5093964279051133</v>
      </c>
      <c r="J342" s="29">
        <f t="shared" si="490"/>
        <v>2.5618220830280896</v>
      </c>
      <c r="K342" s="29">
        <f t="shared" si="490"/>
        <v>1.012768136147173</v>
      </c>
      <c r="L342" s="30" t="e">
        <f t="shared" si="490"/>
        <v>#VALUE!</v>
      </c>
      <c r="M342" s="31">
        <f t="shared" si="490"/>
        <v>3.1350215558321204</v>
      </c>
      <c r="N342" s="32">
        <f t="shared" si="490"/>
        <v>0.89922506086377174</v>
      </c>
      <c r="O342" s="32">
        <f t="shared" si="490"/>
        <v>0.89922506086377174</v>
      </c>
      <c r="P342" s="33">
        <f t="shared" si="490"/>
        <v>6.1232467163483015</v>
      </c>
      <c r="Q342" s="33">
        <f t="shared" si="490"/>
        <v>10.480819822182657</v>
      </c>
      <c r="R342" s="33">
        <f t="shared" si="490"/>
        <v>19.768653581918468</v>
      </c>
      <c r="S342" s="34">
        <f t="shared" si="490"/>
        <v>7.4999999999999997E-2</v>
      </c>
      <c r="T342" s="34">
        <f t="shared" si="490"/>
        <v>7.4999999999999997E-2</v>
      </c>
      <c r="U342" s="35" t="e">
        <f t="shared" si="490"/>
        <v>#VALUE!</v>
      </c>
      <c r="V342" s="35" t="e">
        <f t="shared" si="490"/>
        <v>#VALUE!</v>
      </c>
      <c r="W342" s="36" t="e">
        <f t="shared" si="490"/>
        <v>#VALUE!</v>
      </c>
      <c r="X342" s="36" t="e">
        <f t="shared" si="490"/>
        <v>#VALUE!</v>
      </c>
      <c r="AG342">
        <f t="shared" si="436"/>
        <v>25.07771155942881</v>
      </c>
      <c r="AH342" s="29">
        <f t="shared" ref="AH342:AY342" si="491">AH$160+AH270</f>
        <v>2.1943268179383808</v>
      </c>
      <c r="AI342" s="29">
        <f t="shared" si="491"/>
        <v>2.9862299202937108</v>
      </c>
      <c r="AJ342" s="29">
        <f t="shared" si="491"/>
        <v>2.5018769425617133</v>
      </c>
      <c r="AK342" s="29">
        <f t="shared" si="491"/>
        <v>2.5615889168872448</v>
      </c>
      <c r="AL342" s="29">
        <f t="shared" si="491"/>
        <v>1.012768136147173</v>
      </c>
      <c r="AM342" s="30" t="e">
        <f t="shared" si="491"/>
        <v>#VALUE!</v>
      </c>
      <c r="AN342" s="31">
        <f t="shared" si="491"/>
        <v>3.071061245763671</v>
      </c>
      <c r="AO342" s="32">
        <f t="shared" si="491"/>
        <v>0.89922506086377174</v>
      </c>
      <c r="AP342" s="32">
        <f t="shared" si="491"/>
        <v>0.89922506086377174</v>
      </c>
      <c r="AQ342" s="33">
        <f t="shared" si="491"/>
        <v>6.1232467163483015</v>
      </c>
      <c r="AR342" s="33">
        <f t="shared" si="491"/>
        <v>10.480819822182657</v>
      </c>
      <c r="AS342" s="33">
        <f t="shared" si="491"/>
        <v>19.768653581918468</v>
      </c>
      <c r="AT342" s="34">
        <f t="shared" si="491"/>
        <v>7.4999999999999997E-2</v>
      </c>
      <c r="AU342" s="34">
        <f t="shared" si="491"/>
        <v>7.4999999999999997E-2</v>
      </c>
      <c r="AV342" s="35" t="e">
        <f t="shared" si="491"/>
        <v>#VALUE!</v>
      </c>
      <c r="AW342" s="35" t="e">
        <f t="shared" si="491"/>
        <v>#VALUE!</v>
      </c>
      <c r="AX342" s="36" t="e">
        <f t="shared" si="491"/>
        <v>#VALUE!</v>
      </c>
      <c r="AY342" s="36" t="e">
        <f t="shared" si="491"/>
        <v>#VALUE!</v>
      </c>
    </row>
    <row r="343" spans="6:51" x14ac:dyDescent="0.3">
      <c r="F343">
        <v>29</v>
      </c>
      <c r="G343" s="29">
        <f t="shared" ref="G343:X343" si="492">G$160+G271</f>
        <v>2.1948153245763056</v>
      </c>
      <c r="H343" s="29">
        <f t="shared" si="492"/>
        <v>2.9864101806603935</v>
      </c>
      <c r="I343" s="29">
        <f t="shared" si="492"/>
        <v>2.5103432748883971</v>
      </c>
      <c r="J343" s="29">
        <f t="shared" si="492"/>
        <v>2.5618591860240389</v>
      </c>
      <c r="K343" s="29">
        <f t="shared" si="492"/>
        <v>1.012768136147173</v>
      </c>
      <c r="L343" s="30" t="e">
        <f t="shared" si="492"/>
        <v>#VALUE!</v>
      </c>
      <c r="M343" s="31">
        <f t="shared" si="492"/>
        <v>3.1512383722057242</v>
      </c>
      <c r="N343" s="32">
        <f t="shared" si="492"/>
        <v>0.89922506086377174</v>
      </c>
      <c r="O343" s="32">
        <f t="shared" si="492"/>
        <v>0.89922506086377174</v>
      </c>
      <c r="P343" s="33">
        <f t="shared" si="492"/>
        <v>6.1232467163483015</v>
      </c>
      <c r="Q343" s="33">
        <f t="shared" si="492"/>
        <v>10.480819822182657</v>
      </c>
      <c r="R343" s="33">
        <f t="shared" si="492"/>
        <v>19.768653581918468</v>
      </c>
      <c r="S343" s="34">
        <f t="shared" si="492"/>
        <v>7.4999999999999997E-2</v>
      </c>
      <c r="T343" s="34">
        <f t="shared" si="492"/>
        <v>7.4999999999999997E-2</v>
      </c>
      <c r="U343" s="35" t="e">
        <f t="shared" si="492"/>
        <v>#VALUE!</v>
      </c>
      <c r="V343" s="35" t="e">
        <f t="shared" si="492"/>
        <v>#VALUE!</v>
      </c>
      <c r="W343" s="36" t="e">
        <f t="shared" si="492"/>
        <v>#VALUE!</v>
      </c>
      <c r="X343" s="36" t="e">
        <f t="shared" si="492"/>
        <v>#VALUE!</v>
      </c>
      <c r="AG343">
        <f t="shared" si="436"/>
        <v>26.373757085482247</v>
      </c>
      <c r="AH343" s="29">
        <f t="shared" ref="AH343:AY343" si="493">AH$160+AH271</f>
        <v>2.1946062375504232</v>
      </c>
      <c r="AI343" s="29">
        <f t="shared" si="493"/>
        <v>2.9863183502688742</v>
      </c>
      <c r="AJ343" s="29">
        <f t="shared" si="493"/>
        <v>2.5064823430824124</v>
      </c>
      <c r="AK343" s="29">
        <f t="shared" si="493"/>
        <v>2.5617235942196817</v>
      </c>
      <c r="AL343" s="29">
        <f t="shared" si="493"/>
        <v>1.012768136147173</v>
      </c>
      <c r="AM343" s="30" t="e">
        <f t="shared" si="493"/>
        <v>#VALUE!</v>
      </c>
      <c r="AN343" s="31">
        <f t="shared" si="493"/>
        <v>3.1028804094846962</v>
      </c>
      <c r="AO343" s="32">
        <f t="shared" si="493"/>
        <v>0.89922506086377174</v>
      </c>
      <c r="AP343" s="32">
        <f t="shared" si="493"/>
        <v>0.89922506086377174</v>
      </c>
      <c r="AQ343" s="33">
        <f t="shared" si="493"/>
        <v>6.1232467163483015</v>
      </c>
      <c r="AR343" s="33">
        <f t="shared" si="493"/>
        <v>10.480819822182657</v>
      </c>
      <c r="AS343" s="33">
        <f t="shared" si="493"/>
        <v>19.768653581918468</v>
      </c>
      <c r="AT343" s="34">
        <f t="shared" si="493"/>
        <v>7.4999999999999997E-2</v>
      </c>
      <c r="AU343" s="34">
        <f t="shared" si="493"/>
        <v>7.4999999999999997E-2</v>
      </c>
      <c r="AV343" s="35" t="e">
        <f t="shared" si="493"/>
        <v>#VALUE!</v>
      </c>
      <c r="AW343" s="35" t="e">
        <f t="shared" si="493"/>
        <v>#VALUE!</v>
      </c>
      <c r="AX343" s="36" t="e">
        <f t="shared" si="493"/>
        <v>#VALUE!</v>
      </c>
      <c r="AY343" s="36" t="e">
        <f t="shared" si="493"/>
        <v>#VALUE!</v>
      </c>
    </row>
    <row r="344" spans="6:51" x14ac:dyDescent="0.3">
      <c r="F344">
        <v>30</v>
      </c>
      <c r="G344" s="29">
        <f t="shared" ref="G344:X344" si="494">G$160+G272</f>
        <v>2.1948438264495884</v>
      </c>
      <c r="H344" s="29">
        <f t="shared" si="494"/>
        <v>2.9864282894972281</v>
      </c>
      <c r="I344" s="29">
        <f t="shared" si="494"/>
        <v>2.5109340579508119</v>
      </c>
      <c r="J344" s="29">
        <f t="shared" si="494"/>
        <v>2.5618850908083495</v>
      </c>
      <c r="K344" s="29">
        <f t="shared" si="494"/>
        <v>1.012768136147173</v>
      </c>
      <c r="L344" s="30" t="e">
        <f t="shared" si="494"/>
        <v>#VALUE!</v>
      </c>
      <c r="M344" s="31">
        <f t="shared" si="494"/>
        <v>3.1652034554262514</v>
      </c>
      <c r="N344" s="32">
        <f t="shared" si="494"/>
        <v>0.89922506086377174</v>
      </c>
      <c r="O344" s="32">
        <f t="shared" si="494"/>
        <v>0.89922506086377174</v>
      </c>
      <c r="P344" s="33">
        <f t="shared" si="494"/>
        <v>6.1232467163483015</v>
      </c>
      <c r="Q344" s="33">
        <f t="shared" si="494"/>
        <v>10.480819822182657</v>
      </c>
      <c r="R344" s="33">
        <f t="shared" si="494"/>
        <v>19.768653581918468</v>
      </c>
      <c r="S344" s="34">
        <f t="shared" si="494"/>
        <v>7.4999999999999997E-2</v>
      </c>
      <c r="T344" s="34">
        <f t="shared" si="494"/>
        <v>7.4999999999999997E-2</v>
      </c>
      <c r="U344" s="35" t="e">
        <f t="shared" si="494"/>
        <v>#VALUE!</v>
      </c>
      <c r="V344" s="35" t="e">
        <f t="shared" si="494"/>
        <v>#VALUE!</v>
      </c>
      <c r="W344" s="36" t="e">
        <f t="shared" si="494"/>
        <v>#VALUE!</v>
      </c>
      <c r="X344" s="36" t="e">
        <f t="shared" si="494"/>
        <v>#VALUE!</v>
      </c>
      <c r="AG344">
        <f t="shared" si="436"/>
        <v>27.736783763369349</v>
      </c>
      <c r="AH344" s="29">
        <f t="shared" ref="AH344:AY344" si="495">AH$160+AH272</f>
        <v>2.1947496486314386</v>
      </c>
      <c r="AI344" s="29">
        <f t="shared" si="495"/>
        <v>2.98637631099318</v>
      </c>
      <c r="AJ344" s="29">
        <f t="shared" si="495"/>
        <v>2.5090632348520892</v>
      </c>
      <c r="AK344" s="29">
        <f t="shared" si="495"/>
        <v>2.5618098595858934</v>
      </c>
      <c r="AL344" s="29">
        <f t="shared" si="495"/>
        <v>1.012768136147173</v>
      </c>
      <c r="AM344" s="30" t="e">
        <f t="shared" si="495"/>
        <v>#VALUE!</v>
      </c>
      <c r="AN344" s="31">
        <f t="shared" si="495"/>
        <v>3.1303342495975293</v>
      </c>
      <c r="AO344" s="32">
        <f t="shared" si="495"/>
        <v>0.89922506086377174</v>
      </c>
      <c r="AP344" s="32">
        <f t="shared" si="495"/>
        <v>0.89922506086377174</v>
      </c>
      <c r="AQ344" s="33">
        <f t="shared" si="495"/>
        <v>6.1232467163483015</v>
      </c>
      <c r="AR344" s="33">
        <f t="shared" si="495"/>
        <v>10.480819822182657</v>
      </c>
      <c r="AS344" s="33">
        <f t="shared" si="495"/>
        <v>19.768653581918468</v>
      </c>
      <c r="AT344" s="34">
        <f t="shared" si="495"/>
        <v>7.4999999999999997E-2</v>
      </c>
      <c r="AU344" s="34">
        <f t="shared" si="495"/>
        <v>7.4999999999999997E-2</v>
      </c>
      <c r="AV344" s="35" t="e">
        <f t="shared" si="495"/>
        <v>#VALUE!</v>
      </c>
      <c r="AW344" s="35" t="e">
        <f t="shared" si="495"/>
        <v>#VALUE!</v>
      </c>
      <c r="AX344" s="36" t="e">
        <f t="shared" si="495"/>
        <v>#VALUE!</v>
      </c>
      <c r="AY344" s="36" t="e">
        <f t="shared" si="495"/>
        <v>#VALUE!</v>
      </c>
    </row>
    <row r="345" spans="6:51" x14ac:dyDescent="0.3">
      <c r="F345">
        <v>31</v>
      </c>
      <c r="G345" s="29">
        <f t="shared" ref="G345:X345" si="496">G$160+G273</f>
        <v>2.1948608602843356</v>
      </c>
      <c r="H345" s="29">
        <f t="shared" si="496"/>
        <v>2.98644119582046</v>
      </c>
      <c r="I345" s="29">
        <f t="shared" si="496"/>
        <v>2.511303879245943</v>
      </c>
      <c r="J345" s="29">
        <f t="shared" si="496"/>
        <v>2.561903281408763</v>
      </c>
      <c r="K345" s="29">
        <f t="shared" si="496"/>
        <v>1.012768136147173</v>
      </c>
      <c r="L345" s="30" t="e">
        <f t="shared" si="496"/>
        <v>#VALUE!</v>
      </c>
      <c r="M345" s="31">
        <f t="shared" si="496"/>
        <v>3.1772326050570232</v>
      </c>
      <c r="N345" s="32">
        <f t="shared" si="496"/>
        <v>0.89922506086377174</v>
      </c>
      <c r="O345" s="32">
        <f t="shared" si="496"/>
        <v>0.89922506086377174</v>
      </c>
      <c r="P345" s="33">
        <f t="shared" si="496"/>
        <v>6.1232467163483015</v>
      </c>
      <c r="Q345" s="33">
        <f t="shared" si="496"/>
        <v>10.480819822182657</v>
      </c>
      <c r="R345" s="33">
        <f t="shared" si="496"/>
        <v>19.768653581918468</v>
      </c>
      <c r="S345" s="34">
        <f t="shared" si="496"/>
        <v>7.4999999999999997E-2</v>
      </c>
      <c r="T345" s="34">
        <f t="shared" si="496"/>
        <v>7.4999999999999997E-2</v>
      </c>
      <c r="U345" s="35" t="e">
        <f t="shared" si="496"/>
        <v>#VALUE!</v>
      </c>
      <c r="V345" s="35" t="e">
        <f t="shared" si="496"/>
        <v>#VALUE!</v>
      </c>
      <c r="W345" s="36" t="e">
        <f t="shared" si="496"/>
        <v>#VALUE!</v>
      </c>
      <c r="X345" s="36" t="e">
        <f t="shared" si="496"/>
        <v>#VALUE!</v>
      </c>
      <c r="AG345">
        <f t="shared" si="436"/>
        <v>29.170253257523047</v>
      </c>
      <c r="AH345" s="29">
        <f t="shared" ref="AH345:AY345" si="497">AH$160+AH273</f>
        <v>2.1948212814006642</v>
      </c>
      <c r="AI345" s="29">
        <f t="shared" si="497"/>
        <v>2.9864137165739493</v>
      </c>
      <c r="AJ345" s="29">
        <f t="shared" si="497"/>
        <v>2.5104644508463951</v>
      </c>
      <c r="AK345" s="29">
        <f t="shared" si="497"/>
        <v>2.5618642740508131</v>
      </c>
      <c r="AL345" s="29">
        <f t="shared" si="497"/>
        <v>1.012768136147173</v>
      </c>
      <c r="AM345" s="30" t="e">
        <f t="shared" si="497"/>
        <v>#VALUE!</v>
      </c>
      <c r="AN345" s="31">
        <f t="shared" si="497"/>
        <v>3.1537657455073829</v>
      </c>
      <c r="AO345" s="32">
        <f t="shared" si="497"/>
        <v>0.89922506086377174</v>
      </c>
      <c r="AP345" s="32">
        <f t="shared" si="497"/>
        <v>0.89922506086377174</v>
      </c>
      <c r="AQ345" s="33">
        <f t="shared" si="497"/>
        <v>6.1232467163483015</v>
      </c>
      <c r="AR345" s="33">
        <f t="shared" si="497"/>
        <v>10.480819822182657</v>
      </c>
      <c r="AS345" s="33">
        <f t="shared" si="497"/>
        <v>19.768653581918468</v>
      </c>
      <c r="AT345" s="34">
        <f t="shared" si="497"/>
        <v>7.4999999999999997E-2</v>
      </c>
      <c r="AU345" s="34">
        <f t="shared" si="497"/>
        <v>7.4999999999999997E-2</v>
      </c>
      <c r="AV345" s="35" t="e">
        <f t="shared" si="497"/>
        <v>#VALUE!</v>
      </c>
      <c r="AW345" s="35" t="e">
        <f t="shared" si="497"/>
        <v>#VALUE!</v>
      </c>
      <c r="AX345" s="36" t="e">
        <f t="shared" si="497"/>
        <v>#VALUE!</v>
      </c>
      <c r="AY345" s="36" t="e">
        <f t="shared" si="497"/>
        <v>#VALUE!</v>
      </c>
    </row>
    <row r="346" spans="6:51" x14ac:dyDescent="0.3">
      <c r="F346">
        <v>32</v>
      </c>
      <c r="G346" s="29">
        <f t="shared" ref="G346:X346" si="498">G$160+G274</f>
        <v>2.1948711517547772</v>
      </c>
      <c r="H346" s="29">
        <f t="shared" si="498"/>
        <v>2.986450441967702</v>
      </c>
      <c r="I346" s="29">
        <f t="shared" si="498"/>
        <v>2.5115363599714184</v>
      </c>
      <c r="J346" s="29">
        <f t="shared" si="498"/>
        <v>2.5619161298535191</v>
      </c>
      <c r="K346" s="29">
        <f t="shared" si="498"/>
        <v>1.012768136147173</v>
      </c>
      <c r="L346" s="30" t="e">
        <f t="shared" si="498"/>
        <v>#VALUE!</v>
      </c>
      <c r="M346" s="31">
        <f t="shared" si="498"/>
        <v>3.1875990202911817</v>
      </c>
      <c r="N346" s="32">
        <f t="shared" si="498"/>
        <v>0.89922506086377174</v>
      </c>
      <c r="O346" s="32">
        <f t="shared" si="498"/>
        <v>0.89922506086377174</v>
      </c>
      <c r="P346" s="33">
        <f t="shared" si="498"/>
        <v>6.1232467163483015</v>
      </c>
      <c r="Q346" s="33">
        <f t="shared" si="498"/>
        <v>10.480819822182657</v>
      </c>
      <c r="R346" s="33">
        <f t="shared" si="498"/>
        <v>19.768653581918468</v>
      </c>
      <c r="S346" s="34">
        <f t="shared" si="498"/>
        <v>7.4999999999999997E-2</v>
      </c>
      <c r="T346" s="34">
        <f t="shared" si="498"/>
        <v>7.4999999999999997E-2</v>
      </c>
      <c r="U346" s="35" t="e">
        <f t="shared" si="498"/>
        <v>#VALUE!</v>
      </c>
      <c r="V346" s="35" t="e">
        <f t="shared" si="498"/>
        <v>#VALUE!</v>
      </c>
      <c r="W346" s="36" t="e">
        <f t="shared" si="498"/>
        <v>#VALUE!</v>
      </c>
      <c r="X346" s="36" t="e">
        <f t="shared" si="498"/>
        <v>#VALUE!</v>
      </c>
      <c r="AG346">
        <f t="shared" si="436"/>
        <v>30.677806135251387</v>
      </c>
      <c r="AH346" s="29">
        <f t="shared" ref="AH346:AY346" si="499">AH$160+AH274</f>
        <v>2.1948562852457796</v>
      </c>
      <c r="AI346" s="29">
        <f t="shared" si="499"/>
        <v>2.9864375002242789</v>
      </c>
      <c r="AJ346" s="29">
        <f t="shared" si="499"/>
        <v>2.5112029565858789</v>
      </c>
      <c r="AK346" s="29">
        <f t="shared" si="499"/>
        <v>2.561898100061816</v>
      </c>
      <c r="AL346" s="29">
        <f t="shared" si="499"/>
        <v>1.012768136147173</v>
      </c>
      <c r="AM346" s="30" t="e">
        <f t="shared" si="499"/>
        <v>#VALUE!</v>
      </c>
      <c r="AN346" s="31">
        <f t="shared" si="499"/>
        <v>3.1735507884450018</v>
      </c>
      <c r="AO346" s="32">
        <f t="shared" si="499"/>
        <v>0.89922506086377174</v>
      </c>
      <c r="AP346" s="32">
        <f t="shared" si="499"/>
        <v>0.89922506086377174</v>
      </c>
      <c r="AQ346" s="33">
        <f t="shared" si="499"/>
        <v>6.1232467163483015</v>
      </c>
      <c r="AR346" s="33">
        <f t="shared" si="499"/>
        <v>10.480819822182657</v>
      </c>
      <c r="AS346" s="33">
        <f t="shared" si="499"/>
        <v>19.768653581918468</v>
      </c>
      <c r="AT346" s="34">
        <f t="shared" si="499"/>
        <v>7.4999999999999997E-2</v>
      </c>
      <c r="AU346" s="34">
        <f t="shared" si="499"/>
        <v>7.4999999999999997E-2</v>
      </c>
      <c r="AV346" s="35" t="e">
        <f t="shared" si="499"/>
        <v>#VALUE!</v>
      </c>
      <c r="AW346" s="35" t="e">
        <f t="shared" si="499"/>
        <v>#VALUE!</v>
      </c>
      <c r="AX346" s="36" t="e">
        <f t="shared" si="499"/>
        <v>#VALUE!</v>
      </c>
      <c r="AY346" s="36" t="e">
        <f t="shared" si="499"/>
        <v>#VALUE!</v>
      </c>
    </row>
    <row r="347" spans="6:51" x14ac:dyDescent="0.3">
      <c r="F347">
        <v>33</v>
      </c>
      <c r="G347" s="29">
        <f t="shared" ref="G347:X347" si="500">G$160+G275</f>
        <v>2.1948774443495864</v>
      </c>
      <c r="H347" s="29">
        <f t="shared" si="500"/>
        <v>2.98645710086535</v>
      </c>
      <c r="I347" s="29">
        <f t="shared" si="500"/>
        <v>2.5116832461247158</v>
      </c>
      <c r="J347" s="29">
        <f t="shared" si="500"/>
        <v>2.5619252588111974</v>
      </c>
      <c r="K347" s="29">
        <f t="shared" si="500"/>
        <v>1.012768136147173</v>
      </c>
      <c r="L347" s="30" t="e">
        <f t="shared" si="500"/>
        <v>#VALUE!</v>
      </c>
      <c r="M347" s="31">
        <f t="shared" si="500"/>
        <v>3.1965383353028769</v>
      </c>
      <c r="N347" s="32">
        <f t="shared" si="500"/>
        <v>0.89922506086377174</v>
      </c>
      <c r="O347" s="32">
        <f t="shared" si="500"/>
        <v>0.89922506086377174</v>
      </c>
      <c r="P347" s="33">
        <f t="shared" si="500"/>
        <v>6.1232467163483015</v>
      </c>
      <c r="Q347" s="33">
        <f t="shared" si="500"/>
        <v>10.480819822182657</v>
      </c>
      <c r="R347" s="33">
        <f t="shared" si="500"/>
        <v>19.768653581918468</v>
      </c>
      <c r="S347" s="34">
        <f t="shared" si="500"/>
        <v>7.4999999999999997E-2</v>
      </c>
      <c r="T347" s="34">
        <f t="shared" si="500"/>
        <v>7.4999999999999997E-2</v>
      </c>
      <c r="U347" s="35" t="e">
        <f t="shared" si="500"/>
        <v>#VALUE!</v>
      </c>
      <c r="V347" s="35" t="e">
        <f t="shared" si="500"/>
        <v>#VALUE!</v>
      </c>
      <c r="W347" s="36" t="e">
        <f t="shared" si="500"/>
        <v>#VALUE!</v>
      </c>
      <c r="X347" s="36" t="e">
        <f t="shared" si="500"/>
        <v>#VALUE!</v>
      </c>
      <c r="AG347">
        <f t="shared" si="436"/>
        <v>32.263271112647949</v>
      </c>
      <c r="AH347" s="29">
        <f t="shared" ref="AH347:AY347" si="501">AH$160+AH275</f>
        <v>2.1948731153823333</v>
      </c>
      <c r="AI347" s="29">
        <f t="shared" si="501"/>
        <v>2.9864524105704291</v>
      </c>
      <c r="AJ347" s="29">
        <f t="shared" si="501"/>
        <v>2.5115817474710589</v>
      </c>
      <c r="AK347" s="29">
        <f t="shared" si="501"/>
        <v>2.5619188409530418</v>
      </c>
      <c r="AL347" s="29">
        <f t="shared" si="501"/>
        <v>1.012768136147173</v>
      </c>
      <c r="AM347" s="30" t="e">
        <f t="shared" si="501"/>
        <v>#VALUE!</v>
      </c>
      <c r="AN347" s="31">
        <f t="shared" si="501"/>
        <v>3.1900820566553287</v>
      </c>
      <c r="AO347" s="32">
        <f t="shared" si="501"/>
        <v>0.89922506086377174</v>
      </c>
      <c r="AP347" s="32">
        <f t="shared" si="501"/>
        <v>0.89922506086377174</v>
      </c>
      <c r="AQ347" s="33">
        <f t="shared" si="501"/>
        <v>6.1232467163483015</v>
      </c>
      <c r="AR347" s="33">
        <f t="shared" si="501"/>
        <v>10.480819822182657</v>
      </c>
      <c r="AS347" s="33">
        <f t="shared" si="501"/>
        <v>19.768653581918468</v>
      </c>
      <c r="AT347" s="34">
        <f t="shared" si="501"/>
        <v>7.4999999999999997E-2</v>
      </c>
      <c r="AU347" s="34">
        <f t="shared" si="501"/>
        <v>7.4999999999999997E-2</v>
      </c>
      <c r="AV347" s="35" t="e">
        <f t="shared" si="501"/>
        <v>#VALUE!</v>
      </c>
      <c r="AW347" s="35" t="e">
        <f t="shared" si="501"/>
        <v>#VALUE!</v>
      </c>
      <c r="AX347" s="36" t="e">
        <f t="shared" si="501"/>
        <v>#VALUE!</v>
      </c>
      <c r="AY347" s="36" t="e">
        <f t="shared" si="501"/>
        <v>#VALUE!</v>
      </c>
    </row>
    <row r="348" spans="6:51" x14ac:dyDescent="0.3">
      <c r="F348">
        <v>34</v>
      </c>
      <c r="G348" s="29">
        <f t="shared" ref="G348:X348" si="502">G$160+G276</f>
        <v>2.1948813414019575</v>
      </c>
      <c r="H348" s="29">
        <f t="shared" si="502"/>
        <v>2.9864619220716841</v>
      </c>
      <c r="I348" s="29">
        <f t="shared" si="502"/>
        <v>2.5117765923677222</v>
      </c>
      <c r="J348" s="29">
        <f t="shared" si="502"/>
        <v>2.5619317838159095</v>
      </c>
      <c r="K348" s="29">
        <f t="shared" si="502"/>
        <v>1.012768136147173</v>
      </c>
      <c r="L348" s="30" t="e">
        <f t="shared" si="502"/>
        <v>#VALUE!</v>
      </c>
      <c r="M348" s="31">
        <f t="shared" si="502"/>
        <v>3.2042532874781995</v>
      </c>
      <c r="N348" s="32">
        <f t="shared" si="502"/>
        <v>0.89922506086377174</v>
      </c>
      <c r="O348" s="32">
        <f t="shared" si="502"/>
        <v>0.89922506086377174</v>
      </c>
      <c r="P348" s="33">
        <f t="shared" si="502"/>
        <v>6.1232467163483015</v>
      </c>
      <c r="Q348" s="33">
        <f t="shared" si="502"/>
        <v>10.480819822182657</v>
      </c>
      <c r="R348" s="33">
        <f t="shared" si="502"/>
        <v>19.768653581918468</v>
      </c>
      <c r="S348" s="34">
        <f t="shared" si="502"/>
        <v>7.4999999999999997E-2</v>
      </c>
      <c r="T348" s="34">
        <f t="shared" si="502"/>
        <v>7.4999999999999997E-2</v>
      </c>
      <c r="U348" s="35" t="e">
        <f t="shared" si="502"/>
        <v>#VALUE!</v>
      </c>
      <c r="V348" s="35" t="e">
        <f t="shared" si="502"/>
        <v>#VALUE!</v>
      </c>
      <c r="W348" s="36" t="e">
        <f t="shared" si="502"/>
        <v>#VALUE!</v>
      </c>
      <c r="X348" s="36" t="e">
        <f t="shared" si="502"/>
        <v>#VALUE!</v>
      </c>
      <c r="AG348">
        <f t="shared" si="436"/>
        <v>33.930674778341483</v>
      </c>
      <c r="AH348" s="29">
        <f t="shared" ref="AH348:AY348" si="503">AH$160+AH276</f>
        <v>2.1948811263108805</v>
      </c>
      <c r="AI348" s="29">
        <f t="shared" si="503"/>
        <v>2.9864616352137183</v>
      </c>
      <c r="AJ348" s="29">
        <f t="shared" si="503"/>
        <v>2.5117713852455164</v>
      </c>
      <c r="AK348" s="29">
        <f t="shared" si="503"/>
        <v>2.561931397957621</v>
      </c>
      <c r="AL348" s="29">
        <f t="shared" si="503"/>
        <v>1.012768136147173</v>
      </c>
      <c r="AM348" s="30" t="e">
        <f t="shared" si="503"/>
        <v>#VALUE!</v>
      </c>
      <c r="AN348" s="31">
        <f t="shared" si="503"/>
        <v>3.2037541837938708</v>
      </c>
      <c r="AO348" s="32">
        <f t="shared" si="503"/>
        <v>0.89922506086377174</v>
      </c>
      <c r="AP348" s="32">
        <f t="shared" si="503"/>
        <v>0.89922506086377174</v>
      </c>
      <c r="AQ348" s="33">
        <f t="shared" si="503"/>
        <v>6.1232467163483015</v>
      </c>
      <c r="AR348" s="33">
        <f t="shared" si="503"/>
        <v>10.480819822182657</v>
      </c>
      <c r="AS348" s="33">
        <f t="shared" si="503"/>
        <v>19.768653581918468</v>
      </c>
      <c r="AT348" s="34">
        <f t="shared" si="503"/>
        <v>7.4999999999999997E-2</v>
      </c>
      <c r="AU348" s="34">
        <f t="shared" si="503"/>
        <v>7.4999999999999997E-2</v>
      </c>
      <c r="AV348" s="35" t="e">
        <f t="shared" si="503"/>
        <v>#VALUE!</v>
      </c>
      <c r="AW348" s="35" t="e">
        <f t="shared" si="503"/>
        <v>#VALUE!</v>
      </c>
      <c r="AX348" s="36" t="e">
        <f t="shared" si="503"/>
        <v>#VALUE!</v>
      </c>
      <c r="AY348" s="36" t="e">
        <f t="shared" si="503"/>
        <v>#VALUE!</v>
      </c>
    </row>
    <row r="349" spans="6:51" x14ac:dyDescent="0.3">
      <c r="F349">
        <v>35</v>
      </c>
      <c r="G349" s="29">
        <f t="shared" ref="G349:X349" si="504">G$160+G277</f>
        <v>2.194883787527302</v>
      </c>
      <c r="H349" s="29">
        <f t="shared" si="504"/>
        <v>2.9864654315454104</v>
      </c>
      <c r="I349" s="29">
        <f t="shared" si="504"/>
        <v>2.51183629821002</v>
      </c>
      <c r="J349" s="29">
        <f t="shared" si="504"/>
        <v>2.5619364756601031</v>
      </c>
      <c r="K349" s="29">
        <f t="shared" si="504"/>
        <v>1.012768136147173</v>
      </c>
      <c r="L349" s="30" t="e">
        <f t="shared" si="504"/>
        <v>#VALUE!</v>
      </c>
      <c r="M349" s="31">
        <f t="shared" si="504"/>
        <v>3.2109179690139698</v>
      </c>
      <c r="N349" s="32">
        <f t="shared" si="504"/>
        <v>0.89922506086377174</v>
      </c>
      <c r="O349" s="32">
        <f t="shared" si="504"/>
        <v>0.89922506086377174</v>
      </c>
      <c r="P349" s="33">
        <f t="shared" si="504"/>
        <v>6.1232467163483015</v>
      </c>
      <c r="Q349" s="33">
        <f t="shared" si="504"/>
        <v>10.480819822182657</v>
      </c>
      <c r="R349" s="33">
        <f t="shared" si="504"/>
        <v>19.768653581918468</v>
      </c>
      <c r="S349" s="34">
        <f t="shared" si="504"/>
        <v>7.4999999999999997E-2</v>
      </c>
      <c r="T349" s="34">
        <f t="shared" si="504"/>
        <v>7.4999999999999997E-2</v>
      </c>
      <c r="U349" s="35" t="e">
        <f t="shared" si="504"/>
        <v>#VALUE!</v>
      </c>
      <c r="V349" s="35" t="e">
        <f t="shared" si="504"/>
        <v>#VALUE!</v>
      </c>
      <c r="W349" s="36" t="e">
        <f t="shared" si="504"/>
        <v>#VALUE!</v>
      </c>
      <c r="X349" s="36" t="e">
        <f t="shared" si="504"/>
        <v>#VALUE!</v>
      </c>
      <c r="AG349">
        <f t="shared" si="436"/>
        <v>35.684251819780471</v>
      </c>
      <c r="AH349" s="29">
        <f t="shared" ref="AH349:AY349" si="505">AH$160+AH277</f>
        <v>2.1948849251469769</v>
      </c>
      <c r="AI349" s="29">
        <f t="shared" si="505"/>
        <v>2.986467272997277</v>
      </c>
      <c r="AJ349" s="29">
        <f t="shared" si="505"/>
        <v>2.5118643681428257</v>
      </c>
      <c r="AK349" s="29">
        <f t="shared" si="505"/>
        <v>2.5619389129556476</v>
      </c>
      <c r="AL349" s="29">
        <f t="shared" si="505"/>
        <v>1.012768136147173</v>
      </c>
      <c r="AM349" s="30" t="e">
        <f t="shared" si="505"/>
        <v>#VALUE!</v>
      </c>
      <c r="AN349" s="31">
        <f t="shared" si="505"/>
        <v>3.2149509602929429</v>
      </c>
      <c r="AO349" s="32">
        <f t="shared" si="505"/>
        <v>0.89922506086377174</v>
      </c>
      <c r="AP349" s="32">
        <f t="shared" si="505"/>
        <v>0.89922506086377174</v>
      </c>
      <c r="AQ349" s="33">
        <f t="shared" si="505"/>
        <v>6.1232467163483015</v>
      </c>
      <c r="AR349" s="33">
        <f t="shared" si="505"/>
        <v>10.480819822182657</v>
      </c>
      <c r="AS349" s="33">
        <f t="shared" si="505"/>
        <v>19.768653581918468</v>
      </c>
      <c r="AT349" s="34">
        <f t="shared" si="505"/>
        <v>7.4999999999999997E-2</v>
      </c>
      <c r="AU349" s="34">
        <f t="shared" si="505"/>
        <v>7.4999999999999997E-2</v>
      </c>
      <c r="AV349" s="35" t="e">
        <f t="shared" si="505"/>
        <v>#VALUE!</v>
      </c>
      <c r="AW349" s="35" t="e">
        <f t="shared" si="505"/>
        <v>#VALUE!</v>
      </c>
      <c r="AX349" s="36" t="e">
        <f t="shared" si="505"/>
        <v>#VALUE!</v>
      </c>
      <c r="AY349" s="36" t="e">
        <f t="shared" si="505"/>
        <v>#VALUE!</v>
      </c>
    </row>
    <row r="350" spans="6:51" x14ac:dyDescent="0.3">
      <c r="F350">
        <v>36</v>
      </c>
      <c r="G350" s="29">
        <f t="shared" ref="G350:X350" si="506">G$160+G278</f>
        <v>2.1948853444365093</v>
      </c>
      <c r="H350" s="29">
        <f t="shared" si="506"/>
        <v>2.9864680000212482</v>
      </c>
      <c r="I350" s="29">
        <f t="shared" si="506"/>
        <v>2.511874756019127</v>
      </c>
      <c r="J350" s="29">
        <f t="shared" si="506"/>
        <v>2.561939869697456</v>
      </c>
      <c r="K350" s="29">
        <f t="shared" si="506"/>
        <v>1.012768136147173</v>
      </c>
      <c r="L350" s="30" t="e">
        <f t="shared" si="506"/>
        <v>#VALUE!</v>
      </c>
      <c r="M350" s="31">
        <f t="shared" si="506"/>
        <v>3.216681645835878</v>
      </c>
      <c r="N350" s="32">
        <f t="shared" si="506"/>
        <v>0.89922506086377174</v>
      </c>
      <c r="O350" s="32">
        <f t="shared" si="506"/>
        <v>0.89922506086377174</v>
      </c>
      <c r="P350" s="33">
        <f t="shared" si="506"/>
        <v>6.1232467163483015</v>
      </c>
      <c r="Q350" s="33">
        <f t="shared" si="506"/>
        <v>10.480819822182657</v>
      </c>
      <c r="R350" s="33">
        <f t="shared" si="506"/>
        <v>19.768653581918468</v>
      </c>
      <c r="S350" s="34">
        <f t="shared" si="506"/>
        <v>7.4999999999999997E-2</v>
      </c>
      <c r="T350" s="34">
        <f t="shared" si="506"/>
        <v>7.4999999999999997E-2</v>
      </c>
      <c r="U350" s="35" t="e">
        <f t="shared" si="506"/>
        <v>#VALUE!</v>
      </c>
      <c r="V350" s="35" t="e">
        <f t="shared" si="506"/>
        <v>#VALUE!</v>
      </c>
      <c r="W350" s="36" t="e">
        <f t="shared" si="506"/>
        <v>#VALUE!</v>
      </c>
      <c r="X350" s="36" t="e">
        <f t="shared" si="506"/>
        <v>#VALUE!</v>
      </c>
      <c r="AG350">
        <f t="shared" si="436"/>
        <v>37.528455778024103</v>
      </c>
      <c r="AH350" s="29">
        <f t="shared" ref="AH350:AY350" si="507">AH$160+AH278</f>
        <v>2.1948867313099218</v>
      </c>
      <c r="AI350" s="29">
        <f t="shared" si="507"/>
        <v>2.9864706807439085</v>
      </c>
      <c r="AJ350" s="29">
        <f t="shared" si="507"/>
        <v>2.511909189239963</v>
      </c>
      <c r="AK350" s="29">
        <f t="shared" si="507"/>
        <v>2.5619433645715532</v>
      </c>
      <c r="AL350" s="29">
        <f t="shared" si="507"/>
        <v>1.012768136147173</v>
      </c>
      <c r="AM350" s="30" t="e">
        <f t="shared" si="507"/>
        <v>#VALUE!</v>
      </c>
      <c r="AN350" s="31">
        <f t="shared" si="507"/>
        <v>3.2240350543166789</v>
      </c>
      <c r="AO350" s="32">
        <f t="shared" si="507"/>
        <v>0.89922506086377174</v>
      </c>
      <c r="AP350" s="32">
        <f t="shared" si="507"/>
        <v>0.89922506086377174</v>
      </c>
      <c r="AQ350" s="33">
        <f t="shared" si="507"/>
        <v>6.1232467163483015</v>
      </c>
      <c r="AR350" s="33">
        <f t="shared" si="507"/>
        <v>10.480819822182657</v>
      </c>
      <c r="AS350" s="33">
        <f t="shared" si="507"/>
        <v>19.768653581918468</v>
      </c>
      <c r="AT350" s="34">
        <f t="shared" si="507"/>
        <v>7.4999999999999997E-2</v>
      </c>
      <c r="AU350" s="34">
        <f t="shared" si="507"/>
        <v>7.4999999999999997E-2</v>
      </c>
      <c r="AV350" s="35" t="e">
        <f t="shared" si="507"/>
        <v>#VALUE!</v>
      </c>
      <c r="AW350" s="35" t="e">
        <f t="shared" si="507"/>
        <v>#VALUE!</v>
      </c>
      <c r="AX350" s="36" t="e">
        <f t="shared" si="507"/>
        <v>#VALUE!</v>
      </c>
      <c r="AY350" s="36" t="e">
        <f t="shared" si="507"/>
        <v>#VALUE!</v>
      </c>
    </row>
    <row r="351" spans="6:51" x14ac:dyDescent="0.3">
      <c r="F351">
        <v>37</v>
      </c>
      <c r="G351" s="29">
        <f t="shared" ref="G351:X351" si="508">G$160+G279</f>
        <v>2.1948863495824269</v>
      </c>
      <c r="H351" s="29">
        <f t="shared" si="508"/>
        <v>2.9864698900328261</v>
      </c>
      <c r="I351" s="29">
        <f t="shared" si="508"/>
        <v>2.5118997139436807</v>
      </c>
      <c r="J351" s="29">
        <f t="shared" si="508"/>
        <v>2.5619423397199901</v>
      </c>
      <c r="K351" s="29">
        <f t="shared" si="508"/>
        <v>1.012768136147173</v>
      </c>
      <c r="L351" s="30" t="e">
        <f t="shared" si="508"/>
        <v>#VALUE!</v>
      </c>
      <c r="M351" s="31">
        <f t="shared" si="508"/>
        <v>3.221672150363819</v>
      </c>
      <c r="N351" s="32">
        <f t="shared" si="508"/>
        <v>0.89922506086377174</v>
      </c>
      <c r="O351" s="32">
        <f t="shared" si="508"/>
        <v>0.89922506086377174</v>
      </c>
      <c r="P351" s="33">
        <f t="shared" si="508"/>
        <v>6.1232467163483015</v>
      </c>
      <c r="Q351" s="33">
        <f t="shared" si="508"/>
        <v>10.480819822182657</v>
      </c>
      <c r="R351" s="33">
        <f t="shared" si="508"/>
        <v>19.768653581918468</v>
      </c>
      <c r="S351" s="34">
        <f t="shared" si="508"/>
        <v>7.4999999999999997E-2</v>
      </c>
      <c r="T351" s="34">
        <f t="shared" si="508"/>
        <v>7.4999999999999997E-2</v>
      </c>
      <c r="U351" s="35" t="e">
        <f t="shared" si="508"/>
        <v>#VALUE!</v>
      </c>
      <c r="V351" s="35" t="e">
        <f t="shared" si="508"/>
        <v>#VALUE!</v>
      </c>
      <c r="W351" s="36" t="e">
        <f t="shared" si="508"/>
        <v>#VALUE!</v>
      </c>
      <c r="X351" s="36" t="e">
        <f t="shared" si="508"/>
        <v>#VALUE!</v>
      </c>
      <c r="AG351">
        <f t="shared" si="436"/>
        <v>39.467970358353305</v>
      </c>
      <c r="AH351" s="29">
        <f t="shared" ref="AH351:AY351" si="509">AH$160+AH279</f>
        <v>2.1948875976812969</v>
      </c>
      <c r="AI351" s="29">
        <f t="shared" si="509"/>
        <v>2.9864727205423161</v>
      </c>
      <c r="AJ351" s="29">
        <f t="shared" si="509"/>
        <v>2.5119305179554487</v>
      </c>
      <c r="AK351" s="29">
        <f t="shared" si="509"/>
        <v>2.5619459783704852</v>
      </c>
      <c r="AL351" s="29">
        <f t="shared" si="509"/>
        <v>1.012768136147173</v>
      </c>
      <c r="AM351" s="30" t="e">
        <f t="shared" si="509"/>
        <v>#VALUE!</v>
      </c>
      <c r="AN351" s="31">
        <f t="shared" si="509"/>
        <v>3.2313404718347991</v>
      </c>
      <c r="AO351" s="32">
        <f t="shared" si="509"/>
        <v>0.89922506086377174</v>
      </c>
      <c r="AP351" s="32">
        <f t="shared" si="509"/>
        <v>0.89922506086377174</v>
      </c>
      <c r="AQ351" s="33">
        <f t="shared" si="509"/>
        <v>6.1232467163483015</v>
      </c>
      <c r="AR351" s="33">
        <f t="shared" si="509"/>
        <v>10.480819822182657</v>
      </c>
      <c r="AS351" s="33">
        <f t="shared" si="509"/>
        <v>19.768653581918468</v>
      </c>
      <c r="AT351" s="34">
        <f t="shared" si="509"/>
        <v>7.4999999999999997E-2</v>
      </c>
      <c r="AU351" s="34">
        <f t="shared" si="509"/>
        <v>7.4999999999999997E-2</v>
      </c>
      <c r="AV351" s="35" t="e">
        <f t="shared" si="509"/>
        <v>#VALUE!</v>
      </c>
      <c r="AW351" s="35" t="e">
        <f t="shared" si="509"/>
        <v>#VALUE!</v>
      </c>
      <c r="AX351" s="36" t="e">
        <f t="shared" si="509"/>
        <v>#VALUE!</v>
      </c>
      <c r="AY351" s="36" t="e">
        <f t="shared" si="509"/>
        <v>#VALUE!</v>
      </c>
    </row>
    <row r="352" spans="6:51" x14ac:dyDescent="0.3">
      <c r="F352">
        <v>38</v>
      </c>
      <c r="G352" s="29">
        <f t="shared" ref="G352:X352" si="510">G$160+G280</f>
        <v>2.19488700793194</v>
      </c>
      <c r="H352" s="29">
        <f t="shared" si="510"/>
        <v>2.9864712883696973</v>
      </c>
      <c r="I352" s="29">
        <f t="shared" si="510"/>
        <v>2.5119160393769593</v>
      </c>
      <c r="J352" s="29">
        <f t="shared" si="510"/>
        <v>2.5619441481093288</v>
      </c>
      <c r="K352" s="29">
        <f t="shared" si="510"/>
        <v>1.012768136147173</v>
      </c>
      <c r="L352" s="30" t="e">
        <f t="shared" si="510"/>
        <v>#VALUE!</v>
      </c>
      <c r="M352" s="31">
        <f t="shared" si="510"/>
        <v>3.2259988691049917</v>
      </c>
      <c r="N352" s="32">
        <f t="shared" si="510"/>
        <v>0.89922506086377174</v>
      </c>
      <c r="O352" s="32">
        <f t="shared" si="510"/>
        <v>0.89922506086377174</v>
      </c>
      <c r="P352" s="33">
        <f t="shared" si="510"/>
        <v>6.1232467163483015</v>
      </c>
      <c r="Q352" s="33">
        <f t="shared" si="510"/>
        <v>10.480819822182657</v>
      </c>
      <c r="R352" s="33">
        <f t="shared" si="510"/>
        <v>19.768653581918468</v>
      </c>
      <c r="S352" s="34">
        <f t="shared" si="510"/>
        <v>7.4999999999999997E-2</v>
      </c>
      <c r="T352" s="34">
        <f t="shared" si="510"/>
        <v>7.4999999999999997E-2</v>
      </c>
      <c r="U352" s="35" t="e">
        <f t="shared" si="510"/>
        <v>#VALUE!</v>
      </c>
      <c r="V352" s="35" t="e">
        <f t="shared" si="510"/>
        <v>#VALUE!</v>
      </c>
      <c r="W352" s="36" t="e">
        <f t="shared" si="510"/>
        <v>#VALUE!</v>
      </c>
      <c r="X352" s="36" t="e">
        <f t="shared" si="510"/>
        <v>#VALUE!</v>
      </c>
      <c r="AG352">
        <f t="shared" si="436"/>
        <v>41.507721325427532</v>
      </c>
      <c r="AH352" s="29">
        <f t="shared" ref="AH352:AY352" si="511">AH$160+AH280</f>
        <v>2.1948880194247193</v>
      </c>
      <c r="AI352" s="29">
        <f t="shared" si="511"/>
        <v>2.9864739313775819</v>
      </c>
      <c r="AJ352" s="29">
        <f t="shared" si="511"/>
        <v>2.5119405820924419</v>
      </c>
      <c r="AK352" s="29">
        <f t="shared" si="511"/>
        <v>2.5619475019563058</v>
      </c>
      <c r="AL352" s="29">
        <f t="shared" si="511"/>
        <v>1.012768136147173</v>
      </c>
      <c r="AM352" s="30" t="e">
        <f t="shared" si="511"/>
        <v>#VALUE!</v>
      </c>
      <c r="AN352" s="31">
        <f t="shared" si="511"/>
        <v>3.2371677271013408</v>
      </c>
      <c r="AO352" s="32">
        <f t="shared" si="511"/>
        <v>0.89922506086377174</v>
      </c>
      <c r="AP352" s="32">
        <f t="shared" si="511"/>
        <v>0.89922506086377174</v>
      </c>
      <c r="AQ352" s="33">
        <f t="shared" si="511"/>
        <v>6.1232467163483015</v>
      </c>
      <c r="AR352" s="33">
        <f t="shared" si="511"/>
        <v>10.480819822182657</v>
      </c>
      <c r="AS352" s="33">
        <f t="shared" si="511"/>
        <v>19.768653581918468</v>
      </c>
      <c r="AT352" s="34">
        <f t="shared" si="511"/>
        <v>7.4999999999999997E-2</v>
      </c>
      <c r="AU352" s="34">
        <f t="shared" si="511"/>
        <v>7.4999999999999997E-2</v>
      </c>
      <c r="AV352" s="35" t="e">
        <f t="shared" si="511"/>
        <v>#VALUE!</v>
      </c>
      <c r="AW352" s="35" t="e">
        <f t="shared" si="511"/>
        <v>#VALUE!</v>
      </c>
      <c r="AX352" s="36" t="e">
        <f t="shared" si="511"/>
        <v>#VALUE!</v>
      </c>
      <c r="AY352" s="36" t="e">
        <f t="shared" si="511"/>
        <v>#VALUE!</v>
      </c>
    </row>
    <row r="353" spans="6:51" x14ac:dyDescent="0.3">
      <c r="F353">
        <v>39</v>
      </c>
      <c r="G353" s="29">
        <f t="shared" ref="G353:X353" si="512">G$160+G281</f>
        <v>2.194887445428503</v>
      </c>
      <c r="H353" s="29">
        <f t="shared" si="512"/>
        <v>2.9864723285665984</v>
      </c>
      <c r="I353" s="29">
        <f t="shared" si="512"/>
        <v>2.511926806500405</v>
      </c>
      <c r="J353" s="29">
        <f t="shared" si="512"/>
        <v>2.5619454800357739</v>
      </c>
      <c r="K353" s="29">
        <f t="shared" si="512"/>
        <v>1.012768136147173</v>
      </c>
      <c r="L353" s="30" t="e">
        <f t="shared" si="512"/>
        <v>#VALUE!</v>
      </c>
      <c r="M353" s="31">
        <f t="shared" si="512"/>
        <v>3.2297553545831299</v>
      </c>
      <c r="N353" s="32">
        <f t="shared" si="512"/>
        <v>0.89922506086377174</v>
      </c>
      <c r="O353" s="32">
        <f t="shared" si="512"/>
        <v>0.89922506086377174</v>
      </c>
      <c r="P353" s="33">
        <f t="shared" si="512"/>
        <v>6.1232467163483015</v>
      </c>
      <c r="Q353" s="33">
        <f t="shared" si="512"/>
        <v>10.480819822182657</v>
      </c>
      <c r="R353" s="33">
        <f t="shared" si="512"/>
        <v>19.768653581918468</v>
      </c>
      <c r="S353" s="34">
        <f t="shared" si="512"/>
        <v>7.4999999999999997E-2</v>
      </c>
      <c r="T353" s="34">
        <f t="shared" si="512"/>
        <v>7.4999999999999997E-2</v>
      </c>
      <c r="U353" s="35" t="e">
        <f t="shared" si="512"/>
        <v>#VALUE!</v>
      </c>
      <c r="V353" s="35" t="e">
        <f t="shared" si="512"/>
        <v>#VALUE!</v>
      </c>
      <c r="W353" s="36" t="e">
        <f t="shared" si="512"/>
        <v>#VALUE!</v>
      </c>
      <c r="X353" s="36" t="e">
        <f t="shared" si="512"/>
        <v>#VALUE!</v>
      </c>
      <c r="AG353">
        <f t="shared" si="436"/>
        <v>43.652889013197147</v>
      </c>
      <c r="AH353" s="29">
        <f t="shared" ref="AH353:AY353" si="513">AH$160+AH281</f>
        <v>2.1948882288946434</v>
      </c>
      <c r="AI353" s="29">
        <f t="shared" si="513"/>
        <v>2.9864746452657629</v>
      </c>
      <c r="AJ353" s="29">
        <f t="shared" si="513"/>
        <v>2.5119453129053184</v>
      </c>
      <c r="AK353" s="29">
        <f t="shared" si="513"/>
        <v>2.5619483850914366</v>
      </c>
      <c r="AL353" s="29">
        <f t="shared" si="513"/>
        <v>1.012768136147173</v>
      </c>
      <c r="AM353" s="30" t="e">
        <f t="shared" si="513"/>
        <v>#VALUE!</v>
      </c>
      <c r="AN353" s="31">
        <f t="shared" si="513"/>
        <v>3.2417814911560674</v>
      </c>
      <c r="AO353" s="32">
        <f t="shared" si="513"/>
        <v>0.89922506086377174</v>
      </c>
      <c r="AP353" s="32">
        <f t="shared" si="513"/>
        <v>0.89922506086377174</v>
      </c>
      <c r="AQ353" s="33">
        <f t="shared" si="513"/>
        <v>6.1232467163483015</v>
      </c>
      <c r="AR353" s="33">
        <f t="shared" si="513"/>
        <v>10.480819822182657</v>
      </c>
      <c r="AS353" s="33">
        <f t="shared" si="513"/>
        <v>19.768653581918468</v>
      </c>
      <c r="AT353" s="34">
        <f t="shared" si="513"/>
        <v>7.4999999999999997E-2</v>
      </c>
      <c r="AU353" s="34">
        <f t="shared" si="513"/>
        <v>7.4999999999999997E-2</v>
      </c>
      <c r="AV353" s="35" t="e">
        <f t="shared" si="513"/>
        <v>#VALUE!</v>
      </c>
      <c r="AW353" s="35" t="e">
        <f t="shared" si="513"/>
        <v>#VALUE!</v>
      </c>
      <c r="AX353" s="36" t="e">
        <f t="shared" si="513"/>
        <v>#VALUE!</v>
      </c>
      <c r="AY353" s="36" t="e">
        <f t="shared" si="513"/>
        <v>#VALUE!</v>
      </c>
    </row>
    <row r="354" spans="6:51" x14ac:dyDescent="0.3">
      <c r="F354">
        <v>40</v>
      </c>
      <c r="G354" s="29">
        <f t="shared" ref="G354:X354" si="514">G$160+G282</f>
        <v>2.1948877403921214</v>
      </c>
      <c r="H354" s="29">
        <f t="shared" si="514"/>
        <v>2.9864731065483596</v>
      </c>
      <c r="I354" s="29">
        <f t="shared" si="514"/>
        <v>2.5119339684730804</v>
      </c>
      <c r="J354" s="29">
        <f t="shared" si="514"/>
        <v>2.5619464668877647</v>
      </c>
      <c r="K354" s="29">
        <f t="shared" si="514"/>
        <v>1.012768136147173</v>
      </c>
      <c r="L354" s="30" t="e">
        <f t="shared" si="514"/>
        <v>#VALUE!</v>
      </c>
      <c r="M354" s="31">
        <f t="shared" si="514"/>
        <v>3.2330215954258783</v>
      </c>
      <c r="N354" s="32">
        <f t="shared" si="514"/>
        <v>0.89922506086377174</v>
      </c>
      <c r="O354" s="32">
        <f t="shared" si="514"/>
        <v>0.89922506086377174</v>
      </c>
      <c r="P354" s="33">
        <f t="shared" si="514"/>
        <v>6.1232467163483015</v>
      </c>
      <c r="Q354" s="33">
        <f t="shared" si="514"/>
        <v>10.480819822182657</v>
      </c>
      <c r="R354" s="33">
        <f t="shared" si="514"/>
        <v>19.768653581918468</v>
      </c>
      <c r="S354" s="34">
        <f t="shared" si="514"/>
        <v>7.4999999999999997E-2</v>
      </c>
      <c r="T354" s="34">
        <f t="shared" si="514"/>
        <v>7.4999999999999997E-2</v>
      </c>
      <c r="U354" s="35" t="e">
        <f t="shared" si="514"/>
        <v>#VALUE!</v>
      </c>
      <c r="V354" s="35" t="e">
        <f t="shared" si="514"/>
        <v>#VALUE!</v>
      </c>
      <c r="W354" s="36" t="e">
        <f t="shared" si="514"/>
        <v>#VALUE!</v>
      </c>
      <c r="X354" s="36" t="e">
        <f t="shared" si="514"/>
        <v>#VALUE!</v>
      </c>
      <c r="AG354">
        <f t="shared" si="436"/>
        <v>45.908921481342745</v>
      </c>
      <c r="AH354" s="29">
        <f t="shared" ref="AH354:AY354" si="515">AH$160+AH282</f>
        <v>2.1948883355447535</v>
      </c>
      <c r="AI354" s="29">
        <f t="shared" si="515"/>
        <v>2.9864750640017461</v>
      </c>
      <c r="AJ354" s="29">
        <f t="shared" si="515"/>
        <v>2.5119475388351811</v>
      </c>
      <c r="AK354" s="29">
        <f t="shared" si="515"/>
        <v>2.5619488950362728</v>
      </c>
      <c r="AL354" s="29">
        <f t="shared" si="515"/>
        <v>1.012768136147173</v>
      </c>
      <c r="AM354" s="30" t="e">
        <f t="shared" si="515"/>
        <v>#VALUE!</v>
      </c>
      <c r="AN354" s="31">
        <f t="shared" si="515"/>
        <v>3.245410342468432</v>
      </c>
      <c r="AO354" s="32">
        <f t="shared" si="515"/>
        <v>0.89922506086377174</v>
      </c>
      <c r="AP354" s="32">
        <f t="shared" si="515"/>
        <v>0.89922506086377174</v>
      </c>
      <c r="AQ354" s="33">
        <f t="shared" si="515"/>
        <v>6.1232467163483015</v>
      </c>
      <c r="AR354" s="33">
        <f t="shared" si="515"/>
        <v>10.480819822182657</v>
      </c>
      <c r="AS354" s="33">
        <f t="shared" si="515"/>
        <v>19.768653581918468</v>
      </c>
      <c r="AT354" s="34">
        <f t="shared" si="515"/>
        <v>7.4999999999999997E-2</v>
      </c>
      <c r="AU354" s="34">
        <f t="shared" si="515"/>
        <v>7.4999999999999997E-2</v>
      </c>
      <c r="AV354" s="35" t="e">
        <f t="shared" si="515"/>
        <v>#VALUE!</v>
      </c>
      <c r="AW354" s="35" t="e">
        <f t="shared" si="515"/>
        <v>#VALUE!</v>
      </c>
      <c r="AX354" s="36" t="e">
        <f t="shared" si="515"/>
        <v>#VALUE!</v>
      </c>
      <c r="AY354" s="36" t="e">
        <f t="shared" si="515"/>
        <v>#VALUE!</v>
      </c>
    </row>
    <row r="355" spans="6:51" x14ac:dyDescent="0.3">
      <c r="F355">
        <v>41</v>
      </c>
      <c r="G355" s="29">
        <f t="shared" ref="G355:X355" si="516">G$160+G283</f>
        <v>2.1948879421289131</v>
      </c>
      <c r="H355" s="29">
        <f t="shared" si="516"/>
        <v>2.9864736915582908</v>
      </c>
      <c r="I355" s="29">
        <f t="shared" si="516"/>
        <v>2.5119387741896144</v>
      </c>
      <c r="J355" s="29">
        <f t="shared" si="516"/>
        <v>2.5619472023994971</v>
      </c>
      <c r="K355" s="29">
        <f t="shared" si="516"/>
        <v>1.012768136147173</v>
      </c>
      <c r="L355" s="30" t="e">
        <f t="shared" si="516"/>
        <v>#VALUE!</v>
      </c>
      <c r="M355" s="31">
        <f t="shared" si="516"/>
        <v>3.2358659798360092</v>
      </c>
      <c r="N355" s="32">
        <f t="shared" si="516"/>
        <v>0.89922506086377174</v>
      </c>
      <c r="O355" s="32">
        <f t="shared" si="516"/>
        <v>0.89922506086377174</v>
      </c>
      <c r="P355" s="33">
        <f t="shared" si="516"/>
        <v>6.1232467163483015</v>
      </c>
      <c r="Q355" s="33">
        <f t="shared" si="516"/>
        <v>10.480819822182657</v>
      </c>
      <c r="R355" s="33">
        <f t="shared" si="516"/>
        <v>19.768653581918468</v>
      </c>
      <c r="S355" s="34">
        <f t="shared" si="516"/>
        <v>7.4999999999999997E-2</v>
      </c>
      <c r="T355" s="34">
        <f t="shared" si="516"/>
        <v>7.4999999999999997E-2</v>
      </c>
      <c r="U355" s="35" t="e">
        <f t="shared" si="516"/>
        <v>#VALUE!</v>
      </c>
      <c r="V355" s="35" t="e">
        <f t="shared" si="516"/>
        <v>#VALUE!</v>
      </c>
      <c r="W355" s="36" t="e">
        <f t="shared" si="516"/>
        <v>#VALUE!</v>
      </c>
      <c r="X355" s="36" t="e">
        <f t="shared" si="516"/>
        <v>#VALUE!</v>
      </c>
      <c r="AG355">
        <f t="shared" si="436"/>
        <v>48.058485286186681</v>
      </c>
      <c r="AH355" s="29">
        <f t="shared" ref="AH355:AY355" si="517">AH$160+AH283</f>
        <v>2.1948883876201304</v>
      </c>
      <c r="AI355" s="29">
        <f t="shared" si="517"/>
        <v>2.9864752913729617</v>
      </c>
      <c r="AJ355" s="29">
        <f t="shared" si="517"/>
        <v>2.5119485246302715</v>
      </c>
      <c r="AK355" s="29">
        <f t="shared" si="517"/>
        <v>2.5619491681494866</v>
      </c>
      <c r="AL355" s="29">
        <f t="shared" si="517"/>
        <v>1.012768136147173</v>
      </c>
      <c r="AM355" s="30" t="e">
        <f t="shared" si="517"/>
        <v>#VALUE!</v>
      </c>
      <c r="AN355" s="31">
        <f t="shared" si="517"/>
        <v>3.2480158684514193</v>
      </c>
      <c r="AO355" s="32">
        <f t="shared" si="517"/>
        <v>0.89922506086377174</v>
      </c>
      <c r="AP355" s="32">
        <f t="shared" si="517"/>
        <v>0.89922506086377174</v>
      </c>
      <c r="AQ355" s="33">
        <f t="shared" si="517"/>
        <v>6.1232467163483015</v>
      </c>
      <c r="AR355" s="33">
        <f t="shared" si="517"/>
        <v>10.480819822182657</v>
      </c>
      <c r="AS355" s="33">
        <f t="shared" si="517"/>
        <v>19.768653581918468</v>
      </c>
      <c r="AT355" s="34">
        <f t="shared" si="517"/>
        <v>7.4999999999999997E-2</v>
      </c>
      <c r="AU355" s="34">
        <f t="shared" si="517"/>
        <v>7.4999999999999997E-2</v>
      </c>
      <c r="AV355" s="35" t="e">
        <f t="shared" si="517"/>
        <v>#VALUE!</v>
      </c>
      <c r="AW355" s="35" t="e">
        <f t="shared" si="517"/>
        <v>#VALUE!</v>
      </c>
      <c r="AX355" s="36" t="e">
        <f t="shared" si="517"/>
        <v>#VALUE!</v>
      </c>
      <c r="AY355" s="36" t="e">
        <f t="shared" si="517"/>
        <v>#VALUE!</v>
      </c>
    </row>
    <row r="356" spans="6:51" x14ac:dyDescent="0.3">
      <c r="F356">
        <v>42</v>
      </c>
      <c r="G356" s="29">
        <f t="shared" ref="G356:X356" si="518">G$160+G284</f>
        <v>2.1948880820682533</v>
      </c>
      <c r="H356" s="29">
        <f t="shared" si="518"/>
        <v>2.9864741338241636</v>
      </c>
      <c r="I356" s="29">
        <f t="shared" si="518"/>
        <v>2.5119420276702646</v>
      </c>
      <c r="J356" s="29">
        <f t="shared" si="518"/>
        <v>2.5619477538060114</v>
      </c>
      <c r="K356" s="29">
        <f t="shared" si="518"/>
        <v>1.012768136147173</v>
      </c>
      <c r="L356" s="30" t="e">
        <f t="shared" si="518"/>
        <v>#VALUE!</v>
      </c>
      <c r="M356" s="31">
        <f t="shared" si="518"/>
        <v>3.2383469871409281</v>
      </c>
      <c r="N356" s="32">
        <f t="shared" si="518"/>
        <v>0.89922506086377174</v>
      </c>
      <c r="O356" s="32">
        <f t="shared" si="518"/>
        <v>0.89922506086377174</v>
      </c>
      <c r="P356" s="33">
        <f t="shared" si="518"/>
        <v>6.1232467163483015</v>
      </c>
      <c r="Q356" s="33">
        <f t="shared" si="518"/>
        <v>10.480819822182657</v>
      </c>
      <c r="R356" s="33">
        <f t="shared" si="518"/>
        <v>19.768653581918468</v>
      </c>
      <c r="S356" s="34">
        <f t="shared" si="518"/>
        <v>7.4999999999999997E-2</v>
      </c>
      <c r="T356" s="34">
        <f t="shared" si="518"/>
        <v>7.4999999999999997E-2</v>
      </c>
      <c r="U356" s="35" t="e">
        <f t="shared" si="518"/>
        <v>#VALUE!</v>
      </c>
      <c r="V356" s="35" t="e">
        <f t="shared" si="518"/>
        <v>#VALUE!</v>
      </c>
      <c r="W356" s="36" t="e">
        <f t="shared" si="518"/>
        <v>#VALUE!</v>
      </c>
      <c r="X356" s="36" t="e">
        <f t="shared" si="518"/>
        <v>#VALUE!</v>
      </c>
      <c r="AG356">
        <f t="shared" si="436"/>
        <v>50.049146529274978</v>
      </c>
      <c r="AH356" s="29">
        <f t="shared" ref="AH356:AY356" si="519">AH$160+AH284</f>
        <v>2.1948884147346579</v>
      </c>
      <c r="AI356" s="29">
        <f t="shared" si="519"/>
        <v>2.9864754182505169</v>
      </c>
      <c r="AJ356" s="29">
        <f t="shared" si="519"/>
        <v>2.5119489869115839</v>
      </c>
      <c r="AK356" s="29">
        <f t="shared" si="519"/>
        <v>2.5619493188587876</v>
      </c>
      <c r="AL356" s="29">
        <f t="shared" si="519"/>
        <v>1.012768136147173</v>
      </c>
      <c r="AM356" s="30" t="e">
        <f t="shared" si="519"/>
        <v>#VALUE!</v>
      </c>
      <c r="AN356" s="31">
        <f t="shared" si="519"/>
        <v>3.2498801340706529</v>
      </c>
      <c r="AO356" s="32">
        <f t="shared" si="519"/>
        <v>0.89922506086377174</v>
      </c>
      <c r="AP356" s="32">
        <f t="shared" si="519"/>
        <v>0.89922506086377174</v>
      </c>
      <c r="AQ356" s="33">
        <f t="shared" si="519"/>
        <v>6.1232467163483015</v>
      </c>
      <c r="AR356" s="33">
        <f t="shared" si="519"/>
        <v>10.480819822182657</v>
      </c>
      <c r="AS356" s="33">
        <f t="shared" si="519"/>
        <v>19.768653581918468</v>
      </c>
      <c r="AT356" s="34">
        <f t="shared" si="519"/>
        <v>7.4999999999999997E-2</v>
      </c>
      <c r="AU356" s="34">
        <f t="shared" si="519"/>
        <v>7.4999999999999997E-2</v>
      </c>
      <c r="AV356" s="35" t="e">
        <f t="shared" si="519"/>
        <v>#VALUE!</v>
      </c>
      <c r="AW356" s="35" t="e">
        <f t="shared" si="519"/>
        <v>#VALUE!</v>
      </c>
      <c r="AX356" s="36" t="e">
        <f t="shared" si="519"/>
        <v>#VALUE!</v>
      </c>
      <c r="AY356" s="36" t="e">
        <f t="shared" si="519"/>
        <v>#VALUE!</v>
      </c>
    </row>
    <row r="357" spans="6:51" x14ac:dyDescent="0.3">
      <c r="F357">
        <v>43</v>
      </c>
      <c r="G357" s="29">
        <f t="shared" ref="G357:X357" si="520">G$160+G285</f>
        <v>2.1948881804967968</v>
      </c>
      <c r="H357" s="29">
        <f t="shared" si="520"/>
        <v>2.9864744699588428</v>
      </c>
      <c r="I357" s="29">
        <f t="shared" si="520"/>
        <v>2.5119442502359983</v>
      </c>
      <c r="J357" s="29">
        <f t="shared" si="520"/>
        <v>2.5619481695967048</v>
      </c>
      <c r="K357" s="29">
        <f t="shared" si="520"/>
        <v>1.012768136147173</v>
      </c>
      <c r="L357" s="30" t="e">
        <f t="shared" si="520"/>
        <v>#VALUE!</v>
      </c>
      <c r="M357" s="31">
        <f t="shared" si="520"/>
        <v>3.2405146403632901</v>
      </c>
      <c r="N357" s="32">
        <f t="shared" si="520"/>
        <v>0.89922506086377174</v>
      </c>
      <c r="O357" s="32">
        <f t="shared" si="520"/>
        <v>0.89922506086377174</v>
      </c>
      <c r="P357" s="33">
        <f t="shared" si="520"/>
        <v>6.1232467163483015</v>
      </c>
      <c r="Q357" s="33">
        <f t="shared" si="520"/>
        <v>10.480819822182657</v>
      </c>
      <c r="R357" s="33">
        <f t="shared" si="520"/>
        <v>19.768653581918468</v>
      </c>
      <c r="S357" s="34">
        <f t="shared" si="520"/>
        <v>7.4999999999999997E-2</v>
      </c>
      <c r="T357" s="34">
        <f t="shared" si="520"/>
        <v>7.4999999999999997E-2</v>
      </c>
      <c r="U357" s="35" t="e">
        <f t="shared" si="520"/>
        <v>#VALUE!</v>
      </c>
      <c r="V357" s="35" t="e">
        <f t="shared" si="520"/>
        <v>#VALUE!</v>
      </c>
      <c r="W357" s="36" t="e">
        <f t="shared" si="520"/>
        <v>#VALUE!</v>
      </c>
      <c r="X357" s="36" t="e">
        <f t="shared" si="520"/>
        <v>#VALUE!</v>
      </c>
      <c r="AG357">
        <f t="shared" si="436"/>
        <v>51.88345373655357</v>
      </c>
      <c r="AH357" s="29">
        <f t="shared" ref="AH357:AY357" si="521">AH$160+AH285</f>
        <v>2.1948884300472211</v>
      </c>
      <c r="AI357" s="29">
        <f t="shared" si="521"/>
        <v>2.9864754928617834</v>
      </c>
      <c r="AJ357" s="29">
        <f t="shared" si="521"/>
        <v>2.5119492220157422</v>
      </c>
      <c r="AK357" s="29">
        <f t="shared" si="521"/>
        <v>2.5619494066989432</v>
      </c>
      <c r="AL357" s="29">
        <f t="shared" si="521"/>
        <v>1.012768136147173</v>
      </c>
      <c r="AM357" s="30" t="e">
        <f t="shared" si="521"/>
        <v>#VALUE!</v>
      </c>
      <c r="AN357" s="31">
        <f t="shared" si="521"/>
        <v>3.2512432744039197</v>
      </c>
      <c r="AO357" s="32">
        <f t="shared" si="521"/>
        <v>0.89922506086377174</v>
      </c>
      <c r="AP357" s="32">
        <f t="shared" si="521"/>
        <v>0.89922506086377174</v>
      </c>
      <c r="AQ357" s="33">
        <f t="shared" si="521"/>
        <v>6.1232467163483015</v>
      </c>
      <c r="AR357" s="33">
        <f t="shared" si="521"/>
        <v>10.480819822182657</v>
      </c>
      <c r="AS357" s="33">
        <f t="shared" si="521"/>
        <v>19.768653581918468</v>
      </c>
      <c r="AT357" s="34">
        <f t="shared" si="521"/>
        <v>7.4999999999999997E-2</v>
      </c>
      <c r="AU357" s="34">
        <f t="shared" si="521"/>
        <v>7.4999999999999997E-2</v>
      </c>
      <c r="AV357" s="35" t="e">
        <f t="shared" si="521"/>
        <v>#VALUE!</v>
      </c>
      <c r="AW357" s="35" t="e">
        <f t="shared" si="521"/>
        <v>#VALUE!</v>
      </c>
      <c r="AX357" s="36" t="e">
        <f t="shared" si="521"/>
        <v>#VALUE!</v>
      </c>
      <c r="AY357" s="36" t="e">
        <f t="shared" si="521"/>
        <v>#VALUE!</v>
      </c>
    </row>
    <row r="358" spans="6:51" x14ac:dyDescent="0.3">
      <c r="F358">
        <v>44</v>
      </c>
      <c r="G358" s="29">
        <f t="shared" ref="G358:X358" si="522">G$160+G286</f>
        <v>2.1948882506738681</v>
      </c>
      <c r="H358" s="29">
        <f t="shared" si="522"/>
        <v>2.9864747267816139</v>
      </c>
      <c r="I358" s="29">
        <f t="shared" si="522"/>
        <v>2.5119457824191072</v>
      </c>
      <c r="J358" s="29">
        <f t="shared" si="522"/>
        <v>2.5619484849311696</v>
      </c>
      <c r="K358" s="29">
        <f t="shared" si="522"/>
        <v>1.012768136147173</v>
      </c>
      <c r="L358" s="30" t="e">
        <f t="shared" si="522"/>
        <v>#VALUE!</v>
      </c>
      <c r="M358" s="31">
        <f t="shared" si="522"/>
        <v>3.2424117502963212</v>
      </c>
      <c r="N358" s="32">
        <f t="shared" si="522"/>
        <v>0.89922506086377174</v>
      </c>
      <c r="O358" s="32">
        <f t="shared" si="522"/>
        <v>0.89922506086377174</v>
      </c>
      <c r="P358" s="33">
        <f t="shared" si="522"/>
        <v>6.1232467163483015</v>
      </c>
      <c r="Q358" s="33">
        <f t="shared" si="522"/>
        <v>10.480819822182657</v>
      </c>
      <c r="R358" s="33">
        <f t="shared" si="522"/>
        <v>19.768653581918468</v>
      </c>
      <c r="S358" s="34">
        <f t="shared" si="522"/>
        <v>7.4999999999999997E-2</v>
      </c>
      <c r="T358" s="34">
        <f t="shared" si="522"/>
        <v>7.4999999999999997E-2</v>
      </c>
      <c r="U358" s="35" t="e">
        <f t="shared" si="522"/>
        <v>#VALUE!</v>
      </c>
      <c r="V358" s="35" t="e">
        <f t="shared" si="522"/>
        <v>#VALUE!</v>
      </c>
      <c r="W358" s="36" t="e">
        <f t="shared" si="522"/>
        <v>#VALUE!</v>
      </c>
      <c r="X358" s="36" t="e">
        <f t="shared" si="522"/>
        <v>#VALUE!</v>
      </c>
      <c r="AG358">
        <f t="shared" si="436"/>
        <v>53.57368754321287</v>
      </c>
      <c r="AH358" s="29">
        <f t="shared" ref="AH358:AY358" si="523">AH$160+AH286</f>
        <v>2.1948884393372419</v>
      </c>
      <c r="AI358" s="29">
        <f t="shared" si="523"/>
        <v>2.986475539029005</v>
      </c>
      <c r="AJ358" s="29">
        <f t="shared" si="523"/>
        <v>2.5119493509123707</v>
      </c>
      <c r="AK358" s="29">
        <f t="shared" si="523"/>
        <v>2.5619494606677322</v>
      </c>
      <c r="AL358" s="29">
        <f t="shared" si="523"/>
        <v>1.012768136147173</v>
      </c>
      <c r="AM358" s="30" t="e">
        <f t="shared" si="523"/>
        <v>#VALUE!</v>
      </c>
      <c r="AN358" s="31">
        <f t="shared" si="523"/>
        <v>3.2522643964271247</v>
      </c>
      <c r="AO358" s="32">
        <f t="shared" si="523"/>
        <v>0.89922506086377174</v>
      </c>
      <c r="AP358" s="32">
        <f t="shared" si="523"/>
        <v>0.89922506086377174</v>
      </c>
      <c r="AQ358" s="33">
        <f t="shared" si="523"/>
        <v>6.1232467163483015</v>
      </c>
      <c r="AR358" s="33">
        <f t="shared" si="523"/>
        <v>10.480819822182657</v>
      </c>
      <c r="AS358" s="33">
        <f t="shared" si="523"/>
        <v>19.768653581918468</v>
      </c>
      <c r="AT358" s="34">
        <f t="shared" si="523"/>
        <v>7.4999999999999997E-2</v>
      </c>
      <c r="AU358" s="34">
        <f t="shared" si="523"/>
        <v>7.4999999999999997E-2</v>
      </c>
      <c r="AV358" s="35" t="e">
        <f t="shared" si="523"/>
        <v>#VALUE!</v>
      </c>
      <c r="AW358" s="35" t="e">
        <f t="shared" si="523"/>
        <v>#VALUE!</v>
      </c>
      <c r="AX358" s="36" t="e">
        <f t="shared" si="523"/>
        <v>#VALUE!</v>
      </c>
      <c r="AY358" s="36" t="e">
        <f t="shared" si="523"/>
        <v>#VALUE!</v>
      </c>
    </row>
    <row r="359" spans="6:51" x14ac:dyDescent="0.3">
      <c r="F359">
        <v>45</v>
      </c>
      <c r="G359" s="29">
        <f t="shared" ref="G359:X359" si="524">G$160+G287</f>
        <v>2.194888301374216</v>
      </c>
      <c r="H359" s="29">
        <f t="shared" si="524"/>
        <v>2.9864749240339918</v>
      </c>
      <c r="I359" s="29">
        <f t="shared" si="524"/>
        <v>2.5119468483603073</v>
      </c>
      <c r="J359" s="29">
        <f t="shared" si="524"/>
        <v>2.5619487254409856</v>
      </c>
      <c r="K359" s="29">
        <f t="shared" si="524"/>
        <v>1.012768136147173</v>
      </c>
      <c r="L359" s="30" t="e">
        <f t="shared" si="524"/>
        <v>#VALUE!</v>
      </c>
      <c r="M359" s="31">
        <f t="shared" si="524"/>
        <v>3.2440749787597492</v>
      </c>
      <c r="N359" s="32">
        <f t="shared" si="524"/>
        <v>0.89922506086377174</v>
      </c>
      <c r="O359" s="32">
        <f t="shared" si="524"/>
        <v>0.89922506086377174</v>
      </c>
      <c r="P359" s="33">
        <f t="shared" si="524"/>
        <v>6.1232467163483015</v>
      </c>
      <c r="Q359" s="33">
        <f t="shared" si="524"/>
        <v>10.480819822182657</v>
      </c>
      <c r="R359" s="33">
        <f t="shared" si="524"/>
        <v>19.768653581918468</v>
      </c>
      <c r="S359" s="34">
        <f t="shared" si="524"/>
        <v>7.4999999999999997E-2</v>
      </c>
      <c r="T359" s="34">
        <f t="shared" si="524"/>
        <v>7.4999999999999997E-2</v>
      </c>
      <c r="U359" s="35" t="e">
        <f t="shared" si="524"/>
        <v>#VALUE!</v>
      </c>
      <c r="V359" s="35" t="e">
        <f t="shared" si="524"/>
        <v>#VALUE!</v>
      </c>
      <c r="W359" s="36" t="e">
        <f t="shared" si="524"/>
        <v>#VALUE!</v>
      </c>
      <c r="X359" s="36" t="e">
        <f t="shared" si="524"/>
        <v>#VALUE!</v>
      </c>
      <c r="AG359">
        <f t="shared" si="436"/>
        <v>55.13116401707601</v>
      </c>
      <c r="AH359" s="29">
        <f t="shared" ref="AH359:AY359" si="525">AH$160+AH287</f>
        <v>2.1948884453145245</v>
      </c>
      <c r="AI359" s="29">
        <f t="shared" si="525"/>
        <v>2.9864755688853233</v>
      </c>
      <c r="AJ359" s="29">
        <f t="shared" si="525"/>
        <v>2.5119494262590463</v>
      </c>
      <c r="AK359" s="29">
        <f t="shared" si="525"/>
        <v>2.5619494953722382</v>
      </c>
      <c r="AL359" s="29">
        <f t="shared" si="525"/>
        <v>1.012768136147173</v>
      </c>
      <c r="AM359" s="30" t="e">
        <f t="shared" si="525"/>
        <v>#VALUE!</v>
      </c>
      <c r="AN359" s="31">
        <f t="shared" si="525"/>
        <v>3.2530458200634578</v>
      </c>
      <c r="AO359" s="32">
        <f t="shared" si="525"/>
        <v>0.89922506086377174</v>
      </c>
      <c r="AP359" s="32">
        <f t="shared" si="525"/>
        <v>0.89922506086377174</v>
      </c>
      <c r="AQ359" s="33">
        <f t="shared" si="525"/>
        <v>6.1232467163483015</v>
      </c>
      <c r="AR359" s="33">
        <f t="shared" si="525"/>
        <v>10.480819822182657</v>
      </c>
      <c r="AS359" s="33">
        <f t="shared" si="525"/>
        <v>19.768653581918468</v>
      </c>
      <c r="AT359" s="34">
        <f t="shared" si="525"/>
        <v>7.4999999999999997E-2</v>
      </c>
      <c r="AU359" s="34">
        <f t="shared" si="525"/>
        <v>7.4999999999999997E-2</v>
      </c>
      <c r="AV359" s="35" t="e">
        <f t="shared" si="525"/>
        <v>#VALUE!</v>
      </c>
      <c r="AW359" s="35" t="e">
        <f t="shared" si="525"/>
        <v>#VALUE!</v>
      </c>
      <c r="AX359" s="36" t="e">
        <f t="shared" si="525"/>
        <v>#VALUE!</v>
      </c>
      <c r="AY359" s="36" t="e">
        <f t="shared" si="525"/>
        <v>#VALUE!</v>
      </c>
    </row>
    <row r="360" spans="6:51" x14ac:dyDescent="0.3">
      <c r="F360">
        <v>46</v>
      </c>
      <c r="G360" s="29">
        <f t="shared" ref="G360:X360" si="526">G$160+G288</f>
        <v>2.1948883384766651</v>
      </c>
      <c r="H360" s="29">
        <f t="shared" si="526"/>
        <v>2.986475076318436</v>
      </c>
      <c r="I360" s="29">
        <f t="shared" si="526"/>
        <v>2.5119475967441636</v>
      </c>
      <c r="J360" s="29">
        <f t="shared" si="526"/>
        <v>2.5619489099118216</v>
      </c>
      <c r="K360" s="29">
        <f t="shared" si="526"/>
        <v>1.012768136147173</v>
      </c>
      <c r="L360" s="30" t="e">
        <f t="shared" si="526"/>
        <v>#VALUE!</v>
      </c>
      <c r="M360" s="31">
        <f t="shared" si="526"/>
        <v>3.2455357458004039</v>
      </c>
      <c r="N360" s="32">
        <f t="shared" si="526"/>
        <v>0.89922506086377174</v>
      </c>
      <c r="O360" s="32">
        <f t="shared" si="526"/>
        <v>0.89922506086377174</v>
      </c>
      <c r="P360" s="33">
        <f t="shared" si="526"/>
        <v>6.1232467163483015</v>
      </c>
      <c r="Q360" s="33">
        <f t="shared" si="526"/>
        <v>10.480819822182657</v>
      </c>
      <c r="R360" s="33">
        <f t="shared" si="526"/>
        <v>19.768653581918468</v>
      </c>
      <c r="S360" s="34">
        <f t="shared" si="526"/>
        <v>7.4999999999999997E-2</v>
      </c>
      <c r="T360" s="34">
        <f t="shared" si="526"/>
        <v>7.4999999999999997E-2</v>
      </c>
      <c r="U360" s="35" t="e">
        <f t="shared" si="526"/>
        <v>#VALUE!</v>
      </c>
      <c r="V360" s="35" t="e">
        <f t="shared" si="526"/>
        <v>#VALUE!</v>
      </c>
      <c r="W360" s="36" t="e">
        <f t="shared" si="526"/>
        <v>#VALUE!</v>
      </c>
      <c r="X360" s="36" t="e">
        <f t="shared" si="526"/>
        <v>#VALUE!</v>
      </c>
      <c r="AG360">
        <f t="shared" si="436"/>
        <v>56.566310419354807</v>
      </c>
      <c r="AH360" s="29">
        <f t="shared" ref="AH360:AY360" si="527">AH$160+AH288</f>
        <v>2.1948884493515752</v>
      </c>
      <c r="AI360" s="29">
        <f t="shared" si="527"/>
        <v>2.9864755889495709</v>
      </c>
      <c r="AJ360" s="29">
        <f t="shared" si="527"/>
        <v>2.5119494727861293</v>
      </c>
      <c r="AK360" s="29">
        <f t="shared" si="527"/>
        <v>2.5619495185891381</v>
      </c>
      <c r="AL360" s="29">
        <f t="shared" si="527"/>
        <v>1.012768136147173</v>
      </c>
      <c r="AM360" s="30" t="e">
        <f t="shared" si="527"/>
        <v>#VALUE!</v>
      </c>
      <c r="AN360" s="31">
        <f t="shared" si="527"/>
        <v>3.2536551996144953</v>
      </c>
      <c r="AO360" s="32">
        <f t="shared" si="527"/>
        <v>0.89922506086377174</v>
      </c>
      <c r="AP360" s="32">
        <f t="shared" si="527"/>
        <v>0.89922506086377174</v>
      </c>
      <c r="AQ360" s="33">
        <f t="shared" si="527"/>
        <v>6.1232467163483015</v>
      </c>
      <c r="AR360" s="33">
        <f t="shared" si="527"/>
        <v>10.480819822182657</v>
      </c>
      <c r="AS360" s="33">
        <f t="shared" si="527"/>
        <v>19.768653581918468</v>
      </c>
      <c r="AT360" s="34">
        <f t="shared" si="527"/>
        <v>7.4999999999999997E-2</v>
      </c>
      <c r="AU360" s="34">
        <f t="shared" si="527"/>
        <v>7.4999999999999997E-2</v>
      </c>
      <c r="AV360" s="35" t="e">
        <f t="shared" si="527"/>
        <v>#VALUE!</v>
      </c>
      <c r="AW360" s="35" t="e">
        <f t="shared" si="527"/>
        <v>#VALUE!</v>
      </c>
      <c r="AX360" s="36" t="e">
        <f t="shared" si="527"/>
        <v>#VALUE!</v>
      </c>
      <c r="AY360" s="36" t="e">
        <f t="shared" si="527"/>
        <v>#VALUE!</v>
      </c>
    </row>
    <row r="361" spans="6:51" x14ac:dyDescent="0.3">
      <c r="F361">
        <v>47</v>
      </c>
      <c r="G361" s="29">
        <f t="shared" ref="G361:X361" si="528">G$160+G289</f>
        <v>2.1948883659678629</v>
      </c>
      <c r="H361" s="29">
        <f t="shared" si="528"/>
        <v>2.9864751944885377</v>
      </c>
      <c r="I361" s="29">
        <f t="shared" si="528"/>
        <v>2.511948126984815</v>
      </c>
      <c r="J361" s="29">
        <f t="shared" si="528"/>
        <v>2.5619490521850716</v>
      </c>
      <c r="K361" s="29">
        <f t="shared" si="528"/>
        <v>1.012768136147173</v>
      </c>
      <c r="L361" s="30" t="e">
        <f t="shared" si="528"/>
        <v>#VALUE!</v>
      </c>
      <c r="M361" s="31">
        <f t="shared" si="528"/>
        <v>3.2468210027455204</v>
      </c>
      <c r="N361" s="32">
        <f t="shared" si="528"/>
        <v>0.89922506086377174</v>
      </c>
      <c r="O361" s="32">
        <f t="shared" si="528"/>
        <v>0.89922506086377174</v>
      </c>
      <c r="P361" s="33">
        <f t="shared" si="528"/>
        <v>6.1232467163483015</v>
      </c>
      <c r="Q361" s="33">
        <f t="shared" si="528"/>
        <v>10.480819822182657</v>
      </c>
      <c r="R361" s="33">
        <f t="shared" si="528"/>
        <v>19.768653581918468</v>
      </c>
      <c r="S361" s="34">
        <f t="shared" si="528"/>
        <v>7.4999999999999997E-2</v>
      </c>
      <c r="T361" s="34">
        <f t="shared" si="528"/>
        <v>7.4999999999999997E-2</v>
      </c>
      <c r="U361" s="35" t="e">
        <f t="shared" si="528"/>
        <v>#VALUE!</v>
      </c>
      <c r="V361" s="35" t="e">
        <f t="shared" si="528"/>
        <v>#VALUE!</v>
      </c>
      <c r="W361" s="36" t="e">
        <f t="shared" si="528"/>
        <v>#VALUE!</v>
      </c>
      <c r="X361" s="36" t="e">
        <f t="shared" si="528"/>
        <v>#VALUE!</v>
      </c>
      <c r="AG361">
        <f t="shared" si="436"/>
        <v>57.888735014870583</v>
      </c>
      <c r="AH361" s="29">
        <f t="shared" ref="AH361:AY361" si="529">AH$160+AH289</f>
        <v>2.1948884521905239</v>
      </c>
      <c r="AI361" s="29">
        <f t="shared" si="529"/>
        <v>2.9864756028932673</v>
      </c>
      <c r="AJ361" s="29">
        <f t="shared" si="529"/>
        <v>2.5119495029017229</v>
      </c>
      <c r="AK361" s="29">
        <f t="shared" si="529"/>
        <v>2.5619495346652492</v>
      </c>
      <c r="AL361" s="29">
        <f t="shared" si="529"/>
        <v>1.012768136147173</v>
      </c>
      <c r="AM361" s="30" t="e">
        <f t="shared" si="529"/>
        <v>#VALUE!</v>
      </c>
      <c r="AN361" s="31">
        <f t="shared" si="529"/>
        <v>3.2541384131577518</v>
      </c>
      <c r="AO361" s="32">
        <f t="shared" si="529"/>
        <v>0.89922506086377174</v>
      </c>
      <c r="AP361" s="32">
        <f t="shared" si="529"/>
        <v>0.89922506086377174</v>
      </c>
      <c r="AQ361" s="33">
        <f t="shared" si="529"/>
        <v>6.1232467163483015</v>
      </c>
      <c r="AR361" s="33">
        <f t="shared" si="529"/>
        <v>10.480819822182657</v>
      </c>
      <c r="AS361" s="33">
        <f t="shared" si="529"/>
        <v>19.768653581918468</v>
      </c>
      <c r="AT361" s="34">
        <f t="shared" si="529"/>
        <v>7.4999999999999997E-2</v>
      </c>
      <c r="AU361" s="34">
        <f t="shared" si="529"/>
        <v>7.4999999999999997E-2</v>
      </c>
      <c r="AV361" s="35" t="e">
        <f t="shared" si="529"/>
        <v>#VALUE!</v>
      </c>
      <c r="AW361" s="35" t="e">
        <f t="shared" si="529"/>
        <v>#VALUE!</v>
      </c>
      <c r="AX361" s="36" t="e">
        <f t="shared" si="529"/>
        <v>#VALUE!</v>
      </c>
      <c r="AY361" s="36" t="e">
        <f t="shared" si="529"/>
        <v>#VALUE!</v>
      </c>
    </row>
    <row r="362" spans="6:51" x14ac:dyDescent="0.3">
      <c r="F362">
        <v>48</v>
      </c>
      <c r="G362" s="29">
        <f t="shared" ref="G362:X362" si="530">G$160+G290</f>
        <v>2.1948883865836382</v>
      </c>
      <c r="H362" s="29">
        <f t="shared" si="530"/>
        <v>2.9864752866503457</v>
      </c>
      <c r="I362" s="29">
        <f t="shared" si="530"/>
        <v>2.5119485060869411</v>
      </c>
      <c r="J362" s="29">
        <f t="shared" si="530"/>
        <v>2.561949162512879</v>
      </c>
      <c r="K362" s="29">
        <f t="shared" si="530"/>
        <v>1.012768136147173</v>
      </c>
      <c r="L362" s="30" t="e">
        <f t="shared" si="530"/>
        <v>#VALUE!</v>
      </c>
      <c r="M362" s="31">
        <f t="shared" si="530"/>
        <v>3.2479538903155443</v>
      </c>
      <c r="N362" s="32">
        <f t="shared" si="530"/>
        <v>0.89922506086377174</v>
      </c>
      <c r="O362" s="32">
        <f t="shared" si="530"/>
        <v>0.89922506086377174</v>
      </c>
      <c r="P362" s="33">
        <f t="shared" si="530"/>
        <v>6.1232467163483015</v>
      </c>
      <c r="Q362" s="33">
        <f t="shared" si="530"/>
        <v>10.480819822182657</v>
      </c>
      <c r="R362" s="33">
        <f t="shared" si="530"/>
        <v>19.768653581918468</v>
      </c>
      <c r="S362" s="34">
        <f t="shared" si="530"/>
        <v>7.4999999999999997E-2</v>
      </c>
      <c r="T362" s="34">
        <f t="shared" si="530"/>
        <v>7.4999999999999997E-2</v>
      </c>
      <c r="U362" s="35" t="e">
        <f t="shared" si="530"/>
        <v>#VALUE!</v>
      </c>
      <c r="V362" s="35" t="e">
        <f t="shared" si="530"/>
        <v>#VALUE!</v>
      </c>
      <c r="W362" s="36" t="e">
        <f t="shared" si="530"/>
        <v>#VALUE!</v>
      </c>
      <c r="X362" s="36" t="e">
        <f t="shared" si="530"/>
        <v>#VALUE!</v>
      </c>
      <c r="AG362">
        <f t="shared" si="436"/>
        <v>59.107291399116981</v>
      </c>
      <c r="AH362" s="29">
        <f t="shared" ref="AH362:AY362" si="531">AH$160+AH290</f>
        <v>2.1948884542556497</v>
      </c>
      <c r="AI362" s="29">
        <f t="shared" si="531"/>
        <v>2.986475612872499</v>
      </c>
      <c r="AJ362" s="29">
        <f t="shared" si="531"/>
        <v>2.5119495232012827</v>
      </c>
      <c r="AK362" s="29">
        <f t="shared" si="531"/>
        <v>2.5619495461370789</v>
      </c>
      <c r="AL362" s="29">
        <f t="shared" si="531"/>
        <v>1.012768136147173</v>
      </c>
      <c r="AM362" s="30" t="e">
        <f t="shared" si="531"/>
        <v>#VALUE!</v>
      </c>
      <c r="AN362" s="31">
        <f t="shared" si="531"/>
        <v>3.2545272952952398</v>
      </c>
      <c r="AO362" s="32">
        <f t="shared" si="531"/>
        <v>0.89922506086377174</v>
      </c>
      <c r="AP362" s="32">
        <f t="shared" si="531"/>
        <v>0.89922506086377174</v>
      </c>
      <c r="AQ362" s="33">
        <f t="shared" si="531"/>
        <v>6.1232467163483015</v>
      </c>
      <c r="AR362" s="33">
        <f t="shared" si="531"/>
        <v>10.480819822182657</v>
      </c>
      <c r="AS362" s="33">
        <f t="shared" si="531"/>
        <v>19.768653581918468</v>
      </c>
      <c r="AT362" s="34">
        <f t="shared" si="531"/>
        <v>7.4999999999999997E-2</v>
      </c>
      <c r="AU362" s="34">
        <f t="shared" si="531"/>
        <v>7.4999999999999997E-2</v>
      </c>
      <c r="AV362" s="35" t="e">
        <f t="shared" si="531"/>
        <v>#VALUE!</v>
      </c>
      <c r="AW362" s="35" t="e">
        <f t="shared" si="531"/>
        <v>#VALUE!</v>
      </c>
      <c r="AX362" s="36" t="e">
        <f t="shared" si="531"/>
        <v>#VALUE!</v>
      </c>
      <c r="AY362" s="36" t="e">
        <f t="shared" si="531"/>
        <v>#VALUE!</v>
      </c>
    </row>
    <row r="363" spans="6:51" x14ac:dyDescent="0.3">
      <c r="F363">
        <v>49</v>
      </c>
      <c r="G363" s="29">
        <f t="shared" ref="G363:X363" si="532">G$160+G291</f>
        <v>2.1948884022234134</v>
      </c>
      <c r="H363" s="29">
        <f t="shared" si="532"/>
        <v>2.9864753588868629</v>
      </c>
      <c r="I363" s="29">
        <f t="shared" si="532"/>
        <v>2.5119487795765223</v>
      </c>
      <c r="J363" s="29">
        <f t="shared" si="532"/>
        <v>2.5619492485284714</v>
      </c>
      <c r="K363" s="29">
        <f t="shared" si="532"/>
        <v>1.012768136147173</v>
      </c>
      <c r="L363" s="30" t="e">
        <f t="shared" si="532"/>
        <v>#VALUE!</v>
      </c>
      <c r="M363" s="31">
        <f t="shared" si="532"/>
        <v>3.2489542985129023</v>
      </c>
      <c r="N363" s="32">
        <f t="shared" si="532"/>
        <v>0.89922506086377174</v>
      </c>
      <c r="O363" s="32">
        <f t="shared" si="532"/>
        <v>0.89922506086377174</v>
      </c>
      <c r="P363" s="33">
        <f t="shared" si="532"/>
        <v>6.1232467163483015</v>
      </c>
      <c r="Q363" s="33">
        <f t="shared" si="532"/>
        <v>10.480819822182657</v>
      </c>
      <c r="R363" s="33">
        <f t="shared" si="532"/>
        <v>19.768653581918468</v>
      </c>
      <c r="S363" s="34">
        <f t="shared" si="532"/>
        <v>7.4999999999999997E-2</v>
      </c>
      <c r="T363" s="34">
        <f t="shared" si="532"/>
        <v>7.4999999999999997E-2</v>
      </c>
      <c r="U363" s="35" t="e">
        <f t="shared" si="532"/>
        <v>#VALUE!</v>
      </c>
      <c r="V363" s="35" t="e">
        <f t="shared" si="532"/>
        <v>#VALUE!</v>
      </c>
      <c r="W363" s="36" t="e">
        <f t="shared" si="532"/>
        <v>#VALUE!</v>
      </c>
      <c r="X363" s="36" t="e">
        <f t="shared" si="532"/>
        <v>#VALUE!</v>
      </c>
      <c r="AG363">
        <f t="shared" si="436"/>
        <v>60.230137772832911</v>
      </c>
      <c r="AH363" s="29">
        <f t="shared" ref="AH363:AY363" si="533">AH$160+AH291</f>
        <v>2.1948884558014132</v>
      </c>
      <c r="AI363" s="29">
        <f t="shared" si="533"/>
        <v>2.9864756202013583</v>
      </c>
      <c r="AJ363" s="29">
        <f t="shared" si="533"/>
        <v>2.5119495373724905</v>
      </c>
      <c r="AK363" s="29">
        <f t="shared" si="533"/>
        <v>2.5619495545423718</v>
      </c>
      <c r="AL363" s="29">
        <f t="shared" si="533"/>
        <v>1.012768136147173</v>
      </c>
      <c r="AM363" s="30" t="e">
        <f t="shared" si="533"/>
        <v>#VALUE!</v>
      </c>
      <c r="AN363" s="31">
        <f t="shared" si="533"/>
        <v>3.2548444032478896</v>
      </c>
      <c r="AO363" s="32">
        <f t="shared" si="533"/>
        <v>0.89922506086377174</v>
      </c>
      <c r="AP363" s="32">
        <f t="shared" si="533"/>
        <v>0.89922506086377174</v>
      </c>
      <c r="AQ363" s="33">
        <f t="shared" si="533"/>
        <v>6.1232467163483015</v>
      </c>
      <c r="AR363" s="33">
        <f t="shared" si="533"/>
        <v>10.480819822182657</v>
      </c>
      <c r="AS363" s="33">
        <f t="shared" si="533"/>
        <v>19.768653581918468</v>
      </c>
      <c r="AT363" s="34">
        <f t="shared" si="533"/>
        <v>7.4999999999999997E-2</v>
      </c>
      <c r="AU363" s="34">
        <f t="shared" si="533"/>
        <v>7.4999999999999997E-2</v>
      </c>
      <c r="AV363" s="35" t="e">
        <f t="shared" si="533"/>
        <v>#VALUE!</v>
      </c>
      <c r="AW363" s="35" t="e">
        <f t="shared" si="533"/>
        <v>#VALUE!</v>
      </c>
      <c r="AX363" s="36" t="e">
        <f t="shared" si="533"/>
        <v>#VALUE!</v>
      </c>
      <c r="AY363" s="36" t="e">
        <f t="shared" si="533"/>
        <v>#VALUE!</v>
      </c>
    </row>
    <row r="364" spans="6:51" x14ac:dyDescent="0.3">
      <c r="F364">
        <v>50</v>
      </c>
      <c r="G364" s="29">
        <f t="shared" ref="G364:X364" si="534">G$160+G292</f>
        <v>2.194888414220967</v>
      </c>
      <c r="H364" s="29">
        <f t="shared" si="534"/>
        <v>2.9864754157845907</v>
      </c>
      <c r="I364" s="29">
        <f t="shared" si="534"/>
        <v>2.5119489786366986</v>
      </c>
      <c r="J364" s="29">
        <f t="shared" si="534"/>
        <v>2.5619493159444753</v>
      </c>
      <c r="K364" s="29">
        <f t="shared" si="534"/>
        <v>1.012768136147173</v>
      </c>
      <c r="L364" s="30" t="e">
        <f t="shared" si="534"/>
        <v>#VALUE!</v>
      </c>
      <c r="M364" s="31">
        <f t="shared" si="534"/>
        <v>3.2498393427499739</v>
      </c>
      <c r="N364" s="32">
        <f t="shared" si="534"/>
        <v>0.89922506086377174</v>
      </c>
      <c r="O364" s="32">
        <f t="shared" si="534"/>
        <v>0.89922506086377174</v>
      </c>
      <c r="P364" s="33">
        <f t="shared" si="534"/>
        <v>6.1232467163483015</v>
      </c>
      <c r="Q364" s="33">
        <f t="shared" si="534"/>
        <v>10.480819822182657</v>
      </c>
      <c r="R364" s="33">
        <f t="shared" si="534"/>
        <v>19.768653581918468</v>
      </c>
      <c r="S364" s="34">
        <f t="shared" si="534"/>
        <v>7.4999999999999997E-2</v>
      </c>
      <c r="T364" s="34">
        <f t="shared" si="534"/>
        <v>7.4999999999999997E-2</v>
      </c>
      <c r="U364" s="35" t="e">
        <f t="shared" si="534"/>
        <v>#VALUE!</v>
      </c>
      <c r="V364" s="35" t="e">
        <f t="shared" si="534"/>
        <v>#VALUE!</v>
      </c>
      <c r="W364" s="36" t="e">
        <f t="shared" si="534"/>
        <v>#VALUE!</v>
      </c>
      <c r="X364" s="36" t="e">
        <f t="shared" si="534"/>
        <v>#VALUE!</v>
      </c>
      <c r="AG364">
        <f t="shared" si="436"/>
        <v>61.264791560927208</v>
      </c>
      <c r="AH364" s="29">
        <f t="shared" ref="AH364:AY364" si="535">AH$160+AH292</f>
        <v>2.1948884569868765</v>
      </c>
      <c r="AI364" s="29">
        <f t="shared" si="535"/>
        <v>2.9864756257077816</v>
      </c>
      <c r="AJ364" s="29">
        <f t="shared" si="535"/>
        <v>2.5119495475710867</v>
      </c>
      <c r="AK364" s="29">
        <f t="shared" si="535"/>
        <v>2.5619495608456448</v>
      </c>
      <c r="AL364" s="29">
        <f t="shared" si="535"/>
        <v>1.012768136147173</v>
      </c>
      <c r="AM364" s="30" t="e">
        <f t="shared" si="535"/>
        <v>#VALUE!</v>
      </c>
      <c r="AN364" s="31">
        <f t="shared" si="535"/>
        <v>3.2551060285889197</v>
      </c>
      <c r="AO364" s="32">
        <f t="shared" si="535"/>
        <v>0.89922506086377174</v>
      </c>
      <c r="AP364" s="32">
        <f t="shared" si="535"/>
        <v>0.89922506086377174</v>
      </c>
      <c r="AQ364" s="33">
        <f t="shared" si="535"/>
        <v>6.1232467163483015</v>
      </c>
      <c r="AR364" s="33">
        <f t="shared" si="535"/>
        <v>10.480819822182657</v>
      </c>
      <c r="AS364" s="33">
        <f t="shared" si="535"/>
        <v>19.768653581918468</v>
      </c>
      <c r="AT364" s="34">
        <f t="shared" si="535"/>
        <v>7.4999999999999997E-2</v>
      </c>
      <c r="AU364" s="34">
        <f t="shared" si="535"/>
        <v>7.4999999999999997E-2</v>
      </c>
      <c r="AV364" s="35" t="e">
        <f t="shared" si="535"/>
        <v>#VALUE!</v>
      </c>
      <c r="AW364" s="35" t="e">
        <f t="shared" si="535"/>
        <v>#VALUE!</v>
      </c>
      <c r="AX364" s="36" t="e">
        <f t="shared" si="535"/>
        <v>#VALUE!</v>
      </c>
      <c r="AY364" s="36" t="e">
        <f t="shared" si="535"/>
        <v>#VALUE!</v>
      </c>
    </row>
    <row r="365" spans="6:51" x14ac:dyDescent="0.3">
      <c r="F365">
        <v>51</v>
      </c>
      <c r="G365" s="29">
        <f t="shared" ref="G365:X365" si="536">G$160+G293</f>
        <v>2.1948884235232842</v>
      </c>
      <c r="H365" s="29">
        <f t="shared" si="536"/>
        <v>2.9864754608179318</v>
      </c>
      <c r="I365" s="29">
        <f t="shared" si="536"/>
        <v>2.5119491247994534</v>
      </c>
      <c r="J365" s="29">
        <f t="shared" si="536"/>
        <v>2.5619493690579498</v>
      </c>
      <c r="K365" s="29">
        <f t="shared" si="536"/>
        <v>1.012768136147173</v>
      </c>
      <c r="L365" s="30" t="e">
        <f t="shared" si="536"/>
        <v>#VALUE!</v>
      </c>
      <c r="M365" s="31">
        <f t="shared" si="536"/>
        <v>3.2506237686698509</v>
      </c>
      <c r="N365" s="32">
        <f t="shared" si="536"/>
        <v>0.89922506086377174</v>
      </c>
      <c r="O365" s="32">
        <f t="shared" si="536"/>
        <v>0.89922506086377174</v>
      </c>
      <c r="P365" s="33">
        <f t="shared" si="536"/>
        <v>6.1232467163483015</v>
      </c>
      <c r="Q365" s="33">
        <f t="shared" si="536"/>
        <v>10.480819822182657</v>
      </c>
      <c r="R365" s="33">
        <f t="shared" si="536"/>
        <v>19.768653581918468</v>
      </c>
      <c r="S365" s="34">
        <f t="shared" si="536"/>
        <v>7.4999999999999997E-2</v>
      </c>
      <c r="T365" s="34">
        <f t="shared" si="536"/>
        <v>7.4999999999999997E-2</v>
      </c>
      <c r="U365" s="35" t="e">
        <f t="shared" si="536"/>
        <v>#VALUE!</v>
      </c>
      <c r="V365" s="35" t="e">
        <f t="shared" si="536"/>
        <v>#VALUE!</v>
      </c>
      <c r="W365" s="36" t="e">
        <f t="shared" si="536"/>
        <v>#VALUE!</v>
      </c>
      <c r="X365" s="36" t="e">
        <f t="shared" si="536"/>
        <v>#VALUE!</v>
      </c>
      <c r="AG365">
        <f t="shared" si="436"/>
        <v>62.218179741427043</v>
      </c>
      <c r="AH365" s="29">
        <f t="shared" ref="AH365:AY365" si="537">AH$160+AH293</f>
        <v>2.1948884579151171</v>
      </c>
      <c r="AI365" s="29">
        <f t="shared" si="537"/>
        <v>2.9864756299291542</v>
      </c>
      <c r="AJ365" s="29">
        <f t="shared" si="537"/>
        <v>2.5119495551078392</v>
      </c>
      <c r="AK365" s="29">
        <f t="shared" si="537"/>
        <v>2.5619495656705649</v>
      </c>
      <c r="AL365" s="29">
        <f t="shared" si="537"/>
        <v>1.012768136147173</v>
      </c>
      <c r="AM365" s="30" t="e">
        <f t="shared" si="537"/>
        <v>#VALUE!</v>
      </c>
      <c r="AN365" s="31">
        <f t="shared" si="537"/>
        <v>3.255324144650968</v>
      </c>
      <c r="AO365" s="32">
        <f t="shared" si="537"/>
        <v>0.89922506086377174</v>
      </c>
      <c r="AP365" s="32">
        <f t="shared" si="537"/>
        <v>0.89922506086377174</v>
      </c>
      <c r="AQ365" s="33">
        <f t="shared" si="537"/>
        <v>6.1232467163483015</v>
      </c>
      <c r="AR365" s="33">
        <f t="shared" si="537"/>
        <v>10.480819822182657</v>
      </c>
      <c r="AS365" s="33">
        <f t="shared" si="537"/>
        <v>19.768653581918468</v>
      </c>
      <c r="AT365" s="34">
        <f t="shared" si="537"/>
        <v>7.4999999999999997E-2</v>
      </c>
      <c r="AU365" s="34">
        <f t="shared" si="537"/>
        <v>7.4999999999999997E-2</v>
      </c>
      <c r="AV365" s="35" t="e">
        <f t="shared" si="537"/>
        <v>#VALUE!</v>
      </c>
      <c r="AW365" s="35" t="e">
        <f t="shared" si="537"/>
        <v>#VALUE!</v>
      </c>
      <c r="AX365" s="36" t="e">
        <f t="shared" si="537"/>
        <v>#VALUE!</v>
      </c>
      <c r="AY365" s="36" t="e">
        <f t="shared" si="537"/>
        <v>#VALUE!</v>
      </c>
    </row>
    <row r="366" spans="6:51" x14ac:dyDescent="0.3">
      <c r="F366">
        <v>52</v>
      </c>
      <c r="G366" s="29">
        <f t="shared" ref="G366:X366" si="538">G$160+G294</f>
        <v>2.194888430809983</v>
      </c>
      <c r="H366" s="29">
        <f t="shared" si="538"/>
        <v>2.9864754966310767</v>
      </c>
      <c r="I366" s="29">
        <f t="shared" si="538"/>
        <v>2.5119492330526141</v>
      </c>
      <c r="J366" s="29">
        <f t="shared" si="538"/>
        <v>2.561949411117419</v>
      </c>
      <c r="K366" s="29">
        <f t="shared" si="538"/>
        <v>1.012768136147173</v>
      </c>
      <c r="L366" s="30" t="e">
        <f t="shared" si="538"/>
        <v>#VALUE!</v>
      </c>
      <c r="M366" s="31">
        <f t="shared" si="538"/>
        <v>3.2513202963409049</v>
      </c>
      <c r="N366" s="32">
        <f t="shared" si="538"/>
        <v>0.89922506086377174</v>
      </c>
      <c r="O366" s="32">
        <f t="shared" si="538"/>
        <v>0.89922506086377174</v>
      </c>
      <c r="P366" s="33">
        <f t="shared" si="538"/>
        <v>6.1232467163483015</v>
      </c>
      <c r="Q366" s="33">
        <f t="shared" si="538"/>
        <v>10.480819822182657</v>
      </c>
      <c r="R366" s="33">
        <f t="shared" si="538"/>
        <v>19.768653581918468</v>
      </c>
      <c r="S366" s="34">
        <f t="shared" si="538"/>
        <v>7.4999999999999997E-2</v>
      </c>
      <c r="T366" s="34">
        <f t="shared" si="538"/>
        <v>7.4999999999999997E-2</v>
      </c>
      <c r="U366" s="35" t="e">
        <f t="shared" si="538"/>
        <v>#VALUE!</v>
      </c>
      <c r="V366" s="35" t="e">
        <f t="shared" si="538"/>
        <v>#VALUE!</v>
      </c>
      <c r="W366" s="36" t="e">
        <f t="shared" si="538"/>
        <v>#VALUE!</v>
      </c>
      <c r="X366" s="36" t="e">
        <f t="shared" si="538"/>
        <v>#VALUE!</v>
      </c>
      <c r="AG366">
        <f t="shared" si="436"/>
        <v>63.096685221401138</v>
      </c>
      <c r="AH366" s="29">
        <f t="shared" ref="AH366:AY366" si="539">AH$160+AH294</f>
        <v>2.1948884586550736</v>
      </c>
      <c r="AI366" s="29">
        <f t="shared" si="539"/>
        <v>2.9864756332237303</v>
      </c>
      <c r="AJ366" s="29">
        <f t="shared" si="539"/>
        <v>2.5119495608080613</v>
      </c>
      <c r="AK366" s="29">
        <f t="shared" si="539"/>
        <v>2.5619495694315777</v>
      </c>
      <c r="AL366" s="29">
        <f t="shared" si="539"/>
        <v>1.012768136147173</v>
      </c>
      <c r="AM366" s="30" t="e">
        <f t="shared" si="539"/>
        <v>#VALUE!</v>
      </c>
      <c r="AN366" s="31">
        <f t="shared" si="539"/>
        <v>3.2555076927352657</v>
      </c>
      <c r="AO366" s="32">
        <f t="shared" si="539"/>
        <v>0.89922506086377174</v>
      </c>
      <c r="AP366" s="32">
        <f t="shared" si="539"/>
        <v>0.89922506086377174</v>
      </c>
      <c r="AQ366" s="33">
        <f t="shared" si="539"/>
        <v>6.1232467163483015</v>
      </c>
      <c r="AR366" s="33">
        <f t="shared" si="539"/>
        <v>10.480819822182657</v>
      </c>
      <c r="AS366" s="33">
        <f t="shared" si="539"/>
        <v>19.768653581918468</v>
      </c>
      <c r="AT366" s="34">
        <f t="shared" si="539"/>
        <v>7.4999999999999997E-2</v>
      </c>
      <c r="AU366" s="34">
        <f t="shared" si="539"/>
        <v>7.4999999999999997E-2</v>
      </c>
      <c r="AV366" s="35" t="e">
        <f t="shared" si="539"/>
        <v>#VALUE!</v>
      </c>
      <c r="AW366" s="35" t="e">
        <f t="shared" si="539"/>
        <v>#VALUE!</v>
      </c>
      <c r="AX366" s="36" t="e">
        <f t="shared" si="539"/>
        <v>#VALUE!</v>
      </c>
      <c r="AY366" s="36" t="e">
        <f t="shared" si="539"/>
        <v>#VALUE!</v>
      </c>
    </row>
    <row r="367" spans="6:51" x14ac:dyDescent="0.3">
      <c r="F367">
        <v>53</v>
      </c>
      <c r="G367" s="29">
        <f t="shared" ref="G367:X367" si="540">G$160+G295</f>
        <v>2.1948884365739021</v>
      </c>
      <c r="H367" s="29">
        <f t="shared" si="540"/>
        <v>2.9864755252456283</v>
      </c>
      <c r="I367" s="29">
        <f t="shared" si="540"/>
        <v>2.5119493139124449</v>
      </c>
      <c r="J367" s="29">
        <f t="shared" si="540"/>
        <v>2.561949444590919</v>
      </c>
      <c r="K367" s="29">
        <f t="shared" si="540"/>
        <v>1.012768136147173</v>
      </c>
      <c r="L367" s="30" t="e">
        <f t="shared" si="540"/>
        <v>#VALUE!</v>
      </c>
      <c r="M367" s="31">
        <f t="shared" si="540"/>
        <v>3.2519399129565993</v>
      </c>
      <c r="N367" s="32">
        <f t="shared" si="540"/>
        <v>0.89922506086377174</v>
      </c>
      <c r="O367" s="32">
        <f t="shared" si="540"/>
        <v>0.89922506086377174</v>
      </c>
      <c r="P367" s="33">
        <f t="shared" si="540"/>
        <v>6.1232467163483015</v>
      </c>
      <c r="Q367" s="33">
        <f t="shared" si="540"/>
        <v>10.480819822182657</v>
      </c>
      <c r="R367" s="33">
        <f t="shared" si="540"/>
        <v>19.768653581918468</v>
      </c>
      <c r="S367" s="34">
        <f t="shared" si="540"/>
        <v>7.4999999999999997E-2</v>
      </c>
      <c r="T367" s="34">
        <f t="shared" si="540"/>
        <v>7.4999999999999997E-2</v>
      </c>
      <c r="U367" s="35" t="e">
        <f t="shared" si="540"/>
        <v>#VALUE!</v>
      </c>
      <c r="V367" s="35" t="e">
        <f t="shared" si="540"/>
        <v>#VALUE!</v>
      </c>
      <c r="W367" s="36" t="e">
        <f t="shared" si="540"/>
        <v>#VALUE!</v>
      </c>
      <c r="X367" s="36" t="e">
        <f t="shared" si="540"/>
        <v>#VALUE!</v>
      </c>
      <c r="AG367">
        <f t="shared" si="436"/>
        <v>63.906189570343123</v>
      </c>
      <c r="AH367" s="29">
        <f t="shared" ref="AH367:AY367" si="541">AH$160+AH295</f>
        <v>2.1948884592541522</v>
      </c>
      <c r="AI367" s="29">
        <f t="shared" si="541"/>
        <v>2.9864756358361837</v>
      </c>
      <c r="AJ367" s="29">
        <f t="shared" si="541"/>
        <v>2.5119495652078214</v>
      </c>
      <c r="AK367" s="29">
        <f t="shared" si="541"/>
        <v>2.5619495724109624</v>
      </c>
      <c r="AL367" s="29">
        <f t="shared" si="541"/>
        <v>1.012768136147173</v>
      </c>
      <c r="AM367" s="30" t="e">
        <f t="shared" si="541"/>
        <v>#VALUE!</v>
      </c>
      <c r="AN367" s="31">
        <f t="shared" si="541"/>
        <v>3.2556634484257105</v>
      </c>
      <c r="AO367" s="32">
        <f t="shared" si="541"/>
        <v>0.89922506086377174</v>
      </c>
      <c r="AP367" s="32">
        <f t="shared" si="541"/>
        <v>0.89922506086377174</v>
      </c>
      <c r="AQ367" s="33">
        <f t="shared" si="541"/>
        <v>6.1232467163483015</v>
      </c>
      <c r="AR367" s="33">
        <f t="shared" si="541"/>
        <v>10.480819822182657</v>
      </c>
      <c r="AS367" s="33">
        <f t="shared" si="541"/>
        <v>19.768653581918468</v>
      </c>
      <c r="AT367" s="34">
        <f t="shared" si="541"/>
        <v>7.4999999999999997E-2</v>
      </c>
      <c r="AU367" s="34">
        <f t="shared" si="541"/>
        <v>7.4999999999999997E-2</v>
      </c>
      <c r="AV367" s="35" t="e">
        <f t="shared" si="541"/>
        <v>#VALUE!</v>
      </c>
      <c r="AW367" s="35" t="e">
        <f t="shared" si="541"/>
        <v>#VALUE!</v>
      </c>
      <c r="AX367" s="36" t="e">
        <f t="shared" si="541"/>
        <v>#VALUE!</v>
      </c>
      <c r="AY367" s="36" t="e">
        <f t="shared" si="541"/>
        <v>#VALUE!</v>
      </c>
    </row>
    <row r="368" spans="6:51" x14ac:dyDescent="0.3">
      <c r="F368">
        <v>54</v>
      </c>
      <c r="G368" s="29">
        <f t="shared" ref="G368:X368" si="542">G$160+G296</f>
        <v>2.1948884411760554</v>
      </c>
      <c r="H368" s="29">
        <f t="shared" si="542"/>
        <v>2.9864755482142087</v>
      </c>
      <c r="I368" s="29">
        <f t="shared" si="542"/>
        <v>2.5119493748163628</v>
      </c>
      <c r="J368" s="29">
        <f t="shared" si="542"/>
        <v>2.5619494713626945</v>
      </c>
      <c r="K368" s="29">
        <f t="shared" si="542"/>
        <v>1.012768136147173</v>
      </c>
      <c r="L368" s="30" t="e">
        <f t="shared" si="542"/>
        <v>#VALUE!</v>
      </c>
      <c r="M368" s="31">
        <f t="shared" si="542"/>
        <v>3.2524921218268674</v>
      </c>
      <c r="N368" s="32">
        <f t="shared" si="542"/>
        <v>0.89922506086377174</v>
      </c>
      <c r="O368" s="32">
        <f t="shared" si="542"/>
        <v>0.89922506086377174</v>
      </c>
      <c r="P368" s="33">
        <f t="shared" si="542"/>
        <v>6.1232467163483015</v>
      </c>
      <c r="Q368" s="33">
        <f t="shared" si="542"/>
        <v>10.480819822182657</v>
      </c>
      <c r="R368" s="33">
        <f t="shared" si="542"/>
        <v>19.768653581918468</v>
      </c>
      <c r="S368" s="34">
        <f t="shared" si="542"/>
        <v>7.4999999999999997E-2</v>
      </c>
      <c r="T368" s="34">
        <f t="shared" si="542"/>
        <v>7.4999999999999997E-2</v>
      </c>
      <c r="U368" s="35" t="e">
        <f t="shared" si="542"/>
        <v>#VALUE!</v>
      </c>
      <c r="V368" s="35" t="e">
        <f t="shared" si="542"/>
        <v>#VALUE!</v>
      </c>
      <c r="W368" s="36" t="e">
        <f t="shared" si="542"/>
        <v>#VALUE!</v>
      </c>
      <c r="X368" s="36" t="e">
        <f t="shared" si="542"/>
        <v>#VALUE!</v>
      </c>
      <c r="AG368">
        <f t="shared" si="436"/>
        <v>64.65211239711401</v>
      </c>
      <c r="AH368" s="29">
        <f t="shared" ref="AH368:AY368" si="543">AH$160+AH296</f>
        <v>2.1948884597457652</v>
      </c>
      <c r="AI368" s="29">
        <f t="shared" si="543"/>
        <v>2.9864756379373119</v>
      </c>
      <c r="AJ368" s="29">
        <f t="shared" si="543"/>
        <v>2.5119495686651399</v>
      </c>
      <c r="AK368" s="29">
        <f t="shared" si="543"/>
        <v>2.5619495748053112</v>
      </c>
      <c r="AL368" s="29">
        <f t="shared" si="543"/>
        <v>1.012768136147173</v>
      </c>
      <c r="AM368" s="30" t="e">
        <f t="shared" si="543"/>
        <v>#VALUE!</v>
      </c>
      <c r="AN368" s="31">
        <f t="shared" si="543"/>
        <v>3.2557966157511191</v>
      </c>
      <c r="AO368" s="32">
        <f t="shared" si="543"/>
        <v>0.89922506086377174</v>
      </c>
      <c r="AP368" s="32">
        <f t="shared" si="543"/>
        <v>0.89922506086377174</v>
      </c>
      <c r="AQ368" s="33">
        <f t="shared" si="543"/>
        <v>6.1232467163483015</v>
      </c>
      <c r="AR368" s="33">
        <f t="shared" si="543"/>
        <v>10.480819822182657</v>
      </c>
      <c r="AS368" s="33">
        <f t="shared" si="543"/>
        <v>19.768653581918468</v>
      </c>
      <c r="AT368" s="34">
        <f t="shared" si="543"/>
        <v>7.4999999999999997E-2</v>
      </c>
      <c r="AU368" s="34">
        <f t="shared" si="543"/>
        <v>7.4999999999999997E-2</v>
      </c>
      <c r="AV368" s="35" t="e">
        <f t="shared" si="543"/>
        <v>#VALUE!</v>
      </c>
      <c r="AW368" s="35" t="e">
        <f t="shared" si="543"/>
        <v>#VALUE!</v>
      </c>
      <c r="AX368" s="36" t="e">
        <f t="shared" si="543"/>
        <v>#VALUE!</v>
      </c>
      <c r="AY368" s="36" t="e">
        <f t="shared" si="543"/>
        <v>#VALUE!</v>
      </c>
    </row>
    <row r="369" spans="6:51" x14ac:dyDescent="0.3">
      <c r="F369">
        <v>55</v>
      </c>
      <c r="G369" s="29">
        <f t="shared" ref="G369:X369" si="544">G$160+G297</f>
        <v>2.1948884448834818</v>
      </c>
      <c r="H369" s="29">
        <f t="shared" si="544"/>
        <v>2.9864755667345984</v>
      </c>
      <c r="I369" s="29">
        <f t="shared" si="544"/>
        <v>2.5119494210656788</v>
      </c>
      <c r="J369" s="29">
        <f t="shared" si="544"/>
        <v>2.5619494928782212</v>
      </c>
      <c r="K369" s="29">
        <f t="shared" si="544"/>
        <v>1.012768136147173</v>
      </c>
      <c r="L369" s="30" t="e">
        <f t="shared" si="544"/>
        <v>#VALUE!</v>
      </c>
      <c r="M369" s="31">
        <f t="shared" si="544"/>
        <v>3.2529851542865424</v>
      </c>
      <c r="N369" s="32">
        <f t="shared" si="544"/>
        <v>0.89922506086377174</v>
      </c>
      <c r="O369" s="32">
        <f t="shared" si="544"/>
        <v>0.89922506086377174</v>
      </c>
      <c r="P369" s="33">
        <f t="shared" si="544"/>
        <v>6.1232467163483015</v>
      </c>
      <c r="Q369" s="33">
        <f t="shared" si="544"/>
        <v>10.480819822182657</v>
      </c>
      <c r="R369" s="33">
        <f t="shared" si="544"/>
        <v>19.768653581918468</v>
      </c>
      <c r="S369" s="34">
        <f t="shared" si="544"/>
        <v>7.4999999999999997E-2</v>
      </c>
      <c r="T369" s="34">
        <f t="shared" si="544"/>
        <v>7.4999999999999997E-2</v>
      </c>
      <c r="U369" s="35" t="e">
        <f t="shared" si="544"/>
        <v>#VALUE!</v>
      </c>
      <c r="V369" s="35" t="e">
        <f t="shared" si="544"/>
        <v>#VALUE!</v>
      </c>
      <c r="W369" s="36" t="e">
        <f t="shared" si="544"/>
        <v>#VALUE!</v>
      </c>
      <c r="X369" s="36" t="e">
        <f t="shared" si="544"/>
        <v>#VALUE!</v>
      </c>
      <c r="AG369">
        <f t="shared" si="436"/>
        <v>65.339447634071149</v>
      </c>
      <c r="AH369" s="29">
        <f t="shared" ref="AH369:AY369" si="545">AH$160+AH297</f>
        <v>2.1948884601539826</v>
      </c>
      <c r="AI369" s="29">
        <f t="shared" si="545"/>
        <v>2.9864756396487353</v>
      </c>
      <c r="AJ369" s="29">
        <f t="shared" si="545"/>
        <v>2.5119495714251769</v>
      </c>
      <c r="AK369" s="29">
        <f t="shared" si="545"/>
        <v>2.5619495767543352</v>
      </c>
      <c r="AL369" s="29">
        <f t="shared" si="545"/>
        <v>1.012768136147173</v>
      </c>
      <c r="AM369" s="30" t="e">
        <f t="shared" si="545"/>
        <v>#VALUE!</v>
      </c>
      <c r="AN369" s="31">
        <f t="shared" si="545"/>
        <v>3.2559112415816083</v>
      </c>
      <c r="AO369" s="32">
        <f t="shared" si="545"/>
        <v>0.89922506086377174</v>
      </c>
      <c r="AP369" s="32">
        <f t="shared" si="545"/>
        <v>0.89922506086377174</v>
      </c>
      <c r="AQ369" s="33">
        <f t="shared" si="545"/>
        <v>6.1232467163483015</v>
      </c>
      <c r="AR369" s="33">
        <f t="shared" si="545"/>
        <v>10.480819822182657</v>
      </c>
      <c r="AS369" s="33">
        <f t="shared" si="545"/>
        <v>19.768653581918468</v>
      </c>
      <c r="AT369" s="34">
        <f t="shared" si="545"/>
        <v>7.4999999999999997E-2</v>
      </c>
      <c r="AU369" s="34">
        <f t="shared" si="545"/>
        <v>7.4999999999999997E-2</v>
      </c>
      <c r="AV369" s="35" t="e">
        <f t="shared" si="545"/>
        <v>#VALUE!</v>
      </c>
      <c r="AW369" s="35" t="e">
        <f t="shared" si="545"/>
        <v>#VALUE!</v>
      </c>
      <c r="AX369" s="36" t="e">
        <f t="shared" si="545"/>
        <v>#VALUE!</v>
      </c>
      <c r="AY369" s="36" t="e">
        <f t="shared" si="545"/>
        <v>#VALUE!</v>
      </c>
    </row>
    <row r="370" spans="6:51" x14ac:dyDescent="0.3">
      <c r="F370">
        <v>56</v>
      </c>
      <c r="G370" s="29">
        <f t="shared" ref="G370:X370" si="546">G$160+G298</f>
        <v>2.1948884478955741</v>
      </c>
      <c r="H370" s="29">
        <f t="shared" si="546"/>
        <v>2.9864755817349158</v>
      </c>
      <c r="I370" s="29">
        <f t="shared" si="546"/>
        <v>2.5119494564684328</v>
      </c>
      <c r="J370" s="29">
        <f t="shared" si="546"/>
        <v>2.5619495102516447</v>
      </c>
      <c r="K370" s="29">
        <f t="shared" si="546"/>
        <v>1.012768136147173</v>
      </c>
      <c r="L370" s="30" t="e">
        <f t="shared" si="546"/>
        <v>#VALUE!</v>
      </c>
      <c r="M370" s="31">
        <f t="shared" si="546"/>
        <v>3.2534261501491648</v>
      </c>
      <c r="N370" s="32">
        <f t="shared" si="546"/>
        <v>0.89922506086377174</v>
      </c>
      <c r="O370" s="32">
        <f t="shared" si="546"/>
        <v>0.89922506086377174</v>
      </c>
      <c r="P370" s="33">
        <f t="shared" si="546"/>
        <v>6.1232467163483015</v>
      </c>
      <c r="Q370" s="33">
        <f t="shared" si="546"/>
        <v>10.480819822182657</v>
      </c>
      <c r="R370" s="33">
        <f t="shared" si="546"/>
        <v>19.768653581918468</v>
      </c>
      <c r="S370" s="34">
        <f t="shared" si="546"/>
        <v>7.4999999999999997E-2</v>
      </c>
      <c r="T370" s="34">
        <f t="shared" si="546"/>
        <v>7.4999999999999997E-2</v>
      </c>
      <c r="U370" s="35" t="e">
        <f t="shared" si="546"/>
        <v>#VALUE!</v>
      </c>
      <c r="V370" s="35" t="e">
        <f t="shared" si="546"/>
        <v>#VALUE!</v>
      </c>
      <c r="W370" s="36" t="e">
        <f t="shared" si="546"/>
        <v>#VALUE!</v>
      </c>
      <c r="X370" s="36" t="e">
        <f t="shared" si="546"/>
        <v>#VALUE!</v>
      </c>
      <c r="AG370">
        <f t="shared" si="436"/>
        <v>65.972796971304959</v>
      </c>
      <c r="AH370" s="29">
        <f t="shared" ref="AH370:AY370" si="547">AH$160+AH298</f>
        <v>2.1948884604964887</v>
      </c>
      <c r="AI370" s="29">
        <f t="shared" si="547"/>
        <v>2.9864756410586399</v>
      </c>
      <c r="AJ370" s="29">
        <f t="shared" si="547"/>
        <v>2.5119495736596336</v>
      </c>
      <c r="AK370" s="29">
        <f t="shared" si="547"/>
        <v>2.5619495783591661</v>
      </c>
      <c r="AL370" s="29">
        <f t="shared" si="547"/>
        <v>1.012768136147173</v>
      </c>
      <c r="AM370" s="30" t="e">
        <f t="shared" si="547"/>
        <v>#VALUE!</v>
      </c>
      <c r="AN370" s="31">
        <f t="shared" si="547"/>
        <v>3.2560105091749865</v>
      </c>
      <c r="AO370" s="32">
        <f t="shared" si="547"/>
        <v>0.89922506086377174</v>
      </c>
      <c r="AP370" s="32">
        <f t="shared" si="547"/>
        <v>0.89922506086377174</v>
      </c>
      <c r="AQ370" s="33">
        <f t="shared" si="547"/>
        <v>6.1232467163483015</v>
      </c>
      <c r="AR370" s="33">
        <f t="shared" si="547"/>
        <v>10.480819822182657</v>
      </c>
      <c r="AS370" s="33">
        <f t="shared" si="547"/>
        <v>19.768653581918468</v>
      </c>
      <c r="AT370" s="34">
        <f t="shared" si="547"/>
        <v>7.4999999999999997E-2</v>
      </c>
      <c r="AU370" s="34">
        <f t="shared" si="547"/>
        <v>7.4999999999999997E-2</v>
      </c>
      <c r="AV370" s="35" t="e">
        <f t="shared" si="547"/>
        <v>#VALUE!</v>
      </c>
      <c r="AW370" s="35" t="e">
        <f t="shared" si="547"/>
        <v>#VALUE!</v>
      </c>
      <c r="AX370" s="36" t="e">
        <f t="shared" si="547"/>
        <v>#VALUE!</v>
      </c>
      <c r="AY370" s="36" t="e">
        <f t="shared" si="547"/>
        <v>#VALUE!</v>
      </c>
    </row>
    <row r="371" spans="6:51" x14ac:dyDescent="0.3">
      <c r="F371">
        <v>57</v>
      </c>
      <c r="G371" s="29">
        <f t="shared" ref="G371:X371" si="548">G$160+G299</f>
        <v>2.1948884503625745</v>
      </c>
      <c r="H371" s="29">
        <f t="shared" si="548"/>
        <v>2.9864755939374628</v>
      </c>
      <c r="I371" s="29">
        <f t="shared" si="548"/>
        <v>2.5119494837809366</v>
      </c>
      <c r="J371" s="29">
        <f t="shared" si="548"/>
        <v>2.5619495243457391</v>
      </c>
      <c r="K371" s="29">
        <f t="shared" si="548"/>
        <v>1.012768136147173</v>
      </c>
      <c r="L371" s="30" t="e">
        <f t="shared" si="548"/>
        <v>#VALUE!</v>
      </c>
      <c r="M371" s="31">
        <f t="shared" si="548"/>
        <v>3.2538213114812362</v>
      </c>
      <c r="N371" s="32">
        <f t="shared" si="548"/>
        <v>0.89922506086377174</v>
      </c>
      <c r="O371" s="32">
        <f t="shared" si="548"/>
        <v>0.89922506086377174</v>
      </c>
      <c r="P371" s="33">
        <f t="shared" si="548"/>
        <v>6.1232467163483015</v>
      </c>
      <c r="Q371" s="33">
        <f t="shared" si="548"/>
        <v>10.480819822182657</v>
      </c>
      <c r="R371" s="33">
        <f t="shared" si="548"/>
        <v>19.768653581918468</v>
      </c>
      <c r="S371" s="34">
        <f t="shared" si="548"/>
        <v>7.4999999999999997E-2</v>
      </c>
      <c r="T371" s="34">
        <f t="shared" si="548"/>
        <v>7.4999999999999997E-2</v>
      </c>
      <c r="U371" s="35" t="e">
        <f t="shared" si="548"/>
        <v>#VALUE!</v>
      </c>
      <c r="V371" s="35" t="e">
        <f t="shared" si="548"/>
        <v>#VALUE!</v>
      </c>
      <c r="W371" s="36" t="e">
        <f t="shared" si="548"/>
        <v>#VALUE!</v>
      </c>
      <c r="X371" s="36" t="e">
        <f t="shared" si="548"/>
        <v>#VALUE!</v>
      </c>
      <c r="AG371">
        <f t="shared" si="436"/>
        <v>66.556400664824807</v>
      </c>
      <c r="AH371" s="29">
        <f t="shared" ref="AH371:AY371" si="549">AH$160+AH299</f>
        <v>2.1948884607865047</v>
      </c>
      <c r="AI371" s="29">
        <f t="shared" si="549"/>
        <v>2.9864756422320369</v>
      </c>
      <c r="AJ371" s="29">
        <f t="shared" si="549"/>
        <v>2.5119495754912364</v>
      </c>
      <c r="AK371" s="29">
        <f t="shared" si="549"/>
        <v>2.561949579694252</v>
      </c>
      <c r="AL371" s="29">
        <f t="shared" si="549"/>
        <v>1.012768136147173</v>
      </c>
      <c r="AM371" s="30" t="e">
        <f t="shared" si="549"/>
        <v>#VALUE!</v>
      </c>
      <c r="AN371" s="31">
        <f t="shared" si="549"/>
        <v>3.2560969491389988</v>
      </c>
      <c r="AO371" s="32">
        <f t="shared" si="549"/>
        <v>0.89922506086377174</v>
      </c>
      <c r="AP371" s="32">
        <f t="shared" si="549"/>
        <v>0.89922506086377174</v>
      </c>
      <c r="AQ371" s="33">
        <f t="shared" si="549"/>
        <v>6.1232467163483015</v>
      </c>
      <c r="AR371" s="33">
        <f t="shared" si="549"/>
        <v>10.480819822182657</v>
      </c>
      <c r="AS371" s="33">
        <f t="shared" si="549"/>
        <v>19.768653581918468</v>
      </c>
      <c r="AT371" s="34">
        <f t="shared" si="549"/>
        <v>7.4999999999999997E-2</v>
      </c>
      <c r="AU371" s="34">
        <f t="shared" si="549"/>
        <v>7.4999999999999997E-2</v>
      </c>
      <c r="AV371" s="35" t="e">
        <f t="shared" si="549"/>
        <v>#VALUE!</v>
      </c>
      <c r="AW371" s="35" t="e">
        <f t="shared" si="549"/>
        <v>#VALUE!</v>
      </c>
      <c r="AX371" s="36" t="e">
        <f t="shared" si="549"/>
        <v>#VALUE!</v>
      </c>
      <c r="AY371" s="36" t="e">
        <f t="shared" si="549"/>
        <v>#VALUE!</v>
      </c>
    </row>
    <row r="372" spans="6:51" x14ac:dyDescent="0.3">
      <c r="F372">
        <v>58</v>
      </c>
      <c r="G372" s="29">
        <f t="shared" ref="G372:X372" si="550">G$160+G300</f>
        <v>2.1948884523986854</v>
      </c>
      <c r="H372" s="29">
        <f t="shared" si="550"/>
        <v>2.9864756039067788</v>
      </c>
      <c r="I372" s="29">
        <f t="shared" si="550"/>
        <v>2.511949505013261</v>
      </c>
      <c r="J372" s="29">
        <f t="shared" si="550"/>
        <v>2.5619495358316895</v>
      </c>
      <c r="K372" s="29">
        <f t="shared" si="550"/>
        <v>1.012768136147173</v>
      </c>
      <c r="L372" s="30" t="e">
        <f t="shared" si="550"/>
        <v>#VALUE!</v>
      </c>
      <c r="M372" s="31">
        <f t="shared" si="550"/>
        <v>3.2541760337441525</v>
      </c>
      <c r="N372" s="32">
        <f t="shared" si="550"/>
        <v>0.89922506086377174</v>
      </c>
      <c r="O372" s="32">
        <f t="shared" si="550"/>
        <v>0.89922506086377174</v>
      </c>
      <c r="P372" s="33">
        <f t="shared" si="550"/>
        <v>6.1232467163483015</v>
      </c>
      <c r="Q372" s="33">
        <f t="shared" si="550"/>
        <v>10.480819822182657</v>
      </c>
      <c r="R372" s="33">
        <f t="shared" si="550"/>
        <v>19.768653581918468</v>
      </c>
      <c r="S372" s="34">
        <f t="shared" si="550"/>
        <v>7.4999999999999997E-2</v>
      </c>
      <c r="T372" s="34">
        <f t="shared" si="550"/>
        <v>7.4999999999999997E-2</v>
      </c>
      <c r="U372" s="35" t="e">
        <f t="shared" si="550"/>
        <v>#VALUE!</v>
      </c>
      <c r="V372" s="35" t="e">
        <f t="shared" si="550"/>
        <v>#VALUE!</v>
      </c>
      <c r="W372" s="36" t="e">
        <f t="shared" si="550"/>
        <v>#VALUE!</v>
      </c>
      <c r="X372" s="36" t="e">
        <f t="shared" si="550"/>
        <v>#VALUE!</v>
      </c>
      <c r="AG372">
        <f t="shared" si="436"/>
        <v>67.094165924953685</v>
      </c>
      <c r="AH372" s="29">
        <f t="shared" ref="AH372:AY372" si="551">AH$160+AH300</f>
        <v>2.1948884610340769</v>
      </c>
      <c r="AI372" s="29">
        <f t="shared" si="551"/>
        <v>2.9864756432175845</v>
      </c>
      <c r="AJ372" s="29">
        <f t="shared" si="551"/>
        <v>2.5119495770093465</v>
      </c>
      <c r="AK372" s="29">
        <f t="shared" si="551"/>
        <v>2.561949580815245</v>
      </c>
      <c r="AL372" s="29">
        <f t="shared" si="551"/>
        <v>1.012768136147173</v>
      </c>
      <c r="AM372" s="30" t="e">
        <f t="shared" si="551"/>
        <v>#VALUE!</v>
      </c>
      <c r="AN372" s="31">
        <f t="shared" si="551"/>
        <v>3.2561725930914376</v>
      </c>
      <c r="AO372" s="32">
        <f t="shared" si="551"/>
        <v>0.89922506086377174</v>
      </c>
      <c r="AP372" s="32">
        <f t="shared" si="551"/>
        <v>0.89922506086377174</v>
      </c>
      <c r="AQ372" s="33">
        <f t="shared" si="551"/>
        <v>6.1232467163483015</v>
      </c>
      <c r="AR372" s="33">
        <f t="shared" si="551"/>
        <v>10.480819822182657</v>
      </c>
      <c r="AS372" s="33">
        <f t="shared" si="551"/>
        <v>19.768653581918468</v>
      </c>
      <c r="AT372" s="34">
        <f t="shared" si="551"/>
        <v>7.4999999999999997E-2</v>
      </c>
      <c r="AU372" s="34">
        <f t="shared" si="551"/>
        <v>7.4999999999999997E-2</v>
      </c>
      <c r="AV372" s="35" t="e">
        <f t="shared" si="551"/>
        <v>#VALUE!</v>
      </c>
      <c r="AW372" s="35" t="e">
        <f t="shared" si="551"/>
        <v>#VALUE!</v>
      </c>
      <c r="AX372" s="36" t="e">
        <f t="shared" si="551"/>
        <v>#VALUE!</v>
      </c>
      <c r="AY372" s="36" t="e">
        <f t="shared" si="551"/>
        <v>#VALUE!</v>
      </c>
    </row>
    <row r="373" spans="6:51" x14ac:dyDescent="0.3">
      <c r="F373">
        <v>59</v>
      </c>
      <c r="G373" s="29">
        <f t="shared" ref="G373:X373" si="552">G$160+G301</f>
        <v>2.1948884540914491</v>
      </c>
      <c r="H373" s="29">
        <f t="shared" si="552"/>
        <v>2.9864756120859646</v>
      </c>
      <c r="I373" s="29">
        <f t="shared" si="552"/>
        <v>2.5119495216421082</v>
      </c>
      <c r="J373" s="29">
        <f t="shared" si="552"/>
        <v>2.561949545233996</v>
      </c>
      <c r="K373" s="29">
        <f t="shared" si="552"/>
        <v>1.012768136147173</v>
      </c>
      <c r="L373" s="30" t="e">
        <f t="shared" si="552"/>
        <v>#VALUE!</v>
      </c>
      <c r="M373" s="31">
        <f t="shared" si="552"/>
        <v>3.2544950177317351</v>
      </c>
      <c r="N373" s="32">
        <f t="shared" si="552"/>
        <v>0.89922506086377174</v>
      </c>
      <c r="O373" s="32">
        <f t="shared" si="552"/>
        <v>0.89922506086377174</v>
      </c>
      <c r="P373" s="33">
        <f t="shared" si="552"/>
        <v>6.1232467163483015</v>
      </c>
      <c r="Q373" s="33">
        <f t="shared" si="552"/>
        <v>10.480819822182657</v>
      </c>
      <c r="R373" s="33">
        <f t="shared" si="552"/>
        <v>19.768653581918468</v>
      </c>
      <c r="S373" s="34">
        <f t="shared" si="552"/>
        <v>7.4999999999999997E-2</v>
      </c>
      <c r="T373" s="34">
        <f t="shared" si="552"/>
        <v>7.4999999999999997E-2</v>
      </c>
      <c r="U373" s="35" t="e">
        <f t="shared" si="552"/>
        <v>#VALUE!</v>
      </c>
      <c r="V373" s="35" t="e">
        <f t="shared" si="552"/>
        <v>#VALUE!</v>
      </c>
      <c r="W373" s="36" t="e">
        <f t="shared" si="552"/>
        <v>#VALUE!</v>
      </c>
      <c r="X373" s="36" t="e">
        <f t="shared" si="552"/>
        <v>#VALUE!</v>
      </c>
      <c r="AG373">
        <f t="shared" si="436"/>
        <v>67.589693074991615</v>
      </c>
      <c r="AH373" s="29">
        <f t="shared" ref="AH373:AY373" si="553">AH$160+AH301</f>
        <v>2.1948884612469475</v>
      </c>
      <c r="AI373" s="29">
        <f t="shared" si="553"/>
        <v>2.9864756440522147</v>
      </c>
      <c r="AJ373" s="29">
        <f t="shared" si="553"/>
        <v>2.5119495782801318</v>
      </c>
      <c r="AK373" s="29">
        <f t="shared" si="553"/>
        <v>2.5619495817643392</v>
      </c>
      <c r="AL373" s="29">
        <f t="shared" si="553"/>
        <v>1.012768136147173</v>
      </c>
      <c r="AM373" s="30" t="e">
        <f t="shared" si="553"/>
        <v>#VALUE!</v>
      </c>
      <c r="AN373" s="31">
        <f t="shared" si="553"/>
        <v>3.2562390869906661</v>
      </c>
      <c r="AO373" s="32">
        <f t="shared" si="553"/>
        <v>0.89922506086377174</v>
      </c>
      <c r="AP373" s="32">
        <f t="shared" si="553"/>
        <v>0.89922506086377174</v>
      </c>
      <c r="AQ373" s="33">
        <f t="shared" si="553"/>
        <v>6.1232467163483015</v>
      </c>
      <c r="AR373" s="33">
        <f t="shared" si="553"/>
        <v>10.480819822182657</v>
      </c>
      <c r="AS373" s="33">
        <f t="shared" si="553"/>
        <v>19.768653581918468</v>
      </c>
      <c r="AT373" s="34">
        <f t="shared" si="553"/>
        <v>7.4999999999999997E-2</v>
      </c>
      <c r="AU373" s="34">
        <f t="shared" si="553"/>
        <v>7.4999999999999997E-2</v>
      </c>
      <c r="AV373" s="35" t="e">
        <f t="shared" si="553"/>
        <v>#VALUE!</v>
      </c>
      <c r="AW373" s="35" t="e">
        <f t="shared" si="553"/>
        <v>#VALUE!</v>
      </c>
      <c r="AX373" s="36" t="e">
        <f t="shared" si="553"/>
        <v>#VALUE!</v>
      </c>
      <c r="AY373" s="36" t="e">
        <f t="shared" si="553"/>
        <v>#VALUE!</v>
      </c>
    </row>
    <row r="374" spans="6:51" x14ac:dyDescent="0.3">
      <c r="F374">
        <v>60</v>
      </c>
      <c r="G374" s="29">
        <f t="shared" ref="G374:X374" si="554">G$160+G302</f>
        <v>2.19488845550852</v>
      </c>
      <c r="H374" s="29">
        <f t="shared" si="554"/>
        <v>2.9864756188242523</v>
      </c>
      <c r="I374" s="29">
        <f t="shared" si="554"/>
        <v>2.5119495347602143</v>
      </c>
      <c r="J374" s="29">
        <f t="shared" si="554"/>
        <v>2.5619495529643501</v>
      </c>
      <c r="K374" s="29">
        <f t="shared" si="554"/>
        <v>1.012768136147173</v>
      </c>
      <c r="L374" s="30" t="e">
        <f t="shared" si="554"/>
        <v>#VALUE!</v>
      </c>
      <c r="M374" s="31">
        <f t="shared" si="554"/>
        <v>3.2547823652054237</v>
      </c>
      <c r="N374" s="32">
        <f t="shared" si="554"/>
        <v>0.89922506086377174</v>
      </c>
      <c r="O374" s="32">
        <f t="shared" si="554"/>
        <v>0.89922506086377174</v>
      </c>
      <c r="P374" s="33">
        <f t="shared" si="554"/>
        <v>6.1232467163483015</v>
      </c>
      <c r="Q374" s="33">
        <f t="shared" si="554"/>
        <v>10.480819822182657</v>
      </c>
      <c r="R374" s="33">
        <f t="shared" si="554"/>
        <v>19.768653581918468</v>
      </c>
      <c r="S374" s="34">
        <f t="shared" si="554"/>
        <v>7.4999999999999997E-2</v>
      </c>
      <c r="T374" s="34">
        <f t="shared" si="554"/>
        <v>7.4999999999999997E-2</v>
      </c>
      <c r="U374" s="35" t="e">
        <f t="shared" si="554"/>
        <v>#VALUE!</v>
      </c>
      <c r="V374" s="35" t="e">
        <f t="shared" si="554"/>
        <v>#VALUE!</v>
      </c>
      <c r="W374" s="36" t="e">
        <f t="shared" si="554"/>
        <v>#VALUE!</v>
      </c>
      <c r="X374" s="36" t="e">
        <f t="shared" si="554"/>
        <v>#VALUE!</v>
      </c>
      <c r="AG374">
        <f t="shared" si="436"/>
        <v>68.046299655278801</v>
      </c>
      <c r="AH374" s="29">
        <f t="shared" ref="AH374:AY374" si="555">AH$160+AH302</f>
        <v>2.1948884614311615</v>
      </c>
      <c r="AI374" s="29">
        <f t="shared" si="555"/>
        <v>2.9864756447643206</v>
      </c>
      <c r="AJ374" s="29">
        <f t="shared" si="555"/>
        <v>2.5119495793533493</v>
      </c>
      <c r="AK374" s="29">
        <f t="shared" si="555"/>
        <v>2.5619495825739458</v>
      </c>
      <c r="AL374" s="29">
        <f t="shared" si="555"/>
        <v>1.012768136147173</v>
      </c>
      <c r="AM374" s="30" t="e">
        <f t="shared" si="555"/>
        <v>#VALUE!</v>
      </c>
      <c r="AN374" s="31">
        <f t="shared" si="555"/>
        <v>3.2562977757021749</v>
      </c>
      <c r="AO374" s="32">
        <f t="shared" si="555"/>
        <v>0.89922506086377174</v>
      </c>
      <c r="AP374" s="32">
        <f t="shared" si="555"/>
        <v>0.89922506086377174</v>
      </c>
      <c r="AQ374" s="33">
        <f t="shared" si="555"/>
        <v>6.1232467163483015</v>
      </c>
      <c r="AR374" s="33">
        <f t="shared" si="555"/>
        <v>10.480819822182657</v>
      </c>
      <c r="AS374" s="33">
        <f t="shared" si="555"/>
        <v>19.768653581918468</v>
      </c>
      <c r="AT374" s="34">
        <f t="shared" si="555"/>
        <v>7.4999999999999997E-2</v>
      </c>
      <c r="AU374" s="34">
        <f t="shared" si="555"/>
        <v>7.4999999999999997E-2</v>
      </c>
      <c r="AV374" s="35" t="e">
        <f t="shared" si="555"/>
        <v>#VALUE!</v>
      </c>
      <c r="AW374" s="35" t="e">
        <f t="shared" si="555"/>
        <v>#VALUE!</v>
      </c>
      <c r="AX374" s="36" t="e">
        <f t="shared" si="555"/>
        <v>#VALUE!</v>
      </c>
      <c r="AY374" s="36" t="e">
        <f t="shared" si="555"/>
        <v>#VALUE!</v>
      </c>
    </row>
    <row r="375" spans="6:51" x14ac:dyDescent="0.3">
      <c r="F375">
        <v>61</v>
      </c>
      <c r="G375" s="29">
        <f t="shared" ref="G375:X375" si="556">G$160+G303</f>
        <v>2.194888456702591</v>
      </c>
      <c r="H375" s="29">
        <f t="shared" si="556"/>
        <v>2.9864756243980191</v>
      </c>
      <c r="I375" s="29">
        <f t="shared" si="556"/>
        <v>2.5119495451819347</v>
      </c>
      <c r="J375" s="29">
        <f t="shared" si="556"/>
        <v>2.5619495593473069</v>
      </c>
      <c r="K375" s="29">
        <f t="shared" si="556"/>
        <v>1.012768136147173</v>
      </c>
      <c r="L375" s="30" t="e">
        <f t="shared" si="556"/>
        <v>#VALUE!</v>
      </c>
      <c r="M375" s="31">
        <f t="shared" si="556"/>
        <v>3.2550416606833865</v>
      </c>
      <c r="N375" s="32">
        <f t="shared" si="556"/>
        <v>0.89922506086377174</v>
      </c>
      <c r="O375" s="32">
        <f t="shared" si="556"/>
        <v>0.89922506086377174</v>
      </c>
      <c r="P375" s="33">
        <f t="shared" si="556"/>
        <v>6.1232467163483015</v>
      </c>
      <c r="Q375" s="33">
        <f t="shared" si="556"/>
        <v>10.480819822182657</v>
      </c>
      <c r="R375" s="33">
        <f t="shared" si="556"/>
        <v>19.768653581918468</v>
      </c>
      <c r="S375" s="34">
        <f t="shared" si="556"/>
        <v>7.4999999999999997E-2</v>
      </c>
      <c r="T375" s="34">
        <f t="shared" si="556"/>
        <v>7.4999999999999997E-2</v>
      </c>
      <c r="U375" s="35" t="e">
        <f t="shared" si="556"/>
        <v>#VALUE!</v>
      </c>
      <c r="V375" s="35" t="e">
        <f t="shared" si="556"/>
        <v>#VALUE!</v>
      </c>
      <c r="W375" s="36" t="e">
        <f t="shared" si="556"/>
        <v>#VALUE!</v>
      </c>
      <c r="X375" s="36" t="e">
        <f t="shared" si="556"/>
        <v>#VALUE!</v>
      </c>
      <c r="AG375">
        <f t="shared" si="436"/>
        <v>68.467042634035067</v>
      </c>
      <c r="AH375" s="29">
        <f t="shared" ref="AH375:AY375" si="557">AH$160+AH303</f>
        <v>2.1948884615914972</v>
      </c>
      <c r="AI375" s="29">
        <f t="shared" si="557"/>
        <v>2.9864756453759922</v>
      </c>
      <c r="AJ375" s="29">
        <f t="shared" si="557"/>
        <v>2.5119495802669434</v>
      </c>
      <c r="AK375" s="29">
        <f t="shared" si="557"/>
        <v>2.5619495832692598</v>
      </c>
      <c r="AL375" s="29">
        <f t="shared" si="557"/>
        <v>1.012768136147173</v>
      </c>
      <c r="AM375" s="30" t="e">
        <f t="shared" si="557"/>
        <v>#VALUE!</v>
      </c>
      <c r="AN375" s="31">
        <f t="shared" si="557"/>
        <v>3.2563497667933734</v>
      </c>
      <c r="AO375" s="32">
        <f t="shared" si="557"/>
        <v>0.89922506086377174</v>
      </c>
      <c r="AP375" s="32">
        <f t="shared" si="557"/>
        <v>0.89922506086377174</v>
      </c>
      <c r="AQ375" s="33">
        <f t="shared" si="557"/>
        <v>6.1232467163483015</v>
      </c>
      <c r="AR375" s="33">
        <f t="shared" si="557"/>
        <v>10.480819822182657</v>
      </c>
      <c r="AS375" s="33">
        <f t="shared" si="557"/>
        <v>19.768653581918468</v>
      </c>
      <c r="AT375" s="34">
        <f t="shared" si="557"/>
        <v>7.4999999999999997E-2</v>
      </c>
      <c r="AU375" s="34">
        <f t="shared" si="557"/>
        <v>7.4999999999999997E-2</v>
      </c>
      <c r="AV375" s="35" t="e">
        <f t="shared" si="557"/>
        <v>#VALUE!</v>
      </c>
      <c r="AW375" s="35" t="e">
        <f t="shared" si="557"/>
        <v>#VALUE!</v>
      </c>
      <c r="AX375" s="36" t="e">
        <f t="shared" si="557"/>
        <v>#VALUE!</v>
      </c>
      <c r="AY375" s="36" t="e">
        <f t="shared" si="557"/>
        <v>#VALUE!</v>
      </c>
    </row>
    <row r="376" spans="6:51" x14ac:dyDescent="0.3">
      <c r="F376">
        <v>62</v>
      </c>
      <c r="G376" s="29">
        <f t="shared" ref="G376:X376" si="558">G$160+G304</f>
        <v>2.194888457715015</v>
      </c>
      <c r="H376" s="29">
        <f t="shared" si="558"/>
        <v>2.9864756290268657</v>
      </c>
      <c r="I376" s="29">
        <f t="shared" si="558"/>
        <v>2.5119495535183924</v>
      </c>
      <c r="J376" s="29">
        <f t="shared" si="558"/>
        <v>2.5619495646398227</v>
      </c>
      <c r="K376" s="29">
        <f t="shared" si="558"/>
        <v>1.012768136147173</v>
      </c>
      <c r="L376" s="30" t="e">
        <f t="shared" si="558"/>
        <v>#VALUE!</v>
      </c>
      <c r="M376" s="31">
        <f t="shared" si="558"/>
        <v>3.2552760414623516</v>
      </c>
      <c r="N376" s="32">
        <f t="shared" si="558"/>
        <v>0.89922506086377174</v>
      </c>
      <c r="O376" s="32">
        <f t="shared" si="558"/>
        <v>0.89922506086377174</v>
      </c>
      <c r="P376" s="33">
        <f t="shared" si="558"/>
        <v>6.1232467163483015</v>
      </c>
      <c r="Q376" s="33">
        <f t="shared" si="558"/>
        <v>10.480819822182657</v>
      </c>
      <c r="R376" s="33">
        <f t="shared" si="558"/>
        <v>19.768653581918468</v>
      </c>
      <c r="S376" s="34">
        <f t="shared" si="558"/>
        <v>7.4999999999999997E-2</v>
      </c>
      <c r="T376" s="34">
        <f t="shared" si="558"/>
        <v>7.4999999999999997E-2</v>
      </c>
      <c r="U376" s="35" t="e">
        <f t="shared" si="558"/>
        <v>#VALUE!</v>
      </c>
      <c r="V376" s="35" t="e">
        <f t="shared" si="558"/>
        <v>#VALUE!</v>
      </c>
      <c r="W376" s="36" t="e">
        <f t="shared" si="558"/>
        <v>#VALUE!</v>
      </c>
      <c r="X376" s="36" t="e">
        <f t="shared" si="558"/>
        <v>#VALUE!</v>
      </c>
      <c r="AG376">
        <f t="shared" si="436"/>
        <v>68.854738873676126</v>
      </c>
      <c r="AH376" s="29">
        <f t="shared" ref="AH376:AY376" si="559">AH$160+AH304</f>
        <v>2.1948884617317717</v>
      </c>
      <c r="AI376" s="29">
        <f t="shared" si="559"/>
        <v>2.9864756459046062</v>
      </c>
      <c r="AJ376" s="29">
        <f t="shared" si="559"/>
        <v>2.5119495810502293</v>
      </c>
      <c r="AK376" s="29">
        <f t="shared" si="559"/>
        <v>2.5619495838700885</v>
      </c>
      <c r="AL376" s="29">
        <f t="shared" si="559"/>
        <v>1.012768136147173</v>
      </c>
      <c r="AM376" s="30" t="e">
        <f t="shared" si="559"/>
        <v>#VALUE!</v>
      </c>
      <c r="AN376" s="31">
        <f t="shared" si="559"/>
        <v>3.2563959791524222</v>
      </c>
      <c r="AO376" s="32">
        <f t="shared" si="559"/>
        <v>0.89922506086377174</v>
      </c>
      <c r="AP376" s="32">
        <f t="shared" si="559"/>
        <v>0.89922506086377174</v>
      </c>
      <c r="AQ376" s="33">
        <f t="shared" si="559"/>
        <v>6.1232467163483015</v>
      </c>
      <c r="AR376" s="33">
        <f t="shared" si="559"/>
        <v>10.480819822182657</v>
      </c>
      <c r="AS376" s="33">
        <f t="shared" si="559"/>
        <v>19.768653581918468</v>
      </c>
      <c r="AT376" s="34">
        <f t="shared" si="559"/>
        <v>7.4999999999999997E-2</v>
      </c>
      <c r="AU376" s="34">
        <f t="shared" si="559"/>
        <v>7.4999999999999997E-2</v>
      </c>
      <c r="AV376" s="35" t="e">
        <f t="shared" si="559"/>
        <v>#VALUE!</v>
      </c>
      <c r="AW376" s="35" t="e">
        <f t="shared" si="559"/>
        <v>#VALUE!</v>
      </c>
      <c r="AX376" s="36" t="e">
        <f t="shared" si="559"/>
        <v>#VALUE!</v>
      </c>
      <c r="AY376" s="36" t="e">
        <f t="shared" si="559"/>
        <v>#VALUE!</v>
      </c>
    </row>
    <row r="377" spans="6:51" x14ac:dyDescent="0.3">
      <c r="F377">
        <v>63</v>
      </c>
      <c r="G377" s="29">
        <f t="shared" ref="G377:X377" si="560">G$160+G305</f>
        <v>2.1948884585784754</v>
      </c>
      <c r="H377" s="29">
        <f t="shared" si="560"/>
        <v>2.9864756328859721</v>
      </c>
      <c r="I377" s="29">
        <f t="shared" si="560"/>
        <v>2.5119495602313178</v>
      </c>
      <c r="J377" s="29">
        <f t="shared" si="560"/>
        <v>2.5619495690461895</v>
      </c>
      <c r="K377" s="29">
        <f t="shared" si="560"/>
        <v>1.012768136147173</v>
      </c>
      <c r="L377" s="30" t="e">
        <f t="shared" si="560"/>
        <v>#VALUE!</v>
      </c>
      <c r="M377" s="31">
        <f t="shared" si="560"/>
        <v>3.2554882576316868</v>
      </c>
      <c r="N377" s="32">
        <f t="shared" si="560"/>
        <v>0.89922506086377174</v>
      </c>
      <c r="O377" s="32">
        <f t="shared" si="560"/>
        <v>0.89922506086377174</v>
      </c>
      <c r="P377" s="33">
        <f t="shared" si="560"/>
        <v>6.1232467163483015</v>
      </c>
      <c r="Q377" s="33">
        <f t="shared" si="560"/>
        <v>10.480819822182657</v>
      </c>
      <c r="R377" s="33">
        <f t="shared" si="560"/>
        <v>19.768653581918468</v>
      </c>
      <c r="S377" s="34">
        <f t="shared" si="560"/>
        <v>7.4999999999999997E-2</v>
      </c>
      <c r="T377" s="34">
        <f t="shared" si="560"/>
        <v>7.4999999999999997E-2</v>
      </c>
      <c r="U377" s="35" t="e">
        <f t="shared" si="560"/>
        <v>#VALUE!</v>
      </c>
      <c r="V377" s="35" t="e">
        <f t="shared" si="560"/>
        <v>#VALUE!</v>
      </c>
      <c r="W377" s="36" t="e">
        <f t="shared" si="560"/>
        <v>#VALUE!</v>
      </c>
      <c r="X377" s="36" t="e">
        <f t="shared" si="560"/>
        <v>#VALUE!</v>
      </c>
      <c r="AG377">
        <f t="shared" si="436"/>
        <v>69.211983989628195</v>
      </c>
      <c r="AH377" s="29">
        <f t="shared" ref="AH377:AY377" si="561">AH$160+AH305</f>
        <v>2.1948884618550655</v>
      </c>
      <c r="AI377" s="29">
        <f t="shared" si="561"/>
        <v>2.9864756463639708</v>
      </c>
      <c r="AJ377" s="29">
        <f t="shared" si="561"/>
        <v>2.5119495817261255</v>
      </c>
      <c r="AK377" s="29">
        <f t="shared" si="561"/>
        <v>2.5619495843921607</v>
      </c>
      <c r="AL377" s="29">
        <f t="shared" si="561"/>
        <v>1.012768136147173</v>
      </c>
      <c r="AM377" s="30" t="e">
        <f t="shared" si="561"/>
        <v>#VALUE!</v>
      </c>
      <c r="AN377" s="31">
        <f t="shared" si="561"/>
        <v>3.2564371803976258</v>
      </c>
      <c r="AO377" s="32">
        <f t="shared" si="561"/>
        <v>0.89922506086377174</v>
      </c>
      <c r="AP377" s="32">
        <f t="shared" si="561"/>
        <v>0.89922506086377174</v>
      </c>
      <c r="AQ377" s="33">
        <f t="shared" si="561"/>
        <v>6.1232467163483015</v>
      </c>
      <c r="AR377" s="33">
        <f t="shared" si="561"/>
        <v>10.480819822182657</v>
      </c>
      <c r="AS377" s="33">
        <f t="shared" si="561"/>
        <v>19.768653581918468</v>
      </c>
      <c r="AT377" s="34">
        <f t="shared" si="561"/>
        <v>7.4999999999999997E-2</v>
      </c>
      <c r="AU377" s="34">
        <f t="shared" si="561"/>
        <v>7.4999999999999997E-2</v>
      </c>
      <c r="AV377" s="35" t="e">
        <f t="shared" si="561"/>
        <v>#VALUE!</v>
      </c>
      <c r="AW377" s="35" t="e">
        <f t="shared" si="561"/>
        <v>#VALUE!</v>
      </c>
      <c r="AX377" s="36" t="e">
        <f t="shared" si="561"/>
        <v>#VALUE!</v>
      </c>
      <c r="AY377" s="36" t="e">
        <f t="shared" si="561"/>
        <v>#VALUE!</v>
      </c>
    </row>
    <row r="378" spans="6:51" x14ac:dyDescent="0.3">
      <c r="F378">
        <v>64</v>
      </c>
      <c r="G378" s="29">
        <f t="shared" ref="G378:X378" si="562">G$160+G306</f>
        <v>2.1948884593189906</v>
      </c>
      <c r="H378" s="29">
        <f t="shared" si="562"/>
        <v>2.9864756361156264</v>
      </c>
      <c r="I378" s="29">
        <f t="shared" si="562"/>
        <v>2.5119495656718938</v>
      </c>
      <c r="J378" s="29">
        <f t="shared" si="562"/>
        <v>2.5619495727294996</v>
      </c>
      <c r="K378" s="29">
        <f t="shared" si="562"/>
        <v>1.012768136147173</v>
      </c>
      <c r="L378" s="30" t="e">
        <f t="shared" si="562"/>
        <v>#VALUE!</v>
      </c>
      <c r="M378" s="31">
        <f t="shared" si="562"/>
        <v>3.2556807235693626</v>
      </c>
      <c r="N378" s="32">
        <f t="shared" si="562"/>
        <v>0.89922506086377174</v>
      </c>
      <c r="O378" s="32">
        <f t="shared" si="562"/>
        <v>0.89922506086377174</v>
      </c>
      <c r="P378" s="33">
        <f t="shared" si="562"/>
        <v>6.1232467163483015</v>
      </c>
      <c r="Q378" s="33">
        <f t="shared" si="562"/>
        <v>10.480819822182657</v>
      </c>
      <c r="R378" s="33">
        <f t="shared" si="562"/>
        <v>19.768653581918468</v>
      </c>
      <c r="S378" s="34">
        <f t="shared" si="562"/>
        <v>7.4999999999999997E-2</v>
      </c>
      <c r="T378" s="34">
        <f t="shared" si="562"/>
        <v>7.4999999999999997E-2</v>
      </c>
      <c r="U378" s="35" t="e">
        <f t="shared" si="562"/>
        <v>#VALUE!</v>
      </c>
      <c r="V378" s="35" t="e">
        <f t="shared" si="562"/>
        <v>#VALUE!</v>
      </c>
      <c r="W378" s="36" t="e">
        <f t="shared" si="562"/>
        <v>#VALUE!</v>
      </c>
      <c r="X378" s="36" t="e">
        <f t="shared" si="562"/>
        <v>#VALUE!</v>
      </c>
      <c r="AG378">
        <f t="shared" si="436"/>
        <v>69.541169727900453</v>
      </c>
      <c r="AH378" s="29">
        <f t="shared" ref="AH378:AY378" si="563">AH$160+AH306</f>
        <v>2.1948884619638882</v>
      </c>
      <c r="AI378" s="29">
        <f t="shared" si="563"/>
        <v>2.9864756467651632</v>
      </c>
      <c r="AJ378" s="29">
        <f t="shared" si="563"/>
        <v>2.5119495823127478</v>
      </c>
      <c r="AK378" s="29">
        <f t="shared" si="563"/>
        <v>2.5619495848480902</v>
      </c>
      <c r="AL378" s="29">
        <f t="shared" si="563"/>
        <v>1.012768136147173</v>
      </c>
      <c r="AM378" s="30" t="e">
        <f t="shared" si="563"/>
        <v>#VALUE!</v>
      </c>
      <c r="AN378" s="31">
        <f t="shared" si="563"/>
        <v>3.2564740159217513</v>
      </c>
      <c r="AO378" s="32">
        <f t="shared" si="563"/>
        <v>0.89922506086377174</v>
      </c>
      <c r="AP378" s="32">
        <f t="shared" si="563"/>
        <v>0.89922506086377174</v>
      </c>
      <c r="AQ378" s="33">
        <f t="shared" si="563"/>
        <v>6.1232467163483015</v>
      </c>
      <c r="AR378" s="33">
        <f t="shared" si="563"/>
        <v>10.480819822182657</v>
      </c>
      <c r="AS378" s="33">
        <f t="shared" si="563"/>
        <v>19.768653581918468</v>
      </c>
      <c r="AT378" s="34">
        <f t="shared" si="563"/>
        <v>7.4999999999999997E-2</v>
      </c>
      <c r="AU378" s="34">
        <f t="shared" si="563"/>
        <v>7.4999999999999997E-2</v>
      </c>
      <c r="AV378" s="35" t="e">
        <f t="shared" si="563"/>
        <v>#VALUE!</v>
      </c>
      <c r="AW378" s="35" t="e">
        <f t="shared" si="563"/>
        <v>#VALUE!</v>
      </c>
      <c r="AX378" s="36" t="e">
        <f t="shared" si="563"/>
        <v>#VALUE!</v>
      </c>
      <c r="AY378" s="36" t="e">
        <f t="shared" si="563"/>
        <v>#VALUE!</v>
      </c>
    </row>
    <row r="379" spans="6:51" x14ac:dyDescent="0.3">
      <c r="F379">
        <v>65</v>
      </c>
      <c r="G379" s="29">
        <f t="shared" ref="G379:X379" si="564">G$160+G307</f>
        <v>2.1948884599574052</v>
      </c>
      <c r="H379" s="29">
        <f t="shared" si="564"/>
        <v>2.9864756388286038</v>
      </c>
      <c r="I379" s="29">
        <f t="shared" si="564"/>
        <v>2.5119495701089578</v>
      </c>
      <c r="J379" s="29">
        <f t="shared" si="564"/>
        <v>2.5619495758204804</v>
      </c>
      <c r="K379" s="29">
        <f t="shared" si="564"/>
        <v>1.012768136147173</v>
      </c>
      <c r="L379" s="30" t="e">
        <f t="shared" si="564"/>
        <v>#VALUE!</v>
      </c>
      <c r="M379" s="31">
        <f t="shared" si="564"/>
        <v>3.2558555621814249</v>
      </c>
      <c r="N379" s="32">
        <f t="shared" si="564"/>
        <v>0.89922506086377174</v>
      </c>
      <c r="O379" s="32">
        <f t="shared" si="564"/>
        <v>0.89922506086377174</v>
      </c>
      <c r="P379" s="33">
        <f t="shared" si="564"/>
        <v>6.1232467163483015</v>
      </c>
      <c r="Q379" s="33">
        <f t="shared" si="564"/>
        <v>10.480819822182657</v>
      </c>
      <c r="R379" s="33">
        <f t="shared" si="564"/>
        <v>19.768653581918468</v>
      </c>
      <c r="S379" s="34">
        <f t="shared" si="564"/>
        <v>7.4999999999999997E-2</v>
      </c>
      <c r="T379" s="34">
        <f t="shared" si="564"/>
        <v>7.4999999999999997E-2</v>
      </c>
      <c r="U379" s="35" t="e">
        <f t="shared" si="564"/>
        <v>#VALUE!</v>
      </c>
      <c r="V379" s="35" t="e">
        <f t="shared" si="564"/>
        <v>#VALUE!</v>
      </c>
      <c r="W379" s="36" t="e">
        <f t="shared" si="564"/>
        <v>#VALUE!</v>
      </c>
      <c r="X379" s="36" t="e">
        <f t="shared" si="564"/>
        <v>#VALUE!</v>
      </c>
      <c r="AG379">
        <f t="shared" ref="AG379:AG384" si="565">AE79</f>
        <v>69.844499977757209</v>
      </c>
      <c r="AH379" s="29">
        <f t="shared" ref="AH379:AY379" si="566">AH$160+AH307</f>
        <v>2.1948884620603013</v>
      </c>
      <c r="AI379" s="29">
        <f t="shared" si="566"/>
        <v>2.9864756471171501</v>
      </c>
      <c r="AJ379" s="29">
        <f t="shared" si="566"/>
        <v>2.5119495828245642</v>
      </c>
      <c r="AK379" s="29">
        <f t="shared" si="566"/>
        <v>2.5619495852480823</v>
      </c>
      <c r="AL379" s="29">
        <f t="shared" si="566"/>
        <v>1.012768136147173</v>
      </c>
      <c r="AM379" s="30" t="e">
        <f t="shared" si="566"/>
        <v>#VALUE!</v>
      </c>
      <c r="AN379" s="31">
        <f t="shared" si="566"/>
        <v>3.2565070316333409</v>
      </c>
      <c r="AO379" s="32">
        <f t="shared" si="566"/>
        <v>0.89922506086377174</v>
      </c>
      <c r="AP379" s="32">
        <f t="shared" si="566"/>
        <v>0.89922506086377174</v>
      </c>
      <c r="AQ379" s="33">
        <f t="shared" si="566"/>
        <v>6.1232467163483015</v>
      </c>
      <c r="AR379" s="33">
        <f t="shared" si="566"/>
        <v>10.480819822182657</v>
      </c>
      <c r="AS379" s="33">
        <f t="shared" si="566"/>
        <v>19.768653581918468</v>
      </c>
      <c r="AT379" s="34">
        <f t="shared" si="566"/>
        <v>7.4999999999999997E-2</v>
      </c>
      <c r="AU379" s="34">
        <f t="shared" si="566"/>
        <v>7.4999999999999997E-2</v>
      </c>
      <c r="AV379" s="35" t="e">
        <f t="shared" si="566"/>
        <v>#VALUE!</v>
      </c>
      <c r="AW379" s="35" t="e">
        <f t="shared" si="566"/>
        <v>#VALUE!</v>
      </c>
      <c r="AX379" s="36" t="e">
        <f t="shared" si="566"/>
        <v>#VALUE!</v>
      </c>
      <c r="AY379" s="36" t="e">
        <f t="shared" si="566"/>
        <v>#VALUE!</v>
      </c>
    </row>
    <row r="380" spans="6:51" x14ac:dyDescent="0.3">
      <c r="F380">
        <v>66</v>
      </c>
      <c r="G380" s="29">
        <f t="shared" ref="G380:X380" si="567">G$160+G308</f>
        <v>2.1948884605105317</v>
      </c>
      <c r="H380" s="29">
        <f t="shared" si="567"/>
        <v>2.9864756411159039</v>
      </c>
      <c r="I380" s="29">
        <f t="shared" si="567"/>
        <v>2.5119495737496171</v>
      </c>
      <c r="J380" s="29">
        <f t="shared" si="567"/>
        <v>2.5619495784243322</v>
      </c>
      <c r="K380" s="29">
        <f t="shared" si="567"/>
        <v>1.012768136147173</v>
      </c>
      <c r="L380" s="30" t="e">
        <f t="shared" si="567"/>
        <v>#VALUE!</v>
      </c>
      <c r="M380" s="31">
        <f t="shared" si="567"/>
        <v>3.256014642953978</v>
      </c>
      <c r="N380" s="32">
        <f t="shared" si="567"/>
        <v>0.89922506086377174</v>
      </c>
      <c r="O380" s="32">
        <f t="shared" si="567"/>
        <v>0.89922506086377174</v>
      </c>
      <c r="P380" s="33">
        <f t="shared" si="567"/>
        <v>6.1232467163483015</v>
      </c>
      <c r="Q380" s="33">
        <f t="shared" si="567"/>
        <v>10.480819822182657</v>
      </c>
      <c r="R380" s="33">
        <f t="shared" si="567"/>
        <v>19.768653581918468</v>
      </c>
      <c r="S380" s="34">
        <f t="shared" si="567"/>
        <v>7.4999999999999997E-2</v>
      </c>
      <c r="T380" s="34">
        <f t="shared" si="567"/>
        <v>7.4999999999999997E-2</v>
      </c>
      <c r="U380" s="35" t="e">
        <f t="shared" si="567"/>
        <v>#VALUE!</v>
      </c>
      <c r="V380" s="35" t="e">
        <f t="shared" si="567"/>
        <v>#VALUE!</v>
      </c>
      <c r="W380" s="36" t="e">
        <f t="shared" si="567"/>
        <v>#VALUE!</v>
      </c>
      <c r="X380" s="36" t="e">
        <f t="shared" si="567"/>
        <v>#VALUE!</v>
      </c>
      <c r="AG380">
        <f t="shared" si="565"/>
        <v>70.124005526694646</v>
      </c>
      <c r="AH380" s="29">
        <f t="shared" ref="AH380:AY380" si="568">AH$160+AH308</f>
        <v>2.1948884621460114</v>
      </c>
      <c r="AI380" s="29">
        <f t="shared" si="568"/>
        <v>2.9864756474272478</v>
      </c>
      <c r="AJ380" s="29">
        <f t="shared" si="568"/>
        <v>2.5119495832732364</v>
      </c>
      <c r="AK380" s="29">
        <f t="shared" si="568"/>
        <v>2.5619495856004617</v>
      </c>
      <c r="AL380" s="29">
        <f t="shared" si="568"/>
        <v>1.012768136147173</v>
      </c>
      <c r="AM380" s="30" t="e">
        <f t="shared" si="568"/>
        <v>#VALUE!</v>
      </c>
      <c r="AN380" s="31">
        <f t="shared" si="568"/>
        <v>3.2565366919053611</v>
      </c>
      <c r="AO380" s="32">
        <f t="shared" si="568"/>
        <v>0.89922506086377174</v>
      </c>
      <c r="AP380" s="32">
        <f t="shared" si="568"/>
        <v>0.89922506086377174</v>
      </c>
      <c r="AQ380" s="33">
        <f t="shared" si="568"/>
        <v>6.1232467163483015</v>
      </c>
      <c r="AR380" s="33">
        <f t="shared" si="568"/>
        <v>10.480819822182657</v>
      </c>
      <c r="AS380" s="33">
        <f t="shared" si="568"/>
        <v>19.768653581918468</v>
      </c>
      <c r="AT380" s="34">
        <f t="shared" si="568"/>
        <v>7.4999999999999997E-2</v>
      </c>
      <c r="AU380" s="34">
        <f t="shared" si="568"/>
        <v>7.4999999999999997E-2</v>
      </c>
      <c r="AV380" s="35" t="e">
        <f t="shared" si="568"/>
        <v>#VALUE!</v>
      </c>
      <c r="AW380" s="35" t="e">
        <f t="shared" si="568"/>
        <v>#VALUE!</v>
      </c>
      <c r="AX380" s="36" t="e">
        <f t="shared" si="568"/>
        <v>#VALUE!</v>
      </c>
      <c r="AY380" s="36" t="e">
        <f t="shared" si="568"/>
        <v>#VALUE!</v>
      </c>
    </row>
    <row r="381" spans="6:51" x14ac:dyDescent="0.3">
      <c r="F381">
        <v>67</v>
      </c>
      <c r="G381" s="29">
        <f t="shared" ref="G381:X381" si="569">G$160+G309</f>
        <v>2.194888460992011</v>
      </c>
      <c r="H381" s="29">
        <f t="shared" si="569"/>
        <v>2.9864756430512243</v>
      </c>
      <c r="I381" s="29">
        <f t="shared" si="569"/>
        <v>2.5119495767544109</v>
      </c>
      <c r="J381" s="29">
        <f t="shared" si="569"/>
        <v>2.5619495806260435</v>
      </c>
      <c r="K381" s="29">
        <f t="shared" si="569"/>
        <v>1.012768136147173</v>
      </c>
      <c r="L381" s="30" t="e">
        <f t="shared" si="569"/>
        <v>#VALUE!</v>
      </c>
      <c r="M381" s="31">
        <f t="shared" si="569"/>
        <v>3.2561596147240097</v>
      </c>
      <c r="N381" s="32">
        <f t="shared" si="569"/>
        <v>0.89922506086377174</v>
      </c>
      <c r="O381" s="32">
        <f t="shared" si="569"/>
        <v>0.89922506086377174</v>
      </c>
      <c r="P381" s="33">
        <f t="shared" si="569"/>
        <v>6.1232467163483015</v>
      </c>
      <c r="Q381" s="33">
        <f t="shared" si="569"/>
        <v>10.480819822182657</v>
      </c>
      <c r="R381" s="33">
        <f t="shared" si="569"/>
        <v>19.768653581918468</v>
      </c>
      <c r="S381" s="34">
        <f t="shared" si="569"/>
        <v>7.4999999999999997E-2</v>
      </c>
      <c r="T381" s="34">
        <f t="shared" si="569"/>
        <v>7.4999999999999997E-2</v>
      </c>
      <c r="U381" s="35" t="e">
        <f t="shared" si="569"/>
        <v>#VALUE!</v>
      </c>
      <c r="V381" s="35" t="e">
        <f t="shared" si="569"/>
        <v>#VALUE!</v>
      </c>
      <c r="W381" s="36" t="e">
        <f t="shared" si="569"/>
        <v>#VALUE!</v>
      </c>
      <c r="X381" s="36" t="e">
        <f t="shared" si="569"/>
        <v>#VALUE!</v>
      </c>
      <c r="AG381">
        <f t="shared" si="565"/>
        <v>70.381557656506004</v>
      </c>
      <c r="AH381" s="29">
        <f t="shared" ref="AH381:AY381" si="570">AH$160+AH309</f>
        <v>2.1948884622224427</v>
      </c>
      <c r="AI381" s="29">
        <f t="shared" si="570"/>
        <v>2.9864756477014742</v>
      </c>
      <c r="AJ381" s="29">
        <f t="shared" si="570"/>
        <v>2.5119495836682497</v>
      </c>
      <c r="AK381" s="29">
        <f t="shared" si="570"/>
        <v>2.5619495859120729</v>
      </c>
      <c r="AL381" s="29">
        <f t="shared" si="570"/>
        <v>1.012768136147173</v>
      </c>
      <c r="AM381" s="30" t="e">
        <f t="shared" si="570"/>
        <v>#VALUE!</v>
      </c>
      <c r="AN381" s="31">
        <f t="shared" si="570"/>
        <v>3.2565633938482348</v>
      </c>
      <c r="AO381" s="32">
        <f t="shared" si="570"/>
        <v>0.89922506086377174</v>
      </c>
      <c r="AP381" s="32">
        <f t="shared" si="570"/>
        <v>0.89922506086377174</v>
      </c>
      <c r="AQ381" s="33">
        <f t="shared" si="570"/>
        <v>6.1232467163483015</v>
      </c>
      <c r="AR381" s="33">
        <f t="shared" si="570"/>
        <v>10.480819822182657</v>
      </c>
      <c r="AS381" s="33">
        <f t="shared" si="570"/>
        <v>19.768653581918468</v>
      </c>
      <c r="AT381" s="34">
        <f t="shared" si="570"/>
        <v>7.4999999999999997E-2</v>
      </c>
      <c r="AU381" s="34">
        <f t="shared" si="570"/>
        <v>7.4999999999999997E-2</v>
      </c>
      <c r="AV381" s="35" t="e">
        <f t="shared" si="570"/>
        <v>#VALUE!</v>
      </c>
      <c r="AW381" s="35" t="e">
        <f t="shared" si="570"/>
        <v>#VALUE!</v>
      </c>
      <c r="AX381" s="36" t="e">
        <f t="shared" si="570"/>
        <v>#VALUE!</v>
      </c>
      <c r="AY381" s="36" t="e">
        <f t="shared" si="570"/>
        <v>#VALUE!</v>
      </c>
    </row>
    <row r="382" spans="6:51" x14ac:dyDescent="0.3">
      <c r="F382">
        <v>68</v>
      </c>
      <c r="G382" s="29">
        <f t="shared" ref="G382:X382" si="571">G$160+G310</f>
        <v>2.1948884614129787</v>
      </c>
      <c r="H382" s="29">
        <f t="shared" si="571"/>
        <v>2.986475644694468</v>
      </c>
      <c r="I382" s="29">
        <f t="shared" si="571"/>
        <v>2.5119495792485296</v>
      </c>
      <c r="J382" s="29">
        <f t="shared" si="571"/>
        <v>2.5619495824945355</v>
      </c>
      <c r="K382" s="29">
        <f t="shared" si="571"/>
        <v>1.012768136147173</v>
      </c>
      <c r="L382" s="30" t="e">
        <f t="shared" si="571"/>
        <v>#VALUE!</v>
      </c>
      <c r="M382" s="31">
        <f t="shared" si="571"/>
        <v>3.2562919339379643</v>
      </c>
      <c r="N382" s="32">
        <f t="shared" si="571"/>
        <v>0.89922506086377174</v>
      </c>
      <c r="O382" s="32">
        <f t="shared" si="571"/>
        <v>0.89922506086377174</v>
      </c>
      <c r="P382" s="33">
        <f t="shared" si="571"/>
        <v>6.1232467163483015</v>
      </c>
      <c r="Q382" s="33">
        <f t="shared" si="571"/>
        <v>10.480819822182657</v>
      </c>
      <c r="R382" s="33">
        <f t="shared" si="571"/>
        <v>19.768653581918468</v>
      </c>
      <c r="S382" s="34">
        <f t="shared" si="571"/>
        <v>7.4999999999999997E-2</v>
      </c>
      <c r="T382" s="34">
        <f t="shared" si="571"/>
        <v>7.4999999999999997E-2</v>
      </c>
      <c r="U382" s="35" t="e">
        <f t="shared" si="571"/>
        <v>#VALUE!</v>
      </c>
      <c r="V382" s="35" t="e">
        <f t="shared" si="571"/>
        <v>#VALUE!</v>
      </c>
      <c r="W382" s="36" t="e">
        <f t="shared" si="571"/>
        <v>#VALUE!</v>
      </c>
      <c r="X382" s="36" t="e">
        <f t="shared" si="571"/>
        <v>#VALUE!</v>
      </c>
      <c r="AG382">
        <f t="shared" si="565"/>
        <v>70.618880671460559</v>
      </c>
      <c r="AH382" s="29">
        <f t="shared" ref="AH382:AY382" si="572">AH$160+AH310</f>
        <v>2.1948884622907903</v>
      </c>
      <c r="AI382" s="29">
        <f t="shared" si="572"/>
        <v>2.9864756479448138</v>
      </c>
      <c r="AJ382" s="29">
        <f t="shared" si="572"/>
        <v>2.5119495840173798</v>
      </c>
      <c r="AK382" s="29">
        <f t="shared" si="572"/>
        <v>2.5619495861885833</v>
      </c>
      <c r="AL382" s="29">
        <f t="shared" si="572"/>
        <v>1.012768136147173</v>
      </c>
      <c r="AM382" s="30" t="e">
        <f t="shared" si="572"/>
        <v>#VALUE!</v>
      </c>
      <c r="AN382" s="31">
        <f t="shared" si="572"/>
        <v>3.2565874787410221</v>
      </c>
      <c r="AO382" s="32">
        <f t="shared" si="572"/>
        <v>0.89922506086377174</v>
      </c>
      <c r="AP382" s="32">
        <f t="shared" si="572"/>
        <v>0.89922506086377174</v>
      </c>
      <c r="AQ382" s="33">
        <f t="shared" si="572"/>
        <v>6.1232467163483015</v>
      </c>
      <c r="AR382" s="33">
        <f t="shared" si="572"/>
        <v>10.480819822182657</v>
      </c>
      <c r="AS382" s="33">
        <f t="shared" si="572"/>
        <v>19.768653581918468</v>
      </c>
      <c r="AT382" s="34">
        <f t="shared" si="572"/>
        <v>7.4999999999999997E-2</v>
      </c>
      <c r="AU382" s="34">
        <f t="shared" si="572"/>
        <v>7.4999999999999997E-2</v>
      </c>
      <c r="AV382" s="35" t="e">
        <f t="shared" si="572"/>
        <v>#VALUE!</v>
      </c>
      <c r="AW382" s="35" t="e">
        <f t="shared" si="572"/>
        <v>#VALUE!</v>
      </c>
      <c r="AX382" s="36" t="e">
        <f t="shared" si="572"/>
        <v>#VALUE!</v>
      </c>
      <c r="AY382" s="36" t="e">
        <f t="shared" si="572"/>
        <v>#VALUE!</v>
      </c>
    </row>
    <row r="383" spans="6:51" x14ac:dyDescent="0.3">
      <c r="F383">
        <v>69</v>
      </c>
      <c r="G383" s="29">
        <f t="shared" ref="G383:X383" si="573">G$160+G311</f>
        <v>2.1948884617825755</v>
      </c>
      <c r="H383" s="29">
        <f t="shared" si="573"/>
        <v>2.9864756460944983</v>
      </c>
      <c r="I383" s="29">
        <f t="shared" si="573"/>
        <v>2.5119495813301733</v>
      </c>
      <c r="J383" s="29">
        <f t="shared" si="573"/>
        <v>2.561949584085907</v>
      </c>
      <c r="K383" s="29">
        <f t="shared" si="573"/>
        <v>1.012768136147173</v>
      </c>
      <c r="L383" s="30" t="e">
        <f t="shared" si="573"/>
        <v>#VALUE!</v>
      </c>
      <c r="M383" s="31">
        <f t="shared" si="573"/>
        <v>3.2564128890508819</v>
      </c>
      <c r="N383" s="32">
        <f t="shared" si="573"/>
        <v>0.89922506086377174</v>
      </c>
      <c r="O383" s="32">
        <f t="shared" si="573"/>
        <v>0.89922506086377174</v>
      </c>
      <c r="P383" s="33">
        <f t="shared" si="573"/>
        <v>6.1232467163483015</v>
      </c>
      <c r="Q383" s="33">
        <f t="shared" si="573"/>
        <v>10.480819822182657</v>
      </c>
      <c r="R383" s="33">
        <f t="shared" si="573"/>
        <v>19.768653581918468</v>
      </c>
      <c r="S383" s="34">
        <f t="shared" si="573"/>
        <v>7.4999999999999997E-2</v>
      </c>
      <c r="T383" s="34">
        <f t="shared" si="573"/>
        <v>7.4999999999999997E-2</v>
      </c>
      <c r="U383" s="35" t="e">
        <f t="shared" si="573"/>
        <v>#VALUE!</v>
      </c>
      <c r="V383" s="35" t="e">
        <f t="shared" si="573"/>
        <v>#VALUE!</v>
      </c>
      <c r="W383" s="36" t="e">
        <f t="shared" si="573"/>
        <v>#VALUE!</v>
      </c>
      <c r="X383" s="36" t="e">
        <f t="shared" si="573"/>
        <v>#VALUE!</v>
      </c>
      <c r="AG383">
        <f t="shared" si="565"/>
        <v>70.837563442472316</v>
      </c>
      <c r="AH383" s="29">
        <f t="shared" ref="AH383:AY383" si="574">AH$160+AH311</f>
        <v>2.1948884623520657</v>
      </c>
      <c r="AI383" s="29">
        <f t="shared" si="574"/>
        <v>2.9864756481614236</v>
      </c>
      <c r="AJ383" s="29">
        <f t="shared" si="574"/>
        <v>2.5119495843270521</v>
      </c>
      <c r="AK383" s="29">
        <f t="shared" si="574"/>
        <v>2.5619495864347193</v>
      </c>
      <c r="AL383" s="29">
        <f t="shared" si="574"/>
        <v>1.012768136147173</v>
      </c>
      <c r="AM383" s="30" t="e">
        <f t="shared" si="574"/>
        <v>#VALUE!</v>
      </c>
      <c r="AN383" s="31">
        <f t="shared" si="574"/>
        <v>3.2566092412484737</v>
      </c>
      <c r="AO383" s="32">
        <f t="shared" si="574"/>
        <v>0.89922506086377174</v>
      </c>
      <c r="AP383" s="32">
        <f t="shared" si="574"/>
        <v>0.89922506086377174</v>
      </c>
      <c r="AQ383" s="33">
        <f t="shared" si="574"/>
        <v>6.1232467163483015</v>
      </c>
      <c r="AR383" s="33">
        <f t="shared" si="574"/>
        <v>10.480819822182657</v>
      </c>
      <c r="AS383" s="33">
        <f t="shared" si="574"/>
        <v>19.768653581918468</v>
      </c>
      <c r="AT383" s="34">
        <f t="shared" si="574"/>
        <v>7.4999999999999997E-2</v>
      </c>
      <c r="AU383" s="34">
        <f t="shared" si="574"/>
        <v>7.4999999999999997E-2</v>
      </c>
      <c r="AV383" s="35" t="e">
        <f t="shared" si="574"/>
        <v>#VALUE!</v>
      </c>
      <c r="AW383" s="35" t="e">
        <f t="shared" si="574"/>
        <v>#VALUE!</v>
      </c>
      <c r="AX383" s="36" t="e">
        <f t="shared" si="574"/>
        <v>#VALUE!</v>
      </c>
      <c r="AY383" s="36" t="e">
        <f t="shared" si="574"/>
        <v>#VALUE!</v>
      </c>
    </row>
    <row r="384" spans="6:51" x14ac:dyDescent="0.3">
      <c r="F384">
        <v>70</v>
      </c>
      <c r="G384" s="29">
        <f t="shared" ref="G384:X384" si="575">G$160+G312</f>
        <v>2.1948884621083469</v>
      </c>
      <c r="H384" s="29">
        <f t="shared" si="575"/>
        <v>2.9864756472913108</v>
      </c>
      <c r="I384" s="29">
        <f t="shared" si="575"/>
        <v>2.5119495830768117</v>
      </c>
      <c r="J384" s="29">
        <f t="shared" si="575"/>
        <v>2.5619495854459906</v>
      </c>
      <c r="K384" s="29">
        <f t="shared" si="575"/>
        <v>1.012768136147173</v>
      </c>
      <c r="L384" s="30" t="e">
        <f t="shared" si="575"/>
        <v>#VALUE!</v>
      </c>
      <c r="M384" s="31">
        <f t="shared" si="575"/>
        <v>3.2565236216208011</v>
      </c>
      <c r="N384" s="32">
        <f t="shared" si="575"/>
        <v>0.89922506086377174</v>
      </c>
      <c r="O384" s="32">
        <f t="shared" si="575"/>
        <v>0.89922506086377174</v>
      </c>
      <c r="P384" s="33">
        <f t="shared" si="575"/>
        <v>6.1232467163483015</v>
      </c>
      <c r="Q384" s="33">
        <f t="shared" si="575"/>
        <v>10.480819822182657</v>
      </c>
      <c r="R384" s="33">
        <f t="shared" si="575"/>
        <v>19.768653581918468</v>
      </c>
      <c r="S384" s="34">
        <f t="shared" si="575"/>
        <v>7.4999999999999997E-2</v>
      </c>
      <c r="T384" s="34">
        <f t="shared" si="575"/>
        <v>7.4999999999999997E-2</v>
      </c>
      <c r="U384" s="35" t="e">
        <f t="shared" si="575"/>
        <v>#VALUE!</v>
      </c>
      <c r="V384" s="35" t="e">
        <f t="shared" si="575"/>
        <v>#VALUE!</v>
      </c>
      <c r="W384" s="36" t="e">
        <f t="shared" si="575"/>
        <v>#VALUE!</v>
      </c>
      <c r="X384" s="36" t="e">
        <f t="shared" si="575"/>
        <v>#VALUE!</v>
      </c>
      <c r="AG384">
        <f t="shared" si="565"/>
        <v>71.039070044546008</v>
      </c>
      <c r="AH384" s="29">
        <f t="shared" ref="AH384:AY384" si="576">AH$160+AH312</f>
        <v>2.1948884624071274</v>
      </c>
      <c r="AI384" s="29">
        <f t="shared" si="576"/>
        <v>2.9864756483547916</v>
      </c>
      <c r="AJ384" s="29">
        <f t="shared" si="576"/>
        <v>2.5119495846026121</v>
      </c>
      <c r="AK384" s="29">
        <f t="shared" si="576"/>
        <v>2.5619495866544471</v>
      </c>
      <c r="AL384" s="29">
        <f t="shared" si="576"/>
        <v>1.012768136147173</v>
      </c>
      <c r="AM384" s="30" t="e">
        <f t="shared" si="576"/>
        <v>#VALUE!</v>
      </c>
      <c r="AN384" s="31">
        <f t="shared" si="576"/>
        <v>3.2566289369004862</v>
      </c>
      <c r="AO384" s="32">
        <f t="shared" si="576"/>
        <v>0.89922506086377174</v>
      </c>
      <c r="AP384" s="32">
        <f t="shared" si="576"/>
        <v>0.89922506086377174</v>
      </c>
      <c r="AQ384" s="33">
        <f t="shared" si="576"/>
        <v>6.1232467163483015</v>
      </c>
      <c r="AR384" s="33">
        <f t="shared" si="576"/>
        <v>10.480819822182657</v>
      </c>
      <c r="AS384" s="33">
        <f t="shared" si="576"/>
        <v>19.768653581918468</v>
      </c>
      <c r="AT384" s="34">
        <f t="shared" si="576"/>
        <v>7.4999999999999997E-2</v>
      </c>
      <c r="AU384" s="34">
        <f t="shared" si="576"/>
        <v>7.4999999999999997E-2</v>
      </c>
      <c r="AV384" s="35" t="e">
        <f t="shared" si="576"/>
        <v>#VALUE!</v>
      </c>
      <c r="AW384" s="35" t="e">
        <f t="shared" si="576"/>
        <v>#VALUE!</v>
      </c>
      <c r="AX384" s="36" t="e">
        <f t="shared" si="576"/>
        <v>#VALUE!</v>
      </c>
      <c r="AY384" s="36" t="e">
        <f t="shared" si="576"/>
        <v>#VALUE!</v>
      </c>
    </row>
    <row r="386" spans="3:52" x14ac:dyDescent="0.3">
      <c r="C386" t="s">
        <v>31</v>
      </c>
      <c r="D386">
        <v>1</v>
      </c>
      <c r="E386" t="s">
        <v>86</v>
      </c>
      <c r="F386">
        <v>0</v>
      </c>
      <c r="G386" s="29">
        <f>300*G314*G86</f>
        <v>0</v>
      </c>
      <c r="H386" s="29">
        <f t="shared" ref="H386:X386" si="577">300*H314*H86</f>
        <v>0</v>
      </c>
      <c r="I386" s="29">
        <f t="shared" si="577"/>
        <v>0</v>
      </c>
      <c r="J386" s="29">
        <f t="shared" si="577"/>
        <v>0</v>
      </c>
      <c r="K386" s="29">
        <f t="shared" si="577"/>
        <v>0</v>
      </c>
      <c r="L386" s="30" t="e">
        <f t="shared" si="577"/>
        <v>#VALUE!</v>
      </c>
      <c r="M386" s="31">
        <f t="shared" si="577"/>
        <v>0</v>
      </c>
      <c r="N386" s="32">
        <f t="shared" si="577"/>
        <v>0</v>
      </c>
      <c r="O386" s="32">
        <f t="shared" si="577"/>
        <v>0</v>
      </c>
      <c r="P386" s="33">
        <f t="shared" si="577"/>
        <v>0</v>
      </c>
      <c r="Q386" s="33">
        <f t="shared" si="577"/>
        <v>0</v>
      </c>
      <c r="R386" s="33">
        <f t="shared" si="577"/>
        <v>0</v>
      </c>
      <c r="S386" s="34" t="e">
        <f t="shared" si="577"/>
        <v>#VALUE!</v>
      </c>
      <c r="T386" s="34" t="e">
        <f t="shared" si="577"/>
        <v>#VALUE!</v>
      </c>
      <c r="U386" s="35" t="e">
        <f t="shared" si="577"/>
        <v>#VALUE!</v>
      </c>
      <c r="V386" s="35" t="e">
        <f t="shared" si="577"/>
        <v>#VALUE!</v>
      </c>
      <c r="W386" s="36" t="e">
        <f t="shared" si="577"/>
        <v>#VALUE!</v>
      </c>
      <c r="X386" s="36" t="e">
        <f t="shared" si="577"/>
        <v>#VALUE!</v>
      </c>
      <c r="Y386" t="e">
        <f>NA()</f>
        <v>#N/A</v>
      </c>
      <c r="AD386" t="s">
        <v>31</v>
      </c>
      <c r="AE386">
        <v>1</v>
      </c>
      <c r="AF386" t="s">
        <v>86</v>
      </c>
      <c r="AG386">
        <f>AE14</f>
        <v>6.1169246739172793</v>
      </c>
      <c r="AH386" s="29">
        <f>300*AH314*AH86</f>
        <v>249.23625456055552</v>
      </c>
      <c r="AI386" s="29">
        <f t="shared" ref="AI386:AY386" si="578">300*AI314*AI86</f>
        <v>5244.7604645146866</v>
      </c>
      <c r="AJ386" s="29">
        <f t="shared" si="578"/>
        <v>571.89648430359875</v>
      </c>
      <c r="AK386" s="29">
        <f t="shared" si="578"/>
        <v>4091.9062068028406</v>
      </c>
      <c r="AL386" s="29">
        <f t="shared" si="578"/>
        <v>129.19560323931961</v>
      </c>
      <c r="AM386" s="30" t="e">
        <f t="shared" si="578"/>
        <v>#VALUE!</v>
      </c>
      <c r="AN386" s="31">
        <f t="shared" si="578"/>
        <v>989.8839095410616</v>
      </c>
      <c r="AO386" s="32">
        <f t="shared" si="578"/>
        <v>337.56761384384083</v>
      </c>
      <c r="AP386" s="32">
        <f t="shared" si="578"/>
        <v>0</v>
      </c>
      <c r="AQ386" s="33">
        <f t="shared" si="578"/>
        <v>14628.056947658055</v>
      </c>
      <c r="AR386" s="33">
        <f t="shared" si="578"/>
        <v>10109.075605862865</v>
      </c>
      <c r="AS386" s="33">
        <f t="shared" si="578"/>
        <v>20361.553723958365</v>
      </c>
      <c r="AT386" s="34" t="e">
        <f t="shared" si="578"/>
        <v>#VALUE!</v>
      </c>
      <c r="AU386" s="34" t="e">
        <f t="shared" si="578"/>
        <v>#VALUE!</v>
      </c>
      <c r="AV386" s="35" t="e">
        <f t="shared" si="578"/>
        <v>#VALUE!</v>
      </c>
      <c r="AW386" s="35" t="e">
        <f t="shared" si="578"/>
        <v>#VALUE!</v>
      </c>
      <c r="AX386" s="36" t="e">
        <f t="shared" si="578"/>
        <v>#VALUE!</v>
      </c>
      <c r="AY386" s="36" t="e">
        <f t="shared" si="578"/>
        <v>#VALUE!</v>
      </c>
      <c r="AZ386" t="e">
        <f>NA()</f>
        <v>#N/A</v>
      </c>
    </row>
    <row r="387" spans="3:52" x14ac:dyDescent="0.3">
      <c r="D387">
        <v>2</v>
      </c>
      <c r="F387">
        <v>1</v>
      </c>
      <c r="G387" s="29">
        <f t="shared" ref="G387:X387" si="579">300*G315*G87</f>
        <v>0.14765320899766424</v>
      </c>
      <c r="H387" s="29">
        <f t="shared" si="579"/>
        <v>309.4451654718477</v>
      </c>
      <c r="I387" s="29">
        <f t="shared" si="579"/>
        <v>3.4819713939405448</v>
      </c>
      <c r="J387" s="29">
        <f t="shared" si="579"/>
        <v>208.9116936222006</v>
      </c>
      <c r="K387" s="29">
        <f t="shared" si="579"/>
        <v>0.18285692426827752</v>
      </c>
      <c r="L387" s="30" t="e">
        <f t="shared" si="579"/>
        <v>#VALUE!</v>
      </c>
      <c r="M387" s="31">
        <f t="shared" si="579"/>
        <v>30.83692161855339</v>
      </c>
      <c r="N387" s="32">
        <f t="shared" si="579"/>
        <v>20.444917085793794</v>
      </c>
      <c r="O387" s="32">
        <f t="shared" si="579"/>
        <v>0</v>
      </c>
      <c r="P387" s="33">
        <f t="shared" si="579"/>
        <v>1530.5188888044195</v>
      </c>
      <c r="Q387" s="33">
        <f t="shared" si="579"/>
        <v>560.00475075689849</v>
      </c>
      <c r="R387" s="33">
        <f t="shared" si="579"/>
        <v>118.087518981187</v>
      </c>
      <c r="S387" s="34" t="e">
        <f t="shared" si="579"/>
        <v>#VALUE!</v>
      </c>
      <c r="T387" s="34" t="e">
        <f t="shared" si="579"/>
        <v>#VALUE!</v>
      </c>
      <c r="U387" s="35" t="e">
        <f t="shared" si="579"/>
        <v>#VALUE!</v>
      </c>
      <c r="V387" s="35" t="e">
        <f t="shared" si="579"/>
        <v>#VALUE!</v>
      </c>
      <c r="W387" s="36" t="e">
        <f t="shared" si="579"/>
        <v>#VALUE!</v>
      </c>
      <c r="X387" s="36" t="e">
        <f t="shared" si="579"/>
        <v>#VALUE!</v>
      </c>
      <c r="Y387" t="e">
        <f>NA()</f>
        <v>#N/A</v>
      </c>
      <c r="AE387">
        <v>2</v>
      </c>
      <c r="AG387">
        <f t="shared" ref="AG387:AG450" si="580">AE15</f>
        <v>6.4330545104874606</v>
      </c>
      <c r="AH387" s="29">
        <f t="shared" ref="AH387:AY387" si="581">300*AH315*AH87</f>
        <v>299.50108735467126</v>
      </c>
      <c r="AI387" s="29">
        <f t="shared" si="581"/>
        <v>5674.0891581588303</v>
      </c>
      <c r="AJ387" s="29">
        <f t="shared" si="581"/>
        <v>652.0036404731211</v>
      </c>
      <c r="AK387" s="29">
        <f t="shared" si="581"/>
        <v>4525.1636697100848</v>
      </c>
      <c r="AL387" s="29">
        <f t="shared" si="581"/>
        <v>151.71764717009702</v>
      </c>
      <c r="AM387" s="30" t="e">
        <f t="shared" si="581"/>
        <v>#VALUE!</v>
      </c>
      <c r="AN387" s="31">
        <f t="shared" si="581"/>
        <v>1084.6721813962965</v>
      </c>
      <c r="AO387" s="32">
        <f t="shared" si="581"/>
        <v>363.82201170539525</v>
      </c>
      <c r="AP387" s="32">
        <f t="shared" si="581"/>
        <v>0</v>
      </c>
      <c r="AQ387" s="33">
        <f t="shared" si="581"/>
        <v>15526.293787543822</v>
      </c>
      <c r="AR387" s="33">
        <f t="shared" si="581"/>
        <v>10890.224310027579</v>
      </c>
      <c r="AS387" s="33">
        <f t="shared" si="581"/>
        <v>23025.082672651144</v>
      </c>
      <c r="AT387" s="34" t="e">
        <f t="shared" si="581"/>
        <v>#VALUE!</v>
      </c>
      <c r="AU387" s="34" t="e">
        <f t="shared" si="581"/>
        <v>#VALUE!</v>
      </c>
      <c r="AV387" s="35" t="e">
        <f t="shared" si="581"/>
        <v>#VALUE!</v>
      </c>
      <c r="AW387" s="35" t="e">
        <f t="shared" si="581"/>
        <v>#VALUE!</v>
      </c>
      <c r="AX387" s="36" t="e">
        <f t="shared" si="581"/>
        <v>#VALUE!</v>
      </c>
      <c r="AY387" s="36" t="e">
        <f t="shared" si="581"/>
        <v>#VALUE!</v>
      </c>
      <c r="AZ387" t="e">
        <f>NA()</f>
        <v>#N/A</v>
      </c>
    </row>
    <row r="388" spans="3:52" x14ac:dyDescent="0.3">
      <c r="D388">
        <v>3</v>
      </c>
      <c r="F388">
        <v>2</v>
      </c>
      <c r="G388" s="29">
        <f t="shared" ref="G388:X388" si="582">300*G316*G88</f>
        <v>2.8939351375993301</v>
      </c>
      <c r="H388" s="29">
        <f t="shared" si="582"/>
        <v>857.0538726230194</v>
      </c>
      <c r="I388" s="29">
        <f t="shared" si="582"/>
        <v>26.080277226873136</v>
      </c>
      <c r="J388" s="29">
        <f t="shared" si="582"/>
        <v>578.14134256172463</v>
      </c>
      <c r="K388" s="29">
        <f t="shared" si="582"/>
        <v>2.5512055423977005</v>
      </c>
      <c r="L388" s="30" t="e">
        <f t="shared" si="582"/>
        <v>#VALUE!</v>
      </c>
      <c r="M388" s="31">
        <f t="shared" si="582"/>
        <v>119.67020175394914</v>
      </c>
      <c r="N388" s="32">
        <f t="shared" si="582"/>
        <v>60.844256845257874</v>
      </c>
      <c r="O388" s="32">
        <f t="shared" si="582"/>
        <v>0</v>
      </c>
      <c r="P388" s="33">
        <f t="shared" si="582"/>
        <v>3697.0547531538391</v>
      </c>
      <c r="Q388" s="33">
        <f t="shared" si="582"/>
        <v>1753.6824444662388</v>
      </c>
      <c r="R388" s="33">
        <f t="shared" si="582"/>
        <v>952.990743712876</v>
      </c>
      <c r="S388" s="34" t="e">
        <f t="shared" si="582"/>
        <v>#VALUE!</v>
      </c>
      <c r="T388" s="34" t="e">
        <f t="shared" si="582"/>
        <v>#VALUE!</v>
      </c>
      <c r="U388" s="35" t="e">
        <f t="shared" si="582"/>
        <v>#VALUE!</v>
      </c>
      <c r="V388" s="35" t="e">
        <f t="shared" si="582"/>
        <v>#VALUE!</v>
      </c>
      <c r="W388" s="36" t="e">
        <f t="shared" si="582"/>
        <v>#VALUE!</v>
      </c>
      <c r="X388" s="36" t="e">
        <f t="shared" si="582"/>
        <v>#VALUE!</v>
      </c>
      <c r="Y388" t="e">
        <f>NA()</f>
        <v>#N/A</v>
      </c>
      <c r="AE388">
        <v>3</v>
      </c>
      <c r="AG388">
        <f t="shared" si="580"/>
        <v>6.7655223075357256</v>
      </c>
      <c r="AH388" s="29">
        <f t="shared" ref="AH388:AY388" si="583">300*AH316*AH88</f>
        <v>359.16410251331956</v>
      </c>
      <c r="AI388" s="29">
        <f t="shared" si="583"/>
        <v>6133.4714046795198</v>
      </c>
      <c r="AJ388" s="29">
        <f t="shared" si="583"/>
        <v>742.60001440270867</v>
      </c>
      <c r="AK388" s="29">
        <f t="shared" si="583"/>
        <v>4989.8235019152826</v>
      </c>
      <c r="AL388" s="29">
        <f t="shared" si="583"/>
        <v>177.82069125578678</v>
      </c>
      <c r="AM388" s="30" t="e">
        <f t="shared" si="583"/>
        <v>#VALUE!</v>
      </c>
      <c r="AN388" s="31">
        <f t="shared" si="583"/>
        <v>1187.9836714334815</v>
      </c>
      <c r="AO388" s="32">
        <f t="shared" si="583"/>
        <v>392.00537921212492</v>
      </c>
      <c r="AP388" s="32">
        <f t="shared" si="583"/>
        <v>0</v>
      </c>
      <c r="AQ388" s="33">
        <f t="shared" si="583"/>
        <v>16474.820714110407</v>
      </c>
      <c r="AR388" s="33">
        <f t="shared" si="583"/>
        <v>11725.268644612899</v>
      </c>
      <c r="AS388" s="33">
        <f t="shared" si="583"/>
        <v>25990.592023873756</v>
      </c>
      <c r="AT388" s="34" t="e">
        <f t="shared" si="583"/>
        <v>#VALUE!</v>
      </c>
      <c r="AU388" s="34" t="e">
        <f t="shared" si="583"/>
        <v>#VALUE!</v>
      </c>
      <c r="AV388" s="35" t="e">
        <f t="shared" si="583"/>
        <v>#VALUE!</v>
      </c>
      <c r="AW388" s="35" t="e">
        <f t="shared" si="583"/>
        <v>#VALUE!</v>
      </c>
      <c r="AX388" s="36" t="e">
        <f t="shared" si="583"/>
        <v>#VALUE!</v>
      </c>
      <c r="AY388" s="36" t="e">
        <f t="shared" si="583"/>
        <v>#VALUE!</v>
      </c>
      <c r="AZ388" t="e">
        <f>NA()</f>
        <v>#N/A</v>
      </c>
    </row>
    <row r="389" spans="3:52" x14ac:dyDescent="0.3">
      <c r="D389">
        <v>4</v>
      </c>
      <c r="F389">
        <v>3</v>
      </c>
      <c r="G389" s="29">
        <f t="shared" ref="G389:X389" si="584">300*G317*G89</f>
        <v>15.566671095466038</v>
      </c>
      <c r="H389" s="29">
        <f t="shared" si="584"/>
        <v>1635.6168684836796</v>
      </c>
      <c r="I389" s="29">
        <f t="shared" si="584"/>
        <v>82.451193813538964</v>
      </c>
      <c r="J389" s="29">
        <f t="shared" si="584"/>
        <v>1039.3068623414651</v>
      </c>
      <c r="K389" s="29">
        <f t="shared" si="584"/>
        <v>11.280467846625157</v>
      </c>
      <c r="L389" s="30" t="e">
        <f t="shared" si="584"/>
        <v>#VALUE!</v>
      </c>
      <c r="M389" s="31">
        <f t="shared" si="584"/>
        <v>261.27080117463419</v>
      </c>
      <c r="N389" s="32">
        <f t="shared" si="584"/>
        <v>114.28336345817301</v>
      </c>
      <c r="O389" s="32">
        <f t="shared" si="584"/>
        <v>0</v>
      </c>
      <c r="P389" s="33">
        <f t="shared" si="584"/>
        <v>6144.6083552186537</v>
      </c>
      <c r="Q389" s="33">
        <f t="shared" si="584"/>
        <v>3368.4672575766808</v>
      </c>
      <c r="R389" s="33">
        <f t="shared" si="584"/>
        <v>3068.7688564037944</v>
      </c>
      <c r="S389" s="34" t="e">
        <f t="shared" si="584"/>
        <v>#VALUE!</v>
      </c>
      <c r="T389" s="34" t="e">
        <f t="shared" si="584"/>
        <v>#VALUE!</v>
      </c>
      <c r="U389" s="35" t="e">
        <f t="shared" si="584"/>
        <v>#VALUE!</v>
      </c>
      <c r="V389" s="35" t="e">
        <f t="shared" si="584"/>
        <v>#VALUE!</v>
      </c>
      <c r="W389" s="36" t="e">
        <f t="shared" si="584"/>
        <v>#VALUE!</v>
      </c>
      <c r="X389" s="36" t="e">
        <f t="shared" si="584"/>
        <v>#VALUE!</v>
      </c>
      <c r="Y389" t="e">
        <f>NA()</f>
        <v>#N/A</v>
      </c>
      <c r="AE389">
        <v>4</v>
      </c>
      <c r="AG389">
        <f t="shared" si="580"/>
        <v>7.1151724300087089</v>
      </c>
      <c r="AH389" s="29">
        <f t="shared" ref="AH389:AY389" si="585">300*AH317*AH89</f>
        <v>429.79003529664277</v>
      </c>
      <c r="AI389" s="29">
        <f t="shared" si="585"/>
        <v>6624.2084564298857</v>
      </c>
      <c r="AJ389" s="29">
        <f t="shared" si="585"/>
        <v>844.91408262235859</v>
      </c>
      <c r="AK389" s="29">
        <f t="shared" si="585"/>
        <v>5486.4812653738027</v>
      </c>
      <c r="AL389" s="29">
        <f t="shared" si="585"/>
        <v>207.99393284569749</v>
      </c>
      <c r="AM389" s="30" t="e">
        <f t="shared" si="585"/>
        <v>#VALUE!</v>
      </c>
      <c r="AN389" s="31">
        <f t="shared" si="585"/>
        <v>1300.5003892876398</v>
      </c>
      <c r="AO389" s="32">
        <f t="shared" si="585"/>
        <v>422.24433235207948</v>
      </c>
      <c r="AP389" s="32">
        <f t="shared" si="585"/>
        <v>0</v>
      </c>
      <c r="AQ389" s="33">
        <f t="shared" si="585"/>
        <v>17475.885032388283</v>
      </c>
      <c r="AR389" s="33">
        <f t="shared" si="585"/>
        <v>12617.064994089147</v>
      </c>
      <c r="AS389" s="33">
        <f t="shared" si="585"/>
        <v>29283.608917388665</v>
      </c>
      <c r="AT389" s="34" t="e">
        <f t="shared" si="585"/>
        <v>#VALUE!</v>
      </c>
      <c r="AU389" s="34" t="e">
        <f t="shared" si="585"/>
        <v>#VALUE!</v>
      </c>
      <c r="AV389" s="35" t="e">
        <f t="shared" si="585"/>
        <v>#VALUE!</v>
      </c>
      <c r="AW389" s="35" t="e">
        <f t="shared" si="585"/>
        <v>#VALUE!</v>
      </c>
      <c r="AX389" s="36" t="e">
        <f t="shared" si="585"/>
        <v>#VALUE!</v>
      </c>
      <c r="AY389" s="36" t="e">
        <f t="shared" si="585"/>
        <v>#VALUE!</v>
      </c>
      <c r="AZ389" t="e">
        <f>NA()</f>
        <v>#N/A</v>
      </c>
    </row>
    <row r="390" spans="3:52" x14ac:dyDescent="0.3">
      <c r="D390">
        <v>5</v>
      </c>
      <c r="F390">
        <v>4</v>
      </c>
      <c r="G390" s="29">
        <f t="shared" ref="G390:X390" si="586">300*G318*G90</f>
        <v>49.362938253392201</v>
      </c>
      <c r="H390" s="29">
        <f t="shared" si="586"/>
        <v>2636.7175034411403</v>
      </c>
      <c r="I390" s="29">
        <f t="shared" si="586"/>
        <v>183.16309354413406</v>
      </c>
      <c r="J390" s="29">
        <f t="shared" si="586"/>
        <v>1565.9264713968212</v>
      </c>
      <c r="K390" s="29">
        <f t="shared" si="586"/>
        <v>31.188924710916922</v>
      </c>
      <c r="L390" s="30" t="e">
        <f t="shared" si="586"/>
        <v>#VALUE!</v>
      </c>
      <c r="M390" s="31">
        <f t="shared" si="586"/>
        <v>450.77309943243466</v>
      </c>
      <c r="N390" s="32">
        <f t="shared" si="586"/>
        <v>177.80073822871594</v>
      </c>
      <c r="O390" s="32">
        <f t="shared" si="586"/>
        <v>0</v>
      </c>
      <c r="P390" s="33">
        <f t="shared" si="586"/>
        <v>8763.462583677805</v>
      </c>
      <c r="Q390" s="33">
        <f t="shared" si="586"/>
        <v>5297.5168447052183</v>
      </c>
      <c r="R390" s="33">
        <f t="shared" si="586"/>
        <v>6791.1763500174275</v>
      </c>
      <c r="S390" s="34" t="e">
        <f t="shared" si="586"/>
        <v>#VALUE!</v>
      </c>
      <c r="T390" s="34" t="e">
        <f t="shared" si="586"/>
        <v>#VALUE!</v>
      </c>
      <c r="U390" s="35" t="e">
        <f t="shared" si="586"/>
        <v>#VALUE!</v>
      </c>
      <c r="V390" s="35" t="e">
        <f t="shared" si="586"/>
        <v>#VALUE!</v>
      </c>
      <c r="W390" s="36" t="e">
        <f t="shared" si="586"/>
        <v>#VALUE!</v>
      </c>
      <c r="X390" s="36" t="e">
        <f t="shared" si="586"/>
        <v>#VALUE!</v>
      </c>
      <c r="Y390" t="e">
        <f>NA()</f>
        <v>#N/A</v>
      </c>
      <c r="AE390">
        <v>5</v>
      </c>
      <c r="AG390">
        <f t="shared" si="580"/>
        <v>7.482892880623127</v>
      </c>
      <c r="AH390" s="29">
        <f t="shared" ref="AH390:AY390" si="587">300*AH318*AH90</f>
        <v>513.15555917745587</v>
      </c>
      <c r="AI390" s="29">
        <f t="shared" si="587"/>
        <v>7147.5860665478431</v>
      </c>
      <c r="AJ390" s="29">
        <f t="shared" si="587"/>
        <v>960.28991724797208</v>
      </c>
      <c r="AK390" s="29">
        <f t="shared" si="587"/>
        <v>6015.6192720624085</v>
      </c>
      <c r="AL390" s="29">
        <f t="shared" si="587"/>
        <v>242.7753210305178</v>
      </c>
      <c r="AM390" s="30" t="e">
        <f t="shared" si="587"/>
        <v>#VALUE!</v>
      </c>
      <c r="AN390" s="31">
        <f t="shared" si="587"/>
        <v>1422.9460710909837</v>
      </c>
      <c r="AO390" s="32">
        <f t="shared" si="587"/>
        <v>454.67176722106069</v>
      </c>
      <c r="AP390" s="32">
        <f t="shared" si="587"/>
        <v>0</v>
      </c>
      <c r="AQ390" s="33">
        <f t="shared" si="587"/>
        <v>18531.766563802517</v>
      </c>
      <c r="AR390" s="33">
        <f t="shared" si="587"/>
        <v>13568.504281365182</v>
      </c>
      <c r="AS390" s="33">
        <f t="shared" si="587"/>
        <v>32930.212215316125</v>
      </c>
      <c r="AT390" s="34" t="e">
        <f t="shared" si="587"/>
        <v>#VALUE!</v>
      </c>
      <c r="AU390" s="34" t="e">
        <f t="shared" si="587"/>
        <v>#VALUE!</v>
      </c>
      <c r="AV390" s="35" t="e">
        <f t="shared" si="587"/>
        <v>#VALUE!</v>
      </c>
      <c r="AW390" s="35" t="e">
        <f t="shared" si="587"/>
        <v>#VALUE!</v>
      </c>
      <c r="AX390" s="36" t="e">
        <f t="shared" si="587"/>
        <v>#VALUE!</v>
      </c>
      <c r="AY390" s="36" t="e">
        <f t="shared" si="587"/>
        <v>#VALUE!</v>
      </c>
      <c r="AZ390" t="e">
        <f>NA()</f>
        <v>#N/A</v>
      </c>
    </row>
    <row r="391" spans="3:52" x14ac:dyDescent="0.3">
      <c r="D391">
        <v>6</v>
      </c>
      <c r="F391">
        <v>5</v>
      </c>
      <c r="G391" s="29">
        <f t="shared" ref="G391:X391" si="588">300*G319*G91</f>
        <v>117.26290264302433</v>
      </c>
      <c r="H391" s="29">
        <f t="shared" si="588"/>
        <v>3801.1071251745657</v>
      </c>
      <c r="I391" s="29">
        <f t="shared" si="588"/>
        <v>335.43356506451516</v>
      </c>
      <c r="J391" s="29">
        <f t="shared" si="588"/>
        <v>2656.2068089237277</v>
      </c>
      <c r="K391" s="29">
        <f t="shared" si="588"/>
        <v>66.720505093870642</v>
      </c>
      <c r="L391" s="30" t="e">
        <f t="shared" si="588"/>
        <v>#VALUE!</v>
      </c>
      <c r="M391" s="31">
        <f t="shared" si="588"/>
        <v>683.65176734495105</v>
      </c>
      <c r="N391" s="32">
        <f t="shared" si="588"/>
        <v>249.49928309440409</v>
      </c>
      <c r="O391" s="32">
        <f t="shared" si="588"/>
        <v>0</v>
      </c>
      <c r="P391" s="33">
        <f t="shared" si="588"/>
        <v>11493.740754758028</v>
      </c>
      <c r="Q391" s="33">
        <f t="shared" si="588"/>
        <v>7467.6057528673255</v>
      </c>
      <c r="R391" s="33">
        <f t="shared" si="588"/>
        <v>12246.879032184197</v>
      </c>
      <c r="S391" s="34" t="e">
        <f t="shared" si="588"/>
        <v>#VALUE!</v>
      </c>
      <c r="T391" s="34" t="e">
        <f t="shared" si="588"/>
        <v>#VALUE!</v>
      </c>
      <c r="U391" s="35" t="e">
        <f t="shared" si="588"/>
        <v>#VALUE!</v>
      </c>
      <c r="V391" s="35" t="e">
        <f t="shared" si="588"/>
        <v>#VALUE!</v>
      </c>
      <c r="W391" s="36" t="e">
        <f t="shared" si="588"/>
        <v>#VALUE!</v>
      </c>
      <c r="X391" s="36" t="e">
        <f t="shared" si="588"/>
        <v>#VALUE!</v>
      </c>
      <c r="Y391" t="e">
        <f>NA()</f>
        <v>#N/A</v>
      </c>
      <c r="AE391">
        <v>6</v>
      </c>
      <c r="AG391">
        <f t="shared" si="580"/>
        <v>7.8696175551168945</v>
      </c>
      <c r="AH391" s="29">
        <f t="shared" ref="AH391:AY391" si="589">300*AH319*AH91</f>
        <v>620.19722677284415</v>
      </c>
      <c r="AI391" s="29">
        <f t="shared" si="589"/>
        <v>7704.8765976844634</v>
      </c>
      <c r="AJ391" s="29">
        <f t="shared" si="589"/>
        <v>1090.1925267815118</v>
      </c>
      <c r="AK391" s="29">
        <f t="shared" si="589"/>
        <v>6577.6258746666645</v>
      </c>
      <c r="AL391" s="29">
        <f t="shared" si="589"/>
        <v>282.75235228495143</v>
      </c>
      <c r="AM391" s="30" t="e">
        <f t="shared" si="589"/>
        <v>#VALUE!</v>
      </c>
      <c r="AN391" s="31">
        <f t="shared" si="589"/>
        <v>1556.0867153345109</v>
      </c>
      <c r="AO391" s="32">
        <f t="shared" si="589"/>
        <v>489.42688676370437</v>
      </c>
      <c r="AP391" s="32">
        <f t="shared" si="589"/>
        <v>0</v>
      </c>
      <c r="AQ391" s="33">
        <f t="shared" si="589"/>
        <v>19644.768800479189</v>
      </c>
      <c r="AR391" s="33">
        <f t="shared" si="589"/>
        <v>14582.494043157782</v>
      </c>
      <c r="AS391" s="33">
        <f t="shared" si="589"/>
        <v>36956.715164619702</v>
      </c>
      <c r="AT391" s="34" t="e">
        <f t="shared" si="589"/>
        <v>#VALUE!</v>
      </c>
      <c r="AU391" s="34" t="e">
        <f t="shared" si="589"/>
        <v>#VALUE!</v>
      </c>
      <c r="AV391" s="35" t="e">
        <f t="shared" si="589"/>
        <v>#VALUE!</v>
      </c>
      <c r="AW391" s="35" t="e">
        <f t="shared" si="589"/>
        <v>#VALUE!</v>
      </c>
      <c r="AX391" s="36" t="e">
        <f t="shared" si="589"/>
        <v>#VALUE!</v>
      </c>
      <c r="AY391" s="36" t="e">
        <f t="shared" si="589"/>
        <v>#VALUE!</v>
      </c>
      <c r="AZ391" t="e">
        <f>NA()</f>
        <v>#N/A</v>
      </c>
    </row>
    <row r="392" spans="3:52" x14ac:dyDescent="0.3">
      <c r="D392">
        <v>7</v>
      </c>
      <c r="F392">
        <v>6</v>
      </c>
      <c r="G392" s="29">
        <f t="shared" ref="G392:X392" si="590">300*G320*G92</f>
        <v>232.17912825543672</v>
      </c>
      <c r="H392" s="29">
        <f t="shared" si="590"/>
        <v>5088.0055664774063</v>
      </c>
      <c r="I392" s="29">
        <f t="shared" si="590"/>
        <v>543.7537598713094</v>
      </c>
      <c r="J392" s="29">
        <f t="shared" si="590"/>
        <v>3934.1329124930971</v>
      </c>
      <c r="K392" s="29">
        <f t="shared" si="590"/>
        <v>121.42334243079074</v>
      </c>
      <c r="L392" s="30" t="e">
        <f t="shared" si="590"/>
        <v>#VALUE!</v>
      </c>
      <c r="M392" s="31">
        <f t="shared" si="590"/>
        <v>955.70005680081545</v>
      </c>
      <c r="N392" s="32">
        <f t="shared" si="590"/>
        <v>327.99722043675706</v>
      </c>
      <c r="O392" s="32">
        <f t="shared" si="590"/>
        <v>0</v>
      </c>
      <c r="P392" s="33">
        <f t="shared" si="590"/>
        <v>14296.874857395684</v>
      </c>
      <c r="Q392" s="33">
        <f t="shared" si="590"/>
        <v>9823.5681143110232</v>
      </c>
      <c r="R392" s="33">
        <f t="shared" si="590"/>
        <v>19416.138702991611</v>
      </c>
      <c r="S392" s="34" t="e">
        <f t="shared" si="590"/>
        <v>#VALUE!</v>
      </c>
      <c r="T392" s="34" t="e">
        <f t="shared" si="590"/>
        <v>#VALUE!</v>
      </c>
      <c r="U392" s="35" t="e">
        <f t="shared" si="590"/>
        <v>#VALUE!</v>
      </c>
      <c r="V392" s="35" t="e">
        <f t="shared" si="590"/>
        <v>#VALUE!</v>
      </c>
      <c r="W392" s="36" t="e">
        <f t="shared" si="590"/>
        <v>#VALUE!</v>
      </c>
      <c r="X392" s="36" t="e">
        <f t="shared" si="590"/>
        <v>#VALUE!</v>
      </c>
      <c r="Y392" t="e">
        <f>NA()</f>
        <v>#N/A</v>
      </c>
      <c r="AE392">
        <v>7</v>
      </c>
      <c r="AG392">
        <f t="shared" si="580"/>
        <v>8.2763286140542487</v>
      </c>
      <c r="AH392" s="29">
        <f t="shared" ref="AH392:AY392" si="591">300*AH320*AH92</f>
        <v>758.69284382478384</v>
      </c>
      <c r="AI392" s="29">
        <f t="shared" si="591"/>
        <v>8297.3435174229726</v>
      </c>
      <c r="AJ392" s="29">
        <f t="shared" si="591"/>
        <v>1236.2122558881922</v>
      </c>
      <c r="AK392" s="29">
        <f t="shared" si="591"/>
        <v>7172.8219959860917</v>
      </c>
      <c r="AL392" s="29">
        <f t="shared" si="591"/>
        <v>328.56182123676456</v>
      </c>
      <c r="AM392" s="30" t="e">
        <f t="shared" si="591"/>
        <v>#VALUE!</v>
      </c>
      <c r="AN392" s="31">
        <f t="shared" si="591"/>
        <v>1700.7307495042717</v>
      </c>
      <c r="AO392" s="32">
        <f t="shared" si="591"/>
        <v>526.65517878864557</v>
      </c>
      <c r="AP392" s="32">
        <f t="shared" si="591"/>
        <v>0</v>
      </c>
      <c r="AQ392" s="33">
        <f t="shared" si="591"/>
        <v>20817.208667690196</v>
      </c>
      <c r="AR392" s="33">
        <f t="shared" si="591"/>
        <v>15661.93762235402</v>
      </c>
      <c r="AS392" s="33">
        <f t="shared" si="591"/>
        <v>41389.282885585933</v>
      </c>
      <c r="AT392" s="34" t="e">
        <f t="shared" si="591"/>
        <v>#VALUE!</v>
      </c>
      <c r="AU392" s="34" t="e">
        <f t="shared" si="591"/>
        <v>#VALUE!</v>
      </c>
      <c r="AV392" s="35" t="e">
        <f t="shared" si="591"/>
        <v>#VALUE!</v>
      </c>
      <c r="AW392" s="35" t="e">
        <f t="shared" si="591"/>
        <v>#VALUE!</v>
      </c>
      <c r="AX392" s="36" t="e">
        <f t="shared" si="591"/>
        <v>#VALUE!</v>
      </c>
      <c r="AY392" s="36" t="e">
        <f t="shared" si="591"/>
        <v>#VALUE!</v>
      </c>
      <c r="AZ392" t="e">
        <f>NA()</f>
        <v>#N/A</v>
      </c>
    </row>
    <row r="393" spans="3:52" x14ac:dyDescent="0.3">
      <c r="D393">
        <v>8</v>
      </c>
      <c r="F393">
        <v>7</v>
      </c>
      <c r="G393" s="29">
        <f t="shared" ref="G393:X393" si="592">300*G321*G93</f>
        <v>405.61259796923287</v>
      </c>
      <c r="H393" s="29">
        <f t="shared" si="592"/>
        <v>6461.7663336863934</v>
      </c>
      <c r="I393" s="29">
        <f t="shared" si="592"/>
        <v>810.41586726748062</v>
      </c>
      <c r="J393" s="29">
        <f t="shared" si="592"/>
        <v>5322.0985791031262</v>
      </c>
      <c r="K393" s="29">
        <f t="shared" si="592"/>
        <v>197.74447671586475</v>
      </c>
      <c r="L393" s="30" t="e">
        <f t="shared" si="592"/>
        <v>#VALUE!</v>
      </c>
      <c r="M393" s="31">
        <f t="shared" si="592"/>
        <v>1263.0094225519872</v>
      </c>
      <c r="N393" s="32">
        <f t="shared" si="592"/>
        <v>412.21807547204099</v>
      </c>
      <c r="O393" s="32">
        <f t="shared" si="592"/>
        <v>0</v>
      </c>
      <c r="P393" s="33">
        <f t="shared" si="592"/>
        <v>17145.789038425992</v>
      </c>
      <c r="Q393" s="33">
        <f t="shared" si="592"/>
        <v>12321.857667667746</v>
      </c>
      <c r="R393" s="33">
        <f t="shared" si="592"/>
        <v>28179.686468315107</v>
      </c>
      <c r="S393" s="34" t="e">
        <f t="shared" si="592"/>
        <v>#VALUE!</v>
      </c>
      <c r="T393" s="34" t="e">
        <f t="shared" si="592"/>
        <v>#VALUE!</v>
      </c>
      <c r="U393" s="35" t="e">
        <f t="shared" si="592"/>
        <v>#VALUE!</v>
      </c>
      <c r="V393" s="35" t="e">
        <f t="shared" si="592"/>
        <v>#VALUE!</v>
      </c>
      <c r="W393" s="36" t="e">
        <f t="shared" si="592"/>
        <v>#VALUE!</v>
      </c>
      <c r="X393" s="36" t="e">
        <f t="shared" si="592"/>
        <v>#VALUE!</v>
      </c>
      <c r="Y393" t="e">
        <f>NA()</f>
        <v>#N/A</v>
      </c>
      <c r="AE393">
        <v>8</v>
      </c>
      <c r="AG393">
        <f t="shared" si="580"/>
        <v>8.7040589772085397</v>
      </c>
      <c r="AH393" s="29">
        <f t="shared" ref="AH393:AY393" si="593">300*AH321*AH93</f>
        <v>927.44921481490553</v>
      </c>
      <c r="AI393" s="29">
        <f t="shared" si="593"/>
        <v>8926.2480775716067</v>
      </c>
      <c r="AJ393" s="29">
        <f t="shared" si="593"/>
        <v>1400.0679318526461</v>
      </c>
      <c r="AK393" s="29">
        <f t="shared" si="593"/>
        <v>7801.4938507883307</v>
      </c>
      <c r="AL393" s="29">
        <f t="shared" si="593"/>
        <v>380.88827093898431</v>
      </c>
      <c r="AM393" s="30" t="e">
        <f t="shared" si="593"/>
        <v>#VALUE!</v>
      </c>
      <c r="AN393" s="31">
        <f t="shared" si="593"/>
        <v>1857.7287558464407</v>
      </c>
      <c r="AO393" s="32">
        <f t="shared" si="593"/>
        <v>566.50833723862672</v>
      </c>
      <c r="AP393" s="32">
        <f t="shared" si="593"/>
        <v>0</v>
      </c>
      <c r="AQ393" s="33">
        <f t="shared" si="593"/>
        <v>22051.404784018177</v>
      </c>
      <c r="AR393" s="33">
        <f t="shared" si="593"/>
        <v>16809.710285045712</v>
      </c>
      <c r="AS393" s="33">
        <f t="shared" si="593"/>
        <v>46253.482072692677</v>
      </c>
      <c r="AT393" s="34" t="e">
        <f t="shared" si="593"/>
        <v>#VALUE!</v>
      </c>
      <c r="AU393" s="34" t="e">
        <f t="shared" si="593"/>
        <v>#VALUE!</v>
      </c>
      <c r="AV393" s="35" t="e">
        <f t="shared" si="593"/>
        <v>#VALUE!</v>
      </c>
      <c r="AW393" s="35" t="e">
        <f t="shared" si="593"/>
        <v>#VALUE!</v>
      </c>
      <c r="AX393" s="36" t="e">
        <f t="shared" si="593"/>
        <v>#VALUE!</v>
      </c>
      <c r="AY393" s="36" t="e">
        <f t="shared" si="593"/>
        <v>#VALUE!</v>
      </c>
      <c r="AZ393" t="e">
        <f>NA()</f>
        <v>#N/A</v>
      </c>
    </row>
    <row r="394" spans="3:52" x14ac:dyDescent="0.3">
      <c r="D394">
        <v>9</v>
      </c>
      <c r="F394">
        <v>8</v>
      </c>
      <c r="G394" s="29">
        <f t="shared" ref="G394:X394" si="594">300*G322*G94</f>
        <v>662.3657780377614</v>
      </c>
      <c r="H394" s="29">
        <f t="shared" si="594"/>
        <v>7894.1524672938522</v>
      </c>
      <c r="I394" s="29">
        <f t="shared" si="594"/>
        <v>1135.9574774298553</v>
      </c>
      <c r="J394" s="29">
        <f t="shared" si="594"/>
        <v>6768.0570075324222</v>
      </c>
      <c r="K394" s="29">
        <f t="shared" si="594"/>
        <v>297.01756339311822</v>
      </c>
      <c r="L394" s="30" t="e">
        <f t="shared" si="594"/>
        <v>#VALUE!</v>
      </c>
      <c r="M394" s="31">
        <f t="shared" si="594"/>
        <v>1601.9503957510767</v>
      </c>
      <c r="N394" s="32">
        <f t="shared" si="594"/>
        <v>501.28796395063858</v>
      </c>
      <c r="O394" s="32">
        <f t="shared" si="594"/>
        <v>0</v>
      </c>
      <c r="P394" s="33">
        <f t="shared" si="594"/>
        <v>20020.455387904229</v>
      </c>
      <c r="Q394" s="33">
        <f t="shared" si="594"/>
        <v>14927.165914024776</v>
      </c>
      <c r="R394" s="33">
        <f t="shared" si="594"/>
        <v>38356.289847471555</v>
      </c>
      <c r="S394" s="34" t="e">
        <f t="shared" si="594"/>
        <v>#VALUE!</v>
      </c>
      <c r="T394" s="34" t="e">
        <f t="shared" si="594"/>
        <v>#VALUE!</v>
      </c>
      <c r="U394" s="35" t="e">
        <f t="shared" si="594"/>
        <v>#VALUE!</v>
      </c>
      <c r="V394" s="35" t="e">
        <f t="shared" si="594"/>
        <v>#VALUE!</v>
      </c>
      <c r="W394" s="36" t="e">
        <f t="shared" si="594"/>
        <v>#VALUE!</v>
      </c>
      <c r="X394" s="36" t="e">
        <f t="shared" si="594"/>
        <v>#VALUE!</v>
      </c>
      <c r="Y394" t="e">
        <f>NA()</f>
        <v>#N/A</v>
      </c>
      <c r="AE394">
        <v>9</v>
      </c>
      <c r="AG394">
        <f t="shared" si="580"/>
        <v>9.1538949468576511</v>
      </c>
      <c r="AH394" s="29">
        <f t="shared" ref="AH394:AY394" si="595">300*AH322*AH94</f>
        <v>1132.3489619806307</v>
      </c>
      <c r="AI394" s="29">
        <f t="shared" si="595"/>
        <v>9592.8577239169408</v>
      </c>
      <c r="AJ394" s="29">
        <f t="shared" si="595"/>
        <v>1583.6084024488143</v>
      </c>
      <c r="AK394" s="29">
        <f t="shared" si="595"/>
        <v>8463.9301473175055</v>
      </c>
      <c r="AL394" s="29">
        <f t="shared" si="595"/>
        <v>440.46086996349601</v>
      </c>
      <c r="AM394" s="30" t="e">
        <f t="shared" si="595"/>
        <v>#VALUE!</v>
      </c>
      <c r="AN394" s="31">
        <f t="shared" si="595"/>
        <v>2027.9726776686909</v>
      </c>
      <c r="AO394" s="32">
        <f t="shared" si="595"/>
        <v>609.14411797393143</v>
      </c>
      <c r="AP394" s="32">
        <f t="shared" si="595"/>
        <v>0</v>
      </c>
      <c r="AQ394" s="33">
        <f t="shared" si="595"/>
        <v>23349.66410969957</v>
      </c>
      <c r="AR394" s="33">
        <f t="shared" si="595"/>
        <v>18028.632090211548</v>
      </c>
      <c r="AS394" s="33">
        <f t="shared" si="595"/>
        <v>51573.762149184331</v>
      </c>
      <c r="AT394" s="34" t="e">
        <f t="shared" si="595"/>
        <v>#VALUE!</v>
      </c>
      <c r="AU394" s="34" t="e">
        <f t="shared" si="595"/>
        <v>#VALUE!</v>
      </c>
      <c r="AV394" s="35" t="e">
        <f t="shared" si="595"/>
        <v>#VALUE!</v>
      </c>
      <c r="AW394" s="35" t="e">
        <f t="shared" si="595"/>
        <v>#VALUE!</v>
      </c>
      <c r="AX394" s="36" t="e">
        <f t="shared" si="595"/>
        <v>#VALUE!</v>
      </c>
      <c r="AY394" s="36" t="e">
        <f t="shared" si="595"/>
        <v>#VALUE!</v>
      </c>
      <c r="AZ394" t="e">
        <f>NA()</f>
        <v>#N/A</v>
      </c>
    </row>
    <row r="395" spans="3:52" x14ac:dyDescent="0.3">
      <c r="D395">
        <v>10</v>
      </c>
      <c r="F395">
        <v>9</v>
      </c>
      <c r="G395" s="29">
        <f t="shared" ref="G395:X395" si="596">300*G323*G95</f>
        <v>1058.9774119268013</v>
      </c>
      <c r="H395" s="29">
        <f t="shared" si="596"/>
        <v>9364.2733974445928</v>
      </c>
      <c r="I395" s="29">
        <f t="shared" si="596"/>
        <v>1519.534730940333</v>
      </c>
      <c r="J395" s="29">
        <f t="shared" si="596"/>
        <v>8237.249765473056</v>
      </c>
      <c r="K395" s="29">
        <f t="shared" si="596"/>
        <v>419.56056005031309</v>
      </c>
      <c r="L395" s="30" t="e">
        <f t="shared" si="596"/>
        <v>#VALUE!</v>
      </c>
      <c r="M395" s="31">
        <f t="shared" si="596"/>
        <v>1969.1546337828145</v>
      </c>
      <c r="N395" s="32">
        <f t="shared" si="596"/>
        <v>594.47768538515845</v>
      </c>
      <c r="O395" s="32">
        <f t="shared" si="596"/>
        <v>0</v>
      </c>
      <c r="P395" s="33">
        <f t="shared" si="596"/>
        <v>22905.541314226219</v>
      </c>
      <c r="Q395" s="33">
        <f t="shared" si="596"/>
        <v>17610.383741064561</v>
      </c>
      <c r="R395" s="33">
        <f t="shared" si="596"/>
        <v>49731.2678715031</v>
      </c>
      <c r="S395" s="34" t="e">
        <f t="shared" si="596"/>
        <v>#VALUE!</v>
      </c>
      <c r="T395" s="34" t="e">
        <f t="shared" si="596"/>
        <v>#VALUE!</v>
      </c>
      <c r="U395" s="35" t="e">
        <f t="shared" si="596"/>
        <v>#VALUE!</v>
      </c>
      <c r="V395" s="35" t="e">
        <f t="shared" si="596"/>
        <v>#VALUE!</v>
      </c>
      <c r="W395" s="36" t="e">
        <f t="shared" si="596"/>
        <v>#VALUE!</v>
      </c>
      <c r="X395" s="36" t="e">
        <f t="shared" si="596"/>
        <v>#VALUE!</v>
      </c>
      <c r="Y395" t="e">
        <f>NA()</f>
        <v>#N/A</v>
      </c>
      <c r="AE395">
        <v>10</v>
      </c>
      <c r="AG395">
        <f t="shared" si="580"/>
        <v>9.6269789666544039</v>
      </c>
      <c r="AH395" s="29">
        <f t="shared" ref="AH395:AY395" si="597">300*AH323*AH95</f>
        <v>1379.9648491225307</v>
      </c>
      <c r="AI395" s="29">
        <f t="shared" si="597"/>
        <v>10298.455523104652</v>
      </c>
      <c r="AJ395" s="29">
        <f t="shared" si="597"/>
        <v>1788.8120674422662</v>
      </c>
      <c r="AK395" s="29">
        <f t="shared" si="597"/>
        <v>9160.4614355100912</v>
      </c>
      <c r="AL395" s="29">
        <f t="shared" si="597"/>
        <v>508.04843498430836</v>
      </c>
      <c r="AM395" s="30" t="e">
        <f t="shared" si="597"/>
        <v>#VALUE!</v>
      </c>
      <c r="AN395" s="31">
        <f t="shared" si="597"/>
        <v>2212.3944208027046</v>
      </c>
      <c r="AO395" s="32">
        <f t="shared" si="597"/>
        <v>654.72611960634231</v>
      </c>
      <c r="AP395" s="32">
        <f t="shared" si="597"/>
        <v>0</v>
      </c>
      <c r="AQ395" s="33">
        <f t="shared" si="597"/>
        <v>24714.266876569414</v>
      </c>
      <c r="AR395" s="33">
        <f t="shared" si="597"/>
        <v>19321.437368804549</v>
      </c>
      <c r="AS395" s="33">
        <f t="shared" si="597"/>
        <v>57372.869469723009</v>
      </c>
      <c r="AT395" s="34" t="e">
        <f t="shared" si="597"/>
        <v>#VALUE!</v>
      </c>
      <c r="AU395" s="34" t="e">
        <f t="shared" si="597"/>
        <v>#VALUE!</v>
      </c>
      <c r="AV395" s="35" t="e">
        <f t="shared" si="597"/>
        <v>#VALUE!</v>
      </c>
      <c r="AW395" s="35" t="e">
        <f t="shared" si="597"/>
        <v>#VALUE!</v>
      </c>
      <c r="AX395" s="36" t="e">
        <f t="shared" si="597"/>
        <v>#VALUE!</v>
      </c>
      <c r="AY395" s="36" t="e">
        <f t="shared" si="597"/>
        <v>#VALUE!</v>
      </c>
      <c r="AZ395" t="e">
        <f>NA()</f>
        <v>#N/A</v>
      </c>
    </row>
    <row r="396" spans="3:52" x14ac:dyDescent="0.3">
      <c r="D396">
        <v>11</v>
      </c>
      <c r="F396">
        <v>10</v>
      </c>
      <c r="G396" s="29">
        <f t="shared" ref="G396:X396" si="598">300*G324*G96</f>
        <v>1599.3649389116242</v>
      </c>
      <c r="H396" s="29">
        <f t="shared" si="598"/>
        <v>10857.37411102787</v>
      </c>
      <c r="I396" s="29">
        <f t="shared" si="598"/>
        <v>1959.2345363445077</v>
      </c>
      <c r="J396" s="29">
        <f t="shared" si="598"/>
        <v>9708.7537849999317</v>
      </c>
      <c r="K396" s="29">
        <f t="shared" si="598"/>
        <v>564.82860769135834</v>
      </c>
      <c r="L396" s="30" t="e">
        <f t="shared" si="598"/>
        <v>#VALUE!</v>
      </c>
      <c r="M396" s="31">
        <f t="shared" si="598"/>
        <v>2361.4980754450899</v>
      </c>
      <c r="N396" s="32">
        <f t="shared" si="598"/>
        <v>691.16682714310934</v>
      </c>
      <c r="O396" s="32">
        <f t="shared" si="598"/>
        <v>0</v>
      </c>
      <c r="P396" s="33">
        <f t="shared" si="598"/>
        <v>25789.028318759414</v>
      </c>
      <c r="Q396" s="33">
        <f t="shared" si="598"/>
        <v>20347.255750320521</v>
      </c>
      <c r="R396" s="33">
        <f t="shared" si="598"/>
        <v>62077.263379524316</v>
      </c>
      <c r="S396" s="34" t="e">
        <f t="shared" si="598"/>
        <v>#VALUE!</v>
      </c>
      <c r="T396" s="34" t="e">
        <f t="shared" si="598"/>
        <v>#VALUE!</v>
      </c>
      <c r="U396" s="35" t="e">
        <f t="shared" si="598"/>
        <v>#VALUE!</v>
      </c>
      <c r="V396" s="35" t="e">
        <f t="shared" si="598"/>
        <v>#VALUE!</v>
      </c>
      <c r="W396" s="36" t="e">
        <f t="shared" si="598"/>
        <v>#VALUE!</v>
      </c>
      <c r="X396" s="36" t="e">
        <f t="shared" si="598"/>
        <v>#VALUE!</v>
      </c>
      <c r="Y396" t="e">
        <f>NA()</f>
        <v>#N/A</v>
      </c>
      <c r="AE396">
        <v>11</v>
      </c>
      <c r="AG396">
        <f t="shared" si="580"/>
        <v>10.124512523078607</v>
      </c>
      <c r="AH396" s="29">
        <f t="shared" ref="AH396:AY396" si="599">300*AH324*AH96</f>
        <v>1677.4366856404208</v>
      </c>
      <c r="AI396" s="29">
        <f t="shared" si="599"/>
        <v>11044.349650169308</v>
      </c>
      <c r="AJ396" s="29">
        <f t="shared" si="599"/>
        <v>2017.7839657482239</v>
      </c>
      <c r="AK396" s="29">
        <f t="shared" si="599"/>
        <v>9891.4987722865972</v>
      </c>
      <c r="AL396" s="29">
        <f t="shared" si="599"/>
        <v>584.4523204225884</v>
      </c>
      <c r="AM396" s="30" t="e">
        <f t="shared" si="599"/>
        <v>#VALUE!</v>
      </c>
      <c r="AN396" s="31">
        <f t="shared" si="599"/>
        <v>2411.9637584611614</v>
      </c>
      <c r="AO396" s="32">
        <f t="shared" si="599"/>
        <v>703.42347921693602</v>
      </c>
      <c r="AP396" s="32">
        <f t="shared" si="599"/>
        <v>0</v>
      </c>
      <c r="AQ396" s="33">
        <f t="shared" si="599"/>
        <v>26147.44969850063</v>
      </c>
      <c r="AR396" s="33">
        <f t="shared" si="599"/>
        <v>20690.740707511231</v>
      </c>
      <c r="AS396" s="33">
        <f t="shared" si="599"/>
        <v>63671.199027227129</v>
      </c>
      <c r="AT396" s="34" t="e">
        <f t="shared" si="599"/>
        <v>#VALUE!</v>
      </c>
      <c r="AU396" s="34" t="e">
        <f t="shared" si="599"/>
        <v>#VALUE!</v>
      </c>
      <c r="AV396" s="35" t="e">
        <f t="shared" si="599"/>
        <v>#VALUE!</v>
      </c>
      <c r="AW396" s="35" t="e">
        <f t="shared" si="599"/>
        <v>#VALUE!</v>
      </c>
      <c r="AX396" s="36" t="e">
        <f t="shared" si="599"/>
        <v>#VALUE!</v>
      </c>
      <c r="AY396" s="36" t="e">
        <f t="shared" si="599"/>
        <v>#VALUE!</v>
      </c>
      <c r="AZ396" t="e">
        <f>NA()</f>
        <v>#N/A</v>
      </c>
    </row>
    <row r="397" spans="3:52" x14ac:dyDescent="0.3">
      <c r="D397">
        <v>12</v>
      </c>
      <c r="F397">
        <v>11</v>
      </c>
      <c r="G397" s="29">
        <f t="shared" ref="G397:X397" si="600">300*G325*G97</f>
        <v>2295.4910646059238</v>
      </c>
      <c r="H397" s="29">
        <f t="shared" si="600"/>
        <v>12363.30879801037</v>
      </c>
      <c r="I397" s="29">
        <f t="shared" si="600"/>
        <v>2452.3347335543972</v>
      </c>
      <c r="J397" s="29">
        <f t="shared" si="600"/>
        <v>11171.284194575048</v>
      </c>
      <c r="K397" s="29">
        <f t="shared" si="600"/>
        <v>731.58701387801943</v>
      </c>
      <c r="L397" s="30" t="e">
        <f t="shared" si="600"/>
        <v>#VALUE!</v>
      </c>
      <c r="M397" s="31">
        <f t="shared" si="600"/>
        <v>2776.0851347732996</v>
      </c>
      <c r="N397" s="32">
        <f t="shared" si="600"/>
        <v>790.81993608282937</v>
      </c>
      <c r="O397" s="32">
        <f t="shared" si="600"/>
        <v>0</v>
      </c>
      <c r="P397" s="33">
        <f t="shared" si="600"/>
        <v>28661.338597123482</v>
      </c>
      <c r="Q397" s="33">
        <f t="shared" si="600"/>
        <v>23117.432896661507</v>
      </c>
      <c r="R397" s="33">
        <f t="shared" si="600"/>
        <v>75168.773654563003</v>
      </c>
      <c r="S397" s="34" t="e">
        <f t="shared" si="600"/>
        <v>#VALUE!</v>
      </c>
      <c r="T397" s="34" t="e">
        <f t="shared" si="600"/>
        <v>#VALUE!</v>
      </c>
      <c r="U397" s="35" t="e">
        <f t="shared" si="600"/>
        <v>#VALUE!</v>
      </c>
      <c r="V397" s="35" t="e">
        <f t="shared" si="600"/>
        <v>#VALUE!</v>
      </c>
      <c r="W397" s="36" t="e">
        <f t="shared" si="600"/>
        <v>#VALUE!</v>
      </c>
      <c r="X397" s="36" t="e">
        <f t="shared" si="600"/>
        <v>#VALUE!</v>
      </c>
      <c r="Y397" t="e">
        <f>NA()</f>
        <v>#N/A</v>
      </c>
      <c r="AE397">
        <v>12</v>
      </c>
      <c r="AG397">
        <f t="shared" si="580"/>
        <v>10.647759196839573</v>
      </c>
      <c r="AH397" s="29">
        <f t="shared" ref="AH397:AY397" si="601">300*AH325*AH97</f>
        <v>2032.2665155225507</v>
      </c>
      <c r="AI397" s="29">
        <f t="shared" si="601"/>
        <v>11831.881783629149</v>
      </c>
      <c r="AJ397" s="29">
        <f t="shared" si="601"/>
        <v>2272.7499447443379</v>
      </c>
      <c r="AK397" s="29">
        <f t="shared" si="601"/>
        <v>10657.56857776027</v>
      </c>
      <c r="AL397" s="29">
        <f t="shared" si="601"/>
        <v>670.49691458917823</v>
      </c>
      <c r="AM397" s="30" t="e">
        <f t="shared" si="601"/>
        <v>#VALUE!</v>
      </c>
      <c r="AN397" s="31">
        <f t="shared" si="601"/>
        <v>2627.6854419996007</v>
      </c>
      <c r="AO397" s="32">
        <f t="shared" si="601"/>
        <v>755.41047212401543</v>
      </c>
      <c r="AP397" s="32">
        <f t="shared" si="601"/>
        <v>0</v>
      </c>
      <c r="AQ397" s="33">
        <f t="shared" si="601"/>
        <v>27651.386769657274</v>
      </c>
      <c r="AR397" s="33">
        <f t="shared" si="601"/>
        <v>22138.999381929945</v>
      </c>
      <c r="AS397" s="33">
        <f t="shared" si="601"/>
        <v>70486.091472311251</v>
      </c>
      <c r="AT397" s="34" t="e">
        <f t="shared" si="601"/>
        <v>#VALUE!</v>
      </c>
      <c r="AU397" s="34" t="e">
        <f t="shared" si="601"/>
        <v>#VALUE!</v>
      </c>
      <c r="AV397" s="35" t="e">
        <f t="shared" si="601"/>
        <v>#VALUE!</v>
      </c>
      <c r="AW397" s="35" t="e">
        <f t="shared" si="601"/>
        <v>#VALUE!</v>
      </c>
      <c r="AX397" s="36" t="e">
        <f t="shared" si="601"/>
        <v>#VALUE!</v>
      </c>
      <c r="AY397" s="36" t="e">
        <f t="shared" si="601"/>
        <v>#VALUE!</v>
      </c>
      <c r="AZ397" t="e">
        <f>NA()</f>
        <v>#N/A</v>
      </c>
    </row>
    <row r="398" spans="3:52" x14ac:dyDescent="0.3">
      <c r="D398">
        <v>13</v>
      </c>
      <c r="F398">
        <v>12</v>
      </c>
      <c r="G398" s="29">
        <f t="shared" ref="G398:X398" si="602">300*G326*G98</f>
        <v>3147.2832713662046</v>
      </c>
      <c r="H398" s="29">
        <f t="shared" si="602"/>
        <v>13875.142676780573</v>
      </c>
      <c r="I398" s="29">
        <f t="shared" si="602"/>
        <v>2995.5198626628849</v>
      </c>
      <c r="J398" s="29">
        <f t="shared" si="602"/>
        <v>12619.569068154033</v>
      </c>
      <c r="K398" s="29">
        <f t="shared" si="602"/>
        <v>918.08280110823716</v>
      </c>
      <c r="L398" s="30" t="e">
        <f t="shared" si="602"/>
        <v>#VALUE!</v>
      </c>
      <c r="M398" s="31">
        <f t="shared" si="602"/>
        <v>3210.2338707881986</v>
      </c>
      <c r="N398" s="32">
        <f t="shared" si="602"/>
        <v>892.96985759771303</v>
      </c>
      <c r="O398" s="32">
        <f t="shared" si="602"/>
        <v>0</v>
      </c>
      <c r="P398" s="33">
        <f t="shared" si="602"/>
        <v>31514.750936283366</v>
      </c>
      <c r="Q398" s="33">
        <f t="shared" si="602"/>
        <v>25903.773207800805</v>
      </c>
      <c r="R398" s="33">
        <f t="shared" si="602"/>
        <v>88791.830085654467</v>
      </c>
      <c r="S398" s="34" t="e">
        <f t="shared" si="602"/>
        <v>#VALUE!</v>
      </c>
      <c r="T398" s="34" t="e">
        <f t="shared" si="602"/>
        <v>#VALUE!</v>
      </c>
      <c r="U398" s="35" t="e">
        <f t="shared" si="602"/>
        <v>#VALUE!</v>
      </c>
      <c r="V398" s="35" t="e">
        <f t="shared" si="602"/>
        <v>#VALUE!</v>
      </c>
      <c r="W398" s="36" t="e">
        <f t="shared" si="602"/>
        <v>#VALUE!</v>
      </c>
      <c r="X398" s="36" t="e">
        <f t="shared" si="602"/>
        <v>#VALUE!</v>
      </c>
      <c r="Y398" t="e">
        <f>NA()</f>
        <v>#N/A</v>
      </c>
      <c r="AE398">
        <v>13</v>
      </c>
      <c r="AG398">
        <f t="shared" si="580"/>
        <v>11.198047871978659</v>
      </c>
      <c r="AH398" s="29">
        <f t="shared" ref="AH398:AY398" si="603">300*AH326*AH98</f>
        <v>2452.0360006183992</v>
      </c>
      <c r="AI398" s="29">
        <f t="shared" si="603"/>
        <v>12662.433134906691</v>
      </c>
      <c r="AJ398" s="29">
        <f t="shared" si="603"/>
        <v>2556.0474102483904</v>
      </c>
      <c r="AK398" s="29">
        <f t="shared" si="603"/>
        <v>11459.340524331163</v>
      </c>
      <c r="AL398" s="29">
        <f t="shared" si="603"/>
        <v>767.017518071979</v>
      </c>
      <c r="AM398" s="30" t="e">
        <f t="shared" si="603"/>
        <v>#VALUE!</v>
      </c>
      <c r="AN398" s="31">
        <f t="shared" si="603"/>
        <v>2860.5954153720177</v>
      </c>
      <c r="AO398" s="32">
        <f t="shared" si="603"/>
        <v>810.86600426118673</v>
      </c>
      <c r="AP398" s="32">
        <f t="shared" si="603"/>
        <v>0</v>
      </c>
      <c r="AQ398" s="33">
        <f t="shared" si="603"/>
        <v>29228.169069753065</v>
      </c>
      <c r="AR398" s="33">
        <f t="shared" si="603"/>
        <v>23668.472245563142</v>
      </c>
      <c r="AS398" s="33">
        <f t="shared" si="603"/>
        <v>77831.087042048021</v>
      </c>
      <c r="AT398" s="34" t="e">
        <f t="shared" si="603"/>
        <v>#VALUE!</v>
      </c>
      <c r="AU398" s="34" t="e">
        <f t="shared" si="603"/>
        <v>#VALUE!</v>
      </c>
      <c r="AV398" s="35" t="e">
        <f t="shared" si="603"/>
        <v>#VALUE!</v>
      </c>
      <c r="AW398" s="35" t="e">
        <f t="shared" si="603"/>
        <v>#VALUE!</v>
      </c>
      <c r="AX398" s="36" t="e">
        <f t="shared" si="603"/>
        <v>#VALUE!</v>
      </c>
      <c r="AY398" s="36" t="e">
        <f t="shared" si="603"/>
        <v>#VALUE!</v>
      </c>
      <c r="AZ398" t="e">
        <f>NA()</f>
        <v>#N/A</v>
      </c>
    </row>
    <row r="399" spans="3:52" x14ac:dyDescent="0.3">
      <c r="D399">
        <v>14</v>
      </c>
      <c r="F399">
        <v>13</v>
      </c>
      <c r="G399" s="29">
        <f t="shared" ref="G399:X399" si="604">300*G327*G99</f>
        <v>4143.7097419776501</v>
      </c>
      <c r="H399" s="29">
        <f t="shared" si="604"/>
        <v>15388.052511437891</v>
      </c>
      <c r="I399" s="29">
        <f t="shared" si="604"/>
        <v>3585.0591409612603</v>
      </c>
      <c r="J399" s="29">
        <f t="shared" si="604"/>
        <v>14051.694391326499</v>
      </c>
      <c r="K399" s="29">
        <f t="shared" si="604"/>
        <v>1122.202470396983</v>
      </c>
      <c r="L399" s="30" t="e">
        <f t="shared" si="604"/>
        <v>#VALUE!</v>
      </c>
      <c r="M399" s="31">
        <f t="shared" si="604"/>
        <v>3661.4620741967015</v>
      </c>
      <c r="N399" s="32">
        <f t="shared" si="604"/>
        <v>997.20560092657433</v>
      </c>
      <c r="O399" s="32">
        <f t="shared" si="604"/>
        <v>0</v>
      </c>
      <c r="P399" s="33">
        <f t="shared" si="604"/>
        <v>34342.992587859677</v>
      </c>
      <c r="Q399" s="33">
        <f t="shared" si="604"/>
        <v>28691.806771521799</v>
      </c>
      <c r="R399" s="33">
        <f t="shared" si="604"/>
        <v>102750.01119368497</v>
      </c>
      <c r="S399" s="34" t="e">
        <f t="shared" si="604"/>
        <v>#VALUE!</v>
      </c>
      <c r="T399" s="34" t="e">
        <f t="shared" si="604"/>
        <v>#VALUE!</v>
      </c>
      <c r="U399" s="35" t="e">
        <f t="shared" si="604"/>
        <v>#VALUE!</v>
      </c>
      <c r="V399" s="35" t="e">
        <f t="shared" si="604"/>
        <v>#VALUE!</v>
      </c>
      <c r="W399" s="36" t="e">
        <f t="shared" si="604"/>
        <v>#VALUE!</v>
      </c>
      <c r="X399" s="36" t="e">
        <f t="shared" si="604"/>
        <v>#VALUE!</v>
      </c>
      <c r="Y399" t="e">
        <f>NA()</f>
        <v>#N/A</v>
      </c>
      <c r="AE399">
        <v>14</v>
      </c>
      <c r="AG399">
        <f t="shared" si="580"/>
        <v>11.776776110822025</v>
      </c>
      <c r="AH399" s="29">
        <f t="shared" ref="AH399:AY399" si="605">300*AH327*AH99</f>
        <v>2944.0683378923281</v>
      </c>
      <c r="AI399" s="29">
        <f t="shared" si="605"/>
        <v>13537.426820713797</v>
      </c>
      <c r="AJ399" s="29">
        <f t="shared" si="605"/>
        <v>2870.1121386054724</v>
      </c>
      <c r="AK399" s="29">
        <f t="shared" si="605"/>
        <v>12297.645573192214</v>
      </c>
      <c r="AL399" s="29">
        <f t="shared" si="605"/>
        <v>874.84543819317514</v>
      </c>
      <c r="AM399" s="30" t="e">
        <f t="shared" si="605"/>
        <v>#VALUE!</v>
      </c>
      <c r="AN399" s="31">
        <f t="shared" si="605"/>
        <v>3111.7560277406205</v>
      </c>
      <c r="AO399" s="32">
        <f t="shared" si="605"/>
        <v>869.97298520834033</v>
      </c>
      <c r="AP399" s="32">
        <f t="shared" si="605"/>
        <v>0</v>
      </c>
      <c r="AQ399" s="33">
        <f t="shared" si="605"/>
        <v>30879.781511350142</v>
      </c>
      <c r="AR399" s="33">
        <f t="shared" si="605"/>
        <v>25281.175155917372</v>
      </c>
      <c r="AS399" s="33">
        <f t="shared" si="605"/>
        <v>85715.152120819679</v>
      </c>
      <c r="AT399" s="34" t="e">
        <f t="shared" si="605"/>
        <v>#VALUE!</v>
      </c>
      <c r="AU399" s="34" t="e">
        <f t="shared" si="605"/>
        <v>#VALUE!</v>
      </c>
      <c r="AV399" s="35" t="e">
        <f t="shared" si="605"/>
        <v>#VALUE!</v>
      </c>
      <c r="AW399" s="35" t="e">
        <f t="shared" si="605"/>
        <v>#VALUE!</v>
      </c>
      <c r="AX399" s="36" t="e">
        <f t="shared" si="605"/>
        <v>#VALUE!</v>
      </c>
      <c r="AY399" s="36" t="e">
        <f t="shared" si="605"/>
        <v>#VALUE!</v>
      </c>
      <c r="AZ399" t="e">
        <f>NA()</f>
        <v>#N/A</v>
      </c>
    </row>
    <row r="400" spans="3:52" x14ac:dyDescent="0.3">
      <c r="D400">
        <v>15</v>
      </c>
      <c r="F400">
        <v>14</v>
      </c>
      <c r="G400" s="29">
        <f t="shared" ref="G400:X400" si="606">300*G328*G100</f>
        <v>5266.5030541782935</v>
      </c>
      <c r="H400" s="29">
        <f t="shared" si="606"/>
        <v>16898.54322634052</v>
      </c>
      <c r="I400" s="29">
        <f t="shared" si="606"/>
        <v>4216.9523346951892</v>
      </c>
      <c r="J400" s="29">
        <f t="shared" si="606"/>
        <v>15467.370292156413</v>
      </c>
      <c r="K400" s="29">
        <f t="shared" si="606"/>
        <v>1341.6097288051019</v>
      </c>
      <c r="L400" s="30" t="e">
        <f t="shared" si="606"/>
        <v>#VALUE!</v>
      </c>
      <c r="M400" s="31">
        <f t="shared" si="606"/>
        <v>4127.4742156013335</v>
      </c>
      <c r="N400" s="32">
        <f t="shared" si="606"/>
        <v>1103.1632054084191</v>
      </c>
      <c r="O400" s="32">
        <f t="shared" si="606"/>
        <v>0</v>
      </c>
      <c r="P400" s="33">
        <f t="shared" si="606"/>
        <v>37140.94388754823</v>
      </c>
      <c r="Q400" s="33">
        <f t="shared" si="606"/>
        <v>31469.314884913216</v>
      </c>
      <c r="R400" s="33">
        <f t="shared" si="606"/>
        <v>116867.75315803246</v>
      </c>
      <c r="S400" s="34" t="e">
        <f t="shared" si="606"/>
        <v>#VALUE!</v>
      </c>
      <c r="T400" s="34" t="e">
        <f t="shared" si="606"/>
        <v>#VALUE!</v>
      </c>
      <c r="U400" s="35" t="e">
        <f t="shared" si="606"/>
        <v>#VALUE!</v>
      </c>
      <c r="V400" s="35" t="e">
        <f t="shared" si="606"/>
        <v>#VALUE!</v>
      </c>
      <c r="W400" s="36" t="e">
        <f t="shared" si="606"/>
        <v>#VALUE!</v>
      </c>
      <c r="X400" s="36" t="e">
        <f t="shared" si="606"/>
        <v>#VALUE!</v>
      </c>
      <c r="Y400" t="e">
        <f>NA()</f>
        <v>#N/A</v>
      </c>
      <c r="AE400">
        <v>15</v>
      </c>
      <c r="AG400">
        <f t="shared" si="580"/>
        <v>12.385413703354873</v>
      </c>
      <c r="AH400" s="29">
        <f t="shared" ref="AH400:AY400" si="607">300*AH328*AH100</f>
        <v>3515.0776174504322</v>
      </c>
      <c r="AI400" s="29">
        <f t="shared" si="607"/>
        <v>14458.325387403263</v>
      </c>
      <c r="AJ400" s="29">
        <f t="shared" si="607"/>
        <v>3217.4606300789133</v>
      </c>
      <c r="AK400" s="29">
        <f t="shared" si="607"/>
        <v>13173.481853876448</v>
      </c>
      <c r="AL400" s="29">
        <f t="shared" si="607"/>
        <v>994.79021601968054</v>
      </c>
      <c r="AM400" s="30" t="e">
        <f t="shared" si="607"/>
        <v>#VALUE!</v>
      </c>
      <c r="AN400" s="31">
        <f t="shared" si="607"/>
        <v>3382.2501372176034</v>
      </c>
      <c r="AO400" s="32">
        <f t="shared" si="607"/>
        <v>932.91756952337914</v>
      </c>
      <c r="AP400" s="32">
        <f t="shared" si="607"/>
        <v>0</v>
      </c>
      <c r="AQ400" s="33">
        <f t="shared" si="607"/>
        <v>32608.077984588963</v>
      </c>
      <c r="AR400" s="33">
        <f t="shared" si="607"/>
        <v>26978.833108045081</v>
      </c>
      <c r="AS400" s="33">
        <f t="shared" si="607"/>
        <v>94141.898471839333</v>
      </c>
      <c r="AT400" s="34" t="e">
        <f t="shared" si="607"/>
        <v>#VALUE!</v>
      </c>
      <c r="AU400" s="34" t="e">
        <f t="shared" si="607"/>
        <v>#VALUE!</v>
      </c>
      <c r="AV400" s="35" t="e">
        <f t="shared" si="607"/>
        <v>#VALUE!</v>
      </c>
      <c r="AW400" s="35" t="e">
        <f t="shared" si="607"/>
        <v>#VALUE!</v>
      </c>
      <c r="AX400" s="36" t="e">
        <f t="shared" si="607"/>
        <v>#VALUE!</v>
      </c>
      <c r="AY400" s="36" t="e">
        <f t="shared" si="607"/>
        <v>#VALUE!</v>
      </c>
      <c r="AZ400" t="e">
        <f>NA()</f>
        <v>#N/A</v>
      </c>
    </row>
    <row r="401" spans="4:52" x14ac:dyDescent="0.3">
      <c r="D401">
        <v>16</v>
      </c>
      <c r="F401">
        <v>15</v>
      </c>
      <c r="G401" s="29">
        <f t="shared" ref="G401:X401" si="608">300*G329*G101</f>
        <v>6494.6602375955954</v>
      </c>
      <c r="H401" s="29">
        <f t="shared" si="608"/>
        <v>18403.930305647285</v>
      </c>
      <c r="I401" s="29">
        <f t="shared" si="608"/>
        <v>5769.4611708724888</v>
      </c>
      <c r="J401" s="29">
        <f t="shared" si="608"/>
        <v>16866.908708976604</v>
      </c>
      <c r="K401" s="29">
        <f t="shared" si="608"/>
        <v>1573.8608670582405</v>
      </c>
      <c r="L401" s="30" t="e">
        <f t="shared" si="608"/>
        <v>#VALUE!</v>
      </c>
      <c r="M401" s="31">
        <f t="shared" si="608"/>
        <v>4606.1492030906229</v>
      </c>
      <c r="N401" s="32">
        <f t="shared" si="608"/>
        <v>1210.5186769026618</v>
      </c>
      <c r="O401" s="32">
        <f t="shared" si="608"/>
        <v>0</v>
      </c>
      <c r="P401" s="33">
        <f t="shared" si="608"/>
        <v>39904.418220198284</v>
      </c>
      <c r="Q401" s="33">
        <f t="shared" si="608"/>
        <v>34225.991701249397</v>
      </c>
      <c r="R401" s="33">
        <f t="shared" si="608"/>
        <v>130991.72014640384</v>
      </c>
      <c r="S401" s="34" t="e">
        <f t="shared" si="608"/>
        <v>#VALUE!</v>
      </c>
      <c r="T401" s="34" t="e">
        <f t="shared" si="608"/>
        <v>#VALUE!</v>
      </c>
      <c r="U401" s="35" t="e">
        <f t="shared" si="608"/>
        <v>#VALUE!</v>
      </c>
      <c r="V401" s="35" t="e">
        <f t="shared" si="608"/>
        <v>#VALUE!</v>
      </c>
      <c r="W401" s="36" t="e">
        <f t="shared" si="608"/>
        <v>#VALUE!</v>
      </c>
      <c r="X401" s="36" t="e">
        <f t="shared" si="608"/>
        <v>#VALUE!</v>
      </c>
      <c r="Y401" t="e">
        <f>NA()</f>
        <v>#N/A</v>
      </c>
      <c r="AE401">
        <v>16</v>
      </c>
      <c r="AG401">
        <f t="shared" si="580"/>
        <v>13.025506400031523</v>
      </c>
      <c r="AH401" s="29">
        <f t="shared" ref="AH401:AY401" si="609">300*AH329*AH101</f>
        <v>4170.864839280569</v>
      </c>
      <c r="AI401" s="29">
        <f t="shared" si="609"/>
        <v>15426.622518208953</v>
      </c>
      <c r="AJ401" s="29">
        <f t="shared" si="609"/>
        <v>3600.6674996397956</v>
      </c>
      <c r="AK401" s="29">
        <f t="shared" si="609"/>
        <v>14088.006933860624</v>
      </c>
      <c r="AL401" s="29">
        <f t="shared" si="609"/>
        <v>1127.6190115543952</v>
      </c>
      <c r="AM401" s="30" t="e">
        <f t="shared" si="609"/>
        <v>#VALUE!</v>
      </c>
      <c r="AN401" s="31">
        <f t="shared" si="609"/>
        <v>3673.1739995946577</v>
      </c>
      <c r="AO401" s="32">
        <f t="shared" si="609"/>
        <v>999.88825378868898</v>
      </c>
      <c r="AP401" s="32">
        <f t="shared" si="609"/>
        <v>0</v>
      </c>
      <c r="AQ401" s="33">
        <f t="shared" si="609"/>
        <v>34414.754280174966</v>
      </c>
      <c r="AR401" s="33">
        <f t="shared" si="609"/>
        <v>28762.829349655796</v>
      </c>
      <c r="AS401" s="33">
        <f t="shared" si="609"/>
        <v>103108.81948221239</v>
      </c>
      <c r="AT401" s="34" t="e">
        <f t="shared" si="609"/>
        <v>#VALUE!</v>
      </c>
      <c r="AU401" s="34" t="e">
        <f t="shared" si="609"/>
        <v>#VALUE!</v>
      </c>
      <c r="AV401" s="35" t="e">
        <f t="shared" si="609"/>
        <v>#VALUE!</v>
      </c>
      <c r="AW401" s="35" t="e">
        <f t="shared" si="609"/>
        <v>#VALUE!</v>
      </c>
      <c r="AX401" s="36" t="e">
        <f t="shared" si="609"/>
        <v>#VALUE!</v>
      </c>
      <c r="AY401" s="36" t="e">
        <f t="shared" si="609"/>
        <v>#VALUE!</v>
      </c>
      <c r="AZ401" t="e">
        <f>NA()</f>
        <v>#N/A</v>
      </c>
    </row>
    <row r="402" spans="4:52" x14ac:dyDescent="0.3">
      <c r="D402">
        <v>17</v>
      </c>
      <c r="F402">
        <v>16</v>
      </c>
      <c r="G402" s="29">
        <f t="shared" ref="G402:X402" si="610">300*G330*G102</f>
        <v>7808.0247832870982</v>
      </c>
      <c r="H402" s="29">
        <f t="shared" si="610"/>
        <v>19902.019460525091</v>
      </c>
      <c r="I402" s="29">
        <f t="shared" si="610"/>
        <v>7815.184965065886</v>
      </c>
      <c r="J402" s="29">
        <f t="shared" si="610"/>
        <v>18250.686417132882</v>
      </c>
      <c r="K402" s="29">
        <f t="shared" si="610"/>
        <v>1816.4979155209903</v>
      </c>
      <c r="L402" s="30" t="e">
        <f t="shared" si="610"/>
        <v>#VALUE!</v>
      </c>
      <c r="M402" s="31">
        <f t="shared" si="610"/>
        <v>5095.5289002018853</v>
      </c>
      <c r="N402" s="32">
        <f t="shared" si="610"/>
        <v>1318.9824002134624</v>
      </c>
      <c r="O402" s="32">
        <f t="shared" si="610"/>
        <v>0</v>
      </c>
      <c r="P402" s="33">
        <f t="shared" si="610"/>
        <v>42629.994128414568</v>
      </c>
      <c r="Q402" s="33">
        <f t="shared" si="610"/>
        <v>36953.167429438414</v>
      </c>
      <c r="R402" s="33">
        <f t="shared" si="610"/>
        <v>144990.82411313691</v>
      </c>
      <c r="S402" s="34" t="e">
        <f t="shared" si="610"/>
        <v>#VALUE!</v>
      </c>
      <c r="T402" s="34" t="e">
        <f t="shared" si="610"/>
        <v>#VALUE!</v>
      </c>
      <c r="U402" s="35" t="e">
        <f t="shared" si="610"/>
        <v>#VALUE!</v>
      </c>
      <c r="V402" s="35" t="e">
        <f t="shared" si="610"/>
        <v>#VALUE!</v>
      </c>
      <c r="W402" s="36" t="e">
        <f t="shared" si="610"/>
        <v>#VALUE!</v>
      </c>
      <c r="X402" s="36" t="e">
        <f t="shared" si="610"/>
        <v>#VALUE!</v>
      </c>
      <c r="Y402" t="e">
        <f>NA()</f>
        <v>#N/A</v>
      </c>
      <c r="AE402">
        <v>17</v>
      </c>
      <c r="AG402">
        <f t="shared" si="580"/>
        <v>13.698679837501498</v>
      </c>
      <c r="AH402" s="29">
        <f t="shared" ref="AH402:AY402" si="611">300*AH330*AH102</f>
        <v>4916.1235593567271</v>
      </c>
      <c r="AI402" s="29">
        <f t="shared" si="611"/>
        <v>16443.828284746844</v>
      </c>
      <c r="AJ402" s="29">
        <f t="shared" si="611"/>
        <v>4022.3374419665492</v>
      </c>
      <c r="AK402" s="29">
        <f t="shared" si="611"/>
        <v>15042.51606612264</v>
      </c>
      <c r="AL402" s="29">
        <f t="shared" si="611"/>
        <v>1274.0333088920952</v>
      </c>
      <c r="AM402" s="30" t="e">
        <f t="shared" si="611"/>
        <v>#VALUE!</v>
      </c>
      <c r="AN402" s="31">
        <f t="shared" si="611"/>
        <v>3985.6288397275844</v>
      </c>
      <c r="AO402" s="32">
        <f t="shared" si="611"/>
        <v>1071.074816757671</v>
      </c>
      <c r="AP402" s="32">
        <f t="shared" si="611"/>
        <v>0</v>
      </c>
      <c r="AQ402" s="33">
        <f t="shared" si="611"/>
        <v>36301.318902512328</v>
      </c>
      <c r="AR402" s="33">
        <f t="shared" si="611"/>
        <v>30634.151870683527</v>
      </c>
      <c r="AS402" s="33">
        <f t="shared" si="611"/>
        <v>112606.5718024091</v>
      </c>
      <c r="AT402" s="34" t="e">
        <f t="shared" si="611"/>
        <v>#VALUE!</v>
      </c>
      <c r="AU402" s="34" t="e">
        <f t="shared" si="611"/>
        <v>#VALUE!</v>
      </c>
      <c r="AV402" s="35" t="e">
        <f t="shared" si="611"/>
        <v>#VALUE!</v>
      </c>
      <c r="AW402" s="35" t="e">
        <f t="shared" si="611"/>
        <v>#VALUE!</v>
      </c>
      <c r="AX402" s="36" t="e">
        <f t="shared" si="611"/>
        <v>#VALUE!</v>
      </c>
      <c r="AY402" s="36" t="e">
        <f t="shared" si="611"/>
        <v>#VALUE!</v>
      </c>
      <c r="AZ402" t="e">
        <f>NA()</f>
        <v>#N/A</v>
      </c>
    </row>
    <row r="403" spans="4:52" x14ac:dyDescent="0.3">
      <c r="D403">
        <v>18</v>
      </c>
      <c r="F403">
        <v>17</v>
      </c>
      <c r="G403" s="29">
        <f t="shared" ref="G403:X403" si="612">300*G331*G103</f>
        <v>9189.1806542399227</v>
      </c>
      <c r="H403" s="29">
        <f t="shared" si="612"/>
        <v>21390.920541510055</v>
      </c>
      <c r="I403" s="29">
        <f t="shared" si="612"/>
        <v>9796.9820566813087</v>
      </c>
      <c r="J403" s="29">
        <f t="shared" si="612"/>
        <v>19618.908540155029</v>
      </c>
      <c r="K403" s="29">
        <f t="shared" si="612"/>
        <v>2067.1211295954918</v>
      </c>
      <c r="L403" s="30" t="e">
        <f t="shared" si="612"/>
        <v>#VALUE!</v>
      </c>
      <c r="M403" s="31">
        <f t="shared" si="612"/>
        <v>5593.8073581813978</v>
      </c>
      <c r="N403" s="32">
        <f t="shared" si="612"/>
        <v>1428.2946336880984</v>
      </c>
      <c r="O403" s="32">
        <f t="shared" si="612"/>
        <v>0</v>
      </c>
      <c r="P403" s="33">
        <f t="shared" si="612"/>
        <v>45314.884587240558</v>
      </c>
      <c r="Q403" s="33">
        <f t="shared" si="612"/>
        <v>39643.578691195056</v>
      </c>
      <c r="R403" s="33">
        <f t="shared" si="612"/>
        <v>158755.34176221918</v>
      </c>
      <c r="S403" s="34" t="e">
        <f t="shared" si="612"/>
        <v>#VALUE!</v>
      </c>
      <c r="T403" s="34" t="e">
        <f t="shared" si="612"/>
        <v>#VALUE!</v>
      </c>
      <c r="U403" s="35" t="e">
        <f t="shared" si="612"/>
        <v>#VALUE!</v>
      </c>
      <c r="V403" s="35" t="e">
        <f t="shared" si="612"/>
        <v>#VALUE!</v>
      </c>
      <c r="W403" s="36" t="e">
        <f t="shared" si="612"/>
        <v>#VALUE!</v>
      </c>
      <c r="X403" s="36" t="e">
        <f t="shared" si="612"/>
        <v>#VALUE!</v>
      </c>
      <c r="Y403" t="e">
        <f>NA()</f>
        <v>#N/A</v>
      </c>
      <c r="AE403">
        <v>18</v>
      </c>
      <c r="AG403">
        <f t="shared" si="580"/>
        <v>14.40664366722172</v>
      </c>
      <c r="AH403" s="29">
        <f t="shared" ref="AH403:AY403" si="613">300*AH331*AH103</f>
        <v>5754.4021933407766</v>
      </c>
      <c r="AI403" s="29">
        <f t="shared" si="613"/>
        <v>17511.447713751309</v>
      </c>
      <c r="AJ403" s="29">
        <f t="shared" si="613"/>
        <v>4538.8945932383995</v>
      </c>
      <c r="AK403" s="29">
        <f t="shared" si="613"/>
        <v>16038.407117419218</v>
      </c>
      <c r="AL403" s="29">
        <f t="shared" si="613"/>
        <v>1434.6432649380731</v>
      </c>
      <c r="AM403" s="30" t="e">
        <f t="shared" si="613"/>
        <v>#VALUE!</v>
      </c>
      <c r="AN403" s="31">
        <f t="shared" si="613"/>
        <v>4320.7110106147093</v>
      </c>
      <c r="AO403" s="32">
        <f t="shared" si="613"/>
        <v>1146.6670902130616</v>
      </c>
      <c r="AP403" s="32">
        <f t="shared" si="613"/>
        <v>0</v>
      </c>
      <c r="AQ403" s="33">
        <f t="shared" si="613"/>
        <v>38269.061822113101</v>
      </c>
      <c r="AR403" s="33">
        <f t="shared" si="613"/>
        <v>32593.33779362082</v>
      </c>
      <c r="AS403" s="33">
        <f t="shared" si="613"/>
        <v>122618.33422919385</v>
      </c>
      <c r="AT403" s="34" t="e">
        <f t="shared" si="613"/>
        <v>#VALUE!</v>
      </c>
      <c r="AU403" s="34" t="e">
        <f t="shared" si="613"/>
        <v>#VALUE!</v>
      </c>
      <c r="AV403" s="35" t="e">
        <f t="shared" si="613"/>
        <v>#VALUE!</v>
      </c>
      <c r="AW403" s="35" t="e">
        <f t="shared" si="613"/>
        <v>#VALUE!</v>
      </c>
      <c r="AX403" s="36" t="e">
        <f t="shared" si="613"/>
        <v>#VALUE!</v>
      </c>
      <c r="AY403" s="36" t="e">
        <f t="shared" si="613"/>
        <v>#VALUE!</v>
      </c>
      <c r="AZ403" t="e">
        <f>NA()</f>
        <v>#N/A</v>
      </c>
    </row>
    <row r="404" spans="4:52" x14ac:dyDescent="0.3">
      <c r="D404">
        <v>19</v>
      </c>
      <c r="F404">
        <v>18</v>
      </c>
      <c r="G404" s="29">
        <f t="shared" ref="G404:X404" si="614">300*G332*G104</f>
        <v>10623.811959956505</v>
      </c>
      <c r="H404" s="29">
        <f t="shared" si="614"/>
        <v>22868.946524617397</v>
      </c>
      <c r="I404" s="29">
        <f t="shared" si="614"/>
        <v>11701.850802155792</v>
      </c>
      <c r="J404" s="29">
        <f t="shared" si="614"/>
        <v>20971.541196547121</v>
      </c>
      <c r="K404" s="29">
        <f t="shared" si="614"/>
        <v>2323.4430966768305</v>
      </c>
      <c r="L404" s="30" t="e">
        <f t="shared" si="614"/>
        <v>#VALUE!</v>
      </c>
      <c r="M404" s="31">
        <f t="shared" si="614"/>
        <v>6099.3207192259433</v>
      </c>
      <c r="N404" s="32">
        <f t="shared" si="614"/>
        <v>1538.2218164689036</v>
      </c>
      <c r="O404" s="32">
        <f t="shared" si="614"/>
        <v>0</v>
      </c>
      <c r="P404" s="33">
        <f t="shared" si="614"/>
        <v>47956.833445471246</v>
      </c>
      <c r="Q404" s="33">
        <f t="shared" si="614"/>
        <v>42291.175815981856</v>
      </c>
      <c r="R404" s="33">
        <f t="shared" si="614"/>
        <v>172195.46260260072</v>
      </c>
      <c r="S404" s="34" t="e">
        <f t="shared" si="614"/>
        <v>#VALUE!</v>
      </c>
      <c r="T404" s="34" t="e">
        <f t="shared" si="614"/>
        <v>#VALUE!</v>
      </c>
      <c r="U404" s="35" t="e">
        <f t="shared" si="614"/>
        <v>#VALUE!</v>
      </c>
      <c r="V404" s="35" t="e">
        <f t="shared" si="614"/>
        <v>#VALUE!</v>
      </c>
      <c r="W404" s="36" t="e">
        <f t="shared" si="614"/>
        <v>#VALUE!</v>
      </c>
      <c r="X404" s="36" t="e">
        <f t="shared" si="614"/>
        <v>#VALUE!</v>
      </c>
      <c r="Y404" t="e">
        <f>NA()</f>
        <v>#N/A</v>
      </c>
      <c r="AE404">
        <v>19</v>
      </c>
      <c r="AG404">
        <f t="shared" si="580"/>
        <v>15.151195897440212</v>
      </c>
      <c r="AH404" s="29">
        <f t="shared" ref="AH404:AY404" si="615">300*AH332*AH104</f>
        <v>6688.2328089800776</v>
      </c>
      <c r="AI404" s="29">
        <f t="shared" si="615"/>
        <v>18630.952885786828</v>
      </c>
      <c r="AJ404" s="29">
        <f t="shared" si="615"/>
        <v>6081.7595753398318</v>
      </c>
      <c r="AK404" s="29">
        <f t="shared" si="615"/>
        <v>17077.133934219677</v>
      </c>
      <c r="AL404" s="29">
        <f t="shared" si="615"/>
        <v>1609.940209032457</v>
      </c>
      <c r="AM404" s="30" t="e">
        <f t="shared" si="615"/>
        <v>#VALUE!</v>
      </c>
      <c r="AN404" s="31">
        <f t="shared" si="615"/>
        <v>4679.5006568072031</v>
      </c>
      <c r="AO404" s="32">
        <f t="shared" si="615"/>
        <v>1226.8535486857161</v>
      </c>
      <c r="AP404" s="32">
        <f t="shared" si="615"/>
        <v>0</v>
      </c>
      <c r="AQ404" s="33">
        <f t="shared" si="615"/>
        <v>40319.021260308728</v>
      </c>
      <c r="AR404" s="33">
        <f t="shared" si="615"/>
        <v>34640.416338061121</v>
      </c>
      <c r="AS404" s="33">
        <f t="shared" si="615"/>
        <v>133119.27823757593</v>
      </c>
      <c r="AT404" s="34" t="e">
        <f t="shared" si="615"/>
        <v>#VALUE!</v>
      </c>
      <c r="AU404" s="34" t="e">
        <f t="shared" si="615"/>
        <v>#VALUE!</v>
      </c>
      <c r="AV404" s="35" t="e">
        <f t="shared" si="615"/>
        <v>#VALUE!</v>
      </c>
      <c r="AW404" s="35" t="e">
        <f t="shared" si="615"/>
        <v>#VALUE!</v>
      </c>
      <c r="AX404" s="36" t="e">
        <f t="shared" si="615"/>
        <v>#VALUE!</v>
      </c>
      <c r="AY404" s="36" t="e">
        <f t="shared" si="615"/>
        <v>#VALUE!</v>
      </c>
      <c r="AZ404" t="e">
        <f>NA()</f>
        <v>#N/A</v>
      </c>
    </row>
    <row r="405" spans="4:52" x14ac:dyDescent="0.3">
      <c r="D405">
        <v>20</v>
      </c>
      <c r="F405">
        <v>19</v>
      </c>
      <c r="G405" s="29">
        <f t="shared" ref="G405:X405" si="616">300*G333*G105</f>
        <v>12100.15405041681</v>
      </c>
      <c r="H405" s="29">
        <f t="shared" si="616"/>
        <v>24334.562878673663</v>
      </c>
      <c r="I405" s="29">
        <f t="shared" si="616"/>
        <v>13531.697042634358</v>
      </c>
      <c r="J405" s="29">
        <f t="shared" si="616"/>
        <v>22308.328668388924</v>
      </c>
      <c r="K405" s="29">
        <f t="shared" si="616"/>
        <v>2583.3270534331273</v>
      </c>
      <c r="L405" s="30" t="e">
        <f t="shared" si="616"/>
        <v>#VALUE!</v>
      </c>
      <c r="M405" s="31">
        <f t="shared" si="616"/>
        <v>6730.0497444147122</v>
      </c>
      <c r="N405" s="32">
        <f t="shared" si="616"/>
        <v>1648.5534988072843</v>
      </c>
      <c r="O405" s="32">
        <f t="shared" si="616"/>
        <v>0</v>
      </c>
      <c r="P405" s="33">
        <f t="shared" si="616"/>
        <v>50554.032161597483</v>
      </c>
      <c r="Q405" s="33">
        <f t="shared" si="616"/>
        <v>44890.959612409839</v>
      </c>
      <c r="R405" s="33">
        <f t="shared" si="616"/>
        <v>185239.51257529604</v>
      </c>
      <c r="S405" s="34" t="e">
        <f t="shared" si="616"/>
        <v>#VALUE!</v>
      </c>
      <c r="T405" s="34" t="e">
        <f t="shared" si="616"/>
        <v>#VALUE!</v>
      </c>
      <c r="U405" s="35" t="e">
        <f t="shared" si="616"/>
        <v>#VALUE!</v>
      </c>
      <c r="V405" s="35" t="e">
        <f t="shared" si="616"/>
        <v>#VALUE!</v>
      </c>
      <c r="W405" s="36" t="e">
        <f t="shared" si="616"/>
        <v>#VALUE!</v>
      </c>
      <c r="X405" s="36" t="e">
        <f t="shared" si="616"/>
        <v>#VALUE!</v>
      </c>
      <c r="Y405" t="e">
        <f>NA()</f>
        <v>#N/A</v>
      </c>
      <c r="AE405">
        <v>20</v>
      </c>
      <c r="AG405">
        <f t="shared" si="580"/>
        <v>15.934227459578645</v>
      </c>
      <c r="AH405" s="29">
        <f t="shared" ref="AH405:AY405" si="617">300*AH333*AH105</f>
        <v>7719.3854798230141</v>
      </c>
      <c r="AI405" s="29">
        <f t="shared" si="617"/>
        <v>19803.749213723502</v>
      </c>
      <c r="AJ405" s="29">
        <f t="shared" si="617"/>
        <v>7682.3429266674884</v>
      </c>
      <c r="AK405" s="29">
        <f t="shared" si="617"/>
        <v>18160.150764005863</v>
      </c>
      <c r="AL405" s="29">
        <f t="shared" si="617"/>
        <v>1800.2679999739985</v>
      </c>
      <c r="AM405" s="30" t="e">
        <f t="shared" si="617"/>
        <v>#VALUE!</v>
      </c>
      <c r="AN405" s="31">
        <f t="shared" si="617"/>
        <v>5063.0488153100268</v>
      </c>
      <c r="AO405" s="32">
        <f t="shared" si="617"/>
        <v>1311.8197070906547</v>
      </c>
      <c r="AP405" s="32">
        <f t="shared" si="617"/>
        <v>0</v>
      </c>
      <c r="AQ405" s="33">
        <f t="shared" si="617"/>
        <v>42451.948650270475</v>
      </c>
      <c r="AR405" s="33">
        <f t="shared" si="617"/>
        <v>36774.851191973059</v>
      </c>
      <c r="AS405" s="33">
        <f t="shared" si="617"/>
        <v>144076.1858494195</v>
      </c>
      <c r="AT405" s="34" t="e">
        <f t="shared" si="617"/>
        <v>#VALUE!</v>
      </c>
      <c r="AU405" s="34" t="e">
        <f t="shared" si="617"/>
        <v>#VALUE!</v>
      </c>
      <c r="AV405" s="35" t="e">
        <f t="shared" si="617"/>
        <v>#VALUE!</v>
      </c>
      <c r="AW405" s="35" t="e">
        <f t="shared" si="617"/>
        <v>#VALUE!</v>
      </c>
      <c r="AX405" s="36" t="e">
        <f t="shared" si="617"/>
        <v>#VALUE!</v>
      </c>
      <c r="AY405" s="36" t="e">
        <f t="shared" si="617"/>
        <v>#VALUE!</v>
      </c>
      <c r="AZ405" t="e">
        <f>NA()</f>
        <v>#N/A</v>
      </c>
    </row>
    <row r="406" spans="4:52" x14ac:dyDescent="0.3">
      <c r="D406">
        <v>21</v>
      </c>
      <c r="F406">
        <v>20</v>
      </c>
      <c r="G406" s="29">
        <f t="shared" ref="G406:X406" si="618">300*G334*G106</f>
        <v>13608.169329891065</v>
      </c>
      <c r="H406" s="29">
        <f t="shared" si="618"/>
        <v>25786.364612263962</v>
      </c>
      <c r="I406" s="29">
        <f t="shared" si="618"/>
        <v>15296.272641785237</v>
      </c>
      <c r="J406" s="29">
        <f t="shared" si="618"/>
        <v>23628.845019502631</v>
      </c>
      <c r="K406" s="29">
        <f t="shared" si="618"/>
        <v>2844.8120194115031</v>
      </c>
      <c r="L406" s="30" t="e">
        <f t="shared" si="618"/>
        <v>#VALUE!</v>
      </c>
      <c r="M406" s="31">
        <f t="shared" si="618"/>
        <v>7410.127778977755</v>
      </c>
      <c r="N406" s="32">
        <f t="shared" si="618"/>
        <v>1759.0997588420003</v>
      </c>
      <c r="O406" s="32">
        <f t="shared" si="618"/>
        <v>0</v>
      </c>
      <c r="P406" s="33">
        <f t="shared" si="618"/>
        <v>53105.0519914178</v>
      </c>
      <c r="Q406" s="33">
        <f t="shared" si="618"/>
        <v>47438.842035537418</v>
      </c>
      <c r="R406" s="33">
        <f t="shared" si="618"/>
        <v>197832.02848909871</v>
      </c>
      <c r="S406" s="34" t="e">
        <f t="shared" si="618"/>
        <v>#VALUE!</v>
      </c>
      <c r="T406" s="34" t="e">
        <f t="shared" si="618"/>
        <v>#VALUE!</v>
      </c>
      <c r="U406" s="35" t="e">
        <f t="shared" si="618"/>
        <v>#VALUE!</v>
      </c>
      <c r="V406" s="35" t="e">
        <f t="shared" si="618"/>
        <v>#VALUE!</v>
      </c>
      <c r="W406" s="36" t="e">
        <f t="shared" si="618"/>
        <v>#VALUE!</v>
      </c>
      <c r="X406" s="36" t="e">
        <f t="shared" si="618"/>
        <v>#VALUE!</v>
      </c>
      <c r="Y406" t="e">
        <f>NA()</f>
        <v>#N/A</v>
      </c>
      <c r="AE406">
        <v>21</v>
      </c>
      <c r="AG406">
        <f t="shared" si="580"/>
        <v>16.75772701061085</v>
      </c>
      <c r="AH406" s="29">
        <f t="shared" ref="AH406:AY406" si="619">300*AH334*AH106</f>
        <v>8849.1598854760268</v>
      </c>
      <c r="AI406" s="29">
        <f t="shared" si="619"/>
        <v>21031.136914251314</v>
      </c>
      <c r="AJ406" s="29">
        <f t="shared" si="619"/>
        <v>9323.7212362523369</v>
      </c>
      <c r="AK406" s="29">
        <f t="shared" si="619"/>
        <v>19288.850909287117</v>
      </c>
      <c r="AL406" s="29">
        <f t="shared" si="619"/>
        <v>2005.7941518887194</v>
      </c>
      <c r="AM406" s="30" t="e">
        <f t="shared" si="619"/>
        <v>#VALUE!</v>
      </c>
      <c r="AN406" s="31">
        <f t="shared" si="619"/>
        <v>5472.3629092697702</v>
      </c>
      <c r="AO406" s="32">
        <f t="shared" si="619"/>
        <v>1401.7463166818266</v>
      </c>
      <c r="AP406" s="32">
        <f t="shared" si="619"/>
        <v>0</v>
      </c>
      <c r="AQ406" s="33">
        <f t="shared" si="619"/>
        <v>44668.271976708544</v>
      </c>
      <c r="AR406" s="33">
        <f t="shared" si="619"/>
        <v>38995.483290559285</v>
      </c>
      <c r="AS406" s="33">
        <f t="shared" si="619"/>
        <v>155447.25017457659</v>
      </c>
      <c r="AT406" s="34" t="e">
        <f t="shared" si="619"/>
        <v>#VALUE!</v>
      </c>
      <c r="AU406" s="34" t="e">
        <f t="shared" si="619"/>
        <v>#VALUE!</v>
      </c>
      <c r="AV406" s="35" t="e">
        <f t="shared" si="619"/>
        <v>#VALUE!</v>
      </c>
      <c r="AW406" s="35" t="e">
        <f t="shared" si="619"/>
        <v>#VALUE!</v>
      </c>
      <c r="AX406" s="36" t="e">
        <f t="shared" si="619"/>
        <v>#VALUE!</v>
      </c>
      <c r="AY406" s="36" t="e">
        <f t="shared" si="619"/>
        <v>#VALUE!</v>
      </c>
      <c r="AZ406" t="e">
        <f>NA()</f>
        <v>#N/A</v>
      </c>
    </row>
    <row r="407" spans="4:52" x14ac:dyDescent="0.3">
      <c r="D407">
        <v>22</v>
      </c>
      <c r="F407">
        <v>21</v>
      </c>
      <c r="G407" s="29">
        <f t="shared" ref="G407:X407" si="620">300*G335*G107</f>
        <v>15138.84751433159</v>
      </c>
      <c r="H407" s="29">
        <f t="shared" si="620"/>
        <v>27223.06709347482</v>
      </c>
      <c r="I407" s="29">
        <f t="shared" si="620"/>
        <v>17008.001145663566</v>
      </c>
      <c r="J407" s="29">
        <f t="shared" si="620"/>
        <v>24932.553103627393</v>
      </c>
      <c r="K407" s="29">
        <f t="shared" si="620"/>
        <v>3106.1272040124363</v>
      </c>
      <c r="L407" s="30" t="e">
        <f t="shared" si="620"/>
        <v>#VALUE!</v>
      </c>
      <c r="M407" s="31">
        <f t="shared" si="620"/>
        <v>8094.406020842659</v>
      </c>
      <c r="N407" s="32">
        <f t="shared" si="620"/>
        <v>1869.6890053316927</v>
      </c>
      <c r="O407" s="32">
        <f t="shared" si="620"/>
        <v>0</v>
      </c>
      <c r="P407" s="33">
        <f t="shared" si="620"/>
        <v>55608.788138151103</v>
      </c>
      <c r="Q407" s="33">
        <f t="shared" si="620"/>
        <v>49931.52648736089</v>
      </c>
      <c r="R407" s="33">
        <f t="shared" si="620"/>
        <v>209931.80563719751</v>
      </c>
      <c r="S407" s="34" t="e">
        <f t="shared" si="620"/>
        <v>#VALUE!</v>
      </c>
      <c r="T407" s="34" t="e">
        <f t="shared" si="620"/>
        <v>#VALUE!</v>
      </c>
      <c r="U407" s="35" t="e">
        <f t="shared" si="620"/>
        <v>#VALUE!</v>
      </c>
      <c r="V407" s="35" t="e">
        <f t="shared" si="620"/>
        <v>#VALUE!</v>
      </c>
      <c r="W407" s="36" t="e">
        <f t="shared" si="620"/>
        <v>#VALUE!</v>
      </c>
      <c r="X407" s="36" t="e">
        <f t="shared" si="620"/>
        <v>#VALUE!</v>
      </c>
      <c r="Y407" t="e">
        <f>NA()</f>
        <v>#N/A</v>
      </c>
      <c r="AE407">
        <v>22</v>
      </c>
      <c r="AG407">
        <f t="shared" si="580"/>
        <v>17.623785983633894</v>
      </c>
      <c r="AH407" s="29">
        <f t="shared" ref="AH407:AY407" si="621">300*AH335*AH107</f>
        <v>10078.602336675085</v>
      </c>
      <c r="AI407" s="29">
        <f t="shared" si="621"/>
        <v>22314.268943558174</v>
      </c>
      <c r="AJ407" s="29">
        <f t="shared" si="621"/>
        <v>10994.355311679292</v>
      </c>
      <c r="AK407" s="29">
        <f t="shared" si="621"/>
        <v>20464.502987276763</v>
      </c>
      <c r="AL407" s="29">
        <f t="shared" si="621"/>
        <v>2226.4818383990096</v>
      </c>
      <c r="AM407" s="30" t="e">
        <f t="shared" si="621"/>
        <v>#VALUE!</v>
      </c>
      <c r="AN407" s="31">
        <f t="shared" si="621"/>
        <v>5908.3906181675693</v>
      </c>
      <c r="AO407" s="32">
        <f t="shared" si="621"/>
        <v>1496.80735157699</v>
      </c>
      <c r="AP407" s="32">
        <f t="shared" si="621"/>
        <v>0</v>
      </c>
      <c r="AQ407" s="33">
        <f t="shared" si="621"/>
        <v>46968.057762520511</v>
      </c>
      <c r="AR407" s="33">
        <f t="shared" si="621"/>
        <v>41300.475177337394</v>
      </c>
      <c r="AS407" s="33">
        <f t="shared" si="621"/>
        <v>167182.09164996599</v>
      </c>
      <c r="AT407" s="34" t="e">
        <f t="shared" si="621"/>
        <v>#VALUE!</v>
      </c>
      <c r="AU407" s="34" t="e">
        <f t="shared" si="621"/>
        <v>#VALUE!</v>
      </c>
      <c r="AV407" s="35" t="e">
        <f t="shared" si="621"/>
        <v>#VALUE!</v>
      </c>
      <c r="AW407" s="35" t="e">
        <f t="shared" si="621"/>
        <v>#VALUE!</v>
      </c>
      <c r="AX407" s="36" t="e">
        <f t="shared" si="621"/>
        <v>#VALUE!</v>
      </c>
      <c r="AY407" s="36" t="e">
        <f t="shared" si="621"/>
        <v>#VALUE!</v>
      </c>
      <c r="AZ407" t="e">
        <f>NA()</f>
        <v>#N/A</v>
      </c>
    </row>
    <row r="408" spans="4:52" x14ac:dyDescent="0.3">
      <c r="D408">
        <v>23</v>
      </c>
      <c r="F408">
        <v>22</v>
      </c>
      <c r="G408" s="29">
        <f t="shared" ref="G408:X408" si="622">300*G336*G108</f>
        <v>16683.776015016309</v>
      </c>
      <c r="H408" s="29">
        <f t="shared" si="622"/>
        <v>28643.502678107114</v>
      </c>
      <c r="I408" s="29">
        <f t="shared" si="622"/>
        <v>18678.77158314794</v>
      </c>
      <c r="J408" s="29">
        <f t="shared" si="622"/>
        <v>26218.858040606585</v>
      </c>
      <c r="K408" s="29">
        <f t="shared" si="622"/>
        <v>3365.6979050487739</v>
      </c>
      <c r="L408" s="30" t="e">
        <f t="shared" si="622"/>
        <v>#VALUE!</v>
      </c>
      <c r="M408" s="31">
        <f t="shared" si="622"/>
        <v>8779.9663662586063</v>
      </c>
      <c r="N408" s="32">
        <f t="shared" si="622"/>
        <v>1980.1660909924015</v>
      </c>
      <c r="O408" s="32">
        <f t="shared" si="622"/>
        <v>0</v>
      </c>
      <c r="P408" s="33">
        <f t="shared" si="622"/>
        <v>58064.41330169217</v>
      </c>
      <c r="Q408" s="33">
        <f t="shared" si="622"/>
        <v>52366.404433864765</v>
      </c>
      <c r="R408" s="33">
        <f t="shared" si="622"/>
        <v>221510.00114318432</v>
      </c>
      <c r="S408" s="34" t="e">
        <f t="shared" si="622"/>
        <v>#VALUE!</v>
      </c>
      <c r="T408" s="34" t="e">
        <f t="shared" si="622"/>
        <v>#VALUE!</v>
      </c>
      <c r="U408" s="35" t="e">
        <f t="shared" si="622"/>
        <v>#VALUE!</v>
      </c>
      <c r="V408" s="35" t="e">
        <f t="shared" si="622"/>
        <v>#VALUE!</v>
      </c>
      <c r="W408" s="36" t="e">
        <f t="shared" si="622"/>
        <v>#VALUE!</v>
      </c>
      <c r="X408" s="36" t="e">
        <f t="shared" si="622"/>
        <v>#VALUE!</v>
      </c>
      <c r="Y408" t="e">
        <f>NA()</f>
        <v>#N/A</v>
      </c>
      <c r="AE408">
        <v>23</v>
      </c>
      <c r="AG408">
        <f t="shared" si="580"/>
        <v>18.534603899458592</v>
      </c>
      <c r="AH408" s="29">
        <f t="shared" ref="AH408:AY408" si="623">300*AH336*AH108</f>
        <v>11408.550869359629</v>
      </c>
      <c r="AI408" s="29">
        <f t="shared" si="623"/>
        <v>23654.106792901719</v>
      </c>
      <c r="AJ408" s="29">
        <f t="shared" si="623"/>
        <v>12688.917781316488</v>
      </c>
      <c r="AK408" s="29">
        <f t="shared" si="623"/>
        <v>21688.187993765139</v>
      </c>
      <c r="AL408" s="29">
        <f t="shared" si="623"/>
        <v>2462.0640599912881</v>
      </c>
      <c r="AM408" s="30" t="e">
        <f t="shared" si="623"/>
        <v>#VALUE!</v>
      </c>
      <c r="AN408" s="31">
        <f t="shared" si="623"/>
        <v>6415.920072182048</v>
      </c>
      <c r="AO408" s="32">
        <f t="shared" si="623"/>
        <v>1597.1677805302238</v>
      </c>
      <c r="AP408" s="32">
        <f t="shared" si="623"/>
        <v>0</v>
      </c>
      <c r="AQ408" s="33">
        <f t="shared" si="623"/>
        <v>49350.972044043709</v>
      </c>
      <c r="AR408" s="33">
        <f t="shared" si="623"/>
        <v>43687.258296308552</v>
      </c>
      <c r="AS408" s="33">
        <f t="shared" si="623"/>
        <v>179222.01847918952</v>
      </c>
      <c r="AT408" s="34" t="e">
        <f t="shared" si="623"/>
        <v>#VALUE!</v>
      </c>
      <c r="AU408" s="34" t="e">
        <f t="shared" si="623"/>
        <v>#VALUE!</v>
      </c>
      <c r="AV408" s="35" t="e">
        <f t="shared" si="623"/>
        <v>#VALUE!</v>
      </c>
      <c r="AW408" s="35" t="e">
        <f t="shared" si="623"/>
        <v>#VALUE!</v>
      </c>
      <c r="AX408" s="36" t="e">
        <f t="shared" si="623"/>
        <v>#VALUE!</v>
      </c>
      <c r="AY408" s="36" t="e">
        <f t="shared" si="623"/>
        <v>#VALUE!</v>
      </c>
      <c r="AZ408" t="e">
        <f>NA()</f>
        <v>#N/A</v>
      </c>
    </row>
    <row r="409" spans="4:52" x14ac:dyDescent="0.3">
      <c r="D409">
        <v>24</v>
      </c>
      <c r="F409">
        <v>23</v>
      </c>
      <c r="G409" s="29">
        <f t="shared" ref="G409:X409" si="624">300*G337*G109</f>
        <v>18234.961174778779</v>
      </c>
      <c r="H409" s="29">
        <f t="shared" si="624"/>
        <v>30046.618941907724</v>
      </c>
      <c r="I409" s="29">
        <f t="shared" si="624"/>
        <v>20318.329120484486</v>
      </c>
      <c r="J409" s="29">
        <f t="shared" si="624"/>
        <v>27487.150281438775</v>
      </c>
      <c r="K409" s="29">
        <f t="shared" si="624"/>
        <v>3622.1448386928964</v>
      </c>
      <c r="L409" s="30" t="e">
        <f t="shared" si="624"/>
        <v>#VALUE!</v>
      </c>
      <c r="M409" s="31">
        <f t="shared" si="624"/>
        <v>9464.3669137373563</v>
      </c>
      <c r="N409" s="32">
        <f t="shared" si="624"/>
        <v>2090.3906790038209</v>
      </c>
      <c r="O409" s="32">
        <f t="shared" si="624"/>
        <v>0</v>
      </c>
      <c r="P409" s="33">
        <f t="shared" si="624"/>
        <v>60471.338710768214</v>
      </c>
      <c r="Q409" s="33">
        <f t="shared" si="624"/>
        <v>54741.465715975886</v>
      </c>
      <c r="R409" s="33">
        <f t="shared" si="624"/>
        <v>232548.34599944882</v>
      </c>
      <c r="S409" s="34" t="e">
        <f t="shared" si="624"/>
        <v>#VALUE!</v>
      </c>
      <c r="T409" s="34" t="e">
        <f t="shared" si="624"/>
        <v>#VALUE!</v>
      </c>
      <c r="U409" s="35" t="e">
        <f t="shared" si="624"/>
        <v>#VALUE!</v>
      </c>
      <c r="V409" s="35" t="e">
        <f t="shared" si="624"/>
        <v>#VALUE!</v>
      </c>
      <c r="W409" s="36" t="e">
        <f t="shared" si="624"/>
        <v>#VALUE!</v>
      </c>
      <c r="X409" s="36" t="e">
        <f t="shared" si="624"/>
        <v>#VALUE!</v>
      </c>
      <c r="Y409" t="e">
        <f>NA()</f>
        <v>#N/A</v>
      </c>
      <c r="AE409">
        <v>24</v>
      </c>
      <c r="AG409">
        <f t="shared" si="580"/>
        <v>19.49249395270925</v>
      </c>
      <c r="AH409" s="29">
        <f t="shared" ref="AH409:AY409" si="625">300*AH337*AH109</f>
        <v>12839.462062761084</v>
      </c>
      <c r="AI409" s="29">
        <f t="shared" si="625"/>
        <v>25051.375526892989</v>
      </c>
      <c r="AJ409" s="29">
        <f t="shared" si="625"/>
        <v>14408.140603061851</v>
      </c>
      <c r="AK409" s="29">
        <f t="shared" si="625"/>
        <v>22960.739877379834</v>
      </c>
      <c r="AL409" s="29">
        <f t="shared" si="625"/>
        <v>2712.0213944872221</v>
      </c>
      <c r="AM409" s="30" t="e">
        <f t="shared" si="625"/>
        <v>#VALUE!</v>
      </c>
      <c r="AN409" s="31">
        <f t="shared" si="625"/>
        <v>7064.2557869604452</v>
      </c>
      <c r="AO409" s="32">
        <f t="shared" si="625"/>
        <v>1702.9811217026063</v>
      </c>
      <c r="AP409" s="32">
        <f t="shared" si="625"/>
        <v>0</v>
      </c>
      <c r="AQ409" s="33">
        <f t="shared" si="625"/>
        <v>51816.240757126623</v>
      </c>
      <c r="AR409" s="33">
        <f t="shared" si="625"/>
        <v>46152.484732437166</v>
      </c>
      <c r="AS409" s="33">
        <f t="shared" si="625"/>
        <v>191500.5528970818</v>
      </c>
      <c r="AT409" s="34" t="e">
        <f t="shared" si="625"/>
        <v>#VALUE!</v>
      </c>
      <c r="AU409" s="34" t="e">
        <f t="shared" si="625"/>
        <v>#VALUE!</v>
      </c>
      <c r="AV409" s="35" t="e">
        <f t="shared" si="625"/>
        <v>#VALUE!</v>
      </c>
      <c r="AW409" s="35" t="e">
        <f t="shared" si="625"/>
        <v>#VALUE!</v>
      </c>
      <c r="AX409" s="36" t="e">
        <f t="shared" si="625"/>
        <v>#VALUE!</v>
      </c>
      <c r="AY409" s="36" t="e">
        <f t="shared" si="625"/>
        <v>#VALUE!</v>
      </c>
      <c r="AZ409" t="e">
        <f>NA()</f>
        <v>#N/A</v>
      </c>
    </row>
    <row r="410" spans="4:52" x14ac:dyDescent="0.3">
      <c r="D410">
        <v>25</v>
      </c>
      <c r="F410">
        <v>24</v>
      </c>
      <c r="G410" s="29">
        <f t="shared" ref="G410:X410" si="626">300*G338*G110</f>
        <v>19784.815433181284</v>
      </c>
      <c r="H410" s="29">
        <f t="shared" si="626"/>
        <v>31431.476550303691</v>
      </c>
      <c r="I410" s="29">
        <f t="shared" si="626"/>
        <v>21933.758381159052</v>
      </c>
      <c r="J410" s="29">
        <f t="shared" si="626"/>
        <v>28736.837568267387</v>
      </c>
      <c r="K410" s="29">
        <f t="shared" si="626"/>
        <v>3874.2785546926157</v>
      </c>
      <c r="L410" s="30" t="e">
        <f t="shared" si="626"/>
        <v>#VALUE!</v>
      </c>
      <c r="M410" s="31">
        <f t="shared" si="626"/>
        <v>10145.588262450488</v>
      </c>
      <c r="N410" s="32">
        <f t="shared" si="626"/>
        <v>2200.2358182417875</v>
      </c>
      <c r="O410" s="32">
        <f t="shared" si="626"/>
        <v>0</v>
      </c>
      <c r="P410" s="33">
        <f t="shared" si="626"/>
        <v>62829.18118299124</v>
      </c>
      <c r="Q410" s="33">
        <f t="shared" si="626"/>
        <v>57055.220450736488</v>
      </c>
      <c r="R410" s="33">
        <f t="shared" si="626"/>
        <v>243037.49711813635</v>
      </c>
      <c r="S410" s="34" t="e">
        <f t="shared" si="626"/>
        <v>#VALUE!</v>
      </c>
      <c r="T410" s="34" t="e">
        <f t="shared" si="626"/>
        <v>#VALUE!</v>
      </c>
      <c r="U410" s="35" t="e">
        <f t="shared" si="626"/>
        <v>#VALUE!</v>
      </c>
      <c r="V410" s="35" t="e">
        <f t="shared" si="626"/>
        <v>#VALUE!</v>
      </c>
      <c r="W410" s="36" t="e">
        <f t="shared" si="626"/>
        <v>#VALUE!</v>
      </c>
      <c r="X410" s="36" t="e">
        <f t="shared" si="626"/>
        <v>#VALUE!</v>
      </c>
      <c r="Y410" t="e">
        <f>NA()</f>
        <v>#N/A</v>
      </c>
      <c r="AE410">
        <v>25</v>
      </c>
      <c r="AG410">
        <f t="shared" si="580"/>
        <v>20.499888886619559</v>
      </c>
      <c r="AH410" s="29">
        <f t="shared" ref="AH410:AY410" si="627">300*AH338*AH110</f>
        <v>14371.042098865484</v>
      </c>
      <c r="AI410" s="29">
        <f t="shared" si="627"/>
        <v>26506.519314712248</v>
      </c>
      <c r="AJ410" s="29">
        <f t="shared" si="627"/>
        <v>16157.771609199257</v>
      </c>
      <c r="AK410" s="29">
        <f t="shared" si="627"/>
        <v>24282.691619663568</v>
      </c>
      <c r="AL410" s="29">
        <f t="shared" si="627"/>
        <v>2975.5648260642261</v>
      </c>
      <c r="AM410" s="30" t="e">
        <f t="shared" si="627"/>
        <v>#VALUE!</v>
      </c>
      <c r="AN410" s="31">
        <f t="shared" si="627"/>
        <v>7751.8599682358663</v>
      </c>
      <c r="AO410" s="32">
        <f t="shared" si="627"/>
        <v>1814.3867819693712</v>
      </c>
      <c r="AP410" s="32">
        <f t="shared" si="627"/>
        <v>0</v>
      </c>
      <c r="AQ410" s="33">
        <f t="shared" si="627"/>
        <v>54362.610043337496</v>
      </c>
      <c r="AR410" s="33">
        <f t="shared" si="627"/>
        <v>48691.985072468051</v>
      </c>
      <c r="AS410" s="33">
        <f t="shared" si="627"/>
        <v>203944.23565681648</v>
      </c>
      <c r="AT410" s="34" t="e">
        <f t="shared" si="627"/>
        <v>#VALUE!</v>
      </c>
      <c r="AU410" s="34" t="e">
        <f t="shared" si="627"/>
        <v>#VALUE!</v>
      </c>
      <c r="AV410" s="35" t="e">
        <f t="shared" si="627"/>
        <v>#VALUE!</v>
      </c>
      <c r="AW410" s="35" t="e">
        <f t="shared" si="627"/>
        <v>#VALUE!</v>
      </c>
      <c r="AX410" s="36" t="e">
        <f t="shared" si="627"/>
        <v>#VALUE!</v>
      </c>
      <c r="AY410" s="36" t="e">
        <f t="shared" si="627"/>
        <v>#VALUE!</v>
      </c>
      <c r="AZ410" t="e">
        <f>NA()</f>
        <v>#N/A</v>
      </c>
    </row>
    <row r="411" spans="4:52" x14ac:dyDescent="0.3">
      <c r="D411">
        <v>26</v>
      </c>
      <c r="F411">
        <v>25</v>
      </c>
      <c r="G411" s="29">
        <f t="shared" ref="G411:X411" si="628">300*G339*G111</f>
        <v>21326.224217411105</v>
      </c>
      <c r="H411" s="29">
        <f t="shared" si="628"/>
        <v>32797.246045801963</v>
      </c>
      <c r="I411" s="29">
        <f t="shared" si="628"/>
        <v>23529.603734514603</v>
      </c>
      <c r="J411" s="29">
        <f t="shared" si="628"/>
        <v>29967.367004271036</v>
      </c>
      <c r="K411" s="29">
        <f t="shared" si="628"/>
        <v>4121.0903168109089</v>
      </c>
      <c r="L411" s="30" t="e">
        <f t="shared" si="628"/>
        <v>#VALUE!</v>
      </c>
      <c r="M411" s="31">
        <f t="shared" si="628"/>
        <v>10821.978114949707</v>
      </c>
      <c r="N411" s="32">
        <f t="shared" si="628"/>
        <v>2309.5866923798108</v>
      </c>
      <c r="O411" s="32">
        <f t="shared" si="628"/>
        <v>0</v>
      </c>
      <c r="P411" s="33">
        <f t="shared" si="628"/>
        <v>65137.735092375602</v>
      </c>
      <c r="Q411" s="33">
        <f t="shared" si="628"/>
        <v>59306.630813894713</v>
      </c>
      <c r="R411" s="33">
        <f t="shared" si="628"/>
        <v>252975.54516719413</v>
      </c>
      <c r="S411" s="34" t="e">
        <f t="shared" si="628"/>
        <v>#VALUE!</v>
      </c>
      <c r="T411" s="34" t="e">
        <f t="shared" si="628"/>
        <v>#VALUE!</v>
      </c>
      <c r="U411" s="35" t="e">
        <f t="shared" si="628"/>
        <v>#VALUE!</v>
      </c>
      <c r="V411" s="35" t="e">
        <f t="shared" si="628"/>
        <v>#VALUE!</v>
      </c>
      <c r="W411" s="36" t="e">
        <f t="shared" si="628"/>
        <v>#VALUE!</v>
      </c>
      <c r="X411" s="36" t="e">
        <f t="shared" si="628"/>
        <v>#VALUE!</v>
      </c>
      <c r="Y411" t="e">
        <f>NA()</f>
        <v>#N/A</v>
      </c>
      <c r="AE411">
        <v>26</v>
      </c>
      <c r="AG411">
        <f t="shared" si="580"/>
        <v>21.559347171444852</v>
      </c>
      <c r="AH411" s="29">
        <f t="shared" ref="AH411:AY411" si="629">300*AH339*AH111</f>
        <v>16001.763707835162</v>
      </c>
      <c r="AI411" s="29">
        <f t="shared" si="629"/>
        <v>28019.658488432357</v>
      </c>
      <c r="AJ411" s="29">
        <f t="shared" si="629"/>
        <v>17946.905653538768</v>
      </c>
      <c r="AK411" s="29">
        <f t="shared" si="629"/>
        <v>25654.228014120898</v>
      </c>
      <c r="AL411" s="29">
        <f t="shared" si="629"/>
        <v>3251.6251456829018</v>
      </c>
      <c r="AM411" s="30" t="e">
        <f t="shared" si="629"/>
        <v>#VALUE!</v>
      </c>
      <c r="AN411" s="31">
        <f t="shared" si="629"/>
        <v>8477.881048468771</v>
      </c>
      <c r="AO411" s="32">
        <f t="shared" si="629"/>
        <v>1931.5071868659727</v>
      </c>
      <c r="AP411" s="32">
        <f t="shared" si="629"/>
        <v>0</v>
      </c>
      <c r="AQ411" s="33">
        <f t="shared" si="629"/>
        <v>56988.30707826397</v>
      </c>
      <c r="AR411" s="33">
        <f t="shared" si="629"/>
        <v>51300.734190340445</v>
      </c>
      <c r="AS411" s="33">
        <f t="shared" si="629"/>
        <v>216473.70975227217</v>
      </c>
      <c r="AT411" s="34" t="e">
        <f t="shared" si="629"/>
        <v>#VALUE!</v>
      </c>
      <c r="AU411" s="34" t="e">
        <f t="shared" si="629"/>
        <v>#VALUE!</v>
      </c>
      <c r="AV411" s="35" t="e">
        <f t="shared" si="629"/>
        <v>#VALUE!</v>
      </c>
      <c r="AW411" s="35" t="e">
        <f t="shared" si="629"/>
        <v>#VALUE!</v>
      </c>
      <c r="AX411" s="36" t="e">
        <f t="shared" si="629"/>
        <v>#VALUE!</v>
      </c>
      <c r="AY411" s="36" t="e">
        <f t="shared" si="629"/>
        <v>#VALUE!</v>
      </c>
      <c r="AZ411" t="e">
        <f>NA()</f>
        <v>#N/A</v>
      </c>
    </row>
    <row r="412" spans="4:52" x14ac:dyDescent="0.3">
      <c r="D412">
        <v>27</v>
      </c>
      <c r="F412">
        <v>26</v>
      </c>
      <c r="G412" s="29">
        <f t="shared" ref="G412:X412" si="630">300*G340*G112</f>
        <v>22852.631542679297</v>
      </c>
      <c r="H412" s="29">
        <f t="shared" si="630"/>
        <v>34143.20347074914</v>
      </c>
      <c r="I412" s="29">
        <f t="shared" si="630"/>
        <v>25108.289948404225</v>
      </c>
      <c r="J412" s="29">
        <f t="shared" si="630"/>
        <v>31178.239107539452</v>
      </c>
      <c r="K412" s="29">
        <f t="shared" si="630"/>
        <v>4361.7405774811923</v>
      </c>
      <c r="L412" s="30" t="e">
        <f t="shared" si="630"/>
        <v>#VALUE!</v>
      </c>
      <c r="M412" s="31">
        <f t="shared" si="630"/>
        <v>11492.197676218584</v>
      </c>
      <c r="N412" s="32">
        <f t="shared" si="630"/>
        <v>2418.3395151820064</v>
      </c>
      <c r="O412" s="32">
        <f t="shared" si="630"/>
        <v>0</v>
      </c>
      <c r="P412" s="33">
        <f t="shared" si="630"/>
        <v>67396.948370467784</v>
      </c>
      <c r="Q412" s="33">
        <f t="shared" si="630"/>
        <v>61495.051300312589</v>
      </c>
      <c r="R412" s="33">
        <f t="shared" si="630"/>
        <v>262366.68304472539</v>
      </c>
      <c r="S412" s="34" t="e">
        <f t="shared" si="630"/>
        <v>#VALUE!</v>
      </c>
      <c r="T412" s="34" t="e">
        <f t="shared" si="630"/>
        <v>#VALUE!</v>
      </c>
      <c r="U412" s="35" t="e">
        <f t="shared" si="630"/>
        <v>#VALUE!</v>
      </c>
      <c r="V412" s="35" t="e">
        <f t="shared" si="630"/>
        <v>#VALUE!</v>
      </c>
      <c r="W412" s="36" t="e">
        <f t="shared" si="630"/>
        <v>#VALUE!</v>
      </c>
      <c r="X412" s="36" t="e">
        <f t="shared" si="630"/>
        <v>#VALUE!</v>
      </c>
      <c r="Y412" t="e">
        <f>NA()</f>
        <v>#N/A</v>
      </c>
      <c r="AE412">
        <v>27</v>
      </c>
      <c r="AG412">
        <f t="shared" si="580"/>
        <v>22.673559502181952</v>
      </c>
      <c r="AH412" s="29">
        <f t="shared" ref="AH412:AY412" si="631">300*AH340*AH112</f>
        <v>17728.377825658066</v>
      </c>
      <c r="AI412" s="29">
        <f t="shared" si="631"/>
        <v>29590.548910400255</v>
      </c>
      <c r="AJ412" s="29">
        <f t="shared" si="631"/>
        <v>19786.053524845716</v>
      </c>
      <c r="AK412" s="29">
        <f t="shared" si="631"/>
        <v>27075.145573000027</v>
      </c>
      <c r="AL412" s="29">
        <f t="shared" si="631"/>
        <v>3538.8503186940261</v>
      </c>
      <c r="AM412" s="30" t="e">
        <f t="shared" si="631"/>
        <v>#VALUE!</v>
      </c>
      <c r="AN412" s="31">
        <f t="shared" si="631"/>
        <v>9241.2102020482362</v>
      </c>
      <c r="AO412" s="32">
        <f t="shared" si="631"/>
        <v>2054.4447126668424</v>
      </c>
      <c r="AP412" s="32">
        <f t="shared" si="631"/>
        <v>0</v>
      </c>
      <c r="AQ412" s="33">
        <f t="shared" si="631"/>
        <v>59691.002120554745</v>
      </c>
      <c r="AR412" s="33">
        <f t="shared" si="631"/>
        <v>53972.826860858608</v>
      </c>
      <c r="AS412" s="33">
        <f t="shared" si="631"/>
        <v>229005.07124276247</v>
      </c>
      <c r="AT412" s="34" t="e">
        <f t="shared" si="631"/>
        <v>#VALUE!</v>
      </c>
      <c r="AU412" s="34" t="e">
        <f t="shared" si="631"/>
        <v>#VALUE!</v>
      </c>
      <c r="AV412" s="35" t="e">
        <f t="shared" si="631"/>
        <v>#VALUE!</v>
      </c>
      <c r="AW412" s="35" t="e">
        <f t="shared" si="631"/>
        <v>#VALUE!</v>
      </c>
      <c r="AX412" s="36" t="e">
        <f t="shared" si="631"/>
        <v>#VALUE!</v>
      </c>
      <c r="AY412" s="36" t="e">
        <f t="shared" si="631"/>
        <v>#VALUE!</v>
      </c>
      <c r="AZ412" t="e">
        <f>NA()</f>
        <v>#N/A</v>
      </c>
    </row>
    <row r="413" spans="4:52" x14ac:dyDescent="0.3">
      <c r="D413">
        <v>28</v>
      </c>
      <c r="F413">
        <v>27</v>
      </c>
      <c r="G413" s="29">
        <f t="shared" ref="G413:X413" si="632">300*G341*G113</f>
        <v>24358.111029509801</v>
      </c>
      <c r="H413" s="29">
        <f t="shared" si="632"/>
        <v>35468.725027134766</v>
      </c>
      <c r="I413" s="29">
        <f t="shared" si="632"/>
        <v>26670.629660590112</v>
      </c>
      <c r="J413" s="29">
        <f t="shared" si="632"/>
        <v>32369.015755348526</v>
      </c>
      <c r="K413" s="29">
        <f t="shared" si="632"/>
        <v>4595.5459529466443</v>
      </c>
      <c r="L413" s="30" t="e">
        <f t="shared" si="632"/>
        <v>#VALUE!</v>
      </c>
      <c r="M413" s="31">
        <f t="shared" si="632"/>
        <v>12155.172032457824</v>
      </c>
      <c r="N413" s="32">
        <f t="shared" si="632"/>
        <v>2526.4005497624844</v>
      </c>
      <c r="O413" s="32">
        <f t="shared" si="632"/>
        <v>0</v>
      </c>
      <c r="P413" s="33">
        <f t="shared" si="632"/>
        <v>69606.901851602976</v>
      </c>
      <c r="Q413" s="33">
        <f t="shared" si="632"/>
        <v>63620.176297837701</v>
      </c>
      <c r="R413" s="33">
        <f t="shared" si="632"/>
        <v>271220.03240220743</v>
      </c>
      <c r="S413" s="34" t="e">
        <f t="shared" si="632"/>
        <v>#VALUE!</v>
      </c>
      <c r="T413" s="34" t="e">
        <f t="shared" si="632"/>
        <v>#VALUE!</v>
      </c>
      <c r="U413" s="35" t="e">
        <f t="shared" si="632"/>
        <v>#VALUE!</v>
      </c>
      <c r="V413" s="35" t="e">
        <f t="shared" si="632"/>
        <v>#VALUE!</v>
      </c>
      <c r="W413" s="36" t="e">
        <f t="shared" si="632"/>
        <v>#VALUE!</v>
      </c>
      <c r="X413" s="36" t="e">
        <f t="shared" si="632"/>
        <v>#VALUE!</v>
      </c>
      <c r="Y413" t="e">
        <f>NA()</f>
        <v>#N/A</v>
      </c>
      <c r="AE413">
        <v>28</v>
      </c>
      <c r="AG413">
        <f t="shared" si="580"/>
        <v>23.845355632098787</v>
      </c>
      <c r="AH413" s="29">
        <f t="shared" ref="AH413:AY413" si="633">300*AH341*AH113</f>
        <v>19545.518317823862</v>
      </c>
      <c r="AI413" s="29">
        <f t="shared" si="633"/>
        <v>31218.544192127709</v>
      </c>
      <c r="AJ413" s="29">
        <f t="shared" si="633"/>
        <v>21685.308686282318</v>
      </c>
      <c r="AK413" s="29">
        <f t="shared" si="633"/>
        <v>28544.819372227092</v>
      </c>
      <c r="AL413" s="29">
        <f t="shared" si="633"/>
        <v>3835.6120119482275</v>
      </c>
      <c r="AM413" s="30" t="e">
        <f t="shared" si="633"/>
        <v>#VALUE!</v>
      </c>
      <c r="AN413" s="31">
        <f t="shared" si="633"/>
        <v>10040.519358095313</v>
      </c>
      <c r="AO413" s="32">
        <f t="shared" si="633"/>
        <v>2183.2784383441226</v>
      </c>
      <c r="AP413" s="32">
        <f t="shared" si="633"/>
        <v>0</v>
      </c>
      <c r="AQ413" s="33">
        <f t="shared" si="633"/>
        <v>62467.77257913127</v>
      </c>
      <c r="AR413" s="33">
        <f t="shared" si="633"/>
        <v>56701.46516056508</v>
      </c>
      <c r="AS413" s="33">
        <f t="shared" si="633"/>
        <v>241451.46075280878</v>
      </c>
      <c r="AT413" s="34" t="e">
        <f t="shared" si="633"/>
        <v>#VALUE!</v>
      </c>
      <c r="AU413" s="34" t="e">
        <f t="shared" si="633"/>
        <v>#VALUE!</v>
      </c>
      <c r="AV413" s="35" t="e">
        <f t="shared" si="633"/>
        <v>#VALUE!</v>
      </c>
      <c r="AW413" s="35" t="e">
        <f t="shared" si="633"/>
        <v>#VALUE!</v>
      </c>
      <c r="AX413" s="36" t="e">
        <f t="shared" si="633"/>
        <v>#VALUE!</v>
      </c>
      <c r="AY413" s="36" t="e">
        <f t="shared" si="633"/>
        <v>#VALUE!</v>
      </c>
      <c r="AZ413" t="e">
        <f>NA()</f>
        <v>#N/A</v>
      </c>
    </row>
    <row r="414" spans="4:52" x14ac:dyDescent="0.3">
      <c r="D414">
        <v>29</v>
      </c>
      <c r="F414">
        <v>28</v>
      </c>
      <c r="G414" s="29">
        <f t="shared" ref="G414:X414" si="634">300*G342*G114</f>
        <v>25837.409494902502</v>
      </c>
      <c r="H414" s="29">
        <f t="shared" si="634"/>
        <v>36773.281066906398</v>
      </c>
      <c r="I414" s="29">
        <f t="shared" si="634"/>
        <v>28216.301657999597</v>
      </c>
      <c r="J414" s="29">
        <f t="shared" si="634"/>
        <v>33539.323685696501</v>
      </c>
      <c r="K414" s="29">
        <f t="shared" si="634"/>
        <v>4821.965412264939</v>
      </c>
      <c r="L414" s="30" t="e">
        <f t="shared" si="634"/>
        <v>#VALUE!</v>
      </c>
      <c r="M414" s="31">
        <f t="shared" si="634"/>
        <v>12810.045699535613</v>
      </c>
      <c r="N414" s="32">
        <f t="shared" si="634"/>
        <v>2633.6852337801442</v>
      </c>
      <c r="O414" s="32">
        <f t="shared" si="634"/>
        <v>0</v>
      </c>
      <c r="P414" s="33">
        <f t="shared" si="634"/>
        <v>71767.7914124823</v>
      </c>
      <c r="Q414" s="33">
        <f t="shared" si="634"/>
        <v>65681.994000244173</v>
      </c>
      <c r="R414" s="33">
        <f t="shared" si="634"/>
        <v>279548.62076549581</v>
      </c>
      <c r="S414" s="34" t="e">
        <f t="shared" si="634"/>
        <v>#VALUE!</v>
      </c>
      <c r="T414" s="34" t="e">
        <f t="shared" si="634"/>
        <v>#VALUE!</v>
      </c>
      <c r="U414" s="35" t="e">
        <f t="shared" si="634"/>
        <v>#VALUE!</v>
      </c>
      <c r="V414" s="35" t="e">
        <f t="shared" si="634"/>
        <v>#VALUE!</v>
      </c>
      <c r="W414" s="36" t="e">
        <f t="shared" si="634"/>
        <v>#VALUE!</v>
      </c>
      <c r="X414" s="36" t="e">
        <f t="shared" si="634"/>
        <v>#VALUE!</v>
      </c>
      <c r="Y414" t="e">
        <f>NA()</f>
        <v>#N/A</v>
      </c>
      <c r="AE414">
        <v>29</v>
      </c>
      <c r="AG414">
        <f t="shared" si="580"/>
        <v>25.07771155942881</v>
      </c>
      <c r="AH414" s="29">
        <f t="shared" ref="AH414:AY414" si="635">300*AH342*AH114</f>
        <v>21445.461645690746</v>
      </c>
      <c r="AI414" s="29">
        <f t="shared" si="635"/>
        <v>32902.561121741324</v>
      </c>
      <c r="AJ414" s="29">
        <f t="shared" si="635"/>
        <v>23652.881693326133</v>
      </c>
      <c r="AK414" s="29">
        <f t="shared" si="635"/>
        <v>30062.176242122565</v>
      </c>
      <c r="AL414" s="29">
        <f t="shared" si="635"/>
        <v>4140.0221578316605</v>
      </c>
      <c r="AM414" s="30" t="e">
        <f t="shared" si="635"/>
        <v>#VALUE!</v>
      </c>
      <c r="AN414" s="31">
        <f t="shared" si="635"/>
        <v>10874.298391749819</v>
      </c>
      <c r="AO414" s="32">
        <f t="shared" si="635"/>
        <v>2318.0607422825633</v>
      </c>
      <c r="AP414" s="32">
        <f t="shared" si="635"/>
        <v>0</v>
      </c>
      <c r="AQ414" s="33">
        <f t="shared" si="635"/>
        <v>65315.069994281352</v>
      </c>
      <c r="AR414" s="33">
        <f t="shared" si="635"/>
        <v>59478.95961396132</v>
      </c>
      <c r="AS414" s="33">
        <f t="shared" si="635"/>
        <v>253724.85458905494</v>
      </c>
      <c r="AT414" s="34" t="e">
        <f t="shared" si="635"/>
        <v>#VALUE!</v>
      </c>
      <c r="AU414" s="34" t="e">
        <f t="shared" si="635"/>
        <v>#VALUE!</v>
      </c>
      <c r="AV414" s="35" t="e">
        <f t="shared" si="635"/>
        <v>#VALUE!</v>
      </c>
      <c r="AW414" s="35" t="e">
        <f t="shared" si="635"/>
        <v>#VALUE!</v>
      </c>
      <c r="AX414" s="36" t="e">
        <f t="shared" si="635"/>
        <v>#VALUE!</v>
      </c>
      <c r="AY414" s="36" t="e">
        <f t="shared" si="635"/>
        <v>#VALUE!</v>
      </c>
      <c r="AZ414" t="e">
        <f>NA()</f>
        <v>#N/A</v>
      </c>
    </row>
    <row r="415" spans="4:52" x14ac:dyDescent="0.3">
      <c r="D415">
        <v>30</v>
      </c>
      <c r="F415">
        <v>29</v>
      </c>
      <c r="G415" s="29">
        <f t="shared" ref="G415:X415" si="636">300*G343*G115</f>
        <v>27285.962159604303</v>
      </c>
      <c r="H415" s="29">
        <f t="shared" si="636"/>
        <v>38056.429702492896</v>
      </c>
      <c r="I415" s="29">
        <f t="shared" si="636"/>
        <v>29744.249643431591</v>
      </c>
      <c r="J415" s="29">
        <f t="shared" si="636"/>
        <v>34688.854900023776</v>
      </c>
      <c r="K415" s="29">
        <f t="shared" si="636"/>
        <v>5040.5862298174425</v>
      </c>
      <c r="L415" s="30" t="e">
        <f t="shared" si="636"/>
        <v>#VALUE!</v>
      </c>
      <c r="M415" s="31">
        <f t="shared" si="636"/>
        <v>13456.143814266803</v>
      </c>
      <c r="N415" s="32">
        <f t="shared" si="636"/>
        <v>2740.1173958013983</v>
      </c>
      <c r="O415" s="32">
        <f t="shared" si="636"/>
        <v>0</v>
      </c>
      <c r="P415" s="33">
        <f t="shared" si="636"/>
        <v>73879.912463371889</v>
      </c>
      <c r="Q415" s="33">
        <f t="shared" si="636"/>
        <v>67680.745837439783</v>
      </c>
      <c r="R415" s="33">
        <f t="shared" si="636"/>
        <v>287368.49883157597</v>
      </c>
      <c r="S415" s="34" t="e">
        <f t="shared" si="636"/>
        <v>#VALUE!</v>
      </c>
      <c r="T415" s="34" t="e">
        <f t="shared" si="636"/>
        <v>#VALUE!</v>
      </c>
      <c r="U415" s="35" t="e">
        <f t="shared" si="636"/>
        <v>#VALUE!</v>
      </c>
      <c r="V415" s="35" t="e">
        <f t="shared" si="636"/>
        <v>#VALUE!</v>
      </c>
      <c r="W415" s="36" t="e">
        <f t="shared" si="636"/>
        <v>#VALUE!</v>
      </c>
      <c r="X415" s="36" t="e">
        <f t="shared" si="636"/>
        <v>#VALUE!</v>
      </c>
      <c r="Y415" t="e">
        <f>NA()</f>
        <v>#N/A</v>
      </c>
      <c r="AE415">
        <v>30</v>
      </c>
      <c r="AG415">
        <f t="shared" si="580"/>
        <v>26.373757085482247</v>
      </c>
      <c r="AH415" s="29">
        <f t="shared" ref="AH415:AY415" si="637">300*AH343*AH115</f>
        <v>23418.060850743066</v>
      </c>
      <c r="AI415" s="29">
        <f t="shared" si="637"/>
        <v>34641.048552647837</v>
      </c>
      <c r="AJ415" s="29">
        <f t="shared" si="637"/>
        <v>25694.135586514662</v>
      </c>
      <c r="AK415" s="29">
        <f t="shared" si="637"/>
        <v>31625.673547713788</v>
      </c>
      <c r="AL415" s="29">
        <f t="shared" si="637"/>
        <v>4449.960010078431</v>
      </c>
      <c r="AM415" s="30" t="e">
        <f t="shared" si="637"/>
        <v>#VALUE!</v>
      </c>
      <c r="AN415" s="31">
        <f t="shared" si="637"/>
        <v>11740.8871553217</v>
      </c>
      <c r="AO415" s="32">
        <f t="shared" si="637"/>
        <v>2458.8137766154468</v>
      </c>
      <c r="AP415" s="32">
        <f t="shared" si="637"/>
        <v>0</v>
      </c>
      <c r="AQ415" s="33">
        <f t="shared" si="637"/>
        <v>68228.690922940485</v>
      </c>
      <c r="AR415" s="33">
        <f t="shared" si="637"/>
        <v>62296.745974167337</v>
      </c>
      <c r="AS415" s="33">
        <f t="shared" si="637"/>
        <v>265738.00042528519</v>
      </c>
      <c r="AT415" s="34" t="e">
        <f t="shared" si="637"/>
        <v>#VALUE!</v>
      </c>
      <c r="AU415" s="34" t="e">
        <f t="shared" si="637"/>
        <v>#VALUE!</v>
      </c>
      <c r="AV415" s="35" t="e">
        <f t="shared" si="637"/>
        <v>#VALUE!</v>
      </c>
      <c r="AW415" s="35" t="e">
        <f t="shared" si="637"/>
        <v>#VALUE!</v>
      </c>
      <c r="AX415" s="36" t="e">
        <f t="shared" si="637"/>
        <v>#VALUE!</v>
      </c>
      <c r="AY415" s="36" t="e">
        <f t="shared" si="637"/>
        <v>#VALUE!</v>
      </c>
      <c r="AZ415" t="e">
        <f>NA()</f>
        <v>#N/A</v>
      </c>
    </row>
    <row r="416" spans="4:52" x14ac:dyDescent="0.3">
      <c r="D416">
        <v>31</v>
      </c>
      <c r="F416">
        <v>30</v>
      </c>
      <c r="G416" s="29">
        <f t="shared" ref="G416:X416" si="638">300*G344*G116</f>
        <v>28699.883944430363</v>
      </c>
      <c r="H416" s="29">
        <f t="shared" si="638"/>
        <v>39317.81028273941</v>
      </c>
      <c r="I416" s="29">
        <f t="shared" si="638"/>
        <v>31252.989710493071</v>
      </c>
      <c r="J416" s="29">
        <f t="shared" si="638"/>
        <v>35817.364995751246</v>
      </c>
      <c r="K416" s="29">
        <f t="shared" si="638"/>
        <v>5251.1101143398537</v>
      </c>
      <c r="L416" s="30" t="e">
        <f t="shared" si="638"/>
        <v>#VALUE!</v>
      </c>
      <c r="M416" s="31">
        <f t="shared" si="638"/>
        <v>14092.938952975313</v>
      </c>
      <c r="N416" s="32">
        <f t="shared" si="638"/>
        <v>2845.6285506302543</v>
      </c>
      <c r="O416" s="32">
        <f t="shared" si="638"/>
        <v>0</v>
      </c>
      <c r="P416" s="33">
        <f t="shared" si="638"/>
        <v>75943.646431275614</v>
      </c>
      <c r="Q416" s="33">
        <f t="shared" si="638"/>
        <v>69616.890725008765</v>
      </c>
      <c r="R416" s="33">
        <f t="shared" si="638"/>
        <v>294697.98591120722</v>
      </c>
      <c r="S416" s="34" t="e">
        <f t="shared" si="638"/>
        <v>#VALUE!</v>
      </c>
      <c r="T416" s="34" t="e">
        <f t="shared" si="638"/>
        <v>#VALUE!</v>
      </c>
      <c r="U416" s="35" t="e">
        <f t="shared" si="638"/>
        <v>#VALUE!</v>
      </c>
      <c r="V416" s="35" t="e">
        <f t="shared" si="638"/>
        <v>#VALUE!</v>
      </c>
      <c r="W416" s="36" t="e">
        <f t="shared" si="638"/>
        <v>#VALUE!</v>
      </c>
      <c r="X416" s="36" t="e">
        <f t="shared" si="638"/>
        <v>#VALUE!</v>
      </c>
      <c r="Y416" t="e">
        <f>NA()</f>
        <v>#N/A</v>
      </c>
      <c r="AE416">
        <v>31</v>
      </c>
      <c r="AG416">
        <f t="shared" si="580"/>
        <v>27.736783763369349</v>
      </c>
      <c r="AH416" s="29">
        <f t="shared" ref="AH416:AY416" si="639">300*AH344*AH116</f>
        <v>25450.841255337102</v>
      </c>
      <c r="AI416" s="29">
        <f t="shared" si="639"/>
        <v>36431.959991858312</v>
      </c>
      <c r="AJ416" s="29">
        <f t="shared" si="639"/>
        <v>27811.121483145154</v>
      </c>
      <c r="AK416" s="29">
        <f t="shared" si="639"/>
        <v>33233.282857825478</v>
      </c>
      <c r="AL416" s="29">
        <f t="shared" si="639"/>
        <v>4763.1096301645439</v>
      </c>
      <c r="AM416" s="30" t="e">
        <f t="shared" si="639"/>
        <v>#VALUE!</v>
      </c>
      <c r="AN416" s="31">
        <f t="shared" si="639"/>
        <v>12638.498559297332</v>
      </c>
      <c r="AO416" s="32">
        <f t="shared" si="639"/>
        <v>2605.5258608426602</v>
      </c>
      <c r="AP416" s="32">
        <f t="shared" si="639"/>
        <v>0</v>
      </c>
      <c r="AQ416" s="33">
        <f t="shared" si="639"/>
        <v>71203.752805490338</v>
      </c>
      <c r="AR416" s="33">
        <f t="shared" si="639"/>
        <v>65145.419378078528</v>
      </c>
      <c r="AS416" s="33">
        <f t="shared" si="639"/>
        <v>277406.43023003248</v>
      </c>
      <c r="AT416" s="34" t="e">
        <f t="shared" si="639"/>
        <v>#VALUE!</v>
      </c>
      <c r="AU416" s="34" t="e">
        <f t="shared" si="639"/>
        <v>#VALUE!</v>
      </c>
      <c r="AV416" s="35" t="e">
        <f t="shared" si="639"/>
        <v>#VALUE!</v>
      </c>
      <c r="AW416" s="35" t="e">
        <f t="shared" si="639"/>
        <v>#VALUE!</v>
      </c>
      <c r="AX416" s="36" t="e">
        <f t="shared" si="639"/>
        <v>#VALUE!</v>
      </c>
      <c r="AY416" s="36" t="e">
        <f t="shared" si="639"/>
        <v>#VALUE!</v>
      </c>
      <c r="AZ416" t="e">
        <f>NA()</f>
        <v>#N/A</v>
      </c>
    </row>
    <row r="417" spans="4:52" x14ac:dyDescent="0.3">
      <c r="D417">
        <v>32</v>
      </c>
      <c r="F417">
        <v>31</v>
      </c>
      <c r="G417" s="29">
        <f t="shared" ref="G417:X417" si="640">300*G345*G117</f>
        <v>30075.942900077291</v>
      </c>
      <c r="H417" s="29">
        <f t="shared" si="640"/>
        <v>40557.136923390819</v>
      </c>
      <c r="I417" s="29">
        <f t="shared" si="640"/>
        <v>32740.834084644568</v>
      </c>
      <c r="J417" s="29">
        <f t="shared" si="640"/>
        <v>36924.67018687255</v>
      </c>
      <c r="K417" s="29">
        <f t="shared" si="640"/>
        <v>5453.3398152738309</v>
      </c>
      <c r="L417" s="30" t="e">
        <f t="shared" si="640"/>
        <v>#VALUE!</v>
      </c>
      <c r="M417" s="31">
        <f t="shared" si="640"/>
        <v>14720.023251669671</v>
      </c>
      <c r="N417" s="32">
        <f t="shared" si="640"/>
        <v>2950.1572634442605</v>
      </c>
      <c r="O417" s="32">
        <f t="shared" si="640"/>
        <v>0</v>
      </c>
      <c r="P417" s="33">
        <f t="shared" si="640"/>
        <v>77959.448940489543</v>
      </c>
      <c r="Q417" s="33">
        <f t="shared" si="640"/>
        <v>71491.073536689553</v>
      </c>
      <c r="R417" s="33">
        <f t="shared" si="640"/>
        <v>301557.03084323957</v>
      </c>
      <c r="S417" s="34" t="e">
        <f t="shared" si="640"/>
        <v>#VALUE!</v>
      </c>
      <c r="T417" s="34" t="e">
        <f t="shared" si="640"/>
        <v>#VALUE!</v>
      </c>
      <c r="U417" s="35" t="e">
        <f t="shared" si="640"/>
        <v>#VALUE!</v>
      </c>
      <c r="V417" s="35" t="e">
        <f t="shared" si="640"/>
        <v>#VALUE!</v>
      </c>
      <c r="W417" s="36" t="e">
        <f t="shared" si="640"/>
        <v>#VALUE!</v>
      </c>
      <c r="X417" s="36" t="e">
        <f t="shared" si="640"/>
        <v>#VALUE!</v>
      </c>
      <c r="Y417" t="e">
        <f>NA()</f>
        <v>#N/A</v>
      </c>
      <c r="AE417">
        <v>32</v>
      </c>
      <c r="AG417">
        <f t="shared" si="580"/>
        <v>29.170253257523047</v>
      </c>
      <c r="AH417" s="29">
        <f t="shared" ref="AH417:AY417" si="641">300*AH345*AH117</f>
        <v>27529.230146443093</v>
      </c>
      <c r="AI417" s="29">
        <f t="shared" si="641"/>
        <v>38272.730194482479</v>
      </c>
      <c r="AJ417" s="29">
        <f t="shared" si="641"/>
        <v>30002.519217885347</v>
      </c>
      <c r="AK417" s="29">
        <f t="shared" si="641"/>
        <v>34882.478024868185</v>
      </c>
      <c r="AL417" s="29">
        <f t="shared" si="641"/>
        <v>5077.0071588755372</v>
      </c>
      <c r="AM417" s="30" t="e">
        <f t="shared" si="641"/>
        <v>#VALUE!</v>
      </c>
      <c r="AN417" s="31">
        <f t="shared" si="641"/>
        <v>13565.229969968728</v>
      </c>
      <c r="AO417" s="32">
        <f t="shared" si="641"/>
        <v>2758.1478458995111</v>
      </c>
      <c r="AP417" s="32">
        <f t="shared" si="641"/>
        <v>0</v>
      </c>
      <c r="AQ417" s="33">
        <f t="shared" si="641"/>
        <v>74234.675966300274</v>
      </c>
      <c r="AR417" s="33">
        <f t="shared" si="641"/>
        <v>68014.7873765892</v>
      </c>
      <c r="AS417" s="33">
        <f t="shared" si="641"/>
        <v>288650.47363816347</v>
      </c>
      <c r="AT417" s="34" t="e">
        <f t="shared" si="641"/>
        <v>#VALUE!</v>
      </c>
      <c r="AU417" s="34" t="e">
        <f t="shared" si="641"/>
        <v>#VALUE!</v>
      </c>
      <c r="AV417" s="35" t="e">
        <f t="shared" si="641"/>
        <v>#VALUE!</v>
      </c>
      <c r="AW417" s="35" t="e">
        <f t="shared" si="641"/>
        <v>#VALUE!</v>
      </c>
      <c r="AX417" s="36" t="e">
        <f t="shared" si="641"/>
        <v>#VALUE!</v>
      </c>
      <c r="AY417" s="36" t="e">
        <f t="shared" si="641"/>
        <v>#VALUE!</v>
      </c>
      <c r="AZ417" t="e">
        <f>NA()</f>
        <v>#N/A</v>
      </c>
    </row>
    <row r="418" spans="4:52" x14ac:dyDescent="0.3">
      <c r="D418">
        <v>33</v>
      </c>
      <c r="F418">
        <v>32</v>
      </c>
      <c r="G418" s="29">
        <f t="shared" ref="G418:X418" si="642">300*G346*G118</f>
        <v>31411.521495251363</v>
      </c>
      <c r="H418" s="29">
        <f t="shared" si="642"/>
        <v>41774.192227725936</v>
      </c>
      <c r="I418" s="29">
        <f t="shared" si="642"/>
        <v>34206.046169053719</v>
      </c>
      <c r="J418" s="29">
        <f t="shared" si="642"/>
        <v>38010.643554902985</v>
      </c>
      <c r="K418" s="29">
        <f t="shared" si="642"/>
        <v>5647.1664164413496</v>
      </c>
      <c r="L418" s="30" t="e">
        <f t="shared" si="642"/>
        <v>#VALUE!</v>
      </c>
      <c r="M418" s="31">
        <f t="shared" si="642"/>
        <v>15337.085325596423</v>
      </c>
      <c r="N418" s="32">
        <f t="shared" si="642"/>
        <v>3053.648574209627</v>
      </c>
      <c r="O418" s="32">
        <f t="shared" si="642"/>
        <v>0</v>
      </c>
      <c r="P418" s="33">
        <f t="shared" si="642"/>
        <v>79927.83944739803</v>
      </c>
      <c r="Q418" s="33">
        <f t="shared" si="642"/>
        <v>73304.097287331446</v>
      </c>
      <c r="R418" s="33">
        <f t="shared" si="642"/>
        <v>307966.67572550295</v>
      </c>
      <c r="S418" s="34" t="e">
        <f t="shared" si="642"/>
        <v>#VALUE!</v>
      </c>
      <c r="T418" s="34" t="e">
        <f t="shared" si="642"/>
        <v>#VALUE!</v>
      </c>
      <c r="U418" s="35" t="e">
        <f t="shared" si="642"/>
        <v>#VALUE!</v>
      </c>
      <c r="V418" s="35" t="e">
        <f t="shared" si="642"/>
        <v>#VALUE!</v>
      </c>
      <c r="W418" s="36" t="e">
        <f t="shared" si="642"/>
        <v>#VALUE!</v>
      </c>
      <c r="X418" s="36" t="e">
        <f t="shared" si="642"/>
        <v>#VALUE!</v>
      </c>
      <c r="Y418" t="e">
        <f>NA()</f>
        <v>#N/A</v>
      </c>
      <c r="AE418">
        <v>33</v>
      </c>
      <c r="AG418">
        <f t="shared" si="580"/>
        <v>30.677806135251387</v>
      </c>
      <c r="AH418" s="29">
        <f t="shared" ref="AH418:AY418" si="643">300*AH346*AH118</f>
        <v>29636.891256786461</v>
      </c>
      <c r="AI418" s="29">
        <f t="shared" si="643"/>
        <v>40160.256200192562</v>
      </c>
      <c r="AJ418" s="29">
        <f t="shared" si="643"/>
        <v>32263.847767098254</v>
      </c>
      <c r="AK418" s="29">
        <f t="shared" si="643"/>
        <v>36570.227518994434</v>
      </c>
      <c r="AL418" s="29">
        <f t="shared" si="643"/>
        <v>5389.0966111898433</v>
      </c>
      <c r="AM418" s="30" t="e">
        <f t="shared" si="643"/>
        <v>#VALUE!</v>
      </c>
      <c r="AN418" s="31">
        <f t="shared" si="643"/>
        <v>14519.061631638115</v>
      </c>
      <c r="AO418" s="32">
        <f t="shared" si="643"/>
        <v>2916.5895099138079</v>
      </c>
      <c r="AP418" s="32">
        <f t="shared" si="643"/>
        <v>0</v>
      </c>
      <c r="AQ418" s="33">
        <f t="shared" si="643"/>
        <v>77315.172957774528</v>
      </c>
      <c r="AR418" s="33">
        <f t="shared" si="643"/>
        <v>70893.943002229076</v>
      </c>
      <c r="AS418" s="33">
        <f t="shared" si="643"/>
        <v>299397.18929698074</v>
      </c>
      <c r="AT418" s="34" t="e">
        <f t="shared" si="643"/>
        <v>#VALUE!</v>
      </c>
      <c r="AU418" s="34" t="e">
        <f t="shared" si="643"/>
        <v>#VALUE!</v>
      </c>
      <c r="AV418" s="35" t="e">
        <f t="shared" si="643"/>
        <v>#VALUE!</v>
      </c>
      <c r="AW418" s="35" t="e">
        <f t="shared" si="643"/>
        <v>#VALUE!</v>
      </c>
      <c r="AX418" s="36" t="e">
        <f t="shared" si="643"/>
        <v>#VALUE!</v>
      </c>
      <c r="AY418" s="36" t="e">
        <f t="shared" si="643"/>
        <v>#VALUE!</v>
      </c>
      <c r="AZ418" t="e">
        <f>NA()</f>
        <v>#N/A</v>
      </c>
    </row>
    <row r="419" spans="4:52" x14ac:dyDescent="0.3">
      <c r="D419">
        <v>34</v>
      </c>
      <c r="F419">
        <v>33</v>
      </c>
      <c r="G419" s="29">
        <f t="shared" ref="G419:X419" si="644">300*G347*G119</f>
        <v>32704.570464714416</v>
      </c>
      <c r="H419" s="29">
        <f t="shared" si="644"/>
        <v>42968.821287685198</v>
      </c>
      <c r="I419" s="29">
        <f t="shared" si="644"/>
        <v>35646.942990881347</v>
      </c>
      <c r="J419" s="29">
        <f t="shared" si="644"/>
        <v>39075.210907761531</v>
      </c>
      <c r="K419" s="29">
        <f t="shared" si="644"/>
        <v>5832.5574546776261</v>
      </c>
      <c r="L419" s="30" t="e">
        <f t="shared" si="644"/>
        <v>#VALUE!</v>
      </c>
      <c r="M419" s="31">
        <f t="shared" si="644"/>
        <v>15943.891404792854</v>
      </c>
      <c r="N419" s="32">
        <f t="shared" si="644"/>
        <v>3156.0534751707419</v>
      </c>
      <c r="O419" s="32">
        <f t="shared" si="644"/>
        <v>0</v>
      </c>
      <c r="P419" s="33">
        <f t="shared" si="644"/>
        <v>81849.392127418163</v>
      </c>
      <c r="Q419" s="33">
        <f t="shared" si="644"/>
        <v>75056.898583834016</v>
      </c>
      <c r="R419" s="33">
        <f t="shared" si="644"/>
        <v>313948.61026689108</v>
      </c>
      <c r="S419" s="34" t="e">
        <f t="shared" si="644"/>
        <v>#VALUE!</v>
      </c>
      <c r="T419" s="34" t="e">
        <f t="shared" si="644"/>
        <v>#VALUE!</v>
      </c>
      <c r="U419" s="35" t="e">
        <f t="shared" si="644"/>
        <v>#VALUE!</v>
      </c>
      <c r="V419" s="35" t="e">
        <f t="shared" si="644"/>
        <v>#VALUE!</v>
      </c>
      <c r="W419" s="36" t="e">
        <f t="shared" si="644"/>
        <v>#VALUE!</v>
      </c>
      <c r="X419" s="36" t="e">
        <f t="shared" si="644"/>
        <v>#VALUE!</v>
      </c>
      <c r="Y419" t="e">
        <f>NA()</f>
        <v>#N/A</v>
      </c>
      <c r="AE419">
        <v>34</v>
      </c>
      <c r="AG419">
        <f t="shared" si="580"/>
        <v>32.263271112647949</v>
      </c>
      <c r="AH419" s="29">
        <f t="shared" ref="AH419:AY419" si="645">300*AH347*AH119</f>
        <v>31756.139748008332</v>
      </c>
      <c r="AI419" s="29">
        <f t="shared" si="645"/>
        <v>42090.883409468741</v>
      </c>
      <c r="AJ419" s="29">
        <f t="shared" si="645"/>
        <v>34587.817154013203</v>
      </c>
      <c r="AK419" s="29">
        <f t="shared" si="645"/>
        <v>38292.991211571811</v>
      </c>
      <c r="AL419" s="29">
        <f t="shared" si="645"/>
        <v>5696.7923286107434</v>
      </c>
      <c r="AM419" s="30" t="e">
        <f t="shared" si="645"/>
        <v>#VALUE!</v>
      </c>
      <c r="AN419" s="31">
        <f t="shared" si="645"/>
        <v>15497.842457979259</v>
      </c>
      <c r="AO419" s="32">
        <f t="shared" si="645"/>
        <v>3080.7160573084375</v>
      </c>
      <c r="AP419" s="32">
        <f t="shared" si="645"/>
        <v>0</v>
      </c>
      <c r="AQ419" s="33">
        <f t="shared" si="645"/>
        <v>80438.24649200459</v>
      </c>
      <c r="AR419" s="33">
        <f t="shared" si="645"/>
        <v>73771.358594584584</v>
      </c>
      <c r="AS419" s="33">
        <f t="shared" si="645"/>
        <v>309582.13064768416</v>
      </c>
      <c r="AT419" s="34" t="e">
        <f t="shared" si="645"/>
        <v>#VALUE!</v>
      </c>
      <c r="AU419" s="34" t="e">
        <f t="shared" si="645"/>
        <v>#VALUE!</v>
      </c>
      <c r="AV419" s="35" t="e">
        <f t="shared" si="645"/>
        <v>#VALUE!</v>
      </c>
      <c r="AW419" s="35" t="e">
        <f t="shared" si="645"/>
        <v>#VALUE!</v>
      </c>
      <c r="AX419" s="36" t="e">
        <f t="shared" si="645"/>
        <v>#VALUE!</v>
      </c>
      <c r="AY419" s="36" t="e">
        <f t="shared" si="645"/>
        <v>#VALUE!</v>
      </c>
      <c r="AZ419" t="e">
        <f>NA()</f>
        <v>#N/A</v>
      </c>
    </row>
    <row r="420" spans="4:52" x14ac:dyDescent="0.3">
      <c r="D420">
        <v>35</v>
      </c>
      <c r="F420">
        <v>34</v>
      </c>
      <c r="G420" s="29">
        <f t="shared" ref="G420:X420" si="646">300*G348*G120</f>
        <v>33953.558791464297</v>
      </c>
      <c r="H420" s="29">
        <f t="shared" si="646"/>
        <v>44140.926020246749</v>
      </c>
      <c r="I420" s="29">
        <f t="shared" si="646"/>
        <v>37061.959260974239</v>
      </c>
      <c r="J420" s="29">
        <f t="shared" si="646"/>
        <v>40118.346502506967</v>
      </c>
      <c r="K420" s="29">
        <f t="shared" si="646"/>
        <v>6009.5459442952515</v>
      </c>
      <c r="L420" s="30" t="e">
        <f t="shared" si="646"/>
        <v>#VALUE!</v>
      </c>
      <c r="M420" s="31">
        <f t="shared" si="646"/>
        <v>16540.270085927896</v>
      </c>
      <c r="N420" s="32">
        <f t="shared" si="646"/>
        <v>3257.3284352866926</v>
      </c>
      <c r="O420" s="32">
        <f t="shared" si="646"/>
        <v>0</v>
      </c>
      <c r="P420" s="33">
        <f t="shared" si="646"/>
        <v>83724.727845021378</v>
      </c>
      <c r="Q420" s="33">
        <f t="shared" si="646"/>
        <v>76750.525960300118</v>
      </c>
      <c r="R420" s="33">
        <f t="shared" si="646"/>
        <v>319524.80530197721</v>
      </c>
      <c r="S420" s="34" t="e">
        <f t="shared" si="646"/>
        <v>#VALUE!</v>
      </c>
      <c r="T420" s="34" t="e">
        <f t="shared" si="646"/>
        <v>#VALUE!</v>
      </c>
      <c r="U420" s="35" t="e">
        <f t="shared" si="646"/>
        <v>#VALUE!</v>
      </c>
      <c r="V420" s="35" t="e">
        <f t="shared" si="646"/>
        <v>#VALUE!</v>
      </c>
      <c r="W420" s="36" t="e">
        <f t="shared" si="646"/>
        <v>#VALUE!</v>
      </c>
      <c r="X420" s="36" t="e">
        <f t="shared" si="646"/>
        <v>#VALUE!</v>
      </c>
      <c r="Y420" t="e">
        <f>NA()</f>
        <v>#N/A</v>
      </c>
      <c r="AE420">
        <v>35</v>
      </c>
      <c r="AG420">
        <f t="shared" si="580"/>
        <v>33.930674778341483</v>
      </c>
      <c r="AH420" s="29">
        <f t="shared" ref="AH420:AY420" si="647">300*AH348*AH120</f>
        <v>33868.418294314128</v>
      </c>
      <c r="AI420" s="29">
        <f t="shared" si="647"/>
        <v>44060.3974621538</v>
      </c>
      <c r="AJ420" s="29">
        <f t="shared" si="647"/>
        <v>36964.72806119905</v>
      </c>
      <c r="AK420" s="29">
        <f t="shared" si="647"/>
        <v>40046.722125006163</v>
      </c>
      <c r="AL420" s="29">
        <f t="shared" si="647"/>
        <v>5997.5456816418982</v>
      </c>
      <c r="AM420" s="30" t="e">
        <f t="shared" si="647"/>
        <v>#VALUE!</v>
      </c>
      <c r="AN420" s="31">
        <f t="shared" si="647"/>
        <v>16499.26514701722</v>
      </c>
      <c r="AO420" s="32">
        <f t="shared" si="647"/>
        <v>3250.3448033974441</v>
      </c>
      <c r="AP420" s="32">
        <f t="shared" si="647"/>
        <v>0</v>
      </c>
      <c r="AQ420" s="33">
        <f t="shared" si="647"/>
        <v>83596.197208924699</v>
      </c>
      <c r="AR420" s="33">
        <f t="shared" si="647"/>
        <v>76635.000557537554</v>
      </c>
      <c r="AS420" s="33">
        <f t="shared" si="647"/>
        <v>319150.86662854918</v>
      </c>
      <c r="AT420" s="34" t="e">
        <f t="shared" si="647"/>
        <v>#VALUE!</v>
      </c>
      <c r="AU420" s="34" t="e">
        <f t="shared" si="647"/>
        <v>#VALUE!</v>
      </c>
      <c r="AV420" s="35" t="e">
        <f t="shared" si="647"/>
        <v>#VALUE!</v>
      </c>
      <c r="AW420" s="35" t="e">
        <f t="shared" si="647"/>
        <v>#VALUE!</v>
      </c>
      <c r="AX420" s="36" t="e">
        <f t="shared" si="647"/>
        <v>#VALUE!</v>
      </c>
      <c r="AY420" s="36" t="e">
        <f t="shared" si="647"/>
        <v>#VALUE!</v>
      </c>
      <c r="AZ420" t="e">
        <f>NA()</f>
        <v>#N/A</v>
      </c>
    </row>
    <row r="421" spans="4:52" x14ac:dyDescent="0.3">
      <c r="D421">
        <v>36</v>
      </c>
      <c r="F421">
        <v>35</v>
      </c>
      <c r="G421" s="29">
        <f t="shared" ref="G421:X421" si="648">300*G349*G121</f>
        <v>35157.42241119247</v>
      </c>
      <c r="H421" s="29">
        <f t="shared" si="648"/>
        <v>45290.459867237318</v>
      </c>
      <c r="I421" s="29">
        <f t="shared" si="648"/>
        <v>38449.684419626508</v>
      </c>
      <c r="J421" s="29">
        <f t="shared" si="648"/>
        <v>41140.06880020324</v>
      </c>
      <c r="K421" s="29">
        <f t="shared" si="648"/>
        <v>6178.2203445092082</v>
      </c>
      <c r="L421" s="30" t="e">
        <f t="shared" si="648"/>
        <v>#VALUE!</v>
      </c>
      <c r="M421" s="31">
        <f t="shared" si="648"/>
        <v>17126.100125707842</v>
      </c>
      <c r="N421" s="32">
        <f t="shared" si="648"/>
        <v>3357.4349663722919</v>
      </c>
      <c r="O421" s="32">
        <f t="shared" si="648"/>
        <v>0</v>
      </c>
      <c r="P421" s="33">
        <f t="shared" si="648"/>
        <v>85554.507064522622</v>
      </c>
      <c r="Q421" s="33">
        <f t="shared" si="648"/>
        <v>78386.120763256069</v>
      </c>
      <c r="R421" s="33">
        <f t="shared" si="648"/>
        <v>324717.21490473347</v>
      </c>
      <c r="S421" s="34" t="e">
        <f t="shared" si="648"/>
        <v>#VALUE!</v>
      </c>
      <c r="T421" s="34" t="e">
        <f t="shared" si="648"/>
        <v>#VALUE!</v>
      </c>
      <c r="U421" s="35" t="e">
        <f t="shared" si="648"/>
        <v>#VALUE!</v>
      </c>
      <c r="V421" s="35" t="e">
        <f t="shared" si="648"/>
        <v>#VALUE!</v>
      </c>
      <c r="W421" s="36" t="e">
        <f t="shared" si="648"/>
        <v>#VALUE!</v>
      </c>
      <c r="X421" s="36" t="e">
        <f t="shared" si="648"/>
        <v>#VALUE!</v>
      </c>
      <c r="Y421" t="e">
        <f>NA()</f>
        <v>#N/A</v>
      </c>
      <c r="AE421">
        <v>36</v>
      </c>
      <c r="AG421">
        <f t="shared" si="580"/>
        <v>35.684251819780471</v>
      </c>
      <c r="AH421" s="29">
        <f t="shared" ref="AH421:AY421" si="649">300*AH349*AH121</f>
        <v>35954.816761691458</v>
      </c>
      <c r="AI421" s="29">
        <f t="shared" si="649"/>
        <v>46064.022821452556</v>
      </c>
      <c r="AJ421" s="29">
        <f t="shared" si="649"/>
        <v>39382.866835878951</v>
      </c>
      <c r="AK421" s="29">
        <f t="shared" si="649"/>
        <v>41826.873917425844</v>
      </c>
      <c r="AL421" s="29">
        <f t="shared" si="649"/>
        <v>6288.9131872517364</v>
      </c>
      <c r="AM421" s="30" t="e">
        <f t="shared" si="649"/>
        <v>#VALUE!</v>
      </c>
      <c r="AN421" s="31">
        <f t="shared" si="649"/>
        <v>17520.833941491732</v>
      </c>
      <c r="AO421" s="32">
        <f t="shared" si="649"/>
        <v>3425.2421368312616</v>
      </c>
      <c r="AP421" s="32">
        <f t="shared" si="649"/>
        <v>0</v>
      </c>
      <c r="AQ421" s="33">
        <f t="shared" si="649"/>
        <v>86780.642498453104</v>
      </c>
      <c r="AR421" s="33">
        <f t="shared" si="649"/>
        <v>79472.464576583923</v>
      </c>
      <c r="AS421" s="33">
        <f t="shared" si="649"/>
        <v>328060.18701170635</v>
      </c>
      <c r="AT421" s="34" t="e">
        <f t="shared" si="649"/>
        <v>#VALUE!</v>
      </c>
      <c r="AU421" s="34" t="e">
        <f t="shared" si="649"/>
        <v>#VALUE!</v>
      </c>
      <c r="AV421" s="35" t="e">
        <f t="shared" si="649"/>
        <v>#VALUE!</v>
      </c>
      <c r="AW421" s="35" t="e">
        <f t="shared" si="649"/>
        <v>#VALUE!</v>
      </c>
      <c r="AX421" s="36" t="e">
        <f t="shared" si="649"/>
        <v>#VALUE!</v>
      </c>
      <c r="AY421" s="36" t="e">
        <f t="shared" si="649"/>
        <v>#VALUE!</v>
      </c>
      <c r="AZ421" t="e">
        <f>NA()</f>
        <v>#N/A</v>
      </c>
    </row>
    <row r="422" spans="4:52" x14ac:dyDescent="0.3">
      <c r="D422">
        <v>37</v>
      </c>
      <c r="F422">
        <v>36</v>
      </c>
      <c r="G422" s="29">
        <f t="shared" ref="G422:X422" si="650">300*G350*G122</f>
        <v>36315.513447349695</v>
      </c>
      <c r="H422" s="29">
        <f t="shared" si="650"/>
        <v>46417.422867771049</v>
      </c>
      <c r="I422" s="29">
        <f t="shared" si="650"/>
        <v>39808.881231109524</v>
      </c>
      <c r="J422" s="29">
        <f t="shared" si="650"/>
        <v>42140.436359326653</v>
      </c>
      <c r="K422" s="29">
        <f t="shared" si="650"/>
        <v>6338.7154739340021</v>
      </c>
      <c r="L422" s="30" t="e">
        <f t="shared" si="650"/>
        <v>#VALUE!</v>
      </c>
      <c r="M422" s="31">
        <f t="shared" si="650"/>
        <v>17701.30075012743</v>
      </c>
      <c r="N422" s="32">
        <f t="shared" si="650"/>
        <v>3456.3392264327122</v>
      </c>
      <c r="O422" s="32">
        <f t="shared" si="650"/>
        <v>0</v>
      </c>
      <c r="P422" s="33">
        <f t="shared" si="650"/>
        <v>87339.423581181196</v>
      </c>
      <c r="Q422" s="33">
        <f t="shared" si="650"/>
        <v>79964.900294975261</v>
      </c>
      <c r="R422" s="33">
        <f t="shared" si="650"/>
        <v>329547.53750745044</v>
      </c>
      <c r="S422" s="34" t="e">
        <f t="shared" si="650"/>
        <v>#VALUE!</v>
      </c>
      <c r="T422" s="34" t="e">
        <f t="shared" si="650"/>
        <v>#VALUE!</v>
      </c>
      <c r="U422" s="35" t="e">
        <f t="shared" si="650"/>
        <v>#VALUE!</v>
      </c>
      <c r="V422" s="35" t="e">
        <f t="shared" si="650"/>
        <v>#VALUE!</v>
      </c>
      <c r="W422" s="36" t="e">
        <f t="shared" si="650"/>
        <v>#VALUE!</v>
      </c>
      <c r="X422" s="36" t="e">
        <f t="shared" si="650"/>
        <v>#VALUE!</v>
      </c>
      <c r="Y422" t="e">
        <f>NA()</f>
        <v>#N/A</v>
      </c>
      <c r="AE422">
        <v>37</v>
      </c>
      <c r="AG422">
        <f t="shared" si="580"/>
        <v>37.528455778024103</v>
      </c>
      <c r="AH422" s="29">
        <f t="shared" ref="AH422:AY422" si="651">300*AH350*AH122</f>
        <v>37996.616868263409</v>
      </c>
      <c r="AI422" s="29">
        <f t="shared" si="651"/>
        <v>48096.429062244541</v>
      </c>
      <c r="AJ422" s="29">
        <f t="shared" si="651"/>
        <v>41828.877715732939</v>
      </c>
      <c r="AK422" s="29">
        <f t="shared" si="651"/>
        <v>43628.415028703719</v>
      </c>
      <c r="AL422" s="29">
        <f t="shared" si="651"/>
        <v>6568.6229383835207</v>
      </c>
      <c r="AM422" s="30" t="e">
        <f t="shared" si="651"/>
        <v>#VALUE!</v>
      </c>
      <c r="AN422" s="31">
        <f t="shared" si="651"/>
        <v>18559.829309790217</v>
      </c>
      <c r="AO422" s="32">
        <f t="shared" si="651"/>
        <v>3605.1208617380012</v>
      </c>
      <c r="AP422" s="32">
        <f t="shared" si="651"/>
        <v>0</v>
      </c>
      <c r="AQ422" s="33">
        <f t="shared" si="651"/>
        <v>89982.547519720887</v>
      </c>
      <c r="AR422" s="33">
        <f t="shared" si="651"/>
        <v>82271.130090796927</v>
      </c>
      <c r="AS422" s="33">
        <f t="shared" si="651"/>
        <v>336278.9361756444</v>
      </c>
      <c r="AT422" s="34" t="e">
        <f t="shared" si="651"/>
        <v>#VALUE!</v>
      </c>
      <c r="AU422" s="34" t="e">
        <f t="shared" si="651"/>
        <v>#VALUE!</v>
      </c>
      <c r="AV422" s="35" t="e">
        <f t="shared" si="651"/>
        <v>#VALUE!</v>
      </c>
      <c r="AW422" s="35" t="e">
        <f t="shared" si="651"/>
        <v>#VALUE!</v>
      </c>
      <c r="AX422" s="36" t="e">
        <f t="shared" si="651"/>
        <v>#VALUE!</v>
      </c>
      <c r="AY422" s="36" t="e">
        <f t="shared" si="651"/>
        <v>#VALUE!</v>
      </c>
      <c r="AZ422" t="e">
        <f>NA()</f>
        <v>#N/A</v>
      </c>
    </row>
    <row r="423" spans="4:52" x14ac:dyDescent="0.3">
      <c r="D423">
        <v>38</v>
      </c>
      <c r="F423">
        <v>37</v>
      </c>
      <c r="G423" s="29">
        <f t="shared" ref="G423:X423" si="652">300*G351*G123</f>
        <v>37427.551199383692</v>
      </c>
      <c r="H423" s="29">
        <f t="shared" si="652"/>
        <v>47521.857099491266</v>
      </c>
      <c r="I423" s="29">
        <f t="shared" si="652"/>
        <v>41138.492113053704</v>
      </c>
      <c r="J423" s="29">
        <f t="shared" si="652"/>
        <v>43119.543931258115</v>
      </c>
      <c r="K423" s="29">
        <f t="shared" si="652"/>
        <v>6491.2043519715216</v>
      </c>
      <c r="L423" s="30" t="e">
        <f t="shared" si="652"/>
        <v>#VALUE!</v>
      </c>
      <c r="M423" s="31">
        <f t="shared" si="652"/>
        <v>18265.824014641592</v>
      </c>
      <c r="N423" s="32">
        <f t="shared" si="652"/>
        <v>3554.0116562899439</v>
      </c>
      <c r="O423" s="32">
        <f t="shared" si="652"/>
        <v>0</v>
      </c>
      <c r="P423" s="33">
        <f t="shared" si="652"/>
        <v>89080.198970113954</v>
      </c>
      <c r="Q423" s="33">
        <f t="shared" si="652"/>
        <v>81488.142958994591</v>
      </c>
      <c r="R423" s="33">
        <f t="shared" si="652"/>
        <v>334037.0274161651</v>
      </c>
      <c r="S423" s="34" t="e">
        <f t="shared" si="652"/>
        <v>#VALUE!</v>
      </c>
      <c r="T423" s="34" t="e">
        <f t="shared" si="652"/>
        <v>#VALUE!</v>
      </c>
      <c r="U423" s="35" t="e">
        <f t="shared" si="652"/>
        <v>#VALUE!</v>
      </c>
      <c r="V423" s="35" t="e">
        <f t="shared" si="652"/>
        <v>#VALUE!</v>
      </c>
      <c r="W423" s="36" t="e">
        <f t="shared" si="652"/>
        <v>#VALUE!</v>
      </c>
      <c r="X423" s="36" t="e">
        <f t="shared" si="652"/>
        <v>#VALUE!</v>
      </c>
      <c r="Y423" t="e">
        <f>NA()</f>
        <v>#N/A</v>
      </c>
      <c r="AE423">
        <v>38</v>
      </c>
      <c r="AG423">
        <f t="shared" si="580"/>
        <v>39.467970358353305</v>
      </c>
      <c r="AH423" s="29">
        <f t="shared" ref="AH423:AY423" si="653">300*AH351*AH123</f>
        <v>39975.840592589295</v>
      </c>
      <c r="AI423" s="29">
        <f t="shared" si="653"/>
        <v>50151.745899568239</v>
      </c>
      <c r="AJ423" s="29">
        <f t="shared" si="653"/>
        <v>44288.11512344666</v>
      </c>
      <c r="AK423" s="29">
        <f t="shared" si="653"/>
        <v>45445.85047159245</v>
      </c>
      <c r="AL423" s="29">
        <f t="shared" si="653"/>
        <v>6834.6361710884375</v>
      </c>
      <c r="AM423" s="30" t="e">
        <f t="shared" si="653"/>
        <v>#VALUE!</v>
      </c>
      <c r="AN423" s="31">
        <f t="shared" si="653"/>
        <v>19613.27426325926</v>
      </c>
      <c r="AO423" s="32">
        <f t="shared" si="653"/>
        <v>3789.6380296705483</v>
      </c>
      <c r="AP423" s="32">
        <f t="shared" si="653"/>
        <v>0</v>
      </c>
      <c r="AQ423" s="33">
        <f t="shared" si="653"/>
        <v>93192.269436607734</v>
      </c>
      <c r="AR423" s="33">
        <f t="shared" si="653"/>
        <v>85018.332011293474</v>
      </c>
      <c r="AS423" s="33">
        <f t="shared" si="653"/>
        <v>343788.43728969584</v>
      </c>
      <c r="AT423" s="34" t="e">
        <f t="shared" si="653"/>
        <v>#VALUE!</v>
      </c>
      <c r="AU423" s="34" t="e">
        <f t="shared" si="653"/>
        <v>#VALUE!</v>
      </c>
      <c r="AV423" s="35" t="e">
        <f t="shared" si="653"/>
        <v>#VALUE!</v>
      </c>
      <c r="AW423" s="35" t="e">
        <f t="shared" si="653"/>
        <v>#VALUE!</v>
      </c>
      <c r="AX423" s="36" t="e">
        <f t="shared" si="653"/>
        <v>#VALUE!</v>
      </c>
      <c r="AY423" s="36" t="e">
        <f t="shared" si="653"/>
        <v>#VALUE!</v>
      </c>
      <c r="AZ423" t="e">
        <f>NA()</f>
        <v>#N/A</v>
      </c>
    </row>
    <row r="424" spans="4:52" x14ac:dyDescent="0.3">
      <c r="D424">
        <v>39</v>
      </c>
      <c r="F424">
        <v>38</v>
      </c>
      <c r="G424" s="29">
        <f t="shared" ref="G424:X424" si="654">300*G352*G124</f>
        <v>38493.575678307679</v>
      </c>
      <c r="H424" s="29">
        <f t="shared" si="654"/>
        <v>48603.842476288184</v>
      </c>
      <c r="I424" s="29">
        <f t="shared" si="654"/>
        <v>42437.637539195348</v>
      </c>
      <c r="J424" s="29">
        <f t="shared" si="654"/>
        <v>44077.518792227514</v>
      </c>
      <c r="K424" s="29">
        <f t="shared" si="654"/>
        <v>6635.8909296289548</v>
      </c>
      <c r="L424" s="30" t="e">
        <f t="shared" si="654"/>
        <v>#VALUE!</v>
      </c>
      <c r="M424" s="31">
        <f t="shared" si="654"/>
        <v>18819.648814666991</v>
      </c>
      <c r="N424" s="32">
        <f t="shared" si="654"/>
        <v>3650.4266461093844</v>
      </c>
      <c r="O424" s="32">
        <f t="shared" si="654"/>
        <v>0</v>
      </c>
      <c r="P424" s="33">
        <f t="shared" si="654"/>
        <v>90777.577665374512</v>
      </c>
      <c r="Q424" s="33">
        <f t="shared" si="654"/>
        <v>82957.175182882536</v>
      </c>
      <c r="R424" s="33">
        <f t="shared" si="654"/>
        <v>338206.3490753395</v>
      </c>
      <c r="S424" s="34" t="e">
        <f t="shared" si="654"/>
        <v>#VALUE!</v>
      </c>
      <c r="T424" s="34" t="e">
        <f t="shared" si="654"/>
        <v>#VALUE!</v>
      </c>
      <c r="U424" s="35" t="e">
        <f t="shared" si="654"/>
        <v>#VALUE!</v>
      </c>
      <c r="V424" s="35" t="e">
        <f t="shared" si="654"/>
        <v>#VALUE!</v>
      </c>
      <c r="W424" s="36" t="e">
        <f t="shared" si="654"/>
        <v>#VALUE!</v>
      </c>
      <c r="X424" s="36" t="e">
        <f t="shared" si="654"/>
        <v>#VALUE!</v>
      </c>
      <c r="Y424" t="e">
        <f>NA()</f>
        <v>#N/A</v>
      </c>
      <c r="AE424">
        <v>39</v>
      </c>
      <c r="AG424">
        <f t="shared" si="580"/>
        <v>41.507721325427532</v>
      </c>
      <c r="AH424" s="29">
        <f t="shared" ref="AH424:AY424" si="655">300*AH352*AH124</f>
        <v>41875.778658696174</v>
      </c>
      <c r="AI424" s="29">
        <f t="shared" si="655"/>
        <v>52223.587963735794</v>
      </c>
      <c r="AJ424" s="29">
        <f t="shared" si="655"/>
        <v>46744.987449332024</v>
      </c>
      <c r="AK424" s="29">
        <f t="shared" si="655"/>
        <v>47273.25221214151</v>
      </c>
      <c r="AL424" s="29">
        <f t="shared" si="655"/>
        <v>7085.200940544466</v>
      </c>
      <c r="AM424" s="30" t="e">
        <f t="shared" si="655"/>
        <v>#VALUE!</v>
      </c>
      <c r="AN424" s="31">
        <f t="shared" si="655"/>
        <v>20677.906938476881</v>
      </c>
      <c r="AO424" s="32">
        <f t="shared" si="655"/>
        <v>3978.3933779166518</v>
      </c>
      <c r="AP424" s="32">
        <f t="shared" si="655"/>
        <v>0</v>
      </c>
      <c r="AQ424" s="33">
        <f t="shared" si="655"/>
        <v>96399.615709529651</v>
      </c>
      <c r="AR424" s="33">
        <f t="shared" si="655"/>
        <v>87701.546833158849</v>
      </c>
      <c r="AS424" s="33">
        <f t="shared" si="655"/>
        <v>350582.48996370926</v>
      </c>
      <c r="AT424" s="34" t="e">
        <f t="shared" si="655"/>
        <v>#VALUE!</v>
      </c>
      <c r="AU424" s="34" t="e">
        <f t="shared" si="655"/>
        <v>#VALUE!</v>
      </c>
      <c r="AV424" s="35" t="e">
        <f t="shared" si="655"/>
        <v>#VALUE!</v>
      </c>
      <c r="AW424" s="35" t="e">
        <f t="shared" si="655"/>
        <v>#VALUE!</v>
      </c>
      <c r="AX424" s="36" t="e">
        <f t="shared" si="655"/>
        <v>#VALUE!</v>
      </c>
      <c r="AY424" s="36" t="e">
        <f t="shared" si="655"/>
        <v>#VALUE!</v>
      </c>
      <c r="AZ424" t="e">
        <f>NA()</f>
        <v>#N/A</v>
      </c>
    </row>
    <row r="425" spans="4:52" x14ac:dyDescent="0.3">
      <c r="D425">
        <v>40</v>
      </c>
      <c r="F425">
        <v>39</v>
      </c>
      <c r="G425" s="29">
        <f t="shared" ref="G425:X425" si="656">300*G353*G125</f>
        <v>39513.904174572453</v>
      </c>
      <c r="H425" s="29">
        <f t="shared" si="656"/>
        <v>49663.492884961546</v>
      </c>
      <c r="I425" s="29">
        <f t="shared" si="656"/>
        <v>43705.609491607567</v>
      </c>
      <c r="J425" s="29">
        <f t="shared" si="656"/>
        <v>45014.517326609828</v>
      </c>
      <c r="K425" s="29">
        <f t="shared" si="656"/>
        <v>6773.0036605938885</v>
      </c>
      <c r="L425" s="30" t="e">
        <f t="shared" si="656"/>
        <v>#VALUE!</v>
      </c>
      <c r="M425" s="31">
        <f t="shared" si="656"/>
        <v>19362.77620843759</v>
      </c>
      <c r="N425" s="32">
        <f t="shared" si="656"/>
        <v>3745.5622288646505</v>
      </c>
      <c r="O425" s="32">
        <f t="shared" si="656"/>
        <v>0</v>
      </c>
      <c r="P425" s="33">
        <f t="shared" si="656"/>
        <v>92432.322593909485</v>
      </c>
      <c r="Q425" s="33">
        <f t="shared" si="656"/>
        <v>84373.359920039191</v>
      </c>
      <c r="R425" s="33">
        <f t="shared" si="656"/>
        <v>342075.4673467644</v>
      </c>
      <c r="S425" s="34" t="e">
        <f t="shared" si="656"/>
        <v>#VALUE!</v>
      </c>
      <c r="T425" s="34" t="e">
        <f t="shared" si="656"/>
        <v>#VALUE!</v>
      </c>
      <c r="U425" s="35" t="e">
        <f t="shared" si="656"/>
        <v>#VALUE!</v>
      </c>
      <c r="V425" s="35" t="e">
        <f t="shared" si="656"/>
        <v>#VALUE!</v>
      </c>
      <c r="W425" s="36" t="e">
        <f t="shared" si="656"/>
        <v>#VALUE!</v>
      </c>
      <c r="X425" s="36" t="e">
        <f t="shared" si="656"/>
        <v>#VALUE!</v>
      </c>
      <c r="Y425" t="e">
        <f>NA()</f>
        <v>#N/A</v>
      </c>
      <c r="AE425">
        <v>40</v>
      </c>
      <c r="AG425">
        <f t="shared" si="580"/>
        <v>43.652889013197147</v>
      </c>
      <c r="AH425" s="29">
        <f t="shared" ref="AH425:AY425" si="657">300*AH353*AH125</f>
        <v>43681.474388288079</v>
      </c>
      <c r="AI425" s="29">
        <f t="shared" si="657"/>
        <v>54305.090229863927</v>
      </c>
      <c r="AJ425" s="29">
        <f t="shared" si="657"/>
        <v>49183.303653387855</v>
      </c>
      <c r="AK425" s="29">
        <f t="shared" si="657"/>
        <v>49104.298956699713</v>
      </c>
      <c r="AL425" s="29">
        <f t="shared" si="657"/>
        <v>7318.8952417011096</v>
      </c>
      <c r="AM425" s="30" t="e">
        <f t="shared" si="657"/>
        <v>#VALUE!</v>
      </c>
      <c r="AN425" s="31">
        <f t="shared" si="657"/>
        <v>21750.163520322516</v>
      </c>
      <c r="AO425" s="32">
        <f t="shared" si="657"/>
        <v>4170.928494708598</v>
      </c>
      <c r="AP425" s="32">
        <f t="shared" si="657"/>
        <v>0</v>
      </c>
      <c r="AQ425" s="33">
        <f t="shared" si="657"/>
        <v>99593.91704396579</v>
      </c>
      <c r="AR425" s="33">
        <f t="shared" si="657"/>
        <v>90308.589435369446</v>
      </c>
      <c r="AS425" s="33">
        <f t="shared" si="657"/>
        <v>356666.94690989458</v>
      </c>
      <c r="AT425" s="34" t="e">
        <f t="shared" si="657"/>
        <v>#VALUE!</v>
      </c>
      <c r="AU425" s="34" t="e">
        <f t="shared" si="657"/>
        <v>#VALUE!</v>
      </c>
      <c r="AV425" s="35" t="e">
        <f t="shared" si="657"/>
        <v>#VALUE!</v>
      </c>
      <c r="AW425" s="35" t="e">
        <f t="shared" si="657"/>
        <v>#VALUE!</v>
      </c>
      <c r="AX425" s="36" t="e">
        <f t="shared" si="657"/>
        <v>#VALUE!</v>
      </c>
      <c r="AY425" s="36" t="e">
        <f t="shared" si="657"/>
        <v>#VALUE!</v>
      </c>
      <c r="AZ425" t="e">
        <f>NA()</f>
        <v>#N/A</v>
      </c>
    </row>
    <row r="426" spans="4:52" x14ac:dyDescent="0.3">
      <c r="D426">
        <v>41</v>
      </c>
      <c r="F426">
        <v>40</v>
      </c>
      <c r="G426" s="29">
        <f t="shared" ref="G426:X426" si="658">300*G354*G126</f>
        <v>40489.09112152025</v>
      </c>
      <c r="H426" s="29">
        <f t="shared" si="658"/>
        <v>50700.952640435069</v>
      </c>
      <c r="I426" s="29">
        <f t="shared" si="658"/>
        <v>44941.86196915149</v>
      </c>
      <c r="J426" s="29">
        <f t="shared" si="658"/>
        <v>45930.721863784711</v>
      </c>
      <c r="K426" s="29">
        <f t="shared" si="658"/>
        <v>6902.7898560410631</v>
      </c>
      <c r="L426" s="30" t="e">
        <f t="shared" si="658"/>
        <v>#VALUE!</v>
      </c>
      <c r="M426" s="31">
        <f t="shared" si="658"/>
        <v>19895.225772050155</v>
      </c>
      <c r="N426" s="32">
        <f t="shared" si="658"/>
        <v>3839.3997981427033</v>
      </c>
      <c r="O426" s="32">
        <f t="shared" si="658"/>
        <v>0</v>
      </c>
      <c r="P426" s="33">
        <f t="shared" si="658"/>
        <v>94045.211299438291</v>
      </c>
      <c r="Q426" s="33">
        <f t="shared" si="658"/>
        <v>85738.086555461152</v>
      </c>
      <c r="R426" s="33">
        <f t="shared" si="658"/>
        <v>345663.56791548326</v>
      </c>
      <c r="S426" s="34" t="e">
        <f t="shared" si="658"/>
        <v>#VALUE!</v>
      </c>
      <c r="T426" s="34" t="e">
        <f t="shared" si="658"/>
        <v>#VALUE!</v>
      </c>
      <c r="U426" s="35" t="e">
        <f t="shared" si="658"/>
        <v>#VALUE!</v>
      </c>
      <c r="V426" s="35" t="e">
        <f t="shared" si="658"/>
        <v>#VALUE!</v>
      </c>
      <c r="W426" s="36" t="e">
        <f t="shared" si="658"/>
        <v>#VALUE!</v>
      </c>
      <c r="X426" s="36" t="e">
        <f t="shared" si="658"/>
        <v>#VALUE!</v>
      </c>
      <c r="Y426" t="e">
        <f>NA()</f>
        <v>#N/A</v>
      </c>
      <c r="AE426">
        <v>41</v>
      </c>
      <c r="AG426">
        <f t="shared" si="580"/>
        <v>45.908921481342745</v>
      </c>
      <c r="AH426" s="29">
        <f t="shared" ref="AH426:AY426" si="659">300*AH354*AH126</f>
        <v>45380.139181935701</v>
      </c>
      <c r="AI426" s="29">
        <f t="shared" si="659"/>
        <v>56388.95484192497</v>
      </c>
      <c r="AJ426" s="29">
        <f t="shared" si="659"/>
        <v>51586.629430902642</v>
      </c>
      <c r="AK426" s="29">
        <f t="shared" si="659"/>
        <v>50932.325960272145</v>
      </c>
      <c r="AL426" s="29">
        <f t="shared" si="659"/>
        <v>7534.6574741704326</v>
      </c>
      <c r="AM426" s="30" t="e">
        <f t="shared" si="659"/>
        <v>#VALUE!</v>
      </c>
      <c r="AN426" s="31">
        <f t="shared" si="659"/>
        <v>22826.174681856592</v>
      </c>
      <c r="AO426" s="32">
        <f t="shared" si="659"/>
        <v>4366.7268326795038</v>
      </c>
      <c r="AP426" s="32">
        <f t="shared" si="659"/>
        <v>0</v>
      </c>
      <c r="AQ426" s="33">
        <f t="shared" si="659"/>
        <v>102764.11529344891</v>
      </c>
      <c r="AR426" s="33">
        <f t="shared" si="659"/>
        <v>92827.816045289539</v>
      </c>
      <c r="AS426" s="33">
        <f t="shared" si="659"/>
        <v>362058.89742014627</v>
      </c>
      <c r="AT426" s="34" t="e">
        <f t="shared" si="659"/>
        <v>#VALUE!</v>
      </c>
      <c r="AU426" s="34" t="e">
        <f t="shared" si="659"/>
        <v>#VALUE!</v>
      </c>
      <c r="AV426" s="35" t="e">
        <f t="shared" si="659"/>
        <v>#VALUE!</v>
      </c>
      <c r="AW426" s="35" t="e">
        <f t="shared" si="659"/>
        <v>#VALUE!</v>
      </c>
      <c r="AX426" s="36" t="e">
        <f t="shared" si="659"/>
        <v>#VALUE!</v>
      </c>
      <c r="AY426" s="36" t="e">
        <f t="shared" si="659"/>
        <v>#VALUE!</v>
      </c>
      <c r="AZ426" t="e">
        <f>NA()</f>
        <v>#N/A</v>
      </c>
    </row>
    <row r="427" spans="4:52" x14ac:dyDescent="0.3">
      <c r="D427">
        <v>42</v>
      </c>
      <c r="F427">
        <v>41</v>
      </c>
      <c r="G427" s="29">
        <f t="shared" ref="G427:X427" si="660">300*G355*G127</f>
        <v>41419.891359486683</v>
      </c>
      <c r="H427" s="29">
        <f t="shared" si="660"/>
        <v>51716.393237882869</v>
      </c>
      <c r="I427" s="29">
        <f t="shared" si="660"/>
        <v>46145.999886211546</v>
      </c>
      <c r="J427" s="29">
        <f t="shared" si="660"/>
        <v>46826.337762763258</v>
      </c>
      <c r="K427" s="29">
        <f t="shared" si="660"/>
        <v>7025.5107626562785</v>
      </c>
      <c r="L427" s="30" t="e">
        <f t="shared" si="660"/>
        <v>#VALUE!</v>
      </c>
      <c r="M427" s="31">
        <f t="shared" si="660"/>
        <v>20417.032757976896</v>
      </c>
      <c r="N427" s="32">
        <f t="shared" si="660"/>
        <v>3931.9238480014174</v>
      </c>
      <c r="O427" s="32">
        <f t="shared" si="660"/>
        <v>0</v>
      </c>
      <c r="P427" s="33">
        <f t="shared" si="660"/>
        <v>95617.032499999012</v>
      </c>
      <c r="Q427" s="33">
        <f t="shared" si="660"/>
        <v>87052.762060541019</v>
      </c>
      <c r="R427" s="33">
        <f t="shared" si="660"/>
        <v>348989.00271107268</v>
      </c>
      <c r="S427" s="34" t="e">
        <f t="shared" si="660"/>
        <v>#VALUE!</v>
      </c>
      <c r="T427" s="34" t="e">
        <f t="shared" si="660"/>
        <v>#VALUE!</v>
      </c>
      <c r="U427" s="35" t="e">
        <f t="shared" si="660"/>
        <v>#VALUE!</v>
      </c>
      <c r="V427" s="35" t="e">
        <f t="shared" si="660"/>
        <v>#VALUE!</v>
      </c>
      <c r="W427" s="36" t="e">
        <f t="shared" si="660"/>
        <v>#VALUE!</v>
      </c>
      <c r="X427" s="36" t="e">
        <f t="shared" si="660"/>
        <v>#VALUE!</v>
      </c>
      <c r="Y427" t="e">
        <f>NA()</f>
        <v>#N/A</v>
      </c>
      <c r="AE427">
        <v>42</v>
      </c>
      <c r="AG427">
        <f t="shared" si="580"/>
        <v>48.058485286186681</v>
      </c>
      <c r="AH427" s="29">
        <f t="shared" ref="AH427:AY427" si="661">300*AH355*AH127</f>
        <v>46821.273576645814</v>
      </c>
      <c r="AI427" s="29">
        <f t="shared" si="661"/>
        <v>58276.92559536246</v>
      </c>
      <c r="AJ427" s="29">
        <f t="shared" si="661"/>
        <v>53725.072310852542</v>
      </c>
      <c r="AK427" s="29">
        <f t="shared" si="661"/>
        <v>52583.913469573738</v>
      </c>
      <c r="AL427" s="29">
        <f t="shared" si="661"/>
        <v>7714.4732048799424</v>
      </c>
      <c r="AM427" s="30" t="e">
        <f t="shared" si="661"/>
        <v>#VALUE!</v>
      </c>
      <c r="AN427" s="31">
        <f t="shared" si="661"/>
        <v>23803.064368201576</v>
      </c>
      <c r="AO427" s="32">
        <f t="shared" si="661"/>
        <v>4546.8780768922106</v>
      </c>
      <c r="AP427" s="32">
        <f t="shared" si="661"/>
        <v>0</v>
      </c>
      <c r="AQ427" s="33">
        <f t="shared" si="661"/>
        <v>105612.57204174063</v>
      </c>
      <c r="AR427" s="33">
        <f t="shared" si="661"/>
        <v>95030.278111460429</v>
      </c>
      <c r="AS427" s="33">
        <f t="shared" si="661"/>
        <v>366378.00691494881</v>
      </c>
      <c r="AT427" s="34" t="e">
        <f t="shared" si="661"/>
        <v>#VALUE!</v>
      </c>
      <c r="AU427" s="34" t="e">
        <f t="shared" si="661"/>
        <v>#VALUE!</v>
      </c>
      <c r="AV427" s="35" t="e">
        <f t="shared" si="661"/>
        <v>#VALUE!</v>
      </c>
      <c r="AW427" s="35" t="e">
        <f t="shared" si="661"/>
        <v>#VALUE!</v>
      </c>
      <c r="AX427" s="36" t="e">
        <f t="shared" si="661"/>
        <v>#VALUE!</v>
      </c>
      <c r="AY427" s="36" t="e">
        <f t="shared" si="661"/>
        <v>#VALUE!</v>
      </c>
      <c r="AZ427" t="e">
        <f>NA()</f>
        <v>#N/A</v>
      </c>
    </row>
    <row r="428" spans="4:52" x14ac:dyDescent="0.3">
      <c r="D428">
        <v>43</v>
      </c>
      <c r="F428">
        <v>42</v>
      </c>
      <c r="G428" s="29">
        <f t="shared" ref="G428:X428" si="662">300*G356*G128</f>
        <v>42307.226793476068</v>
      </c>
      <c r="H428" s="29">
        <f t="shared" si="662"/>
        <v>52710.010379961925</v>
      </c>
      <c r="I428" s="29">
        <f t="shared" si="662"/>
        <v>47317.767237235588</v>
      </c>
      <c r="J428" s="29">
        <f t="shared" si="662"/>
        <v>47701.590733961173</v>
      </c>
      <c r="K428" s="29">
        <f t="shared" si="662"/>
        <v>7141.4373019233481</v>
      </c>
      <c r="L428" s="30" t="e">
        <f t="shared" si="662"/>
        <v>#VALUE!</v>
      </c>
      <c r="M428" s="31">
        <f t="shared" si="662"/>
        <v>20928.245872841941</v>
      </c>
      <c r="N428" s="32">
        <f t="shared" si="662"/>
        <v>4023.1217328569278</v>
      </c>
      <c r="O428" s="32">
        <f t="shared" si="662"/>
        <v>0</v>
      </c>
      <c r="P428" s="33">
        <f t="shared" si="662"/>
        <v>97148.583030246446</v>
      </c>
      <c r="Q428" s="33">
        <f t="shared" si="662"/>
        <v>88318.80325954227</v>
      </c>
      <c r="R428" s="33">
        <f t="shared" si="662"/>
        <v>352069.2559330985</v>
      </c>
      <c r="S428" s="34" t="e">
        <f t="shared" si="662"/>
        <v>#VALUE!</v>
      </c>
      <c r="T428" s="34" t="e">
        <f t="shared" si="662"/>
        <v>#VALUE!</v>
      </c>
      <c r="U428" s="35" t="e">
        <f t="shared" si="662"/>
        <v>#VALUE!</v>
      </c>
      <c r="V428" s="35" t="e">
        <f t="shared" si="662"/>
        <v>#VALUE!</v>
      </c>
      <c r="W428" s="36" t="e">
        <f t="shared" si="662"/>
        <v>#VALUE!</v>
      </c>
      <c r="X428" s="36" t="e">
        <f t="shared" si="662"/>
        <v>#VALUE!</v>
      </c>
      <c r="Y428" t="e">
        <f>NA()</f>
        <v>#N/A</v>
      </c>
      <c r="AE428">
        <v>43</v>
      </c>
      <c r="AG428">
        <f t="shared" si="580"/>
        <v>50.049146529274978</v>
      </c>
      <c r="AH428" s="29">
        <f t="shared" ref="AH428:AY428" si="663">300*AH356*AH128</f>
        <v>48013.821074566411</v>
      </c>
      <c r="AI428" s="29">
        <f t="shared" si="663"/>
        <v>59943.024525134169</v>
      </c>
      <c r="AJ428" s="29">
        <f t="shared" si="663"/>
        <v>55576.810265408691</v>
      </c>
      <c r="AK428" s="29">
        <f t="shared" si="663"/>
        <v>54037.621192090541</v>
      </c>
      <c r="AL428" s="29">
        <f t="shared" si="663"/>
        <v>7860.9112718847837</v>
      </c>
      <c r="AM428" s="30" t="e">
        <f t="shared" si="663"/>
        <v>#VALUE!</v>
      </c>
      <c r="AN428" s="31">
        <f t="shared" si="663"/>
        <v>24666.589642924071</v>
      </c>
      <c r="AO428" s="32">
        <f t="shared" si="663"/>
        <v>4708.1451302479436</v>
      </c>
      <c r="AP428" s="32">
        <f t="shared" si="663"/>
        <v>0</v>
      </c>
      <c r="AQ428" s="33">
        <f t="shared" si="663"/>
        <v>108107.64584290619</v>
      </c>
      <c r="AR428" s="33">
        <f t="shared" si="663"/>
        <v>96909.596801734471</v>
      </c>
      <c r="AS428" s="33">
        <f t="shared" si="663"/>
        <v>369770.93609811715</v>
      </c>
      <c r="AT428" s="34" t="e">
        <f t="shared" si="663"/>
        <v>#VALUE!</v>
      </c>
      <c r="AU428" s="34" t="e">
        <f t="shared" si="663"/>
        <v>#VALUE!</v>
      </c>
      <c r="AV428" s="35" t="e">
        <f t="shared" si="663"/>
        <v>#VALUE!</v>
      </c>
      <c r="AW428" s="35" t="e">
        <f t="shared" si="663"/>
        <v>#VALUE!</v>
      </c>
      <c r="AX428" s="36" t="e">
        <f t="shared" si="663"/>
        <v>#VALUE!</v>
      </c>
      <c r="AY428" s="36" t="e">
        <f t="shared" si="663"/>
        <v>#VALUE!</v>
      </c>
      <c r="AZ428" t="e">
        <f>NA()</f>
        <v>#N/A</v>
      </c>
    </row>
    <row r="429" spans="4:52" x14ac:dyDescent="0.3">
      <c r="D429">
        <v>44</v>
      </c>
      <c r="F429">
        <v>43</v>
      </c>
      <c r="G429" s="29">
        <f t="shared" ref="G429:X429" si="664">300*G357*G129</f>
        <v>43152.156358847162</v>
      </c>
      <c r="H429" s="29">
        <f t="shared" si="664"/>
        <v>53682.021257877132</v>
      </c>
      <c r="I429" s="29">
        <f t="shared" si="664"/>
        <v>48457.035093922321</v>
      </c>
      <c r="J429" s="29">
        <f t="shared" si="664"/>
        <v>48556.724384814319</v>
      </c>
      <c r="K429" s="29">
        <f t="shared" si="664"/>
        <v>7250.8464091719934</v>
      </c>
      <c r="L429" s="30" t="e">
        <f t="shared" si="664"/>
        <v>#VALUE!</v>
      </c>
      <c r="M429" s="31">
        <f t="shared" si="664"/>
        <v>21428.92552795263</v>
      </c>
      <c r="N429" s="32">
        <f t="shared" si="664"/>
        <v>4112.9834456061544</v>
      </c>
      <c r="O429" s="32">
        <f t="shared" si="664"/>
        <v>0</v>
      </c>
      <c r="P429" s="33">
        <f t="shared" si="664"/>
        <v>98640.665125828862</v>
      </c>
      <c r="Q429" s="33">
        <f t="shared" si="664"/>
        <v>89537.63008577557</v>
      </c>
      <c r="R429" s="33">
        <f t="shared" si="664"/>
        <v>354920.9268957547</v>
      </c>
      <c r="S429" s="34" t="e">
        <f t="shared" si="664"/>
        <v>#VALUE!</v>
      </c>
      <c r="T429" s="34" t="e">
        <f t="shared" si="664"/>
        <v>#VALUE!</v>
      </c>
      <c r="U429" s="35" t="e">
        <f t="shared" si="664"/>
        <v>#VALUE!</v>
      </c>
      <c r="V429" s="35" t="e">
        <f t="shared" si="664"/>
        <v>#VALUE!</v>
      </c>
      <c r="W429" s="36" t="e">
        <f t="shared" si="664"/>
        <v>#VALUE!</v>
      </c>
      <c r="X429" s="36" t="e">
        <f t="shared" si="664"/>
        <v>#VALUE!</v>
      </c>
      <c r="Y429" t="e">
        <f>NA()</f>
        <v>#N/A</v>
      </c>
      <c r="AE429">
        <v>44</v>
      </c>
      <c r="AG429">
        <f t="shared" si="580"/>
        <v>51.88345373655357</v>
      </c>
      <c r="AH429" s="29">
        <f t="shared" ref="AH429:AY429" si="665">300*AH357*AH129</f>
        <v>49001.654357248881</v>
      </c>
      <c r="AI429" s="29">
        <f t="shared" si="665"/>
        <v>61410.372247993299</v>
      </c>
      <c r="AJ429" s="29">
        <f t="shared" si="665"/>
        <v>57176.970190746681</v>
      </c>
      <c r="AK429" s="29">
        <f t="shared" si="665"/>
        <v>55314.850914647664</v>
      </c>
      <c r="AL429" s="29">
        <f t="shared" si="665"/>
        <v>7980.5037875298603</v>
      </c>
      <c r="AM429" s="30" t="e">
        <f t="shared" si="665"/>
        <v>#VALUE!</v>
      </c>
      <c r="AN429" s="31">
        <f t="shared" si="665"/>
        <v>25428.075741567645</v>
      </c>
      <c r="AO429" s="32">
        <f t="shared" si="665"/>
        <v>4852.0353064205856</v>
      </c>
      <c r="AP429" s="32">
        <f t="shared" si="665"/>
        <v>0</v>
      </c>
      <c r="AQ429" s="33">
        <f t="shared" si="665"/>
        <v>110290.63262511377</v>
      </c>
      <c r="AR429" s="33">
        <f t="shared" si="665"/>
        <v>98513.922984685851</v>
      </c>
      <c r="AS429" s="33">
        <f t="shared" si="665"/>
        <v>372453.65264679748</v>
      </c>
      <c r="AT429" s="34" t="e">
        <f t="shared" si="665"/>
        <v>#VALUE!</v>
      </c>
      <c r="AU429" s="34" t="e">
        <f t="shared" si="665"/>
        <v>#VALUE!</v>
      </c>
      <c r="AV429" s="35" t="e">
        <f t="shared" si="665"/>
        <v>#VALUE!</v>
      </c>
      <c r="AW429" s="35" t="e">
        <f t="shared" si="665"/>
        <v>#VALUE!</v>
      </c>
      <c r="AX429" s="36" t="e">
        <f t="shared" si="665"/>
        <v>#VALUE!</v>
      </c>
      <c r="AY429" s="36" t="e">
        <f t="shared" si="665"/>
        <v>#VALUE!</v>
      </c>
      <c r="AZ429" t="e">
        <f>NA()</f>
        <v>#N/A</v>
      </c>
    </row>
    <row r="430" spans="4:52" x14ac:dyDescent="0.3">
      <c r="D430">
        <v>45</v>
      </c>
      <c r="F430">
        <v>44</v>
      </c>
      <c r="G430" s="29">
        <f t="shared" ref="G430:X430" si="666">300*G358*G130</f>
        <v>43955.849155752068</v>
      </c>
      <c r="H430" s="29">
        <f t="shared" si="666"/>
        <v>54632.662065961013</v>
      </c>
      <c r="I430" s="29">
        <f t="shared" si="666"/>
        <v>49563.789795885852</v>
      </c>
      <c r="J430" s="29">
        <f t="shared" si="666"/>
        <v>49391.997974662809</v>
      </c>
      <c r="K430" s="29">
        <f t="shared" si="666"/>
        <v>7354.0179127010597</v>
      </c>
      <c r="L430" s="30" t="e">
        <f t="shared" si="666"/>
        <v>#VALUE!</v>
      </c>
      <c r="M430" s="31">
        <f t="shared" si="666"/>
        <v>21919.142447418701</v>
      </c>
      <c r="N430" s="32">
        <f t="shared" si="666"/>
        <v>4201.5014123868114</v>
      </c>
      <c r="O430" s="32">
        <f t="shared" si="666"/>
        <v>0</v>
      </c>
      <c r="P430" s="33">
        <f t="shared" si="666"/>
        <v>100094.08401248952</v>
      </c>
      <c r="Q430" s="33">
        <f t="shared" si="666"/>
        <v>90710.659719006158</v>
      </c>
      <c r="R430" s="33">
        <f t="shared" si="666"/>
        <v>357559.7264616217</v>
      </c>
      <c r="S430" s="34" t="e">
        <f t="shared" si="666"/>
        <v>#VALUE!</v>
      </c>
      <c r="T430" s="34" t="e">
        <f t="shared" si="666"/>
        <v>#VALUE!</v>
      </c>
      <c r="U430" s="35" t="e">
        <f t="shared" si="666"/>
        <v>#VALUE!</v>
      </c>
      <c r="V430" s="35" t="e">
        <f t="shared" si="666"/>
        <v>#VALUE!</v>
      </c>
      <c r="W430" s="36" t="e">
        <f t="shared" si="666"/>
        <v>#VALUE!</v>
      </c>
      <c r="X430" s="36" t="e">
        <f t="shared" si="666"/>
        <v>#VALUE!</v>
      </c>
      <c r="Y430" t="e">
        <f>NA()</f>
        <v>#N/A</v>
      </c>
      <c r="AE430">
        <v>45</v>
      </c>
      <c r="AG430">
        <f t="shared" si="580"/>
        <v>53.57368754321287</v>
      </c>
      <c r="AH430" s="29">
        <f t="shared" ref="AH430:AY430" si="667">300*AH358*AH130</f>
        <v>49825.225135579109</v>
      </c>
      <c r="AI430" s="29">
        <f t="shared" si="667"/>
        <v>62706.591731175831</v>
      </c>
      <c r="AJ430" s="29">
        <f t="shared" si="667"/>
        <v>58564.411267788222</v>
      </c>
      <c r="AK430" s="29">
        <f t="shared" si="667"/>
        <v>56440.644994181872</v>
      </c>
      <c r="AL430" s="29">
        <f t="shared" si="667"/>
        <v>8078.9602509375991</v>
      </c>
      <c r="AM430" s="30" t="e">
        <f t="shared" si="667"/>
        <v>#VALUE!</v>
      </c>
      <c r="AN430" s="31">
        <f t="shared" si="667"/>
        <v>26101.390588023805</v>
      </c>
      <c r="AO430" s="32">
        <f t="shared" si="667"/>
        <v>4980.6600210809474</v>
      </c>
      <c r="AP430" s="32">
        <f t="shared" si="667"/>
        <v>0</v>
      </c>
      <c r="AQ430" s="33">
        <f t="shared" si="667"/>
        <v>112207.76274793298</v>
      </c>
      <c r="AR430" s="33">
        <f t="shared" si="667"/>
        <v>99890.929592615561</v>
      </c>
      <c r="AS430" s="33">
        <f t="shared" si="667"/>
        <v>374598.89123541949</v>
      </c>
      <c r="AT430" s="34" t="e">
        <f t="shared" si="667"/>
        <v>#VALUE!</v>
      </c>
      <c r="AU430" s="34" t="e">
        <f t="shared" si="667"/>
        <v>#VALUE!</v>
      </c>
      <c r="AV430" s="35" t="e">
        <f t="shared" si="667"/>
        <v>#VALUE!</v>
      </c>
      <c r="AW430" s="35" t="e">
        <f t="shared" si="667"/>
        <v>#VALUE!</v>
      </c>
      <c r="AX430" s="36" t="e">
        <f t="shared" si="667"/>
        <v>#VALUE!</v>
      </c>
      <c r="AY430" s="36" t="e">
        <f t="shared" si="667"/>
        <v>#VALUE!</v>
      </c>
      <c r="AZ430" t="e">
        <f>NA()</f>
        <v>#N/A</v>
      </c>
    </row>
    <row r="431" spans="4:52" x14ac:dyDescent="0.3">
      <c r="D431">
        <v>46</v>
      </c>
      <c r="F431">
        <v>45</v>
      </c>
      <c r="G431" s="29">
        <f t="shared" ref="G431:X431" si="668">300*G359*G131</f>
        <v>44719.560577783508</v>
      </c>
      <c r="H431" s="29">
        <f t="shared" si="668"/>
        <v>55562.185730647638</v>
      </c>
      <c r="I431" s="29">
        <f t="shared" si="668"/>
        <v>50638.121558912288</v>
      </c>
      <c r="J431" s="29">
        <f t="shared" si="668"/>
        <v>50207.684363977722</v>
      </c>
      <c r="K431" s="29">
        <f t="shared" si="668"/>
        <v>7451.231896055896</v>
      </c>
      <c r="L431" s="30" t="e">
        <f t="shared" si="668"/>
        <v>#VALUE!</v>
      </c>
      <c r="M431" s="31">
        <f t="shared" si="668"/>
        <v>22398.976544355941</v>
      </c>
      <c r="N431" s="32">
        <f t="shared" si="668"/>
        <v>4288.6703025479364</v>
      </c>
      <c r="O431" s="32">
        <f t="shared" si="668"/>
        <v>0</v>
      </c>
      <c r="P431" s="33">
        <f t="shared" si="668"/>
        <v>101509.64576709327</v>
      </c>
      <c r="Q431" s="33">
        <f t="shared" si="668"/>
        <v>91839.301507511205</v>
      </c>
      <c r="R431" s="33">
        <f t="shared" si="668"/>
        <v>360000.48432262149</v>
      </c>
      <c r="S431" s="34" t="e">
        <f t="shared" si="668"/>
        <v>#VALUE!</v>
      </c>
      <c r="T431" s="34" t="e">
        <f t="shared" si="668"/>
        <v>#VALUE!</v>
      </c>
      <c r="U431" s="35" t="e">
        <f t="shared" si="668"/>
        <v>#VALUE!</v>
      </c>
      <c r="V431" s="35" t="e">
        <f t="shared" si="668"/>
        <v>#VALUE!</v>
      </c>
      <c r="W431" s="36" t="e">
        <f t="shared" si="668"/>
        <v>#VALUE!</v>
      </c>
      <c r="X431" s="36" t="e">
        <f t="shared" si="668"/>
        <v>#VALUE!</v>
      </c>
      <c r="Y431" t="e">
        <f>NA()</f>
        <v>#N/A</v>
      </c>
      <c r="AE431">
        <v>46</v>
      </c>
      <c r="AG431">
        <f t="shared" si="580"/>
        <v>55.13116401707601</v>
      </c>
      <c r="AH431" s="29">
        <f t="shared" ref="AH431:AY431" si="669">300*AH359*AH131</f>
        <v>50516.280888255591</v>
      </c>
      <c r="AI431" s="29">
        <f t="shared" si="669"/>
        <v>63854.967096295797</v>
      </c>
      <c r="AJ431" s="29">
        <f t="shared" si="669"/>
        <v>59771.622897943795</v>
      </c>
      <c r="AK431" s="29">
        <f t="shared" si="669"/>
        <v>57436.019101500977</v>
      </c>
      <c r="AL431" s="29">
        <f t="shared" si="669"/>
        <v>8160.6487624885876</v>
      </c>
      <c r="AM431" s="30" t="e">
        <f t="shared" si="669"/>
        <v>#VALUE!</v>
      </c>
      <c r="AN431" s="31">
        <f t="shared" si="669"/>
        <v>26698.309760960863</v>
      </c>
      <c r="AO431" s="32">
        <f t="shared" si="669"/>
        <v>5095.8525211930109</v>
      </c>
      <c r="AP431" s="32">
        <f t="shared" si="669"/>
        <v>0</v>
      </c>
      <c r="AQ431" s="33">
        <f t="shared" si="669"/>
        <v>113897.37097152832</v>
      </c>
      <c r="AR431" s="33">
        <f t="shared" si="669"/>
        <v>101078.89624691079</v>
      </c>
      <c r="AS431" s="33">
        <f t="shared" si="669"/>
        <v>376332.61373674189</v>
      </c>
      <c r="AT431" s="34" t="e">
        <f t="shared" si="669"/>
        <v>#VALUE!</v>
      </c>
      <c r="AU431" s="34" t="e">
        <f t="shared" si="669"/>
        <v>#VALUE!</v>
      </c>
      <c r="AV431" s="35" t="e">
        <f t="shared" si="669"/>
        <v>#VALUE!</v>
      </c>
      <c r="AW431" s="35" t="e">
        <f t="shared" si="669"/>
        <v>#VALUE!</v>
      </c>
      <c r="AX431" s="36" t="e">
        <f t="shared" si="669"/>
        <v>#VALUE!</v>
      </c>
      <c r="AY431" s="36" t="e">
        <f t="shared" si="669"/>
        <v>#VALUE!</v>
      </c>
      <c r="AZ431" t="e">
        <f>NA()</f>
        <v>#N/A</v>
      </c>
    </row>
    <row r="432" spans="4:52" x14ac:dyDescent="0.3">
      <c r="D432">
        <v>47</v>
      </c>
      <c r="F432">
        <v>46</v>
      </c>
      <c r="G432" s="29">
        <f t="shared" ref="G432:X432" si="670">300*G360*G132</f>
        <v>45444.611238728299</v>
      </c>
      <c r="H432" s="29">
        <f t="shared" si="670"/>
        <v>56470.859836026859</v>
      </c>
      <c r="I432" s="29">
        <f t="shared" si="670"/>
        <v>51680.213634516331</v>
      </c>
      <c r="J432" s="29">
        <f t="shared" si="670"/>
        <v>51004.068143229248</v>
      </c>
      <c r="K432" s="29">
        <f t="shared" si="670"/>
        <v>7542.7664899241072</v>
      </c>
      <c r="L432" s="30" t="e">
        <f t="shared" si="670"/>
        <v>#VALUE!</v>
      </c>
      <c r="M432" s="31">
        <f t="shared" si="670"/>
        <v>22868.515996400172</v>
      </c>
      <c r="N432" s="32">
        <f t="shared" si="670"/>
        <v>4374.4868525526426</v>
      </c>
      <c r="O432" s="32">
        <f t="shared" si="670"/>
        <v>0</v>
      </c>
      <c r="P432" s="33">
        <f t="shared" si="670"/>
        <v>102888.15542169733</v>
      </c>
      <c r="Q432" s="33">
        <f t="shared" si="670"/>
        <v>92924.952588693719</v>
      </c>
      <c r="R432" s="33">
        <f t="shared" si="670"/>
        <v>362257.16481287096</v>
      </c>
      <c r="S432" s="34" t="e">
        <f t="shared" si="670"/>
        <v>#VALUE!</v>
      </c>
      <c r="T432" s="34" t="e">
        <f t="shared" si="670"/>
        <v>#VALUE!</v>
      </c>
      <c r="U432" s="35" t="e">
        <f t="shared" si="670"/>
        <v>#VALUE!</v>
      </c>
      <c r="V432" s="35" t="e">
        <f t="shared" si="670"/>
        <v>#VALUE!</v>
      </c>
      <c r="W432" s="36" t="e">
        <f t="shared" si="670"/>
        <v>#VALUE!</v>
      </c>
      <c r="X432" s="36" t="e">
        <f t="shared" si="670"/>
        <v>#VALUE!</v>
      </c>
      <c r="Y432" t="e">
        <f>NA()</f>
        <v>#N/A</v>
      </c>
      <c r="AE432">
        <v>47</v>
      </c>
      <c r="AG432">
        <f t="shared" si="580"/>
        <v>56.566310419354807</v>
      </c>
      <c r="AH432" s="29">
        <f t="shared" ref="AH432:AY432" si="671">300*AH360*AH132</f>
        <v>51099.793636510891</v>
      </c>
      <c r="AI432" s="29">
        <f t="shared" si="671"/>
        <v>64875.173110705044</v>
      </c>
      <c r="AJ432" s="29">
        <f t="shared" si="671"/>
        <v>60825.705581424649</v>
      </c>
      <c r="AK432" s="29">
        <f t="shared" si="671"/>
        <v>58318.658904104246</v>
      </c>
      <c r="AL432" s="29">
        <f t="shared" si="671"/>
        <v>8228.9305080940085</v>
      </c>
      <c r="AM432" s="30" t="e">
        <f t="shared" si="671"/>
        <v>#VALUE!</v>
      </c>
      <c r="AN432" s="31">
        <f t="shared" si="671"/>
        <v>27228.846104455031</v>
      </c>
      <c r="AO432" s="32">
        <f t="shared" si="671"/>
        <v>5199.2035031104115</v>
      </c>
      <c r="AP432" s="32">
        <f t="shared" si="671"/>
        <v>0</v>
      </c>
      <c r="AQ432" s="33">
        <f t="shared" si="671"/>
        <v>115391.39033479879</v>
      </c>
      <c r="AR432" s="33">
        <f t="shared" si="671"/>
        <v>102108.72803616273</v>
      </c>
      <c r="AS432" s="33">
        <f t="shared" si="671"/>
        <v>377747.71199898166</v>
      </c>
      <c r="AT432" s="34" t="e">
        <f t="shared" si="671"/>
        <v>#VALUE!</v>
      </c>
      <c r="AU432" s="34" t="e">
        <f t="shared" si="671"/>
        <v>#VALUE!</v>
      </c>
      <c r="AV432" s="35" t="e">
        <f t="shared" si="671"/>
        <v>#VALUE!</v>
      </c>
      <c r="AW432" s="35" t="e">
        <f t="shared" si="671"/>
        <v>#VALUE!</v>
      </c>
      <c r="AX432" s="36" t="e">
        <f t="shared" si="671"/>
        <v>#VALUE!</v>
      </c>
      <c r="AY432" s="36" t="e">
        <f t="shared" si="671"/>
        <v>#VALUE!</v>
      </c>
      <c r="AZ432" t="e">
        <f>NA()</f>
        <v>#N/A</v>
      </c>
    </row>
    <row r="433" spans="4:52" x14ac:dyDescent="0.3">
      <c r="D433">
        <v>48</v>
      </c>
      <c r="F433">
        <v>47</v>
      </c>
      <c r="G433" s="29">
        <f t="shared" ref="G433:X433" si="672">300*G361*G133</f>
        <v>46132.368490015768</v>
      </c>
      <c r="H433" s="29">
        <f t="shared" si="672"/>
        <v>57358.964729502994</v>
      </c>
      <c r="I433" s="29">
        <f t="shared" si="672"/>
        <v>52690.332094862111</v>
      </c>
      <c r="J433" s="29">
        <f t="shared" si="672"/>
        <v>51781.443927269866</v>
      </c>
      <c r="K433" s="29">
        <f t="shared" si="672"/>
        <v>7628.8960438683389</v>
      </c>
      <c r="L433" s="30" t="e">
        <f t="shared" si="672"/>
        <v>#VALUE!</v>
      </c>
      <c r="M433" s="31">
        <f t="shared" si="672"/>
        <v>23327.856468297228</v>
      </c>
      <c r="N433" s="32">
        <f t="shared" si="672"/>
        <v>4458.949702664705</v>
      </c>
      <c r="O433" s="32">
        <f t="shared" si="672"/>
        <v>0</v>
      </c>
      <c r="P433" s="33">
        <f t="shared" si="672"/>
        <v>104230.41528516459</v>
      </c>
      <c r="Q433" s="33">
        <f t="shared" si="672"/>
        <v>93968.99413143452</v>
      </c>
      <c r="R433" s="33">
        <f t="shared" si="672"/>
        <v>364342.88930884813</v>
      </c>
      <c r="S433" s="34" t="e">
        <f t="shared" si="672"/>
        <v>#VALUE!</v>
      </c>
      <c r="T433" s="34" t="e">
        <f t="shared" si="672"/>
        <v>#VALUE!</v>
      </c>
      <c r="U433" s="35" t="e">
        <f t="shared" si="672"/>
        <v>#VALUE!</v>
      </c>
      <c r="V433" s="35" t="e">
        <f t="shared" si="672"/>
        <v>#VALUE!</v>
      </c>
      <c r="W433" s="36" t="e">
        <f t="shared" si="672"/>
        <v>#VALUE!</v>
      </c>
      <c r="X433" s="36" t="e">
        <f t="shared" si="672"/>
        <v>#VALUE!</v>
      </c>
      <c r="Y433" t="e">
        <f>NA()</f>
        <v>#N/A</v>
      </c>
      <c r="AE433">
        <v>48</v>
      </c>
      <c r="AG433">
        <f t="shared" si="580"/>
        <v>57.888735014870583</v>
      </c>
      <c r="AH433" s="29">
        <f t="shared" ref="AH433:AY433" si="673">300*AH361*AH133</f>
        <v>51595.482043885546</v>
      </c>
      <c r="AI433" s="29">
        <f t="shared" si="673"/>
        <v>65783.883530234947</v>
      </c>
      <c r="AJ433" s="29">
        <f t="shared" si="673"/>
        <v>61749.260000979317</v>
      </c>
      <c r="AK433" s="29">
        <f t="shared" si="673"/>
        <v>59103.495890321945</v>
      </c>
      <c r="AL433" s="29">
        <f t="shared" si="673"/>
        <v>8286.409083379107</v>
      </c>
      <c r="AM433" s="30" t="e">
        <f t="shared" si="673"/>
        <v>#VALUE!</v>
      </c>
      <c r="AN433" s="31">
        <f t="shared" si="673"/>
        <v>27701.530272878987</v>
      </c>
      <c r="AO433" s="32">
        <f t="shared" si="673"/>
        <v>5292.0937614499744</v>
      </c>
      <c r="AP433" s="32">
        <f t="shared" si="673"/>
        <v>0</v>
      </c>
      <c r="AQ433" s="33">
        <f t="shared" si="673"/>
        <v>116716.54507286666</v>
      </c>
      <c r="AR433" s="33">
        <f t="shared" si="673"/>
        <v>103005.51801297822</v>
      </c>
      <c r="AS433" s="33">
        <f t="shared" si="673"/>
        <v>378913.45405074232</v>
      </c>
      <c r="AT433" s="34" t="e">
        <f t="shared" si="673"/>
        <v>#VALUE!</v>
      </c>
      <c r="AU433" s="34" t="e">
        <f t="shared" si="673"/>
        <v>#VALUE!</v>
      </c>
      <c r="AV433" s="35" t="e">
        <f t="shared" si="673"/>
        <v>#VALUE!</v>
      </c>
      <c r="AW433" s="35" t="e">
        <f t="shared" si="673"/>
        <v>#VALUE!</v>
      </c>
      <c r="AX433" s="36" t="e">
        <f t="shared" si="673"/>
        <v>#VALUE!</v>
      </c>
      <c r="AY433" s="36" t="e">
        <f t="shared" si="673"/>
        <v>#VALUE!</v>
      </c>
      <c r="AZ433" t="e">
        <f>NA()</f>
        <v>#N/A</v>
      </c>
    </row>
    <row r="434" spans="4:52" x14ac:dyDescent="0.3">
      <c r="D434">
        <v>49</v>
      </c>
      <c r="F434">
        <v>48</v>
      </c>
      <c r="G434" s="29">
        <f t="shared" ref="G434:X434" si="674">300*G362*G134</f>
        <v>46784.230317752299</v>
      </c>
      <c r="H434" s="29">
        <f t="shared" si="674"/>
        <v>58226.791792393655</v>
      </c>
      <c r="I434" s="29">
        <f t="shared" si="674"/>
        <v>53668.816277846126</v>
      </c>
      <c r="J434" s="29">
        <f t="shared" si="674"/>
        <v>52540.114801876152</v>
      </c>
      <c r="K434" s="29">
        <f t="shared" si="674"/>
        <v>7709.8896320462873</v>
      </c>
      <c r="L434" s="30" t="e">
        <f t="shared" si="674"/>
        <v>#VALUE!</v>
      </c>
      <c r="M434" s="31">
        <f t="shared" si="674"/>
        <v>23777.100442380499</v>
      </c>
      <c r="N434" s="32">
        <f t="shared" si="674"/>
        <v>4542.0592453844756</v>
      </c>
      <c r="O434" s="32">
        <f t="shared" si="674"/>
        <v>0</v>
      </c>
      <c r="P434" s="33">
        <f t="shared" si="674"/>
        <v>105537.22345974456</v>
      </c>
      <c r="Q434" s="33">
        <f t="shared" si="674"/>
        <v>94972.788131579524</v>
      </c>
      <c r="R434" s="33">
        <f t="shared" si="674"/>
        <v>366269.96359274042</v>
      </c>
      <c r="S434" s="34" t="e">
        <f t="shared" si="674"/>
        <v>#VALUE!</v>
      </c>
      <c r="T434" s="34" t="e">
        <f t="shared" si="674"/>
        <v>#VALUE!</v>
      </c>
      <c r="U434" s="35" t="e">
        <f t="shared" si="674"/>
        <v>#VALUE!</v>
      </c>
      <c r="V434" s="35" t="e">
        <f t="shared" si="674"/>
        <v>#VALUE!</v>
      </c>
      <c r="W434" s="36" t="e">
        <f t="shared" si="674"/>
        <v>#VALUE!</v>
      </c>
      <c r="X434" s="36" t="e">
        <f t="shared" si="674"/>
        <v>#VALUE!</v>
      </c>
      <c r="Y434" t="e">
        <f>NA()</f>
        <v>#N/A</v>
      </c>
      <c r="AE434">
        <v>49</v>
      </c>
      <c r="AG434">
        <f t="shared" si="580"/>
        <v>59.107291399116981</v>
      </c>
      <c r="AH434" s="29">
        <f t="shared" ref="AH434:AY434" si="675">300*AH362*AH134</f>
        <v>52018.992663440556</v>
      </c>
      <c r="AI434" s="29">
        <f t="shared" si="675"/>
        <v>66595.274702768918</v>
      </c>
      <c r="AJ434" s="29">
        <f t="shared" si="675"/>
        <v>62561.156909296325</v>
      </c>
      <c r="AK434" s="29">
        <f t="shared" si="675"/>
        <v>59803.180493352782</v>
      </c>
      <c r="AL434" s="29">
        <f t="shared" si="675"/>
        <v>8335.1156139234627</v>
      </c>
      <c r="AM434" s="30" t="e">
        <f t="shared" si="675"/>
        <v>#VALUE!</v>
      </c>
      <c r="AN434" s="31">
        <f t="shared" si="675"/>
        <v>28123.647309625529</v>
      </c>
      <c r="AO434" s="32">
        <f t="shared" si="675"/>
        <v>5375.7232297417959</v>
      </c>
      <c r="AP434" s="32">
        <f t="shared" si="675"/>
        <v>0</v>
      </c>
      <c r="AQ434" s="33">
        <f t="shared" si="675"/>
        <v>117895.30438727899</v>
      </c>
      <c r="AR434" s="33">
        <f t="shared" si="675"/>
        <v>103789.75752205725</v>
      </c>
      <c r="AS434" s="33">
        <f t="shared" si="675"/>
        <v>379882.05292118329</v>
      </c>
      <c r="AT434" s="34" t="e">
        <f t="shared" si="675"/>
        <v>#VALUE!</v>
      </c>
      <c r="AU434" s="34" t="e">
        <f t="shared" si="675"/>
        <v>#VALUE!</v>
      </c>
      <c r="AV434" s="35" t="e">
        <f t="shared" si="675"/>
        <v>#VALUE!</v>
      </c>
      <c r="AW434" s="35" t="e">
        <f t="shared" si="675"/>
        <v>#VALUE!</v>
      </c>
      <c r="AX434" s="36" t="e">
        <f t="shared" si="675"/>
        <v>#VALUE!</v>
      </c>
      <c r="AY434" s="36" t="e">
        <f t="shared" si="675"/>
        <v>#VALUE!</v>
      </c>
      <c r="AZ434" t="e">
        <f>NA()</f>
        <v>#N/A</v>
      </c>
    </row>
    <row r="435" spans="4:52" x14ac:dyDescent="0.3">
      <c r="D435">
        <v>50</v>
      </c>
      <c r="F435">
        <v>49</v>
      </c>
      <c r="G435" s="29">
        <f t="shared" ref="G435:X435" si="676">300*G363*G135</f>
        <v>47401.611410131365</v>
      </c>
      <c r="H435" s="29">
        <f t="shared" si="676"/>
        <v>59074.641861561569</v>
      </c>
      <c r="I435" s="29">
        <f t="shared" si="676"/>
        <v>54616.069901370589</v>
      </c>
      <c r="J435" s="29">
        <f t="shared" si="676"/>
        <v>53280.390909960872</v>
      </c>
      <c r="K435" s="29">
        <f t="shared" si="676"/>
        <v>7786.0098510332045</v>
      </c>
      <c r="L435" s="30" t="e">
        <f t="shared" si="676"/>
        <v>#VALUE!</v>
      </c>
      <c r="M435" s="31">
        <f t="shared" si="676"/>
        <v>24216.356627924724</v>
      </c>
      <c r="N435" s="32">
        <f t="shared" si="676"/>
        <v>4623.8174846999536</v>
      </c>
      <c r="O435" s="32">
        <f t="shared" si="676"/>
        <v>0</v>
      </c>
      <c r="P435" s="33">
        <f t="shared" si="676"/>
        <v>106809.37253259186</v>
      </c>
      <c r="Q435" s="33">
        <f t="shared" si="676"/>
        <v>95937.674699253941</v>
      </c>
      <c r="R435" s="33">
        <f t="shared" si="676"/>
        <v>368049.90883052361</v>
      </c>
      <c r="S435" s="34" t="e">
        <f t="shared" si="676"/>
        <v>#VALUE!</v>
      </c>
      <c r="T435" s="34" t="e">
        <f t="shared" si="676"/>
        <v>#VALUE!</v>
      </c>
      <c r="U435" s="35" t="e">
        <f t="shared" si="676"/>
        <v>#VALUE!</v>
      </c>
      <c r="V435" s="35" t="e">
        <f t="shared" si="676"/>
        <v>#VALUE!</v>
      </c>
      <c r="W435" s="36" t="e">
        <f t="shared" si="676"/>
        <v>#VALUE!</v>
      </c>
      <c r="X435" s="36" t="e">
        <f t="shared" si="676"/>
        <v>#VALUE!</v>
      </c>
      <c r="Y435" t="e">
        <f>NA()</f>
        <v>#N/A</v>
      </c>
      <c r="AE435">
        <v>50</v>
      </c>
      <c r="AG435">
        <f t="shared" si="580"/>
        <v>60.230137772832911</v>
      </c>
      <c r="AH435" s="29">
        <f t="shared" ref="AH435:AY435" si="677">300*AH363*AH135</f>
        <v>52382.809112542964</v>
      </c>
      <c r="AI435" s="29">
        <f t="shared" si="677"/>
        <v>67321.440904157222</v>
      </c>
      <c r="AJ435" s="29">
        <f t="shared" si="677"/>
        <v>63277.186722801394</v>
      </c>
      <c r="AK435" s="29">
        <f t="shared" si="677"/>
        <v>60428.469767620772</v>
      </c>
      <c r="AL435" s="29">
        <f t="shared" si="677"/>
        <v>8376.646238259711</v>
      </c>
      <c r="AM435" s="30" t="e">
        <f t="shared" si="677"/>
        <v>#VALUE!</v>
      </c>
      <c r="AN435" s="31">
        <f t="shared" si="677"/>
        <v>28501.434992815502</v>
      </c>
      <c r="AO435" s="32">
        <f t="shared" si="677"/>
        <v>5451.1363475739417</v>
      </c>
      <c r="AP435" s="32">
        <f t="shared" si="677"/>
        <v>0</v>
      </c>
      <c r="AQ435" s="33">
        <f t="shared" si="677"/>
        <v>118946.64683351046</v>
      </c>
      <c r="AR435" s="33">
        <f t="shared" si="677"/>
        <v>104478.27609346488</v>
      </c>
      <c r="AS435" s="33">
        <f t="shared" si="677"/>
        <v>380693.27841586556</v>
      </c>
      <c r="AT435" s="34" t="e">
        <f t="shared" si="677"/>
        <v>#VALUE!</v>
      </c>
      <c r="AU435" s="34" t="e">
        <f t="shared" si="677"/>
        <v>#VALUE!</v>
      </c>
      <c r="AV435" s="35" t="e">
        <f t="shared" si="677"/>
        <v>#VALUE!</v>
      </c>
      <c r="AW435" s="35" t="e">
        <f t="shared" si="677"/>
        <v>#VALUE!</v>
      </c>
      <c r="AX435" s="36" t="e">
        <f t="shared" si="677"/>
        <v>#VALUE!</v>
      </c>
      <c r="AY435" s="36" t="e">
        <f t="shared" si="677"/>
        <v>#VALUE!</v>
      </c>
      <c r="AZ435" t="e">
        <f>NA()</f>
        <v>#N/A</v>
      </c>
    </row>
    <row r="436" spans="4:52" x14ac:dyDescent="0.3">
      <c r="D436">
        <v>51</v>
      </c>
      <c r="F436">
        <v>50</v>
      </c>
      <c r="G436" s="29">
        <f t="shared" ref="G436:X436" si="678">300*G364*G136</f>
        <v>47985.93119194256</v>
      </c>
      <c r="H436" s="29">
        <f t="shared" si="678"/>
        <v>59902.82378935226</v>
      </c>
      <c r="I436" s="29">
        <f t="shared" si="678"/>
        <v>55532.552839029202</v>
      </c>
      <c r="J436" s="29">
        <f t="shared" si="678"/>
        <v>54002.588165866393</v>
      </c>
      <c r="K436" s="29">
        <f t="shared" si="678"/>
        <v>7857.5118717565892</v>
      </c>
      <c r="L436" s="30" t="e">
        <f t="shared" si="678"/>
        <v>#VALUE!</v>
      </c>
      <c r="M436" s="31">
        <f t="shared" si="678"/>
        <v>24645.73942821685</v>
      </c>
      <c r="N436" s="32">
        <f t="shared" si="678"/>
        <v>4704.2279053073153</v>
      </c>
      <c r="O436" s="32">
        <f t="shared" si="678"/>
        <v>0</v>
      </c>
      <c r="P436" s="33">
        <f t="shared" si="678"/>
        <v>108047.6484244087</v>
      </c>
      <c r="Q436" s="33">
        <f t="shared" si="678"/>
        <v>96864.969783176566</v>
      </c>
      <c r="R436" s="33">
        <f t="shared" si="678"/>
        <v>369693.49505242333</v>
      </c>
      <c r="S436" s="34" t="e">
        <f t="shared" si="678"/>
        <v>#VALUE!</v>
      </c>
      <c r="T436" s="34" t="e">
        <f t="shared" si="678"/>
        <v>#VALUE!</v>
      </c>
      <c r="U436" s="35" t="e">
        <f t="shared" si="678"/>
        <v>#VALUE!</v>
      </c>
      <c r="V436" s="35" t="e">
        <f t="shared" si="678"/>
        <v>#VALUE!</v>
      </c>
      <c r="W436" s="36" t="e">
        <f t="shared" si="678"/>
        <v>#VALUE!</v>
      </c>
      <c r="X436" s="36" t="e">
        <f t="shared" si="678"/>
        <v>#VALUE!</v>
      </c>
      <c r="Y436" t="e">
        <f>NA()</f>
        <v>#N/A</v>
      </c>
      <c r="AE436">
        <v>51</v>
      </c>
      <c r="AG436">
        <f t="shared" si="580"/>
        <v>61.264791560927208</v>
      </c>
      <c r="AH436" s="29">
        <f t="shared" ref="AH436:AY436" si="679">300*AH364*AH136</f>
        <v>52696.949596331593</v>
      </c>
      <c r="AI436" s="29">
        <f t="shared" si="679"/>
        <v>67972.736384723292</v>
      </c>
      <c r="AJ436" s="29">
        <f t="shared" si="679"/>
        <v>63910.599311126214</v>
      </c>
      <c r="AK436" s="29">
        <f t="shared" si="679"/>
        <v>60988.544832375126</v>
      </c>
      <c r="AL436" s="29">
        <f t="shared" si="679"/>
        <v>8412.2644983074733</v>
      </c>
      <c r="AM436" s="30" t="e">
        <f t="shared" si="679"/>
        <v>#VALUE!</v>
      </c>
      <c r="AN436" s="31">
        <f t="shared" si="679"/>
        <v>28840.249549665572</v>
      </c>
      <c r="AO436" s="32">
        <f t="shared" si="679"/>
        <v>5519.2439716666304</v>
      </c>
      <c r="AP436" s="32">
        <f t="shared" si="679"/>
        <v>0</v>
      </c>
      <c r="AQ436" s="33">
        <f t="shared" si="679"/>
        <v>119886.67484557048</v>
      </c>
      <c r="AR436" s="33">
        <f t="shared" si="679"/>
        <v>105084.97395229521</v>
      </c>
      <c r="AS436" s="33">
        <f t="shared" si="679"/>
        <v>381377.72726090724</v>
      </c>
      <c r="AT436" s="34" t="e">
        <f t="shared" si="679"/>
        <v>#VALUE!</v>
      </c>
      <c r="AU436" s="34" t="e">
        <f t="shared" si="679"/>
        <v>#VALUE!</v>
      </c>
      <c r="AV436" s="35" t="e">
        <f t="shared" si="679"/>
        <v>#VALUE!</v>
      </c>
      <c r="AW436" s="35" t="e">
        <f t="shared" si="679"/>
        <v>#VALUE!</v>
      </c>
      <c r="AX436" s="36" t="e">
        <f t="shared" si="679"/>
        <v>#VALUE!</v>
      </c>
      <c r="AY436" s="36" t="e">
        <f t="shared" si="679"/>
        <v>#VALUE!</v>
      </c>
      <c r="AZ436" t="e">
        <f>NA()</f>
        <v>#N/A</v>
      </c>
    </row>
    <row r="437" spans="4:52" x14ac:dyDescent="0.3">
      <c r="D437">
        <v>52</v>
      </c>
      <c r="F437">
        <v>51</v>
      </c>
      <c r="G437" s="29">
        <f t="shared" ref="G437:X437" si="680">300*G365*G137</f>
        <v>48538.603631665574</v>
      </c>
      <c r="H437" s="29">
        <f t="shared" si="680"/>
        <v>60711.653130209219</v>
      </c>
      <c r="I437" s="29">
        <f t="shared" si="680"/>
        <v>56418.773538594294</v>
      </c>
      <c r="J437" s="29">
        <f t="shared" si="680"/>
        <v>54707.027087040849</v>
      </c>
      <c r="K437" s="29">
        <f t="shared" si="680"/>
        <v>7924.6427113018108</v>
      </c>
      <c r="L437" s="30" t="e">
        <f t="shared" si="680"/>
        <v>#VALUE!</v>
      </c>
      <c r="M437" s="31">
        <f t="shared" si="680"/>
        <v>25065.368450175087</v>
      </c>
      <c r="N437" s="32">
        <f t="shared" si="680"/>
        <v>4783.2953510336374</v>
      </c>
      <c r="O437" s="32">
        <f t="shared" si="680"/>
        <v>0</v>
      </c>
      <c r="P437" s="33">
        <f t="shared" si="680"/>
        <v>109252.82937933675</v>
      </c>
      <c r="Q437" s="33">
        <f t="shared" si="680"/>
        <v>97755.963282921308</v>
      </c>
      <c r="R437" s="33">
        <f t="shared" si="680"/>
        <v>371210.77622473479</v>
      </c>
      <c r="S437" s="34" t="e">
        <f t="shared" si="680"/>
        <v>#VALUE!</v>
      </c>
      <c r="T437" s="34" t="e">
        <f t="shared" si="680"/>
        <v>#VALUE!</v>
      </c>
      <c r="U437" s="35" t="e">
        <f t="shared" si="680"/>
        <v>#VALUE!</v>
      </c>
      <c r="V437" s="35" t="e">
        <f t="shared" si="680"/>
        <v>#VALUE!</v>
      </c>
      <c r="W437" s="36" t="e">
        <f t="shared" si="680"/>
        <v>#VALUE!</v>
      </c>
      <c r="X437" s="36" t="e">
        <f t="shared" si="680"/>
        <v>#VALUE!</v>
      </c>
      <c r="Y437" t="e">
        <f>NA()</f>
        <v>#N/A</v>
      </c>
      <c r="AE437">
        <v>52</v>
      </c>
      <c r="AG437">
        <f t="shared" si="580"/>
        <v>62.218179741427043</v>
      </c>
      <c r="AH437" s="29">
        <f t="shared" ref="AH437:AY437" si="681">300*AH365*AH137</f>
        <v>52969.502023176705</v>
      </c>
      <c r="AI437" s="29">
        <f t="shared" si="681"/>
        <v>68558.057086762114</v>
      </c>
      <c r="AJ437" s="29">
        <f t="shared" si="681"/>
        <v>64472.548552620363</v>
      </c>
      <c r="AK437" s="29">
        <f t="shared" si="681"/>
        <v>61491.270984520015</v>
      </c>
      <c r="AL437" s="29">
        <f t="shared" si="681"/>
        <v>8442.9779301513281</v>
      </c>
      <c r="AM437" s="30" t="e">
        <f t="shared" si="681"/>
        <v>#VALUE!</v>
      </c>
      <c r="AN437" s="31">
        <f t="shared" si="681"/>
        <v>29144.703857792618</v>
      </c>
      <c r="AO437" s="32">
        <f t="shared" si="681"/>
        <v>5580.8421710544635</v>
      </c>
      <c r="AP437" s="32">
        <f t="shared" si="681"/>
        <v>0</v>
      </c>
      <c r="AQ437" s="33">
        <f t="shared" si="681"/>
        <v>120729.1105562443</v>
      </c>
      <c r="AR437" s="33">
        <f t="shared" si="681"/>
        <v>105621.3953461452</v>
      </c>
      <c r="AS437" s="33">
        <f t="shared" si="681"/>
        <v>381959.16530652263</v>
      </c>
      <c r="AT437" s="34" t="e">
        <f t="shared" si="681"/>
        <v>#VALUE!</v>
      </c>
      <c r="AU437" s="34" t="e">
        <f t="shared" si="681"/>
        <v>#VALUE!</v>
      </c>
      <c r="AV437" s="35" t="e">
        <f t="shared" si="681"/>
        <v>#VALUE!</v>
      </c>
      <c r="AW437" s="35" t="e">
        <f t="shared" si="681"/>
        <v>#VALUE!</v>
      </c>
      <c r="AX437" s="36" t="e">
        <f t="shared" si="681"/>
        <v>#VALUE!</v>
      </c>
      <c r="AY437" s="36" t="e">
        <f t="shared" si="681"/>
        <v>#VALUE!</v>
      </c>
      <c r="AZ437" t="e">
        <f>NA()</f>
        <v>#N/A</v>
      </c>
    </row>
    <row r="438" spans="4:52" x14ac:dyDescent="0.3">
      <c r="D438">
        <v>53</v>
      </c>
      <c r="F438">
        <v>52</v>
      </c>
      <c r="G438" s="29">
        <f t="shared" ref="G438:X438" si="682">300*G366*G138</f>
        <v>49061.028637286792</v>
      </c>
      <c r="H438" s="29">
        <f t="shared" si="682"/>
        <v>61501.450943350035</v>
      </c>
      <c r="I438" s="29">
        <f t="shared" si="682"/>
        <v>57275.282057868229</v>
      </c>
      <c r="J438" s="29">
        <f t="shared" si="682"/>
        <v>55394.031733256008</v>
      </c>
      <c r="K438" s="29">
        <f t="shared" si="682"/>
        <v>7987.6406939020708</v>
      </c>
      <c r="L438" s="30" t="e">
        <f t="shared" si="682"/>
        <v>#VALUE!</v>
      </c>
      <c r="M438" s="31">
        <f t="shared" si="682"/>
        <v>25475.36804586319</v>
      </c>
      <c r="N438" s="32">
        <f t="shared" si="682"/>
        <v>4861.0259117641899</v>
      </c>
      <c r="O438" s="32">
        <f t="shared" si="682"/>
        <v>0</v>
      </c>
      <c r="P438" s="33">
        <f t="shared" si="682"/>
        <v>110425.68508192364</v>
      </c>
      <c r="Q438" s="33">
        <f t="shared" si="682"/>
        <v>98611.91750521856</v>
      </c>
      <c r="R438" s="33">
        <f t="shared" si="682"/>
        <v>372611.12617293303</v>
      </c>
      <c r="S438" s="34" t="e">
        <f t="shared" si="682"/>
        <v>#VALUE!</v>
      </c>
      <c r="T438" s="34" t="e">
        <f t="shared" si="682"/>
        <v>#VALUE!</v>
      </c>
      <c r="U438" s="35" t="e">
        <f t="shared" si="682"/>
        <v>#VALUE!</v>
      </c>
      <c r="V438" s="35" t="e">
        <f t="shared" si="682"/>
        <v>#VALUE!</v>
      </c>
      <c r="W438" s="36" t="e">
        <f t="shared" si="682"/>
        <v>#VALUE!</v>
      </c>
      <c r="X438" s="36" t="e">
        <f t="shared" si="682"/>
        <v>#VALUE!</v>
      </c>
      <c r="Y438" t="e">
        <f>NA()</f>
        <v>#N/A</v>
      </c>
      <c r="AE438">
        <v>53</v>
      </c>
      <c r="AG438">
        <f t="shared" si="580"/>
        <v>63.096685221401138</v>
      </c>
      <c r="AH438" s="29">
        <f t="shared" ref="AH438:AY438" si="683">300*AH366*AH138</f>
        <v>53207.035338156376</v>
      </c>
      <c r="AI438" s="29">
        <f t="shared" si="683"/>
        <v>69085.072938994257</v>
      </c>
      <c r="AJ438" s="29">
        <f t="shared" si="683"/>
        <v>64972.456653361129</v>
      </c>
      <c r="AK438" s="29">
        <f t="shared" si="683"/>
        <v>61943.411178912684</v>
      </c>
      <c r="AL438" s="29">
        <f t="shared" si="683"/>
        <v>8469.5956648878146</v>
      </c>
      <c r="AM438" s="30" t="e">
        <f t="shared" si="683"/>
        <v>#VALUE!</v>
      </c>
      <c r="AN438" s="31">
        <f t="shared" si="683"/>
        <v>29418.782633993658</v>
      </c>
      <c r="AO438" s="32">
        <f t="shared" si="683"/>
        <v>5636.6282831431336</v>
      </c>
      <c r="AP438" s="32">
        <f t="shared" si="683"/>
        <v>0</v>
      </c>
      <c r="AQ438" s="33">
        <f t="shared" si="683"/>
        <v>121485.69739809727</v>
      </c>
      <c r="AR438" s="33">
        <f t="shared" si="683"/>
        <v>106097.17939112651</v>
      </c>
      <c r="AS438" s="33">
        <f t="shared" si="683"/>
        <v>382456.2218785758</v>
      </c>
      <c r="AT438" s="34" t="e">
        <f t="shared" si="683"/>
        <v>#VALUE!</v>
      </c>
      <c r="AU438" s="34" t="e">
        <f t="shared" si="683"/>
        <v>#VALUE!</v>
      </c>
      <c r="AV438" s="35" t="e">
        <f t="shared" si="683"/>
        <v>#VALUE!</v>
      </c>
      <c r="AW438" s="35" t="e">
        <f t="shared" si="683"/>
        <v>#VALUE!</v>
      </c>
      <c r="AX438" s="36" t="e">
        <f t="shared" si="683"/>
        <v>#VALUE!</v>
      </c>
      <c r="AY438" s="36" t="e">
        <f t="shared" si="683"/>
        <v>#VALUE!</v>
      </c>
      <c r="AZ438" t="e">
        <f>NA()</f>
        <v>#N/A</v>
      </c>
    </row>
    <row r="439" spans="4:52" x14ac:dyDescent="0.3">
      <c r="D439">
        <v>54</v>
      </c>
      <c r="F439">
        <v>53</v>
      </c>
      <c r="G439" s="29">
        <f t="shared" ref="G439:X439" si="684">300*G367*G139</f>
        <v>49554.584868795711</v>
      </c>
      <c r="H439" s="29">
        <f t="shared" si="684"/>
        <v>62272.542701814033</v>
      </c>
      <c r="I439" s="29">
        <f t="shared" si="684"/>
        <v>58102.663688341338</v>
      </c>
      <c r="J439" s="29">
        <f t="shared" si="684"/>
        <v>56063.928744337114</v>
      </c>
      <c r="K439" s="29">
        <f t="shared" si="684"/>
        <v>8046.7350737541528</v>
      </c>
      <c r="L439" s="30" t="e">
        <f t="shared" si="684"/>
        <v>#VALUE!</v>
      </c>
      <c r="M439" s="31">
        <f t="shared" si="684"/>
        <v>25875.866878606754</v>
      </c>
      <c r="N439" s="32">
        <f t="shared" si="684"/>
        <v>4937.4268182387013</v>
      </c>
      <c r="O439" s="32">
        <f t="shared" si="684"/>
        <v>0</v>
      </c>
      <c r="P439" s="33">
        <f t="shared" si="684"/>
        <v>111566.97588848432</v>
      </c>
      <c r="Q439" s="33">
        <f t="shared" si="684"/>
        <v>99434.065924983763</v>
      </c>
      <c r="R439" s="33">
        <f t="shared" si="684"/>
        <v>373903.27476057981</v>
      </c>
      <c r="S439" s="34" t="e">
        <f t="shared" si="684"/>
        <v>#VALUE!</v>
      </c>
      <c r="T439" s="34" t="e">
        <f t="shared" si="684"/>
        <v>#VALUE!</v>
      </c>
      <c r="U439" s="35" t="e">
        <f t="shared" si="684"/>
        <v>#VALUE!</v>
      </c>
      <c r="V439" s="35" t="e">
        <f t="shared" si="684"/>
        <v>#VALUE!</v>
      </c>
      <c r="W439" s="36" t="e">
        <f t="shared" si="684"/>
        <v>#VALUE!</v>
      </c>
      <c r="X439" s="36" t="e">
        <f t="shared" si="684"/>
        <v>#VALUE!</v>
      </c>
      <c r="Y439" t="e">
        <f>NA()</f>
        <v>#N/A</v>
      </c>
      <c r="AE439">
        <v>54</v>
      </c>
      <c r="AG439">
        <f t="shared" si="580"/>
        <v>63.906189570343123</v>
      </c>
      <c r="AH439" s="29">
        <f t="shared" ref="AH439:AY439" si="685">300*AH367*AH139</f>
        <v>53414.916750368408</v>
      </c>
      <c r="AI439" s="29">
        <f t="shared" si="685"/>
        <v>69560.419755160721</v>
      </c>
      <c r="AJ439" s="29">
        <f t="shared" si="685"/>
        <v>65418.312021829253</v>
      </c>
      <c r="AK439" s="29">
        <f t="shared" si="685"/>
        <v>62350.801630541464</v>
      </c>
      <c r="AL439" s="29">
        <f t="shared" si="685"/>
        <v>8492.772007367359</v>
      </c>
      <c r="AM439" s="30" t="e">
        <f t="shared" si="685"/>
        <v>#VALUE!</v>
      </c>
      <c r="AN439" s="31">
        <f t="shared" si="685"/>
        <v>29665.938473862243</v>
      </c>
      <c r="AO439" s="32">
        <f t="shared" si="685"/>
        <v>5687.2145994353214</v>
      </c>
      <c r="AP439" s="32">
        <f t="shared" si="685"/>
        <v>0</v>
      </c>
      <c r="AQ439" s="33">
        <f t="shared" si="685"/>
        <v>122166.52671005673</v>
      </c>
      <c r="AR439" s="33">
        <f t="shared" si="685"/>
        <v>106520.4163546714</v>
      </c>
      <c r="AS439" s="33">
        <f t="shared" si="685"/>
        <v>382883.62748121418</v>
      </c>
      <c r="AT439" s="34" t="e">
        <f t="shared" si="685"/>
        <v>#VALUE!</v>
      </c>
      <c r="AU439" s="34" t="e">
        <f t="shared" si="685"/>
        <v>#VALUE!</v>
      </c>
      <c r="AV439" s="35" t="e">
        <f t="shared" si="685"/>
        <v>#VALUE!</v>
      </c>
      <c r="AW439" s="35" t="e">
        <f t="shared" si="685"/>
        <v>#VALUE!</v>
      </c>
      <c r="AX439" s="36" t="e">
        <f t="shared" si="685"/>
        <v>#VALUE!</v>
      </c>
      <c r="AY439" s="36" t="e">
        <f t="shared" si="685"/>
        <v>#VALUE!</v>
      </c>
      <c r="AZ439" t="e">
        <f>NA()</f>
        <v>#N/A</v>
      </c>
    </row>
    <row r="440" spans="4:52" x14ac:dyDescent="0.3">
      <c r="D440">
        <v>55</v>
      </c>
      <c r="F440">
        <v>54</v>
      </c>
      <c r="G440" s="29">
        <f t="shared" ref="G440:X440" si="686">300*G368*G140</f>
        <v>50020.623807745469</v>
      </c>
      <c r="H440" s="29">
        <f t="shared" si="686"/>
        <v>63025.257299038822</v>
      </c>
      <c r="I440" s="29">
        <f t="shared" si="686"/>
        <v>58901.533134814497</v>
      </c>
      <c r="J440" s="29">
        <f t="shared" si="686"/>
        <v>56717.046468129825</v>
      </c>
      <c r="K440" s="29">
        <f t="shared" si="686"/>
        <v>8102.1457953857143</v>
      </c>
      <c r="L440" s="30" t="e">
        <f t="shared" si="686"/>
        <v>#VALUE!</v>
      </c>
      <c r="M440" s="31">
        <f t="shared" si="686"/>
        <v>26266.99750888042</v>
      </c>
      <c r="N440" s="32">
        <f t="shared" si="686"/>
        <v>5012.5063441365191</v>
      </c>
      <c r="O440" s="32">
        <f t="shared" si="686"/>
        <v>0</v>
      </c>
      <c r="P440" s="33">
        <f t="shared" si="686"/>
        <v>112677.4521614949</v>
      </c>
      <c r="Q440" s="33">
        <f t="shared" si="686"/>
        <v>100223.61221586465</v>
      </c>
      <c r="R440" s="33">
        <f t="shared" si="686"/>
        <v>375095.34385025885</v>
      </c>
      <c r="S440" s="34" t="e">
        <f t="shared" si="686"/>
        <v>#VALUE!</v>
      </c>
      <c r="T440" s="34" t="e">
        <f t="shared" si="686"/>
        <v>#VALUE!</v>
      </c>
      <c r="U440" s="35" t="e">
        <f t="shared" si="686"/>
        <v>#VALUE!</v>
      </c>
      <c r="V440" s="35" t="e">
        <f t="shared" si="686"/>
        <v>#VALUE!</v>
      </c>
      <c r="W440" s="36" t="e">
        <f t="shared" si="686"/>
        <v>#VALUE!</v>
      </c>
      <c r="X440" s="36" t="e">
        <f t="shared" si="686"/>
        <v>#VALUE!</v>
      </c>
      <c r="Y440" t="e">
        <f>NA()</f>
        <v>#N/A</v>
      </c>
      <c r="AE440">
        <v>55</v>
      </c>
      <c r="AG440">
        <f t="shared" si="580"/>
        <v>64.65211239711401</v>
      </c>
      <c r="AH440" s="29">
        <f t="shared" ref="AH440:AY440" si="687">300*AH368*AH140</f>
        <v>53597.557400716534</v>
      </c>
      <c r="AI440" s="29">
        <f t="shared" si="687"/>
        <v>69989.858135501767</v>
      </c>
      <c r="AJ440" s="29">
        <f t="shared" si="687"/>
        <v>65816.91268813872</v>
      </c>
      <c r="AK440" s="29">
        <f t="shared" si="687"/>
        <v>62718.496647098371</v>
      </c>
      <c r="AL440" s="29">
        <f t="shared" si="687"/>
        <v>8513.0396148686468</v>
      </c>
      <c r="AM440" s="30" t="e">
        <f t="shared" si="687"/>
        <v>#VALUE!</v>
      </c>
      <c r="AN440" s="31">
        <f t="shared" si="687"/>
        <v>29889.172006780478</v>
      </c>
      <c r="AO440" s="32">
        <f t="shared" si="687"/>
        <v>5733.1400204858001</v>
      </c>
      <c r="AP440" s="32">
        <f t="shared" si="687"/>
        <v>0</v>
      </c>
      <c r="AQ440" s="33">
        <f t="shared" si="687"/>
        <v>122780.30445572817</v>
      </c>
      <c r="AR440" s="33">
        <f t="shared" si="687"/>
        <v>106897.9306354265</v>
      </c>
      <c r="AS440" s="33">
        <f t="shared" si="687"/>
        <v>383253.1265334207</v>
      </c>
      <c r="AT440" s="34" t="e">
        <f t="shared" si="687"/>
        <v>#VALUE!</v>
      </c>
      <c r="AU440" s="34" t="e">
        <f t="shared" si="687"/>
        <v>#VALUE!</v>
      </c>
      <c r="AV440" s="35" t="e">
        <f t="shared" si="687"/>
        <v>#VALUE!</v>
      </c>
      <c r="AW440" s="35" t="e">
        <f t="shared" si="687"/>
        <v>#VALUE!</v>
      </c>
      <c r="AX440" s="36" t="e">
        <f t="shared" si="687"/>
        <v>#VALUE!</v>
      </c>
      <c r="AY440" s="36" t="e">
        <f t="shared" si="687"/>
        <v>#VALUE!</v>
      </c>
      <c r="AZ440" t="e">
        <f>NA()</f>
        <v>#N/A</v>
      </c>
    </row>
    <row r="441" spans="4:52" x14ac:dyDescent="0.3">
      <c r="D441">
        <v>56</v>
      </c>
      <c r="F441">
        <v>55</v>
      </c>
      <c r="G441" s="29">
        <f t="shared" ref="G441:X441" si="688">300*G369*G141</f>
        <v>50460.464936879362</v>
      </c>
      <c r="H441" s="29">
        <f t="shared" si="688"/>
        <v>63759.926144893863</v>
      </c>
      <c r="I441" s="29">
        <f t="shared" si="688"/>
        <v>59672.529218117961</v>
      </c>
      <c r="J441" s="29">
        <f t="shared" si="688"/>
        <v>57353.714171131207</v>
      </c>
      <c r="K441" s="29">
        <f t="shared" si="688"/>
        <v>8154.0833701344527</v>
      </c>
      <c r="L441" s="30" t="e">
        <f t="shared" si="688"/>
        <v>#VALUE!</v>
      </c>
      <c r="M441" s="31">
        <f t="shared" si="688"/>
        <v>26648.895996908603</v>
      </c>
      <c r="N441" s="32">
        <f t="shared" si="688"/>
        <v>5086.2737149200575</v>
      </c>
      <c r="O441" s="32">
        <f t="shared" si="688"/>
        <v>0</v>
      </c>
      <c r="P441" s="33">
        <f t="shared" si="688"/>
        <v>113757.85369682113</v>
      </c>
      <c r="Q441" s="33">
        <f t="shared" si="688"/>
        <v>100981.72951877225</v>
      </c>
      <c r="R441" s="33">
        <f t="shared" si="688"/>
        <v>376194.88267484651</v>
      </c>
      <c r="S441" s="34" t="e">
        <f t="shared" si="688"/>
        <v>#VALUE!</v>
      </c>
      <c r="T441" s="34" t="e">
        <f t="shared" si="688"/>
        <v>#VALUE!</v>
      </c>
      <c r="U441" s="35" t="e">
        <f t="shared" si="688"/>
        <v>#VALUE!</v>
      </c>
      <c r="V441" s="35" t="e">
        <f t="shared" si="688"/>
        <v>#VALUE!</v>
      </c>
      <c r="W441" s="36" t="e">
        <f t="shared" si="688"/>
        <v>#VALUE!</v>
      </c>
      <c r="X441" s="36" t="e">
        <f t="shared" si="688"/>
        <v>#VALUE!</v>
      </c>
      <c r="Y441" t="e">
        <f>NA()</f>
        <v>#N/A</v>
      </c>
      <c r="AE441">
        <v>56</v>
      </c>
      <c r="AG441">
        <f t="shared" si="580"/>
        <v>65.339447634071149</v>
      </c>
      <c r="AH441" s="29">
        <f t="shared" ref="AH441:AY441" si="689">300*AH369*AH141</f>
        <v>53758.603507235857</v>
      </c>
      <c r="AI441" s="29">
        <f t="shared" si="689"/>
        <v>70378.405400415548</v>
      </c>
      <c r="AJ441" s="29">
        <f t="shared" si="689"/>
        <v>66174.065362474474</v>
      </c>
      <c r="AK441" s="29">
        <f t="shared" si="689"/>
        <v>63050.888439347291</v>
      </c>
      <c r="AL441" s="29">
        <f t="shared" si="689"/>
        <v>8530.8349215058388</v>
      </c>
      <c r="AM441" s="30" t="e">
        <f t="shared" si="689"/>
        <v>#VALUE!</v>
      </c>
      <c r="AN441" s="31">
        <f t="shared" si="689"/>
        <v>30091.09889596681</v>
      </c>
      <c r="AO441" s="32">
        <f t="shared" si="689"/>
        <v>5774.879981998537</v>
      </c>
      <c r="AP441" s="32">
        <f t="shared" si="689"/>
        <v>0</v>
      </c>
      <c r="AQ441" s="33">
        <f t="shared" si="689"/>
        <v>123334.56994508926</v>
      </c>
      <c r="AR441" s="33">
        <f t="shared" si="689"/>
        <v>107235.50666907951</v>
      </c>
      <c r="AS441" s="33">
        <f t="shared" si="689"/>
        <v>383574.1566595693</v>
      </c>
      <c r="AT441" s="34" t="e">
        <f t="shared" si="689"/>
        <v>#VALUE!</v>
      </c>
      <c r="AU441" s="34" t="e">
        <f t="shared" si="689"/>
        <v>#VALUE!</v>
      </c>
      <c r="AV441" s="35" t="e">
        <f t="shared" si="689"/>
        <v>#VALUE!</v>
      </c>
      <c r="AW441" s="35" t="e">
        <f t="shared" si="689"/>
        <v>#VALUE!</v>
      </c>
      <c r="AX441" s="36" t="e">
        <f t="shared" si="689"/>
        <v>#VALUE!</v>
      </c>
      <c r="AY441" s="36" t="e">
        <f t="shared" si="689"/>
        <v>#VALUE!</v>
      </c>
      <c r="AZ441" t="e">
        <f>NA()</f>
        <v>#N/A</v>
      </c>
    </row>
    <row r="442" spans="4:52" x14ac:dyDescent="0.3">
      <c r="D442">
        <v>57</v>
      </c>
      <c r="F442">
        <v>56</v>
      </c>
      <c r="G442" s="29">
        <f t="shared" ref="G442:X442" si="690">300*G370*G142</f>
        <v>50875.391895315523</v>
      </c>
      <c r="H442" s="29">
        <f t="shared" si="690"/>
        <v>64476.882343799123</v>
      </c>
      <c r="I442" s="29">
        <f t="shared" si="690"/>
        <v>60416.310067894476</v>
      </c>
      <c r="J442" s="29">
        <f t="shared" si="690"/>
        <v>57974.261324854626</v>
      </c>
      <c r="K442" s="29">
        <f t="shared" si="690"/>
        <v>8202.7488498844305</v>
      </c>
      <c r="L442" s="30" t="e">
        <f t="shared" si="690"/>
        <v>#VALUE!</v>
      </c>
      <c r="M442" s="31">
        <f t="shared" si="690"/>
        <v>27021.701520170773</v>
      </c>
      <c r="N442" s="32">
        <f t="shared" si="690"/>
        <v>5158.7390229506445</v>
      </c>
      <c r="O442" s="32">
        <f t="shared" si="690"/>
        <v>0</v>
      </c>
      <c r="P442" s="33">
        <f t="shared" si="690"/>
        <v>114808.90923461491</v>
      </c>
      <c r="Q442" s="33">
        <f t="shared" si="690"/>
        <v>101709.55992014761</v>
      </c>
      <c r="R442" s="33">
        <f t="shared" si="690"/>
        <v>377208.9023326048</v>
      </c>
      <c r="S442" s="34" t="e">
        <f t="shared" si="690"/>
        <v>#VALUE!</v>
      </c>
      <c r="T442" s="34" t="e">
        <f t="shared" si="690"/>
        <v>#VALUE!</v>
      </c>
      <c r="U442" s="35" t="e">
        <f t="shared" si="690"/>
        <v>#VALUE!</v>
      </c>
      <c r="V442" s="35" t="e">
        <f t="shared" si="690"/>
        <v>#VALUE!</v>
      </c>
      <c r="W442" s="36" t="e">
        <f t="shared" si="690"/>
        <v>#VALUE!</v>
      </c>
      <c r="X442" s="36" t="e">
        <f t="shared" si="690"/>
        <v>#VALUE!</v>
      </c>
      <c r="Y442" t="e">
        <f>NA()</f>
        <v>#N/A</v>
      </c>
      <c r="AE442">
        <v>57</v>
      </c>
      <c r="AG442">
        <f t="shared" si="580"/>
        <v>65.972796971304959</v>
      </c>
      <c r="AH442" s="29">
        <f t="shared" ref="AH442:AY442" si="691">300*AH370*AH142</f>
        <v>53901.085837781524</v>
      </c>
      <c r="AI442" s="29">
        <f t="shared" si="691"/>
        <v>70730.445454556335</v>
      </c>
      <c r="AJ442" s="29">
        <f t="shared" si="691"/>
        <v>66494.748471707673</v>
      </c>
      <c r="AK442" s="29">
        <f t="shared" si="691"/>
        <v>63351.806546911706</v>
      </c>
      <c r="AL442" s="29">
        <f t="shared" si="691"/>
        <v>8546.5177477644957</v>
      </c>
      <c r="AM442" s="30" t="e">
        <f t="shared" si="691"/>
        <v>#VALUE!</v>
      </c>
      <c r="AN442" s="31">
        <f t="shared" si="691"/>
        <v>30274.005950137976</v>
      </c>
      <c r="AO442" s="32">
        <f t="shared" si="691"/>
        <v>5812.8549148039519</v>
      </c>
      <c r="AP442" s="32">
        <f t="shared" si="691"/>
        <v>0</v>
      </c>
      <c r="AQ442" s="33">
        <f t="shared" si="691"/>
        <v>123835.8759446099</v>
      </c>
      <c r="AR442" s="33">
        <f t="shared" si="691"/>
        <v>107538.07018868058</v>
      </c>
      <c r="AS442" s="33">
        <f t="shared" si="691"/>
        <v>383854.35872669</v>
      </c>
      <c r="AT442" s="34" t="e">
        <f t="shared" si="691"/>
        <v>#VALUE!</v>
      </c>
      <c r="AU442" s="34" t="e">
        <f t="shared" si="691"/>
        <v>#VALUE!</v>
      </c>
      <c r="AV442" s="35" t="e">
        <f t="shared" si="691"/>
        <v>#VALUE!</v>
      </c>
      <c r="AW442" s="35" t="e">
        <f t="shared" si="691"/>
        <v>#VALUE!</v>
      </c>
      <c r="AX442" s="36" t="e">
        <f t="shared" si="691"/>
        <v>#VALUE!</v>
      </c>
      <c r="AY442" s="36" t="e">
        <f t="shared" si="691"/>
        <v>#VALUE!</v>
      </c>
      <c r="AZ442" t="e">
        <f>NA()</f>
        <v>#N/A</v>
      </c>
    </row>
    <row r="443" spans="4:52" x14ac:dyDescent="0.3">
      <c r="D443">
        <v>58</v>
      </c>
      <c r="F443">
        <v>57</v>
      </c>
      <c r="G443" s="29">
        <f t="shared" ref="G443:X443" si="692">300*G371*G143</f>
        <v>51266.649486915907</v>
      </c>
      <c r="H443" s="29">
        <f t="shared" si="692"/>
        <v>65176.459948193828</v>
      </c>
      <c r="I443" s="29">
        <f t="shared" si="692"/>
        <v>61133.548772843649</v>
      </c>
      <c r="J443" s="29">
        <f t="shared" si="692"/>
        <v>58579.016961589667</v>
      </c>
      <c r="K443" s="29">
        <f t="shared" si="692"/>
        <v>8248.3338815481966</v>
      </c>
      <c r="L443" s="30" t="e">
        <f t="shared" si="692"/>
        <v>#VALUE!</v>
      </c>
      <c r="M443" s="31">
        <f t="shared" si="692"/>
        <v>27385.556004858354</v>
      </c>
      <c r="N443" s="32">
        <f t="shared" si="692"/>
        <v>5229.9131484309146</v>
      </c>
      <c r="O443" s="32">
        <f t="shared" si="692"/>
        <v>0</v>
      </c>
      <c r="P443" s="33">
        <f t="shared" si="692"/>
        <v>115831.33604562812</v>
      </c>
      <c r="Q443" s="33">
        <f t="shared" si="692"/>
        <v>102408.2141146636</v>
      </c>
      <c r="R443" s="33">
        <f t="shared" si="692"/>
        <v>378143.90919033461</v>
      </c>
      <c r="S443" s="34" t="e">
        <f t="shared" si="692"/>
        <v>#VALUE!</v>
      </c>
      <c r="T443" s="34" t="e">
        <f t="shared" si="692"/>
        <v>#VALUE!</v>
      </c>
      <c r="U443" s="35" t="e">
        <f t="shared" si="692"/>
        <v>#VALUE!</v>
      </c>
      <c r="V443" s="35" t="e">
        <f t="shared" si="692"/>
        <v>#VALUE!</v>
      </c>
      <c r="W443" s="36" t="e">
        <f t="shared" si="692"/>
        <v>#VALUE!</v>
      </c>
      <c r="X443" s="36" t="e">
        <f t="shared" si="692"/>
        <v>#VALUE!</v>
      </c>
      <c r="Y443" t="e">
        <f>NA()</f>
        <v>#N/A</v>
      </c>
      <c r="AE443">
        <v>58</v>
      </c>
      <c r="AG443">
        <f t="shared" si="580"/>
        <v>66.556400664824807</v>
      </c>
      <c r="AH443" s="29">
        <f t="shared" ref="AH443:AY443" si="693">300*AH371*AH143</f>
        <v>54027.537206261724</v>
      </c>
      <c r="AI443" s="29">
        <f t="shared" si="693"/>
        <v>71049.820555739541</v>
      </c>
      <c r="AJ443" s="29">
        <f t="shared" si="693"/>
        <v>66783.245982856854</v>
      </c>
      <c r="AK443" s="29">
        <f t="shared" si="693"/>
        <v>63624.600619927915</v>
      </c>
      <c r="AL443" s="29">
        <f t="shared" si="693"/>
        <v>8560.386523158013</v>
      </c>
      <c r="AM443" s="30" t="e">
        <f t="shared" si="693"/>
        <v>#VALUE!</v>
      </c>
      <c r="AN443" s="31">
        <f t="shared" si="693"/>
        <v>30439.898220317875</v>
      </c>
      <c r="AO443" s="32">
        <f t="shared" si="693"/>
        <v>5847.4374642443345</v>
      </c>
      <c r="AP443" s="32">
        <f t="shared" si="693"/>
        <v>0</v>
      </c>
      <c r="AQ443" s="33">
        <f t="shared" si="693"/>
        <v>124289.93760506844</v>
      </c>
      <c r="AR443" s="33">
        <f t="shared" si="693"/>
        <v>107809.83439417947</v>
      </c>
      <c r="AS443" s="33">
        <f t="shared" si="693"/>
        <v>384099.96306530316</v>
      </c>
      <c r="AT443" s="34" t="e">
        <f t="shared" si="693"/>
        <v>#VALUE!</v>
      </c>
      <c r="AU443" s="34" t="e">
        <f t="shared" si="693"/>
        <v>#VALUE!</v>
      </c>
      <c r="AV443" s="35" t="e">
        <f t="shared" si="693"/>
        <v>#VALUE!</v>
      </c>
      <c r="AW443" s="35" t="e">
        <f t="shared" si="693"/>
        <v>#VALUE!</v>
      </c>
      <c r="AX443" s="36" t="e">
        <f t="shared" si="693"/>
        <v>#VALUE!</v>
      </c>
      <c r="AY443" s="36" t="e">
        <f t="shared" si="693"/>
        <v>#VALUE!</v>
      </c>
      <c r="AZ443" t="e">
        <f>NA()</f>
        <v>#N/A</v>
      </c>
    </row>
    <row r="444" spans="4:52" x14ac:dyDescent="0.3">
      <c r="D444">
        <v>59</v>
      </c>
      <c r="F444">
        <v>58</v>
      </c>
      <c r="G444" s="29">
        <f t="shared" ref="G444:X444" si="694">300*G372*G144</f>
        <v>51635.441431084182</v>
      </c>
      <c r="H444" s="29">
        <f t="shared" si="694"/>
        <v>65858.993281196381</v>
      </c>
      <c r="I444" s="29">
        <f t="shared" si="694"/>
        <v>61824.929456658509</v>
      </c>
      <c r="J444" s="29">
        <f t="shared" si="694"/>
        <v>59168.309093756376</v>
      </c>
      <c r="K444" s="29">
        <f t="shared" si="694"/>
        <v>8291.0208278949249</v>
      </c>
      <c r="L444" s="30" t="e">
        <f t="shared" si="694"/>
        <v>#VALUE!</v>
      </c>
      <c r="M444" s="31">
        <f t="shared" si="694"/>
        <v>27740.603770892758</v>
      </c>
      <c r="N444" s="32">
        <f t="shared" si="694"/>
        <v>5299.8076857639944</v>
      </c>
      <c r="O444" s="32">
        <f t="shared" si="694"/>
        <v>0</v>
      </c>
      <c r="P444" s="33">
        <f t="shared" si="694"/>
        <v>116825.83958550708</v>
      </c>
      <c r="Q444" s="33">
        <f t="shared" si="694"/>
        <v>103078.77122970129</v>
      </c>
      <c r="R444" s="33">
        <f t="shared" si="694"/>
        <v>379005.93703727942</v>
      </c>
      <c r="S444" s="34" t="e">
        <f t="shared" si="694"/>
        <v>#VALUE!</v>
      </c>
      <c r="T444" s="34" t="e">
        <f t="shared" si="694"/>
        <v>#VALUE!</v>
      </c>
      <c r="U444" s="35" t="e">
        <f t="shared" si="694"/>
        <v>#VALUE!</v>
      </c>
      <c r="V444" s="35" t="e">
        <f t="shared" si="694"/>
        <v>#VALUE!</v>
      </c>
      <c r="W444" s="36" t="e">
        <f t="shared" si="694"/>
        <v>#VALUE!</v>
      </c>
      <c r="X444" s="36" t="e">
        <f t="shared" si="694"/>
        <v>#VALUE!</v>
      </c>
      <c r="Y444" t="e">
        <f>NA()</f>
        <v>#N/A</v>
      </c>
      <c r="AE444">
        <v>59</v>
      </c>
      <c r="AG444">
        <f t="shared" si="580"/>
        <v>67.094165924953685</v>
      </c>
      <c r="AH444" s="29">
        <f t="shared" ref="AH444:AY444" si="695">300*AH372*AH144</f>
        <v>54140.085323669002</v>
      </c>
      <c r="AI444" s="29">
        <f t="shared" si="695"/>
        <v>71339.908213336545</v>
      </c>
      <c r="AJ444" s="29">
        <f t="shared" si="695"/>
        <v>67043.257533558397</v>
      </c>
      <c r="AK444" s="29">
        <f t="shared" si="695"/>
        <v>63872.209575269495</v>
      </c>
      <c r="AL444" s="29">
        <f t="shared" si="695"/>
        <v>8572.6901788702053</v>
      </c>
      <c r="AM444" s="30" t="e">
        <f t="shared" si="695"/>
        <v>#VALUE!</v>
      </c>
      <c r="AN444" s="31">
        <f t="shared" si="695"/>
        <v>30590.538626226939</v>
      </c>
      <c r="AO444" s="32">
        <f t="shared" si="695"/>
        <v>5878.9586608342688</v>
      </c>
      <c r="AP444" s="32">
        <f t="shared" si="695"/>
        <v>0</v>
      </c>
      <c r="AQ444" s="33">
        <f t="shared" si="695"/>
        <v>124701.75610782765</v>
      </c>
      <c r="AR444" s="33">
        <f t="shared" si="695"/>
        <v>108054.41840750349</v>
      </c>
      <c r="AS444" s="33">
        <f t="shared" si="695"/>
        <v>384316.08432407875</v>
      </c>
      <c r="AT444" s="34" t="e">
        <f t="shared" si="695"/>
        <v>#VALUE!</v>
      </c>
      <c r="AU444" s="34" t="e">
        <f t="shared" si="695"/>
        <v>#VALUE!</v>
      </c>
      <c r="AV444" s="35" t="e">
        <f t="shared" si="695"/>
        <v>#VALUE!</v>
      </c>
      <c r="AW444" s="35" t="e">
        <f t="shared" si="695"/>
        <v>#VALUE!</v>
      </c>
      <c r="AX444" s="36" t="e">
        <f t="shared" si="695"/>
        <v>#VALUE!</v>
      </c>
      <c r="AY444" s="36" t="e">
        <f t="shared" si="695"/>
        <v>#VALUE!</v>
      </c>
      <c r="AZ444" t="e">
        <f>NA()</f>
        <v>#N/A</v>
      </c>
    </row>
    <row r="445" spans="4:52" x14ac:dyDescent="0.3">
      <c r="D445">
        <v>60</v>
      </c>
      <c r="F445">
        <v>59</v>
      </c>
      <c r="G445" s="29">
        <f t="shared" ref="G445:X445" si="696">300*G373*G145</f>
        <v>51982.928756225774</v>
      </c>
      <c r="H445" s="29">
        <f t="shared" si="696"/>
        <v>66524.816322821018</v>
      </c>
      <c r="I445" s="29">
        <f t="shared" si="696"/>
        <v>62491.143748993934</v>
      </c>
      <c r="J445" s="29">
        <f t="shared" si="696"/>
        <v>59742.464191547078</v>
      </c>
      <c r="K445" s="29">
        <f t="shared" si="696"/>
        <v>8330.9829422183757</v>
      </c>
      <c r="L445" s="30" t="e">
        <f t="shared" si="696"/>
        <v>#VALUE!</v>
      </c>
      <c r="M445" s="31">
        <f t="shared" si="696"/>
        <v>28086.991190464036</v>
      </c>
      <c r="N445" s="32">
        <f t="shared" si="696"/>
        <v>5368.4348749525816</v>
      </c>
      <c r="O445" s="32">
        <f t="shared" si="696"/>
        <v>0</v>
      </c>
      <c r="P445" s="33">
        <f t="shared" si="696"/>
        <v>117793.11321035784</v>
      </c>
      <c r="Q445" s="33">
        <f t="shared" si="696"/>
        <v>103722.27879131329</v>
      </c>
      <c r="R445" s="33">
        <f t="shared" si="696"/>
        <v>379800.57788047154</v>
      </c>
      <c r="S445" s="34" t="e">
        <f t="shared" si="696"/>
        <v>#VALUE!</v>
      </c>
      <c r="T445" s="34" t="e">
        <f t="shared" si="696"/>
        <v>#VALUE!</v>
      </c>
      <c r="U445" s="35" t="e">
        <f t="shared" si="696"/>
        <v>#VALUE!</v>
      </c>
      <c r="V445" s="35" t="e">
        <f t="shared" si="696"/>
        <v>#VALUE!</v>
      </c>
      <c r="W445" s="36" t="e">
        <f t="shared" si="696"/>
        <v>#VALUE!</v>
      </c>
      <c r="X445" s="36" t="e">
        <f t="shared" si="696"/>
        <v>#VALUE!</v>
      </c>
      <c r="Y445" t="e">
        <f>NA()</f>
        <v>#N/A</v>
      </c>
      <c r="AE445">
        <v>60</v>
      </c>
      <c r="AG445">
        <f t="shared" si="580"/>
        <v>67.589693074991615</v>
      </c>
      <c r="AH445" s="29">
        <f t="shared" ref="AH445:AY445" si="697">300*AH373*AH145</f>
        <v>54240.526564002153</v>
      </c>
      <c r="AI445" s="29">
        <f t="shared" si="697"/>
        <v>71603.68583482239</v>
      </c>
      <c r="AJ445" s="29">
        <f t="shared" si="697"/>
        <v>67277.989327155199</v>
      </c>
      <c r="AK445" s="29">
        <f t="shared" si="697"/>
        <v>64097.219566919186</v>
      </c>
      <c r="AL445" s="29">
        <f t="shared" si="697"/>
        <v>8583.6374969311237</v>
      </c>
      <c r="AM445" s="30" t="e">
        <f t="shared" si="697"/>
        <v>#VALUE!</v>
      </c>
      <c r="AN445" s="31">
        <f t="shared" si="697"/>
        <v>30727.481383587248</v>
      </c>
      <c r="AO445" s="32">
        <f t="shared" si="697"/>
        <v>5907.7132044853633</v>
      </c>
      <c r="AP445" s="32">
        <f t="shared" si="697"/>
        <v>0</v>
      </c>
      <c r="AQ445" s="33">
        <f t="shared" si="697"/>
        <v>125075.72173294866</v>
      </c>
      <c r="AR445" s="33">
        <f t="shared" si="697"/>
        <v>108274.94373305346</v>
      </c>
      <c r="AS445" s="33">
        <f t="shared" si="697"/>
        <v>384506.9483372473</v>
      </c>
      <c r="AT445" s="34" t="e">
        <f t="shared" si="697"/>
        <v>#VALUE!</v>
      </c>
      <c r="AU445" s="34" t="e">
        <f t="shared" si="697"/>
        <v>#VALUE!</v>
      </c>
      <c r="AV445" s="35" t="e">
        <f t="shared" si="697"/>
        <v>#VALUE!</v>
      </c>
      <c r="AW445" s="35" t="e">
        <f t="shared" si="697"/>
        <v>#VALUE!</v>
      </c>
      <c r="AX445" s="36" t="e">
        <f t="shared" si="697"/>
        <v>#VALUE!</v>
      </c>
      <c r="AY445" s="36" t="e">
        <f t="shared" si="697"/>
        <v>#VALUE!</v>
      </c>
      <c r="AZ445" t="e">
        <f>NA()</f>
        <v>#N/A</v>
      </c>
    </row>
    <row r="446" spans="4:52" x14ac:dyDescent="0.3">
      <c r="D446">
        <v>61</v>
      </c>
      <c r="F446">
        <v>60</v>
      </c>
      <c r="G446" s="29">
        <f t="shared" ref="G446:X446" si="698">300*G374*G146</f>
        <v>52310.228746400557</v>
      </c>
      <c r="H446" s="29">
        <f t="shared" si="698"/>
        <v>67174.262154592521</v>
      </c>
      <c r="I446" s="29">
        <f t="shared" si="698"/>
        <v>63132.887622092778</v>
      </c>
      <c r="J446" s="29">
        <f t="shared" si="698"/>
        <v>60301.806713996164</v>
      </c>
      <c r="K446" s="29">
        <f t="shared" si="698"/>
        <v>8368.3845860286183</v>
      </c>
      <c r="L446" s="30" t="e">
        <f t="shared" si="698"/>
        <v>#VALUE!</v>
      </c>
      <c r="M446" s="31">
        <f t="shared" si="698"/>
        <v>28424.866360245218</v>
      </c>
      <c r="N446" s="32">
        <f t="shared" si="698"/>
        <v>5435.8075376904271</v>
      </c>
      <c r="O446" s="32">
        <f t="shared" si="698"/>
        <v>0</v>
      </c>
      <c r="P446" s="33">
        <f t="shared" si="698"/>
        <v>118733.83794751986</v>
      </c>
      <c r="Q446" s="33">
        <f t="shared" si="698"/>
        <v>104339.7528135124</v>
      </c>
      <c r="R446" s="33">
        <f t="shared" si="698"/>
        <v>380533.01131137618</v>
      </c>
      <c r="S446" s="34" t="e">
        <f t="shared" si="698"/>
        <v>#VALUE!</v>
      </c>
      <c r="T446" s="34" t="e">
        <f t="shared" si="698"/>
        <v>#VALUE!</v>
      </c>
      <c r="U446" s="35" t="e">
        <f t="shared" si="698"/>
        <v>#VALUE!</v>
      </c>
      <c r="V446" s="35" t="e">
        <f t="shared" si="698"/>
        <v>#VALUE!</v>
      </c>
      <c r="W446" s="36" t="e">
        <f t="shared" si="698"/>
        <v>#VALUE!</v>
      </c>
      <c r="X446" s="36" t="e">
        <f t="shared" si="698"/>
        <v>#VALUE!</v>
      </c>
      <c r="Y446" t="e">
        <f>NA()</f>
        <v>#N/A</v>
      </c>
      <c r="AE446">
        <v>61</v>
      </c>
      <c r="AG446">
        <f t="shared" si="580"/>
        <v>68.046299655278801</v>
      </c>
      <c r="AH446" s="29">
        <f t="shared" ref="AH446:AY446" si="699">300*AH374*AH146</f>
        <v>54330.384877762401</v>
      </c>
      <c r="AI446" s="29">
        <f t="shared" si="699"/>
        <v>71843.785250161411</v>
      </c>
      <c r="AJ446" s="29">
        <f t="shared" si="699"/>
        <v>67490.229385011713</v>
      </c>
      <c r="AK446" s="29">
        <f t="shared" si="699"/>
        <v>64301.912745797948</v>
      </c>
      <c r="AL446" s="29">
        <f t="shared" si="699"/>
        <v>8593.4045046918727</v>
      </c>
      <c r="AM446" s="30" t="e">
        <f t="shared" si="699"/>
        <v>#VALUE!</v>
      </c>
      <c r="AN446" s="31">
        <f t="shared" si="699"/>
        <v>30852.100278409409</v>
      </c>
      <c r="AO446" s="32">
        <f t="shared" si="699"/>
        <v>5933.9639990694923</v>
      </c>
      <c r="AP446" s="32">
        <f t="shared" si="699"/>
        <v>0</v>
      </c>
      <c r="AQ446" s="33">
        <f t="shared" si="699"/>
        <v>125415.7001118808</v>
      </c>
      <c r="AR446" s="33">
        <f t="shared" si="699"/>
        <v>108474.11317930222</v>
      </c>
      <c r="AS446" s="33">
        <f t="shared" si="699"/>
        <v>384676.06799196755</v>
      </c>
      <c r="AT446" s="34" t="e">
        <f t="shared" si="699"/>
        <v>#VALUE!</v>
      </c>
      <c r="AU446" s="34" t="e">
        <f t="shared" si="699"/>
        <v>#VALUE!</v>
      </c>
      <c r="AV446" s="35" t="e">
        <f t="shared" si="699"/>
        <v>#VALUE!</v>
      </c>
      <c r="AW446" s="35" t="e">
        <f t="shared" si="699"/>
        <v>#VALUE!</v>
      </c>
      <c r="AX446" s="36" t="e">
        <f t="shared" si="699"/>
        <v>#VALUE!</v>
      </c>
      <c r="AY446" s="36" t="e">
        <f t="shared" si="699"/>
        <v>#VALUE!</v>
      </c>
      <c r="AZ446" t="e">
        <f>NA()</f>
        <v>#N/A</v>
      </c>
    </row>
    <row r="447" spans="4:52" x14ac:dyDescent="0.3">
      <c r="D447">
        <v>62</v>
      </c>
      <c r="F447">
        <v>61</v>
      </c>
      <c r="G447" s="29">
        <f t="shared" ref="G447:X447" si="700">300*G375*G147</f>
        <v>52618.414361264688</v>
      </c>
      <c r="H447" s="29">
        <f t="shared" si="700"/>
        <v>67807.662457831233</v>
      </c>
      <c r="I447" s="29">
        <f t="shared" si="700"/>
        <v>63750.858565095055</v>
      </c>
      <c r="J447" s="29">
        <f t="shared" si="700"/>
        <v>60846.658689027528</v>
      </c>
      <c r="K447" s="29">
        <f t="shared" si="700"/>
        <v>8403.3814804539816</v>
      </c>
      <c r="L447" s="30" t="e">
        <f t="shared" si="700"/>
        <v>#VALUE!</v>
      </c>
      <c r="M447" s="31">
        <f t="shared" si="700"/>
        <v>28754.378787525766</v>
      </c>
      <c r="N447" s="32">
        <f t="shared" si="700"/>
        <v>5501.9390178257272</v>
      </c>
      <c r="O447" s="32">
        <f t="shared" si="700"/>
        <v>0</v>
      </c>
      <c r="P447" s="33">
        <f t="shared" si="700"/>
        <v>119648.68231606687</v>
      </c>
      <c r="Q447" s="33">
        <f t="shared" si="700"/>
        <v>104932.17799463715</v>
      </c>
      <c r="R447" s="33">
        <f t="shared" si="700"/>
        <v>381208.03240539087</v>
      </c>
      <c r="S447" s="34" t="e">
        <f t="shared" si="700"/>
        <v>#VALUE!</v>
      </c>
      <c r="T447" s="34" t="e">
        <f t="shared" si="700"/>
        <v>#VALUE!</v>
      </c>
      <c r="U447" s="35" t="e">
        <f t="shared" si="700"/>
        <v>#VALUE!</v>
      </c>
      <c r="V447" s="35" t="e">
        <f t="shared" si="700"/>
        <v>#VALUE!</v>
      </c>
      <c r="W447" s="36" t="e">
        <f t="shared" si="700"/>
        <v>#VALUE!</v>
      </c>
      <c r="X447" s="36" t="e">
        <f t="shared" si="700"/>
        <v>#VALUE!</v>
      </c>
      <c r="Y447" t="e">
        <f>NA()</f>
        <v>#N/A</v>
      </c>
      <c r="AE447">
        <v>62</v>
      </c>
      <c r="AG447">
        <f t="shared" si="580"/>
        <v>68.467042634035067</v>
      </c>
      <c r="AH447" s="29">
        <f t="shared" ref="AH447:AY447" si="701">300*AH375*AH147</f>
        <v>54410.959088821044</v>
      </c>
      <c r="AI447" s="29">
        <f t="shared" si="701"/>
        <v>72062.538849382152</v>
      </c>
      <c r="AJ447" s="29">
        <f t="shared" si="701"/>
        <v>67682.410050078295</v>
      </c>
      <c r="AK447" s="29">
        <f t="shared" si="701"/>
        <v>64488.308412094208</v>
      </c>
      <c r="AL447" s="29">
        <f t="shared" si="701"/>
        <v>8602.1403579237285</v>
      </c>
      <c r="AM447" s="30" t="e">
        <f t="shared" si="701"/>
        <v>#VALUE!</v>
      </c>
      <c r="AN447" s="31">
        <f t="shared" si="701"/>
        <v>30965.612649225935</v>
      </c>
      <c r="AO447" s="32">
        <f t="shared" si="701"/>
        <v>5957.9460523478056</v>
      </c>
      <c r="AP447" s="32">
        <f t="shared" si="701"/>
        <v>0</v>
      </c>
      <c r="AQ447" s="33">
        <f t="shared" si="701"/>
        <v>125725.10468618608</v>
      </c>
      <c r="AR447" s="33">
        <f t="shared" si="701"/>
        <v>108654.27572846405</v>
      </c>
      <c r="AS447" s="33">
        <f t="shared" si="701"/>
        <v>384826.38054068957</v>
      </c>
      <c r="AT447" s="34" t="e">
        <f t="shared" si="701"/>
        <v>#VALUE!</v>
      </c>
      <c r="AU447" s="34" t="e">
        <f t="shared" si="701"/>
        <v>#VALUE!</v>
      </c>
      <c r="AV447" s="35" t="e">
        <f t="shared" si="701"/>
        <v>#VALUE!</v>
      </c>
      <c r="AW447" s="35" t="e">
        <f t="shared" si="701"/>
        <v>#VALUE!</v>
      </c>
      <c r="AX447" s="36" t="e">
        <f t="shared" si="701"/>
        <v>#VALUE!</v>
      </c>
      <c r="AY447" s="36" t="e">
        <f t="shared" si="701"/>
        <v>#VALUE!</v>
      </c>
      <c r="AZ447" t="e">
        <f>NA()</f>
        <v>#N/A</v>
      </c>
    </row>
    <row r="448" spans="4:52" x14ac:dyDescent="0.3">
      <c r="D448">
        <v>63</v>
      </c>
      <c r="F448">
        <v>62</v>
      </c>
      <c r="G448" s="29">
        <f t="shared" ref="G448:X448" si="702">300*G376*G148</f>
        <v>52908.514058224806</v>
      </c>
      <c r="H448" s="29">
        <f t="shared" si="702"/>
        <v>68425.347061274573</v>
      </c>
      <c r="I448" s="29">
        <f t="shared" si="702"/>
        <v>64345.753069516635</v>
      </c>
      <c r="J448" s="29">
        <f t="shared" si="702"/>
        <v>61377.339338402002</v>
      </c>
      <c r="K448" s="29">
        <f t="shared" si="702"/>
        <v>8436.1209833696612</v>
      </c>
      <c r="L448" s="30" t="e">
        <f t="shared" si="702"/>
        <v>#VALUE!</v>
      </c>
      <c r="M448" s="31">
        <f t="shared" si="702"/>
        <v>29075.679090522346</v>
      </c>
      <c r="N448" s="32">
        <f t="shared" si="702"/>
        <v>5566.8431259003373</v>
      </c>
      <c r="O448" s="32">
        <f t="shared" si="702"/>
        <v>0</v>
      </c>
      <c r="P448" s="33">
        <f t="shared" si="702"/>
        <v>120538.30219207305</v>
      </c>
      <c r="Q448" s="33">
        <f t="shared" si="702"/>
        <v>105500.50800626275</v>
      </c>
      <c r="R448" s="33">
        <f t="shared" si="702"/>
        <v>381830.07814119372</v>
      </c>
      <c r="S448" s="34" t="e">
        <f t="shared" si="702"/>
        <v>#VALUE!</v>
      </c>
      <c r="T448" s="34" t="e">
        <f t="shared" si="702"/>
        <v>#VALUE!</v>
      </c>
      <c r="U448" s="35" t="e">
        <f t="shared" si="702"/>
        <v>#VALUE!</v>
      </c>
      <c r="V448" s="35" t="e">
        <f t="shared" si="702"/>
        <v>#VALUE!</v>
      </c>
      <c r="W448" s="36" t="e">
        <f t="shared" si="702"/>
        <v>#VALUE!</v>
      </c>
      <c r="X448" s="36" t="e">
        <f t="shared" si="702"/>
        <v>#VALUE!</v>
      </c>
      <c r="Y448" t="e">
        <f>NA()</f>
        <v>#N/A</v>
      </c>
      <c r="AE448">
        <v>63</v>
      </c>
      <c r="AG448">
        <f t="shared" si="580"/>
        <v>68.854738873676126</v>
      </c>
      <c r="AH448" s="29">
        <f t="shared" ref="AH448:AY448" si="703">300*AH376*AH148</f>
        <v>54483.361059554794</v>
      </c>
      <c r="AI448" s="29">
        <f t="shared" si="703"/>
        <v>72262.018750541494</v>
      </c>
      <c r="AJ448" s="29">
        <f t="shared" si="703"/>
        <v>67856.660074214829</v>
      </c>
      <c r="AK448" s="29">
        <f t="shared" si="703"/>
        <v>64658.197864339731</v>
      </c>
      <c r="AL448" s="29">
        <f t="shared" si="703"/>
        <v>8609.9720483391557</v>
      </c>
      <c r="AM448" s="30" t="e">
        <f t="shared" si="703"/>
        <v>#VALUE!</v>
      </c>
      <c r="AN448" s="31">
        <f t="shared" si="703"/>
        <v>31069.09978649324</v>
      </c>
      <c r="AO448" s="32">
        <f t="shared" si="703"/>
        <v>5979.86983790459</v>
      </c>
      <c r="AP448" s="32">
        <f t="shared" si="703"/>
        <v>0</v>
      </c>
      <c r="AQ448" s="33">
        <f t="shared" si="703"/>
        <v>126006.95780762051</v>
      </c>
      <c r="AR448" s="33">
        <f t="shared" si="703"/>
        <v>108817.48009575183</v>
      </c>
      <c r="AS448" s="33">
        <f t="shared" si="703"/>
        <v>384960.35554876708</v>
      </c>
      <c r="AT448" s="34" t="e">
        <f t="shared" si="703"/>
        <v>#VALUE!</v>
      </c>
      <c r="AU448" s="34" t="e">
        <f t="shared" si="703"/>
        <v>#VALUE!</v>
      </c>
      <c r="AV448" s="35" t="e">
        <f t="shared" si="703"/>
        <v>#VALUE!</v>
      </c>
      <c r="AW448" s="35" t="e">
        <f t="shared" si="703"/>
        <v>#VALUE!</v>
      </c>
      <c r="AX448" s="36" t="e">
        <f t="shared" si="703"/>
        <v>#VALUE!</v>
      </c>
      <c r="AY448" s="36" t="e">
        <f t="shared" si="703"/>
        <v>#VALUE!</v>
      </c>
      <c r="AZ448" t="e">
        <f>NA()</f>
        <v>#N/A</v>
      </c>
    </row>
    <row r="449" spans="4:52" x14ac:dyDescent="0.3">
      <c r="D449">
        <v>64</v>
      </c>
      <c r="F449">
        <v>63</v>
      </c>
      <c r="G449" s="29">
        <f t="shared" ref="G449:X449" si="704">300*G377*G149</f>
        <v>53181.511953820336</v>
      </c>
      <c r="H449" s="29">
        <f t="shared" si="704"/>
        <v>69027.643534057119</v>
      </c>
      <c r="I449" s="29">
        <f t="shared" si="704"/>
        <v>64918.264400870183</v>
      </c>
      <c r="J449" s="29">
        <f t="shared" si="704"/>
        <v>61894.164743825691</v>
      </c>
      <c r="K449" s="29">
        <f t="shared" si="704"/>
        <v>8466.7423854429908</v>
      </c>
      <c r="L449" s="30" t="e">
        <f t="shared" si="704"/>
        <v>#VALUE!</v>
      </c>
      <c r="M449" s="31">
        <f t="shared" si="704"/>
        <v>29388.918713091804</v>
      </c>
      <c r="N449" s="32">
        <f t="shared" si="704"/>
        <v>5630.5340874908989</v>
      </c>
      <c r="O449" s="32">
        <f t="shared" si="704"/>
        <v>0</v>
      </c>
      <c r="P449" s="33">
        <f t="shared" si="704"/>
        <v>121403.34071414951</v>
      </c>
      <c r="Q449" s="33">
        <f t="shared" si="704"/>
        <v>106045.66586167019</v>
      </c>
      <c r="R449" s="33">
        <f t="shared" si="704"/>
        <v>382403.25234711223</v>
      </c>
      <c r="S449" s="34" t="e">
        <f t="shared" si="704"/>
        <v>#VALUE!</v>
      </c>
      <c r="T449" s="34" t="e">
        <f t="shared" si="704"/>
        <v>#VALUE!</v>
      </c>
      <c r="U449" s="35" t="e">
        <f t="shared" si="704"/>
        <v>#VALUE!</v>
      </c>
      <c r="V449" s="35" t="e">
        <f t="shared" si="704"/>
        <v>#VALUE!</v>
      </c>
      <c r="W449" s="36" t="e">
        <f t="shared" si="704"/>
        <v>#VALUE!</v>
      </c>
      <c r="X449" s="36" t="e">
        <f t="shared" si="704"/>
        <v>#VALUE!</v>
      </c>
      <c r="Y449" t="e">
        <f>NA()</f>
        <v>#N/A</v>
      </c>
      <c r="AE449">
        <v>64</v>
      </c>
      <c r="AG449">
        <f t="shared" si="580"/>
        <v>69.211983989628195</v>
      </c>
      <c r="AH449" s="29">
        <f t="shared" ref="AH449:AY449" si="705">300*AH377*AH149</f>
        <v>54548.546641481822</v>
      </c>
      <c r="AI449" s="29">
        <f t="shared" si="705"/>
        <v>72444.070158309711</v>
      </c>
      <c r="AJ449" s="29">
        <f t="shared" si="705"/>
        <v>68014.848171588994</v>
      </c>
      <c r="AK449" s="29">
        <f t="shared" si="705"/>
        <v>64813.17400926612</v>
      </c>
      <c r="AL449" s="29">
        <f t="shared" si="705"/>
        <v>8617.0081913900285</v>
      </c>
      <c r="AM449" s="30" t="e">
        <f t="shared" si="705"/>
        <v>#VALUE!</v>
      </c>
      <c r="AN449" s="31">
        <f t="shared" si="705"/>
        <v>31163.524334131529</v>
      </c>
      <c r="AO449" s="32">
        <f t="shared" si="705"/>
        <v>5999.9242002583087</v>
      </c>
      <c r="AP449" s="32">
        <f t="shared" si="705"/>
        <v>0</v>
      </c>
      <c r="AQ449" s="33">
        <f t="shared" si="705"/>
        <v>126263.94244981068</v>
      </c>
      <c r="AR449" s="33">
        <f t="shared" si="705"/>
        <v>108965.519143575</v>
      </c>
      <c r="AS449" s="33">
        <f t="shared" si="705"/>
        <v>385080.08031637687</v>
      </c>
      <c r="AT449" s="34" t="e">
        <f t="shared" si="705"/>
        <v>#VALUE!</v>
      </c>
      <c r="AU449" s="34" t="e">
        <f t="shared" si="705"/>
        <v>#VALUE!</v>
      </c>
      <c r="AV449" s="35" t="e">
        <f t="shared" si="705"/>
        <v>#VALUE!</v>
      </c>
      <c r="AW449" s="35" t="e">
        <f t="shared" si="705"/>
        <v>#VALUE!</v>
      </c>
      <c r="AX449" s="36" t="e">
        <f t="shared" si="705"/>
        <v>#VALUE!</v>
      </c>
      <c r="AY449" s="36" t="e">
        <f t="shared" si="705"/>
        <v>#VALUE!</v>
      </c>
      <c r="AZ449" t="e">
        <f>NA()</f>
        <v>#N/A</v>
      </c>
    </row>
    <row r="450" spans="4:52" x14ac:dyDescent="0.3">
      <c r="D450">
        <v>65</v>
      </c>
      <c r="F450">
        <v>64</v>
      </c>
      <c r="G450" s="29">
        <f t="shared" ref="G450:X450" si="706">300*G378*G150</f>
        <v>53438.348268730704</v>
      </c>
      <c r="H450" s="29">
        <f t="shared" si="706"/>
        <v>69614.876820397083</v>
      </c>
      <c r="I450" s="29">
        <f t="shared" si="706"/>
        <v>65469.080632887846</v>
      </c>
      <c r="J450" s="29">
        <f t="shared" si="706"/>
        <v>62397.447550789526</v>
      </c>
      <c r="K450" s="29">
        <f t="shared" si="706"/>
        <v>8495.3772193169461</v>
      </c>
      <c r="L450" s="30" t="e">
        <f t="shared" si="706"/>
        <v>#VALUE!</v>
      </c>
      <c r="M450" s="31">
        <f t="shared" si="706"/>
        <v>29694.249654008388</v>
      </c>
      <c r="N450" s="32">
        <f t="shared" si="706"/>
        <v>5693.0264950983583</v>
      </c>
      <c r="O450" s="32">
        <f t="shared" si="706"/>
        <v>0</v>
      </c>
      <c r="P450" s="33">
        <f t="shared" si="706"/>
        <v>122244.42822517602</v>
      </c>
      <c r="Q450" s="33">
        <f t="shared" si="706"/>
        <v>106568.5443522748</v>
      </c>
      <c r="R450" s="33">
        <f t="shared" si="706"/>
        <v>382931.34919748426</v>
      </c>
      <c r="S450" s="34" t="e">
        <f t="shared" si="706"/>
        <v>#VALUE!</v>
      </c>
      <c r="T450" s="34" t="e">
        <f t="shared" si="706"/>
        <v>#VALUE!</v>
      </c>
      <c r="U450" s="35" t="e">
        <f t="shared" si="706"/>
        <v>#VALUE!</v>
      </c>
      <c r="V450" s="35" t="e">
        <f t="shared" si="706"/>
        <v>#VALUE!</v>
      </c>
      <c r="W450" s="36" t="e">
        <f t="shared" si="706"/>
        <v>#VALUE!</v>
      </c>
      <c r="X450" s="36" t="e">
        <f t="shared" si="706"/>
        <v>#VALUE!</v>
      </c>
      <c r="Y450" t="e">
        <f>NA()</f>
        <v>#N/A</v>
      </c>
      <c r="AE450">
        <v>65</v>
      </c>
      <c r="AG450">
        <f t="shared" si="580"/>
        <v>69.541169727900453</v>
      </c>
      <c r="AH450" s="29">
        <f t="shared" ref="AH450:AY450" si="707">300*AH378*AH150</f>
        <v>54607.340897754446</v>
      </c>
      <c r="AI450" s="29">
        <f t="shared" si="707"/>
        <v>72610.339865518836</v>
      </c>
      <c r="AJ450" s="29">
        <f t="shared" si="707"/>
        <v>68158.619559889252</v>
      </c>
      <c r="AK450" s="29">
        <f t="shared" si="707"/>
        <v>64954.656602977433</v>
      </c>
      <c r="AL450" s="29">
        <f t="shared" si="707"/>
        <v>8623.3420904267041</v>
      </c>
      <c r="AM450" s="30" t="e">
        <f t="shared" si="707"/>
        <v>#VALUE!</v>
      </c>
      <c r="AN450" s="31">
        <f t="shared" si="707"/>
        <v>31249.745176460099</v>
      </c>
      <c r="AO450" s="32">
        <f t="shared" si="707"/>
        <v>6018.2788713561959</v>
      </c>
      <c r="AP450" s="32">
        <f t="shared" si="707"/>
        <v>0</v>
      </c>
      <c r="AQ450" s="33">
        <f t="shared" si="707"/>
        <v>126498.44613141027</v>
      </c>
      <c r="AR450" s="33">
        <f t="shared" si="707"/>
        <v>109099.96686873579</v>
      </c>
      <c r="AS450" s="33">
        <f t="shared" si="707"/>
        <v>385187.32790194044</v>
      </c>
      <c r="AT450" s="34" t="e">
        <f t="shared" si="707"/>
        <v>#VALUE!</v>
      </c>
      <c r="AU450" s="34" t="e">
        <f t="shared" si="707"/>
        <v>#VALUE!</v>
      </c>
      <c r="AV450" s="35" t="e">
        <f t="shared" si="707"/>
        <v>#VALUE!</v>
      </c>
      <c r="AW450" s="35" t="e">
        <f t="shared" si="707"/>
        <v>#VALUE!</v>
      </c>
      <c r="AX450" s="36" t="e">
        <f t="shared" si="707"/>
        <v>#VALUE!</v>
      </c>
      <c r="AY450" s="36" t="e">
        <f t="shared" si="707"/>
        <v>#VALUE!</v>
      </c>
      <c r="AZ450" t="e">
        <f>NA()</f>
        <v>#N/A</v>
      </c>
    </row>
    <row r="451" spans="4:52" x14ac:dyDescent="0.3">
      <c r="D451">
        <v>66</v>
      </c>
      <c r="F451">
        <v>65</v>
      </c>
      <c r="G451" s="29">
        <f t="shared" ref="G451:X451" si="708">300*G379*G151</f>
        <v>53679.920007501474</v>
      </c>
      <c r="H451" s="29">
        <f t="shared" si="708"/>
        <v>70187.368912632999</v>
      </c>
      <c r="I451" s="29">
        <f t="shared" si="708"/>
        <v>65998.882922270757</v>
      </c>
      <c r="J451" s="29">
        <f t="shared" si="708"/>
        <v>62887.496706992482</v>
      </c>
      <c r="K451" s="29">
        <f t="shared" si="708"/>
        <v>8522.1495770570564</v>
      </c>
      <c r="L451" s="30" t="e">
        <f t="shared" si="708"/>
        <v>#VALUE!</v>
      </c>
      <c r="M451" s="31">
        <f t="shared" si="708"/>
        <v>29991.82421088919</v>
      </c>
      <c r="N451" s="32">
        <f t="shared" si="708"/>
        <v>5754.3352633507793</v>
      </c>
      <c r="O451" s="32">
        <f t="shared" si="708"/>
        <v>0</v>
      </c>
      <c r="P451" s="33">
        <f t="shared" si="708"/>
        <v>123062.1822465306</v>
      </c>
      <c r="Q451" s="33">
        <f t="shared" si="708"/>
        <v>107070.00654166412</v>
      </c>
      <c r="R451" s="33">
        <f t="shared" si="708"/>
        <v>383417.87529414095</v>
      </c>
      <c r="S451" s="34" t="e">
        <f t="shared" si="708"/>
        <v>#VALUE!</v>
      </c>
      <c r="T451" s="34" t="e">
        <f t="shared" si="708"/>
        <v>#VALUE!</v>
      </c>
      <c r="U451" s="35" t="e">
        <f t="shared" si="708"/>
        <v>#VALUE!</v>
      </c>
      <c r="V451" s="35" t="e">
        <f t="shared" si="708"/>
        <v>#VALUE!</v>
      </c>
      <c r="W451" s="36" t="e">
        <f t="shared" si="708"/>
        <v>#VALUE!</v>
      </c>
      <c r="X451" s="36" t="e">
        <f t="shared" si="708"/>
        <v>#VALUE!</v>
      </c>
      <c r="Y451" t="e">
        <f>NA()</f>
        <v>#N/A</v>
      </c>
      <c r="AE451">
        <v>66</v>
      </c>
      <c r="AG451">
        <f t="shared" ref="AG451:AG456" si="709">AE79</f>
        <v>69.844499977757209</v>
      </c>
      <c r="AH451" s="29">
        <f t="shared" ref="AH451:AY451" si="710">300*AH379*AH151</f>
        <v>54660.458755394589</v>
      </c>
      <c r="AI451" s="29">
        <f t="shared" si="710"/>
        <v>72762.300681504494</v>
      </c>
      <c r="AJ451" s="29">
        <f t="shared" si="710"/>
        <v>68289.426722265533</v>
      </c>
      <c r="AK451" s="29">
        <f t="shared" si="710"/>
        <v>65083.913837743021</v>
      </c>
      <c r="AL451" s="29">
        <f t="shared" si="710"/>
        <v>8629.0542283557334</v>
      </c>
      <c r="AM451" s="30" t="e">
        <f t="shared" si="710"/>
        <v>#VALUE!</v>
      </c>
      <c r="AN451" s="31">
        <f t="shared" si="710"/>
        <v>31328.530210494882</v>
      </c>
      <c r="AO451" s="32">
        <f t="shared" si="710"/>
        <v>6035.0866558109437</v>
      </c>
      <c r="AP451" s="32">
        <f t="shared" si="710"/>
        <v>0</v>
      </c>
      <c r="AQ451" s="33">
        <f t="shared" si="710"/>
        <v>126712.5983546388</v>
      </c>
      <c r="AR451" s="33">
        <f t="shared" si="710"/>
        <v>109222.209331875</v>
      </c>
      <c r="AS451" s="33">
        <f t="shared" si="710"/>
        <v>385283.61161840125</v>
      </c>
      <c r="AT451" s="34" t="e">
        <f t="shared" si="710"/>
        <v>#VALUE!</v>
      </c>
      <c r="AU451" s="34" t="e">
        <f t="shared" si="710"/>
        <v>#VALUE!</v>
      </c>
      <c r="AV451" s="35" t="e">
        <f t="shared" si="710"/>
        <v>#VALUE!</v>
      </c>
      <c r="AW451" s="35" t="e">
        <f t="shared" si="710"/>
        <v>#VALUE!</v>
      </c>
      <c r="AX451" s="36" t="e">
        <f t="shared" si="710"/>
        <v>#VALUE!</v>
      </c>
      <c r="AY451" s="36" t="e">
        <f t="shared" si="710"/>
        <v>#VALUE!</v>
      </c>
      <c r="AZ451" t="e">
        <f>NA()</f>
        <v>#N/A</v>
      </c>
    </row>
    <row r="452" spans="4:52" x14ac:dyDescent="0.3">
      <c r="D452">
        <v>67</v>
      </c>
      <c r="F452">
        <v>66</v>
      </c>
      <c r="G452" s="29">
        <f t="shared" ref="G452:X452" si="711">300*G380*G152</f>
        <v>53907.081830136776</v>
      </c>
      <c r="H452" s="29">
        <f t="shared" si="711"/>
        <v>70745.438559524686</v>
      </c>
      <c r="I452" s="29">
        <f t="shared" si="711"/>
        <v>66508.344003320439</v>
      </c>
      <c r="J452" s="29">
        <f t="shared" si="711"/>
        <v>63364.617232458069</v>
      </c>
      <c r="K452" s="29">
        <f t="shared" si="711"/>
        <v>8547.1764317761863</v>
      </c>
      <c r="L452" s="30" t="e">
        <f t="shared" si="711"/>
        <v>#VALUE!</v>
      </c>
      <c r="M452" s="31">
        <f t="shared" si="711"/>
        <v>30281.794738766235</v>
      </c>
      <c r="N452" s="32">
        <f t="shared" si="711"/>
        <v>5814.4755873015238</v>
      </c>
      <c r="O452" s="32">
        <f t="shared" si="711"/>
        <v>0</v>
      </c>
      <c r="P452" s="33">
        <f t="shared" si="711"/>
        <v>123857.20748146044</v>
      </c>
      <c r="Q452" s="33">
        <f t="shared" si="711"/>
        <v>107550.88630801754</v>
      </c>
      <c r="R452" s="33">
        <f t="shared" si="711"/>
        <v>383866.07037728059</v>
      </c>
      <c r="S452" s="34" t="e">
        <f t="shared" si="711"/>
        <v>#VALUE!</v>
      </c>
      <c r="T452" s="34" t="e">
        <f t="shared" si="711"/>
        <v>#VALUE!</v>
      </c>
      <c r="U452" s="35" t="e">
        <f t="shared" si="711"/>
        <v>#VALUE!</v>
      </c>
      <c r="V452" s="35" t="e">
        <f t="shared" si="711"/>
        <v>#VALUE!</v>
      </c>
      <c r="W452" s="36" t="e">
        <f t="shared" si="711"/>
        <v>#VALUE!</v>
      </c>
      <c r="X452" s="36" t="e">
        <f t="shared" si="711"/>
        <v>#VALUE!</v>
      </c>
      <c r="Y452" t="e">
        <f>NA()</f>
        <v>#N/A</v>
      </c>
      <c r="AE452">
        <v>67</v>
      </c>
      <c r="AG452">
        <f t="shared" si="709"/>
        <v>70.124005526694646</v>
      </c>
      <c r="AH452" s="29">
        <f t="shared" ref="AH452:AY452" si="712">300*AH380*AH152</f>
        <v>54708.521993628594</v>
      </c>
      <c r="AI452" s="29">
        <f t="shared" si="712"/>
        <v>72901.272434174432</v>
      </c>
      <c r="AJ452" s="29">
        <f t="shared" si="712"/>
        <v>68408.555391353511</v>
      </c>
      <c r="AK452" s="29">
        <f t="shared" si="712"/>
        <v>65202.080862262286</v>
      </c>
      <c r="AL452" s="29">
        <f t="shared" si="712"/>
        <v>8634.2143039450584</v>
      </c>
      <c r="AM452" s="30" t="e">
        <f t="shared" si="712"/>
        <v>#VALUE!</v>
      </c>
      <c r="AN452" s="31">
        <f t="shared" si="712"/>
        <v>31400.567335312506</v>
      </c>
      <c r="AO452" s="32">
        <f t="shared" si="712"/>
        <v>6050.4853331714612</v>
      </c>
      <c r="AP452" s="32">
        <f t="shared" si="712"/>
        <v>0</v>
      </c>
      <c r="AQ452" s="33">
        <f t="shared" si="712"/>
        <v>126908.30262570862</v>
      </c>
      <c r="AR452" s="33">
        <f t="shared" si="712"/>
        <v>109333.4706252083</v>
      </c>
      <c r="AS452" s="33">
        <f t="shared" si="712"/>
        <v>385370.22894558945</v>
      </c>
      <c r="AT452" s="34" t="e">
        <f t="shared" si="712"/>
        <v>#VALUE!</v>
      </c>
      <c r="AU452" s="34" t="e">
        <f t="shared" si="712"/>
        <v>#VALUE!</v>
      </c>
      <c r="AV452" s="35" t="e">
        <f t="shared" si="712"/>
        <v>#VALUE!</v>
      </c>
      <c r="AW452" s="35" t="e">
        <f t="shared" si="712"/>
        <v>#VALUE!</v>
      </c>
      <c r="AX452" s="36" t="e">
        <f t="shared" si="712"/>
        <v>#VALUE!</v>
      </c>
      <c r="AY452" s="36" t="e">
        <f t="shared" si="712"/>
        <v>#VALUE!</v>
      </c>
      <c r="AZ452" t="e">
        <f>NA()</f>
        <v>#N/A</v>
      </c>
    </row>
    <row r="453" spans="4:52" x14ac:dyDescent="0.3">
      <c r="D453">
        <v>68</v>
      </c>
      <c r="F453">
        <v>67</v>
      </c>
      <c r="G453" s="29">
        <f t="shared" ref="G453:X453" si="713">300*G381*G153</f>
        <v>54120.647078150549</v>
      </c>
      <c r="H453" s="29">
        <f t="shared" si="713"/>
        <v>71289.401006978849</v>
      </c>
      <c r="I453" s="29">
        <f t="shared" si="713"/>
        <v>66998.126883193021</v>
      </c>
      <c r="J453" s="29">
        <f t="shared" si="713"/>
        <v>63829.110018688029</v>
      </c>
      <c r="K453" s="29">
        <f t="shared" si="713"/>
        <v>8570.5679600384265</v>
      </c>
      <c r="L453" s="30" t="e">
        <f t="shared" si="713"/>
        <v>#VALUE!</v>
      </c>
      <c r="M453" s="31">
        <f t="shared" si="713"/>
        <v>30564.313423219155</v>
      </c>
      <c r="N453" s="32">
        <f t="shared" si="713"/>
        <v>5873.4629036201814</v>
      </c>
      <c r="O453" s="32">
        <f t="shared" si="713"/>
        <v>0</v>
      </c>
      <c r="P453" s="33">
        <f t="shared" si="713"/>
        <v>124630.09584454523</v>
      </c>
      <c r="Q453" s="33">
        <f t="shared" si="713"/>
        <v>108011.98892669124</v>
      </c>
      <c r="R453" s="33">
        <f t="shared" si="713"/>
        <v>384278.92671666871</v>
      </c>
      <c r="S453" s="34" t="e">
        <f t="shared" si="713"/>
        <v>#VALUE!</v>
      </c>
      <c r="T453" s="34" t="e">
        <f t="shared" si="713"/>
        <v>#VALUE!</v>
      </c>
      <c r="U453" s="35" t="e">
        <f t="shared" si="713"/>
        <v>#VALUE!</v>
      </c>
      <c r="V453" s="35" t="e">
        <f t="shared" si="713"/>
        <v>#VALUE!</v>
      </c>
      <c r="W453" s="36" t="e">
        <f t="shared" si="713"/>
        <v>#VALUE!</v>
      </c>
      <c r="X453" s="36" t="e">
        <f t="shared" si="713"/>
        <v>#VALUE!</v>
      </c>
      <c r="Y453" t="e">
        <f>NA()</f>
        <v>#N/A</v>
      </c>
      <c r="AE453">
        <v>68</v>
      </c>
      <c r="AG453">
        <f t="shared" si="709"/>
        <v>70.381557656506004</v>
      </c>
      <c r="AH453" s="29">
        <f t="shared" ref="AH453:AY453" si="714">300*AH381*AH153</f>
        <v>54752.073281178658</v>
      </c>
      <c r="AI453" s="29">
        <f t="shared" si="714"/>
        <v>73028.440081258057</v>
      </c>
      <c r="AJ453" s="29">
        <f t="shared" si="714"/>
        <v>68517.146570822384</v>
      </c>
      <c r="AK453" s="29">
        <f t="shared" si="714"/>
        <v>65310.175720626525</v>
      </c>
      <c r="AL453" s="29">
        <f t="shared" si="714"/>
        <v>8638.8829040770179</v>
      </c>
      <c r="AM453" s="30" t="e">
        <f t="shared" si="714"/>
        <v>#VALUE!</v>
      </c>
      <c r="AN453" s="31">
        <f t="shared" si="714"/>
        <v>31466.473934168764</v>
      </c>
      <c r="AO453" s="32">
        <f t="shared" si="714"/>
        <v>6064.5993179441102</v>
      </c>
      <c r="AP453" s="32">
        <f t="shared" si="714"/>
        <v>0</v>
      </c>
      <c r="AQ453" s="33">
        <f t="shared" si="714"/>
        <v>127087.26393255107</v>
      </c>
      <c r="AR453" s="33">
        <f t="shared" si="714"/>
        <v>109434.83475965558</v>
      </c>
      <c r="AS453" s="33">
        <f t="shared" si="714"/>
        <v>385448.29711113457</v>
      </c>
      <c r="AT453" s="34" t="e">
        <f t="shared" si="714"/>
        <v>#VALUE!</v>
      </c>
      <c r="AU453" s="34" t="e">
        <f t="shared" si="714"/>
        <v>#VALUE!</v>
      </c>
      <c r="AV453" s="35" t="e">
        <f t="shared" si="714"/>
        <v>#VALUE!</v>
      </c>
      <c r="AW453" s="35" t="e">
        <f t="shared" si="714"/>
        <v>#VALUE!</v>
      </c>
      <c r="AX453" s="36" t="e">
        <f t="shared" si="714"/>
        <v>#VALUE!</v>
      </c>
      <c r="AY453" s="36" t="e">
        <f t="shared" si="714"/>
        <v>#VALUE!</v>
      </c>
      <c r="AZ453" t="e">
        <f>NA()</f>
        <v>#N/A</v>
      </c>
    </row>
    <row r="454" spans="4:52" x14ac:dyDescent="0.3">
      <c r="D454">
        <v>69</v>
      </c>
      <c r="F454">
        <v>68</v>
      </c>
      <c r="G454" s="29">
        <f t="shared" ref="G454:X454" si="715">300*G382*G154</f>
        <v>54321.388922553109</v>
      </c>
      <c r="H454" s="29">
        <f t="shared" si="715"/>
        <v>71819.567768586145</v>
      </c>
      <c r="I454" s="29">
        <f t="shared" si="715"/>
        <v>67468.883719849298</v>
      </c>
      <c r="J454" s="29">
        <f t="shared" si="715"/>
        <v>64281.271654412987</v>
      </c>
      <c r="K454" s="29">
        <f t="shared" si="715"/>
        <v>8592.4278622391648</v>
      </c>
      <c r="L454" s="30" t="e">
        <f t="shared" si="715"/>
        <v>#VALUE!</v>
      </c>
      <c r="M454" s="31">
        <f t="shared" si="715"/>
        <v>30839.532067901309</v>
      </c>
      <c r="N454" s="32">
        <f t="shared" si="715"/>
        <v>5931.3128544881201</v>
      </c>
      <c r="O454" s="32">
        <f t="shared" si="715"/>
        <v>0</v>
      </c>
      <c r="P454" s="33">
        <f t="shared" si="715"/>
        <v>125381.42651448198</v>
      </c>
      <c r="Q454" s="33">
        <f t="shared" si="715"/>
        <v>108454.09168566002</v>
      </c>
      <c r="R454" s="33">
        <f t="shared" si="715"/>
        <v>384659.20723872725</v>
      </c>
      <c r="S454" s="34" t="e">
        <f t="shared" si="715"/>
        <v>#VALUE!</v>
      </c>
      <c r="T454" s="34" t="e">
        <f t="shared" si="715"/>
        <v>#VALUE!</v>
      </c>
      <c r="U454" s="35" t="e">
        <f t="shared" si="715"/>
        <v>#VALUE!</v>
      </c>
      <c r="V454" s="35" t="e">
        <f t="shared" si="715"/>
        <v>#VALUE!</v>
      </c>
      <c r="W454" s="36" t="e">
        <f t="shared" si="715"/>
        <v>#VALUE!</v>
      </c>
      <c r="X454" s="36" t="e">
        <f t="shared" si="715"/>
        <v>#VALUE!</v>
      </c>
      <c r="Y454" t="e">
        <f>NA()</f>
        <v>#N/A</v>
      </c>
      <c r="AE454">
        <v>69</v>
      </c>
      <c r="AG454">
        <f t="shared" si="709"/>
        <v>70.618880671460559</v>
      </c>
      <c r="AH454" s="29">
        <f t="shared" ref="AH454:AY454" si="716">300*AH382*AH154</f>
        <v>54791.587825820039</v>
      </c>
      <c r="AI454" s="29">
        <f t="shared" si="716"/>
        <v>73144.869375179856</v>
      </c>
      <c r="AJ454" s="29">
        <f t="shared" si="716"/>
        <v>68616.215260333178</v>
      </c>
      <c r="AK454" s="29">
        <f t="shared" si="716"/>
        <v>65409.113111689701</v>
      </c>
      <c r="AL454" s="29">
        <f t="shared" si="716"/>
        <v>8643.1128834840947</v>
      </c>
      <c r="AM454" s="30" t="e">
        <f t="shared" si="716"/>
        <v>#VALUE!</v>
      </c>
      <c r="AN454" s="31">
        <f t="shared" si="716"/>
        <v>31526.805079023539</v>
      </c>
      <c r="AO454" s="32">
        <f t="shared" si="716"/>
        <v>6077.5411117491949</v>
      </c>
      <c r="AP454" s="32">
        <f t="shared" si="716"/>
        <v>0</v>
      </c>
      <c r="AQ454" s="33">
        <f t="shared" si="716"/>
        <v>127251.01240089064</v>
      </c>
      <c r="AR454" s="33">
        <f t="shared" si="716"/>
        <v>109527.26418263261</v>
      </c>
      <c r="AS454" s="33">
        <f t="shared" si="716"/>
        <v>385518.78207470739</v>
      </c>
      <c r="AT454" s="34" t="e">
        <f t="shared" si="716"/>
        <v>#VALUE!</v>
      </c>
      <c r="AU454" s="34" t="e">
        <f t="shared" si="716"/>
        <v>#VALUE!</v>
      </c>
      <c r="AV454" s="35" t="e">
        <f t="shared" si="716"/>
        <v>#VALUE!</v>
      </c>
      <c r="AW454" s="35" t="e">
        <f t="shared" si="716"/>
        <v>#VALUE!</v>
      </c>
      <c r="AX454" s="36" t="e">
        <f t="shared" si="716"/>
        <v>#VALUE!</v>
      </c>
      <c r="AY454" s="36" t="e">
        <f t="shared" si="716"/>
        <v>#VALUE!</v>
      </c>
      <c r="AZ454" t="e">
        <f>NA()</f>
        <v>#N/A</v>
      </c>
    </row>
    <row r="455" spans="4:52" x14ac:dyDescent="0.3">
      <c r="D455">
        <v>70</v>
      </c>
      <c r="F455">
        <v>69</v>
      </c>
      <c r="G455" s="29">
        <f t="shared" ref="G455:X455" si="717">300*G383*G155</f>
        <v>54510.041605611397</v>
      </c>
      <c r="H455" s="29">
        <f t="shared" si="717"/>
        <v>72336.24642356085</v>
      </c>
      <c r="I455" s="29">
        <f t="shared" si="717"/>
        <v>67921.254866048606</v>
      </c>
      <c r="J455" s="29">
        <f t="shared" si="717"/>
        <v>64721.394275694904</v>
      </c>
      <c r="K455" s="29">
        <f t="shared" si="717"/>
        <v>8612.8536786736258</v>
      </c>
      <c r="L455" s="30" t="e">
        <f t="shared" si="717"/>
        <v>#VALUE!</v>
      </c>
      <c r="M455" s="31">
        <f t="shared" si="717"/>
        <v>31107.601896218945</v>
      </c>
      <c r="N455" s="32">
        <f t="shared" si="717"/>
        <v>5988.0412540235666</v>
      </c>
      <c r="O455" s="32">
        <f t="shared" si="717"/>
        <v>0</v>
      </c>
      <c r="P455" s="33">
        <f t="shared" si="717"/>
        <v>126111.76600767241</v>
      </c>
      <c r="Q455" s="33">
        <f t="shared" si="717"/>
        <v>108877.94452732566</v>
      </c>
      <c r="R455" s="33">
        <f t="shared" si="717"/>
        <v>385009.4624480565</v>
      </c>
      <c r="S455" s="34" t="e">
        <f t="shared" si="717"/>
        <v>#VALUE!</v>
      </c>
      <c r="T455" s="34" t="e">
        <f t="shared" si="717"/>
        <v>#VALUE!</v>
      </c>
      <c r="U455" s="35" t="e">
        <f t="shared" si="717"/>
        <v>#VALUE!</v>
      </c>
      <c r="V455" s="35" t="e">
        <f t="shared" si="717"/>
        <v>#VALUE!</v>
      </c>
      <c r="W455" s="36" t="e">
        <f t="shared" si="717"/>
        <v>#VALUE!</v>
      </c>
      <c r="X455" s="36" t="e">
        <f t="shared" si="717"/>
        <v>#VALUE!</v>
      </c>
      <c r="Y455" t="e">
        <f>NA()</f>
        <v>#N/A</v>
      </c>
      <c r="AE455">
        <v>70</v>
      </c>
      <c r="AG455">
        <f t="shared" si="709"/>
        <v>70.837563442472316</v>
      </c>
      <c r="AH455" s="29">
        <f t="shared" ref="AH455:AY455" si="718">300*AH383*AH155</f>
        <v>54827.483083394029</v>
      </c>
      <c r="AI455" s="29">
        <f t="shared" si="718"/>
        <v>73251.520451508317</v>
      </c>
      <c r="AJ455" s="29">
        <f t="shared" si="718"/>
        <v>68706.666429230783</v>
      </c>
      <c r="AK455" s="29">
        <f t="shared" si="718"/>
        <v>65499.716302407178</v>
      </c>
      <c r="AL455" s="29">
        <f t="shared" si="718"/>
        <v>8646.9505083055628</v>
      </c>
      <c r="AM455" s="30" t="e">
        <f t="shared" si="718"/>
        <v>#VALUE!</v>
      </c>
      <c r="AN455" s="31">
        <f t="shared" si="718"/>
        <v>31582.060649224011</v>
      </c>
      <c r="AO455" s="32">
        <f t="shared" si="718"/>
        <v>6089.4125767021496</v>
      </c>
      <c r="AP455" s="32">
        <f t="shared" si="718"/>
        <v>0</v>
      </c>
      <c r="AQ455" s="33">
        <f t="shared" si="718"/>
        <v>127400.92372458294</v>
      </c>
      <c r="AR455" s="33">
        <f t="shared" si="718"/>
        <v>109611.61550301494</v>
      </c>
      <c r="AS455" s="33">
        <f t="shared" si="718"/>
        <v>385582.52225987543</v>
      </c>
      <c r="AT455" s="34" t="e">
        <f t="shared" si="718"/>
        <v>#VALUE!</v>
      </c>
      <c r="AU455" s="34" t="e">
        <f t="shared" si="718"/>
        <v>#VALUE!</v>
      </c>
      <c r="AV455" s="35" t="e">
        <f t="shared" si="718"/>
        <v>#VALUE!</v>
      </c>
      <c r="AW455" s="35" t="e">
        <f t="shared" si="718"/>
        <v>#VALUE!</v>
      </c>
      <c r="AX455" s="36" t="e">
        <f t="shared" si="718"/>
        <v>#VALUE!</v>
      </c>
      <c r="AY455" s="36" t="e">
        <f t="shared" si="718"/>
        <v>#VALUE!</v>
      </c>
      <c r="AZ455" t="e">
        <f>NA()</f>
        <v>#N/A</v>
      </c>
    </row>
    <row r="456" spans="4:52" x14ac:dyDescent="0.3">
      <c r="D456">
        <v>71</v>
      </c>
      <c r="F456">
        <v>70</v>
      </c>
      <c r="G456" s="29">
        <f t="shared" ref="G456:X456" si="719">300*G384*G156</f>
        <v>54687.301752107363</v>
      </c>
      <c r="H456" s="29">
        <f t="shared" si="719"/>
        <v>72839.740439865098</v>
      </c>
      <c r="I456" s="29">
        <f t="shared" si="719"/>
        <v>68355.86806394771</v>
      </c>
      <c r="J456" s="29">
        <f t="shared" si="719"/>
        <v>65149.765438316732</v>
      </c>
      <c r="K456" s="29">
        <f t="shared" si="719"/>
        <v>8631.9370994498531</v>
      </c>
      <c r="L456" s="30" t="e">
        <f t="shared" si="719"/>
        <v>#VALUE!</v>
      </c>
      <c r="M456" s="31">
        <f t="shared" si="719"/>
        <v>31368.673366857725</v>
      </c>
      <c r="N456" s="32">
        <f t="shared" si="719"/>
        <v>6043.6640570731979</v>
      </c>
      <c r="O456" s="32">
        <f t="shared" si="719"/>
        <v>0</v>
      </c>
      <c r="P456" s="33">
        <f t="shared" si="719"/>
        <v>126821.66827032156</v>
      </c>
      <c r="Q456" s="33">
        <f t="shared" si="719"/>
        <v>109284.27071093621</v>
      </c>
      <c r="R456" s="33">
        <f t="shared" si="719"/>
        <v>385332.04620357783</v>
      </c>
      <c r="S456" s="34" t="e">
        <f t="shared" si="719"/>
        <v>#VALUE!</v>
      </c>
      <c r="T456" s="34" t="e">
        <f t="shared" si="719"/>
        <v>#VALUE!</v>
      </c>
      <c r="U456" s="35" t="e">
        <f t="shared" si="719"/>
        <v>#VALUE!</v>
      </c>
      <c r="V456" s="35" t="e">
        <f t="shared" si="719"/>
        <v>#VALUE!</v>
      </c>
      <c r="W456" s="36" t="e">
        <f t="shared" si="719"/>
        <v>#VALUE!</v>
      </c>
      <c r="X456" s="36" t="e">
        <f t="shared" si="719"/>
        <v>#VALUE!</v>
      </c>
      <c r="Y456" t="e">
        <f>NA()</f>
        <v>#N/A</v>
      </c>
      <c r="AE456">
        <v>71</v>
      </c>
      <c r="AG456">
        <f t="shared" si="709"/>
        <v>71.039070044546008</v>
      </c>
      <c r="AH456" s="29">
        <f t="shared" ref="AH456:AY456" si="720">300*AH384*AH156</f>
        <v>54860.126882891724</v>
      </c>
      <c r="AI456" s="29">
        <f t="shared" si="720"/>
        <v>73349.259649796863</v>
      </c>
      <c r="AJ456" s="29">
        <f t="shared" si="720"/>
        <v>68789.30868686024</v>
      </c>
      <c r="AK456" s="29">
        <f t="shared" si="720"/>
        <v>65582.727472928105</v>
      </c>
      <c r="AL456" s="29">
        <f t="shared" si="720"/>
        <v>8650.4364080580999</v>
      </c>
      <c r="AM456" s="30" t="e">
        <f t="shared" si="720"/>
        <v>#VALUE!</v>
      </c>
      <c r="AN456" s="31">
        <f t="shared" si="720"/>
        <v>31632.691524836573</v>
      </c>
      <c r="AO456" s="32">
        <f t="shared" si="720"/>
        <v>6100.3060546755523</v>
      </c>
      <c r="AP456" s="32">
        <f t="shared" si="720"/>
        <v>0</v>
      </c>
      <c r="AQ456" s="33">
        <f t="shared" si="720"/>
        <v>127538.23686435314</v>
      </c>
      <c r="AR456" s="33">
        <f t="shared" si="720"/>
        <v>109688.65289240559</v>
      </c>
      <c r="AS456" s="33">
        <f t="shared" si="720"/>
        <v>385640.24808137963</v>
      </c>
      <c r="AT456" s="34" t="e">
        <f t="shared" si="720"/>
        <v>#VALUE!</v>
      </c>
      <c r="AU456" s="34" t="e">
        <f t="shared" si="720"/>
        <v>#VALUE!</v>
      </c>
      <c r="AV456" s="35" t="e">
        <f t="shared" si="720"/>
        <v>#VALUE!</v>
      </c>
      <c r="AW456" s="35" t="e">
        <f t="shared" si="720"/>
        <v>#VALUE!</v>
      </c>
      <c r="AX456" s="36" t="e">
        <f t="shared" si="720"/>
        <v>#VALUE!</v>
      </c>
      <c r="AY456" s="36" t="e">
        <f t="shared" si="720"/>
        <v>#VALUE!</v>
      </c>
      <c r="AZ456" t="e">
        <f>NA()</f>
        <v>#N/A</v>
      </c>
    </row>
  </sheetData>
  <mergeCells count="6">
    <mergeCell ref="CR53:CS53"/>
    <mergeCell ref="D4:E4"/>
    <mergeCell ref="BD2:BE2"/>
    <mergeCell ref="BP53:BQ53"/>
    <mergeCell ref="BN53:BO53"/>
    <mergeCell ref="CE53:CF53"/>
  </mergeCells>
  <pageMargins left="0.7" right="0.7" top="0.75" bottom="0.75" header="0.3" footer="0.3"/>
  <headerFooter>
    <oddHeader>&amp;R&amp;"Calibri"&amp;12&amp;K000000 UNCLASSIFIED - NON CLASSIFIÉ&amp;1#_x000D_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LI456"/>
  <sheetViews>
    <sheetView workbookViewId="0"/>
  </sheetViews>
  <sheetFormatPr defaultRowHeight="14.4" x14ac:dyDescent="0.3"/>
  <cols>
    <col min="1" max="1" width="12.33203125" customWidth="1"/>
    <col min="2" max="2" width="17" customWidth="1"/>
    <col min="3" max="4" width="17.44140625" customWidth="1"/>
    <col min="5" max="5" width="10.44140625" customWidth="1"/>
    <col min="6" max="6" width="14" customWidth="1"/>
    <col min="7" max="9" width="11.5546875" customWidth="1"/>
    <col min="10" max="26" width="9.109375" customWidth="1"/>
    <col min="27" max="27" width="10" customWidth="1"/>
    <col min="28" max="32" width="9.109375" customWidth="1"/>
    <col min="33" max="33" width="15.33203125" customWidth="1"/>
    <col min="34" max="54" width="9.109375" customWidth="1"/>
    <col min="55" max="55" width="12.44140625" customWidth="1"/>
    <col min="56" max="56" width="10.5546875" customWidth="1"/>
    <col min="57" max="57" width="9.109375"/>
    <col min="58" max="58" width="10.88671875" customWidth="1"/>
    <col min="59" max="59" width="9.109375"/>
    <col min="60" max="60" width="20.6640625" customWidth="1"/>
    <col min="61" max="61" width="18" customWidth="1"/>
    <col min="62" max="62" width="9.6640625" customWidth="1"/>
    <col min="63" max="63" width="8.44140625" customWidth="1"/>
    <col min="64" max="64" width="11.109375" customWidth="1"/>
    <col min="65" max="95" width="12.109375" customWidth="1"/>
    <col min="96" max="127" width="9.109375"/>
    <col min="128" max="128" width="12" bestFit="1" customWidth="1"/>
    <col min="129" max="130" width="9.109375"/>
    <col min="131" max="131" width="9.6640625" customWidth="1"/>
    <col min="132" max="132" width="10.6640625" customWidth="1"/>
    <col min="133" max="259" width="9.109375"/>
    <col min="260" max="260" width="16.33203125" customWidth="1"/>
    <col min="261" max="291" width="9.109375"/>
    <col min="292" max="292" width="15.6640625" customWidth="1"/>
    <col min="293" max="348" width="9.109375"/>
  </cols>
  <sheetData>
    <row r="1" spans="1:321" x14ac:dyDescent="0.3">
      <c r="A1" t="s">
        <v>46</v>
      </c>
    </row>
    <row r="2" spans="1:321" x14ac:dyDescent="0.3">
      <c r="B2" s="1" t="s">
        <v>30</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1"/>
      <c r="BE2" s="1"/>
      <c r="BF2" s="1"/>
      <c r="BG2" s="1"/>
      <c r="BH2" s="1"/>
      <c r="BI2" s="47"/>
      <c r="BJ2" s="1"/>
      <c r="BK2" s="1"/>
      <c r="BL2" s="1"/>
      <c r="BM2" s="1"/>
      <c r="BN2" s="37"/>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37"/>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row>
    <row r="3" spans="1:321" x14ac:dyDescent="0.3">
      <c r="A3" s="7" t="s">
        <v>28</v>
      </c>
      <c r="B3" s="6" t="s">
        <v>19</v>
      </c>
      <c r="C3" s="6" t="s">
        <v>27</v>
      </c>
      <c r="D3" s="1"/>
      <c r="E3" s="1"/>
      <c r="F3" s="6" t="s">
        <v>0</v>
      </c>
      <c r="G3" s="49" t="s">
        <v>4</v>
      </c>
      <c r="H3" s="49" t="s">
        <v>5</v>
      </c>
      <c r="I3" s="49" t="s">
        <v>6</v>
      </c>
      <c r="J3" s="49" t="s">
        <v>7</v>
      </c>
      <c r="K3" s="49" t="s">
        <v>8</v>
      </c>
      <c r="L3" s="50" t="s">
        <v>52</v>
      </c>
      <c r="M3" s="51" t="s">
        <v>9</v>
      </c>
      <c r="N3" s="52" t="s">
        <v>10</v>
      </c>
      <c r="O3" s="52" t="s">
        <v>11</v>
      </c>
      <c r="P3" s="53" t="s">
        <v>12</v>
      </c>
      <c r="Q3" s="53" t="s">
        <v>13</v>
      </c>
      <c r="R3" s="53" t="s">
        <v>14</v>
      </c>
      <c r="S3" s="54" t="s">
        <v>20</v>
      </c>
      <c r="T3" s="54" t="s">
        <v>21</v>
      </c>
      <c r="U3" s="55" t="s">
        <v>16</v>
      </c>
      <c r="V3" s="55" t="s">
        <v>17</v>
      </c>
      <c r="W3" s="56" t="s">
        <v>18</v>
      </c>
      <c r="X3" s="56" t="s">
        <v>24</v>
      </c>
      <c r="Y3" s="1" t="s">
        <v>61</v>
      </c>
      <c r="Z3" s="57" t="s">
        <v>80</v>
      </c>
      <c r="AA3" s="57" t="s">
        <v>81</v>
      </c>
      <c r="AB3" s="1"/>
      <c r="AC3" s="1"/>
      <c r="AD3" s="1"/>
      <c r="AE3" s="1"/>
      <c r="AF3" s="1"/>
      <c r="AG3" s="6" t="s">
        <v>0</v>
      </c>
      <c r="AH3" s="49" t="s">
        <v>4</v>
      </c>
      <c r="AI3" s="49" t="s">
        <v>5</v>
      </c>
      <c r="AJ3" s="49" t="s">
        <v>6</v>
      </c>
      <c r="AK3" s="49" t="s">
        <v>7</v>
      </c>
      <c r="AL3" s="49" t="s">
        <v>8</v>
      </c>
      <c r="AM3" s="50" t="s">
        <v>52</v>
      </c>
      <c r="AN3" s="51" t="s">
        <v>9</v>
      </c>
      <c r="AO3" s="52" t="s">
        <v>10</v>
      </c>
      <c r="AP3" s="52" t="s">
        <v>11</v>
      </c>
      <c r="AQ3" s="53" t="s">
        <v>12</v>
      </c>
      <c r="AR3" s="53" t="s">
        <v>13</v>
      </c>
      <c r="AS3" s="53" t="s">
        <v>14</v>
      </c>
      <c r="AT3" s="54" t="s">
        <v>20</v>
      </c>
      <c r="AU3" s="54" t="s">
        <v>21</v>
      </c>
      <c r="AV3" s="55" t="s">
        <v>16</v>
      </c>
      <c r="AW3" s="55" t="s">
        <v>17</v>
      </c>
      <c r="AX3" s="56" t="s">
        <v>18</v>
      </c>
      <c r="AY3" s="56" t="s">
        <v>24</v>
      </c>
      <c r="AZ3" s="1" t="s">
        <v>61</v>
      </c>
      <c r="BA3" s="57" t="s">
        <v>80</v>
      </c>
      <c r="BB3" s="57" t="s">
        <v>81</v>
      </c>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EB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Z3" s="1"/>
      <c r="KF3" s="1"/>
    </row>
    <row r="4" spans="1:321" x14ac:dyDescent="0.3">
      <c r="A4" s="13">
        <v>1</v>
      </c>
      <c r="B4" s="11" t="str">
        <f>IF($C$8=FALSE,"",IF('Graph-outputs'!$AL$1=6,INDEX(Settings!$G$5:$G$34,'Calcs-control2'!A4),A4*5-5))</f>
        <v/>
      </c>
      <c r="C4" s="8">
        <v>19</v>
      </c>
      <c r="F4" s="1" t="s">
        <v>1</v>
      </c>
      <c r="G4" s="22">
        <v>90</v>
      </c>
      <c r="H4" s="22">
        <v>110</v>
      </c>
      <c r="I4" s="22">
        <v>110</v>
      </c>
      <c r="J4" s="22">
        <v>110</v>
      </c>
      <c r="K4" s="22">
        <v>30</v>
      </c>
      <c r="L4" s="23"/>
      <c r="M4" s="21">
        <v>45</v>
      </c>
      <c r="N4" s="24">
        <v>30</v>
      </c>
      <c r="O4" s="24">
        <v>30</v>
      </c>
      <c r="P4" s="25">
        <v>75</v>
      </c>
      <c r="Q4" s="25">
        <v>40</v>
      </c>
      <c r="R4" s="25">
        <v>55</v>
      </c>
      <c r="S4" s="26">
        <v>190</v>
      </c>
      <c r="T4" s="26">
        <v>250</v>
      </c>
      <c r="U4" s="27"/>
      <c r="V4" s="27"/>
      <c r="W4" s="28">
        <v>120</v>
      </c>
      <c r="X4" s="28">
        <v>100</v>
      </c>
      <c r="Z4" s="23">
        <v>30</v>
      </c>
      <c r="AA4" s="23">
        <v>60</v>
      </c>
      <c r="AG4" s="1" t="s">
        <v>1</v>
      </c>
      <c r="AH4" s="22">
        <v>90</v>
      </c>
      <c r="AI4" s="22">
        <v>110</v>
      </c>
      <c r="AJ4" s="22">
        <v>110</v>
      </c>
      <c r="AK4" s="22">
        <v>110</v>
      </c>
      <c r="AL4" s="22">
        <v>30</v>
      </c>
      <c r="AM4" s="23"/>
      <c r="AN4" s="21">
        <v>45</v>
      </c>
      <c r="AO4" s="24">
        <v>30</v>
      </c>
      <c r="AP4" s="24">
        <v>30</v>
      </c>
      <c r="AQ4" s="25">
        <v>75</v>
      </c>
      <c r="AR4" s="25">
        <v>40</v>
      </c>
      <c r="AS4" s="25">
        <v>55</v>
      </c>
      <c r="AT4" s="26">
        <v>190</v>
      </c>
      <c r="AU4" s="26">
        <v>250</v>
      </c>
      <c r="AV4" s="27"/>
      <c r="AW4" s="27"/>
      <c r="AX4" s="28">
        <v>120</v>
      </c>
      <c r="AY4" s="28">
        <v>100</v>
      </c>
      <c r="BA4" s="23">
        <v>30</v>
      </c>
      <c r="BB4" s="23">
        <v>60</v>
      </c>
    </row>
    <row r="5" spans="1:321" x14ac:dyDescent="0.3">
      <c r="A5" s="13">
        <v>2</v>
      </c>
      <c r="B5" s="11" t="str">
        <f>IF($C$8=FALSE,"",IF('Graph-outputs'!$AL$1=6,INDEX(Settings!$G$5:$G$34,'Calcs-control2'!A5),A5*5-5))</f>
        <v/>
      </c>
      <c r="C5" s="3" t="str">
        <f>INDEX($B$4:$B$24, $C$4)</f>
        <v/>
      </c>
      <c r="F5" s="1" t="s">
        <v>2</v>
      </c>
      <c r="G5" s="22">
        <v>6.4899999999999999E-2</v>
      </c>
      <c r="H5" s="22">
        <v>2.8199999999999999E-2</v>
      </c>
      <c r="I5" s="22">
        <v>4.4400000000000002E-2</v>
      </c>
      <c r="J5" s="22">
        <v>2.93E-2</v>
      </c>
      <c r="K5" s="22">
        <v>6.9699999999999998E-2</v>
      </c>
      <c r="L5" s="23"/>
      <c r="M5" s="21">
        <v>3.0499999999999999E-2</v>
      </c>
      <c r="N5" s="24">
        <v>2.3199999999999998E-2</v>
      </c>
      <c r="O5" s="24">
        <v>2.3199999999999998E-2</v>
      </c>
      <c r="P5" s="25">
        <v>2.9700000000000001E-2</v>
      </c>
      <c r="Q5" s="25">
        <v>4.3799999999999999E-2</v>
      </c>
      <c r="R5" s="25">
        <v>8.2900000000000001E-2</v>
      </c>
      <c r="S5" s="26">
        <v>3.1E-2</v>
      </c>
      <c r="T5" s="26">
        <v>3.5000000000000003E-2</v>
      </c>
      <c r="U5" s="27"/>
      <c r="V5" s="27"/>
      <c r="W5" s="28">
        <v>5.7200000000000001E-2</v>
      </c>
      <c r="X5" s="28">
        <v>4.0399999999999998E-2</v>
      </c>
      <c r="Z5" s="23">
        <v>0.08</v>
      </c>
      <c r="AA5" s="23">
        <v>4.9700000000000001E-2</v>
      </c>
      <c r="AG5" s="1" t="s">
        <v>2</v>
      </c>
      <c r="AH5" s="22">
        <v>6.4899999999999999E-2</v>
      </c>
      <c r="AI5" s="22">
        <v>2.8199999999999999E-2</v>
      </c>
      <c r="AJ5" s="22">
        <v>4.4400000000000002E-2</v>
      </c>
      <c r="AK5" s="22">
        <v>2.93E-2</v>
      </c>
      <c r="AL5" s="22">
        <v>6.9699999999999998E-2</v>
      </c>
      <c r="AM5" s="23"/>
      <c r="AN5" s="21">
        <v>3.0499999999999999E-2</v>
      </c>
      <c r="AO5" s="24">
        <v>2.3199999999999998E-2</v>
      </c>
      <c r="AP5" s="24">
        <v>2.3199999999999998E-2</v>
      </c>
      <c r="AQ5" s="25">
        <v>2.9700000000000001E-2</v>
      </c>
      <c r="AR5" s="25">
        <v>4.3799999999999999E-2</v>
      </c>
      <c r="AS5" s="25">
        <v>8.2900000000000001E-2</v>
      </c>
      <c r="AT5" s="26">
        <v>3.1E-2</v>
      </c>
      <c r="AU5" s="26">
        <v>3.5000000000000003E-2</v>
      </c>
      <c r="AV5" s="27"/>
      <c r="AW5" s="27"/>
      <c r="AX5" s="28">
        <v>5.7200000000000001E-2</v>
      </c>
      <c r="AY5" s="28">
        <v>4.0399999999999998E-2</v>
      </c>
      <c r="BA5" s="23">
        <v>0.08</v>
      </c>
      <c r="BB5" s="23">
        <v>4.9700000000000001E-2</v>
      </c>
    </row>
    <row r="6" spans="1:321" x14ac:dyDescent="0.3">
      <c r="A6" s="13">
        <v>3</v>
      </c>
      <c r="B6" s="11" t="str">
        <f>IF($C$8=FALSE,"",IF('Graph-outputs'!$AL$1=6,INDEX(Settings!$G$5:$G$34,'Calcs-control2'!A6),A6*5-5))</f>
        <v/>
      </c>
      <c r="F6" s="1" t="s">
        <v>3</v>
      </c>
      <c r="G6" s="22">
        <v>4.5</v>
      </c>
      <c r="H6" s="22">
        <v>1.5</v>
      </c>
      <c r="I6" s="22">
        <v>3</v>
      </c>
      <c r="J6" s="22">
        <v>1.5</v>
      </c>
      <c r="K6" s="22">
        <v>4</v>
      </c>
      <c r="L6" s="23"/>
      <c r="M6" s="21">
        <v>2</v>
      </c>
      <c r="N6" s="24">
        <v>1.6</v>
      </c>
      <c r="O6" s="24">
        <v>1.6</v>
      </c>
      <c r="P6" s="25">
        <v>1.3</v>
      </c>
      <c r="Q6" s="25">
        <v>1.7</v>
      </c>
      <c r="R6" s="25">
        <v>3.2</v>
      </c>
      <c r="S6" s="26">
        <v>1.4</v>
      </c>
      <c r="T6" s="26">
        <v>1.7</v>
      </c>
      <c r="U6" s="27"/>
      <c r="V6" s="27"/>
      <c r="W6" s="28">
        <v>1.4</v>
      </c>
      <c r="X6" s="28">
        <v>1.48</v>
      </c>
      <c r="Z6" s="23">
        <v>3</v>
      </c>
      <c r="AA6" s="23">
        <v>1</v>
      </c>
      <c r="AG6" s="1" t="s">
        <v>3</v>
      </c>
      <c r="AH6" s="22">
        <v>4.5</v>
      </c>
      <c r="AI6" s="22">
        <v>1.5</v>
      </c>
      <c r="AJ6" s="22">
        <v>3</v>
      </c>
      <c r="AK6" s="22">
        <v>1.5</v>
      </c>
      <c r="AL6" s="22">
        <v>4</v>
      </c>
      <c r="AM6" s="23"/>
      <c r="AN6" s="21">
        <v>2</v>
      </c>
      <c r="AO6" s="24">
        <v>1.6</v>
      </c>
      <c r="AP6" s="24">
        <v>1.6</v>
      </c>
      <c r="AQ6" s="25">
        <v>1.3</v>
      </c>
      <c r="AR6" s="25">
        <v>1.7</v>
      </c>
      <c r="AS6" s="25">
        <v>3.2</v>
      </c>
      <c r="AT6" s="26">
        <v>1.4</v>
      </c>
      <c r="AU6" s="26">
        <v>1.7</v>
      </c>
      <c r="AV6" s="27"/>
      <c r="AW6" s="27"/>
      <c r="AX6" s="28">
        <v>1.4</v>
      </c>
      <c r="AY6" s="28">
        <v>1.48</v>
      </c>
      <c r="BA6" s="23">
        <v>3</v>
      </c>
      <c r="BB6" s="23">
        <v>1</v>
      </c>
    </row>
    <row r="7" spans="1:321" x14ac:dyDescent="0.3">
      <c r="A7" s="13">
        <v>4</v>
      </c>
      <c r="B7" s="11" t="str">
        <f>IF($C$8=FALSE,"",IF('Graph-outputs'!$AL$1=6,INDEX(Settings!$G$5:$G$34,'Calcs-control2'!A7),A7*5-5))</f>
        <v/>
      </c>
      <c r="C7" s="40" t="s">
        <v>198</v>
      </c>
      <c r="F7" s="1" t="s">
        <v>29</v>
      </c>
      <c r="S7" s="26" t="str">
        <f t="shared" ref="S7:X7" si="0">$C$5</f>
        <v/>
      </c>
      <c r="T7" s="26" t="str">
        <f t="shared" si="0"/>
        <v/>
      </c>
      <c r="U7" s="27" t="str">
        <f t="shared" si="0"/>
        <v/>
      </c>
      <c r="V7" s="27" t="str">
        <f t="shared" si="0"/>
        <v/>
      </c>
      <c r="W7" s="28" t="str">
        <f t="shared" si="0"/>
        <v/>
      </c>
      <c r="X7" s="28" t="str">
        <f t="shared" si="0"/>
        <v/>
      </c>
      <c r="AG7" s="1" t="s">
        <v>29</v>
      </c>
      <c r="AT7" s="26" t="str">
        <f t="shared" ref="AT7:AY7" si="1">$C$5</f>
        <v/>
      </c>
      <c r="AU7" s="26" t="str">
        <f t="shared" si="1"/>
        <v/>
      </c>
      <c r="AV7" s="27" t="str">
        <f t="shared" si="1"/>
        <v/>
      </c>
      <c r="AW7" s="27" t="str">
        <f t="shared" si="1"/>
        <v/>
      </c>
      <c r="AX7" s="28" t="str">
        <f t="shared" si="1"/>
        <v/>
      </c>
      <c r="AY7" s="28" t="str">
        <f t="shared" si="1"/>
        <v/>
      </c>
      <c r="IZ7" s="1"/>
      <c r="KF7" s="1"/>
    </row>
    <row r="8" spans="1:321" x14ac:dyDescent="0.3">
      <c r="A8" s="13">
        <v>5</v>
      </c>
      <c r="B8" s="11" t="str">
        <f>IF($C$8=FALSE,"",IF('Graph-outputs'!$AL$1=6,INDEX(Settings!$G$5:$G$34,'Calcs-control2'!A8),A8*5-5))</f>
        <v/>
      </c>
      <c r="C8" s="40" t="b">
        <f>IF(AND('Graph-outputs'!$AK$2=TRUE, OR('Graph-outputs'!$AL$1=6,'Graph-outputs'!$AL$1&gt;12)),TRUE,FALSE)</f>
        <v>0</v>
      </c>
      <c r="F8" s="1" t="s">
        <v>67</v>
      </c>
      <c r="S8" s="26" t="e">
        <f>IF(S7&lt;58.8, 0.005*(EXP(0.061*S7)-1), 0.176+0.02*(S7-58.8))</f>
        <v>#VALUE!</v>
      </c>
      <c r="T8" s="26" t="e">
        <f>IF(T7&lt;58.8, 0.005*(EXP(0.061*T7)-1), 0.176+0.02*(T7-58.8))</f>
        <v>#VALUE!</v>
      </c>
      <c r="U8" s="27"/>
      <c r="V8" s="27"/>
      <c r="W8" s="28"/>
      <c r="X8" s="28"/>
      <c r="AG8" s="1" t="s">
        <v>67</v>
      </c>
      <c r="AT8" s="26" t="e">
        <f>IF(AT7&lt;58.8, 0.005*(EXP(0.061*AT7)-1), 0.176+0.02*(AT7-58.8))</f>
        <v>#VALUE!</v>
      </c>
      <c r="AU8" s="26" t="e">
        <f>IF(AU7&lt;58.8, 0.005*(EXP(0.061*AU7)-1), 0.176+0.02*(AU7-58.8))</f>
        <v>#VALUE!</v>
      </c>
      <c r="AV8" s="27"/>
      <c r="AW8" s="27"/>
      <c r="AX8" s="28"/>
      <c r="AY8" s="28"/>
    </row>
    <row r="9" spans="1:321" x14ac:dyDescent="0.3">
      <c r="A9" s="13">
        <v>6</v>
      </c>
      <c r="B9" s="11" t="str">
        <f>IF($C$8=FALSE,"",IF('Graph-outputs'!$AL$1=6,INDEX(Settings!$G$5:$G$34,'Calcs-control2'!A9),A9*5-5))</f>
        <v/>
      </c>
      <c r="F9" s="1" t="s">
        <v>25</v>
      </c>
      <c r="G9" s="22">
        <v>0.9</v>
      </c>
      <c r="H9" s="22">
        <v>0.7</v>
      </c>
      <c r="I9" s="22">
        <v>0.75</v>
      </c>
      <c r="J9" s="22">
        <v>0.8</v>
      </c>
      <c r="K9" s="22">
        <v>0.8</v>
      </c>
      <c r="L9" s="23"/>
      <c r="M9" s="21">
        <v>0.85</v>
      </c>
      <c r="N9" s="24">
        <v>0.9</v>
      </c>
      <c r="O9" s="24">
        <v>0.9</v>
      </c>
      <c r="P9" s="25">
        <v>0.75</v>
      </c>
      <c r="Q9" s="25">
        <v>0.75</v>
      </c>
      <c r="R9" s="25">
        <v>0.75</v>
      </c>
      <c r="S9" s="26"/>
      <c r="T9" s="26"/>
      <c r="U9" s="27">
        <v>0.8</v>
      </c>
      <c r="V9" s="27">
        <v>0.8</v>
      </c>
      <c r="W9" s="28">
        <v>0.8</v>
      </c>
      <c r="X9" s="28">
        <v>0.8</v>
      </c>
      <c r="Z9" s="23">
        <v>0.8</v>
      </c>
      <c r="AA9" s="23"/>
      <c r="AG9" s="1" t="s">
        <v>25</v>
      </c>
      <c r="AH9" s="22">
        <v>0.9</v>
      </c>
      <c r="AI9" s="22">
        <v>0.7</v>
      </c>
      <c r="AJ9" s="22">
        <v>0.75</v>
      </c>
      <c r="AK9" s="22">
        <v>0.8</v>
      </c>
      <c r="AL9" s="22">
        <v>0.8</v>
      </c>
      <c r="AM9" s="23"/>
      <c r="AN9" s="21">
        <v>0.85</v>
      </c>
      <c r="AO9" s="24">
        <v>0.9</v>
      </c>
      <c r="AP9" s="24">
        <v>0.9</v>
      </c>
      <c r="AQ9" s="25">
        <v>0.75</v>
      </c>
      <c r="AR9" s="25">
        <v>0.75</v>
      </c>
      <c r="AS9" s="25">
        <v>0.75</v>
      </c>
      <c r="AT9" s="26"/>
      <c r="AU9" s="26"/>
      <c r="AV9" s="27">
        <v>0.8</v>
      </c>
      <c r="AW9" s="27">
        <v>0.8</v>
      </c>
      <c r="AX9" s="28">
        <v>0.8</v>
      </c>
      <c r="AY9" s="28">
        <v>0.8</v>
      </c>
      <c r="BA9" s="23">
        <v>0.8</v>
      </c>
      <c r="BB9" s="23"/>
      <c r="CQ9" s="37"/>
    </row>
    <row r="10" spans="1:321" x14ac:dyDescent="0.3">
      <c r="A10" s="13">
        <v>7</v>
      </c>
      <c r="B10" s="11" t="str">
        <f>IF($C$8=FALSE,"",IF('Graph-outputs'!$AL$1=6,INDEX(Settings!$G$5:$G$34,'Calcs-control2'!A10),A10*5-5))</f>
        <v/>
      </c>
      <c r="F10" s="1" t="s">
        <v>26</v>
      </c>
      <c r="G10" s="22">
        <v>72</v>
      </c>
      <c r="H10" s="22">
        <v>64</v>
      </c>
      <c r="I10" s="22">
        <v>62</v>
      </c>
      <c r="J10" s="22">
        <v>66</v>
      </c>
      <c r="K10" s="22">
        <v>56</v>
      </c>
      <c r="L10" s="23">
        <v>62</v>
      </c>
      <c r="M10" s="21">
        <v>106</v>
      </c>
      <c r="N10" s="24">
        <v>32</v>
      </c>
      <c r="O10" s="24">
        <v>32</v>
      </c>
      <c r="P10" s="25">
        <v>38</v>
      </c>
      <c r="Q10" s="25">
        <v>63</v>
      </c>
      <c r="R10" s="25">
        <v>31</v>
      </c>
      <c r="S10" s="26"/>
      <c r="T10" s="26"/>
      <c r="U10" s="27">
        <v>50</v>
      </c>
      <c r="V10" s="27">
        <v>50</v>
      </c>
      <c r="W10" s="28">
        <v>50</v>
      </c>
      <c r="X10" s="28">
        <v>50</v>
      </c>
      <c r="Z10" s="23">
        <v>62</v>
      </c>
      <c r="AA10" s="23"/>
      <c r="AG10" s="1" t="s">
        <v>26</v>
      </c>
      <c r="AH10" s="22">
        <v>72</v>
      </c>
      <c r="AI10" s="22">
        <v>64</v>
      </c>
      <c r="AJ10" s="22">
        <v>62</v>
      </c>
      <c r="AK10" s="22">
        <v>66</v>
      </c>
      <c r="AL10" s="22">
        <v>56</v>
      </c>
      <c r="AM10" s="23">
        <v>62</v>
      </c>
      <c r="AN10" s="21">
        <v>106</v>
      </c>
      <c r="AO10" s="24">
        <v>32</v>
      </c>
      <c r="AP10" s="24">
        <v>32</v>
      </c>
      <c r="AQ10" s="25">
        <v>38</v>
      </c>
      <c r="AR10" s="25">
        <v>63</v>
      </c>
      <c r="AS10" s="25">
        <v>31</v>
      </c>
      <c r="AT10" s="26"/>
      <c r="AU10" s="26"/>
      <c r="AV10" s="27">
        <v>50</v>
      </c>
      <c r="AW10" s="27">
        <v>50</v>
      </c>
      <c r="AX10" s="28">
        <v>50</v>
      </c>
      <c r="AY10" s="28">
        <v>50</v>
      </c>
      <c r="BA10" s="23">
        <v>62</v>
      </c>
      <c r="BB10" s="23"/>
    </row>
    <row r="11" spans="1:321" x14ac:dyDescent="0.3">
      <c r="A11" s="13">
        <v>8</v>
      </c>
      <c r="B11" s="11" t="str">
        <f>IF($C$8=FALSE,"",IF('Graph-outputs'!$AL$1=6,INDEX(Settings!$G$5:$G$34,'Calcs-control2'!A11),A11*5-5))</f>
        <v/>
      </c>
      <c r="F11" s="1" t="s">
        <v>70</v>
      </c>
      <c r="G11" s="22">
        <f>IF(Settings!$I$6=Settings!$C$46, G10, Settings!$I$6)</f>
        <v>50</v>
      </c>
      <c r="H11" s="22">
        <f>IF(Settings!$I$6=Settings!$C$46, H10, Settings!$I$6)</f>
        <v>50</v>
      </c>
      <c r="I11" s="22">
        <f>IF(Settings!$I$6=Settings!$C$46, I10, Settings!$I$6)</f>
        <v>50</v>
      </c>
      <c r="J11" s="22">
        <f>IF(Settings!$I$6=Settings!$C$46, J10, Settings!$I$6)</f>
        <v>50</v>
      </c>
      <c r="K11" s="22">
        <f>IF(Settings!$I$6=Settings!$C$46, K10, Settings!$I$6)</f>
        <v>50</v>
      </c>
      <c r="L11" s="23">
        <f>IF(Settings!$I$6=Settings!$C$46, L10, Settings!$I$6)</f>
        <v>50</v>
      </c>
      <c r="M11" s="21">
        <f>IF(Settings!$I$6=Settings!$C$46, M10, Settings!$I$6)</f>
        <v>50</v>
      </c>
      <c r="N11" s="24">
        <f>IF(Settings!$I$6=Settings!$C$46, N10, Settings!$I$6)</f>
        <v>50</v>
      </c>
      <c r="O11" s="24">
        <f>IF(Settings!$I$6=Settings!$C$46, O10, Settings!$I$6)</f>
        <v>50</v>
      </c>
      <c r="P11" s="25">
        <f>IF(Settings!$I$6=Settings!$C$46, P10, Settings!$I$6)</f>
        <v>50</v>
      </c>
      <c r="Q11" s="25">
        <f>IF(Settings!$I$6=Settings!$C$46, Q10, Settings!$I$6)</f>
        <v>50</v>
      </c>
      <c r="R11" s="25">
        <f>IF(Settings!$I$6=Settings!$C$46, R10, Settings!$I$6)</f>
        <v>50</v>
      </c>
      <c r="S11" s="26"/>
      <c r="T11" s="26"/>
      <c r="U11" s="27">
        <f>IF(Settings!$I$6=Settings!$C$46, U10, Settings!$I$6)</f>
        <v>50</v>
      </c>
      <c r="V11" s="27">
        <f>IF(Settings!$I$6=Settings!$C$46, V10, Settings!$I$6)</f>
        <v>50</v>
      </c>
      <c r="W11" s="28">
        <f>IF(Settings!$I$6=Settings!$C$46, W10, Settings!$I$6)</f>
        <v>50</v>
      </c>
      <c r="X11" s="28">
        <f>IF(Settings!$I$6=Settings!$C$46, X10, Settings!$I$6)</f>
        <v>50</v>
      </c>
      <c r="Z11" s="23">
        <f>IF(Settings!$I$6=Settings!$C$46, Z10, Settings!$I$6)</f>
        <v>50</v>
      </c>
      <c r="AA11" s="23"/>
      <c r="AG11" s="1" t="s">
        <v>70</v>
      </c>
      <c r="AH11" s="22">
        <f>IF(Settings!$I$6=Settings!$C$46, AH10, Settings!$I$6)</f>
        <v>50</v>
      </c>
      <c r="AI11" s="22">
        <f>IF(Settings!$I$6=Settings!$C$46, AI10, Settings!$I$6)</f>
        <v>50</v>
      </c>
      <c r="AJ11" s="22">
        <f>IF(Settings!$I$6=Settings!$C$46, AJ10, Settings!$I$6)</f>
        <v>50</v>
      </c>
      <c r="AK11" s="22">
        <f>IF(Settings!$I$6=Settings!$C$46, AK10, Settings!$I$6)</f>
        <v>50</v>
      </c>
      <c r="AL11" s="22">
        <f>IF(Settings!$I$6=Settings!$C$46, AL10, Settings!$I$6)</f>
        <v>50</v>
      </c>
      <c r="AM11" s="23">
        <f>IF(Settings!$I$6=Settings!$C$46, AM10, Settings!$I$6)</f>
        <v>50</v>
      </c>
      <c r="AN11" s="21">
        <f>IF(Settings!$I$6=Settings!$C$46, AN10, Settings!$I$6)</f>
        <v>50</v>
      </c>
      <c r="AO11" s="24">
        <f>IF(Settings!$I$6=Settings!$C$46, AO10, Settings!$I$6)</f>
        <v>50</v>
      </c>
      <c r="AP11" s="24">
        <f>IF(Settings!$I$6=Settings!$C$46, AP10, Settings!$I$6)</f>
        <v>50</v>
      </c>
      <c r="AQ11" s="25">
        <f>IF(Settings!$I$6=Settings!$C$46, AQ10, Settings!$I$6)</f>
        <v>50</v>
      </c>
      <c r="AR11" s="25">
        <f>IF(Settings!$I$6=Settings!$C$46, AR10, Settings!$I$6)</f>
        <v>50</v>
      </c>
      <c r="AS11" s="25">
        <f>IF(Settings!$I$6=Settings!$C$46, AS10, Settings!$I$6)</f>
        <v>50</v>
      </c>
      <c r="AT11" s="26"/>
      <c r="AU11" s="26"/>
      <c r="AV11" s="27">
        <f>IF(Settings!$I$6=Settings!$C$46, AV10, Settings!$I$6)</f>
        <v>50</v>
      </c>
      <c r="AW11" s="27">
        <f>IF(Settings!$I$6=Settings!$C$46, AW10, Settings!$I$6)</f>
        <v>50</v>
      </c>
      <c r="AX11" s="28">
        <f>IF(Settings!$I$6=Settings!$C$46, AX10, Settings!$I$6)</f>
        <v>50</v>
      </c>
      <c r="AY11" s="28">
        <f>IF(Settings!$I$6=Settings!$C$46, AY10, Settings!$I$6)</f>
        <v>50</v>
      </c>
      <c r="BA11" s="23">
        <f>IF(Settings!$I$6=Settings!$C$46, BA10, Settings!$I$6)</f>
        <v>50</v>
      </c>
      <c r="BB11" s="23"/>
    </row>
    <row r="12" spans="1:321" x14ac:dyDescent="0.3">
      <c r="A12" s="13">
        <v>9</v>
      </c>
      <c r="B12" s="11" t="str">
        <f>IF($C$8=FALSE,"",IF('Graph-outputs'!$AL$1=6,INDEX(Settings!$G$5:$G$34,'Calcs-control2'!A12),A12*5-5))</f>
        <v/>
      </c>
      <c r="F12" s="1" t="s">
        <v>23</v>
      </c>
      <c r="G12" s="22">
        <f>EXP(50*LN(G$9)*(1/G$11-1/G$10))</f>
        <v>0.96831920300204211</v>
      </c>
      <c r="H12" s="22">
        <f>EXP(50*LN(H$9)*(1/H$11-1/H$10))</f>
        <v>0.92494348189859732</v>
      </c>
      <c r="I12" s="22">
        <f>EXP(50*LN(I$9)*(1/I$11-1/I$10))</f>
        <v>0.9458413774349641</v>
      </c>
      <c r="J12" s="22">
        <f>EXP(50*LN(J$9)*(1/J$11-1/J$10))</f>
        <v>0.94734171974678194</v>
      </c>
      <c r="K12" s="22">
        <f>EXP(50*LN(K$9)*(1/K$11-1/K$10))</f>
        <v>0.97637530014833185</v>
      </c>
      <c r="L12" s="23"/>
      <c r="M12" s="21">
        <f t="shared" ref="M12:R12" si="2">EXP(50*LN(M$9)*(1/M$11-1/M$10))</f>
        <v>0.91772356873278338</v>
      </c>
      <c r="N12" s="24">
        <f t="shared" si="2"/>
        <v>1.0610566911961516</v>
      </c>
      <c r="O12" s="24">
        <f t="shared" si="2"/>
        <v>1.0610566911961516</v>
      </c>
      <c r="P12" s="25">
        <f t="shared" si="2"/>
        <v>1.0951014093380498</v>
      </c>
      <c r="Q12" s="25">
        <f t="shared" si="2"/>
        <v>0.94236465948795434</v>
      </c>
      <c r="R12" s="25">
        <f t="shared" si="2"/>
        <v>1.1928212150240936</v>
      </c>
      <c r="S12" s="26"/>
      <c r="T12" s="26"/>
      <c r="U12" s="27">
        <f>EXP(50*LN(U$9)*(1/U$11-1/U$10))</f>
        <v>1</v>
      </c>
      <c r="V12" s="27">
        <f>EXP(50*LN(V$9)*(1/V$11-1/V$10))</f>
        <v>1</v>
      </c>
      <c r="W12" s="28">
        <f>EXP(50*LN(W$9)*(1/W$11-1/W$10))</f>
        <v>1</v>
      </c>
      <c r="X12" s="28">
        <f>EXP(50*LN(X$9)*(1/X$11-1/X$10))</f>
        <v>1</v>
      </c>
      <c r="Z12" s="23">
        <f>EXP(50*LN(Z$9)*(1/Z$11-1/Z$10))</f>
        <v>0.95773029062098392</v>
      </c>
      <c r="AA12" s="23"/>
      <c r="AG12" s="1" t="s">
        <v>23</v>
      </c>
      <c r="AH12" s="22">
        <f>EXP(50*LN(AH$9)*(1/AH$11-1/AH$10))</f>
        <v>0.96831920300204211</v>
      </c>
      <c r="AI12" s="22">
        <f>EXP(50*LN(AI$9)*(1/AI$11-1/AI$10))</f>
        <v>0.92494348189859732</v>
      </c>
      <c r="AJ12" s="22">
        <f>EXP(50*LN(AJ$9)*(1/AJ$11-1/AJ$10))</f>
        <v>0.9458413774349641</v>
      </c>
      <c r="AK12" s="22">
        <f>EXP(50*LN(AK$9)*(1/AK$11-1/AK$10))</f>
        <v>0.94734171974678194</v>
      </c>
      <c r="AL12" s="22">
        <f>EXP(50*LN(AL$9)*(1/AL$11-1/AL$10))</f>
        <v>0.97637530014833185</v>
      </c>
      <c r="AM12" s="23"/>
      <c r="AN12" s="21">
        <f t="shared" ref="AN12:AS12" si="3">EXP(50*LN(AN$9)*(1/AN$11-1/AN$10))</f>
        <v>0.91772356873278338</v>
      </c>
      <c r="AO12" s="24">
        <f t="shared" si="3"/>
        <v>1.0610566911961516</v>
      </c>
      <c r="AP12" s="24">
        <f t="shared" si="3"/>
        <v>1.0610566911961516</v>
      </c>
      <c r="AQ12" s="25">
        <f t="shared" si="3"/>
        <v>1.0951014093380498</v>
      </c>
      <c r="AR12" s="25">
        <f t="shared" si="3"/>
        <v>0.94236465948795434</v>
      </c>
      <c r="AS12" s="25">
        <f t="shared" si="3"/>
        <v>1.1928212150240936</v>
      </c>
      <c r="AT12" s="26"/>
      <c r="AU12" s="26"/>
      <c r="AV12" s="27">
        <f>EXP(50*LN(AV$9)*(1/AV$11-1/AV$10))</f>
        <v>1</v>
      </c>
      <c r="AW12" s="27">
        <f>EXP(50*LN(AW$9)*(1/AW$11-1/AW$10))</f>
        <v>1</v>
      </c>
      <c r="AX12" s="28">
        <f>EXP(50*LN(AX$9)*(1/AX$11-1/AX$10))</f>
        <v>1</v>
      </c>
      <c r="AY12" s="28">
        <f>EXP(50*LN(AY$9)*(1/AY$11-1/AY$10))</f>
        <v>1</v>
      </c>
      <c r="BA12" s="23">
        <f>EXP(50*LN(BA$9)*(1/BA$11-1/BA$10))</f>
        <v>0.95773029062098392</v>
      </c>
      <c r="BB12" s="23"/>
    </row>
    <row r="13" spans="1:321" x14ac:dyDescent="0.3">
      <c r="A13" s="13">
        <v>10</v>
      </c>
      <c r="B13" s="11" t="str">
        <f>IF($C$8=FALSE,"",IF('Graph-outputs'!$AL$1=6,INDEX(Settings!$G$5:$G$34,'Calcs-control2'!A13),A13*5-5))</f>
        <v/>
      </c>
      <c r="AC13" t="s">
        <v>56</v>
      </c>
      <c r="AD13" t="s">
        <v>55</v>
      </c>
      <c r="AE13" t="s">
        <v>54</v>
      </c>
    </row>
    <row r="14" spans="1:321" x14ac:dyDescent="0.3">
      <c r="A14" s="13">
        <v>11</v>
      </c>
      <c r="B14" s="11" t="str">
        <f>IF($C$8=FALSE,"",IF('Graph-outputs'!$AL$1=6,INDEX(Settings!$G$5:$G$34,'Calcs-control2'!A14),A14*5-5))</f>
        <v/>
      </c>
      <c r="E14" s="1" t="s">
        <v>82</v>
      </c>
      <c r="F14">
        <v>0</v>
      </c>
      <c r="G14" s="22">
        <f>G$4*(1-EXP(-G$5*$F14))^G$6</f>
        <v>0</v>
      </c>
      <c r="H14" s="22">
        <f>H$4*(1-EXP(-H$5*$F14))^H$6</f>
        <v>0</v>
      </c>
      <c r="I14" s="22">
        <f>I$4*(1-EXP(-I$5*$F14))^I$6</f>
        <v>0</v>
      </c>
      <c r="J14" s="22">
        <f>J$4*(1-EXP(-J$5*$F14))^J$6</f>
        <v>0</v>
      </c>
      <c r="K14" s="22">
        <f>K$4*(1-EXP(-K$5*$F14))^K$6</f>
        <v>0</v>
      </c>
      <c r="L14" s="23"/>
      <c r="M14" s="22">
        <f t="shared" ref="M14:N29" si="4">M$4*(1-EXP(-M$5*$F14))^M$6</f>
        <v>0</v>
      </c>
      <c r="N14" s="24">
        <f t="shared" si="4"/>
        <v>0</v>
      </c>
      <c r="O14" s="24">
        <f>IF(Settings!$I$6&gt;69, 0.2*(N14), 0)</f>
        <v>0</v>
      </c>
      <c r="P14" s="25">
        <f t="shared" ref="P14:R30" si="5">P$4*(1-EXP(-P$5*$F14))^P$6</f>
        <v>0</v>
      </c>
      <c r="Q14" s="25">
        <f t="shared" si="5"/>
        <v>0</v>
      </c>
      <c r="R14" s="25">
        <f t="shared" si="5"/>
        <v>0</v>
      </c>
      <c r="S14" s="26" t="e">
        <f>S$8*(S$4*(1-EXP(-S$5*F14))^S$6)</f>
        <v>#VALUE!</v>
      </c>
      <c r="T14" s="26" t="e">
        <f>T$8*(T$4*(1-EXP(-T$5*F14))^T$6)</f>
        <v>#VALUE!</v>
      </c>
      <c r="U14" s="27" t="e">
        <f>(U$7/100*$H14)+((100-U$7)/100*$N14)</f>
        <v>#VALUE!</v>
      </c>
      <c r="V14" s="27" t="e">
        <f>(V$7/100*$H14)+((100-V$7)/100*$O14)</f>
        <v>#VALUE!</v>
      </c>
      <c r="W14" s="28" t="e">
        <f>$W$7/100*(($W$4*(1-EXP(-$W$5*F14))^$W$6)) + ((100-$W$7)/100*N14)</f>
        <v>#VALUE!</v>
      </c>
      <c r="X14" s="28" t="e">
        <f>$X$7/100*(($X$4*(1-EXP(-$X$5*F14))^$X$6)) + ((100-$X$7)/100*O14)</f>
        <v>#VALUE!</v>
      </c>
      <c r="Z14" s="23">
        <f>Z$4*(1-EXP(-Z$5*$F14))^Z$6</f>
        <v>0</v>
      </c>
      <c r="AA14" s="23">
        <f>AA$4*(1-EXP(-AA$5*$F14))^AA$6</f>
        <v>0</v>
      </c>
      <c r="AC14">
        <v>0</v>
      </c>
      <c r="AD14" s="41">
        <f>147.2*(101-AC158)/(59.5+AC158)</f>
        <v>8.2315789473684191</v>
      </c>
      <c r="AE14" s="44">
        <f>0.208*EXP(0.05039*AC14)*91.9*(EXP(-0.1386*$AD$14)*(1+($AD$14^5.31/(4.93*10^7))))</f>
        <v>6.1169246739172793</v>
      </c>
      <c r="AF14" s="1" t="s">
        <v>82</v>
      </c>
      <c r="AG14">
        <f>AE14</f>
        <v>6.1169246739172793</v>
      </c>
      <c r="AH14" s="22">
        <f>AH$4*(1-EXP(-AH$5*$AG14))^AH$6</f>
        <v>0.59379576013523883</v>
      </c>
      <c r="AI14" s="22">
        <f t="shared" ref="AI14:AL29" si="6">AI$4*(1-EXP(-AI$5*$AG14))^AI$6</f>
        <v>6.9372531905111456</v>
      </c>
      <c r="AJ14" s="22">
        <f t="shared" si="6"/>
        <v>1.4798470394561247</v>
      </c>
      <c r="AK14" s="22">
        <f t="shared" si="6"/>
        <v>7.3111865805119782</v>
      </c>
      <c r="AL14" s="22">
        <f t="shared" si="6"/>
        <v>0.43551153873644438</v>
      </c>
      <c r="AM14" s="23"/>
      <c r="AN14" s="22">
        <f>AN$4*(1-EXP(-AN$5*$AG14))^AN$6</f>
        <v>1.3035062726392415</v>
      </c>
      <c r="AO14" s="24">
        <f>AO$4*(1-EXP(-AO$5*$AG14))^AO$6</f>
        <v>1.179322348876886</v>
      </c>
      <c r="AP14" s="24">
        <f>IF(Settings!$I$6&gt;69, 0.2*(AO14), 0)</f>
        <v>0</v>
      </c>
      <c r="AQ14" s="25">
        <f>AQ$4*(1-EXP(-AQ$5*$AG14))^AQ$6</f>
        <v>7.2715884562930011</v>
      </c>
      <c r="AR14" s="25">
        <f t="shared" ref="AR14:AS29" si="7">AR$4*(1-EXP(-AR$5*$AG14))^AR$6</f>
        <v>3.4117401318303617</v>
      </c>
      <c r="AS14" s="25">
        <f t="shared" si="7"/>
        <v>2.8783076637896032</v>
      </c>
      <c r="AT14" s="26" t="e">
        <f>AT$8*(AT$4*(1-EXP(-AT$5*AG14))^AT$6)</f>
        <v>#VALUE!</v>
      </c>
      <c r="AU14" s="26" t="e">
        <f>AU$8*(AU$4*(1-EXP(-AU$5*AG14))^AU$6)</f>
        <v>#VALUE!</v>
      </c>
      <c r="AV14" s="27" t="e">
        <f>(AV$7/100*$AI14)+((100-AV$7)/100*$AO14)</f>
        <v>#VALUE!</v>
      </c>
      <c r="AW14" s="27" t="e">
        <f>(AW$7/100*$AI14)+((100-AW$7)/100*$AP14)</f>
        <v>#VALUE!</v>
      </c>
      <c r="AX14" s="28" t="e">
        <f>$W$7/100*(($W$4*(1-EXP(-$W$5*AG14))^$W$6)) + ((100-$W$7)/100*AO14)</f>
        <v>#VALUE!</v>
      </c>
      <c r="AY14" s="28" t="e">
        <f>$X$7/100*(($X$4*(1-EXP(-$X$5*AG14))^$X$6)) + ((100-$X$7)/100*AP14)</f>
        <v>#VALUE!</v>
      </c>
      <c r="BA14" s="23">
        <f>BA$4*(1-EXP(-BA$5*$AG14))^BA$6</f>
        <v>1.7385175925890064</v>
      </c>
      <c r="BB14" s="23">
        <f>BB$4*(1-EXP(-BB$5*$AG14))^BB$6</f>
        <v>15.728841917761107</v>
      </c>
    </row>
    <row r="15" spans="1:321" x14ac:dyDescent="0.3">
      <c r="A15" s="13">
        <v>12</v>
      </c>
      <c r="B15" s="11" t="str">
        <f>IF($C$8=FALSE,"",IF('Graph-outputs'!$AL$1=6,INDEX(Settings!$G$5:$G$34,'Calcs-control2'!A15),A15*5-5))</f>
        <v/>
      </c>
      <c r="F15">
        <v>1</v>
      </c>
      <c r="G15" s="22">
        <f t="shared" ref="G15:M65" si="8">G$4*(1-EXP(-G$5*$F15))^G$6</f>
        <v>3.5177807348999953E-4</v>
      </c>
      <c r="H15" s="22">
        <f t="shared" si="8"/>
        <v>0.51003808295335251</v>
      </c>
      <c r="I15" s="22">
        <f t="shared" si="8"/>
        <v>9.0099960398749498E-3</v>
      </c>
      <c r="J15" s="22">
        <f t="shared" si="8"/>
        <v>0.53972656790043683</v>
      </c>
      <c r="K15" s="22">
        <f t="shared" si="8"/>
        <v>6.1640101102491984E-4</v>
      </c>
      <c r="L15" s="23"/>
      <c r="M15" s="22">
        <f t="shared" si="4"/>
        <v>4.0606903871490387E-2</v>
      </c>
      <c r="N15" s="24">
        <f t="shared" si="4"/>
        <v>7.1426128133741412E-2</v>
      </c>
      <c r="O15" s="24">
        <f>IF(Settings!$I$6&gt;69, 0.2*(N15), 0)</f>
        <v>0</v>
      </c>
      <c r="P15" s="25">
        <f t="shared" si="5"/>
        <v>0.76081898804409598</v>
      </c>
      <c r="Q15" s="25">
        <f t="shared" si="5"/>
        <v>0.18899756581748212</v>
      </c>
      <c r="R15" s="25">
        <f t="shared" si="5"/>
        <v>1.6692842574263751E-2</v>
      </c>
      <c r="S15" s="26" t="e">
        <f t="shared" ref="S15:S78" si="9">S$8*(S$4*(1-EXP(-S$5*F15))^S$6)</f>
        <v>#VALUE!</v>
      </c>
      <c r="T15" s="26" t="e">
        <f t="shared" ref="T15:T78" si="10">T$8*(T$4*(1-EXP(-T$5*F15))^T$6)</f>
        <v>#VALUE!</v>
      </c>
      <c r="U15" s="27" t="e">
        <f t="shared" ref="U15:U78" si="11">(U$7/100*$H15)+((100-U$7)/100*$N15)</f>
        <v>#VALUE!</v>
      </c>
      <c r="V15" s="27" t="e">
        <f t="shared" ref="V15:V78" si="12">(V$7/100*$H15)+((100-V$7)/100*$O15)</f>
        <v>#VALUE!</v>
      </c>
      <c r="W15" s="28" t="e">
        <f t="shared" ref="W15:W78" si="13">$W$7/100*(($W$4*(1-EXP(-$W$5*F15))^$W$6)) + ((100-$W$7)/100*N15)</f>
        <v>#VALUE!</v>
      </c>
      <c r="X15" s="28" t="e">
        <f t="shared" ref="X15:X78" si="14">$X$7/100*(($X$4*(1-EXP(-$X$5*F15))^$X$6)) + ((100-$X$7)/100*O15)</f>
        <v>#VALUE!</v>
      </c>
      <c r="Z15" s="23">
        <f t="shared" ref="Z15:AA30" si="15">Z$4*(1-EXP(-Z$5*$F15))^Z$6</f>
        <v>1.3634000165197738E-2</v>
      </c>
      <c r="AA15" s="23">
        <f t="shared" si="15"/>
        <v>2.9091098317398489</v>
      </c>
      <c r="AC15">
        <v>1</v>
      </c>
      <c r="AE15" s="44">
        <f t="shared" ref="AE15:AE54" si="16">0.208*EXP(0.05039*AC15)*91.9*(EXP(-0.1386*$AD$14)*(1+($AD$14^5.31/(4.93*10^7))))</f>
        <v>6.4330545104874606</v>
      </c>
      <c r="AG15">
        <f t="shared" ref="AG15:AG78" si="17">AE15</f>
        <v>6.4330545104874606</v>
      </c>
      <c r="AH15" s="22">
        <f t="shared" ref="AH15:AL46" si="18">AH$4*(1-EXP(-AH$5*$AG15))^AH$6</f>
        <v>0.71354978488447873</v>
      </c>
      <c r="AI15" s="22">
        <f t="shared" si="6"/>
        <v>7.4335374137811696</v>
      </c>
      <c r="AJ15" s="22">
        <f t="shared" si="6"/>
        <v>1.6871333948549896</v>
      </c>
      <c r="AK15" s="22">
        <f t="shared" si="6"/>
        <v>7.8323013792782188</v>
      </c>
      <c r="AL15" s="22">
        <f t="shared" si="6"/>
        <v>0.5114321564807911</v>
      </c>
      <c r="AM15" s="23"/>
      <c r="AN15" s="22">
        <f t="shared" ref="AN15:AO46" si="19">AN$4*(1-EXP(-AN$5*$AG15))^AN$6</f>
        <v>1.4283260679152523</v>
      </c>
      <c r="AO15" s="24">
        <f t="shared" si="19"/>
        <v>1.2710444125010343</v>
      </c>
      <c r="AP15" s="24">
        <f>IF(Settings!$I$6&gt;69, 0.2*(AO15), 0)</f>
        <v>0</v>
      </c>
      <c r="AQ15" s="25">
        <f t="shared" ref="AQ15:AS46" si="20">AQ$4*(1-EXP(-AQ$5*$AG15))^AQ$6</f>
        <v>7.7181008440490633</v>
      </c>
      <c r="AR15" s="25">
        <f t="shared" si="7"/>
        <v>3.6753721875032266</v>
      </c>
      <c r="AS15" s="25">
        <f t="shared" si="7"/>
        <v>3.2548239105201842</v>
      </c>
      <c r="AT15" s="26" t="e">
        <f t="shared" ref="AT15:AT78" si="21">AT$8*(AT$4*(1-EXP(-AT$5*AG15))^AT$6)</f>
        <v>#VALUE!</v>
      </c>
      <c r="AU15" s="26" t="e">
        <f t="shared" ref="AU15:AU78" si="22">AU$8*(AU$4*(1-EXP(-AU$5*AG15))^AU$6)</f>
        <v>#VALUE!</v>
      </c>
      <c r="AV15" s="27" t="e">
        <f t="shared" ref="AV15:AV78" si="23">(AV$7/100*$AI15)+((100-AV$7)/100*$AO15)</f>
        <v>#VALUE!</v>
      </c>
      <c r="AW15" s="27" t="e">
        <f t="shared" ref="AW15:AW78" si="24">(AW$7/100*$AI15)+((100-AW$7)/100*$AP15)</f>
        <v>#VALUE!</v>
      </c>
      <c r="AX15" s="28" t="e">
        <f t="shared" ref="AX15:AX78" si="25">$W$7/100*(($W$4*(1-EXP(-$W$5*AG15))^$W$6)) + ((100-$W$7)/100*AO15)</f>
        <v>#VALUE!</v>
      </c>
      <c r="AY15" s="28" t="e">
        <f t="shared" ref="AY15:AY78" si="26">$X$7/100*(($X$4*(1-EXP(-$X$5*AG15))^$X$6)) + ((100-$X$7)/100*AP15)</f>
        <v>#VALUE!</v>
      </c>
      <c r="BA15" s="23">
        <f t="shared" ref="BA15:BB30" si="27">BA$4*(1-EXP(-BA$5*$AG15))^BA$6</f>
        <v>1.9531196020973449</v>
      </c>
      <c r="BB15" s="23">
        <f t="shared" si="27"/>
        <v>16.418979190415406</v>
      </c>
    </row>
    <row r="16" spans="1:321" x14ac:dyDescent="0.3">
      <c r="A16" s="13">
        <v>13</v>
      </c>
      <c r="B16" s="11" t="str">
        <f>IF($C$8=FALSE,"",IF('Graph-outputs'!$AL$1=6,INDEX(Settings!$G$5:$G$34,'Calcs-control2'!A16),A16*5-5))</f>
        <v/>
      </c>
      <c r="F16">
        <v>2</v>
      </c>
      <c r="G16" s="22">
        <f t="shared" si="8"/>
        <v>6.8946888077848221E-3</v>
      </c>
      <c r="H16" s="22">
        <f t="shared" si="8"/>
        <v>1.4126254437158439</v>
      </c>
      <c r="I16" s="22">
        <f t="shared" si="8"/>
        <v>6.7485676344697779E-2</v>
      </c>
      <c r="J16" s="22">
        <f t="shared" si="8"/>
        <v>1.4936370347295422</v>
      </c>
      <c r="K16" s="22">
        <f t="shared" si="8"/>
        <v>8.5999788192824504E-3</v>
      </c>
      <c r="L16" s="23"/>
      <c r="M16" s="22">
        <f t="shared" si="4"/>
        <v>0.15758500277734394</v>
      </c>
      <c r="N16" s="24">
        <f t="shared" si="4"/>
        <v>0.21256479874165896</v>
      </c>
      <c r="O16" s="24">
        <f>IF(Settings!$I$6&gt;69, 0.2*(N16), 0)</f>
        <v>0</v>
      </c>
      <c r="P16" s="25">
        <f t="shared" si="5"/>
        <v>1.8378012036397395</v>
      </c>
      <c r="Q16" s="25">
        <f t="shared" si="5"/>
        <v>0.59185518118015357</v>
      </c>
      <c r="R16" s="25">
        <f t="shared" si="5"/>
        <v>0.134714698020406</v>
      </c>
      <c r="S16" s="26" t="e">
        <f t="shared" si="9"/>
        <v>#VALUE!</v>
      </c>
      <c r="T16" s="26" t="e">
        <f t="shared" si="10"/>
        <v>#VALUE!</v>
      </c>
      <c r="U16" s="27" t="e">
        <f t="shared" si="11"/>
        <v>#VALUE!</v>
      </c>
      <c r="V16" s="27" t="e">
        <f t="shared" si="12"/>
        <v>#VALUE!</v>
      </c>
      <c r="W16" s="28" t="e">
        <f t="shared" si="13"/>
        <v>#VALUE!</v>
      </c>
      <c r="X16" s="28" t="e">
        <f t="shared" si="14"/>
        <v>#VALUE!</v>
      </c>
      <c r="Z16" s="23">
        <f t="shared" si="15"/>
        <v>9.6970575488937172E-2</v>
      </c>
      <c r="AA16" s="23">
        <f t="shared" si="15"/>
        <v>5.6771709965942723</v>
      </c>
      <c r="AC16">
        <v>2</v>
      </c>
      <c r="AE16" s="44">
        <f t="shared" si="16"/>
        <v>6.7655223075357256</v>
      </c>
      <c r="AG16">
        <f t="shared" si="17"/>
        <v>6.7655223075357256</v>
      </c>
      <c r="AH16" s="22">
        <f t="shared" si="18"/>
        <v>0.85569461650439949</v>
      </c>
      <c r="AI16" s="22">
        <f t="shared" si="6"/>
        <v>7.9627396998944784</v>
      </c>
      <c r="AJ16" s="22">
        <f t="shared" si="6"/>
        <v>1.9215617912953287</v>
      </c>
      <c r="AK16" s="22">
        <f t="shared" si="6"/>
        <v>8.3877365519450962</v>
      </c>
      <c r="AL16" s="22">
        <f t="shared" si="6"/>
        <v>0.59942413616454082</v>
      </c>
      <c r="AM16" s="23"/>
      <c r="AN16" s="22">
        <f t="shared" si="19"/>
        <v>1.5643694705821494</v>
      </c>
      <c r="AO16" s="24">
        <f t="shared" si="19"/>
        <v>1.3695055023811569</v>
      </c>
      <c r="AP16" s="24">
        <f>IF(Settings!$I$6&gt;69, 0.2*(AO16), 0)</f>
        <v>0</v>
      </c>
      <c r="AQ16" s="25">
        <f t="shared" si="20"/>
        <v>8.1896123697687457</v>
      </c>
      <c r="AR16" s="25">
        <f t="shared" si="7"/>
        <v>3.9571936298624113</v>
      </c>
      <c r="AS16" s="25">
        <f t="shared" si="7"/>
        <v>3.6740280836585208</v>
      </c>
      <c r="AT16" s="26" t="e">
        <f t="shared" si="21"/>
        <v>#VALUE!</v>
      </c>
      <c r="AU16" s="26" t="e">
        <f t="shared" si="22"/>
        <v>#VALUE!</v>
      </c>
      <c r="AV16" s="27" t="e">
        <f t="shared" si="23"/>
        <v>#VALUE!</v>
      </c>
      <c r="AW16" s="27" t="e">
        <f t="shared" si="24"/>
        <v>#VALUE!</v>
      </c>
      <c r="AX16" s="28" t="e">
        <f t="shared" si="25"/>
        <v>#VALUE!</v>
      </c>
      <c r="AY16" s="28" t="e">
        <f t="shared" si="26"/>
        <v>#VALUE!</v>
      </c>
      <c r="BA16" s="23">
        <f t="shared" si="27"/>
        <v>2.1906450103563584</v>
      </c>
      <c r="BB16" s="23">
        <f t="shared" si="27"/>
        <v>17.133179853152402</v>
      </c>
    </row>
    <row r="17" spans="1:257" x14ac:dyDescent="0.3">
      <c r="A17" s="13">
        <v>14</v>
      </c>
      <c r="B17" s="11" t="str">
        <f>IF($C$8=FALSE,"",IF('Graph-outputs'!$AL$1=6,INDEX(Settings!$G$5:$G$34,'Calcs-control2'!A17),A17*5-5))</f>
        <v/>
      </c>
      <c r="F17">
        <v>3</v>
      </c>
      <c r="G17" s="22">
        <f t="shared" si="8"/>
        <v>3.708699327152537E-2</v>
      </c>
      <c r="H17" s="22">
        <f t="shared" si="8"/>
        <v>2.5414788679119087</v>
      </c>
      <c r="I17" s="22">
        <f t="shared" si="8"/>
        <v>0.21335181875294662</v>
      </c>
      <c r="J17" s="22">
        <f t="shared" si="8"/>
        <v>2.6850652353685223</v>
      </c>
      <c r="K17" s="22">
        <f t="shared" si="8"/>
        <v>3.8025859908331197E-2</v>
      </c>
      <c r="L17" s="23"/>
      <c r="M17" s="22">
        <f t="shared" si="4"/>
        <v>0.34404855448808425</v>
      </c>
      <c r="N17" s="24">
        <f t="shared" si="4"/>
        <v>0.39925904945784124</v>
      </c>
      <c r="O17" s="24">
        <f>IF(Settings!$I$6&gt;69, 0.2*(N17), 0)</f>
        <v>0</v>
      </c>
      <c r="P17" s="25">
        <f t="shared" si="5"/>
        <v>3.0544769783250607</v>
      </c>
      <c r="Q17" s="25">
        <f t="shared" si="5"/>
        <v>1.136833413211968</v>
      </c>
      <c r="R17" s="25">
        <f t="shared" si="5"/>
        <v>0.43380092882561982</v>
      </c>
      <c r="S17" s="26" t="e">
        <f t="shared" si="9"/>
        <v>#VALUE!</v>
      </c>
      <c r="T17" s="26" t="e">
        <f t="shared" si="10"/>
        <v>#VALUE!</v>
      </c>
      <c r="U17" s="27" t="e">
        <f t="shared" si="11"/>
        <v>#VALUE!</v>
      </c>
      <c r="V17" s="27" t="e">
        <f t="shared" si="12"/>
        <v>#VALUE!</v>
      </c>
      <c r="W17" s="28" t="e">
        <f t="shared" si="13"/>
        <v>#VALUE!</v>
      </c>
      <c r="X17" s="28" t="e">
        <f t="shared" si="14"/>
        <v>#VALUE!</v>
      </c>
      <c r="Z17" s="23">
        <f t="shared" si="15"/>
        <v>0.2914300877637202</v>
      </c>
      <c r="AA17" s="23">
        <f t="shared" si="15"/>
        <v>8.3110222622897751</v>
      </c>
      <c r="AC17">
        <v>3</v>
      </c>
      <c r="AE17" s="44">
        <f t="shared" si="16"/>
        <v>7.1151724300087089</v>
      </c>
      <c r="AG17">
        <f t="shared" si="17"/>
        <v>7.1151724300087089</v>
      </c>
      <c r="AH17" s="22">
        <f t="shared" si="18"/>
        <v>1.0239581763796519</v>
      </c>
      <c r="AI17" s="22">
        <f t="shared" si="6"/>
        <v>8.5267143134436019</v>
      </c>
      <c r="AJ17" s="22">
        <f t="shared" si="6"/>
        <v>2.1863110511791914</v>
      </c>
      <c r="AK17" s="22">
        <f t="shared" si="6"/>
        <v>8.9793938088428593</v>
      </c>
      <c r="AL17" s="22">
        <f t="shared" si="6"/>
        <v>0.7011365361534686</v>
      </c>
      <c r="AM17" s="23"/>
      <c r="AN17" s="22">
        <f t="shared" si="19"/>
        <v>1.7125345696266159</v>
      </c>
      <c r="AO17" s="24">
        <f t="shared" si="19"/>
        <v>1.4751479626827142</v>
      </c>
      <c r="AP17" s="24">
        <f>IF(Settings!$I$6&gt;69, 0.2*(AO17), 0)</f>
        <v>0</v>
      </c>
      <c r="AQ17" s="25">
        <f t="shared" si="20"/>
        <v>8.687240165917137</v>
      </c>
      <c r="AR17" s="25">
        <f t="shared" si="7"/>
        <v>4.2581684680724798</v>
      </c>
      <c r="AS17" s="25">
        <f t="shared" si="7"/>
        <v>4.1395286977123469</v>
      </c>
      <c r="AT17" s="26" t="e">
        <f t="shared" si="21"/>
        <v>#VALUE!</v>
      </c>
      <c r="AU17" s="26" t="e">
        <f t="shared" si="22"/>
        <v>#VALUE!</v>
      </c>
      <c r="AV17" s="27" t="e">
        <f t="shared" si="23"/>
        <v>#VALUE!</v>
      </c>
      <c r="AW17" s="27" t="e">
        <f t="shared" si="24"/>
        <v>#VALUE!</v>
      </c>
      <c r="AX17" s="28" t="e">
        <f t="shared" si="25"/>
        <v>#VALUE!</v>
      </c>
      <c r="AY17" s="28" t="e">
        <f t="shared" si="26"/>
        <v>#VALUE!</v>
      </c>
      <c r="BA17" s="23">
        <f t="shared" si="27"/>
        <v>2.4528997694970678</v>
      </c>
      <c r="BB17" s="23">
        <f t="shared" si="27"/>
        <v>17.871667621545644</v>
      </c>
    </row>
    <row r="18" spans="1:257" x14ac:dyDescent="0.3">
      <c r="A18" s="13">
        <v>15</v>
      </c>
      <c r="B18" s="11" t="str">
        <f>IF($C$8=FALSE,"",IF('Graph-outputs'!$AL$1=6,INDEX(Settings!$G$5:$G$34,'Calcs-control2'!A18),A18*5-5))</f>
        <v/>
      </c>
      <c r="F18">
        <v>4</v>
      </c>
      <c r="G18" s="22">
        <f t="shared" si="8"/>
        <v>0.11760529580402691</v>
      </c>
      <c r="H18" s="22">
        <f t="shared" si="8"/>
        <v>3.8323075360981926</v>
      </c>
      <c r="I18" s="22">
        <f t="shared" si="8"/>
        <v>0.47395528589229752</v>
      </c>
      <c r="J18" s="22">
        <f t="shared" si="8"/>
        <v>4.0455950805696457</v>
      </c>
      <c r="K18" s="22">
        <f t="shared" si="8"/>
        <v>0.10513621401825406</v>
      </c>
      <c r="L18" s="23"/>
      <c r="M18" s="22">
        <f t="shared" si="4"/>
        <v>0.5935903765923749</v>
      </c>
      <c r="N18" s="24">
        <f t="shared" si="4"/>
        <v>0.62116262236262365</v>
      </c>
      <c r="O18" s="24">
        <f>IF(Settings!$I$6&gt;69, 0.2*(N18), 0)</f>
        <v>0</v>
      </c>
      <c r="P18" s="25">
        <f t="shared" si="5"/>
        <v>4.3563060759637935</v>
      </c>
      <c r="Q18" s="25">
        <f t="shared" si="5"/>
        <v>1.7878737406658707</v>
      </c>
      <c r="R18" s="25">
        <f t="shared" si="5"/>
        <v>0.96000016498749952</v>
      </c>
      <c r="S18" s="26" t="e">
        <f t="shared" si="9"/>
        <v>#VALUE!</v>
      </c>
      <c r="T18" s="26" t="e">
        <f t="shared" si="10"/>
        <v>#VALUE!</v>
      </c>
      <c r="U18" s="27" t="e">
        <f t="shared" si="11"/>
        <v>#VALUE!</v>
      </c>
      <c r="V18" s="27" t="e">
        <f t="shared" si="12"/>
        <v>#VALUE!</v>
      </c>
      <c r="W18" s="28" t="e">
        <f t="shared" si="13"/>
        <v>#VALUE!</v>
      </c>
      <c r="X18" s="28" t="e">
        <f t="shared" si="14"/>
        <v>#VALUE!</v>
      </c>
      <c r="Z18" s="23">
        <f t="shared" si="15"/>
        <v>0.61611824798882608</v>
      </c>
      <c r="AA18" s="23">
        <f t="shared" si="15"/>
        <v>10.817170817779029</v>
      </c>
      <c r="AC18">
        <v>4</v>
      </c>
      <c r="AE18" s="44">
        <f t="shared" si="16"/>
        <v>7.482892880623127</v>
      </c>
      <c r="AG18">
        <f t="shared" si="17"/>
        <v>7.482892880623127</v>
      </c>
      <c r="AH18" s="22">
        <f t="shared" si="18"/>
        <v>1.2225733205093059</v>
      </c>
      <c r="AI18" s="22">
        <f t="shared" si="6"/>
        <v>9.1273775865567508</v>
      </c>
      <c r="AJ18" s="22">
        <f t="shared" si="6"/>
        <v>2.4848591136024161</v>
      </c>
      <c r="AK18" s="22">
        <f t="shared" si="6"/>
        <v>9.609234112482989</v>
      </c>
      <c r="AL18" s="22">
        <f t="shared" si="6"/>
        <v>0.81838275435256136</v>
      </c>
      <c r="AM18" s="23"/>
      <c r="AN18" s="22">
        <f t="shared" si="19"/>
        <v>1.8737744006308865</v>
      </c>
      <c r="AO18" s="24">
        <f t="shared" si="19"/>
        <v>1.5884360776836697</v>
      </c>
      <c r="AP18" s="24">
        <f>IF(Settings!$I$6&gt;69, 0.2*(AO18), 0)</f>
        <v>0</v>
      </c>
      <c r="AQ18" s="25">
        <f t="shared" si="20"/>
        <v>9.2121175288176111</v>
      </c>
      <c r="AR18" s="25">
        <f t="shared" si="7"/>
        <v>4.5792723677719867</v>
      </c>
      <c r="AS18" s="25">
        <f t="shared" si="7"/>
        <v>4.6550122586193377</v>
      </c>
      <c r="AT18" s="26" t="e">
        <f t="shared" si="21"/>
        <v>#VALUE!</v>
      </c>
      <c r="AU18" s="26" t="e">
        <f t="shared" si="22"/>
        <v>#VALUE!</v>
      </c>
      <c r="AV18" s="27" t="e">
        <f t="shared" si="23"/>
        <v>#VALUE!</v>
      </c>
      <c r="AW18" s="27" t="e">
        <f t="shared" si="24"/>
        <v>#VALUE!</v>
      </c>
      <c r="AX18" s="28" t="e">
        <f t="shared" si="25"/>
        <v>#VALUE!</v>
      </c>
      <c r="AY18" s="28" t="e">
        <f t="shared" si="26"/>
        <v>#VALUE!</v>
      </c>
      <c r="BA18" s="23">
        <f t="shared" si="27"/>
        <v>2.7417177307486109</v>
      </c>
      <c r="BB18" s="23">
        <f t="shared" si="27"/>
        <v>18.634599857336504</v>
      </c>
    </row>
    <row r="19" spans="1:257" x14ac:dyDescent="0.3">
      <c r="A19" s="13">
        <v>16</v>
      </c>
      <c r="B19" s="11" t="str">
        <f>IF($C$8=FALSE,"",IF('Graph-outputs'!$AL$1=6,INDEX(Settings!$G$5:$G$34,'Calcs-control2'!A19),A19*5-5))</f>
        <v/>
      </c>
      <c r="F19">
        <v>5</v>
      </c>
      <c r="G19" s="22">
        <f t="shared" si="8"/>
        <v>0.27937434115814597</v>
      </c>
      <c r="H19" s="22">
        <f t="shared" si="8"/>
        <v>5.2460721757261108</v>
      </c>
      <c r="I19" s="22">
        <f t="shared" si="8"/>
        <v>0.86797240727820391</v>
      </c>
      <c r="J19" s="22">
        <f t="shared" si="8"/>
        <v>5.5336727257984384</v>
      </c>
      <c r="K19" s="22">
        <f t="shared" si="8"/>
        <v>0.22491129040110366</v>
      </c>
      <c r="L19" s="23"/>
      <c r="M19" s="22">
        <f t="shared" si="4"/>
        <v>0.90025139154772904</v>
      </c>
      <c r="N19" s="24">
        <f t="shared" si="4"/>
        <v>0.87164783739623675</v>
      </c>
      <c r="O19" s="24">
        <f>IF(Settings!$I$6&gt;69, 0.2*(N19), 0)</f>
        <v>0</v>
      </c>
      <c r="P19" s="25">
        <f t="shared" si="5"/>
        <v>5.7135238734016305</v>
      </c>
      <c r="Q19" s="25">
        <f t="shared" si="5"/>
        <v>2.5202631011057806</v>
      </c>
      <c r="R19" s="25">
        <f t="shared" si="5"/>
        <v>1.7312178753020611</v>
      </c>
      <c r="S19" s="26" t="e">
        <f t="shared" si="9"/>
        <v>#VALUE!</v>
      </c>
      <c r="T19" s="26" t="e">
        <f t="shared" si="10"/>
        <v>#VALUE!</v>
      </c>
      <c r="U19" s="27" t="e">
        <f t="shared" si="11"/>
        <v>#VALUE!</v>
      </c>
      <c r="V19" s="27" t="e">
        <f t="shared" si="12"/>
        <v>#VALUE!</v>
      </c>
      <c r="W19" s="28" t="e">
        <f t="shared" si="13"/>
        <v>#VALUE!</v>
      </c>
      <c r="X19" s="28" t="e">
        <f t="shared" si="14"/>
        <v>#VALUE!</v>
      </c>
      <c r="Z19" s="23">
        <f t="shared" si="15"/>
        <v>1.0749762699763432</v>
      </c>
      <c r="AA19" s="23">
        <f t="shared" si="15"/>
        <v>13.20180834989204</v>
      </c>
      <c r="AC19">
        <v>5</v>
      </c>
      <c r="AE19" s="44">
        <f t="shared" si="16"/>
        <v>7.8696175551168945</v>
      </c>
      <c r="AG19">
        <f t="shared" si="17"/>
        <v>7.8696175551168945</v>
      </c>
      <c r="AH19" s="22">
        <f t="shared" si="18"/>
        <v>1.4563176066313634</v>
      </c>
      <c r="AI19" s="22">
        <f t="shared" si="6"/>
        <v>9.7667040906556757</v>
      </c>
      <c r="AJ19" s="22">
        <f t="shared" si="6"/>
        <v>2.8209968542809944</v>
      </c>
      <c r="AK19" s="22">
        <f t="shared" si="6"/>
        <v>10.279273060927101</v>
      </c>
      <c r="AL19" s="22">
        <f t="shared" si="6"/>
        <v>0.95314321027521753</v>
      </c>
      <c r="AM19" s="23"/>
      <c r="AN19" s="22">
        <f t="shared" si="19"/>
        <v>2.0490976514099906</v>
      </c>
      <c r="AO19" s="24">
        <f t="shared" si="19"/>
        <v>1.7098561651968289</v>
      </c>
      <c r="AP19" s="24">
        <f>IF(Settings!$I$6&gt;69, 0.2*(AO19), 0)</f>
        <v>0</v>
      </c>
      <c r="AQ19" s="25">
        <f t="shared" si="20"/>
        <v>9.7653895214688369</v>
      </c>
      <c r="AR19" s="25">
        <f t="shared" si="7"/>
        <v>4.9214866016398755</v>
      </c>
      <c r="AS19" s="25">
        <f t="shared" si="7"/>
        <v>5.2241984049405366</v>
      </c>
      <c r="AT19" s="26" t="e">
        <f t="shared" si="21"/>
        <v>#VALUE!</v>
      </c>
      <c r="AU19" s="26" t="e">
        <f t="shared" si="22"/>
        <v>#VALUE!</v>
      </c>
      <c r="AV19" s="27" t="e">
        <f t="shared" si="23"/>
        <v>#VALUE!</v>
      </c>
      <c r="AW19" s="27" t="e">
        <f t="shared" si="24"/>
        <v>#VALUE!</v>
      </c>
      <c r="AX19" s="28" t="e">
        <f t="shared" si="25"/>
        <v>#VALUE!</v>
      </c>
      <c r="AY19" s="28" t="e">
        <f t="shared" si="26"/>
        <v>#VALUE!</v>
      </c>
      <c r="BA19" s="23">
        <f t="shared" si="27"/>
        <v>3.0589380742403343</v>
      </c>
      <c r="BB19" s="23">
        <f t="shared" si="27"/>
        <v>19.422059977813255</v>
      </c>
    </row>
    <row r="20" spans="1:257" x14ac:dyDescent="0.3">
      <c r="A20" s="13">
        <v>17</v>
      </c>
      <c r="B20" s="11" t="str">
        <f>IF($C$8=FALSE,"",IF('Graph-outputs'!$AL$1=6,INDEX(Settings!$G$5:$G$34,'Calcs-control2'!A20),A20*5-5))</f>
        <v/>
      </c>
      <c r="F20">
        <v>6</v>
      </c>
      <c r="G20" s="22">
        <f t="shared" si="8"/>
        <v>0.55315781483338489</v>
      </c>
      <c r="H20" s="22">
        <f t="shared" si="8"/>
        <v>6.7555100892042548</v>
      </c>
      <c r="I20" s="22">
        <f t="shared" si="8"/>
        <v>1.4070245469659555</v>
      </c>
      <c r="J20" s="22">
        <f t="shared" si="8"/>
        <v>7.1202940979402332</v>
      </c>
      <c r="K20" s="22">
        <f t="shared" si="8"/>
        <v>0.40931165902449146</v>
      </c>
      <c r="L20" s="23"/>
      <c r="M20" s="22">
        <f t="shared" si="4"/>
        <v>1.258492038100824</v>
      </c>
      <c r="N20" s="24">
        <f t="shared" si="4"/>
        <v>1.145887332099065</v>
      </c>
      <c r="O20" s="24">
        <f>IF(Settings!$I$6&gt;69, 0.2*(N20), 0)</f>
        <v>0</v>
      </c>
      <c r="P20" s="25">
        <f t="shared" si="5"/>
        <v>7.1069582615173097</v>
      </c>
      <c r="Q20" s="25">
        <f t="shared" si="5"/>
        <v>3.3153834119042882</v>
      </c>
      <c r="R20" s="25">
        <f t="shared" si="5"/>
        <v>2.7446638693522205</v>
      </c>
      <c r="S20" s="26" t="e">
        <f t="shared" si="9"/>
        <v>#VALUE!</v>
      </c>
      <c r="T20" s="26" t="e">
        <f t="shared" si="10"/>
        <v>#VALUE!</v>
      </c>
      <c r="U20" s="27" t="e">
        <f t="shared" si="11"/>
        <v>#VALUE!</v>
      </c>
      <c r="V20" s="27" t="e">
        <f t="shared" si="12"/>
        <v>#VALUE!</v>
      </c>
      <c r="W20" s="28" t="e">
        <f t="shared" si="13"/>
        <v>#VALUE!</v>
      </c>
      <c r="X20" s="28" t="e">
        <f t="shared" si="14"/>
        <v>#VALUE!</v>
      </c>
      <c r="Z20" s="23">
        <f t="shared" si="15"/>
        <v>1.6620217147437528</v>
      </c>
      <c r="AA20" s="23">
        <f t="shared" si="15"/>
        <v>15.470826340508289</v>
      </c>
      <c r="AC20">
        <v>6</v>
      </c>
      <c r="AE20" s="44">
        <f t="shared" si="16"/>
        <v>8.2763286140542487</v>
      </c>
      <c r="AG20">
        <f t="shared" si="17"/>
        <v>8.2763286140542487</v>
      </c>
      <c r="AH20" s="22">
        <f t="shared" si="18"/>
        <v>1.7305487995087558</v>
      </c>
      <c r="AI20" s="22">
        <f t="shared" si="6"/>
        <v>10.446721756030378</v>
      </c>
      <c r="AJ20" s="22">
        <f t="shared" si="6"/>
        <v>3.1988394704737417</v>
      </c>
      <c r="AK20" s="22">
        <f t="shared" si="6"/>
        <v>10.99157512939011</v>
      </c>
      <c r="AL20" s="22">
        <f t="shared" si="6"/>
        <v>1.1075645048989013</v>
      </c>
      <c r="AM20" s="23"/>
      <c r="AN20" s="22">
        <f t="shared" si="19"/>
        <v>2.2395688814429571</v>
      </c>
      <c r="AO20" s="24">
        <f t="shared" si="19"/>
        <v>1.8399164997638717</v>
      </c>
      <c r="AP20" s="24">
        <f>IF(Settings!$I$6&gt;69, 0.2*(AO20), 0)</f>
        <v>0</v>
      </c>
      <c r="AQ20" s="25">
        <f t="shared" si="20"/>
        <v>10.348207884469138</v>
      </c>
      <c r="AR20" s="25">
        <f t="shared" si="7"/>
        <v>5.2857910269678001</v>
      </c>
      <c r="AS20" s="25">
        <f t="shared" si="7"/>
        <v>5.8507858360613509</v>
      </c>
      <c r="AT20" s="26" t="e">
        <f t="shared" si="21"/>
        <v>#VALUE!</v>
      </c>
      <c r="AU20" s="26" t="e">
        <f t="shared" si="22"/>
        <v>#VALUE!</v>
      </c>
      <c r="AV20" s="27" t="e">
        <f t="shared" si="23"/>
        <v>#VALUE!</v>
      </c>
      <c r="AW20" s="27" t="e">
        <f t="shared" si="24"/>
        <v>#VALUE!</v>
      </c>
      <c r="AX20" s="28" t="e">
        <f t="shared" si="25"/>
        <v>#VALUE!</v>
      </c>
      <c r="AY20" s="28" t="e">
        <f t="shared" si="26"/>
        <v>#VALUE!</v>
      </c>
      <c r="BA20" s="23">
        <f t="shared" si="27"/>
        <v>3.4063784817840976</v>
      </c>
      <c r="BB20" s="23">
        <f t="shared" si="27"/>
        <v>20.234049537759184</v>
      </c>
    </row>
    <row r="21" spans="1:257" x14ac:dyDescent="0.3">
      <c r="A21" s="13">
        <v>18</v>
      </c>
      <c r="B21" s="11" t="str">
        <f>IF($C$8=FALSE,"",IF('Graph-outputs'!$AL$1=6,INDEX(Settings!$G$5:$G$34,'Calcs-control2'!A21),A21*5-5))</f>
        <v/>
      </c>
      <c r="F21">
        <v>7</v>
      </c>
      <c r="G21" s="22">
        <f t="shared" si="8"/>
        <v>0.96635636479223141</v>
      </c>
      <c r="H21" s="22">
        <f t="shared" si="8"/>
        <v>8.3401422282260622</v>
      </c>
      <c r="I21" s="22">
        <f t="shared" si="8"/>
        <v>2.0970430048445432</v>
      </c>
      <c r="J21" s="22">
        <f t="shared" si="8"/>
        <v>8.7836948910320416</v>
      </c>
      <c r="K21" s="22">
        <f t="shared" si="8"/>
        <v>0.66658616215934308</v>
      </c>
      <c r="L21" s="23"/>
      <c r="M21" s="22">
        <f t="shared" si="4"/>
        <v>1.6631654367048678</v>
      </c>
      <c r="N21" s="24">
        <f t="shared" si="4"/>
        <v>1.440120346497709</v>
      </c>
      <c r="O21" s="24">
        <f>IF(Settings!$I$6&gt;69, 0.2*(N21), 0)</f>
        <v>0</v>
      </c>
      <c r="P21" s="25">
        <f t="shared" si="5"/>
        <v>8.523149868227323</v>
      </c>
      <c r="Q21" s="25">
        <f t="shared" si="5"/>
        <v>4.1585381238125043</v>
      </c>
      <c r="R21" s="25">
        <f t="shared" si="5"/>
        <v>3.9834783054645739</v>
      </c>
      <c r="S21" s="26" t="e">
        <f t="shared" si="9"/>
        <v>#VALUE!</v>
      </c>
      <c r="T21" s="26" t="e">
        <f t="shared" si="10"/>
        <v>#VALUE!</v>
      </c>
      <c r="U21" s="27" t="e">
        <f t="shared" si="11"/>
        <v>#VALUE!</v>
      </c>
      <c r="V21" s="27" t="e">
        <f t="shared" si="12"/>
        <v>#VALUE!</v>
      </c>
      <c r="W21" s="28" t="e">
        <f t="shared" si="13"/>
        <v>#VALUE!</v>
      </c>
      <c r="X21" s="28" t="e">
        <f t="shared" si="14"/>
        <v>#VALUE!</v>
      </c>
      <c r="Z21" s="23">
        <f t="shared" si="15"/>
        <v>2.3651464884979148</v>
      </c>
      <c r="AA21" s="23">
        <f t="shared" si="15"/>
        <v>17.629830622042924</v>
      </c>
      <c r="AC21">
        <v>7</v>
      </c>
      <c r="AE21" s="44">
        <f t="shared" si="16"/>
        <v>8.7040589772085397</v>
      </c>
      <c r="AG21">
        <f t="shared" si="17"/>
        <v>8.7040589772085397</v>
      </c>
      <c r="AH21" s="22">
        <f t="shared" si="18"/>
        <v>2.0512336880161284</v>
      </c>
      <c r="AI21" s="22">
        <f t="shared" si="6"/>
        <v>11.169505820606245</v>
      </c>
      <c r="AJ21" s="22">
        <f t="shared" si="6"/>
        <v>3.62283462279462</v>
      </c>
      <c r="AK21" s="22">
        <f t="shared" si="6"/>
        <v>11.748246647527449</v>
      </c>
      <c r="AL21" s="22">
        <f t="shared" si="6"/>
        <v>1.283954196614767</v>
      </c>
      <c r="AM21" s="23"/>
      <c r="AN21" s="22">
        <f t="shared" si="19"/>
        <v>2.4463081607527433</v>
      </c>
      <c r="AO21" s="24">
        <f t="shared" si="19"/>
        <v>1.9791470376055045</v>
      </c>
      <c r="AP21" s="24">
        <f>IF(Settings!$I$6&gt;69, 0.2*(AO21), 0)</f>
        <v>0</v>
      </c>
      <c r="AQ21" s="25">
        <f t="shared" si="20"/>
        <v>10.961725200159451</v>
      </c>
      <c r="AR21" s="25">
        <f t="shared" si="7"/>
        <v>5.673156025331445</v>
      </c>
      <c r="AS21" s="25">
        <f t="shared" si="7"/>
        <v>6.5383886579410317</v>
      </c>
      <c r="AT21" s="26" t="e">
        <f t="shared" si="21"/>
        <v>#VALUE!</v>
      </c>
      <c r="AU21" s="26" t="e">
        <f t="shared" si="22"/>
        <v>#VALUE!</v>
      </c>
      <c r="AV21" s="27" t="e">
        <f t="shared" si="23"/>
        <v>#VALUE!</v>
      </c>
      <c r="AW21" s="27" t="e">
        <f t="shared" si="24"/>
        <v>#VALUE!</v>
      </c>
      <c r="AX21" s="28" t="e">
        <f t="shared" si="25"/>
        <v>#VALUE!</v>
      </c>
      <c r="AY21" s="28" t="e">
        <f t="shared" si="26"/>
        <v>#VALUE!</v>
      </c>
      <c r="BA21" s="23">
        <f t="shared" si="27"/>
        <v>3.7858039119633853</v>
      </c>
      <c r="BB21" s="23">
        <f t="shared" si="27"/>
        <v>21.070480026034367</v>
      </c>
    </row>
    <row r="22" spans="1:257" x14ac:dyDescent="0.3">
      <c r="A22" s="13">
        <v>19</v>
      </c>
      <c r="B22" s="11" t="str">
        <f>IF($C$8=FALSE,"",IF('Graph-outputs'!$AL$1=6,INDEX(Settings!$G$5:$G$34,'Calcs-control2'!A22),A22*5-5))</f>
        <v/>
      </c>
      <c r="F22">
        <v>8</v>
      </c>
      <c r="G22" s="22">
        <f t="shared" si="8"/>
        <v>1.5410179737705523</v>
      </c>
      <c r="H22" s="22">
        <f t="shared" si="8"/>
        <v>9.983885455050439</v>
      </c>
      <c r="I22" s="22">
        <f t="shared" si="8"/>
        <v>2.9394188564904957</v>
      </c>
      <c r="J22" s="22">
        <f t="shared" si="8"/>
        <v>10.506807947025166</v>
      </c>
      <c r="K22" s="22">
        <f t="shared" si="8"/>
        <v>1.0012304817020146</v>
      </c>
      <c r="L22" s="23"/>
      <c r="M22" s="22">
        <f t="shared" si="4"/>
        <v>2.1094922032691397</v>
      </c>
      <c r="N22" s="24">
        <f t="shared" si="4"/>
        <v>1.7512938885880787</v>
      </c>
      <c r="O22" s="24">
        <f>IF(Settings!$I$6&gt;69, 0.2*(N22), 0)</f>
        <v>0</v>
      </c>
      <c r="P22" s="25">
        <f t="shared" si="5"/>
        <v>9.9521428450359419</v>
      </c>
      <c r="Q22" s="25">
        <f t="shared" si="5"/>
        <v>5.03781087301717</v>
      </c>
      <c r="R22" s="25">
        <f t="shared" si="5"/>
        <v>5.4220421741494835</v>
      </c>
      <c r="S22" s="26" t="e">
        <f t="shared" si="9"/>
        <v>#VALUE!</v>
      </c>
      <c r="T22" s="26" t="e">
        <f t="shared" si="10"/>
        <v>#VALUE!</v>
      </c>
      <c r="U22" s="27" t="e">
        <f t="shared" si="11"/>
        <v>#VALUE!</v>
      </c>
      <c r="V22" s="27" t="e">
        <f t="shared" si="12"/>
        <v>#VALUE!</v>
      </c>
      <c r="W22" s="28" t="e">
        <f t="shared" si="13"/>
        <v>#VALUE!</v>
      </c>
      <c r="X22" s="28" t="e">
        <f t="shared" si="14"/>
        <v>#VALUE!</v>
      </c>
      <c r="Z22" s="23">
        <f t="shared" si="15"/>
        <v>3.1688300130025975</v>
      </c>
      <c r="AA22" s="23">
        <f t="shared" si="15"/>
        <v>19.684155227207885</v>
      </c>
      <c r="AC22">
        <v>8</v>
      </c>
      <c r="AE22" s="44">
        <f t="shared" si="16"/>
        <v>9.1538949468576511</v>
      </c>
      <c r="AG22">
        <f t="shared" si="17"/>
        <v>9.1538949468576511</v>
      </c>
      <c r="AH22" s="22">
        <f t="shared" si="18"/>
        <v>2.4249673521168065</v>
      </c>
      <c r="AI22" s="22">
        <f t="shared" si="6"/>
        <v>11.937171484238908</v>
      </c>
      <c r="AJ22" s="22">
        <f t="shared" si="6"/>
        <v>4.0977664146255606</v>
      </c>
      <c r="AK22" s="22">
        <f t="shared" si="6"/>
        <v>12.551427385707502</v>
      </c>
      <c r="AL22" s="22">
        <f t="shared" si="6"/>
        <v>1.4847702740755073</v>
      </c>
      <c r="AM22" s="23"/>
      <c r="AN22" s="22">
        <f t="shared" si="19"/>
        <v>2.6704900247421213</v>
      </c>
      <c r="AO22" s="24">
        <f t="shared" si="19"/>
        <v>2.1280989127881149</v>
      </c>
      <c r="AP22" s="24">
        <f>IF(Settings!$I$6&gt;69, 0.2*(AO22), 0)</f>
        <v>0</v>
      </c>
      <c r="AQ22" s="25">
        <f t="shared" si="20"/>
        <v>11.607088255531679</v>
      </c>
      <c r="AR22" s="25">
        <f t="shared" si="7"/>
        <v>6.0845333463038545</v>
      </c>
      <c r="AS22" s="25">
        <f t="shared" si="7"/>
        <v>7.2904630391634528</v>
      </c>
      <c r="AT22" s="26" t="e">
        <f t="shared" si="21"/>
        <v>#VALUE!</v>
      </c>
      <c r="AU22" s="26" t="e">
        <f t="shared" si="22"/>
        <v>#VALUE!</v>
      </c>
      <c r="AV22" s="27" t="e">
        <f t="shared" si="23"/>
        <v>#VALUE!</v>
      </c>
      <c r="AW22" s="27" t="e">
        <f t="shared" si="24"/>
        <v>#VALUE!</v>
      </c>
      <c r="AX22" s="28" t="e">
        <f t="shared" si="25"/>
        <v>#VALUE!</v>
      </c>
      <c r="AY22" s="28" t="e">
        <f t="shared" si="26"/>
        <v>#VALUE!</v>
      </c>
      <c r="BA22" s="23">
        <f t="shared" si="27"/>
        <v>4.1988909555497864</v>
      </c>
      <c r="BB22" s="23">
        <f t="shared" si="27"/>
        <v>21.931164430466811</v>
      </c>
    </row>
    <row r="23" spans="1:257" x14ac:dyDescent="0.3">
      <c r="A23" s="13">
        <v>20</v>
      </c>
      <c r="B23" s="11" t="str">
        <f>IF($C$8=FALSE,"",IF('Graph-outputs'!$AL$1=6,INDEX(Settings!$G$5:$G$34,'Calcs-control2'!A23),A23*5-5))</f>
        <v/>
      </c>
      <c r="F23">
        <v>9</v>
      </c>
      <c r="G23" s="22">
        <f t="shared" si="8"/>
        <v>2.2928597254866991</v>
      </c>
      <c r="H23" s="22">
        <f t="shared" si="8"/>
        <v>11.673730066535926</v>
      </c>
      <c r="I23" s="22">
        <f t="shared" si="8"/>
        <v>3.9319685199167447</v>
      </c>
      <c r="J23" s="22">
        <f t="shared" si="8"/>
        <v>12.275853186267677</v>
      </c>
      <c r="K23" s="22">
        <f t="shared" si="8"/>
        <v>1.4143164358477631</v>
      </c>
      <c r="L23" s="23"/>
      <c r="M23" s="22">
        <f t="shared" si="4"/>
        <v>2.5930368118849123</v>
      </c>
      <c r="N23" s="24">
        <f t="shared" si="4"/>
        <v>2.0768604319004385</v>
      </c>
      <c r="O23" s="24">
        <f>IF(Settings!$I$6&gt;69, 0.2*(N23), 0)</f>
        <v>0</v>
      </c>
      <c r="P23" s="25">
        <f t="shared" si="5"/>
        <v>11.386315380207481</v>
      </c>
      <c r="Q23" s="25">
        <f t="shared" si="5"/>
        <v>5.9433775439841057</v>
      </c>
      <c r="R23" s="25">
        <f t="shared" si="5"/>
        <v>7.0300081901949136</v>
      </c>
      <c r="S23" s="26" t="e">
        <f t="shared" si="9"/>
        <v>#VALUE!</v>
      </c>
      <c r="T23" s="26" t="e">
        <f t="shared" si="10"/>
        <v>#VALUE!</v>
      </c>
      <c r="U23" s="27" t="e">
        <f t="shared" si="11"/>
        <v>#VALUE!</v>
      </c>
      <c r="V23" s="27" t="e">
        <f t="shared" si="12"/>
        <v>#VALUE!</v>
      </c>
      <c r="W23" s="28" t="e">
        <f t="shared" si="13"/>
        <v>#VALUE!</v>
      </c>
      <c r="X23" s="28" t="e">
        <f t="shared" si="14"/>
        <v>#VALUE!</v>
      </c>
      <c r="Z23" s="23">
        <f t="shared" si="15"/>
        <v>4.0560416138516313</v>
      </c>
      <c r="AA23" s="23">
        <f t="shared" si="15"/>
        <v>21.638875567265007</v>
      </c>
      <c r="AC23">
        <v>9</v>
      </c>
      <c r="AE23" s="44">
        <f t="shared" si="16"/>
        <v>9.6269789666544039</v>
      </c>
      <c r="AG23">
        <f t="shared" si="17"/>
        <v>9.6269789666544039</v>
      </c>
      <c r="AH23" s="22">
        <f t="shared" si="18"/>
        <v>2.858979593824726</v>
      </c>
      <c r="AI23" s="22">
        <f t="shared" si="6"/>
        <v>12.751865141048009</v>
      </c>
      <c r="AJ23" s="22">
        <f t="shared" si="6"/>
        <v>4.6287541798255631</v>
      </c>
      <c r="AK23" s="22">
        <f t="shared" si="6"/>
        <v>13.403280620916666</v>
      </c>
      <c r="AL23" s="22">
        <f t="shared" si="6"/>
        <v>1.712604377587051</v>
      </c>
      <c r="AM23" s="23"/>
      <c r="AN23" s="22">
        <f t="shared" si="19"/>
        <v>2.913341632561167</v>
      </c>
      <c r="AO23" s="24">
        <f t="shared" si="19"/>
        <v>2.2873436715477995</v>
      </c>
      <c r="AP23" s="24">
        <f>IF(Settings!$I$6&gt;69, 0.2*(AO23), 0)</f>
        <v>0</v>
      </c>
      <c r="AQ23" s="25">
        <f t="shared" si="20"/>
        <v>12.285430550923474</v>
      </c>
      <c r="AR23" s="25">
        <f t="shared" si="7"/>
        <v>6.5208458068674915</v>
      </c>
      <c r="AS23" s="25">
        <f t="shared" si="7"/>
        <v>8.1102244026690631</v>
      </c>
      <c r="AT23" s="26" t="e">
        <f t="shared" si="21"/>
        <v>#VALUE!</v>
      </c>
      <c r="AU23" s="26" t="e">
        <f t="shared" si="22"/>
        <v>#VALUE!</v>
      </c>
      <c r="AV23" s="27" t="e">
        <f t="shared" si="23"/>
        <v>#VALUE!</v>
      </c>
      <c r="AW23" s="27" t="e">
        <f t="shared" si="24"/>
        <v>#VALUE!</v>
      </c>
      <c r="AX23" s="28" t="e">
        <f t="shared" si="25"/>
        <v>#VALUE!</v>
      </c>
      <c r="AY23" s="28" t="e">
        <f t="shared" si="26"/>
        <v>#VALUE!</v>
      </c>
      <c r="BA23" s="23">
        <f t="shared" si="27"/>
        <v>4.6471878981037733</v>
      </c>
      <c r="BB23" s="23">
        <f t="shared" si="27"/>
        <v>22.815808637631768</v>
      </c>
      <c r="CQ23" s="37"/>
    </row>
    <row r="24" spans="1:257" x14ac:dyDescent="0.3">
      <c r="A24" s="13">
        <v>21</v>
      </c>
      <c r="B24" s="11" t="str">
        <f>IF($C$8=FALSE,"",IF('Graph-outputs'!$AL$1=6,INDEX(Settings!$G$5:$G$34,'Calcs-control2'!A24),A24*5-5))</f>
        <v/>
      </c>
      <c r="F24">
        <v>10</v>
      </c>
      <c r="G24" s="22">
        <f t="shared" si="8"/>
        <v>3.2310525880727958</v>
      </c>
      <c r="H24" s="22">
        <f t="shared" si="8"/>
        <v>13.398932158177313</v>
      </c>
      <c r="I24" s="22">
        <f t="shared" si="8"/>
        <v>5.0697416539291851</v>
      </c>
      <c r="J24" s="22">
        <f t="shared" si="8"/>
        <v>14.079475378683352</v>
      </c>
      <c r="K24" s="22">
        <f t="shared" si="8"/>
        <v>1.9040073337663097</v>
      </c>
      <c r="L24" s="23"/>
      <c r="M24" s="22">
        <f t="shared" si="4"/>
        <v>3.1096854131059932</v>
      </c>
      <c r="N24" s="24">
        <f t="shared" si="4"/>
        <v>2.4146525099687635</v>
      </c>
      <c r="O24" s="24">
        <f>IF(Settings!$I$6&gt;69, 0.2*(N24), 0)</f>
        <v>0</v>
      </c>
      <c r="P24" s="25">
        <f t="shared" si="5"/>
        <v>12.81969309339661</v>
      </c>
      <c r="Q24" s="25">
        <f t="shared" si="5"/>
        <v>6.8670521146091765</v>
      </c>
      <c r="R24" s="25">
        <f t="shared" si="5"/>
        <v>8.7752371628757473</v>
      </c>
      <c r="S24" s="26" t="e">
        <f t="shared" si="9"/>
        <v>#VALUE!</v>
      </c>
      <c r="T24" s="26" t="e">
        <f t="shared" si="10"/>
        <v>#VALUE!</v>
      </c>
      <c r="U24" s="27" t="e">
        <f t="shared" si="11"/>
        <v>#VALUE!</v>
      </c>
      <c r="V24" s="27" t="e">
        <f t="shared" si="12"/>
        <v>#VALUE!</v>
      </c>
      <c r="W24" s="28" t="e">
        <f t="shared" si="13"/>
        <v>#VALUE!</v>
      </c>
      <c r="X24" s="28" t="e">
        <f t="shared" si="14"/>
        <v>#VALUE!</v>
      </c>
      <c r="Z24" s="23">
        <f t="shared" si="15"/>
        <v>5.0095412502866683</v>
      </c>
      <c r="AA24" s="23">
        <f t="shared" si="15"/>
        <v>23.498820971329422</v>
      </c>
      <c r="AC24">
        <v>10</v>
      </c>
      <c r="AE24" s="44">
        <f t="shared" si="16"/>
        <v>10.124512523078607</v>
      </c>
      <c r="AG24">
        <f t="shared" si="17"/>
        <v>10.124512523078607</v>
      </c>
      <c r="AH24" s="22">
        <f t="shared" si="18"/>
        <v>3.3611248642723668</v>
      </c>
      <c r="AI24" s="22">
        <f t="shared" si="6"/>
        <v>13.615754060066813</v>
      </c>
      <c r="AJ24" s="22">
        <f t="shared" si="6"/>
        <v>5.2212449454215983</v>
      </c>
      <c r="AK24" s="22">
        <f t="shared" si="6"/>
        <v>14.305981552197357</v>
      </c>
      <c r="AL24" s="22">
        <f t="shared" si="6"/>
        <v>1.9701578304784066</v>
      </c>
      <c r="AM24" s="23"/>
      <c r="AN24" s="22">
        <f t="shared" si="19"/>
        <v>3.1761400081655</v>
      </c>
      <c r="AO24" s="24">
        <f t="shared" si="19"/>
        <v>2.4574722092535373</v>
      </c>
      <c r="AP24" s="24">
        <f>IF(Settings!$I$6&gt;69, 0.2*(AO24), 0)</f>
        <v>0</v>
      </c>
      <c r="AQ24" s="25">
        <f t="shared" si="20"/>
        <v>12.997863904239132</v>
      </c>
      <c r="AR24" s="25">
        <f t="shared" si="7"/>
        <v>6.9829758111782212</v>
      </c>
      <c r="AS24" s="25">
        <f t="shared" si="7"/>
        <v>9.0005557830836054</v>
      </c>
      <c r="AT24" s="26" t="e">
        <f t="shared" si="21"/>
        <v>#VALUE!</v>
      </c>
      <c r="AU24" s="26" t="e">
        <f t="shared" si="22"/>
        <v>#VALUE!</v>
      </c>
      <c r="AV24" s="27" t="e">
        <f t="shared" si="23"/>
        <v>#VALUE!</v>
      </c>
      <c r="AW24" s="27" t="e">
        <f t="shared" si="24"/>
        <v>#VALUE!</v>
      </c>
      <c r="AX24" s="28" t="e">
        <f t="shared" si="25"/>
        <v>#VALUE!</v>
      </c>
      <c r="AY24" s="28" t="e">
        <f t="shared" si="26"/>
        <v>#VALUE!</v>
      </c>
      <c r="BA24" s="23">
        <f t="shared" si="27"/>
        <v>5.132070796198267</v>
      </c>
      <c r="BB24" s="23">
        <f t="shared" si="27"/>
        <v>23.724002748277904</v>
      </c>
      <c r="CQ24" s="37"/>
    </row>
    <row r="25" spans="1:257" x14ac:dyDescent="0.3">
      <c r="A25" s="13">
        <v>22</v>
      </c>
      <c r="F25">
        <v>11</v>
      </c>
      <c r="G25" s="22">
        <f t="shared" si="8"/>
        <v>4.3585364505326929</v>
      </c>
      <c r="H25" s="22">
        <f t="shared" si="8"/>
        <v>15.150484488077087</v>
      </c>
      <c r="I25" s="22">
        <f t="shared" si="8"/>
        <v>6.3456943604488991</v>
      </c>
      <c r="J25" s="22">
        <f t="shared" si="8"/>
        <v>15.908178536992427</v>
      </c>
      <c r="K25" s="22">
        <f t="shared" si="8"/>
        <v>2.4661410926145901</v>
      </c>
      <c r="L25" s="23"/>
      <c r="M25" s="22">
        <f t="shared" si="4"/>
        <v>3.6556250199432547</v>
      </c>
      <c r="N25" s="24">
        <f t="shared" si="4"/>
        <v>2.7627994698309766</v>
      </c>
      <c r="O25" s="24">
        <f>IF(Settings!$I$6&gt;69, 0.2*(N25), 0)</f>
        <v>0</v>
      </c>
      <c r="P25" s="25">
        <f t="shared" si="5"/>
        <v>14.247514870258627</v>
      </c>
      <c r="Q25" s="25">
        <f t="shared" si="5"/>
        <v>7.801966928874644</v>
      </c>
      <c r="R25" s="25">
        <f t="shared" si="5"/>
        <v>10.6258520455154</v>
      </c>
      <c r="S25" s="26" t="e">
        <f t="shared" si="9"/>
        <v>#VALUE!</v>
      </c>
      <c r="T25" s="26" t="e">
        <f t="shared" si="10"/>
        <v>#VALUE!</v>
      </c>
      <c r="U25" s="27" t="e">
        <f t="shared" si="11"/>
        <v>#VALUE!</v>
      </c>
      <c r="V25" s="27" t="e">
        <f t="shared" si="12"/>
        <v>#VALUE!</v>
      </c>
      <c r="W25" s="28" t="e">
        <f t="shared" si="13"/>
        <v>#VALUE!</v>
      </c>
      <c r="X25" s="28" t="e">
        <f t="shared" si="14"/>
        <v>#VALUE!</v>
      </c>
      <c r="Z25" s="23">
        <f t="shared" si="15"/>
        <v>6.0127376060406439</v>
      </c>
      <c r="AA25" s="23">
        <f t="shared" si="15"/>
        <v>25.268586617702788</v>
      </c>
      <c r="AC25">
        <v>11</v>
      </c>
      <c r="AE25" s="44">
        <f t="shared" si="16"/>
        <v>10.647759196839573</v>
      </c>
      <c r="AG25">
        <f t="shared" si="17"/>
        <v>10.647759196839573</v>
      </c>
      <c r="AH25" s="22">
        <f t="shared" si="18"/>
        <v>3.9398517174535188</v>
      </c>
      <c r="AI25" s="22">
        <f t="shared" si="6"/>
        <v>14.531014384263651</v>
      </c>
      <c r="AJ25" s="22">
        <f t="shared" si="6"/>
        <v>5.8809983440438769</v>
      </c>
      <c r="AK25" s="22">
        <f t="shared" si="6"/>
        <v>15.26170393714558</v>
      </c>
      <c r="AL25" s="22">
        <f t="shared" si="6"/>
        <v>2.260209602101233</v>
      </c>
      <c r="AM25" s="23"/>
      <c r="AN25" s="22">
        <f t="shared" si="19"/>
        <v>3.4602082356882837</v>
      </c>
      <c r="AO25" s="24">
        <f t="shared" si="19"/>
        <v>2.6390933721610215</v>
      </c>
      <c r="AP25" s="24">
        <f>IF(Settings!$I$6&gt;69, 0.2*(AO25), 0)</f>
        <v>0</v>
      </c>
      <c r="AQ25" s="25">
        <f t="shared" si="20"/>
        <v>13.745469104625272</v>
      </c>
      <c r="AR25" s="25">
        <f t="shared" si="7"/>
        <v>7.4717526720338405</v>
      </c>
      <c r="AS25" s="25">
        <f t="shared" si="7"/>
        <v>9.9639084534403448</v>
      </c>
      <c r="AT25" s="26" t="e">
        <f t="shared" si="21"/>
        <v>#VALUE!</v>
      </c>
      <c r="AU25" s="26" t="e">
        <f t="shared" si="22"/>
        <v>#VALUE!</v>
      </c>
      <c r="AV25" s="27" t="e">
        <f t="shared" si="23"/>
        <v>#VALUE!</v>
      </c>
      <c r="AW25" s="27" t="e">
        <f t="shared" si="24"/>
        <v>#VALUE!</v>
      </c>
      <c r="AX25" s="28" t="e">
        <f t="shared" si="25"/>
        <v>#VALUE!</v>
      </c>
      <c r="AY25" s="28" t="e">
        <f t="shared" si="26"/>
        <v>#VALUE!</v>
      </c>
      <c r="BA25" s="23">
        <f t="shared" si="27"/>
        <v>5.6546960829856232</v>
      </c>
      <c r="BB25" s="23">
        <f t="shared" si="27"/>
        <v>24.655212404564693</v>
      </c>
    </row>
    <row r="26" spans="1:257" x14ac:dyDescent="0.3">
      <c r="A26" s="13">
        <v>23</v>
      </c>
      <c r="F26">
        <v>12</v>
      </c>
      <c r="G26" s="22">
        <f t="shared" si="8"/>
        <v>5.6726709742267465</v>
      </c>
      <c r="H26" s="22">
        <f t="shared" si="8"/>
        <v>16.920750877794394</v>
      </c>
      <c r="I26" s="22">
        <f t="shared" si="8"/>
        <v>7.7512475108002556</v>
      </c>
      <c r="J26" s="22">
        <f t="shared" si="8"/>
        <v>17.753934653284446</v>
      </c>
      <c r="K26" s="22">
        <f t="shared" si="8"/>
        <v>3.0948085180380716</v>
      </c>
      <c r="L26" s="23"/>
      <c r="M26" s="22">
        <f t="shared" si="4"/>
        <v>4.2273239789819907</v>
      </c>
      <c r="N26" s="24">
        <f t="shared" si="4"/>
        <v>3.1196692655047129</v>
      </c>
      <c r="O26" s="24">
        <f>IF(Settings!$I$6&gt;69, 0.2*(N26), 0)</f>
        <v>0</v>
      </c>
      <c r="P26" s="25">
        <f t="shared" si="5"/>
        <v>15.665942505639201</v>
      </c>
      <c r="Q26" s="25">
        <f t="shared" si="5"/>
        <v>8.7423366947251804</v>
      </c>
      <c r="R26" s="25">
        <f t="shared" si="5"/>
        <v>12.551606251772798</v>
      </c>
      <c r="S26" s="26" t="e">
        <f t="shared" si="9"/>
        <v>#VALUE!</v>
      </c>
      <c r="T26" s="26" t="e">
        <f t="shared" si="10"/>
        <v>#VALUE!</v>
      </c>
      <c r="U26" s="27" t="e">
        <f t="shared" si="11"/>
        <v>#VALUE!</v>
      </c>
      <c r="V26" s="27" t="e">
        <f t="shared" si="12"/>
        <v>#VALUE!</v>
      </c>
      <c r="W26" s="28" t="e">
        <f t="shared" si="13"/>
        <v>#VALUE!</v>
      </c>
      <c r="X26" s="28" t="e">
        <f t="shared" si="14"/>
        <v>#VALUE!</v>
      </c>
      <c r="Z26" s="23">
        <f t="shared" si="15"/>
        <v>7.0502239689474173</v>
      </c>
      <c r="AA26" s="23">
        <f t="shared" si="15"/>
        <v>26.952544886713817</v>
      </c>
      <c r="AC26">
        <v>12</v>
      </c>
      <c r="AE26" s="44">
        <f t="shared" si="16"/>
        <v>11.198047871978659</v>
      </c>
      <c r="AG26">
        <f t="shared" si="17"/>
        <v>11.198047871978659</v>
      </c>
      <c r="AH26" s="22">
        <f t="shared" si="18"/>
        <v>4.604147646204237</v>
      </c>
      <c r="AI26" s="22">
        <f t="shared" si="6"/>
        <v>15.499817320263922</v>
      </c>
      <c r="AJ26" s="22">
        <f t="shared" si="6"/>
        <v>6.6140626784436636</v>
      </c>
      <c r="AK26" s="22">
        <f t="shared" si="6"/>
        <v>16.272604825514367</v>
      </c>
      <c r="AL26" s="22">
        <f t="shared" si="6"/>
        <v>2.585575446515445</v>
      </c>
      <c r="AM26" s="23"/>
      <c r="AN26" s="22">
        <f t="shared" si="19"/>
        <v>3.7669104745315654</v>
      </c>
      <c r="AO26" s="24">
        <f t="shared" si="19"/>
        <v>2.8328321839905253</v>
      </c>
      <c r="AP26" s="24">
        <f>IF(Settings!$I$6&gt;69, 0.2*(AO26), 0)</f>
        <v>0</v>
      </c>
      <c r="AQ26" s="25">
        <f t="shared" si="20"/>
        <v>14.529285575431352</v>
      </c>
      <c r="AR26" s="25">
        <f t="shared" si="7"/>
        <v>7.9879387362053809</v>
      </c>
      <c r="AS26" s="25">
        <f t="shared" si="7"/>
        <v>11.002196460607417</v>
      </c>
      <c r="AT26" s="26" t="e">
        <f t="shared" si="21"/>
        <v>#VALUE!</v>
      </c>
      <c r="AU26" s="26" t="e">
        <f t="shared" si="22"/>
        <v>#VALUE!</v>
      </c>
      <c r="AV26" s="27" t="e">
        <f t="shared" si="23"/>
        <v>#VALUE!</v>
      </c>
      <c r="AW26" s="27" t="e">
        <f t="shared" si="24"/>
        <v>#VALUE!</v>
      </c>
      <c r="AX26" s="28" t="e">
        <f t="shared" si="25"/>
        <v>#VALUE!</v>
      </c>
      <c r="AY26" s="28" t="e">
        <f t="shared" si="26"/>
        <v>#VALUE!</v>
      </c>
      <c r="BA26" s="23">
        <f t="shared" si="27"/>
        <v>6.2159504546778255</v>
      </c>
      <c r="BB26" s="23">
        <f t="shared" si="27"/>
        <v>25.608770241802183</v>
      </c>
    </row>
    <row r="27" spans="1:257" x14ac:dyDescent="0.3">
      <c r="A27" s="13">
        <v>24</v>
      </c>
      <c r="F27">
        <v>13</v>
      </c>
      <c r="G27" s="22">
        <f t="shared" si="8"/>
        <v>7.1660708357668508</v>
      </c>
      <c r="H27" s="22">
        <f t="shared" si="8"/>
        <v>18.703202868170742</v>
      </c>
      <c r="I27" s="22">
        <f t="shared" si="8"/>
        <v>9.2767472814367391</v>
      </c>
      <c r="J27" s="22">
        <f t="shared" si="8"/>
        <v>19.609901554276455</v>
      </c>
      <c r="K27" s="22">
        <f t="shared" si="8"/>
        <v>3.7828851168496085</v>
      </c>
      <c r="L27" s="23"/>
      <c r="M27" s="22">
        <f t="shared" si="4"/>
        <v>4.8215136489680557</v>
      </c>
      <c r="N27" s="24">
        <f t="shared" si="4"/>
        <v>3.4838260643746048</v>
      </c>
      <c r="O27" s="24">
        <f>IF(Settings!$I$6&gt;69, 0.2*(N27), 0)</f>
        <v>0</v>
      </c>
      <c r="P27" s="25">
        <f t="shared" si="5"/>
        <v>17.071857824317391</v>
      </c>
      <c r="Q27" s="25">
        <f t="shared" si="5"/>
        <v>9.6832779211139055</v>
      </c>
      <c r="R27" s="25">
        <f t="shared" si="5"/>
        <v>14.524733656511787</v>
      </c>
      <c r="S27" s="26" t="e">
        <f t="shared" si="9"/>
        <v>#VALUE!</v>
      </c>
      <c r="T27" s="26" t="e">
        <f t="shared" si="10"/>
        <v>#VALUE!</v>
      </c>
      <c r="U27" s="27" t="e">
        <f t="shared" si="11"/>
        <v>#VALUE!</v>
      </c>
      <c r="V27" s="27" t="e">
        <f t="shared" si="12"/>
        <v>#VALUE!</v>
      </c>
      <c r="W27" s="28" t="e">
        <f t="shared" si="13"/>
        <v>#VALUE!</v>
      </c>
      <c r="X27" s="28" t="e">
        <f t="shared" si="14"/>
        <v>#VALUE!</v>
      </c>
      <c r="Z27" s="23">
        <f t="shared" si="15"/>
        <v>8.1080826689914183</v>
      </c>
      <c r="AA27" s="23">
        <f t="shared" si="15"/>
        <v>28.554856163114522</v>
      </c>
      <c r="AC27">
        <v>13</v>
      </c>
      <c r="AE27" s="44">
        <f t="shared" si="16"/>
        <v>11.776776110822025</v>
      </c>
      <c r="AG27">
        <f t="shared" si="17"/>
        <v>11.776776110822025</v>
      </c>
      <c r="AH27" s="22">
        <f t="shared" si="18"/>
        <v>5.3634551603342651</v>
      </c>
      <c r="AI27" s="22">
        <f t="shared" si="6"/>
        <v>16.524313396402</v>
      </c>
      <c r="AJ27" s="22">
        <f t="shared" si="6"/>
        <v>7.4267407962725747</v>
      </c>
      <c r="AK27" s="22">
        <f t="shared" si="6"/>
        <v>17.3408072739585</v>
      </c>
      <c r="AL27" s="22">
        <f t="shared" si="6"/>
        <v>2.9490576566936362</v>
      </c>
      <c r="AM27" s="23"/>
      <c r="AN27" s="22">
        <f t="shared" si="19"/>
        <v>4.0976456551995426</v>
      </c>
      <c r="AO27" s="24">
        <f t="shared" si="19"/>
        <v>3.0393276555551187</v>
      </c>
      <c r="AP27" s="24">
        <f>IF(Settings!$I$6&gt;69, 0.2*(AO27), 0)</f>
        <v>0</v>
      </c>
      <c r="AQ27" s="25">
        <f t="shared" si="20"/>
        <v>15.350300014161025</v>
      </c>
      <c r="AR27" s="25">
        <f t="shared" si="7"/>
        <v>8.5322143410672275</v>
      </c>
      <c r="AS27" s="25">
        <f t="shared" si="7"/>
        <v>12.116687291989457</v>
      </c>
      <c r="AT27" s="26" t="e">
        <f t="shared" si="21"/>
        <v>#VALUE!</v>
      </c>
      <c r="AU27" s="26" t="e">
        <f t="shared" si="22"/>
        <v>#VALUE!</v>
      </c>
      <c r="AV27" s="27" t="e">
        <f t="shared" si="23"/>
        <v>#VALUE!</v>
      </c>
      <c r="AW27" s="27" t="e">
        <f t="shared" si="24"/>
        <v>#VALUE!</v>
      </c>
      <c r="AX27" s="28" t="e">
        <f t="shared" si="25"/>
        <v>#VALUE!</v>
      </c>
      <c r="AY27" s="28" t="e">
        <f t="shared" si="26"/>
        <v>#VALUE!</v>
      </c>
      <c r="BA27" s="23">
        <f t="shared" si="27"/>
        <v>6.816399046277267</v>
      </c>
      <c r="BB27" s="23">
        <f t="shared" si="27"/>
        <v>26.583867594873553</v>
      </c>
    </row>
    <row r="28" spans="1:257" x14ac:dyDescent="0.3">
      <c r="A28" s="13">
        <v>25</v>
      </c>
      <c r="B28" s="1"/>
      <c r="F28">
        <v>14</v>
      </c>
      <c r="G28" s="22">
        <f t="shared" si="8"/>
        <v>8.8275137746323189</v>
      </c>
      <c r="H28" s="22">
        <f t="shared" si="8"/>
        <v>20.492223576980003</v>
      </c>
      <c r="I28" s="22">
        <f t="shared" si="8"/>
        <v>10.911842613659864</v>
      </c>
      <c r="J28" s="22">
        <f t="shared" si="8"/>
        <v>21.470212541254003</v>
      </c>
      <c r="K28" s="22">
        <f t="shared" si="8"/>
        <v>4.5224953692376975</v>
      </c>
      <c r="L28" s="23"/>
      <c r="M28" s="22">
        <f t="shared" si="4"/>
        <v>5.4351712138522181</v>
      </c>
      <c r="N28" s="24">
        <f t="shared" si="4"/>
        <v>3.8539983376445845</v>
      </c>
      <c r="O28" s="24">
        <f>IF(Settings!$I$6&gt;69, 0.2*(N28), 0)</f>
        <v>0</v>
      </c>
      <c r="P28" s="25">
        <f t="shared" si="5"/>
        <v>18.462715847695719</v>
      </c>
      <c r="Q28" s="25">
        <f t="shared" si="5"/>
        <v>10.620666883903553</v>
      </c>
      <c r="R28" s="25">
        <f t="shared" si="5"/>
        <v>16.520416571591696</v>
      </c>
      <c r="S28" s="26" t="e">
        <f t="shared" si="9"/>
        <v>#VALUE!</v>
      </c>
      <c r="T28" s="26" t="e">
        <f t="shared" si="10"/>
        <v>#VALUE!</v>
      </c>
      <c r="U28" s="27" t="e">
        <f t="shared" si="11"/>
        <v>#VALUE!</v>
      </c>
      <c r="V28" s="27" t="e">
        <f t="shared" si="12"/>
        <v>#VALUE!</v>
      </c>
      <c r="W28" s="28" t="e">
        <f t="shared" si="13"/>
        <v>#VALUE!</v>
      </c>
      <c r="X28" s="28" t="e">
        <f t="shared" si="14"/>
        <v>#VALUE!</v>
      </c>
      <c r="Z28" s="23">
        <f t="shared" si="15"/>
        <v>9.1740261097170439</v>
      </c>
      <c r="AA28" s="23">
        <f t="shared" si="15"/>
        <v>30.079479114720474</v>
      </c>
      <c r="AC28">
        <v>14</v>
      </c>
      <c r="AE28" s="44">
        <f t="shared" si="16"/>
        <v>12.385413703354873</v>
      </c>
      <c r="AG28">
        <f>AE28</f>
        <v>12.385413703354873</v>
      </c>
      <c r="AH28" s="22">
        <f t="shared" si="18"/>
        <v>6.2275552078966498</v>
      </c>
      <c r="AI28" s="22">
        <f t="shared" si="6"/>
        <v>17.606614675645972</v>
      </c>
      <c r="AJ28" s="22">
        <f t="shared" si="6"/>
        <v>8.3255444274794534</v>
      </c>
      <c r="AK28" s="22">
        <f t="shared" si="6"/>
        <v>18.468380938034191</v>
      </c>
      <c r="AL28" s="22">
        <f t="shared" si="6"/>
        <v>3.3533851527142158</v>
      </c>
      <c r="AM28" s="23"/>
      <c r="AN28" s="22">
        <f t="shared" si="19"/>
        <v>4.4538397149440678</v>
      </c>
      <c r="AO28" s="24">
        <f t="shared" si="19"/>
        <v>3.2592301342858851</v>
      </c>
      <c r="AP28" s="24">
        <f>IF(Settings!$I$6&gt;69, 0.2*(AO28), 0)</f>
        <v>0</v>
      </c>
      <c r="AQ28" s="25">
        <f t="shared" si="20"/>
        <v>16.209433987239205</v>
      </c>
      <c r="AR28" s="25">
        <f t="shared" si="7"/>
        <v>9.1051616600125858</v>
      </c>
      <c r="AS28" s="25">
        <f t="shared" si="7"/>
        <v>13.30789150615567</v>
      </c>
      <c r="AT28" s="26" t="e">
        <f t="shared" si="21"/>
        <v>#VALUE!</v>
      </c>
      <c r="AU28" s="26" t="e">
        <f t="shared" si="22"/>
        <v>#VALUE!</v>
      </c>
      <c r="AV28" s="27" t="e">
        <f t="shared" si="23"/>
        <v>#VALUE!</v>
      </c>
      <c r="AW28" s="27" t="e">
        <f t="shared" si="24"/>
        <v>#VALUE!</v>
      </c>
      <c r="AX28" s="28" t="e">
        <f t="shared" si="25"/>
        <v>#VALUE!</v>
      </c>
      <c r="AY28" s="28" t="e">
        <f t="shared" si="26"/>
        <v>#VALUE!</v>
      </c>
      <c r="BA28" s="23">
        <f t="shared" si="27"/>
        <v>7.4562331740588368</v>
      </c>
      <c r="BB28" s="23">
        <f t="shared" si="27"/>
        <v>27.579546607738731</v>
      </c>
    </row>
    <row r="29" spans="1:257" x14ac:dyDescent="0.3">
      <c r="A29" s="13">
        <v>26</v>
      </c>
      <c r="F29">
        <v>15</v>
      </c>
      <c r="G29" s="22">
        <f t="shared" si="8"/>
        <v>10.642843534040084</v>
      </c>
      <c r="H29" s="22">
        <f t="shared" si="8"/>
        <v>22.28295754868239</v>
      </c>
      <c r="I29" s="22">
        <f t="shared" si="8"/>
        <v>12.645792257304329</v>
      </c>
      <c r="J29" s="22">
        <f t="shared" si="8"/>
        <v>23.329815208797786</v>
      </c>
      <c r="K29" s="22">
        <f t="shared" si="8"/>
        <v>5.3054016606116399</v>
      </c>
      <c r="L29" s="23"/>
      <c r="M29" s="22">
        <f t="shared" si="4"/>
        <v>6.0655035616495301</v>
      </c>
      <c r="N29" s="24">
        <f t="shared" si="4"/>
        <v>4.2290541830964665</v>
      </c>
      <c r="O29" s="24">
        <f>IF(Settings!$I$6&gt;69, 0.2*(N29), 0)</f>
        <v>0</v>
      </c>
      <c r="P29" s="25">
        <f t="shared" si="5"/>
        <v>19.836435414721144</v>
      </c>
      <c r="Q29" s="25">
        <f t="shared" si="5"/>
        <v>11.551025434128061</v>
      </c>
      <c r="R29" s="25">
        <f t="shared" si="5"/>
        <v>18.516979455587446</v>
      </c>
      <c r="S29" s="26" t="e">
        <f t="shared" si="9"/>
        <v>#VALUE!</v>
      </c>
      <c r="T29" s="26" t="e">
        <f t="shared" si="10"/>
        <v>#VALUE!</v>
      </c>
      <c r="U29" s="27" t="e">
        <f t="shared" si="11"/>
        <v>#VALUE!</v>
      </c>
      <c r="V29" s="27" t="e">
        <f t="shared" si="12"/>
        <v>#VALUE!</v>
      </c>
      <c r="W29" s="28" t="e">
        <f t="shared" si="13"/>
        <v>#VALUE!</v>
      </c>
      <c r="X29" s="28" t="e">
        <f t="shared" si="14"/>
        <v>#VALUE!</v>
      </c>
      <c r="Z29" s="23">
        <f t="shared" si="15"/>
        <v>10.237425050530156</v>
      </c>
      <c r="AA29" s="23">
        <f t="shared" si="15"/>
        <v>31.530180472689544</v>
      </c>
      <c r="AC29">
        <v>15</v>
      </c>
      <c r="AE29" s="44">
        <f t="shared" si="16"/>
        <v>13.025506400031523</v>
      </c>
      <c r="AG29">
        <f t="shared" si="17"/>
        <v>13.025506400031523</v>
      </c>
      <c r="AH29" s="22">
        <f t="shared" si="18"/>
        <v>7.2064145769121666</v>
      </c>
      <c r="AI29" s="22">
        <f t="shared" si="6"/>
        <v>18.748774823099591</v>
      </c>
      <c r="AJ29" s="22">
        <f t="shared" si="6"/>
        <v>9.3171356804130436</v>
      </c>
      <c r="AK29" s="22">
        <f t="shared" si="6"/>
        <v>19.657320454401603</v>
      </c>
      <c r="AL29" s="22">
        <f t="shared" si="6"/>
        <v>3.8011439903325099</v>
      </c>
      <c r="AM29" s="23"/>
      <c r="AN29" s="22">
        <f t="shared" si="19"/>
        <v>4.8369362334486912</v>
      </c>
      <c r="AO29" s="24">
        <f t="shared" si="19"/>
        <v>3.4931981496838134</v>
      </c>
      <c r="AP29" s="24">
        <f>IF(Settings!$I$6&gt;69, 0.2*(AO29), 0)</f>
        <v>0</v>
      </c>
      <c r="AQ29" s="25">
        <f t="shared" si="20"/>
        <v>17.107530470063239</v>
      </c>
      <c r="AR29" s="25">
        <f t="shared" si="7"/>
        <v>9.707247529170381</v>
      </c>
      <c r="AS29" s="25">
        <f t="shared" si="7"/>
        <v>14.575454768500629</v>
      </c>
      <c r="AT29" s="26" t="e">
        <f t="shared" si="21"/>
        <v>#VALUE!</v>
      </c>
      <c r="AU29" s="26" t="e">
        <f t="shared" si="22"/>
        <v>#VALUE!</v>
      </c>
      <c r="AV29" s="27" t="e">
        <f t="shared" si="23"/>
        <v>#VALUE!</v>
      </c>
      <c r="AW29" s="27" t="e">
        <f t="shared" si="24"/>
        <v>#VALUE!</v>
      </c>
      <c r="AX29" s="28" t="e">
        <f t="shared" si="25"/>
        <v>#VALUE!</v>
      </c>
      <c r="AY29" s="28" t="e">
        <f t="shared" si="26"/>
        <v>#VALUE!</v>
      </c>
      <c r="BA29" s="23">
        <f t="shared" si="27"/>
        <v>8.1352191922227686</v>
      </c>
      <c r="BB29" s="23">
        <f t="shared" si="27"/>
        <v>28.594692913053883</v>
      </c>
      <c r="BD29" s="1"/>
      <c r="BE29" s="1"/>
      <c r="BF29" s="1"/>
      <c r="BG29" s="1"/>
      <c r="BH29" s="1"/>
      <c r="BI29" s="1"/>
      <c r="BJ29" s="1"/>
      <c r="BK29" s="1"/>
      <c r="BL29" s="1"/>
      <c r="BM29" s="1"/>
      <c r="BN29" s="37"/>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37"/>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row>
    <row r="30" spans="1:257" x14ac:dyDescent="0.3">
      <c r="A30" s="13">
        <v>27</v>
      </c>
      <c r="F30">
        <v>16</v>
      </c>
      <c r="G30" s="22">
        <f t="shared" si="8"/>
        <v>12.595816669853894</v>
      </c>
      <c r="H30" s="22">
        <f t="shared" si="8"/>
        <v>24.071193158823732</v>
      </c>
      <c r="I30" s="22">
        <f t="shared" si="8"/>
        <v>14.467712278899473</v>
      </c>
      <c r="J30" s="22">
        <f t="shared" si="8"/>
        <v>25.184345109690391</v>
      </c>
      <c r="K30" s="22">
        <f t="shared" si="8"/>
        <v>6.1233183054585849</v>
      </c>
      <c r="L30" s="23"/>
      <c r="M30" s="22">
        <f t="shared" ref="M30:N84" si="28">M$4*(1-EXP(-M$5*$F30))^M$6</f>
        <v>6.7099321645779026</v>
      </c>
      <c r="N30" s="24">
        <f t="shared" si="28"/>
        <v>4.6079818043996132</v>
      </c>
      <c r="O30" s="24">
        <f>IF(Settings!$I$6&gt;69, 0.2*(N30), 0)</f>
        <v>0</v>
      </c>
      <c r="P30" s="25">
        <f t="shared" si="5"/>
        <v>21.191315723285221</v>
      </c>
      <c r="Q30" s="25">
        <f>Q$4*(1-EXP(-Q$5*$F30))^Q$6</f>
        <v>12.47142757980199</v>
      </c>
      <c r="R30" s="25">
        <f>R$4*(1-EXP(-R$5*$F30))^R$6</f>
        <v>20.495891712475967</v>
      </c>
      <c r="S30" s="26" t="e">
        <f t="shared" si="9"/>
        <v>#VALUE!</v>
      </c>
      <c r="T30" s="26" t="e">
        <f t="shared" si="10"/>
        <v>#VALUE!</v>
      </c>
      <c r="U30" s="27" t="e">
        <f t="shared" si="11"/>
        <v>#VALUE!</v>
      </c>
      <c r="V30" s="27" t="e">
        <f t="shared" si="12"/>
        <v>#VALUE!</v>
      </c>
      <c r="W30" s="28" t="e">
        <f t="shared" si="13"/>
        <v>#VALUE!</v>
      </c>
      <c r="X30" s="28" t="e">
        <f t="shared" si="14"/>
        <v>#VALUE!</v>
      </c>
      <c r="Z30" s="23">
        <f t="shared" si="15"/>
        <v>11.289261558756806</v>
      </c>
      <c r="AA30" s="23">
        <f t="shared" si="15"/>
        <v>32.910544337602175</v>
      </c>
      <c r="AC30">
        <v>16</v>
      </c>
      <c r="AE30" s="44">
        <f t="shared" si="16"/>
        <v>13.698679837501498</v>
      </c>
      <c r="AG30">
        <f t="shared" si="17"/>
        <v>13.698679837501498</v>
      </c>
      <c r="AH30" s="22">
        <f t="shared" si="18"/>
        <v>8.3099948012734366</v>
      </c>
      <c r="AI30" s="22">
        <f t="shared" si="18"/>
        <v>19.952766945866102</v>
      </c>
      <c r="AJ30" s="22">
        <f t="shared" si="18"/>
        <v>10.408254498077639</v>
      </c>
      <c r="AK30" s="22">
        <f t="shared" si="18"/>
        <v>20.909521548459516</v>
      </c>
      <c r="AL30" s="22">
        <f t="shared" si="18"/>
        <v>4.2946988352945299</v>
      </c>
      <c r="AM30" s="23"/>
      <c r="AN30" s="22">
        <f t="shared" si="19"/>
        <v>5.2483853337968229</v>
      </c>
      <c r="AO30" s="24">
        <f t="shared" si="19"/>
        <v>3.7418947106278626</v>
      </c>
      <c r="AP30" s="24">
        <f>IF(Settings!$I$6&gt;69, 0.2*(AO30), 0)</f>
        <v>0</v>
      </c>
      <c r="AQ30" s="25">
        <f t="shared" si="20"/>
        <v>18.045339338248937</v>
      </c>
      <c r="AR30" s="25">
        <f t="shared" si="20"/>
        <v>10.338805388020059</v>
      </c>
      <c r="AS30" s="25">
        <f t="shared" si="20"/>
        <v>15.918056303855522</v>
      </c>
      <c r="AT30" s="26" t="e">
        <f t="shared" si="21"/>
        <v>#VALUE!</v>
      </c>
      <c r="AU30" s="26" t="e">
        <f t="shared" si="22"/>
        <v>#VALUE!</v>
      </c>
      <c r="AV30" s="27" t="e">
        <f t="shared" si="23"/>
        <v>#VALUE!</v>
      </c>
      <c r="AW30" s="27" t="e">
        <f t="shared" si="24"/>
        <v>#VALUE!</v>
      </c>
      <c r="AX30" s="28" t="e">
        <f t="shared" si="25"/>
        <v>#VALUE!</v>
      </c>
      <c r="AY30" s="28" t="e">
        <f t="shared" si="26"/>
        <v>#VALUE!</v>
      </c>
      <c r="BA30" s="23">
        <f t="shared" si="27"/>
        <v>8.8526502669970313</v>
      </c>
      <c r="BB30" s="23">
        <f t="shared" si="27"/>
        <v>29.628029067591036</v>
      </c>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EB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7" x14ac:dyDescent="0.3">
      <c r="A31" s="13">
        <v>28</v>
      </c>
      <c r="F31">
        <v>17</v>
      </c>
      <c r="G31" s="22">
        <f t="shared" si="8"/>
        <v>14.668862759659405</v>
      </c>
      <c r="H31" s="22">
        <f t="shared" si="8"/>
        <v>25.853268726465551</v>
      </c>
      <c r="I31" s="22">
        <f t="shared" si="8"/>
        <v>16.36677337454665</v>
      </c>
      <c r="J31" s="22">
        <f t="shared" si="8"/>
        <v>27.030024822823734</v>
      </c>
      <c r="K31" s="22">
        <f t="shared" si="8"/>
        <v>6.9681558917847486</v>
      </c>
      <c r="L31" s="23"/>
      <c r="M31" s="22">
        <f t="shared" si="28"/>
        <v>7.3660788998030817</v>
      </c>
      <c r="N31" s="24">
        <f t="shared" si="28"/>
        <v>4.9898737710914247</v>
      </c>
      <c r="O31" s="24">
        <f>IF(Settings!$I$6&gt;69, 0.2*(N31), 0)</f>
        <v>0</v>
      </c>
      <c r="P31" s="25">
        <f t="shared" ref="P31:R84" si="29">P$4*(1-EXP(-P$5*$F31))^P$6</f>
        <v>22.525971346835828</v>
      </c>
      <c r="Q31" s="25">
        <f t="shared" si="29"/>
        <v>13.379421983122118</v>
      </c>
      <c r="R31" s="25">
        <f t="shared" si="29"/>
        <v>22.441642865596648</v>
      </c>
      <c r="S31" s="26" t="e">
        <f t="shared" si="9"/>
        <v>#VALUE!</v>
      </c>
      <c r="T31" s="26" t="e">
        <f t="shared" si="10"/>
        <v>#VALUE!</v>
      </c>
      <c r="U31" s="27" t="e">
        <f t="shared" si="11"/>
        <v>#VALUE!</v>
      </c>
      <c r="V31" s="27" t="e">
        <f t="shared" si="12"/>
        <v>#VALUE!</v>
      </c>
      <c r="W31" s="28" t="e">
        <f t="shared" si="13"/>
        <v>#VALUE!</v>
      </c>
      <c r="X31" s="28" t="e">
        <f t="shared" si="14"/>
        <v>#VALUE!</v>
      </c>
      <c r="Z31" s="23">
        <f t="shared" ref="Z31:AA84" si="30">Z$4*(1-EXP(-Z$5*$F31))^Z$6</f>
        <v>12.32203400297508</v>
      </c>
      <c r="AA31" s="23">
        <f t="shared" si="30"/>
        <v>34.223981034334884</v>
      </c>
      <c r="AC31">
        <v>17</v>
      </c>
      <c r="AE31" s="44">
        <f t="shared" si="16"/>
        <v>14.40664366722172</v>
      </c>
      <c r="AG31">
        <f t="shared" si="17"/>
        <v>14.40664366722172</v>
      </c>
      <c r="AH31" s="22">
        <f t="shared" si="18"/>
        <v>9.5480213758340469</v>
      </c>
      <c r="AI31" s="22">
        <f t="shared" si="18"/>
        <v>21.220459146756088</v>
      </c>
      <c r="AJ31" s="22">
        <f t="shared" si="18"/>
        <v>11.605631055443403</v>
      </c>
      <c r="AK31" s="22">
        <f t="shared" si="18"/>
        <v>22.226754831077066</v>
      </c>
      <c r="AL31" s="22">
        <f t="shared" si="18"/>
        <v>4.8361064942255165</v>
      </c>
      <c r="AM31" s="23"/>
      <c r="AN31" s="22">
        <f t="shared" si="19"/>
        <v>5.689630723676375</v>
      </c>
      <c r="AO31" s="24">
        <f t="shared" si="19"/>
        <v>4.0059830112596737</v>
      </c>
      <c r="AP31" s="24">
        <f>IF(Settings!$I$6&gt;69, 0.2*(AO31), 0)</f>
        <v>0</v>
      </c>
      <c r="AQ31" s="25">
        <f t="shared" si="20"/>
        <v>19.023501834492983</v>
      </c>
      <c r="AR31" s="25">
        <f t="shared" si="20"/>
        <v>11.000016511530273</v>
      </c>
      <c r="AS31" s="25">
        <f t="shared" si="20"/>
        <v>17.333318268228506</v>
      </c>
      <c r="AT31" s="26" t="e">
        <f t="shared" si="21"/>
        <v>#VALUE!</v>
      </c>
      <c r="AU31" s="26" t="e">
        <f t="shared" si="22"/>
        <v>#VALUE!</v>
      </c>
      <c r="AV31" s="27" t="e">
        <f t="shared" si="23"/>
        <v>#VALUE!</v>
      </c>
      <c r="AW31" s="27" t="e">
        <f t="shared" si="24"/>
        <v>#VALUE!</v>
      </c>
      <c r="AX31" s="28" t="e">
        <f t="shared" si="25"/>
        <v>#VALUE!</v>
      </c>
      <c r="AY31" s="28" t="e">
        <f t="shared" si="26"/>
        <v>#VALUE!</v>
      </c>
      <c r="BA31" s="23">
        <f t="shared" ref="BA31:BB84" si="31">BA$4*(1-EXP(-BA$5*$AG31))^BA$6</f>
        <v>9.6073030954718295</v>
      </c>
      <c r="BB31" s="23">
        <f t="shared" si="31"/>
        <v>30.678108947298135</v>
      </c>
    </row>
    <row r="32" spans="1:257" x14ac:dyDescent="0.3">
      <c r="A32" s="13">
        <v>29</v>
      </c>
      <c r="F32">
        <v>18</v>
      </c>
      <c r="G32" s="22">
        <f t="shared" si="8"/>
        <v>16.843742669459438</v>
      </c>
      <c r="H32" s="22">
        <f t="shared" si="8"/>
        <v>27.62599631747327</v>
      </c>
      <c r="I32" s="22">
        <f t="shared" si="8"/>
        <v>18.332355995367045</v>
      </c>
      <c r="J32" s="22">
        <f t="shared" si="8"/>
        <v>28.86358199607341</v>
      </c>
      <c r="K32" s="22">
        <f t="shared" si="8"/>
        <v>7.8322036727975624</v>
      </c>
      <c r="L32" s="23"/>
      <c r="M32" s="22">
        <f t="shared" si="28"/>
        <v>8.031752753750272</v>
      </c>
      <c r="N32" s="24">
        <f t="shared" si="28"/>
        <v>5.3739141176350049</v>
      </c>
      <c r="O32" s="24">
        <f>IF(Settings!$I$6&gt;69, 0.2*(N32), 0)</f>
        <v>0</v>
      </c>
      <c r="P32" s="25">
        <f t="shared" si="29"/>
        <v>23.839280755485788</v>
      </c>
      <c r="Q32" s="25">
        <f t="shared" si="29"/>
        <v>14.2729669238994</v>
      </c>
      <c r="R32" s="25">
        <f t="shared" si="29"/>
        <v>24.341537310862392</v>
      </c>
      <c r="S32" s="26" t="e">
        <f t="shared" si="9"/>
        <v>#VALUE!</v>
      </c>
      <c r="T32" s="26" t="e">
        <f t="shared" si="10"/>
        <v>#VALUE!</v>
      </c>
      <c r="U32" s="27" t="e">
        <f t="shared" si="11"/>
        <v>#VALUE!</v>
      </c>
      <c r="V32" s="27" t="e">
        <f t="shared" si="12"/>
        <v>#VALUE!</v>
      </c>
      <c r="W32" s="28" t="e">
        <f t="shared" si="13"/>
        <v>#VALUE!</v>
      </c>
      <c r="X32" s="28" t="e">
        <f t="shared" si="14"/>
        <v>#VALUE!</v>
      </c>
      <c r="Z32" s="23">
        <f t="shared" si="30"/>
        <v>13.329633867407763</v>
      </c>
      <c r="AA32" s="23">
        <f t="shared" si="30"/>
        <v>35.473735537603709</v>
      </c>
      <c r="AC32">
        <v>18</v>
      </c>
      <c r="AE32" s="44">
        <f t="shared" si="16"/>
        <v>15.151195897440212</v>
      </c>
      <c r="AG32">
        <f t="shared" si="17"/>
        <v>15.151195897440212</v>
      </c>
      <c r="AH32" s="22">
        <f t="shared" si="18"/>
        <v>10.929713788928655</v>
      </c>
      <c r="AI32" s="22">
        <f t="shared" si="18"/>
        <v>22.553587763343522</v>
      </c>
      <c r="AJ32" s="22">
        <f t="shared" si="18"/>
        <v>12.915882344482599</v>
      </c>
      <c r="AK32" s="22">
        <f t="shared" si="18"/>
        <v>23.610637283376313</v>
      </c>
      <c r="AL32" s="22">
        <f t="shared" si="18"/>
        <v>5.4270232123194253</v>
      </c>
      <c r="AM32" s="23"/>
      <c r="AN32" s="22">
        <f t="shared" si="19"/>
        <v>6.1620947670476447</v>
      </c>
      <c r="AO32" s="24">
        <f t="shared" si="19"/>
        <v>4.286121504041259</v>
      </c>
      <c r="AP32" s="24">
        <f>IF(Settings!$I$6&gt;69, 0.2*(AO32), 0)</f>
        <v>0</v>
      </c>
      <c r="AQ32" s="25">
        <f t="shared" si="20"/>
        <v>20.042534057295391</v>
      </c>
      <c r="AR32" s="25">
        <f t="shared" si="20"/>
        <v>11.690890761103139</v>
      </c>
      <c r="AS32" s="25">
        <f t="shared" si="20"/>
        <v>18.817730903242087</v>
      </c>
      <c r="AT32" s="26" t="e">
        <f t="shared" si="21"/>
        <v>#VALUE!</v>
      </c>
      <c r="AU32" s="26" t="e">
        <f t="shared" si="22"/>
        <v>#VALUE!</v>
      </c>
      <c r="AV32" s="27" t="e">
        <f t="shared" si="23"/>
        <v>#VALUE!</v>
      </c>
      <c r="AW32" s="27" t="e">
        <f t="shared" si="24"/>
        <v>#VALUE!</v>
      </c>
      <c r="AX32" s="28" t="e">
        <f t="shared" si="25"/>
        <v>#VALUE!</v>
      </c>
      <c r="AY32" s="28" t="e">
        <f t="shared" si="26"/>
        <v>#VALUE!</v>
      </c>
      <c r="BA32" s="23">
        <f t="shared" si="31"/>
        <v>10.3974017683359</v>
      </c>
      <c r="BB32" s="23">
        <f t="shared" si="31"/>
        <v>31.74331332288406</v>
      </c>
    </row>
    <row r="33" spans="1:95" x14ac:dyDescent="0.3">
      <c r="A33" s="13">
        <v>30</v>
      </c>
      <c r="F33">
        <v>19</v>
      </c>
      <c r="G33" s="22">
        <f t="shared" si="8"/>
        <v>19.102100232718083</v>
      </c>
      <c r="H33" s="22">
        <f t="shared" si="8"/>
        <v>29.386599029597114</v>
      </c>
      <c r="I33" s="22">
        <f t="shared" si="8"/>
        <v>20.354170141597773</v>
      </c>
      <c r="J33" s="22">
        <f t="shared" si="8"/>
        <v>30.682181863991843</v>
      </c>
      <c r="K33" s="22">
        <f t="shared" si="8"/>
        <v>8.7082587324282947</v>
      </c>
      <c r="L33" s="23"/>
      <c r="M33" s="22">
        <f t="shared" si="28"/>
        <v>8.7049373563595704</v>
      </c>
      <c r="N33" s="24">
        <f t="shared" si="28"/>
        <v>5.7593676191993746</v>
      </c>
      <c r="O33" s="24">
        <f>IF(Settings!$I$6&gt;69, 0.2*(N33), 0)</f>
        <v>0</v>
      </c>
      <c r="P33" s="25">
        <f t="shared" si="29"/>
        <v>25.130344925556997</v>
      </c>
      <c r="Q33" s="25">
        <f t="shared" si="29"/>
        <v>15.150375211083594</v>
      </c>
      <c r="R33" s="25">
        <f t="shared" si="29"/>
        <v>26.185443208823735</v>
      </c>
      <c r="S33" s="26" t="e">
        <f t="shared" si="9"/>
        <v>#VALUE!</v>
      </c>
      <c r="T33" s="26" t="e">
        <f t="shared" si="10"/>
        <v>#VALUE!</v>
      </c>
      <c r="U33" s="27" t="e">
        <f t="shared" si="11"/>
        <v>#VALUE!</v>
      </c>
      <c r="V33" s="27" t="e">
        <f t="shared" si="12"/>
        <v>#VALUE!</v>
      </c>
      <c r="W33" s="28" t="e">
        <f t="shared" si="13"/>
        <v>#VALUE!</v>
      </c>
      <c r="X33" s="28" t="e">
        <f t="shared" si="14"/>
        <v>#VALUE!</v>
      </c>
      <c r="Z33" s="23">
        <f t="shared" si="30"/>
        <v>14.307208460475719</v>
      </c>
      <c r="AA33" s="23">
        <f t="shared" si="30"/>
        <v>36.662895488993847</v>
      </c>
      <c r="AC33">
        <v>19</v>
      </c>
      <c r="AE33" s="44">
        <f t="shared" si="16"/>
        <v>15.934227459578645</v>
      </c>
      <c r="AG33">
        <f t="shared" si="17"/>
        <v>15.934227459578645</v>
      </c>
      <c r="AH33" s="22">
        <f t="shared" si="18"/>
        <v>12.463479006529317</v>
      </c>
      <c r="AI33" s="22">
        <f t="shared" si="18"/>
        <v>23.95372830091209</v>
      </c>
      <c r="AJ33" s="22">
        <f t="shared" si="18"/>
        <v>14.345392556793168</v>
      </c>
      <c r="AK33" s="22">
        <f t="shared" si="18"/>
        <v>25.06260147132021</v>
      </c>
      <c r="AL33" s="22">
        <f t="shared" si="18"/>
        <v>6.0686081193825174</v>
      </c>
      <c r="AM33" s="23"/>
      <c r="AN33" s="22">
        <f t="shared" si="19"/>
        <v>6.6671614982560099</v>
      </c>
      <c r="AO33" s="24">
        <f t="shared" si="19"/>
        <v>4.5829583017546547</v>
      </c>
      <c r="AP33" s="24">
        <f>IF(Settings!$I$6&gt;69, 0.2*(AO33), 0)</f>
        <v>0</v>
      </c>
      <c r="AQ33" s="25">
        <f t="shared" si="20"/>
        <v>21.102809543127439</v>
      </c>
      <c r="AR33" s="25">
        <f t="shared" si="20"/>
        <v>12.411247135294808</v>
      </c>
      <c r="AS33" s="25">
        <f t="shared" si="20"/>
        <v>20.366598518069324</v>
      </c>
      <c r="AT33" s="26" t="e">
        <f t="shared" si="21"/>
        <v>#VALUE!</v>
      </c>
      <c r="AU33" s="26" t="e">
        <f t="shared" si="22"/>
        <v>#VALUE!</v>
      </c>
      <c r="AV33" s="27" t="e">
        <f t="shared" si="23"/>
        <v>#VALUE!</v>
      </c>
      <c r="AW33" s="27" t="e">
        <f t="shared" si="24"/>
        <v>#VALUE!</v>
      </c>
      <c r="AX33" s="28" t="e">
        <f t="shared" si="25"/>
        <v>#VALUE!</v>
      </c>
      <c r="AY33" s="28" t="e">
        <f t="shared" si="26"/>
        <v>#VALUE!</v>
      </c>
      <c r="BA33" s="23">
        <f t="shared" si="31"/>
        <v>11.220591073613416</v>
      </c>
      <c r="BB33" s="23">
        <f t="shared" si="31"/>
        <v>32.821846852007695</v>
      </c>
    </row>
    <row r="34" spans="1:95" x14ac:dyDescent="0.3">
      <c r="A34" s="13">
        <v>31</v>
      </c>
      <c r="F34">
        <v>20</v>
      </c>
      <c r="G34" s="22">
        <f t="shared" si="8"/>
        <v>21.425909917426157</v>
      </c>
      <c r="H34" s="22">
        <f t="shared" si="8"/>
        <v>31.132658742345956</v>
      </c>
      <c r="I34" s="22">
        <f t="shared" si="8"/>
        <v>22.422345686484917</v>
      </c>
      <c r="J34" s="22">
        <f t="shared" si="8"/>
        <v>32.483371011963357</v>
      </c>
      <c r="K34" s="22">
        <f t="shared" si="8"/>
        <v>9.589710709387143</v>
      </c>
      <c r="L34" s="23"/>
      <c r="M34" s="22">
        <f t="shared" si="28"/>
        <v>9.3837792948756586</v>
      </c>
      <c r="N34" s="24">
        <f t="shared" si="28"/>
        <v>6.1455707669456672</v>
      </c>
      <c r="O34" s="24">
        <f>IF(Settings!$I$6&gt;69, 0.2*(N34), 0)</f>
        <v>0</v>
      </c>
      <c r="P34" s="25">
        <f t="shared" si="29"/>
        <v>26.398453630128714</v>
      </c>
      <c r="Q34" s="25">
        <f t="shared" si="29"/>
        <v>16.010267158981193</v>
      </c>
      <c r="R34" s="25">
        <f t="shared" si="29"/>
        <v>27.965520287049991</v>
      </c>
      <c r="S34" s="26" t="e">
        <f t="shared" si="9"/>
        <v>#VALUE!</v>
      </c>
      <c r="T34" s="26" t="e">
        <f t="shared" si="10"/>
        <v>#VALUE!</v>
      </c>
      <c r="U34" s="27" t="e">
        <f t="shared" si="11"/>
        <v>#VALUE!</v>
      </c>
      <c r="V34" s="27" t="e">
        <f t="shared" si="12"/>
        <v>#VALUE!</v>
      </c>
      <c r="W34" s="28" t="e">
        <f t="shared" si="13"/>
        <v>#VALUE!</v>
      </c>
      <c r="X34" s="28" t="e">
        <f t="shared" si="14"/>
        <v>#VALUE!</v>
      </c>
      <c r="Z34" s="23">
        <f t="shared" si="30"/>
        <v>15.251019327063375</v>
      </c>
      <c r="AA34" s="23">
        <f t="shared" si="30"/>
        <v>37.794398825282329</v>
      </c>
      <c r="AC34">
        <v>20</v>
      </c>
      <c r="AE34" s="44">
        <f t="shared" si="16"/>
        <v>16.75772701061085</v>
      </c>
      <c r="AG34">
        <f t="shared" si="17"/>
        <v>16.75772701061085</v>
      </c>
      <c r="AH34" s="22">
        <f t="shared" si="18"/>
        <v>14.156573556433587</v>
      </c>
      <c r="AI34" s="22">
        <f t="shared" si="18"/>
        <v>25.42226411253376</v>
      </c>
      <c r="AJ34" s="22">
        <f t="shared" si="18"/>
        <v>15.900177343200937</v>
      </c>
      <c r="AK34" s="22">
        <f t="shared" si="18"/>
        <v>26.583862582762173</v>
      </c>
      <c r="AL34" s="22">
        <f t="shared" si="18"/>
        <v>6.7614258966651972</v>
      </c>
      <c r="AM34" s="23"/>
      <c r="AN34" s="22">
        <f t="shared" si="19"/>
        <v>7.2061575197223444</v>
      </c>
      <c r="AO34" s="24">
        <f t="shared" si="19"/>
        <v>4.897124874910145</v>
      </c>
      <c r="AP34" s="24">
        <f>IF(Settings!$I$6&gt;69, 0.2*(AO34), 0)</f>
        <v>0</v>
      </c>
      <c r="AQ34" s="25">
        <f t="shared" si="20"/>
        <v>22.204541042642838</v>
      </c>
      <c r="AR34" s="25">
        <f t="shared" si="20"/>
        <v>13.160694458092888</v>
      </c>
      <c r="AS34" s="25">
        <f t="shared" si="20"/>
        <v>21.97401129394375</v>
      </c>
      <c r="AT34" s="26" t="e">
        <f t="shared" si="21"/>
        <v>#VALUE!</v>
      </c>
      <c r="AU34" s="26" t="e">
        <f t="shared" si="22"/>
        <v>#VALUE!</v>
      </c>
      <c r="AV34" s="27" t="e">
        <f t="shared" si="23"/>
        <v>#VALUE!</v>
      </c>
      <c r="AW34" s="27" t="e">
        <f t="shared" si="24"/>
        <v>#VALUE!</v>
      </c>
      <c r="AX34" s="28" t="e">
        <f t="shared" si="25"/>
        <v>#VALUE!</v>
      </c>
      <c r="AY34" s="28" t="e">
        <f t="shared" si="26"/>
        <v>#VALUE!</v>
      </c>
      <c r="BA34" s="23">
        <f t="shared" si="31"/>
        <v>12.073921540349124</v>
      </c>
      <c r="BB34" s="23">
        <f t="shared" si="31"/>
        <v>33.911736736635781</v>
      </c>
    </row>
    <row r="35" spans="1:95" x14ac:dyDescent="0.3">
      <c r="A35" s="13">
        <v>32</v>
      </c>
      <c r="F35">
        <v>21</v>
      </c>
      <c r="G35" s="22">
        <f t="shared" si="8"/>
        <v>23.797827632726456</v>
      </c>
      <c r="H35" s="22">
        <f t="shared" si="8"/>
        <v>32.862072122255618</v>
      </c>
      <c r="I35" s="22">
        <f t="shared" si="8"/>
        <v>24.527498232349743</v>
      </c>
      <c r="J35" s="22">
        <f t="shared" si="8"/>
        <v>34.265030020607945</v>
      </c>
      <c r="K35" s="22">
        <f t="shared" si="8"/>
        <v>10.470590362311079</v>
      </c>
      <c r="L35" s="23"/>
      <c r="M35" s="22">
        <f t="shared" si="28"/>
        <v>10.066577159784188</v>
      </c>
      <c r="N35" s="24">
        <f t="shared" si="28"/>
        <v>6.5319240916786541</v>
      </c>
      <c r="O35" s="24">
        <f>IF(Settings!$I$6&gt;69, 0.2*(N35), 0)</f>
        <v>0</v>
      </c>
      <c r="P35" s="25">
        <f t="shared" si="29"/>
        <v>27.643057676129793</v>
      </c>
      <c r="Q35" s="25">
        <f t="shared" si="29"/>
        <v>16.851530189534007</v>
      </c>
      <c r="R35" s="25">
        <f t="shared" si="29"/>
        <v>29.675943851364739</v>
      </c>
      <c r="S35" s="26" t="e">
        <f t="shared" si="9"/>
        <v>#VALUE!</v>
      </c>
      <c r="T35" s="26" t="e">
        <f t="shared" si="10"/>
        <v>#VALUE!</v>
      </c>
      <c r="U35" s="27" t="e">
        <f t="shared" si="11"/>
        <v>#VALUE!</v>
      </c>
      <c r="V35" s="27" t="e">
        <f t="shared" si="12"/>
        <v>#VALUE!</v>
      </c>
      <c r="W35" s="28" t="e">
        <f t="shared" si="13"/>
        <v>#VALUE!</v>
      </c>
      <c r="X35" s="28" t="e">
        <f t="shared" si="14"/>
        <v>#VALUE!</v>
      </c>
      <c r="Z35" s="23">
        <f t="shared" si="30"/>
        <v>16.158303011930894</v>
      </c>
      <c r="AA35" s="23">
        <f t="shared" si="30"/>
        <v>38.871041036900081</v>
      </c>
      <c r="AC35">
        <v>21</v>
      </c>
      <c r="AE35" s="44">
        <f t="shared" si="16"/>
        <v>17.623785983633894</v>
      </c>
      <c r="AG35">
        <f t="shared" si="17"/>
        <v>17.623785983633894</v>
      </c>
      <c r="AH35" s="22">
        <f t="shared" si="18"/>
        <v>16.014742185346261</v>
      </c>
      <c r="AI35" s="22">
        <f t="shared" si="18"/>
        <v>26.960352932447975</v>
      </c>
      <c r="AJ35" s="22">
        <f t="shared" si="18"/>
        <v>17.585732611035702</v>
      </c>
      <c r="AK35" s="22">
        <f t="shared" si="18"/>
        <v>28.175383439086712</v>
      </c>
      <c r="AL35" s="22">
        <f t="shared" si="18"/>
        <v>7.5053524043981756</v>
      </c>
      <c r="AM35" s="23"/>
      <c r="AN35" s="22">
        <f t="shared" si="19"/>
        <v>7.7803307617708066</v>
      </c>
      <c r="AO35" s="24">
        <f t="shared" si="19"/>
        <v>5.2292290174926528</v>
      </c>
      <c r="AP35" s="24">
        <f>IF(Settings!$I$6&gt;69, 0.2*(AO35), 0)</f>
        <v>0</v>
      </c>
      <c r="AQ35" s="25">
        <f t="shared" si="20"/>
        <v>23.347761624289152</v>
      </c>
      <c r="AR35" s="25">
        <f t="shared" si="20"/>
        <v>13.938612601182394</v>
      </c>
      <c r="AS35" s="25">
        <f t="shared" si="20"/>
        <v>23.63284757971434</v>
      </c>
      <c r="AT35" s="26" t="e">
        <f t="shared" si="21"/>
        <v>#VALUE!</v>
      </c>
      <c r="AU35" s="26" t="e">
        <f t="shared" si="22"/>
        <v>#VALUE!</v>
      </c>
      <c r="AV35" s="27" t="e">
        <f t="shared" si="23"/>
        <v>#VALUE!</v>
      </c>
      <c r="AW35" s="27" t="e">
        <f t="shared" si="24"/>
        <v>#VALUE!</v>
      </c>
      <c r="AX35" s="28" t="e">
        <f t="shared" si="25"/>
        <v>#VALUE!</v>
      </c>
      <c r="AY35" s="28" t="e">
        <f t="shared" si="26"/>
        <v>#VALUE!</v>
      </c>
      <c r="BA35" s="23">
        <f t="shared" si="31"/>
        <v>12.953848406252618</v>
      </c>
      <c r="BB35" s="23">
        <f t="shared" si="31"/>
        <v>35.010833302930266</v>
      </c>
    </row>
    <row r="36" spans="1:95" x14ac:dyDescent="0.3">
      <c r="A36" s="13">
        <v>33</v>
      </c>
      <c r="F36">
        <v>22</v>
      </c>
      <c r="G36" s="22">
        <f t="shared" si="8"/>
        <v>26.201454447932306</v>
      </c>
      <c r="H36" s="22">
        <f t="shared" si="8"/>
        <v>34.573013234556313</v>
      </c>
      <c r="I36" s="22">
        <f t="shared" si="8"/>
        <v>26.660774760572799</v>
      </c>
      <c r="J36" s="22">
        <f t="shared" si="8"/>
        <v>36.025333222851032</v>
      </c>
      <c r="K36" s="22">
        <f t="shared" si="8"/>
        <v>11.345589453493993</v>
      </c>
      <c r="L36" s="23"/>
      <c r="M36" s="22">
        <f t="shared" si="28"/>
        <v>10.751771278349402</v>
      </c>
      <c r="N36" s="24">
        <f t="shared" si="28"/>
        <v>6.9178855726243098</v>
      </c>
      <c r="O36" s="24">
        <f>IF(Settings!$I$6&gt;69, 0.2*(N36), 0)</f>
        <v>0</v>
      </c>
      <c r="P36" s="25">
        <f t="shared" si="29"/>
        <v>28.863745813732827</v>
      </c>
      <c r="Q36" s="25">
        <f t="shared" si="29"/>
        <v>17.673283941318999</v>
      </c>
      <c r="R36" s="25">
        <f t="shared" si="29"/>
        <v>31.312636674983775</v>
      </c>
      <c r="S36" s="26" t="e">
        <f t="shared" si="9"/>
        <v>#VALUE!</v>
      </c>
      <c r="T36" s="26" t="e">
        <f t="shared" si="10"/>
        <v>#VALUE!</v>
      </c>
      <c r="U36" s="27" t="e">
        <f t="shared" si="11"/>
        <v>#VALUE!</v>
      </c>
      <c r="V36" s="27" t="e">
        <f t="shared" si="12"/>
        <v>#VALUE!</v>
      </c>
      <c r="W36" s="28" t="e">
        <f t="shared" si="13"/>
        <v>#VALUE!</v>
      </c>
      <c r="X36" s="28" t="e">
        <f t="shared" si="14"/>
        <v>#VALUE!</v>
      </c>
      <c r="Z36" s="23">
        <f t="shared" si="30"/>
        <v>17.027138497254757</v>
      </c>
      <c r="AA36" s="23">
        <f t="shared" si="30"/>
        <v>39.895482074466436</v>
      </c>
      <c r="AC36">
        <v>22</v>
      </c>
      <c r="AE36" s="44">
        <f t="shared" si="16"/>
        <v>18.534603899458592</v>
      </c>
      <c r="AG36">
        <f t="shared" si="17"/>
        <v>18.534603899458592</v>
      </c>
      <c r="AH36" s="22">
        <f t="shared" si="18"/>
        <v>18.041844068784854</v>
      </c>
      <c r="AI36" s="22">
        <f t="shared" si="18"/>
        <v>28.568891430498443</v>
      </c>
      <c r="AJ36" s="22">
        <f t="shared" si="18"/>
        <v>19.406869213333284</v>
      </c>
      <c r="AK36" s="22">
        <f t="shared" si="18"/>
        <v>29.837837701916737</v>
      </c>
      <c r="AL36" s="22">
        <f t="shared" si="18"/>
        <v>8.2994876013564731</v>
      </c>
      <c r="AM36" s="23"/>
      <c r="AN36" s="22">
        <f t="shared" si="19"/>
        <v>8.3908271296444514</v>
      </c>
      <c r="AO36" s="24">
        <f t="shared" si="19"/>
        <v>5.5798470624517043</v>
      </c>
      <c r="AP36" s="24">
        <f>IF(Settings!$I$6&gt;69, 0.2*(AO36), 0)</f>
        <v>0</v>
      </c>
      <c r="AQ36" s="25">
        <f t="shared" si="20"/>
        <v>24.532305275155505</v>
      </c>
      <c r="AR36" s="25">
        <f t="shared" si="20"/>
        <v>14.744134695432681</v>
      </c>
      <c r="AS36" s="25">
        <f t="shared" si="20"/>
        <v>25.334810707569552</v>
      </c>
      <c r="AT36" s="26" t="e">
        <f t="shared" si="21"/>
        <v>#VALUE!</v>
      </c>
      <c r="AU36" s="26" t="e">
        <f t="shared" si="22"/>
        <v>#VALUE!</v>
      </c>
      <c r="AV36" s="27" t="e">
        <f t="shared" si="23"/>
        <v>#VALUE!</v>
      </c>
      <c r="AW36" s="27" t="e">
        <f t="shared" si="24"/>
        <v>#VALUE!</v>
      </c>
      <c r="AX36" s="28" t="e">
        <f t="shared" si="25"/>
        <v>#VALUE!</v>
      </c>
      <c r="AY36" s="28" t="e">
        <f t="shared" si="26"/>
        <v>#VALUE!</v>
      </c>
      <c r="BA36" s="23">
        <f t="shared" si="31"/>
        <v>13.856246444356641</v>
      </c>
      <c r="BB36" s="23">
        <f t="shared" si="31"/>
        <v>36.116812765037494</v>
      </c>
      <c r="CQ36" s="37"/>
    </row>
    <row r="37" spans="1:95" x14ac:dyDescent="0.3">
      <c r="A37" s="13">
        <v>34</v>
      </c>
      <c r="F37">
        <v>23</v>
      </c>
      <c r="G37" s="22">
        <f t="shared" si="8"/>
        <v>28.621524217121664</v>
      </c>
      <c r="H37" s="22">
        <f t="shared" si="8"/>
        <v>36.263901509475701</v>
      </c>
      <c r="I37" s="22">
        <f t="shared" si="8"/>
        <v>28.813882699072131</v>
      </c>
      <c r="J37" s="22">
        <f t="shared" si="8"/>
        <v>37.762714230683848</v>
      </c>
      <c r="K37" s="22">
        <f t="shared" si="8"/>
        <v>12.210058490174058</v>
      </c>
      <c r="L37" s="23"/>
      <c r="M37" s="22">
        <f t="shared" si="28"/>
        <v>11.437934093880097</v>
      </c>
      <c r="N37" s="24">
        <f t="shared" si="28"/>
        <v>7.3029649306747766</v>
      </c>
      <c r="O37" s="24">
        <f>IF(Settings!$I$6&gt;69, 0.2*(N37), 0)</f>
        <v>0</v>
      </c>
      <c r="P37" s="25">
        <f t="shared" si="29"/>
        <v>30.060225365488858</v>
      </c>
      <c r="Q37" s="25">
        <f t="shared" si="29"/>
        <v>18.474850000141977</v>
      </c>
      <c r="R37" s="25">
        <f t="shared" si="29"/>
        <v>32.873016252400532</v>
      </c>
      <c r="S37" s="26" t="e">
        <f t="shared" si="9"/>
        <v>#VALUE!</v>
      </c>
      <c r="T37" s="26" t="e">
        <f t="shared" si="10"/>
        <v>#VALUE!</v>
      </c>
      <c r="U37" s="27" t="e">
        <f t="shared" si="11"/>
        <v>#VALUE!</v>
      </c>
      <c r="V37" s="27" t="e">
        <f t="shared" si="12"/>
        <v>#VALUE!</v>
      </c>
      <c r="W37" s="28" t="e">
        <f t="shared" si="13"/>
        <v>#VALUE!</v>
      </c>
      <c r="X37" s="28" t="e">
        <f t="shared" si="14"/>
        <v>#VALUE!</v>
      </c>
      <c r="Z37" s="23">
        <f t="shared" si="30"/>
        <v>17.856323947284878</v>
      </c>
      <c r="AA37" s="23">
        <f t="shared" si="30"/>
        <v>40.870252920459095</v>
      </c>
      <c r="AC37">
        <v>23</v>
      </c>
      <c r="AE37" s="44">
        <f t="shared" si="16"/>
        <v>19.49249395270925</v>
      </c>
      <c r="AG37">
        <f t="shared" si="17"/>
        <v>19.49249395270925</v>
      </c>
      <c r="AH37" s="22">
        <f t="shared" si="18"/>
        <v>20.23948056324992</v>
      </c>
      <c r="AI37" s="22">
        <f t="shared" si="18"/>
        <v>30.248478025886186</v>
      </c>
      <c r="AJ37" s="22">
        <f t="shared" si="18"/>
        <v>21.367535683954316</v>
      </c>
      <c r="AK37" s="22">
        <f t="shared" si="18"/>
        <v>31.571571572656055</v>
      </c>
      <c r="AL37" s="22">
        <f t="shared" si="18"/>
        <v>9.1420805428758172</v>
      </c>
      <c r="AM37" s="23"/>
      <c r="AN37" s="22">
        <f t="shared" si="19"/>
        <v>9.0386651189490408</v>
      </c>
      <c r="AO37" s="24">
        <f t="shared" si="19"/>
        <v>5.9495153390762878</v>
      </c>
      <c r="AP37" s="24">
        <f>IF(Settings!$I$6&gt;69, 0.2*(AO37), 0)</f>
        <v>0</v>
      </c>
      <c r="AQ37" s="25">
        <f t="shared" si="20"/>
        <v>25.757787208939202</v>
      </c>
      <c r="AR37" s="25">
        <f t="shared" si="20"/>
        <v>15.576130843657278</v>
      </c>
      <c r="AS37" s="25">
        <f t="shared" si="20"/>
        <v>27.070503385753508</v>
      </c>
      <c r="AT37" s="26" t="e">
        <f t="shared" si="21"/>
        <v>#VALUE!</v>
      </c>
      <c r="AU37" s="26" t="e">
        <f t="shared" si="22"/>
        <v>#VALUE!</v>
      </c>
      <c r="AV37" s="27" t="e">
        <f t="shared" si="23"/>
        <v>#VALUE!</v>
      </c>
      <c r="AW37" s="27" t="e">
        <f t="shared" si="24"/>
        <v>#VALUE!</v>
      </c>
      <c r="AX37" s="28" t="e">
        <f t="shared" si="25"/>
        <v>#VALUE!</v>
      </c>
      <c r="AY37" s="28" t="e">
        <f t="shared" si="26"/>
        <v>#VALUE!</v>
      </c>
      <c r="BA37" s="23">
        <f t="shared" si="31"/>
        <v>14.776442189305497</v>
      </c>
      <c r="BB37" s="23">
        <f t="shared" si="31"/>
        <v>37.227182432184769</v>
      </c>
    </row>
    <row r="38" spans="1:95" x14ac:dyDescent="0.3">
      <c r="A38" s="13">
        <v>35</v>
      </c>
      <c r="F38">
        <v>24</v>
      </c>
      <c r="G38" s="22">
        <f t="shared" si="8"/>
        <v>31.044026353511445</v>
      </c>
      <c r="H38" s="22">
        <f t="shared" si="8"/>
        <v>37.933374098393095</v>
      </c>
      <c r="I38" s="22">
        <f t="shared" si="8"/>
        <v>30.979105481499861</v>
      </c>
      <c r="J38" s="22">
        <f t="shared" si="8"/>
        <v>39.475836195603279</v>
      </c>
      <c r="K38" s="22">
        <f t="shared" si="8"/>
        <v>13.059987898522195</v>
      </c>
      <c r="L38" s="23"/>
      <c r="M38" s="22">
        <f t="shared" si="28"/>
        <v>12.123761151364643</v>
      </c>
      <c r="N38" s="24">
        <f t="shared" si="28"/>
        <v>7.686718650836907</v>
      </c>
      <c r="O38" s="24">
        <f>IF(Settings!$I$6&gt;69, 0.2*(N38), 0)</f>
        <v>0</v>
      </c>
      <c r="P38" s="25">
        <f t="shared" si="29"/>
        <v>31.232305851921428</v>
      </c>
      <c r="Q38" s="25">
        <f t="shared" si="29"/>
        <v>19.255725541246555</v>
      </c>
      <c r="R38" s="25">
        <f t="shared" si="29"/>
        <v>34.355761845436554</v>
      </c>
      <c r="S38" s="26" t="e">
        <f t="shared" si="9"/>
        <v>#VALUE!</v>
      </c>
      <c r="T38" s="26" t="e">
        <f t="shared" si="10"/>
        <v>#VALUE!</v>
      </c>
      <c r="U38" s="27" t="e">
        <f t="shared" si="11"/>
        <v>#VALUE!</v>
      </c>
      <c r="V38" s="27" t="e">
        <f t="shared" si="12"/>
        <v>#VALUE!</v>
      </c>
      <c r="W38" s="28" t="e">
        <f t="shared" si="13"/>
        <v>#VALUE!</v>
      </c>
      <c r="X38" s="28" t="e">
        <f t="shared" si="14"/>
        <v>#VALUE!</v>
      </c>
      <c r="Z38" s="23">
        <f t="shared" si="30"/>
        <v>18.645264181373246</v>
      </c>
      <c r="AA38" s="23">
        <f t="shared" si="30"/>
        <v>41.797761842255589</v>
      </c>
      <c r="AC38">
        <v>24</v>
      </c>
      <c r="AE38" s="44">
        <f t="shared" si="16"/>
        <v>20.499888886619559</v>
      </c>
      <c r="AG38">
        <f t="shared" si="17"/>
        <v>20.499888886619559</v>
      </c>
      <c r="AH38" s="22">
        <f t="shared" si="18"/>
        <v>22.606641271728744</v>
      </c>
      <c r="AI38" s="22">
        <f t="shared" si="18"/>
        <v>31.999374277922424</v>
      </c>
      <c r="AJ38" s="22">
        <f t="shared" si="18"/>
        <v>23.470632064293451</v>
      </c>
      <c r="AK38" s="22">
        <f t="shared" si="18"/>
        <v>33.37656436864836</v>
      </c>
      <c r="AL38" s="22">
        <f t="shared" si="18"/>
        <v>10.030471498389796</v>
      </c>
      <c r="AM38" s="23"/>
      <c r="AN38" s="22">
        <f t="shared" si="19"/>
        <v>9.7247085470600059</v>
      </c>
      <c r="AO38" s="24">
        <f t="shared" si="19"/>
        <v>6.3387208776288091</v>
      </c>
      <c r="AP38" s="24">
        <f>IF(Settings!$I$6&gt;69, 0.2*(AO38), 0)</f>
        <v>0</v>
      </c>
      <c r="AQ38" s="25">
        <f t="shared" si="20"/>
        <v>27.023584134212619</v>
      </c>
      <c r="AR38" s="25">
        <f t="shared" si="20"/>
        <v>16.433193898943497</v>
      </c>
      <c r="AS38" s="25">
        <f t="shared" si="20"/>
        <v>28.829541420801256</v>
      </c>
      <c r="AT38" s="26" t="e">
        <f t="shared" si="21"/>
        <v>#VALUE!</v>
      </c>
      <c r="AU38" s="26" t="e">
        <f t="shared" si="22"/>
        <v>#VALUE!</v>
      </c>
      <c r="AV38" s="27" t="e">
        <f t="shared" si="23"/>
        <v>#VALUE!</v>
      </c>
      <c r="AW38" s="27" t="e">
        <f t="shared" si="24"/>
        <v>#VALUE!</v>
      </c>
      <c r="AX38" s="28" t="e">
        <f t="shared" si="25"/>
        <v>#VALUE!</v>
      </c>
      <c r="AY38" s="28" t="e">
        <f t="shared" si="26"/>
        <v>#VALUE!</v>
      </c>
      <c r="BA38" s="23">
        <f t="shared" si="31"/>
        <v>15.709264560642792</v>
      </c>
      <c r="BB38" s="23">
        <f t="shared" si="31"/>
        <v>38.339288609278803</v>
      </c>
    </row>
    <row r="39" spans="1:95" x14ac:dyDescent="0.3">
      <c r="A39" s="13">
        <v>36</v>
      </c>
      <c r="F39">
        <v>25</v>
      </c>
      <c r="G39" s="22">
        <f t="shared" si="8"/>
        <v>33.456274607906323</v>
      </c>
      <c r="H39" s="22">
        <f t="shared" si="8"/>
        <v>39.580261865968083</v>
      </c>
      <c r="I39" s="22">
        <f t="shared" si="8"/>
        <v>33.149307199981671</v>
      </c>
      <c r="J39" s="22">
        <f t="shared" si="8"/>
        <v>41.163565992472023</v>
      </c>
      <c r="K39" s="22">
        <f t="shared" si="8"/>
        <v>13.891977282087206</v>
      </c>
      <c r="L39" s="23"/>
      <c r="M39" s="22">
        <f t="shared" si="28"/>
        <v>12.808062652479125</v>
      </c>
      <c r="N39" s="24">
        <f t="shared" si="28"/>
        <v>8.0687456121076977</v>
      </c>
      <c r="O39" s="24">
        <f>IF(Settings!$I$6&gt;69, 0.2*(N39), 0)</f>
        <v>0</v>
      </c>
      <c r="P39" s="25">
        <f t="shared" si="29"/>
        <v>32.379885056615251</v>
      </c>
      <c r="Q39" s="25">
        <f t="shared" si="29"/>
        <v>20.015560306430316</v>
      </c>
      <c r="R39" s="25">
        <f t="shared" si="29"/>
        <v>35.760603551060164</v>
      </c>
      <c r="S39" s="26" t="e">
        <f t="shared" si="9"/>
        <v>#VALUE!</v>
      </c>
      <c r="T39" s="26" t="e">
        <f t="shared" si="10"/>
        <v>#VALUE!</v>
      </c>
      <c r="U39" s="27" t="e">
        <f t="shared" si="11"/>
        <v>#VALUE!</v>
      </c>
      <c r="V39" s="27" t="e">
        <f t="shared" si="12"/>
        <v>#VALUE!</v>
      </c>
      <c r="W39" s="28" t="e">
        <f t="shared" si="13"/>
        <v>#VALUE!</v>
      </c>
      <c r="X39" s="28" t="e">
        <f t="shared" si="14"/>
        <v>#VALUE!</v>
      </c>
      <c r="Z39" s="23">
        <f t="shared" si="30"/>
        <v>19.39386944339094</v>
      </c>
      <c r="AA39" s="23">
        <f t="shared" si="30"/>
        <v>42.680300341994993</v>
      </c>
      <c r="AC39">
        <v>25</v>
      </c>
      <c r="AE39" s="44">
        <f t="shared" si="16"/>
        <v>21.559347171444852</v>
      </c>
      <c r="AG39">
        <f t="shared" si="17"/>
        <v>21.559347171444852</v>
      </c>
      <c r="AH39" s="22">
        <f t="shared" si="18"/>
        <v>25.139387475715456</v>
      </c>
      <c r="AI39" s="22">
        <f t="shared" si="18"/>
        <v>33.821465259502183</v>
      </c>
      <c r="AJ39" s="22">
        <f t="shared" si="18"/>
        <v>25.717818826971758</v>
      </c>
      <c r="AK39" s="22">
        <f t="shared" si="18"/>
        <v>35.25238845386869</v>
      </c>
      <c r="AL39" s="22">
        <f t="shared" si="18"/>
        <v>10.961056220831912</v>
      </c>
      <c r="AM39" s="23"/>
      <c r="AN39" s="22">
        <f t="shared" si="19"/>
        <v>10.449637624512597</v>
      </c>
      <c r="AO39" s="24">
        <f t="shared" si="19"/>
        <v>6.7478913825575422</v>
      </c>
      <c r="AP39" s="24">
        <f>IF(Settings!$I$6&gt;69, 0.2*(AO39), 0)</f>
        <v>0</v>
      </c>
      <c r="AQ39" s="25">
        <f t="shared" si="20"/>
        <v>28.328814782220928</v>
      </c>
      <c r="AR39" s="25">
        <f t="shared" si="20"/>
        <v>17.313627917476349</v>
      </c>
      <c r="AS39" s="25">
        <f t="shared" si="20"/>
        <v>30.600706912448839</v>
      </c>
      <c r="AT39" s="26" t="e">
        <f t="shared" si="21"/>
        <v>#VALUE!</v>
      </c>
      <c r="AU39" s="26" t="e">
        <f t="shared" si="22"/>
        <v>#VALUE!</v>
      </c>
      <c r="AV39" s="27" t="e">
        <f t="shared" si="23"/>
        <v>#VALUE!</v>
      </c>
      <c r="AW39" s="27" t="e">
        <f t="shared" si="24"/>
        <v>#VALUE!</v>
      </c>
      <c r="AX39" s="28" t="e">
        <f t="shared" si="25"/>
        <v>#VALUE!</v>
      </c>
      <c r="AY39" s="28" t="e">
        <f t="shared" si="26"/>
        <v>#VALUE!</v>
      </c>
      <c r="BA39" s="23">
        <f t="shared" si="31"/>
        <v>16.64911419542279</v>
      </c>
      <c r="BB39" s="23">
        <f t="shared" si="31"/>
        <v>39.450327423438118</v>
      </c>
    </row>
    <row r="40" spans="1:95" x14ac:dyDescent="0.3">
      <c r="A40" s="13">
        <v>37</v>
      </c>
      <c r="F40">
        <v>26</v>
      </c>
      <c r="G40" s="22">
        <f t="shared" si="8"/>
        <v>35.846931918753882</v>
      </c>
      <c r="H40" s="22">
        <f t="shared" si="8"/>
        <v>41.203568421788226</v>
      </c>
      <c r="I40" s="22">
        <f t="shared" si="8"/>
        <v>35.317928547450542</v>
      </c>
      <c r="J40" s="22">
        <f t="shared" si="8"/>
        <v>42.824951685162581</v>
      </c>
      <c r="K40" s="22">
        <f t="shared" si="8"/>
        <v>14.703196570468874</v>
      </c>
      <c r="L40" s="23"/>
      <c r="M40" s="22">
        <f t="shared" si="28"/>
        <v>13.489755545195734</v>
      </c>
      <c r="N40" s="24">
        <f t="shared" si="28"/>
        <v>8.4486832280823396</v>
      </c>
      <c r="O40" s="24">
        <f>IF(Settings!$I$6&gt;69, 0.2*(N40), 0)</f>
        <v>0</v>
      </c>
      <c r="P40" s="25">
        <f t="shared" si="29"/>
        <v>33.502937096408488</v>
      </c>
      <c r="Q40" s="25">
        <f t="shared" si="29"/>
        <v>20.754136442363201</v>
      </c>
      <c r="R40" s="25">
        <f t="shared" si="29"/>
        <v>37.088134077023788</v>
      </c>
      <c r="S40" s="26" t="e">
        <f t="shared" si="9"/>
        <v>#VALUE!</v>
      </c>
      <c r="T40" s="26" t="e">
        <f t="shared" si="10"/>
        <v>#VALUE!</v>
      </c>
      <c r="U40" s="27" t="e">
        <f t="shared" si="11"/>
        <v>#VALUE!</v>
      </c>
      <c r="V40" s="27" t="e">
        <f t="shared" si="12"/>
        <v>#VALUE!</v>
      </c>
      <c r="W40" s="28" t="e">
        <f t="shared" si="13"/>
        <v>#VALUE!</v>
      </c>
      <c r="X40" s="28" t="e">
        <f t="shared" si="14"/>
        <v>#VALUE!</v>
      </c>
      <c r="Z40" s="23">
        <f t="shared" si="30"/>
        <v>20.102465449240682</v>
      </c>
      <c r="AA40" s="23">
        <f t="shared" si="30"/>
        <v>43.520048817959719</v>
      </c>
      <c r="AC40">
        <v>26</v>
      </c>
      <c r="AE40" s="44">
        <f t="shared" si="16"/>
        <v>22.673559502181952</v>
      </c>
      <c r="AG40">
        <f t="shared" si="17"/>
        <v>22.673559502181952</v>
      </c>
      <c r="AH40" s="22">
        <f t="shared" si="18"/>
        <v>27.830593473064013</v>
      </c>
      <c r="AI40" s="22">
        <f t="shared" si="18"/>
        <v>35.714219414969904</v>
      </c>
      <c r="AJ40" s="22">
        <f t="shared" si="18"/>
        <v>28.109325894872782</v>
      </c>
      <c r="AK40" s="22">
        <f t="shared" si="18"/>
        <v>37.198169103263211</v>
      </c>
      <c r="AL40" s="22">
        <f t="shared" si="18"/>
        <v>11.92927707297811</v>
      </c>
      <c r="AM40" s="23"/>
      <c r="AN40" s="22">
        <f t="shared" si="19"/>
        <v>11.21391867673956</v>
      </c>
      <c r="AO40" s="24">
        <f t="shared" si="19"/>
        <v>7.1773845144421182</v>
      </c>
      <c r="AP40" s="24">
        <f>IF(Settings!$I$6&gt;69, 0.2*(AO40), 0)</f>
        <v>0</v>
      </c>
      <c r="AQ40" s="25">
        <f t="shared" si="20"/>
        <v>29.672321041509061</v>
      </c>
      <c r="AR40" s="25">
        <f t="shared" si="20"/>
        <v>18.215439928328205</v>
      </c>
      <c r="AS40" s="25">
        <f t="shared" si="20"/>
        <v>32.372139206112927</v>
      </c>
      <c r="AT40" s="26" t="e">
        <f t="shared" si="21"/>
        <v>#VALUE!</v>
      </c>
      <c r="AU40" s="26" t="e">
        <f t="shared" si="22"/>
        <v>#VALUE!</v>
      </c>
      <c r="AV40" s="27" t="e">
        <f t="shared" si="23"/>
        <v>#VALUE!</v>
      </c>
      <c r="AW40" s="27" t="e">
        <f t="shared" si="24"/>
        <v>#VALUE!</v>
      </c>
      <c r="AX40" s="28" t="e">
        <f t="shared" si="25"/>
        <v>#VALUE!</v>
      </c>
      <c r="AY40" s="28" t="e">
        <f t="shared" si="26"/>
        <v>#VALUE!</v>
      </c>
      <c r="BA40" s="23">
        <f t="shared" si="31"/>
        <v>17.590050994711966</v>
      </c>
      <c r="BB40" s="23">
        <f t="shared" si="31"/>
        <v>40.557358781285721</v>
      </c>
    </row>
    <row r="41" spans="1:95" x14ac:dyDescent="0.3">
      <c r="A41" s="13">
        <v>38</v>
      </c>
      <c r="F41">
        <v>27</v>
      </c>
      <c r="G41" s="22">
        <f t="shared" si="8"/>
        <v>38.206000394791921</v>
      </c>
      <c r="H41" s="22">
        <f t="shared" si="8"/>
        <v>42.802451714248747</v>
      </c>
      <c r="I41" s="22">
        <f t="shared" si="8"/>
        <v>37.478975897514132</v>
      </c>
      <c r="J41" s="22">
        <f t="shared" si="8"/>
        <v>44.459202760089433</v>
      </c>
      <c r="K41" s="22">
        <f t="shared" si="8"/>
        <v>15.491342113202187</v>
      </c>
      <c r="L41" s="23"/>
      <c r="M41" s="22">
        <f t="shared" si="28"/>
        <v>14.167856115308366</v>
      </c>
      <c r="N41" s="24">
        <f t="shared" si="28"/>
        <v>8.8262040206500441</v>
      </c>
      <c r="O41" s="24">
        <f>IF(Settings!$I$6&gt;69, 0.2*(N41), 0)</f>
        <v>0</v>
      </c>
      <c r="P41" s="25">
        <f t="shared" si="29"/>
        <v>34.601502153946086</v>
      </c>
      <c r="Q41" s="25">
        <f t="shared" si="29"/>
        <v>21.471350807147196</v>
      </c>
      <c r="R41" s="25">
        <f t="shared" si="29"/>
        <v>38.339642859276651</v>
      </c>
      <c r="S41" s="26" t="e">
        <f t="shared" si="9"/>
        <v>#VALUE!</v>
      </c>
      <c r="T41" s="26" t="e">
        <f t="shared" si="10"/>
        <v>#VALUE!</v>
      </c>
      <c r="U41" s="27" t="e">
        <f t="shared" si="11"/>
        <v>#VALUE!</v>
      </c>
      <c r="V41" s="27" t="e">
        <f t="shared" si="12"/>
        <v>#VALUE!</v>
      </c>
      <c r="W41" s="28" t="e">
        <f t="shared" si="13"/>
        <v>#VALUE!</v>
      </c>
      <c r="X41" s="28" t="e">
        <f t="shared" si="14"/>
        <v>#VALUE!</v>
      </c>
      <c r="Z41" s="23">
        <f t="shared" si="30"/>
        <v>20.77171430501458</v>
      </c>
      <c r="AA41" s="23">
        <f t="shared" si="30"/>
        <v>44.319081951464163</v>
      </c>
      <c r="AC41">
        <v>27</v>
      </c>
      <c r="AE41" s="44">
        <f t="shared" si="16"/>
        <v>23.845355632098787</v>
      </c>
      <c r="AG41">
        <f t="shared" si="17"/>
        <v>23.845355632098787</v>
      </c>
      <c r="AH41" s="22">
        <f t="shared" si="18"/>
        <v>30.669766754195386</v>
      </c>
      <c r="AI41" s="22">
        <f t="shared" si="18"/>
        <v>37.676648506732114</v>
      </c>
      <c r="AJ41" s="22">
        <f t="shared" si="18"/>
        <v>30.643767733731483</v>
      </c>
      <c r="AK41" s="22">
        <f t="shared" si="18"/>
        <v>39.212544986525316</v>
      </c>
      <c r="AL41" s="22">
        <f t="shared" si="18"/>
        <v>12.929645029987935</v>
      </c>
      <c r="AM41" s="23"/>
      <c r="AN41" s="22">
        <f t="shared" si="19"/>
        <v>12.01777292186835</v>
      </c>
      <c r="AO41" s="24">
        <f t="shared" si="19"/>
        <v>7.6274765426737616</v>
      </c>
      <c r="AP41" s="24">
        <f>IF(Settings!$I$6&gt;69, 0.2*(AO41), 0)</f>
        <v>0</v>
      </c>
      <c r="AQ41" s="25">
        <f t="shared" si="20"/>
        <v>31.052650095778514</v>
      </c>
      <c r="AR41" s="25">
        <f t="shared" si="20"/>
        <v>19.13633568134432</v>
      </c>
      <c r="AS41" s="25">
        <f t="shared" si="20"/>
        <v>34.131559867175937</v>
      </c>
      <c r="AT41" s="26" t="e">
        <f t="shared" si="21"/>
        <v>#VALUE!</v>
      </c>
      <c r="AU41" s="26" t="e">
        <f t="shared" si="22"/>
        <v>#VALUE!</v>
      </c>
      <c r="AV41" s="27" t="e">
        <f t="shared" si="23"/>
        <v>#VALUE!</v>
      </c>
      <c r="AW41" s="27" t="e">
        <f t="shared" si="24"/>
        <v>#VALUE!</v>
      </c>
      <c r="AX41" s="28" t="e">
        <f t="shared" si="25"/>
        <v>#VALUE!</v>
      </c>
      <c r="AY41" s="28" t="e">
        <f t="shared" si="26"/>
        <v>#VALUE!</v>
      </c>
      <c r="BA41" s="23">
        <f t="shared" si="31"/>
        <v>18.525898490193711</v>
      </c>
      <c r="BB41" s="23">
        <f t="shared" si="31"/>
        <v>41.657323623160472</v>
      </c>
    </row>
    <row r="42" spans="1:95" x14ac:dyDescent="0.3">
      <c r="A42" s="13">
        <v>39</v>
      </c>
      <c r="F42">
        <v>28</v>
      </c>
      <c r="G42" s="22">
        <f t="shared" si="8"/>
        <v>40.52478438989553</v>
      </c>
      <c r="H42" s="22">
        <f t="shared" si="8"/>
        <v>44.376207800757115</v>
      </c>
      <c r="I42" s="22">
        <f t="shared" si="8"/>
        <v>39.627005071541248</v>
      </c>
      <c r="J42" s="22">
        <f t="shared" si="8"/>
        <v>46.065672711761351</v>
      </c>
      <c r="K42" s="22">
        <f t="shared" si="8"/>
        <v>16.254590123623441</v>
      </c>
      <c r="L42" s="23"/>
      <c r="M42" s="22">
        <f t="shared" si="28"/>
        <v>14.841473049158228</v>
      </c>
      <c r="N42" s="24">
        <f t="shared" si="28"/>
        <v>9.2010125637846087</v>
      </c>
      <c r="O42" s="24">
        <f>IF(Settings!$I$6&gt;69, 0.2*(N42), 0)</f>
        <v>0</v>
      </c>
      <c r="P42" s="25">
        <f t="shared" si="29"/>
        <v>35.675677599286402</v>
      </c>
      <c r="Q42" s="25">
        <f t="shared" si="29"/>
        <v>22.167199416266193</v>
      </c>
      <c r="R42" s="25">
        <f t="shared" si="29"/>
        <v>39.516971467868785</v>
      </c>
      <c r="S42" s="26" t="e">
        <f t="shared" si="9"/>
        <v>#VALUE!</v>
      </c>
      <c r="T42" s="26" t="e">
        <f t="shared" si="10"/>
        <v>#VALUE!</v>
      </c>
      <c r="U42" s="27" t="e">
        <f t="shared" si="11"/>
        <v>#VALUE!</v>
      </c>
      <c r="V42" s="27" t="e">
        <f t="shared" si="12"/>
        <v>#VALUE!</v>
      </c>
      <c r="W42" s="28" t="e">
        <f t="shared" si="13"/>
        <v>#VALUE!</v>
      </c>
      <c r="X42" s="28" t="e">
        <f t="shared" si="14"/>
        <v>#VALUE!</v>
      </c>
      <c r="Z42" s="23">
        <f t="shared" si="30"/>
        <v>21.402545643368576</v>
      </c>
      <c r="AA42" s="23">
        <f t="shared" si="30"/>
        <v>45.079373832559199</v>
      </c>
      <c r="AC42">
        <v>28</v>
      </c>
      <c r="AE42" s="44">
        <f t="shared" si="16"/>
        <v>25.07771155942881</v>
      </c>
      <c r="AG42">
        <f t="shared" si="17"/>
        <v>25.07771155942881</v>
      </c>
      <c r="AH42" s="22">
        <f t="shared" si="18"/>
        <v>33.64296698349257</v>
      </c>
      <c r="AI42" s="22">
        <f t="shared" si="18"/>
        <v>39.707268362655789</v>
      </c>
      <c r="AJ42" s="22">
        <f t="shared" si="18"/>
        <v>33.317971405319533</v>
      </c>
      <c r="AK42" s="22">
        <f t="shared" si="18"/>
        <v>41.293630067023003</v>
      </c>
      <c r="AL42" s="22">
        <f t="shared" si="18"/>
        <v>13.955795515891866</v>
      </c>
      <c r="AM42" s="23"/>
      <c r="AN42" s="22">
        <f t="shared" si="19"/>
        <v>12.861144813150764</v>
      </c>
      <c r="AO42" s="24">
        <f t="shared" si="19"/>
        <v>8.0983504557774388</v>
      </c>
      <c r="AP42" s="24">
        <f>IF(Settings!$I$6&gt;69, 0.2*(AO42), 0)</f>
        <v>0</v>
      </c>
      <c r="AQ42" s="25">
        <f t="shared" si="20"/>
        <v>32.46803801023102</v>
      </c>
      <c r="AR42" s="25">
        <f t="shared" si="20"/>
        <v>20.073720033984081</v>
      </c>
      <c r="AS42" s="25">
        <f t="shared" si="20"/>
        <v>35.866525873134925</v>
      </c>
      <c r="AT42" s="26" t="e">
        <f t="shared" si="21"/>
        <v>#VALUE!</v>
      </c>
      <c r="AU42" s="26" t="e">
        <f t="shared" si="22"/>
        <v>#VALUE!</v>
      </c>
      <c r="AV42" s="27" t="e">
        <f t="shared" si="23"/>
        <v>#VALUE!</v>
      </c>
      <c r="AW42" s="27" t="e">
        <f t="shared" si="24"/>
        <v>#VALUE!</v>
      </c>
      <c r="AX42" s="28" t="e">
        <f t="shared" si="25"/>
        <v>#VALUE!</v>
      </c>
      <c r="AY42" s="28" t="e">
        <f t="shared" si="26"/>
        <v>#VALUE!</v>
      </c>
      <c r="BA42" s="23">
        <f t="shared" si="31"/>
        <v>19.45036269315186</v>
      </c>
      <c r="BB42" s="23">
        <f t="shared" si="31"/>
        <v>42.747064589611497</v>
      </c>
    </row>
    <row r="43" spans="1:95" x14ac:dyDescent="0.3">
      <c r="A43" s="13">
        <v>40</v>
      </c>
      <c r="F43">
        <v>29</v>
      </c>
      <c r="G43" s="22">
        <f t="shared" si="8"/>
        <v>42.795833518758627</v>
      </c>
      <c r="H43" s="22">
        <f t="shared" si="8"/>
        <v>45.924256479259306</v>
      </c>
      <c r="I43" s="22">
        <f t="shared" si="8"/>
        <v>41.757101087491392</v>
      </c>
      <c r="J43" s="22">
        <f t="shared" si="8"/>
        <v>47.643843640605937</v>
      </c>
      <c r="K43" s="22">
        <f t="shared" si="8"/>
        <v>16.991549325522449</v>
      </c>
      <c r="L43" s="23"/>
      <c r="M43" s="22">
        <f t="shared" si="28"/>
        <v>15.509800938690219</v>
      </c>
      <c r="N43" s="24">
        <f t="shared" si="28"/>
        <v>9.5728427458381979</v>
      </c>
      <c r="O43" s="24">
        <f>IF(Settings!$I$6&gt;69, 0.2*(N43), 0)</f>
        <v>0</v>
      </c>
      <c r="P43" s="25">
        <f t="shared" si="29"/>
        <v>36.725610280496056</v>
      </c>
      <c r="Q43" s="25">
        <f t="shared" si="29"/>
        <v>22.841763750573378</v>
      </c>
      <c r="R43" s="25">
        <f t="shared" si="29"/>
        <v>40.622388828087942</v>
      </c>
      <c r="S43" s="26" t="e">
        <f t="shared" si="9"/>
        <v>#VALUE!</v>
      </c>
      <c r="T43" s="26" t="e">
        <f t="shared" si="10"/>
        <v>#VALUE!</v>
      </c>
      <c r="U43" s="27" t="e">
        <f t="shared" si="11"/>
        <v>#VALUE!</v>
      </c>
      <c r="V43" s="27" t="e">
        <f t="shared" si="12"/>
        <v>#VALUE!</v>
      </c>
      <c r="W43" s="28" t="e">
        <f t="shared" si="13"/>
        <v>#VALUE!</v>
      </c>
      <c r="X43" s="28" t="e">
        <f t="shared" si="14"/>
        <v>#VALUE!</v>
      </c>
      <c r="Z43" s="23">
        <f t="shared" si="30"/>
        <v>21.996097184849638</v>
      </c>
      <c r="AA43" s="23">
        <f t="shared" si="30"/>
        <v>45.802802837216149</v>
      </c>
      <c r="AC43">
        <v>29</v>
      </c>
      <c r="AE43" s="44">
        <f t="shared" si="16"/>
        <v>26.373757085482247</v>
      </c>
      <c r="AG43">
        <f t="shared" si="17"/>
        <v>26.373757085482247</v>
      </c>
      <c r="AH43" s="22">
        <f t="shared" si="18"/>
        <v>36.732841229604759</v>
      </c>
      <c r="AI43" s="22">
        <f t="shared" si="18"/>
        <v>41.804061246594017</v>
      </c>
      <c r="AJ43" s="22">
        <f t="shared" si="18"/>
        <v>36.126825237719416</v>
      </c>
      <c r="AK43" s="22">
        <f t="shared" si="18"/>
        <v>43.438977821861499</v>
      </c>
      <c r="AL43" s="22">
        <f t="shared" si="18"/>
        <v>15.000579607302644</v>
      </c>
      <c r="AM43" s="23"/>
      <c r="AN43" s="22">
        <f t="shared" si="19"/>
        <v>13.743670562741082</v>
      </c>
      <c r="AO43" s="24">
        <f t="shared" si="19"/>
        <v>8.5900836441922319</v>
      </c>
      <c r="AP43" s="24">
        <f>IF(Settings!$I$6&gt;69, 0.2*(AO43), 0)</f>
        <v>0</v>
      </c>
      <c r="AQ43" s="25">
        <f t="shared" si="20"/>
        <v>33.916395258679074</v>
      </c>
      <c r="AR43" s="25">
        <f t="shared" si="20"/>
        <v>21.024702614672627</v>
      </c>
      <c r="AS43" s="25">
        <f t="shared" si="20"/>
        <v>37.564703241886413</v>
      </c>
      <c r="AT43" s="26" t="e">
        <f t="shared" si="21"/>
        <v>#VALUE!</v>
      </c>
      <c r="AU43" s="26" t="e">
        <f t="shared" si="22"/>
        <v>#VALUE!</v>
      </c>
      <c r="AV43" s="27" t="e">
        <f t="shared" si="23"/>
        <v>#VALUE!</v>
      </c>
      <c r="AW43" s="27" t="e">
        <f t="shared" si="24"/>
        <v>#VALUE!</v>
      </c>
      <c r="AX43" s="28" t="e">
        <f t="shared" si="25"/>
        <v>#VALUE!</v>
      </c>
      <c r="AY43" s="28" t="e">
        <f t="shared" si="26"/>
        <v>#VALUE!</v>
      </c>
      <c r="BA43" s="23">
        <f t="shared" si="31"/>
        <v>20.357162155009142</v>
      </c>
      <c r="BB43" s="23">
        <f t="shared" si="31"/>
        <v>43.823350151806686</v>
      </c>
    </row>
    <row r="44" spans="1:95" x14ac:dyDescent="0.3">
      <c r="F44">
        <v>30</v>
      </c>
      <c r="G44" s="22">
        <f t="shared" si="8"/>
        <v>45.012871397019474</v>
      </c>
      <c r="H44" s="22">
        <f t="shared" si="8"/>
        <v>47.446128521704793</v>
      </c>
      <c r="I44" s="22">
        <f t="shared" si="8"/>
        <v>43.86485496705648</v>
      </c>
      <c r="J44" s="22">
        <f t="shared" si="8"/>
        <v>49.193312583077279</v>
      </c>
      <c r="K44" s="22">
        <f t="shared" si="8"/>
        <v>17.701214194839189</v>
      </c>
      <c r="L44" s="23"/>
      <c r="M44" s="22">
        <f t="shared" si="28"/>
        <v>16.172114201709078</v>
      </c>
      <c r="N44" s="24">
        <f t="shared" si="28"/>
        <v>9.9414553077145893</v>
      </c>
      <c r="O44" s="24">
        <f>IF(Settings!$I$6&gt;69, 0.2*(N44), 0)</f>
        <v>0</v>
      </c>
      <c r="P44" s="25">
        <f t="shared" si="29"/>
        <v>37.751489804452312</v>
      </c>
      <c r="Q44" s="25">
        <f t="shared" si="29"/>
        <v>23.495198690769719</v>
      </c>
      <c r="R44" s="25">
        <f t="shared" si="29"/>
        <v>41.658484556289977</v>
      </c>
      <c r="S44" s="26" t="e">
        <f t="shared" si="9"/>
        <v>#VALUE!</v>
      </c>
      <c r="T44" s="26" t="e">
        <f t="shared" si="10"/>
        <v>#VALUE!</v>
      </c>
      <c r="U44" s="27" t="e">
        <f t="shared" si="11"/>
        <v>#VALUE!</v>
      </c>
      <c r="V44" s="27" t="e">
        <f t="shared" si="12"/>
        <v>#VALUE!</v>
      </c>
      <c r="W44" s="28" t="e">
        <f t="shared" si="13"/>
        <v>#VALUE!</v>
      </c>
      <c r="X44" s="28" t="e">
        <f t="shared" si="14"/>
        <v>#VALUE!</v>
      </c>
      <c r="Z44" s="23">
        <f t="shared" si="30"/>
        <v>22.553663864113378</v>
      </c>
      <c r="AA44" s="23">
        <f t="shared" si="30"/>
        <v>46.491156268039539</v>
      </c>
      <c r="AC44">
        <v>30</v>
      </c>
      <c r="AE44" s="44">
        <f t="shared" si="16"/>
        <v>27.736783763369349</v>
      </c>
      <c r="AG44">
        <f t="shared" si="17"/>
        <v>27.736783763369349</v>
      </c>
      <c r="AH44" s="22">
        <f t="shared" si="18"/>
        <v>39.918788714589034</v>
      </c>
      <c r="AI44" s="22">
        <f t="shared" si="18"/>
        <v>43.964440784212925</v>
      </c>
      <c r="AJ44" s="22">
        <f t="shared" si="18"/>
        <v>39.06315632270794</v>
      </c>
      <c r="AK44" s="22">
        <f t="shared" si="18"/>
        <v>45.64554879600081</v>
      </c>
      <c r="AL44" s="22">
        <f t="shared" si="18"/>
        <v>16.056190398064675</v>
      </c>
      <c r="AM44" s="23"/>
      <c r="AN44" s="22">
        <f t="shared" si="19"/>
        <v>14.66464757389717</v>
      </c>
      <c r="AO44" s="24">
        <f t="shared" si="19"/>
        <v>9.1026353010567451</v>
      </c>
      <c r="AP44" s="24">
        <f>IF(Settings!$I$6&gt;69, 0.2*(AO44), 0)</f>
        <v>0</v>
      </c>
      <c r="AQ44" s="25">
        <f t="shared" si="20"/>
        <v>35.395294726962199</v>
      </c>
      <c r="AR44" s="25">
        <f t="shared" si="20"/>
        <v>21.986109349920014</v>
      </c>
      <c r="AS44" s="25">
        <f t="shared" si="20"/>
        <v>39.21415157901783</v>
      </c>
      <c r="AT44" s="26" t="e">
        <f t="shared" si="21"/>
        <v>#VALUE!</v>
      </c>
      <c r="AU44" s="26" t="e">
        <f t="shared" si="22"/>
        <v>#VALUE!</v>
      </c>
      <c r="AV44" s="27" t="e">
        <f t="shared" si="23"/>
        <v>#VALUE!</v>
      </c>
      <c r="AW44" s="27" t="e">
        <f t="shared" si="24"/>
        <v>#VALUE!</v>
      </c>
      <c r="AX44" s="28" t="e">
        <f t="shared" si="25"/>
        <v>#VALUE!</v>
      </c>
      <c r="AY44" s="28" t="e">
        <f t="shared" si="26"/>
        <v>#VALUE!</v>
      </c>
      <c r="BA44" s="23">
        <f t="shared" si="31"/>
        <v>21.240165111176463</v>
      </c>
      <c r="BB44" s="23">
        <f t="shared" si="31"/>
        <v>44.882902180356936</v>
      </c>
    </row>
    <row r="45" spans="1:95" x14ac:dyDescent="0.3">
      <c r="F45">
        <v>31</v>
      </c>
      <c r="G45" s="22">
        <f t="shared" si="8"/>
        <v>47.170714904134627</v>
      </c>
      <c r="H45" s="22">
        <f t="shared" si="8"/>
        <v>48.941454294136904</v>
      </c>
      <c r="I45" s="22">
        <f t="shared" si="8"/>
        <v>45.94633849183576</v>
      </c>
      <c r="J45" s="22">
        <f t="shared" si="8"/>
        <v>50.713779341443868</v>
      </c>
      <c r="K45" s="22">
        <f t="shared" si="8"/>
        <v>18.382919810384184</v>
      </c>
      <c r="L45" s="23"/>
      <c r="M45" s="22">
        <f t="shared" si="28"/>
        <v>16.827761391838319</v>
      </c>
      <c r="N45" s="24">
        <f t="shared" si="28"/>
        <v>10.30663562142181</v>
      </c>
      <c r="O45" s="24">
        <f>IF(Settings!$I$6&gt;69, 0.2*(N45), 0)</f>
        <v>0</v>
      </c>
      <c r="P45" s="25">
        <f t="shared" si="29"/>
        <v>38.753542661411778</v>
      </c>
      <c r="Q45" s="25">
        <f t="shared" si="29"/>
        <v>24.127721877092476</v>
      </c>
      <c r="R45" s="25">
        <f t="shared" si="29"/>
        <v>42.628078618795925</v>
      </c>
      <c r="S45" s="26" t="e">
        <f t="shared" si="9"/>
        <v>#VALUE!</v>
      </c>
      <c r="T45" s="26" t="e">
        <f t="shared" si="10"/>
        <v>#VALUE!</v>
      </c>
      <c r="U45" s="27" t="e">
        <f t="shared" si="11"/>
        <v>#VALUE!</v>
      </c>
      <c r="V45" s="27" t="e">
        <f t="shared" si="12"/>
        <v>#VALUE!</v>
      </c>
      <c r="W45" s="28" t="e">
        <f t="shared" si="13"/>
        <v>#VALUE!</v>
      </c>
      <c r="X45" s="28" t="e">
        <f t="shared" si="14"/>
        <v>#VALUE!</v>
      </c>
      <c r="Z45" s="23">
        <f t="shared" si="30"/>
        <v>23.076654645708675</v>
      </c>
      <c r="AA45" s="23">
        <f t="shared" si="30"/>
        <v>47.146134769974267</v>
      </c>
      <c r="AC45">
        <v>31</v>
      </c>
      <c r="AE45" s="44">
        <f t="shared" si="16"/>
        <v>29.170253257523047</v>
      </c>
      <c r="AG45">
        <f t="shared" si="17"/>
        <v>29.170253257523047</v>
      </c>
      <c r="AH45" s="22">
        <f t="shared" si="18"/>
        <v>43.177262573729941</v>
      </c>
      <c r="AI45" s="22">
        <f t="shared" si="18"/>
        <v>46.1852204817908</v>
      </c>
      <c r="AJ45" s="22">
        <f t="shared" si="18"/>
        <v>42.117645306878664</v>
      </c>
      <c r="AK45" s="22">
        <f t="shared" si="18"/>
        <v>47.909682602477275</v>
      </c>
      <c r="AL45" s="22">
        <f t="shared" si="18"/>
        <v>17.114322349205924</v>
      </c>
      <c r="AM45" s="23"/>
      <c r="AN45" s="22">
        <f t="shared" si="19"/>
        <v>15.623005617277849</v>
      </c>
      <c r="AO45" s="24">
        <f t="shared" si="19"/>
        <v>9.6358337197615729</v>
      </c>
      <c r="AP45" s="24">
        <f>IF(Settings!$I$6&gt;69, 0.2*(AO45), 0)</f>
        <v>0</v>
      </c>
      <c r="AQ45" s="25">
        <f t="shared" si="20"/>
        <v>36.901962765439123</v>
      </c>
      <c r="AR45" s="25">
        <f t="shared" si="20"/>
        <v>22.954500361639333</v>
      </c>
      <c r="AS45" s="25">
        <f t="shared" si="20"/>
        <v>40.803608687859466</v>
      </c>
      <c r="AT45" s="26" t="e">
        <f t="shared" si="21"/>
        <v>#VALUE!</v>
      </c>
      <c r="AU45" s="26" t="e">
        <f t="shared" si="22"/>
        <v>#VALUE!</v>
      </c>
      <c r="AV45" s="27" t="e">
        <f t="shared" si="23"/>
        <v>#VALUE!</v>
      </c>
      <c r="AW45" s="27" t="e">
        <f t="shared" si="24"/>
        <v>#VALUE!</v>
      </c>
      <c r="AX45" s="28" t="e">
        <f t="shared" si="25"/>
        <v>#VALUE!</v>
      </c>
      <c r="AY45" s="28" t="e">
        <f t="shared" si="26"/>
        <v>#VALUE!</v>
      </c>
      <c r="BA45" s="23">
        <f t="shared" si="31"/>
        <v>22.093528867019739</v>
      </c>
      <c r="BB45" s="23">
        <f t="shared" si="31"/>
        <v>45.922426836556731</v>
      </c>
    </row>
    <row r="46" spans="1:95" x14ac:dyDescent="0.3">
      <c r="F46">
        <v>32</v>
      </c>
      <c r="G46" s="22">
        <f t="shared" si="8"/>
        <v>49.26518787989086</v>
      </c>
      <c r="H46" s="22">
        <f t="shared" si="8"/>
        <v>50.409953583342187</v>
      </c>
      <c r="I46" s="22">
        <f t="shared" si="8"/>
        <v>47.99807764109422</v>
      </c>
      <c r="J46" s="22">
        <f t="shared" si="8"/>
        <v>52.205035618583878</v>
      </c>
      <c r="K46" s="22">
        <f t="shared" si="8"/>
        <v>19.036299021487483</v>
      </c>
      <c r="L46" s="23"/>
      <c r="M46" s="22">
        <f t="shared" si="28"/>
        <v>17.476159874221711</v>
      </c>
      <c r="N46" s="24">
        <f t="shared" si="28"/>
        <v>10.668191679215376</v>
      </c>
      <c r="O46" s="24">
        <f>IF(Settings!$I$6&gt;69, 0.2*(N46), 0)</f>
        <v>0</v>
      </c>
      <c r="P46" s="25">
        <f t="shared" si="29"/>
        <v>39.73202707248074</v>
      </c>
      <c r="Q46" s="25">
        <f t="shared" si="29"/>
        <v>24.739604321263649</v>
      </c>
      <c r="R46" s="25">
        <f t="shared" si="29"/>
        <v>43.534145524931908</v>
      </c>
      <c r="S46" s="26" t="e">
        <f t="shared" si="9"/>
        <v>#VALUE!</v>
      </c>
      <c r="T46" s="26" t="e">
        <f t="shared" si="10"/>
        <v>#VALUE!</v>
      </c>
      <c r="U46" s="27" t="e">
        <f t="shared" si="11"/>
        <v>#VALUE!</v>
      </c>
      <c r="V46" s="27" t="e">
        <f t="shared" si="12"/>
        <v>#VALUE!</v>
      </c>
      <c r="W46" s="28" t="e">
        <f t="shared" si="13"/>
        <v>#VALUE!</v>
      </c>
      <c r="X46" s="28" t="e">
        <f t="shared" si="14"/>
        <v>#VALUE!</v>
      </c>
      <c r="Z46" s="23">
        <f t="shared" si="30"/>
        <v>23.566556173690113</v>
      </c>
      <c r="AA46" s="23">
        <f t="shared" si="30"/>
        <v>47.76935653191638</v>
      </c>
      <c r="AC46">
        <v>32</v>
      </c>
      <c r="AE46" s="44">
        <f t="shared" si="16"/>
        <v>30.677806135251387</v>
      </c>
      <c r="AG46">
        <f t="shared" si="17"/>
        <v>30.677806135251387</v>
      </c>
      <c r="AH46" s="22">
        <f t="shared" si="18"/>
        <v>46.482208946589175</v>
      </c>
      <c r="AI46" s="22">
        <f t="shared" si="18"/>
        <v>48.462586972152849</v>
      </c>
      <c r="AJ46" s="22">
        <f t="shared" si="18"/>
        <v>45.278786822609433</v>
      </c>
      <c r="AK46" s="22">
        <f t="shared" si="18"/>
        <v>50.227075566816737</v>
      </c>
      <c r="AL46" s="22">
        <f t="shared" si="18"/>
        <v>18.166359370535858</v>
      </c>
      <c r="AM46" s="23"/>
      <c r="AN46" s="22">
        <f t="shared" si="19"/>
        <v>16.617280688928361</v>
      </c>
      <c r="AO46" s="24">
        <f t="shared" si="19"/>
        <v>10.189363702207524</v>
      </c>
      <c r="AP46" s="24">
        <f>IF(Settings!$I$6&gt;69, 0.2*(AO46), 0)</f>
        <v>0</v>
      </c>
      <c r="AQ46" s="25">
        <f t="shared" si="20"/>
        <v>38.433273891927158</v>
      </c>
      <c r="AR46" s="25">
        <f t="shared" si="20"/>
        <v>23.926194626947208</v>
      </c>
      <c r="AS46" s="25">
        <f t="shared" si="20"/>
        <v>42.322763584420471</v>
      </c>
      <c r="AT46" s="26" t="e">
        <f t="shared" si="21"/>
        <v>#VALUE!</v>
      </c>
      <c r="AU46" s="26" t="e">
        <f t="shared" si="22"/>
        <v>#VALUE!</v>
      </c>
      <c r="AV46" s="27" t="e">
        <f t="shared" si="23"/>
        <v>#VALUE!</v>
      </c>
      <c r="AW46" s="27" t="e">
        <f t="shared" si="24"/>
        <v>#VALUE!</v>
      </c>
      <c r="AX46" s="28" t="e">
        <f t="shared" si="25"/>
        <v>#VALUE!</v>
      </c>
      <c r="AY46" s="28" t="e">
        <f t="shared" si="26"/>
        <v>#VALUE!</v>
      </c>
      <c r="BA46" s="23">
        <f t="shared" si="31"/>
        <v>22.911836083265886</v>
      </c>
      <c r="BB46" s="23">
        <f t="shared" si="31"/>
        <v>46.938648566801689</v>
      </c>
    </row>
    <row r="47" spans="1:95" x14ac:dyDescent="0.3">
      <c r="F47">
        <v>33</v>
      </c>
      <c r="G47" s="22">
        <f t="shared" si="8"/>
        <v>51.293032383192021</v>
      </c>
      <c r="H47" s="22">
        <f t="shared" si="8"/>
        <v>51.851426478426916</v>
      </c>
      <c r="I47" s="22">
        <f t="shared" si="8"/>
        <v>50.017025309322342</v>
      </c>
      <c r="J47" s="22">
        <f t="shared" si="8"/>
        <v>53.666955293738248</v>
      </c>
      <c r="K47" s="22">
        <f t="shared" si="8"/>
        <v>19.661242396539237</v>
      </c>
      <c r="L47" s="23"/>
      <c r="M47" s="22">
        <f t="shared" si="28"/>
        <v>18.116790844452133</v>
      </c>
      <c r="N47" s="24">
        <f t="shared" si="28"/>
        <v>11.025952268161667</v>
      </c>
      <c r="O47" s="24">
        <f>IF(Settings!$I$6&gt;69, 0.2*(N47), 0)</f>
        <v>0</v>
      </c>
      <c r="P47" s="25">
        <f t="shared" si="29"/>
        <v>40.687228459526914</v>
      </c>
      <c r="Q47" s="25">
        <f t="shared" si="29"/>
        <v>25.331162121359029</v>
      </c>
      <c r="R47" s="25">
        <f t="shared" si="29"/>
        <v>44.379751330274054</v>
      </c>
      <c r="S47" s="26" t="e">
        <f t="shared" si="9"/>
        <v>#VALUE!</v>
      </c>
      <c r="T47" s="26" t="e">
        <f t="shared" si="10"/>
        <v>#VALUE!</v>
      </c>
      <c r="U47" s="27" t="e">
        <f t="shared" si="11"/>
        <v>#VALUE!</v>
      </c>
      <c r="V47" s="27" t="e">
        <f t="shared" si="12"/>
        <v>#VALUE!</v>
      </c>
      <c r="W47" s="28" t="e">
        <f t="shared" si="13"/>
        <v>#VALUE!</v>
      </c>
      <c r="X47" s="28" t="e">
        <f t="shared" si="14"/>
        <v>#VALUE!</v>
      </c>
      <c r="Z47" s="23">
        <f t="shared" si="30"/>
        <v>24.024902441473326</v>
      </c>
      <c r="AA47" s="23">
        <f t="shared" si="30"/>
        <v>48.362361284608163</v>
      </c>
      <c r="AC47">
        <v>33</v>
      </c>
      <c r="AE47" s="44">
        <f t="shared" si="16"/>
        <v>32.263271112647949</v>
      </c>
      <c r="AG47">
        <f t="shared" si="17"/>
        <v>32.263271112647949</v>
      </c>
      <c r="AH47" s="22">
        <f t="shared" ref="AH47:AL84" si="32">AH$4*(1-EXP(-AH$5*$AG47))^AH$6</f>
        <v>49.805635541033496</v>
      </c>
      <c r="AI47" s="22">
        <f t="shared" si="32"/>
        <v>50.792079203918213</v>
      </c>
      <c r="AJ47" s="22">
        <f t="shared" si="32"/>
        <v>48.532903334553332</v>
      </c>
      <c r="AK47" s="22">
        <f t="shared" si="32"/>
        <v>52.592765280619524</v>
      </c>
      <c r="AL47" s="22">
        <f t="shared" si="32"/>
        <v>19.203585344150159</v>
      </c>
      <c r="AM47" s="23"/>
      <c r="AN47" s="22">
        <f t="shared" ref="AN47:AO84" si="33">AN$4*(1-EXP(-AN$5*$AG47))^AN$6</f>
        <v>17.645592576931616</v>
      </c>
      <c r="AO47" s="24">
        <f t="shared" si="33"/>
        <v>10.762754328110484</v>
      </c>
      <c r="AP47" s="24">
        <f>IF(Settings!$I$6&gt;69, 0.2*(AO47), 0)</f>
        <v>0</v>
      </c>
      <c r="AQ47" s="25">
        <f t="shared" ref="AQ47:AS84" si="34">AQ$4*(1-EXP(-AQ$5*$AG47))^AQ$6</f>
        <v>39.985749763529327</v>
      </c>
      <c r="AR47" s="25">
        <f t="shared" si="34"/>
        <v>24.897301643567033</v>
      </c>
      <c r="AS47" s="25">
        <f t="shared" si="34"/>
        <v>43.762506108120093</v>
      </c>
      <c r="AT47" s="26" t="e">
        <f t="shared" si="21"/>
        <v>#VALUE!</v>
      </c>
      <c r="AU47" s="26" t="e">
        <f t="shared" si="22"/>
        <v>#VALUE!</v>
      </c>
      <c r="AV47" s="27" t="e">
        <f t="shared" si="23"/>
        <v>#VALUE!</v>
      </c>
      <c r="AW47" s="27" t="e">
        <f t="shared" si="24"/>
        <v>#VALUE!</v>
      </c>
      <c r="AX47" s="28" t="e">
        <f t="shared" si="25"/>
        <v>#VALUE!</v>
      </c>
      <c r="AY47" s="28" t="e">
        <f t="shared" si="26"/>
        <v>#VALUE!</v>
      </c>
      <c r="BA47" s="23">
        <f t="shared" si="31"/>
        <v>23.690222386779052</v>
      </c>
      <c r="BB47" s="23">
        <f t="shared" si="31"/>
        <v>47.928346866336256</v>
      </c>
    </row>
    <row r="48" spans="1:95" x14ac:dyDescent="0.3">
      <c r="F48">
        <v>34</v>
      </c>
      <c r="G48" s="22">
        <f t="shared" si="8"/>
        <v>53.251819964582332</v>
      </c>
      <c r="H48" s="22">
        <f t="shared" si="8"/>
        <v>53.265745178814313</v>
      </c>
      <c r="I48" s="22">
        <f t="shared" si="8"/>
        <v>52.000533787993959</v>
      </c>
      <c r="J48" s="22">
        <f t="shared" si="8"/>
        <v>55.099485700098299</v>
      </c>
      <c r="K48" s="22">
        <f t="shared" si="8"/>
        <v>20.257861225039374</v>
      </c>
      <c r="L48" s="23"/>
      <c r="M48" s="22">
        <f t="shared" si="28"/>
        <v>18.749194669570745</v>
      </c>
      <c r="N48" s="24">
        <f t="shared" si="28"/>
        <v>11.379765308714802</v>
      </c>
      <c r="O48" s="24">
        <f>IF(Settings!$I$6&gt;69, 0.2*(N48), 0)</f>
        <v>0</v>
      </c>
      <c r="P48" s="25">
        <f t="shared" si="29"/>
        <v>41.619455453487355</v>
      </c>
      <c r="Q48" s="25">
        <f t="shared" si="29"/>
        <v>25.902749150078531</v>
      </c>
      <c r="R48" s="25">
        <f t="shared" si="29"/>
        <v>45.168001830302877</v>
      </c>
      <c r="S48" s="26" t="e">
        <f t="shared" si="9"/>
        <v>#VALUE!</v>
      </c>
      <c r="T48" s="26" t="e">
        <f t="shared" si="10"/>
        <v>#VALUE!</v>
      </c>
      <c r="U48" s="27" t="e">
        <f t="shared" si="11"/>
        <v>#VALUE!</v>
      </c>
      <c r="V48" s="27" t="e">
        <f t="shared" si="12"/>
        <v>#VALUE!</v>
      </c>
      <c r="W48" s="28" t="e">
        <f t="shared" si="13"/>
        <v>#VALUE!</v>
      </c>
      <c r="X48" s="28" t="e">
        <f t="shared" si="14"/>
        <v>#VALUE!</v>
      </c>
      <c r="Z48" s="23">
        <f t="shared" si="30"/>
        <v>24.453249724146318</v>
      </c>
      <c r="AA48" s="23">
        <f t="shared" si="30"/>
        <v>48.926614104694536</v>
      </c>
      <c r="AC48">
        <v>34</v>
      </c>
      <c r="AE48" s="44">
        <f t="shared" si="16"/>
        <v>33.930674778341483</v>
      </c>
      <c r="AG48">
        <f t="shared" si="17"/>
        <v>33.930674778341483</v>
      </c>
      <c r="AH48" s="22">
        <f t="shared" si="32"/>
        <v>53.118293175494436</v>
      </c>
      <c r="AI48" s="22">
        <f t="shared" si="32"/>
        <v>53.168574851535958</v>
      </c>
      <c r="AJ48" s="22">
        <f t="shared" si="32"/>
        <v>51.864219099544854</v>
      </c>
      <c r="AK48" s="22">
        <f t="shared" si="32"/>
        <v>55.001123370295531</v>
      </c>
      <c r="AL48" s="22">
        <f t="shared" si="32"/>
        <v>20.217408974944433</v>
      </c>
      <c r="AM48" s="23"/>
      <c r="AN48" s="22">
        <f t="shared" si="33"/>
        <v>18.705627233849057</v>
      </c>
      <c r="AO48" s="24">
        <f t="shared" si="33"/>
        <v>11.355367372344254</v>
      </c>
      <c r="AP48" s="24">
        <f>IF(Settings!$I$6&gt;69, 0.2*(AO48), 0)</f>
        <v>0</v>
      </c>
      <c r="AQ48" s="25">
        <f t="shared" si="34"/>
        <v>41.555563038174448</v>
      </c>
      <c r="AR48" s="25">
        <f t="shared" si="34"/>
        <v>25.863760159569615</v>
      </c>
      <c r="AS48" s="25">
        <f t="shared" si="34"/>
        <v>45.115141888271602</v>
      </c>
      <c r="AT48" s="26" t="e">
        <f t="shared" si="21"/>
        <v>#VALUE!</v>
      </c>
      <c r="AU48" s="26" t="e">
        <f t="shared" si="22"/>
        <v>#VALUE!</v>
      </c>
      <c r="AV48" s="27" t="e">
        <f t="shared" si="23"/>
        <v>#VALUE!</v>
      </c>
      <c r="AW48" s="27" t="e">
        <f t="shared" si="24"/>
        <v>#VALUE!</v>
      </c>
      <c r="AX48" s="28" t="e">
        <f t="shared" si="25"/>
        <v>#VALUE!</v>
      </c>
      <c r="AY48" s="28" t="e">
        <f t="shared" si="26"/>
        <v>#VALUE!</v>
      </c>
      <c r="BA48" s="23">
        <f t="shared" si="31"/>
        <v>24.424489814854169</v>
      </c>
      <c r="BB48" s="23">
        <f t="shared" si="31"/>
        <v>48.888395354743224</v>
      </c>
    </row>
    <row r="49" spans="1:97" x14ac:dyDescent="0.3">
      <c r="F49">
        <v>35</v>
      </c>
      <c r="G49" s="22">
        <f t="shared" si="8"/>
        <v>55.13986482704</v>
      </c>
      <c r="H49" s="22">
        <f t="shared" si="8"/>
        <v>54.652846619105041</v>
      </c>
      <c r="I49" s="22">
        <f t="shared" si="8"/>
        <v>53.946327399727721</v>
      </c>
      <c r="J49" s="22">
        <f t="shared" si="8"/>
        <v>56.502639785545128</v>
      </c>
      <c r="K49" s="22">
        <f t="shared" si="8"/>
        <v>20.826453698318449</v>
      </c>
      <c r="L49" s="23"/>
      <c r="M49" s="22">
        <f t="shared" si="28"/>
        <v>19.372966531257365</v>
      </c>
      <c r="N49" s="24">
        <f t="shared" si="28"/>
        <v>11.729496338991895</v>
      </c>
      <c r="O49" s="24">
        <f>IF(Settings!$I$6&gt;69, 0.2*(N49), 0)</f>
        <v>0</v>
      </c>
      <c r="P49" s="25">
        <f t="shared" si="29"/>
        <v>42.529036370330878</v>
      </c>
      <c r="Q49" s="25">
        <f t="shared" si="29"/>
        <v>26.454750603645827</v>
      </c>
      <c r="R49" s="25">
        <f t="shared" si="29"/>
        <v>45.902000451221603</v>
      </c>
      <c r="S49" s="26" t="e">
        <f t="shared" si="9"/>
        <v>#VALUE!</v>
      </c>
      <c r="T49" s="26" t="e">
        <f t="shared" si="10"/>
        <v>#VALUE!</v>
      </c>
      <c r="U49" s="27" t="e">
        <f t="shared" si="11"/>
        <v>#VALUE!</v>
      </c>
      <c r="V49" s="27" t="e">
        <f t="shared" si="12"/>
        <v>#VALUE!</v>
      </c>
      <c r="W49" s="28" t="e">
        <f t="shared" si="13"/>
        <v>#VALUE!</v>
      </c>
      <c r="X49" s="28" t="e">
        <f t="shared" si="14"/>
        <v>#VALUE!</v>
      </c>
      <c r="Z49" s="23">
        <f t="shared" si="30"/>
        <v>24.853156078488485</v>
      </c>
      <c r="AA49" s="23">
        <f t="shared" si="30"/>
        <v>49.463509034339246</v>
      </c>
      <c r="AC49">
        <v>35</v>
      </c>
      <c r="AE49" s="44">
        <f t="shared" si="16"/>
        <v>35.684251819780471</v>
      </c>
      <c r="AG49">
        <f t="shared" si="17"/>
        <v>35.684251819780471</v>
      </c>
      <c r="AH49" s="22">
        <f t="shared" si="32"/>
        <v>56.390445390766786</v>
      </c>
      <c r="AI49" s="22">
        <f t="shared" si="32"/>
        <v>55.586285257289319</v>
      </c>
      <c r="AJ49" s="22">
        <f t="shared" si="32"/>
        <v>55.254999319120508</v>
      </c>
      <c r="AK49" s="22">
        <f t="shared" si="32"/>
        <v>57.445857794770021</v>
      </c>
      <c r="AL49" s="22">
        <f t="shared" si="32"/>
        <v>21.19959341098042</v>
      </c>
      <c r="AM49" s="23"/>
      <c r="AN49" s="22">
        <f t="shared" si="33"/>
        <v>19.794625095583722</v>
      </c>
      <c r="AO49" s="24">
        <f t="shared" si="33"/>
        <v>11.966386692974016</v>
      </c>
      <c r="AP49" s="24">
        <f>IF(Settings!$I$6&gt;69, 0.2*(AO49), 0)</f>
        <v>0</v>
      </c>
      <c r="AQ49" s="25">
        <f t="shared" si="34"/>
        <v>43.13854673107965</v>
      </c>
      <c r="AR49" s="25">
        <f t="shared" si="34"/>
        <v>26.821383808243361</v>
      </c>
      <c r="AS49" s="25">
        <f t="shared" si="34"/>
        <v>46.374562730396462</v>
      </c>
      <c r="AT49" s="26" t="e">
        <f t="shared" si="21"/>
        <v>#VALUE!</v>
      </c>
      <c r="AU49" s="26" t="e">
        <f t="shared" si="22"/>
        <v>#VALUE!</v>
      </c>
      <c r="AV49" s="27" t="e">
        <f t="shared" si="23"/>
        <v>#VALUE!</v>
      </c>
      <c r="AW49" s="27" t="e">
        <f t="shared" si="24"/>
        <v>#VALUE!</v>
      </c>
      <c r="AX49" s="28" t="e">
        <f t="shared" si="25"/>
        <v>#VALUE!</v>
      </c>
      <c r="AY49" s="28" t="e">
        <f t="shared" si="26"/>
        <v>#VALUE!</v>
      </c>
      <c r="BA49" s="23">
        <f t="shared" si="31"/>
        <v>25.111201019279619</v>
      </c>
      <c r="BB49" s="23">
        <f t="shared" si="31"/>
        <v>49.815802575910965</v>
      </c>
    </row>
    <row r="50" spans="1:97" x14ac:dyDescent="0.3">
      <c r="F50">
        <v>36</v>
      </c>
      <c r="G50" s="22">
        <f t="shared" si="8"/>
        <v>56.95614026522842</v>
      </c>
      <c r="H50" s="22">
        <f t="shared" si="8"/>
        <v>56.01272581688167</v>
      </c>
      <c r="I50" s="22">
        <f t="shared" si="8"/>
        <v>55.852475592000246</v>
      </c>
      <c r="J50" s="22">
        <f t="shared" si="8"/>
        <v>57.876489054740951</v>
      </c>
      <c r="K50" s="22">
        <f t="shared" si="8"/>
        <v>21.367474282788496</v>
      </c>
      <c r="L50" s="23"/>
      <c r="M50" s="22">
        <f t="shared" si="28"/>
        <v>19.987752352533608</v>
      </c>
      <c r="N50" s="24">
        <f t="shared" si="28"/>
        <v>12.075027128987475</v>
      </c>
      <c r="O50" s="24">
        <f>IF(Settings!$I$6&gt;69, 0.2*(N50), 0)</f>
        <v>0</v>
      </c>
      <c r="P50" s="25">
        <f t="shared" si="29"/>
        <v>43.416316094796208</v>
      </c>
      <c r="Q50" s="25">
        <f t="shared" si="29"/>
        <v>26.987577312801591</v>
      </c>
      <c r="R50" s="25">
        <f t="shared" si="29"/>
        <v>46.584814481745092</v>
      </c>
      <c r="S50" s="26" t="e">
        <f t="shared" si="9"/>
        <v>#VALUE!</v>
      </c>
      <c r="T50" s="26" t="e">
        <f t="shared" si="10"/>
        <v>#VALUE!</v>
      </c>
      <c r="U50" s="27" t="e">
        <f t="shared" si="11"/>
        <v>#VALUE!</v>
      </c>
      <c r="V50" s="27" t="e">
        <f t="shared" si="12"/>
        <v>#VALUE!</v>
      </c>
      <c r="W50" s="28" t="e">
        <f t="shared" si="13"/>
        <v>#VALUE!</v>
      </c>
      <c r="X50" s="28" t="e">
        <f t="shared" si="14"/>
        <v>#VALUE!</v>
      </c>
      <c r="Z50" s="23">
        <f t="shared" si="30"/>
        <v>25.226164781720684</v>
      </c>
      <c r="AA50" s="23">
        <f t="shared" si="30"/>
        <v>49.974372525343277</v>
      </c>
      <c r="AC50">
        <v>36</v>
      </c>
      <c r="AE50" s="44">
        <f t="shared" si="16"/>
        <v>37.528455778024103</v>
      </c>
      <c r="AG50">
        <f t="shared" si="17"/>
        <v>37.528455778024103</v>
      </c>
      <c r="AH50" s="22">
        <f t="shared" si="32"/>
        <v>59.592693784834225</v>
      </c>
      <c r="AI50" s="22">
        <f t="shared" si="32"/>
        <v>58.038760215182442</v>
      </c>
      <c r="AJ50" s="22">
        <f t="shared" si="32"/>
        <v>58.685757403199702</v>
      </c>
      <c r="AK50" s="22">
        <f t="shared" si="32"/>
        <v>59.920025953092598</v>
      </c>
      <c r="AL50" s="22">
        <f t="shared" si="32"/>
        <v>22.142480173847574</v>
      </c>
      <c r="AM50" s="23"/>
      <c r="AN50" s="22">
        <f t="shared" si="33"/>
        <v>20.909376496332488</v>
      </c>
      <c r="AO50" s="24">
        <f t="shared" si="33"/>
        <v>12.594808945791579</v>
      </c>
      <c r="AP50" s="24">
        <f>IF(Settings!$I$6&gt;69, 0.2*(AO50), 0)</f>
        <v>0</v>
      </c>
      <c r="AQ50" s="25">
        <f t="shared" si="34"/>
        <v>44.730209634369416</v>
      </c>
      <c r="AR50" s="25">
        <f t="shared" si="34"/>
        <v>27.76591324126813</v>
      </c>
      <c r="AS50" s="25">
        <f t="shared" si="34"/>
        <v>47.536364478241097</v>
      </c>
      <c r="AT50" s="26" t="e">
        <f t="shared" si="21"/>
        <v>#VALUE!</v>
      </c>
      <c r="AU50" s="26" t="e">
        <f t="shared" si="22"/>
        <v>#VALUE!</v>
      </c>
      <c r="AV50" s="27" t="e">
        <f t="shared" si="23"/>
        <v>#VALUE!</v>
      </c>
      <c r="AW50" s="27" t="e">
        <f t="shared" si="24"/>
        <v>#VALUE!</v>
      </c>
      <c r="AX50" s="28" t="e">
        <f t="shared" si="25"/>
        <v>#VALUE!</v>
      </c>
      <c r="AY50" s="28" t="e">
        <f t="shared" si="26"/>
        <v>#VALUE!</v>
      </c>
      <c r="BA50" s="23">
        <f t="shared" si="31"/>
        <v>25.747749906839363</v>
      </c>
      <c r="BB50" s="23">
        <f t="shared" si="31"/>
        <v>50.707753803840575</v>
      </c>
      <c r="CQ50" s="37"/>
    </row>
    <row r="51" spans="1:97" x14ac:dyDescent="0.3">
      <c r="F51">
        <v>37</v>
      </c>
      <c r="G51" s="22">
        <f t="shared" si="8"/>
        <v>58.700199372471765</v>
      </c>
      <c r="H51" s="22">
        <f t="shared" si="8"/>
        <v>57.345429862527034</v>
      </c>
      <c r="I51" s="22">
        <f t="shared" si="8"/>
        <v>57.717366729478108</v>
      </c>
      <c r="J51" s="22">
        <f t="shared" si="8"/>
        <v>59.221157204807312</v>
      </c>
      <c r="K51" s="22">
        <f t="shared" si="8"/>
        <v>21.881506217693399</v>
      </c>
      <c r="L51" s="23"/>
      <c r="M51" s="22">
        <f t="shared" si="28"/>
        <v>20.593244990429646</v>
      </c>
      <c r="N51" s="24">
        <f t="shared" si="28"/>
        <v>12.416254411095849</v>
      </c>
      <c r="O51" s="24">
        <f>IF(Settings!$I$6&gt;69, 0.2*(N51), 0)</f>
        <v>0</v>
      </c>
      <c r="P51" s="25">
        <f t="shared" si="29"/>
        <v>44.281653320953843</v>
      </c>
      <c r="Q51" s="25">
        <f t="shared" si="29"/>
        <v>27.501660729522396</v>
      </c>
      <c r="R51" s="25">
        <f t="shared" si="29"/>
        <v>47.219448428935216</v>
      </c>
      <c r="S51" s="26" t="e">
        <f t="shared" si="9"/>
        <v>#VALUE!</v>
      </c>
      <c r="T51" s="26" t="e">
        <f t="shared" si="10"/>
        <v>#VALUE!</v>
      </c>
      <c r="U51" s="27" t="e">
        <f t="shared" si="11"/>
        <v>#VALUE!</v>
      </c>
      <c r="V51" s="27" t="e">
        <f t="shared" si="12"/>
        <v>#VALUE!</v>
      </c>
      <c r="W51" s="28" t="e">
        <f t="shared" si="13"/>
        <v>#VALUE!</v>
      </c>
      <c r="X51" s="28" t="e">
        <f t="shared" si="14"/>
        <v>#VALUE!</v>
      </c>
      <c r="Z51" s="23">
        <f t="shared" si="30"/>
        <v>25.573791145413669</v>
      </c>
      <c r="AA51" s="23">
        <f t="shared" si="30"/>
        <v>50.460466716274695</v>
      </c>
      <c r="AC51">
        <v>37</v>
      </c>
      <c r="AE51" s="44">
        <f t="shared" si="16"/>
        <v>39.467970358353305</v>
      </c>
      <c r="AG51">
        <f t="shared" si="17"/>
        <v>39.467970358353305</v>
      </c>
      <c r="AH51" s="22">
        <f t="shared" si="32"/>
        <v>62.696821013048371</v>
      </c>
      <c r="AI51" s="22">
        <f t="shared" si="32"/>
        <v>60.518903862806539</v>
      </c>
      <c r="AJ51" s="22">
        <f t="shared" si="32"/>
        <v>62.135530599948297</v>
      </c>
      <c r="AK51" s="22">
        <f t="shared" si="32"/>
        <v>62.416059801738818</v>
      </c>
      <c r="AL51" s="22">
        <f t="shared" si="32"/>
        <v>23.039196698209263</v>
      </c>
      <c r="AM51" s="23"/>
      <c r="AN51" s="22">
        <f t="shared" si="33"/>
        <v>22.046225295949149</v>
      </c>
      <c r="AO51" s="24">
        <f t="shared" si="33"/>
        <v>13.239436010030586</v>
      </c>
      <c r="AP51" s="24">
        <f>IF(Settings!$I$6&gt;69, 0.2*(AO51), 0)</f>
        <v>0</v>
      </c>
      <c r="AQ51" s="25">
        <f t="shared" si="34"/>
        <v>46.325758306504007</v>
      </c>
      <c r="AR51" s="25">
        <f t="shared" si="34"/>
        <v>28.693074082459557</v>
      </c>
      <c r="AS51" s="25">
        <f t="shared" si="34"/>
        <v>48.59790697646303</v>
      </c>
      <c r="AT51" s="26" t="e">
        <f t="shared" si="21"/>
        <v>#VALUE!</v>
      </c>
      <c r="AU51" s="26" t="e">
        <f t="shared" si="22"/>
        <v>#VALUE!</v>
      </c>
      <c r="AV51" s="27" t="e">
        <f t="shared" si="23"/>
        <v>#VALUE!</v>
      </c>
      <c r="AW51" s="27" t="e">
        <f t="shared" si="24"/>
        <v>#VALUE!</v>
      </c>
      <c r="AX51" s="28" t="e">
        <f t="shared" si="25"/>
        <v>#VALUE!</v>
      </c>
      <c r="AY51" s="28" t="e">
        <f t="shared" si="26"/>
        <v>#VALUE!</v>
      </c>
      <c r="BA51" s="23">
        <f t="shared" si="31"/>
        <v>26.332405443914958</v>
      </c>
      <c r="BB51" s="23">
        <f t="shared" si="31"/>
        <v>51.561653007878348</v>
      </c>
      <c r="CQ51" s="37"/>
    </row>
    <row r="52" spans="1:97" x14ac:dyDescent="0.3">
      <c r="F52">
        <v>38</v>
      </c>
      <c r="G52" s="22">
        <f t="shared" si="8"/>
        <v>60.372100677509842</v>
      </c>
      <c r="H52" s="22">
        <f t="shared" si="8"/>
        <v>58.651052480984809</v>
      </c>
      <c r="I52" s="22">
        <f t="shared" si="8"/>
        <v>59.53968276706437</v>
      </c>
      <c r="J52" s="22">
        <f t="shared" si="8"/>
        <v>60.536814378565346</v>
      </c>
      <c r="K52" s="22">
        <f t="shared" si="8"/>
        <v>22.369237011080969</v>
      </c>
      <c r="L52" s="23"/>
      <c r="M52" s="22">
        <f t="shared" si="28"/>
        <v>21.189180678127212</v>
      </c>
      <c r="N52" s="24">
        <f t="shared" si="28"/>
        <v>12.753088715092215</v>
      </c>
      <c r="O52" s="24">
        <f>IF(Settings!$I$6&gt;69, 0.2*(N52), 0)</f>
        <v>0</v>
      </c>
      <c r="P52" s="25">
        <f t="shared" si="29"/>
        <v>45.125418106022614</v>
      </c>
      <c r="Q52" s="25">
        <f t="shared" si="29"/>
        <v>27.997448513549234</v>
      </c>
      <c r="R52" s="25">
        <f t="shared" si="29"/>
        <v>47.808823417067146</v>
      </c>
      <c r="S52" s="26" t="e">
        <f t="shared" si="9"/>
        <v>#VALUE!</v>
      </c>
      <c r="T52" s="26" t="e">
        <f t="shared" si="10"/>
        <v>#VALUE!</v>
      </c>
      <c r="U52" s="27" t="e">
        <f t="shared" si="11"/>
        <v>#VALUE!</v>
      </c>
      <c r="V52" s="27" t="e">
        <f t="shared" si="12"/>
        <v>#VALUE!</v>
      </c>
      <c r="W52" s="28" t="e">
        <f t="shared" si="13"/>
        <v>#VALUE!</v>
      </c>
      <c r="X52" s="28" t="e">
        <f t="shared" si="14"/>
        <v>#VALUE!</v>
      </c>
      <c r="Z52" s="23">
        <f t="shared" si="30"/>
        <v>25.897512203965071</v>
      </c>
      <c r="AA52" s="23">
        <f t="shared" si="30"/>
        <v>50.922992550706269</v>
      </c>
      <c r="AC52">
        <v>38</v>
      </c>
      <c r="AE52" s="44">
        <f t="shared" si="16"/>
        <v>41.507721325427532</v>
      </c>
      <c r="AG52">
        <f t="shared" si="17"/>
        <v>41.507721325427532</v>
      </c>
      <c r="AH52" s="22">
        <f t="shared" si="32"/>
        <v>65.676610071147195</v>
      </c>
      <c r="AI52" s="22">
        <f t="shared" si="32"/>
        <v>63.019002853442167</v>
      </c>
      <c r="AJ52" s="22">
        <f t="shared" si="32"/>
        <v>65.582221165295849</v>
      </c>
      <c r="AK52" s="22">
        <f t="shared" si="32"/>
        <v>64.925804044909697</v>
      </c>
      <c r="AL52" s="22">
        <f t="shared" si="32"/>
        <v>23.883837270820688</v>
      </c>
      <c r="AM52" s="23"/>
      <c r="AN52" s="22">
        <f t="shared" si="33"/>
        <v>23.201081752810598</v>
      </c>
      <c r="AO52" s="24">
        <f t="shared" si="33"/>
        <v>13.898869532464543</v>
      </c>
      <c r="AP52" s="24">
        <f>IF(Settings!$I$6&gt;69, 0.2*(AO52), 0)</f>
        <v>0</v>
      </c>
      <c r="AQ52" s="25">
        <f t="shared" si="34"/>
        <v>47.920126049052847</v>
      </c>
      <c r="AR52" s="25">
        <f t="shared" si="34"/>
        <v>29.598639739201793</v>
      </c>
      <c r="AS52" s="25">
        <f t="shared" si="34"/>
        <v>49.558313738388726</v>
      </c>
      <c r="AT52" s="26" t="e">
        <f t="shared" si="21"/>
        <v>#VALUE!</v>
      </c>
      <c r="AU52" s="26" t="e">
        <f t="shared" si="22"/>
        <v>#VALUE!</v>
      </c>
      <c r="AV52" s="27" t="e">
        <f t="shared" si="23"/>
        <v>#VALUE!</v>
      </c>
      <c r="AW52" s="27" t="e">
        <f t="shared" si="24"/>
        <v>#VALUE!</v>
      </c>
      <c r="AX52" s="28" t="e">
        <f t="shared" si="25"/>
        <v>#VALUE!</v>
      </c>
      <c r="AY52" s="28" t="e">
        <f t="shared" si="26"/>
        <v>#VALUE!</v>
      </c>
      <c r="BA52" s="23">
        <f t="shared" si="31"/>
        <v>26.864326645079146</v>
      </c>
      <c r="BB52" s="23">
        <f t="shared" si="31"/>
        <v>52.375164013092586</v>
      </c>
    </row>
    <row r="53" spans="1:97" ht="15" customHeight="1" x14ac:dyDescent="0.3">
      <c r="A53" s="48"/>
      <c r="F53">
        <v>39</v>
      </c>
      <c r="G53" s="22">
        <f t="shared" si="8"/>
        <v>61.972339109956195</v>
      </c>
      <c r="H53" s="22">
        <f t="shared" si="8"/>
        <v>59.929729104518913</v>
      </c>
      <c r="I53" s="22">
        <f t="shared" si="8"/>
        <v>61.318374938283334</v>
      </c>
      <c r="J53" s="22">
        <f t="shared" si="8"/>
        <v>61.823671969192773</v>
      </c>
      <c r="K53" s="22">
        <f t="shared" si="8"/>
        <v>22.83143676823742</v>
      </c>
      <c r="L53" s="23"/>
      <c r="M53" s="22">
        <f t="shared" si="28"/>
        <v>21.775335701089634</v>
      </c>
      <c r="N53" s="24">
        <f t="shared" si="28"/>
        <v>13.085453297224827</v>
      </c>
      <c r="O53" s="24">
        <f>IF(Settings!$I$6&gt;69, 0.2*(N53), 0)</f>
        <v>0</v>
      </c>
      <c r="P53" s="25">
        <f t="shared" si="29"/>
        <v>45.947989700014844</v>
      </c>
      <c r="Q53" s="25">
        <f t="shared" si="29"/>
        <v>28.475400651827911</v>
      </c>
      <c r="R53" s="25">
        <f t="shared" si="29"/>
        <v>48.355761677463597</v>
      </c>
      <c r="S53" s="26" t="e">
        <f t="shared" si="9"/>
        <v>#VALUE!</v>
      </c>
      <c r="T53" s="26" t="e">
        <f t="shared" si="10"/>
        <v>#VALUE!</v>
      </c>
      <c r="U53" s="27" t="e">
        <f t="shared" si="11"/>
        <v>#VALUE!</v>
      </c>
      <c r="V53" s="27" t="e">
        <f t="shared" si="12"/>
        <v>#VALUE!</v>
      </c>
      <c r="W53" s="28" t="e">
        <f t="shared" si="13"/>
        <v>#VALUE!</v>
      </c>
      <c r="X53" s="28" t="e">
        <f t="shared" si="14"/>
        <v>#VALUE!</v>
      </c>
      <c r="Z53" s="23">
        <f t="shared" si="30"/>
        <v>26.198758836322213</v>
      </c>
      <c r="AA53" s="23">
        <f t="shared" si="30"/>
        <v>51.363092744264883</v>
      </c>
      <c r="AC53">
        <v>39</v>
      </c>
      <c r="AE53" s="44">
        <f t="shared" si="16"/>
        <v>43.652889013197147</v>
      </c>
      <c r="AG53">
        <f t="shared" si="17"/>
        <v>43.652889013197147</v>
      </c>
      <c r="AH53" s="22">
        <f t="shared" si="32"/>
        <v>68.508598020942699</v>
      </c>
      <c r="AI53" s="22">
        <f t="shared" si="32"/>
        <v>65.530767829891559</v>
      </c>
      <c r="AJ53" s="22">
        <f t="shared" si="32"/>
        <v>69.002996878941445</v>
      </c>
      <c r="AK53" s="22">
        <f t="shared" si="32"/>
        <v>67.440568263183309</v>
      </c>
      <c r="AL53" s="22">
        <f t="shared" si="32"/>
        <v>24.671608387939422</v>
      </c>
      <c r="AM53" s="23"/>
      <c r="AN53" s="22">
        <f t="shared" si="33"/>
        <v>24.369445535651078</v>
      </c>
      <c r="AO53" s="24">
        <f t="shared" si="33"/>
        <v>14.571508010992883</v>
      </c>
      <c r="AP53" s="24">
        <f>IF(Settings!$I$6&gt;69, 0.2*(AO53), 0)</f>
        <v>0</v>
      </c>
      <c r="AQ53" s="25">
        <f t="shared" si="34"/>
        <v>49.508009169314143</v>
      </c>
      <c r="AR53" s="25">
        <f t="shared" si="34"/>
        <v>30.478497821002549</v>
      </c>
      <c r="AS53" s="25">
        <f t="shared" si="34"/>
        <v>50.418412102964737</v>
      </c>
      <c r="AT53" s="26" t="e">
        <f t="shared" si="21"/>
        <v>#VALUE!</v>
      </c>
      <c r="AU53" s="26" t="e">
        <f t="shared" si="22"/>
        <v>#VALUE!</v>
      </c>
      <c r="AV53" s="27" t="e">
        <f t="shared" si="23"/>
        <v>#VALUE!</v>
      </c>
      <c r="AW53" s="27" t="e">
        <f t="shared" si="24"/>
        <v>#VALUE!</v>
      </c>
      <c r="AX53" s="28" t="e">
        <f t="shared" si="25"/>
        <v>#VALUE!</v>
      </c>
      <c r="AY53" s="28" t="e">
        <f t="shared" si="26"/>
        <v>#VALUE!</v>
      </c>
      <c r="BA53" s="23">
        <f t="shared" si="31"/>
        <v>27.343548215864391</v>
      </c>
      <c r="BB53" s="23">
        <f t="shared" si="31"/>
        <v>53.146249790754453</v>
      </c>
      <c r="BN53" s="148"/>
      <c r="BO53" s="149"/>
      <c r="BP53" s="148"/>
      <c r="BQ53" s="154"/>
      <c r="CE53" s="148"/>
      <c r="CF53" s="149"/>
      <c r="CR53" s="148"/>
      <c r="CS53" s="149"/>
    </row>
    <row r="54" spans="1:97" x14ac:dyDescent="0.3">
      <c r="F54">
        <v>40</v>
      </c>
      <c r="G54" s="22">
        <f t="shared" si="8"/>
        <v>63.501782485163226</v>
      </c>
      <c r="H54" s="22">
        <f t="shared" si="8"/>
        <v>61.181632403245665</v>
      </c>
      <c r="I54" s="22">
        <f t="shared" si="8"/>
        <v>63.052640554260343</v>
      </c>
      <c r="J54" s="22">
        <f t="shared" si="8"/>
        <v>63.081977918508507</v>
      </c>
      <c r="K54" s="22">
        <f t="shared" si="8"/>
        <v>23.268939162039821</v>
      </c>
      <c r="L54" s="23"/>
      <c r="M54" s="22">
        <f t="shared" si="28"/>
        <v>22.351523292627874</v>
      </c>
      <c r="N54" s="24">
        <f t="shared" si="28"/>
        <v>13.413283154342237</v>
      </c>
      <c r="O54" s="24">
        <f>IF(Settings!$I$6&gt;69, 0.2*(N54), 0)</f>
        <v>0</v>
      </c>
      <c r="P54" s="25">
        <f t="shared" si="29"/>
        <v>46.749754618922026</v>
      </c>
      <c r="Q54" s="25">
        <f t="shared" si="29"/>
        <v>28.935986051777498</v>
      </c>
      <c r="R54" s="25">
        <f t="shared" si="29"/>
        <v>48.862975297082386</v>
      </c>
      <c r="S54" s="26" t="e">
        <f t="shared" si="9"/>
        <v>#VALUE!</v>
      </c>
      <c r="T54" s="26" t="e">
        <f t="shared" si="10"/>
        <v>#VALUE!</v>
      </c>
      <c r="U54" s="27" t="e">
        <f t="shared" si="11"/>
        <v>#VALUE!</v>
      </c>
      <c r="V54" s="27" t="e">
        <f t="shared" si="12"/>
        <v>#VALUE!</v>
      </c>
      <c r="W54" s="28" t="e">
        <f t="shared" si="13"/>
        <v>#VALUE!</v>
      </c>
      <c r="X54" s="28" t="e">
        <f t="shared" si="14"/>
        <v>#VALUE!</v>
      </c>
      <c r="Z54" s="23">
        <f t="shared" si="30"/>
        <v>26.478909934437972</v>
      </c>
      <c r="AA54" s="23">
        <f t="shared" si="30"/>
        <v>51.78185460782295</v>
      </c>
      <c r="AC54">
        <v>40</v>
      </c>
      <c r="AE54" s="44">
        <f t="shared" si="16"/>
        <v>45.908921481342745</v>
      </c>
      <c r="AG54">
        <f t="shared" si="17"/>
        <v>45.908921481342745</v>
      </c>
      <c r="AH54" s="22">
        <f t="shared" si="32"/>
        <v>71.172724955448189</v>
      </c>
      <c r="AI54" s="22">
        <f t="shared" si="32"/>
        <v>68.045389008042804</v>
      </c>
      <c r="AJ54" s="22">
        <f t="shared" si="32"/>
        <v>72.37474124104611</v>
      </c>
      <c r="AK54" s="22">
        <f t="shared" si="32"/>
        <v>69.951193581897442</v>
      </c>
      <c r="AL54" s="22">
        <f t="shared" si="32"/>
        <v>25.398931450860246</v>
      </c>
      <c r="AM54" s="23"/>
      <c r="AN54" s="22">
        <f t="shared" si="33"/>
        <v>25.546439566957154</v>
      </c>
      <c r="AO54" s="24">
        <f t="shared" si="33"/>
        <v>15.255546841651732</v>
      </c>
      <c r="AP54" s="24">
        <f>IF(Settings!$I$6&gt;69, 0.2*(AO54), 0)</f>
        <v>0</v>
      </c>
      <c r="AQ54" s="25">
        <f t="shared" si="34"/>
        <v>51.083910676779389</v>
      </c>
      <c r="AR54" s="25">
        <f t="shared" si="34"/>
        <v>31.328718638547393</v>
      </c>
      <c r="AS54" s="25">
        <f t="shared" si="34"/>
        <v>51.180617811175033</v>
      </c>
      <c r="AT54" s="26" t="e">
        <f t="shared" si="21"/>
        <v>#VALUE!</v>
      </c>
      <c r="AU54" s="26" t="e">
        <f t="shared" si="22"/>
        <v>#VALUE!</v>
      </c>
      <c r="AV54" s="27" t="e">
        <f t="shared" si="23"/>
        <v>#VALUE!</v>
      </c>
      <c r="AW54" s="27" t="e">
        <f t="shared" si="24"/>
        <v>#VALUE!</v>
      </c>
      <c r="AX54" s="28" t="e">
        <f t="shared" si="25"/>
        <v>#VALUE!</v>
      </c>
      <c r="AY54" s="28" t="e">
        <f t="shared" si="26"/>
        <v>#VALUE!</v>
      </c>
      <c r="BA54" s="23">
        <f t="shared" si="31"/>
        <v>27.770937827936571</v>
      </c>
      <c r="BB54" s="23">
        <f t="shared" si="31"/>
        <v>53.873208738090426</v>
      </c>
    </row>
    <row r="55" spans="1:97" x14ac:dyDescent="0.3">
      <c r="F55">
        <v>41</v>
      </c>
      <c r="G55" s="22">
        <f t="shared" si="8"/>
        <v>64.961613537444578</v>
      </c>
      <c r="H55" s="22">
        <f t="shared" si="8"/>
        <v>62.406968226770346</v>
      </c>
      <c r="I55" s="22">
        <f t="shared" si="8"/>
        <v>64.741900976093305</v>
      </c>
      <c r="J55" s="22">
        <f t="shared" si="8"/>
        <v>64.312012458203696</v>
      </c>
      <c r="K55" s="22">
        <f t="shared" si="8"/>
        <v>23.68262484123527</v>
      </c>
      <c r="L55" s="23"/>
      <c r="M55" s="22">
        <f t="shared" si="28"/>
        <v>22.917590735234125</v>
      </c>
      <c r="N55" s="24">
        <f t="shared" si="28"/>
        <v>13.73652411506265</v>
      </c>
      <c r="O55" s="24">
        <f>IF(Settings!$I$6&gt;69, 0.2*(N55), 0)</f>
        <v>0</v>
      </c>
      <c r="P55" s="25">
        <f t="shared" si="29"/>
        <v>47.531104933475177</v>
      </c>
      <c r="Q55" s="25">
        <f t="shared" si="29"/>
        <v>29.379679556098903</v>
      </c>
      <c r="R55" s="25">
        <f t="shared" si="29"/>
        <v>49.333058503272852</v>
      </c>
      <c r="S55" s="26" t="e">
        <f t="shared" si="9"/>
        <v>#VALUE!</v>
      </c>
      <c r="T55" s="26" t="e">
        <f t="shared" si="10"/>
        <v>#VALUE!</v>
      </c>
      <c r="U55" s="27" t="e">
        <f t="shared" si="11"/>
        <v>#VALUE!</v>
      </c>
      <c r="V55" s="27" t="e">
        <f t="shared" si="12"/>
        <v>#VALUE!</v>
      </c>
      <c r="W55" s="28" t="e">
        <f t="shared" si="13"/>
        <v>#VALUE!</v>
      </c>
      <c r="X55" s="28" t="e">
        <f t="shared" si="14"/>
        <v>#VALUE!</v>
      </c>
      <c r="Z55" s="23">
        <f t="shared" si="30"/>
        <v>26.739288281951801</v>
      </c>
      <c r="AA55" s="23">
        <f t="shared" si="30"/>
        <v>52.180312733807114</v>
      </c>
      <c r="AC55">
        <v>41</v>
      </c>
      <c r="AE55" s="45">
        <f>0.208*12*(1-EXP(-0.0818*(AC55-28)))*91.9*(EXP(-0.1386*$AD$14)*(1+($AD$14^5.31/(4.93*10^7))))</f>
        <v>48.058485286186681</v>
      </c>
      <c r="AG55">
        <f t="shared" si="17"/>
        <v>48.058485286186681</v>
      </c>
      <c r="AH55" s="22">
        <f t="shared" si="32"/>
        <v>73.43295122808442</v>
      </c>
      <c r="AI55" s="22">
        <f t="shared" si="32"/>
        <v>70.323625992705701</v>
      </c>
      <c r="AJ55" s="22">
        <f t="shared" si="32"/>
        <v>75.374893138034892</v>
      </c>
      <c r="AK55" s="22">
        <f t="shared" si="32"/>
        <v>72.219500070581887</v>
      </c>
      <c r="AL55" s="22">
        <f t="shared" si="32"/>
        <v>26.005080759403302</v>
      </c>
      <c r="AM55" s="23"/>
      <c r="AN55" s="22">
        <f t="shared" si="33"/>
        <v>26.61837803726856</v>
      </c>
      <c r="AO55" s="24">
        <f t="shared" si="33"/>
        <v>15.884921164794905</v>
      </c>
      <c r="AP55" s="24">
        <f>IF(Settings!$I$6&gt;69, 0.2*(AO55), 0)</f>
        <v>0</v>
      </c>
      <c r="AQ55" s="25">
        <f t="shared" si="34"/>
        <v>52.499874894258319</v>
      </c>
      <c r="AR55" s="25">
        <f t="shared" si="34"/>
        <v>32.072033706408916</v>
      </c>
      <c r="AS55" s="25">
        <f t="shared" si="34"/>
        <v>51.791166796197174</v>
      </c>
      <c r="AT55" s="26" t="e">
        <f t="shared" si="21"/>
        <v>#VALUE!</v>
      </c>
      <c r="AU55" s="26" t="e">
        <f t="shared" si="22"/>
        <v>#VALUE!</v>
      </c>
      <c r="AV55" s="27" t="e">
        <f t="shared" si="23"/>
        <v>#VALUE!</v>
      </c>
      <c r="AW55" s="27" t="e">
        <f t="shared" si="24"/>
        <v>#VALUE!</v>
      </c>
      <c r="AX55" s="28" t="e">
        <f t="shared" si="25"/>
        <v>#VALUE!</v>
      </c>
      <c r="AY55" s="28" t="e">
        <f t="shared" si="26"/>
        <v>#VALUE!</v>
      </c>
      <c r="BA55" s="23">
        <f t="shared" si="31"/>
        <v>28.11550231894153</v>
      </c>
      <c r="BB55" s="23">
        <f t="shared" si="31"/>
        <v>54.494003101098315</v>
      </c>
    </row>
    <row r="56" spans="1:97" x14ac:dyDescent="0.3">
      <c r="F56">
        <v>42</v>
      </c>
      <c r="G56" s="22">
        <f t="shared" si="8"/>
        <v>66.353277407697419</v>
      </c>
      <c r="H56" s="22">
        <f t="shared" si="8"/>
        <v>63.605971915859243</v>
      </c>
      <c r="I56" s="22">
        <f t="shared" si="8"/>
        <v>66.385780796824676</v>
      </c>
      <c r="J56" s="22">
        <f t="shared" si="8"/>
        <v>65.514084249410246</v>
      </c>
      <c r="K56" s="22">
        <f t="shared" si="8"/>
        <v>24.073407067802769</v>
      </c>
      <c r="L56" s="23"/>
      <c r="M56" s="22">
        <f t="shared" si="28"/>
        <v>23.473416654843575</v>
      </c>
      <c r="N56" s="24">
        <f t="shared" si="28"/>
        <v>14.055132000919135</v>
      </c>
      <c r="O56" s="24">
        <f>IF(Settings!$I$6&gt;69, 0.2*(N56), 0)</f>
        <v>0</v>
      </c>
      <c r="P56" s="25">
        <f t="shared" si="29"/>
        <v>48.292436749165134</v>
      </c>
      <c r="Q56" s="25">
        <f t="shared" si="29"/>
        <v>29.806959332765931</v>
      </c>
      <c r="R56" s="25">
        <f t="shared" si="29"/>
        <v>49.768482861136924</v>
      </c>
      <c r="S56" s="26" t="e">
        <f t="shared" si="9"/>
        <v>#VALUE!</v>
      </c>
      <c r="T56" s="26" t="e">
        <f t="shared" si="10"/>
        <v>#VALUE!</v>
      </c>
      <c r="U56" s="27" t="e">
        <f t="shared" si="11"/>
        <v>#VALUE!</v>
      </c>
      <c r="V56" s="27" t="e">
        <f t="shared" si="12"/>
        <v>#VALUE!</v>
      </c>
      <c r="W56" s="28" t="e">
        <f t="shared" si="13"/>
        <v>#VALUE!</v>
      </c>
      <c r="X56" s="28" t="e">
        <f t="shared" si="14"/>
        <v>#VALUE!</v>
      </c>
      <c r="Z56" s="23">
        <f t="shared" si="30"/>
        <v>26.981157851711092</v>
      </c>
      <c r="AA56" s="23">
        <f t="shared" si="30"/>
        <v>52.559451552260654</v>
      </c>
      <c r="AC56">
        <v>42</v>
      </c>
      <c r="AE56" s="45">
        <f t="shared" ref="AE56:AE84" si="35">0.208*12*(1-EXP(-0.0818*(AC56-28)))*91.9*(EXP(-0.1386*$AD$14)*(1+($AD$14^5.31/(4.93*10^7))))</f>
        <v>50.049146529274978</v>
      </c>
      <c r="AG56">
        <f t="shared" si="17"/>
        <v>50.049146529274978</v>
      </c>
      <c r="AH56" s="22">
        <f t="shared" si="32"/>
        <v>75.30330271591265</v>
      </c>
      <c r="AI56" s="22">
        <f t="shared" si="32"/>
        <v>72.334129081525717</v>
      </c>
      <c r="AJ56" s="22">
        <f t="shared" si="32"/>
        <v>77.972819460127837</v>
      </c>
      <c r="AK56" s="22">
        <f t="shared" si="32"/>
        <v>74.21603871651142</v>
      </c>
      <c r="AL56" s="22">
        <f t="shared" si="32"/>
        <v>26.498715730654858</v>
      </c>
      <c r="AM56" s="23"/>
      <c r="AN56" s="22">
        <f t="shared" si="33"/>
        <v>27.568213645755865</v>
      </c>
      <c r="AO56" s="24">
        <f t="shared" si="33"/>
        <v>16.448321895079172</v>
      </c>
      <c r="AP56" s="24">
        <f>IF(Settings!$I$6&gt;69, 0.2*(AO56), 0)</f>
        <v>0</v>
      </c>
      <c r="AQ56" s="25">
        <f t="shared" si="34"/>
        <v>53.74017289932312</v>
      </c>
      <c r="AR56" s="25">
        <f t="shared" si="34"/>
        <v>32.706290214727865</v>
      </c>
      <c r="AS56" s="25">
        <f t="shared" si="34"/>
        <v>52.270791003809478</v>
      </c>
      <c r="AT56" s="26" t="e">
        <f t="shared" si="21"/>
        <v>#VALUE!</v>
      </c>
      <c r="AU56" s="26" t="e">
        <f t="shared" si="22"/>
        <v>#VALUE!</v>
      </c>
      <c r="AV56" s="27" t="e">
        <f t="shared" si="23"/>
        <v>#VALUE!</v>
      </c>
      <c r="AW56" s="27" t="e">
        <f t="shared" si="24"/>
        <v>#VALUE!</v>
      </c>
      <c r="AX56" s="28" t="e">
        <f t="shared" si="25"/>
        <v>#VALUE!</v>
      </c>
      <c r="AY56" s="28" t="e">
        <f t="shared" si="26"/>
        <v>#VALUE!</v>
      </c>
      <c r="BA56" s="23">
        <f t="shared" si="31"/>
        <v>28.387833848641826</v>
      </c>
      <c r="BB56" s="23">
        <f t="shared" si="31"/>
        <v>55.012663599779749</v>
      </c>
    </row>
    <row r="57" spans="1:97" x14ac:dyDescent="0.3">
      <c r="F57">
        <v>43</v>
      </c>
      <c r="G57" s="22">
        <f t="shared" si="8"/>
        <v>67.678434400666788</v>
      </c>
      <c r="H57" s="22">
        <f t="shared" si="8"/>
        <v>64.778904947882651</v>
      </c>
      <c r="I57" s="22">
        <f t="shared" si="8"/>
        <v>67.984088247615702</v>
      </c>
      <c r="J57" s="22">
        <f t="shared" si="8"/>
        <v>66.688526881211885</v>
      </c>
      <c r="K57" s="22">
        <f t="shared" si="8"/>
        <v>24.442219376077489</v>
      </c>
      <c r="L57" s="23"/>
      <c r="M57" s="22">
        <f t="shared" si="28"/>
        <v>24.018908495965011</v>
      </c>
      <c r="N57" s="24">
        <f t="shared" si="28"/>
        <v>14.369071851211</v>
      </c>
      <c r="O57" s="24">
        <f>IF(Settings!$I$6&gt;69, 0.2*(N57), 0)</f>
        <v>0</v>
      </c>
      <c r="P57" s="25">
        <f t="shared" si="29"/>
        <v>49.034148856309727</v>
      </c>
      <c r="Q57" s="25">
        <f t="shared" si="29"/>
        <v>30.218304599033395</v>
      </c>
      <c r="R57" s="25">
        <f t="shared" si="29"/>
        <v>50.171594848448663</v>
      </c>
      <c r="S57" s="26" t="e">
        <f t="shared" si="9"/>
        <v>#VALUE!</v>
      </c>
      <c r="T57" s="26" t="e">
        <f t="shared" si="10"/>
        <v>#VALUE!</v>
      </c>
      <c r="U57" s="27" t="e">
        <f t="shared" si="11"/>
        <v>#VALUE!</v>
      </c>
      <c r="V57" s="27" t="e">
        <f t="shared" si="12"/>
        <v>#VALUE!</v>
      </c>
      <c r="W57" s="28" t="e">
        <f t="shared" si="13"/>
        <v>#VALUE!</v>
      </c>
      <c r="X57" s="28" t="e">
        <f t="shared" si="14"/>
        <v>#VALUE!</v>
      </c>
      <c r="Z57" s="23">
        <f t="shared" si="30"/>
        <v>27.205722271099848</v>
      </c>
      <c r="AA57" s="23">
        <f t="shared" si="30"/>
        <v>52.920207762974911</v>
      </c>
      <c r="AC57">
        <v>43</v>
      </c>
      <c r="AE57" s="45">
        <f t="shared" si="35"/>
        <v>51.88345373655357</v>
      </c>
      <c r="AG57">
        <f t="shared" si="17"/>
        <v>51.88345373655357</v>
      </c>
      <c r="AH57" s="22">
        <f t="shared" si="32"/>
        <v>76.852587511640621</v>
      </c>
      <c r="AI57" s="22">
        <f t="shared" si="32"/>
        <v>74.1047973028451</v>
      </c>
      <c r="AJ57" s="22">
        <f t="shared" si="32"/>
        <v>80.217794713350813</v>
      </c>
      <c r="AK57" s="22">
        <f t="shared" si="32"/>
        <v>75.970201606987175</v>
      </c>
      <c r="AL57" s="22">
        <f t="shared" si="32"/>
        <v>26.901855769511059</v>
      </c>
      <c r="AM57" s="23"/>
      <c r="AN57" s="22">
        <f t="shared" si="33"/>
        <v>28.407360950930972</v>
      </c>
      <c r="AO57" s="24">
        <f t="shared" si="33"/>
        <v>16.951014966289282</v>
      </c>
      <c r="AP57" s="24">
        <f>IF(Settings!$I$6&gt;69, 0.2*(AO57), 0)</f>
        <v>0</v>
      </c>
      <c r="AQ57" s="25">
        <f t="shared" si="34"/>
        <v>54.825332845209317</v>
      </c>
      <c r="AR57" s="25">
        <f t="shared" si="34"/>
        <v>33.24773873448639</v>
      </c>
      <c r="AS57" s="25">
        <f t="shared" si="34"/>
        <v>52.650019608194221</v>
      </c>
      <c r="AT57" s="26" t="e">
        <f t="shared" si="21"/>
        <v>#VALUE!</v>
      </c>
      <c r="AU57" s="26" t="e">
        <f t="shared" si="22"/>
        <v>#VALUE!</v>
      </c>
      <c r="AV57" s="27" t="e">
        <f t="shared" si="23"/>
        <v>#VALUE!</v>
      </c>
      <c r="AW57" s="27" t="e">
        <f t="shared" si="24"/>
        <v>#VALUE!</v>
      </c>
      <c r="AX57" s="28" t="e">
        <f t="shared" si="25"/>
        <v>#VALUE!</v>
      </c>
      <c r="AY57" s="28" t="e">
        <f t="shared" si="26"/>
        <v>#VALUE!</v>
      </c>
      <c r="BA57" s="23">
        <f t="shared" si="31"/>
        <v>28.604380711709346</v>
      </c>
      <c r="BB57" s="23">
        <f t="shared" si="31"/>
        <v>55.447225116778554</v>
      </c>
    </row>
    <row r="58" spans="1:97" x14ac:dyDescent="0.3">
      <c r="F58">
        <v>44</v>
      </c>
      <c r="G58" s="22">
        <f t="shared" si="8"/>
        <v>68.93891776252066</v>
      </c>
      <c r="H58" s="22">
        <f t="shared" si="8"/>
        <v>65.926051883902275</v>
      </c>
      <c r="I58" s="22">
        <f t="shared" si="8"/>
        <v>69.53679682533317</v>
      </c>
      <c r="J58" s="22">
        <f t="shared" si="8"/>
        <v>67.835695693197096</v>
      </c>
      <c r="K58" s="22">
        <f t="shared" si="8"/>
        <v>24.79000505244036</v>
      </c>
      <c r="L58" s="23"/>
      <c r="M58" s="22">
        <f t="shared" si="28"/>
        <v>24.554000166353354</v>
      </c>
      <c r="N58" s="24">
        <f t="shared" si="28"/>
        <v>14.678317205979726</v>
      </c>
      <c r="O58" s="24">
        <f>IF(Settings!$I$6&gt;69, 0.2*(N58), 0)</f>
        <v>0</v>
      </c>
      <c r="P58" s="25">
        <f t="shared" si="29"/>
        <v>49.756641531599172</v>
      </c>
      <c r="Q58" s="25">
        <f t="shared" si="29"/>
        <v>30.614193642854374</v>
      </c>
      <c r="R58" s="25">
        <f t="shared" si="29"/>
        <v>50.544615351530545</v>
      </c>
      <c r="S58" s="26" t="e">
        <f t="shared" si="9"/>
        <v>#VALUE!</v>
      </c>
      <c r="T58" s="26" t="e">
        <f t="shared" si="10"/>
        <v>#VALUE!</v>
      </c>
      <c r="U58" s="27" t="e">
        <f t="shared" si="11"/>
        <v>#VALUE!</v>
      </c>
      <c r="V58" s="27" t="e">
        <f t="shared" si="12"/>
        <v>#VALUE!</v>
      </c>
      <c r="W58" s="28" t="e">
        <f t="shared" si="13"/>
        <v>#VALUE!</v>
      </c>
      <c r="X58" s="28" t="e">
        <f t="shared" si="14"/>
        <v>#VALUE!</v>
      </c>
      <c r="Z58" s="23">
        <f t="shared" si="30"/>
        <v>27.414124239951608</v>
      </c>
      <c r="AA58" s="23">
        <f t="shared" si="30"/>
        <v>53.263472649698329</v>
      </c>
      <c r="AC58">
        <v>44</v>
      </c>
      <c r="AE58" s="45">
        <f t="shared" si="35"/>
        <v>53.57368754321287</v>
      </c>
      <c r="AG58">
        <f t="shared" si="17"/>
        <v>53.57368754321287</v>
      </c>
      <c r="AH58" s="22">
        <f t="shared" si="32"/>
        <v>78.144248577711181</v>
      </c>
      <c r="AI58" s="22">
        <f t="shared" si="32"/>
        <v>75.668963203657995</v>
      </c>
      <c r="AJ58" s="22">
        <f t="shared" si="32"/>
        <v>82.164334064039153</v>
      </c>
      <c r="AK58" s="22">
        <f t="shared" si="32"/>
        <v>77.516381546932465</v>
      </c>
      <c r="AL58" s="22">
        <f t="shared" si="32"/>
        <v>27.233747295245294</v>
      </c>
      <c r="AM58" s="23"/>
      <c r="AN58" s="22">
        <f t="shared" si="33"/>
        <v>29.150409550802451</v>
      </c>
      <c r="AO58" s="24">
        <f t="shared" si="33"/>
        <v>17.400376796026446</v>
      </c>
      <c r="AP58" s="24">
        <f>IF(Settings!$I$6&gt;69, 0.2*(AO58), 0)</f>
        <v>0</v>
      </c>
      <c r="AQ58" s="25">
        <f t="shared" si="34"/>
        <v>55.778335784710158</v>
      </c>
      <c r="AR58" s="25">
        <f t="shared" si="34"/>
        <v>33.7124685366203</v>
      </c>
      <c r="AS58" s="25">
        <f t="shared" si="34"/>
        <v>52.95327036960456</v>
      </c>
      <c r="AT58" s="26" t="e">
        <f t="shared" si="21"/>
        <v>#VALUE!</v>
      </c>
      <c r="AU58" s="26" t="e">
        <f t="shared" si="22"/>
        <v>#VALUE!</v>
      </c>
      <c r="AV58" s="27" t="e">
        <f t="shared" si="23"/>
        <v>#VALUE!</v>
      </c>
      <c r="AW58" s="27" t="e">
        <f t="shared" si="24"/>
        <v>#VALUE!</v>
      </c>
      <c r="AX58" s="28" t="e">
        <f t="shared" si="25"/>
        <v>#VALUE!</v>
      </c>
      <c r="AY58" s="28" t="e">
        <f t="shared" si="26"/>
        <v>#VALUE!</v>
      </c>
      <c r="BA58" s="23">
        <f t="shared" si="31"/>
        <v>28.778448458526668</v>
      </c>
      <c r="BB58" s="23">
        <f t="shared" si="31"/>
        <v>55.814055810307586</v>
      </c>
    </row>
    <row r="59" spans="1:97" x14ac:dyDescent="0.3">
      <c r="F59">
        <v>45</v>
      </c>
      <c r="G59" s="22">
        <f t="shared" si="8"/>
        <v>70.136696186001146</v>
      </c>
      <c r="H59" s="22">
        <f t="shared" si="8"/>
        <v>67.047717588858518</v>
      </c>
      <c r="I59" s="22">
        <f t="shared" si="8"/>
        <v>71.044028124925234</v>
      </c>
      <c r="J59" s="22">
        <f t="shared" si="8"/>
        <v>68.955964891044502</v>
      </c>
      <c r="K59" s="22">
        <f t="shared" si="8"/>
        <v>25.117708243694771</v>
      </c>
      <c r="L59" s="23"/>
      <c r="M59" s="22">
        <f t="shared" si="28"/>
        <v>25.078649840586738</v>
      </c>
      <c r="N59" s="24">
        <f t="shared" si="28"/>
        <v>14.98284944212417</v>
      </c>
      <c r="O59" s="24">
        <f>IF(Settings!$I$6&gt;69, 0.2*(N59), 0)</f>
        <v>0</v>
      </c>
      <c r="P59" s="25">
        <f t="shared" si="29"/>
        <v>50.460315474815154</v>
      </c>
      <c r="Q59" s="25">
        <f t="shared" si="29"/>
        <v>30.995102109111194</v>
      </c>
      <c r="R59" s="25">
        <f t="shared" si="29"/>
        <v>50.88964069448874</v>
      </c>
      <c r="S59" s="26" t="e">
        <f t="shared" si="9"/>
        <v>#VALUE!</v>
      </c>
      <c r="T59" s="26" t="e">
        <f t="shared" si="10"/>
        <v>#VALUE!</v>
      </c>
      <c r="U59" s="27" t="e">
        <f t="shared" si="11"/>
        <v>#VALUE!</v>
      </c>
      <c r="V59" s="27" t="e">
        <f t="shared" si="12"/>
        <v>#VALUE!</v>
      </c>
      <c r="W59" s="28" t="e">
        <f t="shared" si="13"/>
        <v>#VALUE!</v>
      </c>
      <c r="X59" s="28" t="e">
        <f t="shared" si="14"/>
        <v>#VALUE!</v>
      </c>
      <c r="Z59" s="23">
        <f t="shared" si="30"/>
        <v>27.60744571739524</v>
      </c>
      <c r="AA59" s="23">
        <f t="shared" si="30"/>
        <v>53.590094282140775</v>
      </c>
      <c r="AC59">
        <v>45</v>
      </c>
      <c r="AE59" s="45">
        <f t="shared" si="35"/>
        <v>55.13116401707601</v>
      </c>
      <c r="AG59">
        <f t="shared" si="17"/>
        <v>55.13116401707601</v>
      </c>
      <c r="AH59" s="22">
        <f t="shared" si="32"/>
        <v>79.228077534248442</v>
      </c>
      <c r="AI59" s="22">
        <f t="shared" si="32"/>
        <v>77.054723815796436</v>
      </c>
      <c r="AJ59" s="22">
        <f t="shared" si="32"/>
        <v>83.858017825372698</v>
      </c>
      <c r="AK59" s="22">
        <f t="shared" si="32"/>
        <v>78.883441380892748</v>
      </c>
      <c r="AL59" s="22">
        <f t="shared" si="32"/>
        <v>27.509114942987608</v>
      </c>
      <c r="AM59" s="23"/>
      <c r="AN59" s="22">
        <f t="shared" si="33"/>
        <v>29.809895051917429</v>
      </c>
      <c r="AO59" s="24">
        <f t="shared" si="33"/>
        <v>17.802811994884134</v>
      </c>
      <c r="AP59" s="24">
        <f>IF(Settings!$I$6&gt;69, 0.2*(AO59), 0)</f>
        <v>0</v>
      </c>
      <c r="AQ59" s="25">
        <f t="shared" si="34"/>
        <v>56.618237878222352</v>
      </c>
      <c r="AR59" s="25">
        <f t="shared" si="34"/>
        <v>34.113398717356574</v>
      </c>
      <c r="AS59" s="25">
        <f t="shared" si="34"/>
        <v>53.198349248657344</v>
      </c>
      <c r="AT59" s="26" t="e">
        <f t="shared" si="21"/>
        <v>#VALUE!</v>
      </c>
      <c r="AU59" s="26" t="e">
        <f t="shared" si="22"/>
        <v>#VALUE!</v>
      </c>
      <c r="AV59" s="27" t="e">
        <f t="shared" si="23"/>
        <v>#VALUE!</v>
      </c>
      <c r="AW59" s="27" t="e">
        <f t="shared" si="24"/>
        <v>#VALUE!</v>
      </c>
      <c r="AX59" s="28" t="e">
        <f t="shared" si="25"/>
        <v>#VALUE!</v>
      </c>
      <c r="AY59" s="28" t="e">
        <f t="shared" si="26"/>
        <v>#VALUE!</v>
      </c>
      <c r="BA59" s="23">
        <f t="shared" si="31"/>
        <v>28.919803722236935</v>
      </c>
      <c r="BB59" s="23">
        <f t="shared" si="31"/>
        <v>56.125852221171151</v>
      </c>
    </row>
    <row r="60" spans="1:97" x14ac:dyDescent="0.3">
      <c r="F60">
        <v>46</v>
      </c>
      <c r="G60" s="22">
        <f t="shared" si="8"/>
        <v>71.27384072387963</v>
      </c>
      <c r="H60" s="22">
        <f t="shared" si="8"/>
        <v>68.144224699422097</v>
      </c>
      <c r="I60" s="22">
        <f t="shared" si="8"/>
        <v>72.506035849122526</v>
      </c>
      <c r="J60" s="22">
        <f t="shared" si="8"/>
        <v>70.049724927512756</v>
      </c>
      <c r="K60" s="22">
        <f t="shared" si="8"/>
        <v>25.426266513664039</v>
      </c>
      <c r="L60" s="23"/>
      <c r="M60" s="22">
        <f t="shared" si="28"/>
        <v>25.592837912558185</v>
      </c>
      <c r="N60" s="24">
        <f t="shared" si="28"/>
        <v>15.282657158189254</v>
      </c>
      <c r="O60" s="24">
        <f>IF(Settings!$I$6&gt;69, 0.2*(N60), 0)</f>
        <v>0</v>
      </c>
      <c r="P60" s="25">
        <f t="shared" si="29"/>
        <v>51.145570866366818</v>
      </c>
      <c r="Q60" s="25">
        <f t="shared" si="29"/>
        <v>31.36150152160419</v>
      </c>
      <c r="R60" s="25">
        <f t="shared" si="29"/>
        <v>51.208644874516843</v>
      </c>
      <c r="S60" s="26" t="e">
        <f t="shared" si="9"/>
        <v>#VALUE!</v>
      </c>
      <c r="T60" s="26" t="e">
        <f t="shared" si="10"/>
        <v>#VALUE!</v>
      </c>
      <c r="U60" s="27" t="e">
        <f t="shared" si="11"/>
        <v>#VALUE!</v>
      </c>
      <c r="V60" s="27" t="e">
        <f t="shared" si="12"/>
        <v>#VALUE!</v>
      </c>
      <c r="W60" s="28" t="e">
        <f t="shared" si="13"/>
        <v>#VALUE!</v>
      </c>
      <c r="X60" s="28" t="e">
        <f t="shared" si="14"/>
        <v>#VALUE!</v>
      </c>
      <c r="Z60" s="23">
        <f t="shared" si="30"/>
        <v>27.786708721655966</v>
      </c>
      <c r="AA60" s="23">
        <f t="shared" si="30"/>
        <v>53.90087961121327</v>
      </c>
      <c r="AC60">
        <v>46</v>
      </c>
      <c r="AE60" s="45">
        <f t="shared" si="35"/>
        <v>56.566310419354807</v>
      </c>
      <c r="AG60">
        <f t="shared" si="17"/>
        <v>56.566310419354807</v>
      </c>
      <c r="AH60" s="22">
        <f t="shared" si="32"/>
        <v>80.143239636478327</v>
      </c>
      <c r="AI60" s="22">
        <f t="shared" si="32"/>
        <v>78.285820826186423</v>
      </c>
      <c r="AJ60" s="22">
        <f t="shared" si="32"/>
        <v>85.336866578309412</v>
      </c>
      <c r="AK60" s="22">
        <f t="shared" si="32"/>
        <v>80.095670649716567</v>
      </c>
      <c r="AL60" s="22">
        <f t="shared" si="32"/>
        <v>27.739289092499043</v>
      </c>
      <c r="AM60" s="23"/>
      <c r="AN60" s="22">
        <f t="shared" si="33"/>
        <v>30.396569302233935</v>
      </c>
      <c r="AO60" s="24">
        <f t="shared" si="33"/>
        <v>18.163877801421915</v>
      </c>
      <c r="AP60" s="24">
        <f>IF(Settings!$I$6&gt;69, 0.2*(AO60), 0)</f>
        <v>0</v>
      </c>
      <c r="AQ60" s="25">
        <f t="shared" si="34"/>
        <v>57.360912998664446</v>
      </c>
      <c r="AR60" s="25">
        <f t="shared" si="34"/>
        <v>34.46095952127299</v>
      </c>
      <c r="AS60" s="25">
        <f t="shared" si="34"/>
        <v>53.398387429851127</v>
      </c>
      <c r="AT60" s="26" t="e">
        <f t="shared" si="21"/>
        <v>#VALUE!</v>
      </c>
      <c r="AU60" s="26" t="e">
        <f t="shared" si="22"/>
        <v>#VALUE!</v>
      </c>
      <c r="AV60" s="27" t="e">
        <f t="shared" si="23"/>
        <v>#VALUE!</v>
      </c>
      <c r="AW60" s="27" t="e">
        <f t="shared" si="24"/>
        <v>#VALUE!</v>
      </c>
      <c r="AX60" s="28" t="e">
        <f t="shared" si="25"/>
        <v>#VALUE!</v>
      </c>
      <c r="AY60" s="28" t="e">
        <f t="shared" si="26"/>
        <v>#VALUE!</v>
      </c>
      <c r="BA60" s="23">
        <f t="shared" si="31"/>
        <v>29.035693537982468</v>
      </c>
      <c r="BB60" s="23">
        <f t="shared" si="31"/>
        <v>56.392557998342014</v>
      </c>
    </row>
    <row r="61" spans="1:97" x14ac:dyDescent="0.3">
      <c r="F61">
        <v>47</v>
      </c>
      <c r="G61" s="22">
        <f t="shared" si="8"/>
        <v>72.352495778150654</v>
      </c>
      <c r="H61" s="22">
        <f t="shared" si="8"/>
        <v>69.215911316786304</v>
      </c>
      <c r="I61" s="22">
        <f t="shared" si="8"/>
        <v>73.923190959668304</v>
      </c>
      <c r="J61" s="22">
        <f t="shared" si="8"/>
        <v>71.117380124156441</v>
      </c>
      <c r="K61" s="22">
        <f t="shared" si="8"/>
        <v>25.716604680199417</v>
      </c>
      <c r="L61" s="23"/>
      <c r="M61" s="22">
        <f t="shared" si="28"/>
        <v>26.096565087500636</v>
      </c>
      <c r="N61" s="24">
        <f t="shared" si="28"/>
        <v>15.57773560381607</v>
      </c>
      <c r="O61" s="24">
        <f>IF(Settings!$I$6&gt;69, 0.2*(N61), 0)</f>
        <v>0</v>
      </c>
      <c r="P61" s="25">
        <f t="shared" si="29"/>
        <v>51.81280653296686</v>
      </c>
      <c r="Q61" s="25">
        <f t="shared" si="29"/>
        <v>31.713858014872578</v>
      </c>
      <c r="R61" s="25">
        <f t="shared" si="29"/>
        <v>51.503482728381648</v>
      </c>
      <c r="S61" s="26" t="e">
        <f t="shared" si="9"/>
        <v>#VALUE!</v>
      </c>
      <c r="T61" s="26" t="e">
        <f t="shared" si="10"/>
        <v>#VALUE!</v>
      </c>
      <c r="U61" s="27" t="e">
        <f t="shared" si="11"/>
        <v>#VALUE!</v>
      </c>
      <c r="V61" s="27" t="e">
        <f t="shared" si="12"/>
        <v>#VALUE!</v>
      </c>
      <c r="W61" s="28" t="e">
        <f t="shared" si="13"/>
        <v>#VALUE!</v>
      </c>
      <c r="X61" s="28" t="e">
        <f t="shared" si="14"/>
        <v>#VALUE!</v>
      </c>
      <c r="Z61" s="23">
        <f t="shared" si="30"/>
        <v>27.952876610968016</v>
      </c>
      <c r="AA61" s="23">
        <f t="shared" si="30"/>
        <v>54.196596462679679</v>
      </c>
      <c r="AC61">
        <v>47</v>
      </c>
      <c r="AE61" s="45">
        <f t="shared" si="35"/>
        <v>57.888735014870583</v>
      </c>
      <c r="AG61">
        <f t="shared" si="17"/>
        <v>57.888735014870583</v>
      </c>
      <c r="AH61" s="22">
        <f t="shared" si="32"/>
        <v>80.920660965249994</v>
      </c>
      <c r="AI61" s="22">
        <f t="shared" si="32"/>
        <v>79.382374617572694</v>
      </c>
      <c r="AJ61" s="22">
        <f t="shared" si="32"/>
        <v>86.632588121535889</v>
      </c>
      <c r="AK61" s="22">
        <f t="shared" si="32"/>
        <v>81.173576353274768</v>
      </c>
      <c r="AL61" s="22">
        <f t="shared" si="32"/>
        <v>27.933046326794567</v>
      </c>
      <c r="AM61" s="23"/>
      <c r="AN61" s="22">
        <f t="shared" si="33"/>
        <v>30.919652141808005</v>
      </c>
      <c r="AO61" s="24">
        <f t="shared" si="33"/>
        <v>18.488398143896095</v>
      </c>
      <c r="AP61" s="24">
        <f>IF(Settings!$I$6&gt;69, 0.2*(AO61), 0)</f>
        <v>0</v>
      </c>
      <c r="AQ61" s="25">
        <f t="shared" si="34"/>
        <v>58.019645729239372</v>
      </c>
      <c r="AR61" s="25">
        <f t="shared" si="34"/>
        <v>34.763619672706639</v>
      </c>
      <c r="AS61" s="25">
        <f t="shared" si="34"/>
        <v>53.563176636366173</v>
      </c>
      <c r="AT61" s="26" t="e">
        <f t="shared" si="21"/>
        <v>#VALUE!</v>
      </c>
      <c r="AU61" s="26" t="e">
        <f t="shared" si="22"/>
        <v>#VALUE!</v>
      </c>
      <c r="AV61" s="27" t="e">
        <f t="shared" si="23"/>
        <v>#VALUE!</v>
      </c>
      <c r="AW61" s="27" t="e">
        <f t="shared" si="24"/>
        <v>#VALUE!</v>
      </c>
      <c r="AX61" s="28" t="e">
        <f t="shared" si="25"/>
        <v>#VALUE!</v>
      </c>
      <c r="AY61" s="28" t="e">
        <f t="shared" si="26"/>
        <v>#VALUE!</v>
      </c>
      <c r="BA61" s="23">
        <f t="shared" si="31"/>
        <v>29.1315532445056</v>
      </c>
      <c r="BB61" s="23">
        <f t="shared" si="31"/>
        <v>56.622031707119099</v>
      </c>
    </row>
    <row r="62" spans="1:97" x14ac:dyDescent="0.3">
      <c r="F62">
        <v>48</v>
      </c>
      <c r="G62" s="22">
        <f t="shared" si="8"/>
        <v>73.374853829327094</v>
      </c>
      <c r="H62" s="22">
        <f t="shared" si="8"/>
        <v>70.263128904047832</v>
      </c>
      <c r="I62" s="22">
        <f t="shared" si="8"/>
        <v>75.295967928046835</v>
      </c>
      <c r="J62" s="22">
        <f t="shared" si="8"/>
        <v>72.159346511670591</v>
      </c>
      <c r="K62" s="22">
        <f t="shared" si="8"/>
        <v>25.989629778041358</v>
      </c>
      <c r="L62" s="23"/>
      <c r="M62" s="22">
        <f t="shared" si="8"/>
        <v>26.589850604736462</v>
      </c>
      <c r="N62" s="24">
        <f t="shared" si="28"/>
        <v>15.868086150239353</v>
      </c>
      <c r="O62" s="24">
        <f>IF(Settings!$I$6&gt;69, 0.2*(N62), 0)</f>
        <v>0</v>
      </c>
      <c r="P62" s="25">
        <f t="shared" si="29"/>
        <v>52.462419210225839</v>
      </c>
      <c r="Q62" s="25">
        <f t="shared" si="29"/>
        <v>32.052631252694553</v>
      </c>
      <c r="R62" s="25">
        <f t="shared" si="29"/>
        <v>51.775893800503937</v>
      </c>
      <c r="S62" s="26" t="e">
        <f t="shared" si="9"/>
        <v>#VALUE!</v>
      </c>
      <c r="T62" s="26" t="e">
        <f t="shared" si="10"/>
        <v>#VALUE!</v>
      </c>
      <c r="U62" s="27" t="e">
        <f t="shared" si="11"/>
        <v>#VALUE!</v>
      </c>
      <c r="V62" s="27" t="e">
        <f t="shared" si="12"/>
        <v>#VALUE!</v>
      </c>
      <c r="W62" s="28" t="e">
        <f t="shared" si="13"/>
        <v>#VALUE!</v>
      </c>
      <c r="X62" s="28" t="e">
        <f t="shared" si="14"/>
        <v>#VALUE!</v>
      </c>
      <c r="Z62" s="23">
        <f t="shared" si="30"/>
        <v>28.106855734703082</v>
      </c>
      <c r="AA62" s="23">
        <f t="shared" si="30"/>
        <v>54.477975434145883</v>
      </c>
      <c r="AC62">
        <v>48</v>
      </c>
      <c r="AE62" s="45">
        <f t="shared" si="35"/>
        <v>59.107291399116981</v>
      </c>
      <c r="AG62">
        <f t="shared" si="17"/>
        <v>59.107291399116981</v>
      </c>
      <c r="AH62" s="22">
        <f t="shared" si="32"/>
        <v>81.584881046971375</v>
      </c>
      <c r="AI62" s="22">
        <f t="shared" si="32"/>
        <v>80.361491946898582</v>
      </c>
      <c r="AJ62" s="22">
        <f t="shared" si="32"/>
        <v>87.771657426261228</v>
      </c>
      <c r="AK62" s="22">
        <f t="shared" si="32"/>
        <v>82.134532705427873</v>
      </c>
      <c r="AL62" s="22">
        <f t="shared" si="32"/>
        <v>28.097233462672499</v>
      </c>
      <c r="AM62" s="23"/>
      <c r="AN62" s="22">
        <f t="shared" si="33"/>
        <v>31.387056174809342</v>
      </c>
      <c r="AO62" s="24">
        <f t="shared" si="33"/>
        <v>18.78056509634213</v>
      </c>
      <c r="AP62" s="24">
        <f>IF(Settings!$I$6&gt;69, 0.2*(AO62), 0)</f>
        <v>0</v>
      </c>
      <c r="AQ62" s="25">
        <f t="shared" si="34"/>
        <v>58.605605481385453</v>
      </c>
      <c r="AR62" s="25">
        <f t="shared" si="34"/>
        <v>35.028294852753767</v>
      </c>
      <c r="AS62" s="25">
        <f t="shared" si="34"/>
        <v>53.700097697976894</v>
      </c>
      <c r="AT62" s="26" t="e">
        <f t="shared" si="21"/>
        <v>#VALUE!</v>
      </c>
      <c r="AU62" s="26" t="e">
        <f t="shared" si="22"/>
        <v>#VALUE!</v>
      </c>
      <c r="AV62" s="27" t="e">
        <f t="shared" si="23"/>
        <v>#VALUE!</v>
      </c>
      <c r="AW62" s="27" t="e">
        <f t="shared" si="24"/>
        <v>#VALUE!</v>
      </c>
      <c r="AX62" s="28" t="e">
        <f t="shared" si="25"/>
        <v>#VALUE!</v>
      </c>
      <c r="AY62" s="28" t="e">
        <f t="shared" si="26"/>
        <v>#VALUE!</v>
      </c>
      <c r="BA62" s="23">
        <f t="shared" si="31"/>
        <v>29.211502187596068</v>
      </c>
      <c r="BB62" s="23">
        <f t="shared" si="31"/>
        <v>56.820537428978767</v>
      </c>
    </row>
    <row r="63" spans="1:97" x14ac:dyDescent="0.3">
      <c r="F63">
        <v>49</v>
      </c>
      <c r="G63" s="22">
        <f t="shared" si="8"/>
        <v>74.343133574860403</v>
      </c>
      <c r="H63" s="22">
        <f t="shared" si="8"/>
        <v>71.286240369905954</v>
      </c>
      <c r="I63" s="22">
        <f t="shared" si="8"/>
        <v>76.624932039183818</v>
      </c>
      <c r="J63" s="22">
        <f t="shared" si="8"/>
        <v>73.176049869033648</v>
      </c>
      <c r="K63" s="22">
        <f t="shared" si="8"/>
        <v>26.246227006342842</v>
      </c>
      <c r="L63" s="23"/>
      <c r="M63" s="22">
        <f t="shared" si="8"/>
        <v>27.072730582880393</v>
      </c>
      <c r="N63" s="24">
        <f t="shared" si="28"/>
        <v>16.153715798568626</v>
      </c>
      <c r="O63" s="24">
        <f>IF(Settings!$I$6&gt;69, 0.2*(N63), 0)</f>
        <v>0</v>
      </c>
      <c r="P63" s="25">
        <f t="shared" si="29"/>
        <v>53.094802892207696</v>
      </c>
      <c r="Q63" s="25">
        <f t="shared" si="29"/>
        <v>32.378273512575333</v>
      </c>
      <c r="R63" s="25">
        <f t="shared" si="29"/>
        <v>52.027506722017336</v>
      </c>
      <c r="S63" s="26" t="e">
        <f t="shared" si="9"/>
        <v>#VALUE!</v>
      </c>
      <c r="T63" s="26" t="e">
        <f t="shared" si="10"/>
        <v>#VALUE!</v>
      </c>
      <c r="U63" s="27" t="e">
        <f t="shared" si="11"/>
        <v>#VALUE!</v>
      </c>
      <c r="V63" s="27" t="e">
        <f t="shared" si="12"/>
        <v>#VALUE!</v>
      </c>
      <c r="W63" s="28" t="e">
        <f t="shared" si="13"/>
        <v>#VALUE!</v>
      </c>
      <c r="X63" s="28" t="e">
        <f t="shared" si="14"/>
        <v>#VALUE!</v>
      </c>
      <c r="Z63" s="23">
        <f t="shared" si="30"/>
        <v>28.24949736192363</v>
      </c>
      <c r="AA63" s="23">
        <f t="shared" si="30"/>
        <v>54.745711700073144</v>
      </c>
      <c r="AC63">
        <v>49</v>
      </c>
      <c r="AE63" s="45">
        <f t="shared" si="35"/>
        <v>60.230137772832911</v>
      </c>
      <c r="AG63">
        <f t="shared" si="17"/>
        <v>60.230137772832911</v>
      </c>
      <c r="AH63" s="22">
        <f t="shared" si="32"/>
        <v>82.155478768946708</v>
      </c>
      <c r="AI63" s="22">
        <f t="shared" si="32"/>
        <v>81.237767123013995</v>
      </c>
      <c r="AJ63" s="22">
        <f t="shared" si="32"/>
        <v>88.776227918082611</v>
      </c>
      <c r="AK63" s="22">
        <f t="shared" si="32"/>
        <v>82.993313553544382</v>
      </c>
      <c r="AL63" s="22">
        <f t="shared" si="32"/>
        <v>28.237230998624717</v>
      </c>
      <c r="AM63" s="23"/>
      <c r="AN63" s="22">
        <f t="shared" si="33"/>
        <v>31.805582538849098</v>
      </c>
      <c r="AO63" s="24">
        <f t="shared" si="33"/>
        <v>19.044027500940807</v>
      </c>
      <c r="AP63" s="24">
        <f>IF(Settings!$I$6&gt;69, 0.2*(AO63), 0)</f>
        <v>0</v>
      </c>
      <c r="AQ63" s="25">
        <f t="shared" si="34"/>
        <v>59.128226470829411</v>
      </c>
      <c r="AR63" s="25">
        <f t="shared" si="34"/>
        <v>35.260664906472584</v>
      </c>
      <c r="AS63" s="25">
        <f t="shared" si="34"/>
        <v>53.814772471329682</v>
      </c>
      <c r="AT63" s="26" t="e">
        <f t="shared" si="21"/>
        <v>#VALUE!</v>
      </c>
      <c r="AU63" s="26" t="e">
        <f t="shared" si="22"/>
        <v>#VALUE!</v>
      </c>
      <c r="AV63" s="27" t="e">
        <f t="shared" si="23"/>
        <v>#VALUE!</v>
      </c>
      <c r="AW63" s="27" t="e">
        <f t="shared" si="24"/>
        <v>#VALUE!</v>
      </c>
      <c r="AX63" s="28" t="e">
        <f t="shared" si="25"/>
        <v>#VALUE!</v>
      </c>
      <c r="AY63" s="28" t="e">
        <f t="shared" si="26"/>
        <v>#VALUE!</v>
      </c>
      <c r="BA63" s="23">
        <f t="shared" si="31"/>
        <v>29.278694018387306</v>
      </c>
      <c r="BB63" s="23">
        <f t="shared" si="31"/>
        <v>56.993108818636884</v>
      </c>
    </row>
    <row r="64" spans="1:97" x14ac:dyDescent="0.3">
      <c r="F64">
        <v>50</v>
      </c>
      <c r="G64" s="22">
        <f t="shared" si="8"/>
        <v>75.259561156061139</v>
      </c>
      <c r="H64" s="22">
        <f t="shared" si="8"/>
        <v>72.285618322242328</v>
      </c>
      <c r="I64" s="22">
        <f t="shared" si="8"/>
        <v>77.910727698539617</v>
      </c>
      <c r="J64" s="22">
        <f t="shared" si="8"/>
        <v>74.167923943614994</v>
      </c>
      <c r="K64" s="22">
        <f t="shared" si="8"/>
        <v>26.487256532791381</v>
      </c>
      <c r="L64" s="23"/>
      <c r="M64" s="22">
        <f t="shared" si="8"/>
        <v>27.54525647973038</v>
      </c>
      <c r="N64" s="24">
        <f t="shared" si="28"/>
        <v>16.434636722898532</v>
      </c>
      <c r="O64" s="24">
        <f>IF(Settings!$I$6&gt;69, 0.2*(N64), 0)</f>
        <v>0</v>
      </c>
      <c r="P64" s="25">
        <f t="shared" si="29"/>
        <v>53.710348259091354</v>
      </c>
      <c r="Q64" s="25">
        <f t="shared" si="29"/>
        <v>32.691228917719698</v>
      </c>
      <c r="R64" s="25">
        <f t="shared" si="29"/>
        <v>52.259843943563773</v>
      </c>
      <c r="S64" s="26" t="e">
        <f t="shared" si="9"/>
        <v>#VALUE!</v>
      </c>
      <c r="T64" s="26" t="e">
        <f t="shared" si="10"/>
        <v>#VALUE!</v>
      </c>
      <c r="U64" s="27" t="e">
        <f t="shared" si="11"/>
        <v>#VALUE!</v>
      </c>
      <c r="V64" s="27" t="e">
        <f t="shared" si="12"/>
        <v>#VALUE!</v>
      </c>
      <c r="W64" s="28" t="e">
        <f t="shared" si="13"/>
        <v>#VALUE!</v>
      </c>
      <c r="X64" s="28" t="e">
        <f t="shared" si="14"/>
        <v>#VALUE!</v>
      </c>
      <c r="Z64" s="23">
        <f t="shared" si="30"/>
        <v>28.381599810154547</v>
      </c>
      <c r="AA64" s="23">
        <f t="shared" si="30"/>
        <v>55.000466729275018</v>
      </c>
      <c r="AC64">
        <v>50</v>
      </c>
      <c r="AE64" s="45">
        <f t="shared" si="35"/>
        <v>61.264791560927208</v>
      </c>
      <c r="AG64">
        <f t="shared" si="17"/>
        <v>61.264791560927208</v>
      </c>
      <c r="AH64" s="22">
        <f t="shared" si="32"/>
        <v>82.648166349954991</v>
      </c>
      <c r="AI64" s="22">
        <f t="shared" si="32"/>
        <v>82.0236947515168</v>
      </c>
      <c r="AJ64" s="22">
        <f t="shared" si="32"/>
        <v>89.664888748060207</v>
      </c>
      <c r="AK64" s="22">
        <f t="shared" si="32"/>
        <v>83.762528348955527</v>
      </c>
      <c r="AL64" s="22">
        <f t="shared" si="32"/>
        <v>28.357298267568702</v>
      </c>
      <c r="AM64" s="23"/>
      <c r="AN64" s="22">
        <f t="shared" si="33"/>
        <v>32.181088858903927</v>
      </c>
      <c r="AO64" s="24">
        <f t="shared" si="33"/>
        <v>19.281967516295982</v>
      </c>
      <c r="AP64" s="24">
        <f>IF(Settings!$I$6&gt;69, 0.2*(AO64), 0)</f>
        <v>0</v>
      </c>
      <c r="AQ64" s="25">
        <f t="shared" si="34"/>
        <v>59.595513196984946</v>
      </c>
      <c r="AR64" s="25">
        <f t="shared" si="34"/>
        <v>35.465421059613483</v>
      </c>
      <c r="AS64" s="25">
        <f t="shared" si="34"/>
        <v>53.91152610726845</v>
      </c>
      <c r="AT64" s="26" t="e">
        <f t="shared" si="21"/>
        <v>#VALUE!</v>
      </c>
      <c r="AU64" s="26" t="e">
        <f t="shared" si="22"/>
        <v>#VALUE!</v>
      </c>
      <c r="AV64" s="27" t="e">
        <f t="shared" si="23"/>
        <v>#VALUE!</v>
      </c>
      <c r="AW64" s="27" t="e">
        <f t="shared" si="24"/>
        <v>#VALUE!</v>
      </c>
      <c r="AX64" s="28" t="e">
        <f t="shared" si="25"/>
        <v>#VALUE!</v>
      </c>
      <c r="AY64" s="28" t="e">
        <f t="shared" si="26"/>
        <v>#VALUE!</v>
      </c>
      <c r="BA64" s="23">
        <f t="shared" si="31"/>
        <v>29.335566612966499</v>
      </c>
      <c r="BB64" s="23">
        <f t="shared" si="31"/>
        <v>57.143821845255623</v>
      </c>
    </row>
    <row r="65" spans="6:54" x14ac:dyDescent="0.3">
      <c r="F65">
        <v>51</v>
      </c>
      <c r="G65" s="22">
        <f t="shared" si="8"/>
        <v>76.126354167292035</v>
      </c>
      <c r="H65" s="22">
        <f t="shared" si="8"/>
        <v>73.261643476762899</v>
      </c>
      <c r="I65" s="22">
        <f t="shared" ref="H65:M78" si="36">I$4*(1-EXP(-I$5*$F65))^I$6</f>
        <v>79.154067691145897</v>
      </c>
      <c r="J65" s="22">
        <f t="shared" si="36"/>
        <v>75.135408836176993</v>
      </c>
      <c r="K65" s="22">
        <f t="shared" si="36"/>
        <v>26.713551038904349</v>
      </c>
      <c r="L65" s="23"/>
      <c r="M65" s="22">
        <f t="shared" si="36"/>
        <v>28.007493659555927</v>
      </c>
      <c r="N65" s="24">
        <f t="shared" si="28"/>
        <v>16.710865845567859</v>
      </c>
      <c r="O65" s="24">
        <f>IF(Settings!$I$6&gt;69, 0.2*(N65), 0)</f>
        <v>0</v>
      </c>
      <c r="P65" s="25">
        <f t="shared" si="29"/>
        <v>54.309442175047295</v>
      </c>
      <c r="Q65" s="25">
        <f t="shared" si="29"/>
        <v>32.991932799933828</v>
      </c>
      <c r="R65" s="25">
        <f t="shared" si="29"/>
        <v>52.474326693043196</v>
      </c>
      <c r="S65" s="26" t="e">
        <f t="shared" si="9"/>
        <v>#VALUE!</v>
      </c>
      <c r="T65" s="26" t="e">
        <f t="shared" si="10"/>
        <v>#VALUE!</v>
      </c>
      <c r="U65" s="27" t="e">
        <f t="shared" si="11"/>
        <v>#VALUE!</v>
      </c>
      <c r="V65" s="27" t="e">
        <f t="shared" si="12"/>
        <v>#VALUE!</v>
      </c>
      <c r="W65" s="28" t="e">
        <f t="shared" si="13"/>
        <v>#VALUE!</v>
      </c>
      <c r="X65" s="28" t="e">
        <f t="shared" si="14"/>
        <v>#VALUE!</v>
      </c>
      <c r="Z65" s="23">
        <f t="shared" si="30"/>
        <v>28.503910710529649</v>
      </c>
      <c r="AA65" s="23">
        <f t="shared" si="30"/>
        <v>55.242869919141299</v>
      </c>
      <c r="AC65">
        <v>51</v>
      </c>
      <c r="AE65" s="45">
        <f t="shared" si="35"/>
        <v>62.218179741427043</v>
      </c>
      <c r="AG65">
        <f t="shared" si="17"/>
        <v>62.218179741427043</v>
      </c>
      <c r="AH65" s="22">
        <f t="shared" si="32"/>
        <v>83.075628596519579</v>
      </c>
      <c r="AI65" s="22">
        <f t="shared" si="32"/>
        <v>82.730009683071188</v>
      </c>
      <c r="AJ65" s="22">
        <f t="shared" si="32"/>
        <v>90.453288472345164</v>
      </c>
      <c r="AK65" s="22">
        <f t="shared" si="32"/>
        <v>84.452979383429081</v>
      </c>
      <c r="AL65" s="22">
        <f t="shared" si="32"/>
        <v>28.460831620305299</v>
      </c>
      <c r="AM65" s="23"/>
      <c r="AN65" s="22">
        <f t="shared" si="33"/>
        <v>32.51863200595222</v>
      </c>
      <c r="AO65" s="24">
        <f t="shared" si="33"/>
        <v>19.497166280067947</v>
      </c>
      <c r="AP65" s="24">
        <f>IF(Settings!$I$6&gt;69, 0.2*(AO65), 0)</f>
        <v>0</v>
      </c>
      <c r="AQ65" s="25">
        <f t="shared" si="34"/>
        <v>60.014286914562334</v>
      </c>
      <c r="AR65" s="25">
        <f t="shared" si="34"/>
        <v>35.646459412507888</v>
      </c>
      <c r="AS65" s="25">
        <f t="shared" si="34"/>
        <v>53.993718144546243</v>
      </c>
      <c r="AT65" s="26" t="e">
        <f t="shared" si="21"/>
        <v>#VALUE!</v>
      </c>
      <c r="AU65" s="26" t="e">
        <f t="shared" si="22"/>
        <v>#VALUE!</v>
      </c>
      <c r="AV65" s="27" t="e">
        <f t="shared" si="23"/>
        <v>#VALUE!</v>
      </c>
      <c r="AW65" s="27" t="e">
        <f t="shared" si="24"/>
        <v>#VALUE!</v>
      </c>
      <c r="AX65" s="28" t="e">
        <f t="shared" si="25"/>
        <v>#VALUE!</v>
      </c>
      <c r="AY65" s="28" t="e">
        <f t="shared" si="26"/>
        <v>#VALUE!</v>
      </c>
      <c r="BA65" s="23">
        <f t="shared" si="31"/>
        <v>29.384022109525645</v>
      </c>
      <c r="BB65" s="23">
        <f t="shared" si="31"/>
        <v>57.276000978498999</v>
      </c>
    </row>
    <row r="66" spans="6:54" x14ac:dyDescent="0.3">
      <c r="F66">
        <v>52</v>
      </c>
      <c r="G66" s="22">
        <f t="shared" ref="G66:G84" si="37">G$4*(1-EXP(-G$5*$F66))^G$6</f>
        <v>76.945708158322972</v>
      </c>
      <c r="H66" s="22">
        <f t="shared" si="36"/>
        <v>74.214703207316418</v>
      </c>
      <c r="I66" s="22">
        <f t="shared" si="36"/>
        <v>80.355723340231037</v>
      </c>
      <c r="J66" s="22">
        <f t="shared" si="36"/>
        <v>76.078949536264091</v>
      </c>
      <c r="K66" s="22">
        <f t="shared" si="36"/>
        <v>26.925913903054671</v>
      </c>
      <c r="L66" s="23"/>
      <c r="M66" s="22">
        <f t="shared" si="36"/>
        <v>28.4595200609401</v>
      </c>
      <c r="N66" s="24">
        <f t="shared" si="28"/>
        <v>16.982424442130021</v>
      </c>
      <c r="O66" s="24">
        <f>IF(Settings!$I$6&gt;69, 0.2*(N66), 0)</f>
        <v>0</v>
      </c>
      <c r="P66" s="25">
        <f t="shared" si="29"/>
        <v>54.89246724928271</v>
      </c>
      <c r="Q66" s="25">
        <f t="shared" si="29"/>
        <v>33.28081117863816</v>
      </c>
      <c r="R66" s="25">
        <f t="shared" si="29"/>
        <v>52.672280053701712</v>
      </c>
      <c r="S66" s="26" t="e">
        <f t="shared" si="9"/>
        <v>#VALUE!</v>
      </c>
      <c r="T66" s="26" t="e">
        <f t="shared" si="10"/>
        <v>#VALUE!</v>
      </c>
      <c r="U66" s="27" t="e">
        <f t="shared" si="11"/>
        <v>#VALUE!</v>
      </c>
      <c r="V66" s="27" t="e">
        <f t="shared" si="12"/>
        <v>#VALUE!</v>
      </c>
      <c r="W66" s="28" t="e">
        <f t="shared" si="13"/>
        <v>#VALUE!</v>
      </c>
      <c r="X66" s="28" t="e">
        <f t="shared" si="14"/>
        <v>#VALUE!</v>
      </c>
      <c r="Z66" s="23">
        <f t="shared" si="30"/>
        <v>28.617129356885052</v>
      </c>
      <c r="AA66" s="23">
        <f t="shared" si="30"/>
        <v>55.473520150626157</v>
      </c>
      <c r="AC66">
        <v>52</v>
      </c>
      <c r="AE66" s="45">
        <f t="shared" si="35"/>
        <v>63.096685221401138</v>
      </c>
      <c r="AG66">
        <f t="shared" si="17"/>
        <v>63.096685221401138</v>
      </c>
      <c r="AH66" s="22">
        <f t="shared" si="32"/>
        <v>83.44816802412727</v>
      </c>
      <c r="AI66" s="22">
        <f t="shared" si="32"/>
        <v>83.365967324024737</v>
      </c>
      <c r="AJ66" s="22">
        <f t="shared" si="32"/>
        <v>91.15464617147174</v>
      </c>
      <c r="AK66" s="22">
        <f t="shared" si="32"/>
        <v>85.073954982475897</v>
      </c>
      <c r="AL66" s="22">
        <f t="shared" si="32"/>
        <v>28.550558594924492</v>
      </c>
      <c r="AM66" s="23"/>
      <c r="AN66" s="22">
        <f t="shared" si="33"/>
        <v>32.822588764089765</v>
      </c>
      <c r="AO66" s="24">
        <f t="shared" si="33"/>
        <v>19.692060002229201</v>
      </c>
      <c r="AP66" s="24">
        <f>IF(Settings!$I$6&gt;69, 0.2*(AO66), 0)</f>
        <v>0</v>
      </c>
      <c r="AQ66" s="25">
        <f t="shared" si="34"/>
        <v>60.390385268915686</v>
      </c>
      <c r="AR66" s="25">
        <f t="shared" si="34"/>
        <v>35.807033097346675</v>
      </c>
      <c r="AS66" s="25">
        <f t="shared" si="34"/>
        <v>54.063982023230231</v>
      </c>
      <c r="AT66" s="26" t="e">
        <f t="shared" si="21"/>
        <v>#VALUE!</v>
      </c>
      <c r="AU66" s="26" t="e">
        <f t="shared" si="22"/>
        <v>#VALUE!</v>
      </c>
      <c r="AV66" s="27" t="e">
        <f t="shared" si="23"/>
        <v>#VALUE!</v>
      </c>
      <c r="AW66" s="27" t="e">
        <f t="shared" si="24"/>
        <v>#VALUE!</v>
      </c>
      <c r="AX66" s="28" t="e">
        <f t="shared" si="25"/>
        <v>#VALUE!</v>
      </c>
      <c r="AY66" s="28" t="e">
        <f t="shared" si="26"/>
        <v>#VALUE!</v>
      </c>
      <c r="BA66" s="23">
        <f t="shared" si="31"/>
        <v>29.425557855861712</v>
      </c>
      <c r="BB66" s="23">
        <f t="shared" si="31"/>
        <v>57.392376404632941</v>
      </c>
    </row>
    <row r="67" spans="6:54" x14ac:dyDescent="0.3">
      <c r="F67">
        <v>53</v>
      </c>
      <c r="G67" s="22">
        <f t="shared" si="37"/>
        <v>77.719785359536118</v>
      </c>
      <c r="H67" s="22">
        <f t="shared" si="36"/>
        <v>75.145190225777483</v>
      </c>
      <c r="I67" s="22">
        <f t="shared" si="36"/>
        <v>81.516515512957071</v>
      </c>
      <c r="J67" s="22">
        <f t="shared" si="36"/>
        <v>76.998994594859724</v>
      </c>
      <c r="K67" s="22">
        <f t="shared" si="36"/>
        <v>27.125117929002698</v>
      </c>
      <c r="L67" s="23"/>
      <c r="M67" s="22">
        <f t="shared" si="36"/>
        <v>28.901424958751051</v>
      </c>
      <c r="N67" s="24">
        <f t="shared" si="28"/>
        <v>17.249337773814517</v>
      </c>
      <c r="O67" s="24">
        <f>IF(Settings!$I$6&gt;69, 0.2*(N67), 0)</f>
        <v>0</v>
      </c>
      <c r="P67" s="25">
        <f t="shared" si="29"/>
        <v>55.459801453952224</v>
      </c>
      <c r="Q67" s="25">
        <f t="shared" si="29"/>
        <v>33.558280342723457</v>
      </c>
      <c r="R67" s="25">
        <f t="shared" si="29"/>
        <v>52.854938078378993</v>
      </c>
      <c r="S67" s="26" t="e">
        <f t="shared" si="9"/>
        <v>#VALUE!</v>
      </c>
      <c r="T67" s="26" t="e">
        <f t="shared" si="10"/>
        <v>#VALUE!</v>
      </c>
      <c r="U67" s="27" t="e">
        <f t="shared" si="11"/>
        <v>#VALUE!</v>
      </c>
      <c r="V67" s="27" t="e">
        <f t="shared" si="12"/>
        <v>#VALUE!</v>
      </c>
      <c r="W67" s="28" t="e">
        <f t="shared" si="13"/>
        <v>#VALUE!</v>
      </c>
      <c r="X67" s="28" t="e">
        <f t="shared" si="14"/>
        <v>#VALUE!</v>
      </c>
      <c r="Z67" s="23">
        <f t="shared" si="30"/>
        <v>28.72190909608776</v>
      </c>
      <c r="AA67" s="23">
        <f t="shared" si="30"/>
        <v>55.692987267842589</v>
      </c>
      <c r="AC67">
        <v>53</v>
      </c>
      <c r="AE67" s="45">
        <f t="shared" si="35"/>
        <v>63.906189570343123</v>
      </c>
      <c r="AG67">
        <f t="shared" si="17"/>
        <v>63.906189570343123</v>
      </c>
      <c r="AH67" s="22">
        <f t="shared" si="32"/>
        <v>83.774202385720713</v>
      </c>
      <c r="AI67" s="22">
        <f t="shared" si="32"/>
        <v>83.939575201755304</v>
      </c>
      <c r="AJ67" s="22">
        <f t="shared" si="32"/>
        <v>91.780169354756737</v>
      </c>
      <c r="AK67" s="22">
        <f t="shared" si="32"/>
        <v>85.633470677750381</v>
      </c>
      <c r="AL67" s="22">
        <f t="shared" si="32"/>
        <v>28.628684818437314</v>
      </c>
      <c r="AM67" s="23"/>
      <c r="AN67" s="22">
        <f t="shared" si="33"/>
        <v>33.096757506792464</v>
      </c>
      <c r="AO67" s="24">
        <f t="shared" si="33"/>
        <v>19.868787777359696</v>
      </c>
      <c r="AP67" s="24">
        <f>IF(Settings!$I$6&gt;69, 0.2*(AO67), 0)</f>
        <v>0</v>
      </c>
      <c r="AQ67" s="25">
        <f t="shared" si="34"/>
        <v>60.728824651758188</v>
      </c>
      <c r="AR67" s="25">
        <f t="shared" si="34"/>
        <v>35.949872521058438</v>
      </c>
      <c r="AS67" s="25">
        <f t="shared" si="34"/>
        <v>54.1244000462504</v>
      </c>
      <c r="AT67" s="26" t="e">
        <f t="shared" si="21"/>
        <v>#VALUE!</v>
      </c>
      <c r="AU67" s="26" t="e">
        <f t="shared" si="22"/>
        <v>#VALUE!</v>
      </c>
      <c r="AV67" s="27" t="e">
        <f t="shared" si="23"/>
        <v>#VALUE!</v>
      </c>
      <c r="AW67" s="27" t="e">
        <f t="shared" si="24"/>
        <v>#VALUE!</v>
      </c>
      <c r="AX67" s="28" t="e">
        <f t="shared" si="25"/>
        <v>#VALUE!</v>
      </c>
      <c r="AY67" s="28" t="e">
        <f t="shared" si="26"/>
        <v>#VALUE!</v>
      </c>
      <c r="BA67" s="23">
        <f t="shared" si="31"/>
        <v>29.461362554947531</v>
      </c>
      <c r="BB67" s="23">
        <f t="shared" si="31"/>
        <v>57.495204885492441</v>
      </c>
    </row>
    <row r="68" spans="6:54" x14ac:dyDescent="0.3">
      <c r="F68">
        <v>54</v>
      </c>
      <c r="G68" s="22">
        <f t="shared" si="37"/>
        <v>78.450705379326706</v>
      </c>
      <c r="H68" s="22">
        <f t="shared" si="36"/>
        <v>76.053501380514476</v>
      </c>
      <c r="I68" s="22">
        <f t="shared" si="36"/>
        <v>82.637306421291342</v>
      </c>
      <c r="J68" s="22">
        <f t="shared" si="36"/>
        <v>77.895994922426738</v>
      </c>
      <c r="K68" s="22">
        <f t="shared" si="36"/>
        <v>27.311904538107008</v>
      </c>
      <c r="L68" s="23"/>
      <c r="M68" s="22">
        <f t="shared" si="36"/>
        <v>29.333307814213143</v>
      </c>
      <c r="N68" s="24">
        <f t="shared" si="28"/>
        <v>17.511634745452731</v>
      </c>
      <c r="O68" s="24">
        <f>IF(Settings!$I$6&gt;69, 0.2*(N68), 0)</f>
        <v>0</v>
      </c>
      <c r="P68" s="25">
        <f t="shared" si="29"/>
        <v>56.011817793285921</v>
      </c>
      <c r="Q68" s="25">
        <f t="shared" si="29"/>
        <v>33.824746523367502</v>
      </c>
      <c r="R68" s="25">
        <f t="shared" si="29"/>
        <v>53.023448872943391</v>
      </c>
      <c r="S68" s="26" t="e">
        <f t="shared" si="9"/>
        <v>#VALUE!</v>
      </c>
      <c r="T68" s="26" t="e">
        <f t="shared" si="10"/>
        <v>#VALUE!</v>
      </c>
      <c r="U68" s="27" t="e">
        <f t="shared" si="11"/>
        <v>#VALUE!</v>
      </c>
      <c r="V68" s="27" t="e">
        <f t="shared" si="12"/>
        <v>#VALUE!</v>
      </c>
      <c r="W68" s="28" t="e">
        <f t="shared" si="13"/>
        <v>#VALUE!</v>
      </c>
      <c r="X68" s="28" t="e">
        <f t="shared" si="14"/>
        <v>#VALUE!</v>
      </c>
      <c r="Z68" s="23">
        <f t="shared" si="30"/>
        <v>28.818859725125897</v>
      </c>
      <c r="AA68" s="23">
        <f t="shared" si="30"/>
        <v>55.901813485918382</v>
      </c>
      <c r="AC68">
        <v>54</v>
      </c>
      <c r="AE68" s="45">
        <f t="shared" si="35"/>
        <v>64.65211239711401</v>
      </c>
      <c r="AG68">
        <f t="shared" si="17"/>
        <v>64.65211239711401</v>
      </c>
      <c r="AH68" s="22">
        <f t="shared" si="32"/>
        <v>84.060649968742041</v>
      </c>
      <c r="AI68" s="22">
        <f t="shared" si="32"/>
        <v>84.457784712490721</v>
      </c>
      <c r="AJ68" s="22">
        <f t="shared" si="32"/>
        <v>92.339395467660736</v>
      </c>
      <c r="AK68" s="22">
        <f t="shared" si="32"/>
        <v>86.138468120859585</v>
      </c>
      <c r="AL68" s="22">
        <f t="shared" si="32"/>
        <v>28.697005850330651</v>
      </c>
      <c r="AM68" s="23"/>
      <c r="AN68" s="22">
        <f t="shared" si="33"/>
        <v>33.344443748751424</v>
      </c>
      <c r="AO68" s="24">
        <f t="shared" si="33"/>
        <v>20.029232302264461</v>
      </c>
      <c r="AP68" s="24">
        <f>IF(Settings!$I$6&gt;69, 0.2*(AO68), 0)</f>
        <v>0</v>
      </c>
      <c r="AQ68" s="25">
        <f t="shared" si="34"/>
        <v>61.033932786497054</v>
      </c>
      <c r="AR68" s="25">
        <f t="shared" si="34"/>
        <v>36.077280868983379</v>
      </c>
      <c r="AS68" s="25">
        <f t="shared" si="34"/>
        <v>54.176632403768274</v>
      </c>
      <c r="AT68" s="26" t="e">
        <f t="shared" si="21"/>
        <v>#VALUE!</v>
      </c>
      <c r="AU68" s="26" t="e">
        <f t="shared" si="22"/>
        <v>#VALUE!</v>
      </c>
      <c r="AV68" s="27" t="e">
        <f t="shared" si="23"/>
        <v>#VALUE!</v>
      </c>
      <c r="AW68" s="27" t="e">
        <f t="shared" si="24"/>
        <v>#VALUE!</v>
      </c>
      <c r="AX68" s="28" t="e">
        <f t="shared" si="25"/>
        <v>#VALUE!</v>
      </c>
      <c r="AY68" s="28" t="e">
        <f t="shared" si="26"/>
        <v>#VALUE!</v>
      </c>
      <c r="BA68" s="23">
        <f t="shared" si="31"/>
        <v>29.492387509370744</v>
      </c>
      <c r="BB68" s="23">
        <f t="shared" si="31"/>
        <v>57.586363392113377</v>
      </c>
    </row>
    <row r="69" spans="6:54" x14ac:dyDescent="0.3">
      <c r="F69">
        <v>55</v>
      </c>
      <c r="G69" s="22">
        <f t="shared" si="37"/>
        <v>79.140537642942078</v>
      </c>
      <c r="H69" s="22">
        <f t="shared" si="36"/>
        <v>76.940036563475104</v>
      </c>
      <c r="I69" s="22">
        <f t="shared" si="36"/>
        <v>83.718992167030294</v>
      </c>
      <c r="J69" s="22">
        <f t="shared" si="36"/>
        <v>78.770402701550864</v>
      </c>
      <c r="K69" s="22">
        <f t="shared" si="36"/>
        <v>27.486983352942232</v>
      </c>
      <c r="L69" s="23"/>
      <c r="M69" s="22">
        <f t="shared" si="36"/>
        <v>29.755277207418771</v>
      </c>
      <c r="N69" s="24">
        <f t="shared" si="28"/>
        <v>17.769347587014476</v>
      </c>
      <c r="O69" s="24">
        <f>IF(Settings!$I$6&gt;69, 0.2*(N69), 0)</f>
        <v>0</v>
      </c>
      <c r="P69" s="25">
        <f t="shared" si="29"/>
        <v>56.548884018865337</v>
      </c>
      <c r="Q69" s="25">
        <f t="shared" si="29"/>
        <v>34.080605647169556</v>
      </c>
      <c r="R69" s="25">
        <f t="shared" si="29"/>
        <v>53.178879596371978</v>
      </c>
      <c r="S69" s="26" t="e">
        <f t="shared" si="9"/>
        <v>#VALUE!</v>
      </c>
      <c r="T69" s="26" t="e">
        <f t="shared" si="10"/>
        <v>#VALUE!</v>
      </c>
      <c r="U69" s="27" t="e">
        <f t="shared" si="11"/>
        <v>#VALUE!</v>
      </c>
      <c r="V69" s="27" t="e">
        <f t="shared" si="12"/>
        <v>#VALUE!</v>
      </c>
      <c r="W69" s="28" t="e">
        <f t="shared" si="13"/>
        <v>#VALUE!</v>
      </c>
      <c r="X69" s="28" t="e">
        <f t="shared" si="14"/>
        <v>#VALUE!</v>
      </c>
      <c r="Z69" s="23">
        <f t="shared" si="30"/>
        <v>28.908549867446506</v>
      </c>
      <c r="AA69" s="23">
        <f t="shared" si="30"/>
        <v>56.100514730592025</v>
      </c>
      <c r="AC69">
        <v>55</v>
      </c>
      <c r="AE69" s="45">
        <f t="shared" si="35"/>
        <v>65.339447634071149</v>
      </c>
      <c r="AG69">
        <f t="shared" si="17"/>
        <v>65.339447634071149</v>
      </c>
      <c r="AH69" s="22">
        <f t="shared" si="32"/>
        <v>84.313229381032627</v>
      </c>
      <c r="AI69" s="22">
        <f t="shared" si="32"/>
        <v>84.926650327004793</v>
      </c>
      <c r="AJ69" s="22">
        <f t="shared" si="32"/>
        <v>92.840471163510031</v>
      </c>
      <c r="AK69" s="22">
        <f t="shared" si="32"/>
        <v>86.594979631803696</v>
      </c>
      <c r="AL69" s="22">
        <f t="shared" si="32"/>
        <v>28.75699288689794</v>
      </c>
      <c r="AM69" s="23"/>
      <c r="AN69" s="22">
        <f t="shared" si="33"/>
        <v>33.56853211316789</v>
      </c>
      <c r="AO69" s="24">
        <f t="shared" si="33"/>
        <v>20.175054553672748</v>
      </c>
      <c r="AP69" s="24">
        <f>IF(Settings!$I$6&gt;69, 0.2*(AO69), 0)</f>
        <v>0</v>
      </c>
      <c r="AQ69" s="25">
        <f t="shared" si="34"/>
        <v>61.30945745450876</v>
      </c>
      <c r="AR69" s="25">
        <f t="shared" si="34"/>
        <v>36.191210346461034</v>
      </c>
      <c r="AS69" s="25">
        <f t="shared" si="34"/>
        <v>54.222013197637338</v>
      </c>
      <c r="AT69" s="26" t="e">
        <f t="shared" si="21"/>
        <v>#VALUE!</v>
      </c>
      <c r="AU69" s="26" t="e">
        <f t="shared" si="22"/>
        <v>#VALUE!</v>
      </c>
      <c r="AV69" s="27" t="e">
        <f t="shared" si="23"/>
        <v>#VALUE!</v>
      </c>
      <c r="AW69" s="27" t="e">
        <f t="shared" si="24"/>
        <v>#VALUE!</v>
      </c>
      <c r="AX69" s="28" t="e">
        <f t="shared" si="25"/>
        <v>#VALUE!</v>
      </c>
      <c r="AY69" s="28" t="e">
        <f t="shared" si="26"/>
        <v>#VALUE!</v>
      </c>
      <c r="BA69" s="23">
        <f t="shared" si="31"/>
        <v>29.519399885647481</v>
      </c>
      <c r="BB69" s="23">
        <f t="shared" si="31"/>
        <v>57.667422184007613</v>
      </c>
    </row>
    <row r="70" spans="6:54" x14ac:dyDescent="0.3">
      <c r="F70">
        <v>56</v>
      </c>
      <c r="G70" s="22">
        <f t="shared" si="37"/>
        <v>79.791295361660659</v>
      </c>
      <c r="H70" s="22">
        <f t="shared" si="36"/>
        <v>77.805197716825575</v>
      </c>
      <c r="I70" s="22">
        <f t="shared" si="36"/>
        <v>84.762495981370151</v>
      </c>
      <c r="J70" s="22">
        <f t="shared" si="36"/>
        <v>79.622670404393048</v>
      </c>
      <c r="K70" s="22">
        <f t="shared" si="36"/>
        <v>27.651032108765602</v>
      </c>
      <c r="L70" s="23"/>
      <c r="M70" s="22">
        <f t="shared" si="36"/>
        <v>30.167449846969681</v>
      </c>
      <c r="N70" s="24">
        <f t="shared" si="28"/>
        <v>18.022511557057687</v>
      </c>
      <c r="O70" s="24">
        <f>IF(Settings!$I$6&gt;69, 0.2*(N70), 0)</f>
        <v>0</v>
      </c>
      <c r="P70" s="25">
        <f t="shared" si="29"/>
        <v>57.071362386490762</v>
      </c>
      <c r="Q70" s="25">
        <f t="shared" si="29"/>
        <v>34.326243160069197</v>
      </c>
      <c r="R70" s="25">
        <f t="shared" si="29"/>
        <v>53.322221336974252</v>
      </c>
      <c r="S70" s="26" t="e">
        <f t="shared" si="9"/>
        <v>#VALUE!</v>
      </c>
      <c r="T70" s="26" t="e">
        <f t="shared" si="10"/>
        <v>#VALUE!</v>
      </c>
      <c r="U70" s="27" t="e">
        <f t="shared" si="11"/>
        <v>#VALUE!</v>
      </c>
      <c r="V70" s="27" t="e">
        <f t="shared" si="12"/>
        <v>#VALUE!</v>
      </c>
      <c r="W70" s="28" t="e">
        <f t="shared" si="13"/>
        <v>#VALUE!</v>
      </c>
      <c r="X70" s="28" t="e">
        <f t="shared" si="14"/>
        <v>#VALUE!</v>
      </c>
      <c r="Z70" s="23">
        <f t="shared" si="30"/>
        <v>28.991509306882175</v>
      </c>
      <c r="AA70" s="23">
        <f t="shared" si="30"/>
        <v>56.289581912858019</v>
      </c>
      <c r="AC70">
        <v>56</v>
      </c>
      <c r="AE70" s="45">
        <f t="shared" si="35"/>
        <v>65.972796971304959</v>
      </c>
      <c r="AG70">
        <f t="shared" si="17"/>
        <v>65.972796971304959</v>
      </c>
      <c r="AH70" s="22">
        <f t="shared" si="32"/>
        <v>84.536693978792428</v>
      </c>
      <c r="AI70" s="22">
        <f t="shared" si="32"/>
        <v>85.351462164857296</v>
      </c>
      <c r="AJ70" s="22">
        <f t="shared" si="32"/>
        <v>93.290381038336008</v>
      </c>
      <c r="AK70" s="22">
        <f t="shared" si="32"/>
        <v>87.008264751235359</v>
      </c>
      <c r="AL70" s="22">
        <f t="shared" si="32"/>
        <v>28.809858863946651</v>
      </c>
      <c r="AM70" s="23"/>
      <c r="AN70" s="22">
        <f t="shared" si="33"/>
        <v>33.771546908646087</v>
      </c>
      <c r="AO70" s="24">
        <f t="shared" si="33"/>
        <v>20.307723343917658</v>
      </c>
      <c r="AP70" s="24">
        <f>IF(Settings!$I$6&gt;69, 0.2*(AO70), 0)</f>
        <v>0</v>
      </c>
      <c r="AQ70" s="25">
        <f t="shared" si="34"/>
        <v>61.558656027649967</v>
      </c>
      <c r="AR70" s="25">
        <f t="shared" si="34"/>
        <v>36.293323352881934</v>
      </c>
      <c r="AS70" s="25">
        <f t="shared" si="34"/>
        <v>54.261622540231578</v>
      </c>
      <c r="AT70" s="26" t="e">
        <f t="shared" si="21"/>
        <v>#VALUE!</v>
      </c>
      <c r="AU70" s="26" t="e">
        <f t="shared" si="22"/>
        <v>#VALUE!</v>
      </c>
      <c r="AV70" s="27" t="e">
        <f t="shared" si="23"/>
        <v>#VALUE!</v>
      </c>
      <c r="AW70" s="27" t="e">
        <f t="shared" si="24"/>
        <v>#VALUE!</v>
      </c>
      <c r="AX70" s="28" t="e">
        <f t="shared" si="25"/>
        <v>#VALUE!</v>
      </c>
      <c r="AY70" s="28" t="e">
        <f t="shared" si="26"/>
        <v>#VALUE!</v>
      </c>
      <c r="BA70" s="23">
        <f t="shared" si="31"/>
        <v>29.543022879354321</v>
      </c>
      <c r="BB70" s="23">
        <f t="shared" si="31"/>
        <v>57.739702249198913</v>
      </c>
    </row>
    <row r="71" spans="6:54" x14ac:dyDescent="0.3">
      <c r="F71">
        <v>57</v>
      </c>
      <c r="G71" s="22">
        <f t="shared" si="37"/>
        <v>80.404930840289424</v>
      </c>
      <c r="H71" s="22">
        <f t="shared" si="36"/>
        <v>78.649387930891862</v>
      </c>
      <c r="I71" s="22">
        <f t="shared" si="36"/>
        <v>85.768762111085735</v>
      </c>
      <c r="J71" s="22">
        <f t="shared" si="36"/>
        <v>80.453249906041179</v>
      </c>
      <c r="K71" s="22">
        <f t="shared" si="36"/>
        <v>27.804696837173282</v>
      </c>
      <c r="L71" s="23"/>
      <c r="M71" s="22">
        <f t="shared" si="36"/>
        <v>30.56994965176451</v>
      </c>
      <c r="N71" s="24">
        <f t="shared" si="28"/>
        <v>18.27116466653364</v>
      </c>
      <c r="O71" s="24">
        <f>IF(Settings!$I$6&gt;69, 0.2*(N71), 0)</f>
        <v>0</v>
      </c>
      <c r="P71" s="25">
        <f t="shared" si="29"/>
        <v>57.579609450538349</v>
      </c>
      <c r="Q71" s="25">
        <f t="shared" si="29"/>
        <v>34.562033913510525</v>
      </c>
      <c r="R71" s="25">
        <f t="shared" si="29"/>
        <v>53.454393834259321</v>
      </c>
      <c r="S71" s="26" t="e">
        <f t="shared" si="9"/>
        <v>#VALUE!</v>
      </c>
      <c r="T71" s="26" t="e">
        <f t="shared" si="10"/>
        <v>#VALUE!</v>
      </c>
      <c r="U71" s="27" t="e">
        <f t="shared" si="11"/>
        <v>#VALUE!</v>
      </c>
      <c r="V71" s="27" t="e">
        <f t="shared" si="12"/>
        <v>#VALUE!</v>
      </c>
      <c r="W71" s="28" t="e">
        <f t="shared" si="13"/>
        <v>#VALUE!</v>
      </c>
      <c r="X71" s="28" t="e">
        <f t="shared" si="14"/>
        <v>#VALUE!</v>
      </c>
      <c r="Z71" s="23">
        <f t="shared" si="30"/>
        <v>29.068231262413228</v>
      </c>
      <c r="AA71" s="23">
        <f t="shared" si="30"/>
        <v>56.46948214181085</v>
      </c>
      <c r="AC71">
        <v>57</v>
      </c>
      <c r="AE71" s="45">
        <f t="shared" si="35"/>
        <v>66.556400664824807</v>
      </c>
      <c r="AG71">
        <f t="shared" si="17"/>
        <v>66.556400664824807</v>
      </c>
      <c r="AH71" s="22">
        <f t="shared" si="32"/>
        <v>84.735016143750158</v>
      </c>
      <c r="AI71" s="22">
        <f t="shared" si="32"/>
        <v>85.736856733026684</v>
      </c>
      <c r="AJ71" s="22">
        <f t="shared" si="32"/>
        <v>93.695135380889184</v>
      </c>
      <c r="AK71" s="22">
        <f t="shared" si="32"/>
        <v>87.382923933608183</v>
      </c>
      <c r="AL71" s="22">
        <f t="shared" si="32"/>
        <v>28.856609771567189</v>
      </c>
      <c r="AM71" s="23"/>
      <c r="AN71" s="22">
        <f t="shared" si="33"/>
        <v>33.955703181164672</v>
      </c>
      <c r="AO71" s="24">
        <f t="shared" si="33"/>
        <v>20.428540542498357</v>
      </c>
      <c r="AP71" s="24">
        <f>IF(Settings!$I$6&gt;69, 0.2*(AO71), 0)</f>
        <v>0</v>
      </c>
      <c r="AQ71" s="25">
        <f t="shared" si="34"/>
        <v>61.784369500085155</v>
      </c>
      <c r="AR71" s="25">
        <f t="shared" si="34"/>
        <v>36.385041812852485</v>
      </c>
      <c r="AS71" s="25">
        <f t="shared" si="34"/>
        <v>54.296341150592745</v>
      </c>
      <c r="AT71" s="26" t="e">
        <f t="shared" si="21"/>
        <v>#VALUE!</v>
      </c>
      <c r="AU71" s="26" t="e">
        <f t="shared" si="22"/>
        <v>#VALUE!</v>
      </c>
      <c r="AV71" s="27" t="e">
        <f t="shared" si="23"/>
        <v>#VALUE!</v>
      </c>
      <c r="AW71" s="27" t="e">
        <f t="shared" si="24"/>
        <v>#VALUE!</v>
      </c>
      <c r="AX71" s="28" t="e">
        <f t="shared" si="25"/>
        <v>#VALUE!</v>
      </c>
      <c r="AY71" s="28" t="e">
        <f t="shared" si="26"/>
        <v>#VALUE!</v>
      </c>
      <c r="BA71" s="23">
        <f t="shared" si="31"/>
        <v>29.563766253701189</v>
      </c>
      <c r="BB71" s="23">
        <f t="shared" si="31"/>
        <v>57.804320756101774</v>
      </c>
    </row>
    <row r="72" spans="6:54" x14ac:dyDescent="0.3">
      <c r="F72">
        <v>58</v>
      </c>
      <c r="G72" s="22">
        <f t="shared" si="37"/>
        <v>80.983331949210466</v>
      </c>
      <c r="H72" s="22">
        <f t="shared" si="36"/>
        <v>79.473010625878388</v>
      </c>
      <c r="I72" s="22">
        <f t="shared" si="36"/>
        <v>86.738750305258392</v>
      </c>
      <c r="J72" s="22">
        <f t="shared" si="36"/>
        <v>81.262591685645532</v>
      </c>
      <c r="K72" s="22">
        <f t="shared" si="36"/>
        <v>27.948592273405637</v>
      </c>
      <c r="L72" s="23"/>
      <c r="M72" s="22">
        <f t="shared" si="36"/>
        <v>30.962906900256108</v>
      </c>
      <c r="N72" s="24">
        <f t="shared" si="28"/>
        <v>18.515347421516299</v>
      </c>
      <c r="O72" s="24">
        <f>IF(Settings!$I$6&gt;69, 0.2*(N72), 0)</f>
        <v>0</v>
      </c>
      <c r="P72" s="25">
        <f t="shared" si="29"/>
        <v>58.073975892110354</v>
      </c>
      <c r="Q72" s="25">
        <f t="shared" si="29"/>
        <v>34.7883421052043</v>
      </c>
      <c r="R72" s="25">
        <f t="shared" si="29"/>
        <v>53.576250024209195</v>
      </c>
      <c r="S72" s="26" t="e">
        <f t="shared" si="9"/>
        <v>#VALUE!</v>
      </c>
      <c r="T72" s="26" t="e">
        <f t="shared" si="10"/>
        <v>#VALUE!</v>
      </c>
      <c r="U72" s="27" t="e">
        <f t="shared" si="11"/>
        <v>#VALUE!</v>
      </c>
      <c r="V72" s="27" t="e">
        <f t="shared" si="12"/>
        <v>#VALUE!</v>
      </c>
      <c r="W72" s="28" t="e">
        <f t="shared" si="13"/>
        <v>#VALUE!</v>
      </c>
      <c r="X72" s="28" t="e">
        <f t="shared" si="14"/>
        <v>#VALUE!</v>
      </c>
      <c r="Z72" s="23">
        <f t="shared" si="30"/>
        <v>29.139174591104211</v>
      </c>
      <c r="AA72" s="23">
        <f t="shared" si="30"/>
        <v>56.640659878684033</v>
      </c>
      <c r="AC72">
        <v>58</v>
      </c>
      <c r="AE72" s="45">
        <f t="shared" si="35"/>
        <v>67.094165924953685</v>
      </c>
      <c r="AG72">
        <f t="shared" si="17"/>
        <v>67.094165924953685</v>
      </c>
      <c r="AH72" s="22">
        <f t="shared" si="32"/>
        <v>84.911532907629137</v>
      </c>
      <c r="AI72" s="22">
        <f t="shared" si="32"/>
        <v>86.086909720161955</v>
      </c>
      <c r="AJ72" s="22">
        <f t="shared" si="32"/>
        <v>94.059924682288155</v>
      </c>
      <c r="AK72" s="22">
        <f t="shared" si="32"/>
        <v>87.722993527081968</v>
      </c>
      <c r="AL72" s="22">
        <f t="shared" si="32"/>
        <v>28.898084743601448</v>
      </c>
      <c r="AM72" s="23"/>
      <c r="AN72" s="22">
        <f t="shared" si="33"/>
        <v>34.122949811066853</v>
      </c>
      <c r="AO72" s="24">
        <f t="shared" si="33"/>
        <v>20.538662633828622</v>
      </c>
      <c r="AP72" s="24">
        <f>IF(Settings!$I$6&gt;69, 0.2*(AO72), 0)</f>
        <v>0</v>
      </c>
      <c r="AQ72" s="25">
        <f t="shared" si="34"/>
        <v>61.989083952692695</v>
      </c>
      <c r="AR72" s="25">
        <f t="shared" si="34"/>
        <v>36.467587153929735</v>
      </c>
      <c r="AS72" s="25">
        <f t="shared" si="34"/>
        <v>54.326892035062315</v>
      </c>
      <c r="AT72" s="26" t="e">
        <f t="shared" si="21"/>
        <v>#VALUE!</v>
      </c>
      <c r="AU72" s="26" t="e">
        <f t="shared" si="22"/>
        <v>#VALUE!</v>
      </c>
      <c r="AV72" s="27" t="e">
        <f t="shared" si="23"/>
        <v>#VALUE!</v>
      </c>
      <c r="AW72" s="27" t="e">
        <f t="shared" si="24"/>
        <v>#VALUE!</v>
      </c>
      <c r="AX72" s="28" t="e">
        <f t="shared" si="25"/>
        <v>#VALUE!</v>
      </c>
      <c r="AY72" s="28" t="e">
        <f t="shared" si="26"/>
        <v>#VALUE!</v>
      </c>
      <c r="BA72" s="23">
        <f t="shared" si="31"/>
        <v>29.582049743702534</v>
      </c>
      <c r="BB72" s="23">
        <f t="shared" si="31"/>
        <v>57.862227250589108</v>
      </c>
    </row>
    <row r="73" spans="6:54" x14ac:dyDescent="0.3">
      <c r="F73">
        <v>59</v>
      </c>
      <c r="G73" s="22">
        <f t="shared" si="37"/>
        <v>81.528319604461899</v>
      </c>
      <c r="H73" s="22">
        <f t="shared" si="36"/>
        <v>80.276468810496112</v>
      </c>
      <c r="I73" s="22">
        <f t="shared" si="36"/>
        <v>87.673430858524085</v>
      </c>
      <c r="J73" s="22">
        <f t="shared" si="36"/>
        <v>82.051144107938711</v>
      </c>
      <c r="K73" s="22">
        <f t="shared" si="36"/>
        <v>28.083302445143669</v>
      </c>
      <c r="L73" s="23"/>
      <c r="M73" s="22">
        <f t="shared" si="36"/>
        <v>31.346457442791795</v>
      </c>
      <c r="N73" s="24">
        <f t="shared" si="28"/>
        <v>18.755102583538871</v>
      </c>
      <c r="O73" s="24">
        <f>IF(Settings!$I$6&gt;69, 0.2*(N73), 0)</f>
        <v>0</v>
      </c>
      <c r="P73" s="25">
        <f t="shared" si="29"/>
        <v>58.55480637764299</v>
      </c>
      <c r="Q73" s="25">
        <f t="shared" si="29"/>
        <v>35.005521267640745</v>
      </c>
      <c r="R73" s="25">
        <f t="shared" si="29"/>
        <v>53.68858039250663</v>
      </c>
      <c r="S73" s="26" t="e">
        <f t="shared" si="9"/>
        <v>#VALUE!</v>
      </c>
      <c r="T73" s="26" t="e">
        <f t="shared" si="10"/>
        <v>#VALUE!</v>
      </c>
      <c r="U73" s="27" t="e">
        <f t="shared" si="11"/>
        <v>#VALUE!</v>
      </c>
      <c r="V73" s="27" t="e">
        <f t="shared" si="12"/>
        <v>#VALUE!</v>
      </c>
      <c r="W73" s="28" t="e">
        <f t="shared" si="13"/>
        <v>#VALUE!</v>
      </c>
      <c r="X73" s="28" t="e">
        <f t="shared" si="14"/>
        <v>#VALUE!</v>
      </c>
      <c r="Z73" s="23">
        <f t="shared" si="30"/>
        <v>29.204765909948989</v>
      </c>
      <c r="AA73" s="23">
        <f t="shared" si="30"/>
        <v>56.803538034935343</v>
      </c>
      <c r="AC73">
        <v>59</v>
      </c>
      <c r="AE73" s="45">
        <f t="shared" si="35"/>
        <v>67.589693074991615</v>
      </c>
      <c r="AG73">
        <f t="shared" si="17"/>
        <v>67.589693074991615</v>
      </c>
      <c r="AH73" s="22">
        <f t="shared" si="32"/>
        <v>85.069061644168187</v>
      </c>
      <c r="AI73" s="22">
        <f t="shared" si="32"/>
        <v>86.405214006403142</v>
      </c>
      <c r="AJ73" s="22">
        <f t="shared" si="32"/>
        <v>94.389247159105594</v>
      </c>
      <c r="AK73" s="22">
        <f t="shared" si="32"/>
        <v>88.032025390693079</v>
      </c>
      <c r="AL73" s="22">
        <f t="shared" si="32"/>
        <v>28.934987573219544</v>
      </c>
      <c r="AM73" s="23"/>
      <c r="AN73" s="22">
        <f t="shared" si="33"/>
        <v>34.275005967707344</v>
      </c>
      <c r="AO73" s="24">
        <f t="shared" si="33"/>
        <v>20.639119178143858</v>
      </c>
      <c r="AP73" s="24">
        <f>IF(Settings!$I$6&gt;69, 0.2*(AO73), 0)</f>
        <v>0</v>
      </c>
      <c r="AQ73" s="25">
        <f t="shared" si="34"/>
        <v>62.174981788092879</v>
      </c>
      <c r="AR73" s="25">
        <f t="shared" si="34"/>
        <v>36.542012861343323</v>
      </c>
      <c r="AS73" s="25">
        <f t="shared" si="34"/>
        <v>54.353872557241154</v>
      </c>
      <c r="AT73" s="26" t="e">
        <f t="shared" si="21"/>
        <v>#VALUE!</v>
      </c>
      <c r="AU73" s="26" t="e">
        <f t="shared" si="22"/>
        <v>#VALUE!</v>
      </c>
      <c r="AV73" s="27" t="e">
        <f t="shared" si="23"/>
        <v>#VALUE!</v>
      </c>
      <c r="AW73" s="27" t="e">
        <f t="shared" si="24"/>
        <v>#VALUE!</v>
      </c>
      <c r="AX73" s="28" t="e">
        <f t="shared" si="25"/>
        <v>#VALUE!</v>
      </c>
      <c r="AY73" s="28" t="e">
        <f t="shared" si="26"/>
        <v>#VALUE!</v>
      </c>
      <c r="BA73" s="23">
        <f t="shared" si="31"/>
        <v>29.598221129698707</v>
      </c>
      <c r="BB73" s="23">
        <f t="shared" si="31"/>
        <v>57.914232659847208</v>
      </c>
    </row>
    <row r="74" spans="6:54" x14ac:dyDescent="0.3">
      <c r="F74">
        <v>60</v>
      </c>
      <c r="G74" s="22">
        <f t="shared" si="37"/>
        <v>82.041646115501933</v>
      </c>
      <c r="H74" s="22">
        <f t="shared" si="36"/>
        <v>81.060164411223042</v>
      </c>
      <c r="I74" s="22">
        <f t="shared" si="36"/>
        <v>88.573780168936452</v>
      </c>
      <c r="J74" s="22">
        <f t="shared" si="36"/>
        <v>82.819352778384072</v>
      </c>
      <c r="K74" s="22">
        <f t="shared" si="36"/>
        <v>28.20938140633632</v>
      </c>
      <c r="L74" s="23"/>
      <c r="M74" s="22">
        <f t="shared" si="36"/>
        <v>31.720741972920646</v>
      </c>
      <c r="N74" s="24">
        <f t="shared" si="28"/>
        <v>18.990474946323772</v>
      </c>
      <c r="O74" s="24">
        <f>IF(Settings!$I$6&gt;69, 0.2*(N74), 0)</f>
        <v>0</v>
      </c>
      <c r="P74" s="25">
        <f t="shared" si="29"/>
        <v>59.022439444958316</v>
      </c>
      <c r="Q74" s="25">
        <f t="shared" si="29"/>
        <v>35.213914298223841</v>
      </c>
      <c r="R74" s="25">
        <f t="shared" si="29"/>
        <v>53.792117125801582</v>
      </c>
      <c r="S74" s="26" t="e">
        <f t="shared" si="9"/>
        <v>#VALUE!</v>
      </c>
      <c r="T74" s="26" t="e">
        <f t="shared" si="10"/>
        <v>#VALUE!</v>
      </c>
      <c r="U74" s="27" t="e">
        <f t="shared" si="11"/>
        <v>#VALUE!</v>
      </c>
      <c r="V74" s="27" t="e">
        <f t="shared" si="12"/>
        <v>#VALUE!</v>
      </c>
      <c r="W74" s="28" t="e">
        <f t="shared" si="13"/>
        <v>#VALUE!</v>
      </c>
      <c r="X74" s="28" t="e">
        <f t="shared" si="14"/>
        <v>#VALUE!</v>
      </c>
      <c r="Z74" s="23">
        <f t="shared" si="30"/>
        <v>29.265401630161296</v>
      </c>
      <c r="AA74" s="23">
        <f t="shared" si="30"/>
        <v>56.958519017091213</v>
      </c>
      <c r="AC74">
        <v>60</v>
      </c>
      <c r="AE74" s="45">
        <f t="shared" si="35"/>
        <v>68.046299655278801</v>
      </c>
      <c r="AG74">
        <f t="shared" si="17"/>
        <v>68.046299655278801</v>
      </c>
      <c r="AH74" s="22">
        <f t="shared" si="32"/>
        <v>85.209992467094239</v>
      </c>
      <c r="AI74" s="22">
        <f t="shared" si="32"/>
        <v>86.694945458675818</v>
      </c>
      <c r="AJ74" s="22">
        <f t="shared" si="32"/>
        <v>94.687014330163066</v>
      </c>
      <c r="AK74" s="22">
        <f t="shared" si="32"/>
        <v>88.31315386168265</v>
      </c>
      <c r="AL74" s="22">
        <f t="shared" si="32"/>
        <v>28.96791163930293</v>
      </c>
      <c r="AM74" s="23"/>
      <c r="AN74" s="22">
        <f t="shared" si="33"/>
        <v>34.413392014850608</v>
      </c>
      <c r="AO74" s="24">
        <f t="shared" si="33"/>
        <v>20.730828653399264</v>
      </c>
      <c r="AP74" s="24">
        <f>IF(Settings!$I$6&gt;69, 0.2*(AO74), 0)</f>
        <v>0</v>
      </c>
      <c r="AQ74" s="25">
        <f t="shared" si="34"/>
        <v>62.343984606750084</v>
      </c>
      <c r="AR74" s="25">
        <f t="shared" si="34"/>
        <v>36.609231113465924</v>
      </c>
      <c r="AS74" s="25">
        <f t="shared" si="34"/>
        <v>54.377779298587029</v>
      </c>
      <c r="AT74" s="26" t="e">
        <f t="shared" si="21"/>
        <v>#VALUE!</v>
      </c>
      <c r="AU74" s="26" t="e">
        <f t="shared" si="22"/>
        <v>#VALUE!</v>
      </c>
      <c r="AV74" s="27" t="e">
        <f t="shared" si="23"/>
        <v>#VALUE!</v>
      </c>
      <c r="AW74" s="27" t="e">
        <f t="shared" si="24"/>
        <v>#VALUE!</v>
      </c>
      <c r="AX74" s="28" t="e">
        <f t="shared" si="25"/>
        <v>#VALUE!</v>
      </c>
      <c r="AY74" s="28" t="e">
        <f t="shared" si="26"/>
        <v>#VALUE!</v>
      </c>
      <c r="BA74" s="23">
        <f t="shared" si="31"/>
        <v>29.612570296555976</v>
      </c>
      <c r="BB74" s="23">
        <f t="shared" si="31"/>
        <v>57.961032669080701</v>
      </c>
    </row>
    <row r="75" spans="6:54" x14ac:dyDescent="0.3">
      <c r="F75">
        <v>61</v>
      </c>
      <c r="G75" s="22">
        <f t="shared" si="37"/>
        <v>82.524994275316942</v>
      </c>
      <c r="H75" s="22">
        <f t="shared" si="36"/>
        <v>81.824497666453624</v>
      </c>
      <c r="I75" s="22">
        <f t="shared" si="36"/>
        <v>89.440776770719566</v>
      </c>
      <c r="J75" s="22">
        <f t="shared" si="36"/>
        <v>83.567659965779782</v>
      </c>
      <c r="K75" s="22">
        <f t="shared" si="36"/>
        <v>28.327354084663099</v>
      </c>
      <c r="L75" s="23"/>
      <c r="M75" s="22">
        <f t="shared" si="36"/>
        <v>32.085905353807171</v>
      </c>
      <c r="N75" s="24">
        <f t="shared" si="28"/>
        <v>19.221511127786208</v>
      </c>
      <c r="O75" s="24">
        <f>IF(Settings!$I$6&gt;69, 0.2*(N75), 0)</f>
        <v>0</v>
      </c>
      <c r="P75" s="25">
        <f t="shared" si="29"/>
        <v>59.477207414035448</v>
      </c>
      <c r="Q75" s="25">
        <f t="shared" si="29"/>
        <v>35.413853525543296</v>
      </c>
      <c r="R75" s="25">
        <f t="shared" si="29"/>
        <v>53.887538055582397</v>
      </c>
      <c r="S75" s="26" t="e">
        <f t="shared" si="9"/>
        <v>#VALUE!</v>
      </c>
      <c r="T75" s="26" t="e">
        <f t="shared" si="10"/>
        <v>#VALUE!</v>
      </c>
      <c r="U75" s="27" t="e">
        <f t="shared" si="11"/>
        <v>#VALUE!</v>
      </c>
      <c r="V75" s="27" t="e">
        <f t="shared" si="12"/>
        <v>#VALUE!</v>
      </c>
      <c r="W75" s="28" t="e">
        <f t="shared" si="13"/>
        <v>#VALUE!</v>
      </c>
      <c r="X75" s="28" t="e">
        <f t="shared" si="14"/>
        <v>#VALUE!</v>
      </c>
      <c r="Z75" s="23">
        <f t="shared" si="30"/>
        <v>29.321449899746366</v>
      </c>
      <c r="AA75" s="23">
        <f t="shared" si="30"/>
        <v>57.105985720931706</v>
      </c>
      <c r="AC75">
        <v>61</v>
      </c>
      <c r="AE75" s="45">
        <f t="shared" si="35"/>
        <v>68.467042634035067</v>
      </c>
      <c r="AG75">
        <f t="shared" si="17"/>
        <v>68.467042634035067</v>
      </c>
      <c r="AH75" s="22">
        <f t="shared" si="32"/>
        <v>85.336362408962174</v>
      </c>
      <c r="AI75" s="22">
        <f t="shared" si="32"/>
        <v>86.958918605521148</v>
      </c>
      <c r="AJ75" s="22">
        <f t="shared" si="32"/>
        <v>94.956638707234191</v>
      </c>
      <c r="AK75" s="22">
        <f t="shared" si="32"/>
        <v>88.569152274609777</v>
      </c>
      <c r="AL75" s="22">
        <f t="shared" si="32"/>
        <v>28.997359738060084</v>
      </c>
      <c r="AM75" s="23"/>
      <c r="AN75" s="22">
        <f t="shared" si="33"/>
        <v>34.539455775001876</v>
      </c>
      <c r="AO75" s="24">
        <f t="shared" si="33"/>
        <v>20.814612080017184</v>
      </c>
      <c r="AP75" s="24">
        <f>IF(Settings!$I$6&gt;69, 0.2*(AO75), 0)</f>
        <v>0</v>
      </c>
      <c r="AQ75" s="25">
        <f t="shared" si="34"/>
        <v>62.497789226112239</v>
      </c>
      <c r="AR75" s="25">
        <f t="shared" si="34"/>
        <v>36.670034674858996</v>
      </c>
      <c r="AS75" s="25">
        <f t="shared" si="34"/>
        <v>54.399027468879702</v>
      </c>
      <c r="AT75" s="26" t="e">
        <f t="shared" si="21"/>
        <v>#VALUE!</v>
      </c>
      <c r="AU75" s="26" t="e">
        <f t="shared" si="22"/>
        <v>#VALUE!</v>
      </c>
      <c r="AV75" s="27" t="e">
        <f t="shared" si="23"/>
        <v>#VALUE!</v>
      </c>
      <c r="AW75" s="27" t="e">
        <f t="shared" si="24"/>
        <v>#VALUE!</v>
      </c>
      <c r="AX75" s="28" t="e">
        <f t="shared" si="25"/>
        <v>#VALUE!</v>
      </c>
      <c r="AY75" s="28" t="e">
        <f t="shared" si="26"/>
        <v>#VALUE!</v>
      </c>
      <c r="BA75" s="23">
        <f t="shared" si="31"/>
        <v>29.625340246894652</v>
      </c>
      <c r="BB75" s="23">
        <f t="shared" si="31"/>
        <v>58.003226668847908</v>
      </c>
    </row>
    <row r="76" spans="6:54" x14ac:dyDescent="0.3">
      <c r="F76">
        <v>62</v>
      </c>
      <c r="G76" s="22">
        <f t="shared" si="37"/>
        <v>82.979977081384192</v>
      </c>
      <c r="H76" s="22">
        <f t="shared" si="36"/>
        <v>82.569866580277989</v>
      </c>
      <c r="I76" s="22">
        <f t="shared" si="36"/>
        <v>90.275397804381242</v>
      </c>
      <c r="J76" s="22">
        <f t="shared" si="36"/>
        <v>84.296504086672201</v>
      </c>
      <c r="K76" s="22">
        <f t="shared" si="36"/>
        <v>28.437717215719985</v>
      </c>
      <c r="L76" s="23"/>
      <c r="M76" s="22">
        <f t="shared" si="36"/>
        <v>32.442095996130483</v>
      </c>
      <c r="N76" s="24">
        <f t="shared" si="28"/>
        <v>19.448259376277004</v>
      </c>
      <c r="O76" s="24">
        <f>IF(Settings!$I$6&gt;69, 0.2*(N76), 0)</f>
        <v>0</v>
      </c>
      <c r="P76" s="25">
        <f t="shared" si="29"/>
        <v>59.919436320034549</v>
      </c>
      <c r="Q76" s="25">
        <f t="shared" si="29"/>
        <v>35.605660806879897</v>
      </c>
      <c r="R76" s="25">
        <f t="shared" si="29"/>
        <v>53.975470392812746</v>
      </c>
      <c r="S76" s="26" t="e">
        <f t="shared" si="9"/>
        <v>#VALUE!</v>
      </c>
      <c r="T76" s="26" t="e">
        <f t="shared" si="10"/>
        <v>#VALUE!</v>
      </c>
      <c r="U76" s="27" t="e">
        <f t="shared" si="11"/>
        <v>#VALUE!</v>
      </c>
      <c r="V76" s="27" t="e">
        <f t="shared" si="12"/>
        <v>#VALUE!</v>
      </c>
      <c r="W76" s="28" t="e">
        <f t="shared" si="13"/>
        <v>#VALUE!</v>
      </c>
      <c r="X76" s="28" t="e">
        <f t="shared" si="14"/>
        <v>#VALUE!</v>
      </c>
      <c r="Z76" s="23">
        <f t="shared" si="30"/>
        <v>29.373252452060868</v>
      </c>
      <c r="AA76" s="23">
        <f t="shared" si="30"/>
        <v>57.246302477472263</v>
      </c>
      <c r="AC76">
        <v>62</v>
      </c>
      <c r="AE76" s="45">
        <f t="shared" si="35"/>
        <v>68.854738873676126</v>
      </c>
      <c r="AG76">
        <f t="shared" si="17"/>
        <v>68.854738873676126</v>
      </c>
      <c r="AH76" s="22">
        <f t="shared" si="32"/>
        <v>85.449915278089705</v>
      </c>
      <c r="AI76" s="22">
        <f t="shared" si="32"/>
        <v>87.199633901610781</v>
      </c>
      <c r="AJ76" s="22">
        <f t="shared" si="32"/>
        <v>95.20110687208232</v>
      </c>
      <c r="AK76" s="22">
        <f t="shared" si="32"/>
        <v>88.802480823508887</v>
      </c>
      <c r="AL76" s="22">
        <f t="shared" si="32"/>
        <v>29.023759951830609</v>
      </c>
      <c r="AM76" s="23"/>
      <c r="AN76" s="22">
        <f t="shared" si="33"/>
        <v>34.654394906420464</v>
      </c>
      <c r="AO76" s="24">
        <f t="shared" si="33"/>
        <v>20.891204766100692</v>
      </c>
      <c r="AP76" s="24">
        <f>IF(Settings!$I$6&gt;69, 0.2*(AO76), 0)</f>
        <v>0</v>
      </c>
      <c r="AQ76" s="25">
        <f t="shared" si="34"/>
        <v>62.637898053383431</v>
      </c>
      <c r="AR76" s="25">
        <f t="shared" si="34"/>
        <v>36.725114972135906</v>
      </c>
      <c r="AS76" s="25">
        <f t="shared" si="34"/>
        <v>54.417966165687112</v>
      </c>
      <c r="AT76" s="26" t="e">
        <f t="shared" si="21"/>
        <v>#VALUE!</v>
      </c>
      <c r="AU76" s="26" t="e">
        <f t="shared" si="22"/>
        <v>#VALUE!</v>
      </c>
      <c r="AV76" s="27" t="e">
        <f t="shared" si="23"/>
        <v>#VALUE!</v>
      </c>
      <c r="AW76" s="27" t="e">
        <f t="shared" si="24"/>
        <v>#VALUE!</v>
      </c>
      <c r="AX76" s="28" t="e">
        <f t="shared" si="25"/>
        <v>#VALUE!</v>
      </c>
      <c r="AY76" s="28" t="e">
        <f t="shared" si="26"/>
        <v>#VALUE!</v>
      </c>
      <c r="BA76" s="23">
        <f t="shared" si="31"/>
        <v>29.636735786250075</v>
      </c>
      <c r="BB76" s="23">
        <f t="shared" si="31"/>
        <v>58.041333195135927</v>
      </c>
    </row>
    <row r="77" spans="6:54" x14ac:dyDescent="0.3">
      <c r="F77">
        <v>63</v>
      </c>
      <c r="G77" s="22">
        <f t="shared" si="37"/>
        <v>83.408137988696708</v>
      </c>
      <c r="H77" s="22">
        <f t="shared" si="36"/>
        <v>83.296666431068644</v>
      </c>
      <c r="I77" s="22">
        <f t="shared" si="36"/>
        <v>91.078615888844112</v>
      </c>
      <c r="J77" s="22">
        <f t="shared" si="36"/>
        <v>85.006319246409504</v>
      </c>
      <c r="K77" s="22">
        <f t="shared" si="36"/>
        <v>28.540940340972316</v>
      </c>
      <c r="L77" s="23"/>
      <c r="M77" s="22">
        <f t="shared" si="36"/>
        <v>32.789465284072904</v>
      </c>
      <c r="N77" s="24">
        <f t="shared" si="28"/>
        <v>19.670769390107765</v>
      </c>
      <c r="O77" s="24">
        <f>IF(Settings!$I$6&gt;69, 0.2*(N77), 0)</f>
        <v>0</v>
      </c>
      <c r="P77" s="25">
        <f t="shared" si="29"/>
        <v>60.349445866339124</v>
      </c>
      <c r="Q77" s="25">
        <f t="shared" si="29"/>
        <v>35.789647652561158</v>
      </c>
      <c r="R77" s="25">
        <f t="shared" si="29"/>
        <v>54.056494254348451</v>
      </c>
      <c r="S77" s="26" t="e">
        <f t="shared" si="9"/>
        <v>#VALUE!</v>
      </c>
      <c r="T77" s="26" t="e">
        <f t="shared" si="10"/>
        <v>#VALUE!</v>
      </c>
      <c r="U77" s="27" t="e">
        <f t="shared" si="11"/>
        <v>#VALUE!</v>
      </c>
      <c r="V77" s="27" t="e">
        <f t="shared" si="12"/>
        <v>#VALUE!</v>
      </c>
      <c r="W77" s="28" t="e">
        <f t="shared" si="13"/>
        <v>#VALUE!</v>
      </c>
      <c r="X77" s="28" t="e">
        <f t="shared" si="14"/>
        <v>#VALUE!</v>
      </c>
      <c r="Z77" s="23">
        <f t="shared" si="30"/>
        <v>29.421126359579333</v>
      </c>
      <c r="AA77" s="23">
        <f t="shared" si="30"/>
        <v>57.379815953079309</v>
      </c>
      <c r="AC77">
        <v>63</v>
      </c>
      <c r="AE77" s="45">
        <f t="shared" si="35"/>
        <v>69.211983989628195</v>
      </c>
      <c r="AG77">
        <f t="shared" si="17"/>
        <v>69.211983989628195</v>
      </c>
      <c r="AH77" s="22">
        <f t="shared" si="32"/>
        <v>85.552150200511193</v>
      </c>
      <c r="AI77" s="22">
        <f t="shared" si="32"/>
        <v>87.4193179820099</v>
      </c>
      <c r="AJ77" s="22">
        <f t="shared" si="32"/>
        <v>95.423040580656703</v>
      </c>
      <c r="AK77" s="22">
        <f t="shared" si="32"/>
        <v>89.015327228444818</v>
      </c>
      <c r="AL77" s="22">
        <f t="shared" si="32"/>
        <v>29.04747841755254</v>
      </c>
      <c r="AM77" s="23"/>
      <c r="AN77" s="22">
        <f t="shared" si="33"/>
        <v>34.759276018289938</v>
      </c>
      <c r="AO77" s="24">
        <f t="shared" si="33"/>
        <v>20.961266456696272</v>
      </c>
      <c r="AP77" s="24">
        <f>IF(Settings!$I$6&gt;69, 0.2*(AO77), 0)</f>
        <v>0</v>
      </c>
      <c r="AQ77" s="25">
        <f t="shared" si="34"/>
        <v>62.765644791332385</v>
      </c>
      <c r="AR77" s="25">
        <f t="shared" si="34"/>
        <v>36.77507708343353</v>
      </c>
      <c r="AS77" s="25">
        <f t="shared" si="34"/>
        <v>54.43489044960122</v>
      </c>
      <c r="AT77" s="26" t="e">
        <f t="shared" si="21"/>
        <v>#VALUE!</v>
      </c>
      <c r="AU77" s="26" t="e">
        <f t="shared" si="22"/>
        <v>#VALUE!</v>
      </c>
      <c r="AV77" s="27" t="e">
        <f t="shared" si="23"/>
        <v>#VALUE!</v>
      </c>
      <c r="AW77" s="27" t="e">
        <f t="shared" si="24"/>
        <v>#VALUE!</v>
      </c>
      <c r="AX77" s="28" t="e">
        <f t="shared" si="25"/>
        <v>#VALUE!</v>
      </c>
      <c r="AY77" s="28" t="e">
        <f t="shared" si="26"/>
        <v>#VALUE!</v>
      </c>
      <c r="BA77" s="23">
        <f t="shared" si="31"/>
        <v>29.646930416401656</v>
      </c>
      <c r="BB77" s="23">
        <f t="shared" si="31"/>
        <v>58.075802576516402</v>
      </c>
    </row>
    <row r="78" spans="6:54" x14ac:dyDescent="0.3">
      <c r="F78">
        <v>64</v>
      </c>
      <c r="G78" s="22">
        <f t="shared" si="37"/>
        <v>83.810951607635914</v>
      </c>
      <c r="H78" s="22">
        <f t="shared" si="36"/>
        <v>84.00528933045085</v>
      </c>
      <c r="I78" s="22">
        <f t="shared" si="36"/>
        <v>91.851396362405822</v>
      </c>
      <c r="J78" s="22">
        <f t="shared" si="36"/>
        <v>85.697534832099407</v>
      </c>
      <c r="K78" s="22">
        <f t="shared" si="36"/>
        <v>28.637466849996066</v>
      </c>
      <c r="L78" s="23"/>
      <c r="M78" s="22">
        <f t="shared" si="36"/>
        <v>33.128167046213484</v>
      </c>
      <c r="N78" s="24">
        <f t="shared" si="28"/>
        <v>19.889092149472628</v>
      </c>
      <c r="O78" s="24">
        <f>IF(Settings!$I$6&gt;69, 0.2*(N78), 0)</f>
        <v>0</v>
      </c>
      <c r="P78" s="25">
        <f t="shared" si="29"/>
        <v>60.767549395590954</v>
      </c>
      <c r="Q78" s="25">
        <f t="shared" si="29"/>
        <v>35.966115373252855</v>
      </c>
      <c r="R78" s="25">
        <f t="shared" si="29"/>
        <v>54.131145984381234</v>
      </c>
      <c r="S78" s="26" t="e">
        <f t="shared" si="9"/>
        <v>#VALUE!</v>
      </c>
      <c r="T78" s="26" t="e">
        <f t="shared" si="10"/>
        <v>#VALUE!</v>
      </c>
      <c r="U78" s="27" t="e">
        <f t="shared" si="11"/>
        <v>#VALUE!</v>
      </c>
      <c r="V78" s="27" t="e">
        <f t="shared" si="12"/>
        <v>#VALUE!</v>
      </c>
      <c r="W78" s="28" t="e">
        <f t="shared" si="13"/>
        <v>#VALUE!</v>
      </c>
      <c r="X78" s="28" t="e">
        <f t="shared" si="14"/>
        <v>#VALUE!</v>
      </c>
      <c r="Z78" s="23">
        <f t="shared" si="30"/>
        <v>29.465365693292995</v>
      </c>
      <c r="AA78" s="23">
        <f t="shared" si="30"/>
        <v>57.506856005943725</v>
      </c>
      <c r="AC78">
        <v>64</v>
      </c>
      <c r="AE78" s="45">
        <f t="shared" si="35"/>
        <v>69.541169727900453</v>
      </c>
      <c r="AG78">
        <f t="shared" si="17"/>
        <v>69.541169727900453</v>
      </c>
      <c r="AH78" s="22">
        <f t="shared" si="32"/>
        <v>85.644361178101377</v>
      </c>
      <c r="AI78" s="22">
        <f t="shared" si="32"/>
        <v>87.619958055390939</v>
      </c>
      <c r="AJ78" s="22">
        <f t="shared" si="32"/>
        <v>95.624748029398319</v>
      </c>
      <c r="AK78" s="22">
        <f t="shared" si="32"/>
        <v>89.209641402065941</v>
      </c>
      <c r="AL78" s="22">
        <f t="shared" si="32"/>
        <v>29.068829655880315</v>
      </c>
      <c r="AM78" s="23"/>
      <c r="AN78" s="22">
        <f t="shared" si="33"/>
        <v>34.855051043332452</v>
      </c>
      <c r="AO78" s="24">
        <f t="shared" si="33"/>
        <v>21.025390125390501</v>
      </c>
      <c r="AP78" s="24">
        <f>IF(Settings!$I$6&gt;69, 0.2*(AO78), 0)</f>
        <v>0</v>
      </c>
      <c r="AQ78" s="25">
        <f t="shared" si="34"/>
        <v>62.882216272437439</v>
      </c>
      <c r="AR78" s="25">
        <f t="shared" si="34"/>
        <v>36.820452221324317</v>
      </c>
      <c r="AS78" s="25">
        <f t="shared" si="34"/>
        <v>54.450050960023738</v>
      </c>
      <c r="AT78" s="26" t="e">
        <f t="shared" si="21"/>
        <v>#VALUE!</v>
      </c>
      <c r="AU78" s="26" t="e">
        <f t="shared" si="22"/>
        <v>#VALUE!</v>
      </c>
      <c r="AV78" s="27" t="e">
        <f t="shared" si="23"/>
        <v>#VALUE!</v>
      </c>
      <c r="AW78" s="27" t="e">
        <f t="shared" si="24"/>
        <v>#VALUE!</v>
      </c>
      <c r="AX78" s="28" t="e">
        <f t="shared" si="25"/>
        <v>#VALUE!</v>
      </c>
      <c r="AY78" s="28" t="e">
        <f t="shared" si="26"/>
        <v>#VALUE!</v>
      </c>
      <c r="BA78" s="23">
        <f t="shared" si="31"/>
        <v>29.656071840312705</v>
      </c>
      <c r="BB78" s="23">
        <f t="shared" si="31"/>
        <v>58.107027345099418</v>
      </c>
    </row>
    <row r="79" spans="6:54" x14ac:dyDescent="0.3">
      <c r="F79">
        <v>65</v>
      </c>
      <c r="G79" s="22">
        <f t="shared" si="37"/>
        <v>84.189824769985293</v>
      </c>
      <c r="H79" s="22">
        <f t="shared" ref="H79:K84" si="38">H$4*(1-EXP(-H$5*$F79))^H$6</f>
        <v>84.696123828594096</v>
      </c>
      <c r="I79" s="22">
        <f t="shared" si="38"/>
        <v>92.594694861444225</v>
      </c>
      <c r="J79" s="22">
        <f t="shared" si="38"/>
        <v>86.370575153128414</v>
      </c>
      <c r="K79" s="22">
        <f t="shared" si="38"/>
        <v>28.727715050574531</v>
      </c>
      <c r="L79" s="23"/>
      <c r="M79" s="22">
        <f t="shared" ref="M79:M84" si="39">M$4*(1-EXP(-M$5*$F79))^M$6</f>
        <v>33.458357068340717</v>
      </c>
      <c r="N79" s="24">
        <f t="shared" si="28"/>
        <v>20.103279759945359</v>
      </c>
      <c r="O79" s="24">
        <f>IF(Settings!$I$6&gt;69, 0.2*(N79), 0)</f>
        <v>0</v>
      </c>
      <c r="P79" s="25">
        <f t="shared" si="29"/>
        <v>61.17405387687964</v>
      </c>
      <c r="Q79" s="25">
        <f t="shared" si="29"/>
        <v>36.135355246693194</v>
      </c>
      <c r="R79" s="25">
        <f t="shared" si="29"/>
        <v>54.199921275875468</v>
      </c>
      <c r="S79" s="26" t="e">
        <f t="shared" ref="S79:S84" si="40">S$8*(S$4*(1-EXP(-S$5*F79))^S$6)</f>
        <v>#VALUE!</v>
      </c>
      <c r="T79" s="26" t="e">
        <f t="shared" ref="T79:T84" si="41">T$8*(T$4*(1-EXP(-T$5*F79))^T$6)</f>
        <v>#VALUE!</v>
      </c>
      <c r="U79" s="27" t="e">
        <f t="shared" ref="U79:U84" si="42">(U$7/100*$H79)+((100-U$7)/100*$N79)</f>
        <v>#VALUE!</v>
      </c>
      <c r="V79" s="27" t="e">
        <f t="shared" ref="V79:V84" si="43">(V$7/100*$H79)+((100-V$7)/100*$O79)</f>
        <v>#VALUE!</v>
      </c>
      <c r="W79" s="28" t="e">
        <f t="shared" ref="W79:W84" si="44">$W$7/100*(($W$4*(1-EXP(-$W$5*F79))^$W$6)) + ((100-$W$7)/100*N79)</f>
        <v>#VALUE!</v>
      </c>
      <c r="X79" s="28" t="e">
        <f t="shared" ref="X79:X84" si="45">$X$7/100*(($X$4*(1-EXP(-$X$5*F79))^$X$6)) + ((100-$X$7)/100*O79)</f>
        <v>#VALUE!</v>
      </c>
      <c r="Z79" s="23">
        <f t="shared" si="30"/>
        <v>29.5062430891197</v>
      </c>
      <c r="AA79" s="23">
        <f t="shared" si="30"/>
        <v>57.627736501027925</v>
      </c>
      <c r="AC79">
        <v>65</v>
      </c>
      <c r="AE79" s="45">
        <f t="shared" si="35"/>
        <v>69.844499977757209</v>
      </c>
      <c r="AG79">
        <f t="shared" ref="AG79:AG84" si="46">AE79</f>
        <v>69.844499977757209</v>
      </c>
      <c r="AH79" s="22">
        <f t="shared" si="32"/>
        <v>85.727669478859397</v>
      </c>
      <c r="AI79" s="22">
        <f t="shared" si="32"/>
        <v>87.803331382054552</v>
      </c>
      <c r="AJ79" s="22">
        <f t="shared" si="32"/>
        <v>95.808267013393348</v>
      </c>
      <c r="AK79" s="22">
        <f t="shared" si="32"/>
        <v>89.387165097188301</v>
      </c>
      <c r="AL79" s="22">
        <f t="shared" si="32"/>
        <v>29.088084970431058</v>
      </c>
      <c r="AM79" s="23"/>
      <c r="AN79" s="22">
        <f t="shared" si="33"/>
        <v>34.942571299419548</v>
      </c>
      <c r="AO79" s="24">
        <f t="shared" si="33"/>
        <v>21.084109608627891</v>
      </c>
      <c r="AP79" s="24">
        <f>IF(Settings!$I$6&gt;69, 0.2*(AO79), 0)</f>
        <v>0</v>
      </c>
      <c r="AQ79" s="25">
        <f t="shared" si="34"/>
        <v>62.988671069536622</v>
      </c>
      <c r="AR79" s="25">
        <f t="shared" si="34"/>
        <v>36.861708171281201</v>
      </c>
      <c r="AS79" s="25">
        <f t="shared" si="34"/>
        <v>54.463661618755602</v>
      </c>
      <c r="AT79" s="26" t="e">
        <f t="shared" ref="AT79:AT84" si="47">AT$8*(AT$4*(1-EXP(-AT$5*AG79))^AT$6)</f>
        <v>#VALUE!</v>
      </c>
      <c r="AU79" s="26" t="e">
        <f t="shared" ref="AU79:AU84" si="48">AU$8*(AU$4*(1-EXP(-AU$5*AG79))^AU$6)</f>
        <v>#VALUE!</v>
      </c>
      <c r="AV79" s="27" t="e">
        <f t="shared" ref="AV79:AV84" si="49">(AV$7/100*$AI79)+((100-AV$7)/100*$AO79)</f>
        <v>#VALUE!</v>
      </c>
      <c r="AW79" s="27" t="e">
        <f t="shared" ref="AW79:AW84" si="50">(AW$7/100*$AI79)+((100-AW$7)/100*$AP79)</f>
        <v>#VALUE!</v>
      </c>
      <c r="AX79" s="28" t="e">
        <f t="shared" ref="AX79:AX84" si="51">$W$7/100*(($W$4*(1-EXP(-$W$5*AG79))^$W$6)) + ((100-$W$7)/100*AO79)</f>
        <v>#VALUE!</v>
      </c>
      <c r="AY79" s="28" t="e">
        <f t="shared" ref="AY79:AY84" si="52">$X$7/100*(($X$4*(1-EXP(-$X$5*AG79))^$X$6)) + ((100-$X$7)/100*AP79)</f>
        <v>#VALUE!</v>
      </c>
      <c r="BA79" s="23">
        <f t="shared" si="31"/>
        <v>29.664286384336748</v>
      </c>
      <c r="BB79" s="23">
        <f t="shared" si="31"/>
        <v>58.13535084766248</v>
      </c>
    </row>
    <row r="80" spans="6:54" x14ac:dyDescent="0.3">
      <c r="F80">
        <v>66</v>
      </c>
      <c r="G80" s="22">
        <f t="shared" si="37"/>
        <v>84.546097895871284</v>
      </c>
      <c r="H80" s="22">
        <f t="shared" si="38"/>
        <v>85.369554562090713</v>
      </c>
      <c r="I80" s="22">
        <f t="shared" si="38"/>
        <v>93.309455207822509</v>
      </c>
      <c r="J80" s="22">
        <f t="shared" si="38"/>
        <v>87.025859125258492</v>
      </c>
      <c r="K80" s="22">
        <f t="shared" si="38"/>
        <v>28.812079252878473</v>
      </c>
      <c r="L80" s="23"/>
      <c r="M80" s="22">
        <f t="shared" si="39"/>
        <v>33.780192645384957</v>
      </c>
      <c r="N80" s="24">
        <f t="shared" si="28"/>
        <v>20.313385306790323</v>
      </c>
      <c r="O80" s="24">
        <f>IF(Settings!$I$6&gt;69, 0.2*(N80), 0)</f>
        <v>0</v>
      </c>
      <c r="P80" s="25">
        <f t="shared" si="29"/>
        <v>61.569259907418299</v>
      </c>
      <c r="Q80" s="25">
        <f t="shared" si="29"/>
        <v>36.297648700755566</v>
      </c>
      <c r="R80" s="25">
        <f t="shared" si="29"/>
        <v>54.263278098255654</v>
      </c>
      <c r="S80" s="26" t="e">
        <f t="shared" si="40"/>
        <v>#VALUE!</v>
      </c>
      <c r="T80" s="26" t="e">
        <f t="shared" si="41"/>
        <v>#VALUE!</v>
      </c>
      <c r="U80" s="27" t="e">
        <f t="shared" si="42"/>
        <v>#VALUE!</v>
      </c>
      <c r="V80" s="27" t="e">
        <f t="shared" si="43"/>
        <v>#VALUE!</v>
      </c>
      <c r="W80" s="28" t="e">
        <f t="shared" si="44"/>
        <v>#VALUE!</v>
      </c>
      <c r="X80" s="28" t="e">
        <f t="shared" si="45"/>
        <v>#VALUE!</v>
      </c>
      <c r="Z80" s="23">
        <f t="shared" si="30"/>
        <v>29.544011223443608</v>
      </c>
      <c r="AA80" s="23">
        <f t="shared" si="30"/>
        <v>57.742756085500218</v>
      </c>
      <c r="AC80">
        <v>66</v>
      </c>
      <c r="AE80" s="45">
        <f t="shared" si="35"/>
        <v>70.124005526694646</v>
      </c>
      <c r="AG80">
        <f t="shared" si="46"/>
        <v>70.124005526694646</v>
      </c>
      <c r="AH80" s="22">
        <f t="shared" si="32"/>
        <v>85.803050280851949</v>
      </c>
      <c r="AI80" s="22">
        <f t="shared" si="32"/>
        <v>87.971030617420908</v>
      </c>
      <c r="AJ80" s="22">
        <f t="shared" si="32"/>
        <v>95.975401381246328</v>
      </c>
      <c r="AK80" s="22">
        <f t="shared" si="32"/>
        <v>89.549457342772129</v>
      </c>
      <c r="AL80" s="22">
        <f t="shared" si="32"/>
        <v>29.105479312061558</v>
      </c>
      <c r="AM80" s="23"/>
      <c r="AN80" s="22">
        <f t="shared" si="33"/>
        <v>35.022599599306268</v>
      </c>
      <c r="AO80" s="24">
        <f t="shared" si="33"/>
        <v>21.137906251462248</v>
      </c>
      <c r="AP80" s="24">
        <f>IF(Settings!$I$6&gt;69, 0.2*(AO80), 0)</f>
        <v>0</v>
      </c>
      <c r="AQ80" s="25">
        <f t="shared" si="34"/>
        <v>63.085955413140866</v>
      </c>
      <c r="AR80" s="25">
        <f t="shared" si="34"/>
        <v>36.899258055601422</v>
      </c>
      <c r="AS80" s="25">
        <f t="shared" si="34"/>
        <v>54.475905837445524</v>
      </c>
      <c r="AT80" s="26" t="e">
        <f t="shared" si="47"/>
        <v>#VALUE!</v>
      </c>
      <c r="AU80" s="26" t="e">
        <f t="shared" si="48"/>
        <v>#VALUE!</v>
      </c>
      <c r="AV80" s="27" t="e">
        <f t="shared" si="49"/>
        <v>#VALUE!</v>
      </c>
      <c r="AW80" s="27" t="e">
        <f t="shared" si="50"/>
        <v>#VALUE!</v>
      </c>
      <c r="AX80" s="28" t="e">
        <f t="shared" si="51"/>
        <v>#VALUE!</v>
      </c>
      <c r="AY80" s="28" t="e">
        <f t="shared" si="52"/>
        <v>#VALUE!</v>
      </c>
      <c r="BA80" s="23">
        <f t="shared" si="31"/>
        <v>29.671682570819907</v>
      </c>
      <c r="BB80" s="23">
        <f t="shared" si="31"/>
        <v>58.16107440089818</v>
      </c>
    </row>
    <row r="81" spans="3:54" x14ac:dyDescent="0.3">
      <c r="F81">
        <v>67</v>
      </c>
      <c r="G81" s="22">
        <f t="shared" si="37"/>
        <v>84.881046602961064</v>
      </c>
      <c r="H81" s="22">
        <f t="shared" si="38"/>
        <v>86.025961940988083</v>
      </c>
      <c r="I81" s="22">
        <f t="shared" si="38"/>
        <v>93.996607577916592</v>
      </c>
      <c r="J81" s="22">
        <f t="shared" si="38"/>
        <v>87.663799994642005</v>
      </c>
      <c r="K81" s="22">
        <f t="shared" si="38"/>
        <v>28.890930856272547</v>
      </c>
      <c r="L81" s="23"/>
      <c r="M81" s="22">
        <f t="shared" si="39"/>
        <v>34.093832169846664</v>
      </c>
      <c r="N81" s="24">
        <f t="shared" si="28"/>
        <v>20.519462719379561</v>
      </c>
      <c r="O81" s="24">
        <f>IF(Settings!$I$6&gt;69, 0.2*(N81), 0)</f>
        <v>0</v>
      </c>
      <c r="P81" s="25">
        <f t="shared" si="29"/>
        <v>61.953461727189747</v>
      </c>
      <c r="Q81" s="25">
        <f t="shared" si="29"/>
        <v>36.453267510066752</v>
      </c>
      <c r="R81" s="25">
        <f t="shared" si="29"/>
        <v>54.321639438545063</v>
      </c>
      <c r="S81" s="26" t="e">
        <f t="shared" si="40"/>
        <v>#VALUE!</v>
      </c>
      <c r="T81" s="26" t="e">
        <f t="shared" si="41"/>
        <v>#VALUE!</v>
      </c>
      <c r="U81" s="27" t="e">
        <f t="shared" si="42"/>
        <v>#VALUE!</v>
      </c>
      <c r="V81" s="27" t="e">
        <f t="shared" si="43"/>
        <v>#VALUE!</v>
      </c>
      <c r="W81" s="28" t="e">
        <f t="shared" si="44"/>
        <v>#VALUE!</v>
      </c>
      <c r="X81" s="28" t="e">
        <f t="shared" si="45"/>
        <v>#VALUE!</v>
      </c>
      <c r="Z81" s="23">
        <f t="shared" si="30"/>
        <v>29.578904200466638</v>
      </c>
      <c r="AA81" s="23">
        <f t="shared" si="30"/>
        <v>57.852198926571987</v>
      </c>
      <c r="AC81">
        <v>67</v>
      </c>
      <c r="AE81" s="45">
        <f t="shared" si="35"/>
        <v>70.381557656506004</v>
      </c>
      <c r="AG81">
        <f t="shared" si="46"/>
        <v>70.381557656506004</v>
      </c>
      <c r="AH81" s="22">
        <f t="shared" si="32"/>
        <v>85.871354687838064</v>
      </c>
      <c r="AI81" s="22">
        <f t="shared" si="32"/>
        <v>88.124485667129875</v>
      </c>
      <c r="AJ81" s="22">
        <f t="shared" si="32"/>
        <v>96.127751930710076</v>
      </c>
      <c r="AK81" s="22">
        <f t="shared" si="32"/>
        <v>89.69791633470453</v>
      </c>
      <c r="AL81" s="22">
        <f t="shared" si="32"/>
        <v>29.121216915944636</v>
      </c>
      <c r="AM81" s="23"/>
      <c r="AN81" s="22">
        <f t="shared" si="33"/>
        <v>35.095820707830576</v>
      </c>
      <c r="AO81" s="24">
        <f t="shared" si="33"/>
        <v>21.18721470698782</v>
      </c>
      <c r="AP81" s="24">
        <f>IF(Settings!$I$6&gt;69, 0.2*(AO81), 0)</f>
        <v>0</v>
      </c>
      <c r="AQ81" s="25">
        <f t="shared" si="34"/>
        <v>63.174916850576828</v>
      </c>
      <c r="AR81" s="25">
        <f t="shared" si="34"/>
        <v>36.93346772015488</v>
      </c>
      <c r="AS81" s="25">
        <f t="shared" si="34"/>
        <v>54.486941547305037</v>
      </c>
      <c r="AT81" s="26" t="e">
        <f t="shared" si="47"/>
        <v>#VALUE!</v>
      </c>
      <c r="AU81" s="26" t="e">
        <f t="shared" si="48"/>
        <v>#VALUE!</v>
      </c>
      <c r="AV81" s="27" t="e">
        <f t="shared" si="49"/>
        <v>#VALUE!</v>
      </c>
      <c r="AW81" s="27" t="e">
        <f t="shared" si="50"/>
        <v>#VALUE!</v>
      </c>
      <c r="AX81" s="28" t="e">
        <f t="shared" si="51"/>
        <v>#VALUE!</v>
      </c>
      <c r="AY81" s="28" t="e">
        <f t="shared" si="52"/>
        <v>#VALUE!</v>
      </c>
      <c r="BA81" s="23">
        <f t="shared" si="31"/>
        <v>29.678354020063161</v>
      </c>
      <c r="BB81" s="23">
        <f t="shared" si="31"/>
        <v>58.184463263309887</v>
      </c>
    </row>
    <row r="82" spans="3:54" x14ac:dyDescent="0.3">
      <c r="F82">
        <v>68</v>
      </c>
      <c r="G82" s="22">
        <f t="shared" si="37"/>
        <v>85.195883506905631</v>
      </c>
      <c r="H82" s="22">
        <f t="shared" si="38"/>
        <v>86.66572187181481</v>
      </c>
      <c r="I82" s="22">
        <f t="shared" si="38"/>
        <v>94.657066928073036</v>
      </c>
      <c r="J82" s="22">
        <f t="shared" si="38"/>
        <v>88.284805098394699</v>
      </c>
      <c r="K82" s="22">
        <f t="shared" si="38"/>
        <v>28.964619429299574</v>
      </c>
      <c r="L82" s="23"/>
      <c r="M82" s="22">
        <f t="shared" si="39"/>
        <v>34.399434754260717</v>
      </c>
      <c r="N82" s="24">
        <f t="shared" si="28"/>
        <v>20.721566645058729</v>
      </c>
      <c r="O82" s="24">
        <f>IF(Settings!$I$6&gt;69, 0.2*(N82), 0)</f>
        <v>0</v>
      </c>
      <c r="P82" s="25">
        <f t="shared" si="29"/>
        <v>62.326947245185742</v>
      </c>
      <c r="Q82" s="25">
        <f t="shared" si="29"/>
        <v>36.6024740037141</v>
      </c>
      <c r="R82" s="25">
        <f t="shared" si="29"/>
        <v>54.375395863809565</v>
      </c>
      <c r="S82" s="26" t="e">
        <f t="shared" si="40"/>
        <v>#VALUE!</v>
      </c>
      <c r="T82" s="26" t="e">
        <f t="shared" si="41"/>
        <v>#VALUE!</v>
      </c>
      <c r="U82" s="27" t="e">
        <f t="shared" si="42"/>
        <v>#VALUE!</v>
      </c>
      <c r="V82" s="27" t="e">
        <f t="shared" si="43"/>
        <v>#VALUE!</v>
      </c>
      <c r="W82" s="28" t="e">
        <f t="shared" si="44"/>
        <v>#VALUE!</v>
      </c>
      <c r="X82" s="28" t="e">
        <f t="shared" si="45"/>
        <v>#VALUE!</v>
      </c>
      <c r="Z82" s="23">
        <f t="shared" si="30"/>
        <v>29.611138854469374</v>
      </c>
      <c r="AA82" s="23">
        <f t="shared" si="30"/>
        <v>57.956335413560829</v>
      </c>
      <c r="AC82">
        <v>68</v>
      </c>
      <c r="AE82" s="45">
        <f t="shared" si="35"/>
        <v>70.618880671460559</v>
      </c>
      <c r="AG82">
        <f t="shared" si="46"/>
        <v>70.618880671460559</v>
      </c>
      <c r="AH82" s="22">
        <f t="shared" si="32"/>
        <v>85.93332800005021</v>
      </c>
      <c r="AI82" s="22">
        <f t="shared" si="32"/>
        <v>88.264982590065884</v>
      </c>
      <c r="AJ82" s="22">
        <f t="shared" si="32"/>
        <v>96.266742679292975</v>
      </c>
      <c r="AK82" s="22">
        <f t="shared" si="32"/>
        <v>89.833798333103843</v>
      </c>
      <c r="AL82" s="22">
        <f t="shared" si="32"/>
        <v>29.135475952585274</v>
      </c>
      <c r="AM82" s="23"/>
      <c r="AN82" s="22">
        <f t="shared" si="33"/>
        <v>35.162850396547292</v>
      </c>
      <c r="AO82" s="24">
        <f t="shared" si="33"/>
        <v>21.232428009576598</v>
      </c>
      <c r="AP82" s="24">
        <f>IF(Settings!$I$6&gt;69, 0.2*(AO82), 0)</f>
        <v>0</v>
      </c>
      <c r="AQ82" s="25">
        <f t="shared" si="34"/>
        <v>63.256316005391042</v>
      </c>
      <c r="AR82" s="25">
        <f t="shared" si="34"/>
        <v>36.964661984005247</v>
      </c>
      <c r="AS82" s="25">
        <f t="shared" si="34"/>
        <v>54.496905296318687</v>
      </c>
      <c r="AT82" s="26" t="e">
        <f t="shared" si="47"/>
        <v>#VALUE!</v>
      </c>
      <c r="AU82" s="26" t="e">
        <f t="shared" si="48"/>
        <v>#VALUE!</v>
      </c>
      <c r="AV82" s="27" t="e">
        <f t="shared" si="49"/>
        <v>#VALUE!</v>
      </c>
      <c r="AW82" s="27" t="e">
        <f t="shared" si="50"/>
        <v>#VALUE!</v>
      </c>
      <c r="AX82" s="28" t="e">
        <f t="shared" si="51"/>
        <v>#VALUE!</v>
      </c>
      <c r="AY82" s="28" t="e">
        <f t="shared" si="52"/>
        <v>#VALUE!</v>
      </c>
      <c r="BA82" s="23">
        <f t="shared" si="31"/>
        <v>29.684381819884283</v>
      </c>
      <c r="BB82" s="23">
        <f t="shared" si="31"/>
        <v>58.205751640800564</v>
      </c>
    </row>
    <row r="83" spans="3:54" x14ac:dyDescent="0.3">
      <c r="F83">
        <v>69</v>
      </c>
      <c r="G83" s="22">
        <f t="shared" si="37"/>
        <v>85.491760168859273</v>
      </c>
      <c r="H83" s="22">
        <f t="shared" si="38"/>
        <v>87.289205513690021</v>
      </c>
      <c r="I83" s="22">
        <f t="shared" si="38"/>
        <v>95.29173165310452</v>
      </c>
      <c r="J83" s="22">
        <f t="shared" si="38"/>
        <v>88.889275658637061</v>
      </c>
      <c r="K83" s="22">
        <f t="shared" si="38"/>
        <v>29.033473775130847</v>
      </c>
      <c r="L83" s="23"/>
      <c r="M83" s="22">
        <f t="shared" si="39"/>
        <v>34.697159885392118</v>
      </c>
      <c r="N83" s="24">
        <f t="shared" si="28"/>
        <v>20.919752331850113</v>
      </c>
      <c r="O83" s="24">
        <f>IF(Settings!$I$6&gt;69, 0.2*(N83), 0)</f>
        <v>0</v>
      </c>
      <c r="P83" s="25">
        <f t="shared" si="29"/>
        <v>62.689998075987219</v>
      </c>
      <c r="Q83" s="25">
        <f t="shared" si="29"/>
        <v>36.745521281851218</v>
      </c>
      <c r="R83" s="25">
        <f t="shared" si="29"/>
        <v>54.424907913182707</v>
      </c>
      <c r="S83" s="26" t="e">
        <f t="shared" si="40"/>
        <v>#VALUE!</v>
      </c>
      <c r="T83" s="26" t="e">
        <f t="shared" si="41"/>
        <v>#VALUE!</v>
      </c>
      <c r="U83" s="27" t="e">
        <f t="shared" si="42"/>
        <v>#VALUE!</v>
      </c>
      <c r="V83" s="27" t="e">
        <f t="shared" si="43"/>
        <v>#VALUE!</v>
      </c>
      <c r="W83" s="28" t="e">
        <f t="shared" si="44"/>
        <v>#VALUE!</v>
      </c>
      <c r="X83" s="28" t="e">
        <f t="shared" si="45"/>
        <v>#VALUE!</v>
      </c>
      <c r="Z83" s="23">
        <f t="shared" si="30"/>
        <v>29.640915970374667</v>
      </c>
      <c r="AA83" s="23">
        <f t="shared" si="30"/>
        <v>58.055422825913979</v>
      </c>
      <c r="AC83">
        <v>69</v>
      </c>
      <c r="AE83" s="45">
        <f t="shared" si="35"/>
        <v>70.837563442472316</v>
      </c>
      <c r="AG83">
        <f t="shared" si="46"/>
        <v>70.837563442472316</v>
      </c>
      <c r="AH83" s="22">
        <f t="shared" si="32"/>
        <v>85.989624941489936</v>
      </c>
      <c r="AI83" s="22">
        <f t="shared" si="32"/>
        <v>88.393679995732327</v>
      </c>
      <c r="AJ83" s="22">
        <f t="shared" si="32"/>
        <v>96.393643274915704</v>
      </c>
      <c r="AK83" s="22">
        <f t="shared" si="32"/>
        <v>89.958234024259681</v>
      </c>
      <c r="AL83" s="22">
        <f t="shared" si="32"/>
        <v>29.148412382689596</v>
      </c>
      <c r="AM83" s="23"/>
      <c r="AN83" s="22">
        <f t="shared" si="33"/>
        <v>35.224243304951493</v>
      </c>
      <c r="AO83" s="24">
        <f t="shared" si="33"/>
        <v>21.273902023548224</v>
      </c>
      <c r="AP83" s="24">
        <f>IF(Settings!$I$6&gt;69, 0.2*(AO83), 0)</f>
        <v>0</v>
      </c>
      <c r="AQ83" s="25">
        <f t="shared" si="34"/>
        <v>63.330836733245</v>
      </c>
      <c r="AR83" s="25">
        <f t="shared" si="34"/>
        <v>36.993129946472003</v>
      </c>
      <c r="AS83" s="25">
        <f t="shared" si="34"/>
        <v>54.505915603977321</v>
      </c>
      <c r="AT83" s="26" t="e">
        <f t="shared" si="47"/>
        <v>#VALUE!</v>
      </c>
      <c r="AU83" s="26" t="e">
        <f t="shared" si="48"/>
        <v>#VALUE!</v>
      </c>
      <c r="AV83" s="27" t="e">
        <f t="shared" si="49"/>
        <v>#VALUE!</v>
      </c>
      <c r="AW83" s="27" t="e">
        <f t="shared" si="50"/>
        <v>#VALUE!</v>
      </c>
      <c r="AX83" s="28" t="e">
        <f t="shared" si="51"/>
        <v>#VALUE!</v>
      </c>
      <c r="AY83" s="28" t="e">
        <f t="shared" si="52"/>
        <v>#VALUE!</v>
      </c>
      <c r="BA83" s="23">
        <f t="shared" si="31"/>
        <v>29.689836470202238</v>
      </c>
      <c r="BB83" s="23">
        <f t="shared" si="31"/>
        <v>58.225146899659102</v>
      </c>
    </row>
    <row r="84" spans="3:54" x14ac:dyDescent="0.3">
      <c r="F84">
        <v>70</v>
      </c>
      <c r="G84" s="22">
        <f t="shared" si="37"/>
        <v>85.769769152001331</v>
      </c>
      <c r="H84" s="22">
        <f t="shared" si="38"/>
        <v>87.896779064835755</v>
      </c>
      <c r="I84" s="22">
        <f t="shared" si="38"/>
        <v>95.901482456141949</v>
      </c>
      <c r="J84" s="22">
        <f t="shared" si="38"/>
        <v>89.477606607162741</v>
      </c>
      <c r="K84" s="22">
        <f t="shared" si="38"/>
        <v>29.097802976266394</v>
      </c>
      <c r="L84" s="23"/>
      <c r="M84" s="22">
        <f t="shared" si="39"/>
        <v>34.987167108003028</v>
      </c>
      <c r="N84" s="24">
        <f t="shared" si="28"/>
        <v>21.114075519423295</v>
      </c>
      <c r="O84" s="24">
        <f>IF(Settings!$I$6&gt;69, 0.2*(N84), 0)</f>
        <v>0</v>
      </c>
      <c r="P84" s="25">
        <f t="shared" si="29"/>
        <v>63.042889585546327</v>
      </c>
      <c r="Q84" s="25">
        <f t="shared" si="29"/>
        <v>36.882653439259713</v>
      </c>
      <c r="R84" s="25">
        <f t="shared" si="29"/>
        <v>54.470508327980063</v>
      </c>
      <c r="S84" s="26" t="e">
        <f t="shared" si="40"/>
        <v>#VALUE!</v>
      </c>
      <c r="T84" s="26" t="e">
        <f t="shared" si="41"/>
        <v>#VALUE!</v>
      </c>
      <c r="U84" s="27" t="e">
        <f t="shared" si="42"/>
        <v>#VALUE!</v>
      </c>
      <c r="V84" s="27" t="e">
        <f t="shared" si="43"/>
        <v>#VALUE!</v>
      </c>
      <c r="W84" s="28" t="e">
        <f t="shared" si="44"/>
        <v>#VALUE!</v>
      </c>
      <c r="X84" s="28" t="e">
        <f t="shared" si="45"/>
        <v>#VALUE!</v>
      </c>
      <c r="Z84" s="23">
        <f t="shared" si="30"/>
        <v>29.668421426203039</v>
      </c>
      <c r="AA84" s="23">
        <f t="shared" si="30"/>
        <v>58.14970596884249</v>
      </c>
      <c r="AC84">
        <v>70</v>
      </c>
      <c r="AE84" s="45">
        <f t="shared" si="35"/>
        <v>71.039070044546008</v>
      </c>
      <c r="AG84">
        <f t="shared" si="46"/>
        <v>71.039070044546008</v>
      </c>
      <c r="AH84" s="22">
        <f t="shared" si="32"/>
        <v>86.040822403041474</v>
      </c>
      <c r="AI84" s="22">
        <f t="shared" si="32"/>
        <v>88.511623308628828</v>
      </c>
      <c r="AJ84" s="22">
        <f t="shared" si="32"/>
        <v>96.509588174995685</v>
      </c>
      <c r="AK84" s="22">
        <f t="shared" si="32"/>
        <v>90.072242728723054</v>
      </c>
      <c r="AL84" s="22">
        <f t="shared" si="32"/>
        <v>29.16016316620733</v>
      </c>
      <c r="AM84" s="23"/>
      <c r="AN84" s="22">
        <f t="shared" si="33"/>
        <v>35.280499783665334</v>
      </c>
      <c r="AO84" s="24">
        <f t="shared" si="33"/>
        <v>21.311959353410963</v>
      </c>
      <c r="AP84" s="24">
        <f>IF(Settings!$I$6&gt;69, 0.2*(AO84), 0)</f>
        <v>0</v>
      </c>
      <c r="AQ84" s="25">
        <f t="shared" si="34"/>
        <v>63.399094919935351</v>
      </c>
      <c r="AR84" s="25">
        <f t="shared" si="34"/>
        <v>37.019129509961573</v>
      </c>
      <c r="AS84" s="25">
        <f t="shared" si="34"/>
        <v>54.514075721652361</v>
      </c>
      <c r="AT84" s="26" t="e">
        <f t="shared" si="47"/>
        <v>#VALUE!</v>
      </c>
      <c r="AU84" s="26" t="e">
        <f t="shared" si="48"/>
        <v>#VALUE!</v>
      </c>
      <c r="AV84" s="27" t="e">
        <f t="shared" si="49"/>
        <v>#VALUE!</v>
      </c>
      <c r="AW84" s="27" t="e">
        <f t="shared" si="50"/>
        <v>#VALUE!</v>
      </c>
      <c r="AX84" s="28" t="e">
        <f t="shared" si="51"/>
        <v>#VALUE!</v>
      </c>
      <c r="AY84" s="28" t="e">
        <f t="shared" si="52"/>
        <v>#VALUE!</v>
      </c>
      <c r="BA84" s="23">
        <f t="shared" si="31"/>
        <v>29.694779486601597</v>
      </c>
      <c r="BB84" s="23">
        <f t="shared" si="31"/>
        <v>58.242833126617761</v>
      </c>
    </row>
    <row r="85" spans="3:54" x14ac:dyDescent="0.3">
      <c r="Z85" t="s">
        <v>51</v>
      </c>
      <c r="AA85" t="s">
        <v>50</v>
      </c>
      <c r="BA85" t="s">
        <v>51</v>
      </c>
      <c r="BB85" t="s">
        <v>50</v>
      </c>
    </row>
    <row r="86" spans="3:54" x14ac:dyDescent="0.3">
      <c r="C86" t="s">
        <v>31</v>
      </c>
      <c r="D86">
        <v>1</v>
      </c>
      <c r="E86" s="1" t="s">
        <v>38</v>
      </c>
      <c r="F86">
        <v>0</v>
      </c>
      <c r="G86" s="22">
        <f t="shared" ref="G86:R101" si="53">G14*G$12</f>
        <v>0</v>
      </c>
      <c r="H86" s="22">
        <f t="shared" si="53"/>
        <v>0</v>
      </c>
      <c r="I86" s="22">
        <f t="shared" si="53"/>
        <v>0</v>
      </c>
      <c r="J86" s="22">
        <f t="shared" si="53"/>
        <v>0</v>
      </c>
      <c r="K86" s="22">
        <f t="shared" si="53"/>
        <v>0</v>
      </c>
      <c r="L86" s="23" t="e">
        <f>Z86+L170*(AA86-Z86)</f>
        <v>#VALUE!</v>
      </c>
      <c r="M86" s="22">
        <f t="shared" si="53"/>
        <v>0</v>
      </c>
      <c r="N86" s="24">
        <f t="shared" si="53"/>
        <v>0</v>
      </c>
      <c r="O86" s="24">
        <f t="shared" si="53"/>
        <v>0</v>
      </c>
      <c r="P86" s="25">
        <f t="shared" si="53"/>
        <v>0</v>
      </c>
      <c r="Q86" s="25">
        <f t="shared" si="53"/>
        <v>0</v>
      </c>
      <c r="R86" s="25">
        <f t="shared" si="53"/>
        <v>0</v>
      </c>
      <c r="S86" s="26" t="e">
        <f t="shared" ref="S86:T101" si="54">S14</f>
        <v>#VALUE!</v>
      </c>
      <c r="T86" s="26" t="e">
        <f t="shared" si="54"/>
        <v>#VALUE!</v>
      </c>
      <c r="U86" s="27" t="e">
        <f t="shared" ref="U86:X101" si="55">U14*U$12</f>
        <v>#VALUE!</v>
      </c>
      <c r="V86" s="27" t="e">
        <f t="shared" si="55"/>
        <v>#VALUE!</v>
      </c>
      <c r="W86" s="28" t="e">
        <f t="shared" si="55"/>
        <v>#VALUE!</v>
      </c>
      <c r="X86" s="28" t="e">
        <f t="shared" si="55"/>
        <v>#VALUE!</v>
      </c>
      <c r="Y86" t="e">
        <f>NA()</f>
        <v>#N/A</v>
      </c>
      <c r="Z86" s="23">
        <f>Z14*Z$12</f>
        <v>0</v>
      </c>
      <c r="AA86" s="23">
        <f>AA14*($AM$166/0.778237)</f>
        <v>0</v>
      </c>
      <c r="AD86" t="s">
        <v>31</v>
      </c>
      <c r="AE86">
        <v>1</v>
      </c>
      <c r="AF86" s="1" t="s">
        <v>38</v>
      </c>
      <c r="AG86">
        <f>AE14</f>
        <v>6.1169246739172793</v>
      </c>
      <c r="AH86" s="22">
        <f>AH14*AH$12</f>
        <v>0.57498383720014623</v>
      </c>
      <c r="AI86" s="22">
        <f t="shared" ref="AI86:AS101" si="56">AI14*AI$12</f>
        <v>6.4165671208435322</v>
      </c>
      <c r="AJ86" s="22">
        <f t="shared" si="56"/>
        <v>1.3997005621922347</v>
      </c>
      <c r="AK86" s="22">
        <f t="shared" si="56"/>
        <v>6.9261920685718117</v>
      </c>
      <c r="AL86" s="22">
        <f t="shared" si="56"/>
        <v>0.42522270935185774</v>
      </c>
      <c r="AM86" s="23" t="e">
        <f>BA86+AM170*(BB86-BA86)</f>
        <v>#VALUE!</v>
      </c>
      <c r="AN86" s="22">
        <f t="shared" si="56"/>
        <v>1.1962584283920532</v>
      </c>
      <c r="AO86" s="24">
        <f t="shared" si="56"/>
        <v>1.2513278693529823</v>
      </c>
      <c r="AP86" s="24">
        <f t="shared" si="56"/>
        <v>0</v>
      </c>
      <c r="AQ86" s="25">
        <f t="shared" si="56"/>
        <v>7.963126766612759</v>
      </c>
      <c r="AR86" s="25">
        <f t="shared" si="56"/>
        <v>3.2151033275937073</v>
      </c>
      <c r="AS86" s="25">
        <f t="shared" si="56"/>
        <v>3.4333064447346748</v>
      </c>
      <c r="AT86" s="26" t="e">
        <f>AT14</f>
        <v>#VALUE!</v>
      </c>
      <c r="AU86" s="26" t="e">
        <f>AU14</f>
        <v>#VALUE!</v>
      </c>
      <c r="AV86" s="27" t="e">
        <f>AV14*AV$12</f>
        <v>#VALUE!</v>
      </c>
      <c r="AW86" s="27" t="e">
        <f>AW14*AW$12</f>
        <v>#VALUE!</v>
      </c>
      <c r="AX86" s="28" t="e">
        <f>AX14*AX$12</f>
        <v>#VALUE!</v>
      </c>
      <c r="AY86" s="28" t="e">
        <f>AY14*AY$12</f>
        <v>#VALUE!</v>
      </c>
      <c r="AZ86" t="e">
        <f>NA()</f>
        <v>#N/A</v>
      </c>
      <c r="BA86" s="23">
        <f>BA14*BA$12</f>
        <v>1.6650309591999624</v>
      </c>
      <c r="BB86" s="23">
        <f>BB14*($AM$166/0.778237)</f>
        <v>11.937153690323344</v>
      </c>
    </row>
    <row r="87" spans="3:54" x14ac:dyDescent="0.3">
      <c r="D87">
        <v>2</v>
      </c>
      <c r="F87">
        <v>1</v>
      </c>
      <c r="G87" s="22">
        <f t="shared" si="53"/>
        <v>3.4063346375543012E-4</v>
      </c>
      <c r="H87" s="22">
        <f t="shared" si="53"/>
        <v>0.47175640034775951</v>
      </c>
      <c r="I87" s="22">
        <f t="shared" si="53"/>
        <v>8.5220270650388941E-3</v>
      </c>
      <c r="J87" s="22">
        <f t="shared" si="53"/>
        <v>0.51130549502782807</v>
      </c>
      <c r="K87" s="22">
        <f t="shared" si="53"/>
        <v>6.0183872215119132E-4</v>
      </c>
      <c r="L87" s="23" t="e">
        <f t="shared" ref="L87:L150" si="57">Z87+L171*(AA87-Z87)</f>
        <v>#VALUE!</v>
      </c>
      <c r="M87" s="22">
        <f t="shared" si="53"/>
        <v>3.7265912736133236E-2</v>
      </c>
      <c r="N87" s="24">
        <f t="shared" si="53"/>
        <v>7.5787171182540025E-2</v>
      </c>
      <c r="O87" s="24">
        <f t="shared" si="53"/>
        <v>0</v>
      </c>
      <c r="P87" s="25">
        <f t="shared" si="53"/>
        <v>0.83317394605823836</v>
      </c>
      <c r="Q87" s="25">
        <f t="shared" si="53"/>
        <v>0.17810462675564379</v>
      </c>
      <c r="R87" s="25">
        <f t="shared" si="53"/>
        <v>1.9911576761639203E-2</v>
      </c>
      <c r="S87" s="26" t="e">
        <f t="shared" si="54"/>
        <v>#VALUE!</v>
      </c>
      <c r="T87" s="26" t="e">
        <f t="shared" si="54"/>
        <v>#VALUE!</v>
      </c>
      <c r="U87" s="27" t="e">
        <f t="shared" si="55"/>
        <v>#VALUE!</v>
      </c>
      <c r="V87" s="27" t="e">
        <f t="shared" si="55"/>
        <v>#VALUE!</v>
      </c>
      <c r="W87" s="28" t="e">
        <f t="shared" si="55"/>
        <v>#VALUE!</v>
      </c>
      <c r="X87" s="28" t="e">
        <f t="shared" si="55"/>
        <v>#VALUE!</v>
      </c>
      <c r="Y87" t="e">
        <f>NA()</f>
        <v>#N/A</v>
      </c>
      <c r="Z87" s="23">
        <f t="shared" ref="Z87:Z150" si="58">Z15*Z$12</f>
        <v>1.3057694940541372E-2</v>
      </c>
      <c r="AA87" s="23">
        <f t="shared" ref="AA87:AA150" si="59">AA15*($AM$166/0.778237)</f>
        <v>2.2078225049929383</v>
      </c>
      <c r="AE87">
        <v>2</v>
      </c>
      <c r="AG87">
        <f t="shared" ref="AG87:AG150" si="60">AE15</f>
        <v>6.4330545104874606</v>
      </c>
      <c r="AH87" s="22">
        <f t="shared" ref="AH87:AL102" si="61">AH15*AH$12</f>
        <v>0.69094395900161709</v>
      </c>
      <c r="AI87" s="22">
        <f t="shared" si="61"/>
        <v>6.875601978326249</v>
      </c>
      <c r="AJ87" s="22">
        <f t="shared" si="61"/>
        <v>1.5957605741061704</v>
      </c>
      <c r="AK87" s="22">
        <f t="shared" si="61"/>
        <v>7.4198658582205201</v>
      </c>
      <c r="AL87" s="22">
        <f t="shared" si="61"/>
        <v>0.49934972528944105</v>
      </c>
      <c r="AM87" s="23" t="e">
        <f t="shared" ref="AM87:AM150" si="62">BA87+AM171*(BB87-BA87)</f>
        <v>#VALUE!</v>
      </c>
      <c r="AN87" s="22">
        <f t="shared" si="56"/>
        <v>1.3108084963612492</v>
      </c>
      <c r="AO87" s="24">
        <f t="shared" si="56"/>
        <v>1.348650178691704</v>
      </c>
      <c r="AP87" s="24">
        <f t="shared" si="56"/>
        <v>0</v>
      </c>
      <c r="AQ87" s="25">
        <f t="shared" si="56"/>
        <v>8.4521031117313203</v>
      </c>
      <c r="AR87" s="25">
        <f t="shared" si="56"/>
        <v>3.463540859967976</v>
      </c>
      <c r="AS87" s="25">
        <f t="shared" si="56"/>
        <v>3.8824230116361576</v>
      </c>
      <c r="AT87" s="26" t="e">
        <f t="shared" ref="AT87:AU102" si="63">AT15</f>
        <v>#VALUE!</v>
      </c>
      <c r="AU87" s="26" t="e">
        <f t="shared" si="63"/>
        <v>#VALUE!</v>
      </c>
      <c r="AV87" s="27" t="e">
        <f t="shared" ref="AV87:AY102" si="64">AV15*AV$12</f>
        <v>#VALUE!</v>
      </c>
      <c r="AW87" s="27" t="e">
        <f t="shared" si="64"/>
        <v>#VALUE!</v>
      </c>
      <c r="AX87" s="28" t="e">
        <f t="shared" si="64"/>
        <v>#VALUE!</v>
      </c>
      <c r="AY87" s="28" t="e">
        <f t="shared" si="64"/>
        <v>#VALUE!</v>
      </c>
      <c r="AZ87" t="e">
        <f>NA()</f>
        <v>#N/A</v>
      </c>
      <c r="BA87" s="23">
        <f t="shared" ref="BA87:BA150" si="65">BA15*BA$12</f>
        <v>1.8705618041342307</v>
      </c>
      <c r="BB87" s="23">
        <f t="shared" ref="BB87:BB150" si="66">BB15*($AM$166/0.778237)</f>
        <v>12.460922365357979</v>
      </c>
    </row>
    <row r="88" spans="3:54" x14ac:dyDescent="0.3">
      <c r="D88">
        <v>3</v>
      </c>
      <c r="F88">
        <v>2</v>
      </c>
      <c r="G88" s="22">
        <f t="shared" si="53"/>
        <v>6.6762595713012992E-3</v>
      </c>
      <c r="H88" s="22">
        <f t="shared" si="53"/>
        <v>1.3065986965290837</v>
      </c>
      <c r="I88" s="22">
        <f t="shared" si="53"/>
        <v>6.3830745070999118E-2</v>
      </c>
      <c r="J88" s="22">
        <f t="shared" si="53"/>
        <v>1.4149846771581684</v>
      </c>
      <c r="K88" s="22">
        <f t="shared" si="53"/>
        <v>8.3968069009461993E-3</v>
      </c>
      <c r="L88" s="23" t="e">
        <f t="shared" si="57"/>
        <v>#VALUE!</v>
      </c>
      <c r="M88" s="22">
        <f t="shared" si="53"/>
        <v>0.14461947112758966</v>
      </c>
      <c r="N88" s="24">
        <f t="shared" si="53"/>
        <v>0.22554330201760056</v>
      </c>
      <c r="O88" s="24">
        <f t="shared" si="53"/>
        <v>0</v>
      </c>
      <c r="P88" s="25">
        <f t="shared" si="53"/>
        <v>2.0125786881890431</v>
      </c>
      <c r="Q88" s="25">
        <f t="shared" si="53"/>
        <v>0.55774340627901697</v>
      </c>
      <c r="R88" s="25">
        <f t="shared" si="53"/>
        <v>0.16069054977430455</v>
      </c>
      <c r="S88" s="26" t="e">
        <f t="shared" si="54"/>
        <v>#VALUE!</v>
      </c>
      <c r="T88" s="26" t="e">
        <f t="shared" si="54"/>
        <v>#VALUE!</v>
      </c>
      <c r="U88" s="27" t="e">
        <f t="shared" si="55"/>
        <v>#VALUE!</v>
      </c>
      <c r="V88" s="27" t="e">
        <f t="shared" si="55"/>
        <v>#VALUE!</v>
      </c>
      <c r="W88" s="28" t="e">
        <f t="shared" si="55"/>
        <v>#VALUE!</v>
      </c>
      <c r="X88" s="28" t="e">
        <f t="shared" si="55"/>
        <v>#VALUE!</v>
      </c>
      <c r="Y88" t="e">
        <f>NA()</f>
        <v>#N/A</v>
      </c>
      <c r="Z88" s="23">
        <f t="shared" si="58"/>
        <v>9.2871657444703853E-2</v>
      </c>
      <c r="AA88" s="23">
        <f t="shared" si="59"/>
        <v>4.3085983740523508</v>
      </c>
      <c r="AE88">
        <v>3</v>
      </c>
      <c r="AG88">
        <f t="shared" si="60"/>
        <v>6.7655223075357256</v>
      </c>
      <c r="AH88" s="22">
        <f t="shared" si="61"/>
        <v>0.82858552906667815</v>
      </c>
      <c r="AI88" s="22">
        <f t="shared" si="61"/>
        <v>7.3650841834725904</v>
      </c>
      <c r="AJ88" s="22">
        <f t="shared" si="61"/>
        <v>1.8174926515051706</v>
      </c>
      <c r="AK88" s="22">
        <f t="shared" si="61"/>
        <v>7.94605276990261</v>
      </c>
      <c r="AL88" s="22">
        <f t="shared" si="61"/>
        <v>0.58526292086380804</v>
      </c>
      <c r="AM88" s="23" t="e">
        <f t="shared" si="62"/>
        <v>#VALUE!</v>
      </c>
      <c r="AN88" s="22">
        <f t="shared" si="56"/>
        <v>1.4356587333592652</v>
      </c>
      <c r="AO88" s="24">
        <f t="shared" si="56"/>
        <v>1.4531229769314737</v>
      </c>
      <c r="AP88" s="24">
        <f t="shared" si="56"/>
        <v>0</v>
      </c>
      <c r="AQ88" s="25">
        <f t="shared" si="56"/>
        <v>8.9684560480660789</v>
      </c>
      <c r="AR88" s="25">
        <f t="shared" si="56"/>
        <v>3.7291194275331931</v>
      </c>
      <c r="AS88" s="25">
        <f t="shared" si="56"/>
        <v>4.3824586427821988</v>
      </c>
      <c r="AT88" s="26" t="e">
        <f t="shared" si="63"/>
        <v>#VALUE!</v>
      </c>
      <c r="AU88" s="26" t="e">
        <f t="shared" si="63"/>
        <v>#VALUE!</v>
      </c>
      <c r="AV88" s="27" t="e">
        <f t="shared" si="64"/>
        <v>#VALUE!</v>
      </c>
      <c r="AW88" s="27" t="e">
        <f t="shared" si="64"/>
        <v>#VALUE!</v>
      </c>
      <c r="AX88" s="28" t="e">
        <f t="shared" si="64"/>
        <v>#VALUE!</v>
      </c>
      <c r="AY88" s="28" t="e">
        <f t="shared" si="64"/>
        <v>#VALUE!</v>
      </c>
      <c r="AZ88" t="e">
        <f>NA()</f>
        <v>#N/A</v>
      </c>
      <c r="BA88" s="23">
        <f t="shared" si="65"/>
        <v>2.0980470824160036</v>
      </c>
      <c r="BB88" s="23">
        <f t="shared" si="66"/>
        <v>13.00295356647236</v>
      </c>
    </row>
    <row r="89" spans="3:54" x14ac:dyDescent="0.3">
      <c r="D89">
        <v>4</v>
      </c>
      <c r="F89">
        <v>3</v>
      </c>
      <c r="G89" s="22">
        <f t="shared" si="53"/>
        <v>3.5912047766425544E-2</v>
      </c>
      <c r="H89" s="22">
        <f t="shared" si="53"/>
        <v>2.3507243132581461</v>
      </c>
      <c r="I89" s="22">
        <f t="shared" si="53"/>
        <v>0.20179697812754183</v>
      </c>
      <c r="J89" s="22">
        <f t="shared" si="53"/>
        <v>2.5436743177063139</v>
      </c>
      <c r="K89" s="22">
        <f t="shared" si="53"/>
        <v>3.7127510381395293E-2</v>
      </c>
      <c r="L89" s="23" t="e">
        <f t="shared" si="57"/>
        <v>#VALUE!</v>
      </c>
      <c r="M89" s="22">
        <f t="shared" si="53"/>
        <v>0.31574146724216012</v>
      </c>
      <c r="N89" s="24">
        <f t="shared" si="53"/>
        <v>0.42363648594785769</v>
      </c>
      <c r="O89" s="24">
        <f t="shared" si="53"/>
        <v>0</v>
      </c>
      <c r="P89" s="25">
        <f t="shared" si="53"/>
        <v>3.3449620437544016</v>
      </c>
      <c r="Q89" s="25">
        <f t="shared" si="53"/>
        <v>1.071311632336025</v>
      </c>
      <c r="R89" s="25">
        <f t="shared" si="53"/>
        <v>0.5174469510003562</v>
      </c>
      <c r="S89" s="26" t="e">
        <f t="shared" si="54"/>
        <v>#VALUE!</v>
      </c>
      <c r="T89" s="26" t="e">
        <f t="shared" si="54"/>
        <v>#VALUE!</v>
      </c>
      <c r="U89" s="27" t="e">
        <f t="shared" si="55"/>
        <v>#VALUE!</v>
      </c>
      <c r="V89" s="27" t="e">
        <f t="shared" si="55"/>
        <v>#VALUE!</v>
      </c>
      <c r="W89" s="28" t="e">
        <f t="shared" si="55"/>
        <v>#VALUE!</v>
      </c>
      <c r="X89" s="28" t="e">
        <f t="shared" si="55"/>
        <v>#VALUE!</v>
      </c>
      <c r="Y89" t="e">
        <f>NA()</f>
        <v>#N/A</v>
      </c>
      <c r="Z89" s="23">
        <f t="shared" si="58"/>
        <v>0.27911142264964661</v>
      </c>
      <c r="AA89" s="23">
        <f t="shared" si="59"/>
        <v>6.3075177808623888</v>
      </c>
      <c r="AE89">
        <v>4</v>
      </c>
      <c r="AG89">
        <f t="shared" si="60"/>
        <v>7.1151724300087089</v>
      </c>
      <c r="AH89" s="22">
        <f t="shared" si="61"/>
        <v>0.99151836525936898</v>
      </c>
      <c r="AI89" s="22">
        <f t="shared" si="61"/>
        <v>7.886728826231133</v>
      </c>
      <c r="AJ89" s="22">
        <f t="shared" si="61"/>
        <v>2.0679034561486107</v>
      </c>
      <c r="AK89" s="22">
        <f t="shared" si="61"/>
        <v>8.5065543731528006</v>
      </c>
      <c r="AL89" s="22">
        <f t="shared" si="61"/>
        <v>0.68457239593180463</v>
      </c>
      <c r="AM89" s="23" t="e">
        <f t="shared" si="62"/>
        <v>#VALUE!</v>
      </c>
      <c r="AN89" s="22">
        <f t="shared" si="56"/>
        <v>1.5716333368159991</v>
      </c>
      <c r="AO89" s="24">
        <f t="shared" si="56"/>
        <v>1.5652156163088649</v>
      </c>
      <c r="AP89" s="24">
        <f t="shared" si="56"/>
        <v>0</v>
      </c>
      <c r="AQ89" s="25">
        <f t="shared" si="56"/>
        <v>9.5134089489539697</v>
      </c>
      <c r="AR89" s="25">
        <f t="shared" si="56"/>
        <v>4.0127474784574666</v>
      </c>
      <c r="AS89" s="25">
        <f t="shared" si="56"/>
        <v>4.9377176508323455</v>
      </c>
      <c r="AT89" s="26" t="e">
        <f t="shared" si="63"/>
        <v>#VALUE!</v>
      </c>
      <c r="AU89" s="26" t="e">
        <f t="shared" si="63"/>
        <v>#VALUE!</v>
      </c>
      <c r="AV89" s="27" t="e">
        <f t="shared" si="64"/>
        <v>#VALUE!</v>
      </c>
      <c r="AW89" s="27" t="e">
        <f t="shared" si="64"/>
        <v>#VALUE!</v>
      </c>
      <c r="AX89" s="28" t="e">
        <f t="shared" si="64"/>
        <v>#VALUE!</v>
      </c>
      <c r="AY89" s="28" t="e">
        <f t="shared" si="64"/>
        <v>#VALUE!</v>
      </c>
      <c r="AZ89" t="e">
        <f>NA()</f>
        <v>#N/A</v>
      </c>
      <c r="BA89" s="23">
        <f t="shared" si="65"/>
        <v>2.3492164091045713</v>
      </c>
      <c r="BB89" s="23">
        <f t="shared" si="66"/>
        <v>13.563417079032659</v>
      </c>
    </row>
    <row r="90" spans="3:54" x14ac:dyDescent="0.3">
      <c r="D90">
        <v>5</v>
      </c>
      <c r="F90">
        <v>4</v>
      </c>
      <c r="G90" s="22">
        <f t="shared" si="53"/>
        <v>0.11387946630177474</v>
      </c>
      <c r="H90" s="22">
        <f t="shared" si="53"/>
        <v>3.5446678761448966</v>
      </c>
      <c r="I90" s="22">
        <f t="shared" si="53"/>
        <v>0.44828652045095291</v>
      </c>
      <c r="J90" s="22">
        <f t="shared" si="53"/>
        <v>3.8325610010259692</v>
      </c>
      <c r="K90" s="22">
        <f t="shared" si="53"/>
        <v>0.10265240251853205</v>
      </c>
      <c r="L90" s="23" t="e">
        <f t="shared" si="57"/>
        <v>#VALUE!</v>
      </c>
      <c r="M90" s="22">
        <f t="shared" si="53"/>
        <v>0.5447518787717911</v>
      </c>
      <c r="N90" s="24">
        <f t="shared" si="53"/>
        <v>0.65908875677881007</v>
      </c>
      <c r="O90" s="24">
        <f t="shared" si="53"/>
        <v>0</v>
      </c>
      <c r="P90" s="25">
        <f t="shared" si="53"/>
        <v>4.7705969232958596</v>
      </c>
      <c r="Q90" s="25">
        <f t="shared" si="53"/>
        <v>1.6848290288300485</v>
      </c>
      <c r="R90" s="25">
        <f t="shared" si="53"/>
        <v>1.1451085632237195</v>
      </c>
      <c r="S90" s="26" t="e">
        <f t="shared" si="54"/>
        <v>#VALUE!</v>
      </c>
      <c r="T90" s="26" t="e">
        <f t="shared" si="54"/>
        <v>#VALUE!</v>
      </c>
      <c r="U90" s="27" t="e">
        <f t="shared" si="55"/>
        <v>#VALUE!</v>
      </c>
      <c r="V90" s="27" t="e">
        <f t="shared" si="55"/>
        <v>#VALUE!</v>
      </c>
      <c r="W90" s="28" t="e">
        <f t="shared" si="55"/>
        <v>#VALUE!</v>
      </c>
      <c r="X90" s="28" t="e">
        <f t="shared" si="55"/>
        <v>#VALUE!</v>
      </c>
      <c r="Y90" t="e">
        <f>NA()</f>
        <v>#N/A</v>
      </c>
      <c r="Z90" s="23">
        <f t="shared" si="58"/>
        <v>0.59007510870322988</v>
      </c>
      <c r="AA90" s="23">
        <f t="shared" si="59"/>
        <v>8.2095192526856522</v>
      </c>
      <c r="AE90">
        <v>5</v>
      </c>
      <c r="AG90">
        <f t="shared" si="60"/>
        <v>7.482892880623127</v>
      </c>
      <c r="AH90" s="22">
        <f t="shared" si="61"/>
        <v>1.1838412233271312</v>
      </c>
      <c r="AI90" s="22">
        <f t="shared" si="61"/>
        <v>8.4423084055130175</v>
      </c>
      <c r="AJ90" s="22">
        <f t="shared" si="61"/>
        <v>2.3502825667415332</v>
      </c>
      <c r="AK90" s="22">
        <f t="shared" si="61"/>
        <v>9.1032283695690772</v>
      </c>
      <c r="AL90" s="22">
        <f t="shared" si="61"/>
        <v>0.79904870741720058</v>
      </c>
      <c r="AM90" s="23" t="e">
        <f t="shared" si="62"/>
        <v>#VALUE!</v>
      </c>
      <c r="AN90" s="22">
        <f t="shared" si="56"/>
        <v>1.7196069299471093</v>
      </c>
      <c r="AO90" s="24">
        <f t="shared" si="56"/>
        <v>1.6854207287636278</v>
      </c>
      <c r="AP90" s="24">
        <f t="shared" si="56"/>
        <v>0</v>
      </c>
      <c r="AQ90" s="25">
        <f t="shared" si="56"/>
        <v>10.088202888795918</v>
      </c>
      <c r="AR90" s="25">
        <f t="shared" si="56"/>
        <v>4.315344445558047</v>
      </c>
      <c r="AS90" s="25">
        <f t="shared" si="56"/>
        <v>5.5525973782783682</v>
      </c>
      <c r="AT90" s="26" t="e">
        <f t="shared" si="63"/>
        <v>#VALUE!</v>
      </c>
      <c r="AU90" s="26" t="e">
        <f t="shared" si="63"/>
        <v>#VALUE!</v>
      </c>
      <c r="AV90" s="27" t="e">
        <f t="shared" si="64"/>
        <v>#VALUE!</v>
      </c>
      <c r="AW90" s="27" t="e">
        <f t="shared" si="64"/>
        <v>#VALUE!</v>
      </c>
      <c r="AX90" s="28" t="e">
        <f t="shared" si="64"/>
        <v>#VALUE!</v>
      </c>
      <c r="AY90" s="28" t="e">
        <f t="shared" si="64"/>
        <v>#VALUE!</v>
      </c>
      <c r="AZ90" t="e">
        <f>NA()</f>
        <v>#N/A</v>
      </c>
      <c r="BA90" s="23">
        <f t="shared" si="65"/>
        <v>2.6258261190705716</v>
      </c>
      <c r="BB90" s="23">
        <f t="shared" si="66"/>
        <v>14.142432330222483</v>
      </c>
    </row>
    <row r="91" spans="3:54" x14ac:dyDescent="0.3">
      <c r="D91">
        <v>6</v>
      </c>
      <c r="F91">
        <v>5</v>
      </c>
      <c r="G91" s="22">
        <f t="shared" si="53"/>
        <v>0.27052353936947648</v>
      </c>
      <c r="H91" s="22">
        <f t="shared" si="53"/>
        <v>4.8523202645074592</v>
      </c>
      <c r="I91" s="22">
        <f t="shared" si="53"/>
        <v>0.82096421727555802</v>
      </c>
      <c r="J91" s="22">
        <f t="shared" si="53"/>
        <v>5.2422790365737555</v>
      </c>
      <c r="K91" s="22">
        <f t="shared" si="53"/>
        <v>0.21959782867212621</v>
      </c>
      <c r="L91" s="23" t="e">
        <f t="shared" si="57"/>
        <v>#VALUE!</v>
      </c>
      <c r="M91" s="22">
        <f t="shared" si="53"/>
        <v>0.82618191980783617</v>
      </c>
      <c r="N91" s="24">
        <f t="shared" si="53"/>
        <v>0.92486777023593214</v>
      </c>
      <c r="O91" s="24">
        <f t="shared" si="53"/>
        <v>0</v>
      </c>
      <c r="P91" s="25">
        <f t="shared" si="53"/>
        <v>6.2568880460487186</v>
      </c>
      <c r="Q91" s="25">
        <f t="shared" si="53"/>
        <v>2.3750068790936045</v>
      </c>
      <c r="R91" s="25">
        <f t="shared" si="53"/>
        <v>2.0650334094892342</v>
      </c>
      <c r="S91" s="26" t="e">
        <f t="shared" si="54"/>
        <v>#VALUE!</v>
      </c>
      <c r="T91" s="26" t="e">
        <f t="shared" si="54"/>
        <v>#VALUE!</v>
      </c>
      <c r="U91" s="27" t="e">
        <f t="shared" si="55"/>
        <v>#VALUE!</v>
      </c>
      <c r="V91" s="27" t="e">
        <f t="shared" si="55"/>
        <v>#VALUE!</v>
      </c>
      <c r="W91" s="28" t="e">
        <f t="shared" si="55"/>
        <v>#VALUE!</v>
      </c>
      <c r="X91" s="28" t="e">
        <f t="shared" si="55"/>
        <v>#VALUE!</v>
      </c>
      <c r="Y91" t="e">
        <f>NA()</f>
        <v>#N/A</v>
      </c>
      <c r="Z91" s="23">
        <f t="shared" si="58"/>
        <v>1.0295373354551045</v>
      </c>
      <c r="AA91" s="23">
        <f t="shared" si="59"/>
        <v>10.019301871481169</v>
      </c>
      <c r="AE91">
        <v>6</v>
      </c>
      <c r="AG91">
        <f t="shared" si="60"/>
        <v>7.8696175551168945</v>
      </c>
      <c r="AH91" s="22">
        <f t="shared" si="61"/>
        <v>1.4101803041711234</v>
      </c>
      <c r="AI91" s="22">
        <f t="shared" si="61"/>
        <v>9.0336492882843338</v>
      </c>
      <c r="AJ91" s="22">
        <f t="shared" si="61"/>
        <v>2.6682155503928366</v>
      </c>
      <c r="AK91" s="22">
        <f t="shared" si="61"/>
        <v>9.7379842192854476</v>
      </c>
      <c r="AL91" s="22">
        <f t="shared" si="61"/>
        <v>0.93062548801681011</v>
      </c>
      <c r="AM91" s="23" t="e">
        <f t="shared" si="62"/>
        <v>#VALUE!</v>
      </c>
      <c r="AN91" s="22">
        <f t="shared" si="56"/>
        <v>1.8805052093339414</v>
      </c>
      <c r="AO91" s="24">
        <f t="shared" si="56"/>
        <v>1.8142543250650878</v>
      </c>
      <c r="AP91" s="24">
        <f t="shared" si="56"/>
        <v>0</v>
      </c>
      <c r="AQ91" s="25">
        <f t="shared" si="56"/>
        <v>10.694091827695546</v>
      </c>
      <c r="AR91" s="25">
        <f t="shared" si="56"/>
        <v>4.6378350455288908</v>
      </c>
      <c r="AS91" s="25">
        <f t="shared" si="56"/>
        <v>6.231534688908102</v>
      </c>
      <c r="AT91" s="26" t="e">
        <f t="shared" si="63"/>
        <v>#VALUE!</v>
      </c>
      <c r="AU91" s="26" t="e">
        <f t="shared" si="63"/>
        <v>#VALUE!</v>
      </c>
      <c r="AV91" s="27" t="e">
        <f t="shared" si="64"/>
        <v>#VALUE!</v>
      </c>
      <c r="AW91" s="27" t="e">
        <f t="shared" si="64"/>
        <v>#VALUE!</v>
      </c>
      <c r="AX91" s="28" t="e">
        <f t="shared" si="64"/>
        <v>#VALUE!</v>
      </c>
      <c r="AY91" s="28" t="e">
        <f t="shared" si="64"/>
        <v>#VALUE!</v>
      </c>
      <c r="AZ91" t="e">
        <f>NA()</f>
        <v>#N/A</v>
      </c>
      <c r="BA91" s="23">
        <f t="shared" si="65"/>
        <v>2.9296376508337882</v>
      </c>
      <c r="BB91" s="23">
        <f t="shared" si="66"/>
        <v>14.740062628262223</v>
      </c>
    </row>
    <row r="92" spans="3:54" x14ac:dyDescent="0.3">
      <c r="D92">
        <v>7</v>
      </c>
      <c r="F92">
        <v>6</v>
      </c>
      <c r="G92" s="22">
        <f t="shared" si="53"/>
        <v>0.53563333439381444</v>
      </c>
      <c r="H92" s="22">
        <f t="shared" si="53"/>
        <v>6.2484650239096871</v>
      </c>
      <c r="I92" s="22">
        <f t="shared" si="53"/>
        <v>1.3308220355870857</v>
      </c>
      <c r="J92" s="22">
        <f t="shared" si="53"/>
        <v>6.7453516558455622</v>
      </c>
      <c r="K92" s="22">
        <f t="shared" si="53"/>
        <v>0.39964179393424953</v>
      </c>
      <c r="L92" s="23" t="e">
        <f t="shared" si="57"/>
        <v>#VALUE!</v>
      </c>
      <c r="M92" s="22">
        <f t="shared" si="53"/>
        <v>1.1549478044276822</v>
      </c>
      <c r="N92" s="24">
        <f t="shared" si="53"/>
        <v>1.2158514210806197</v>
      </c>
      <c r="O92" s="24">
        <f t="shared" si="53"/>
        <v>0</v>
      </c>
      <c r="P92" s="25">
        <f t="shared" si="53"/>
        <v>7.7828400082943023</v>
      </c>
      <c r="Q92" s="25">
        <f t="shared" si="53"/>
        <v>3.1243001600311966</v>
      </c>
      <c r="R92" s="25">
        <f t="shared" si="53"/>
        <v>3.2738932914734455</v>
      </c>
      <c r="S92" s="26" t="e">
        <f t="shared" si="54"/>
        <v>#VALUE!</v>
      </c>
      <c r="T92" s="26" t="e">
        <f t="shared" si="54"/>
        <v>#VALUE!</v>
      </c>
      <c r="U92" s="27" t="e">
        <f t="shared" si="55"/>
        <v>#VALUE!</v>
      </c>
      <c r="V92" s="27" t="e">
        <f t="shared" si="55"/>
        <v>#VALUE!</v>
      </c>
      <c r="W92" s="28" t="e">
        <f t="shared" si="55"/>
        <v>#VALUE!</v>
      </c>
      <c r="X92" s="28" t="e">
        <f t="shared" si="55"/>
        <v>#VALUE!</v>
      </c>
      <c r="Y92" t="e">
        <f>NA()</f>
        <v>#N/A</v>
      </c>
      <c r="Z92" s="23">
        <f t="shared" si="58"/>
        <v>1.5917685398799204</v>
      </c>
      <c r="AA92" s="23">
        <f t="shared" si="59"/>
        <v>11.741336883449186</v>
      </c>
      <c r="AE92">
        <v>7</v>
      </c>
      <c r="AG92">
        <f t="shared" si="60"/>
        <v>8.2763286140542487</v>
      </c>
      <c r="AH92" s="22">
        <f t="shared" si="61"/>
        <v>1.6757236342964592</v>
      </c>
      <c r="AI92" s="22">
        <f t="shared" si="61"/>
        <v>9.6626271954485663</v>
      </c>
      <c r="AJ92" s="22">
        <f t="shared" si="61"/>
        <v>3.025594730946215</v>
      </c>
      <c r="AK92" s="22">
        <f t="shared" si="61"/>
        <v>10.412777685802384</v>
      </c>
      <c r="AL92" s="22">
        <f t="shared" si="61"/>
        <v>1.0813986259043034</v>
      </c>
      <c r="AM92" s="23" t="e">
        <f t="shared" si="62"/>
        <v>#VALUE!</v>
      </c>
      <c r="AN92" s="22">
        <f t="shared" si="56"/>
        <v>2.0553051463007184</v>
      </c>
      <c r="AO92" s="24">
        <f t="shared" si="56"/>
        <v>1.9522557133166587</v>
      </c>
      <c r="AP92" s="24">
        <f t="shared" si="56"/>
        <v>0</v>
      </c>
      <c r="AQ92" s="25">
        <f t="shared" si="56"/>
        <v>11.332337038405273</v>
      </c>
      <c r="AR92" s="25">
        <f t="shared" si="56"/>
        <v>4.9811426612529957</v>
      </c>
      <c r="AS92" s="25">
        <f t="shared" si="56"/>
        <v>6.9789414698164576</v>
      </c>
      <c r="AT92" s="26" t="e">
        <f t="shared" si="63"/>
        <v>#VALUE!</v>
      </c>
      <c r="AU92" s="26" t="e">
        <f t="shared" si="63"/>
        <v>#VALUE!</v>
      </c>
      <c r="AV92" s="27" t="e">
        <f t="shared" si="64"/>
        <v>#VALUE!</v>
      </c>
      <c r="AW92" s="27" t="e">
        <f t="shared" si="64"/>
        <v>#VALUE!</v>
      </c>
      <c r="AX92" s="28" t="e">
        <f t="shared" si="64"/>
        <v>#VALUE!</v>
      </c>
      <c r="AY92" s="28" t="e">
        <f t="shared" si="64"/>
        <v>#VALUE!</v>
      </c>
      <c r="AZ92" t="e">
        <f>NA()</f>
        <v>#N/A</v>
      </c>
      <c r="BA92" s="23">
        <f t="shared" si="65"/>
        <v>3.2623918533241496</v>
      </c>
      <c r="BB92" s="23">
        <f t="shared" si="66"/>
        <v>15.356309153129851</v>
      </c>
    </row>
    <row r="93" spans="3:54" x14ac:dyDescent="0.3">
      <c r="D93">
        <v>8</v>
      </c>
      <c r="F93">
        <v>7</v>
      </c>
      <c r="G93" s="22">
        <f t="shared" si="53"/>
        <v>0.93574142497156421</v>
      </c>
      <c r="H93" s="22">
        <f t="shared" si="53"/>
        <v>7.7141601921049396</v>
      </c>
      <c r="I93" s="22">
        <f t="shared" si="53"/>
        <v>1.9834700442425188</v>
      </c>
      <c r="J93" s="22">
        <f t="shared" si="53"/>
        <v>8.3211606238013172</v>
      </c>
      <c r="K93" s="22">
        <f t="shared" si="53"/>
        <v>0.65083826415305324</v>
      </c>
      <c r="L93" s="23" t="e">
        <f t="shared" si="57"/>
        <v>#VALUE!</v>
      </c>
      <c r="M93" s="22">
        <f t="shared" si="53"/>
        <v>1.5263261199658094</v>
      </c>
      <c r="N93" s="24">
        <f t="shared" si="53"/>
        <v>1.5280493297791147</v>
      </c>
      <c r="O93" s="24">
        <f t="shared" si="53"/>
        <v>0</v>
      </c>
      <c r="P93" s="25">
        <f t="shared" si="53"/>
        <v>9.3337134326951539</v>
      </c>
      <c r="Q93" s="25">
        <f t="shared" si="53"/>
        <v>3.918859363014247</v>
      </c>
      <c r="R93" s="25">
        <f t="shared" si="53"/>
        <v>4.7515774323463704</v>
      </c>
      <c r="S93" s="26" t="e">
        <f t="shared" si="54"/>
        <v>#VALUE!</v>
      </c>
      <c r="T93" s="26" t="e">
        <f t="shared" si="54"/>
        <v>#VALUE!</v>
      </c>
      <c r="U93" s="27" t="e">
        <f t="shared" si="55"/>
        <v>#VALUE!</v>
      </c>
      <c r="V93" s="27" t="e">
        <f t="shared" si="55"/>
        <v>#VALUE!</v>
      </c>
      <c r="W93" s="28" t="e">
        <f t="shared" si="55"/>
        <v>#VALUE!</v>
      </c>
      <c r="X93" s="28" t="e">
        <f t="shared" si="55"/>
        <v>#VALUE!</v>
      </c>
      <c r="Y93" t="e">
        <f>NA()</f>
        <v>#N/A</v>
      </c>
      <c r="Z93" s="23">
        <f t="shared" si="58"/>
        <v>2.2651724337903074</v>
      </c>
      <c r="AA93" s="23">
        <f t="shared" si="59"/>
        <v>13.379878745685257</v>
      </c>
      <c r="AE93">
        <v>8</v>
      </c>
      <c r="AG93">
        <f t="shared" si="60"/>
        <v>8.7040589772085397</v>
      </c>
      <c r="AH93" s="22">
        <f t="shared" si="61"/>
        <v>1.9862489699507169</v>
      </c>
      <c r="AI93" s="22">
        <f t="shared" si="61"/>
        <v>10.33116160479819</v>
      </c>
      <c r="AJ93" s="22">
        <f t="shared" si="61"/>
        <v>3.426626889843142</v>
      </c>
      <c r="AK93" s="22">
        <f t="shared" si="61"/>
        <v>11.129604183078019</v>
      </c>
      <c r="AL93" s="22">
        <f t="shared" si="61"/>
        <v>1.2536211640964534</v>
      </c>
      <c r="AM93" s="23" t="e">
        <f t="shared" si="62"/>
        <v>#VALUE!</v>
      </c>
      <c r="AN93" s="22">
        <f t="shared" si="56"/>
        <v>2.2450346555061391</v>
      </c>
      <c r="AO93" s="24">
        <f t="shared" si="56"/>
        <v>2.099987207112362</v>
      </c>
      <c r="AP93" s="24">
        <f t="shared" si="56"/>
        <v>0</v>
      </c>
      <c r="AQ93" s="25">
        <f t="shared" si="56"/>
        <v>12.004200715471031</v>
      </c>
      <c r="AR93" s="25">
        <f t="shared" si="56"/>
        <v>5.3461817460335039</v>
      </c>
      <c r="AS93" s="25">
        <f t="shared" si="56"/>
        <v>7.7991287032649739</v>
      </c>
      <c r="AT93" s="26" t="e">
        <f t="shared" si="63"/>
        <v>#VALUE!</v>
      </c>
      <c r="AU93" s="26" t="e">
        <f t="shared" si="63"/>
        <v>#VALUE!</v>
      </c>
      <c r="AV93" s="27" t="e">
        <f t="shared" si="64"/>
        <v>#VALUE!</v>
      </c>
      <c r="AW93" s="27" t="e">
        <f t="shared" si="64"/>
        <v>#VALUE!</v>
      </c>
      <c r="AX93" s="28" t="e">
        <f t="shared" si="64"/>
        <v>#VALUE!</v>
      </c>
      <c r="AY93" s="28" t="e">
        <f t="shared" si="64"/>
        <v>#VALUE!</v>
      </c>
      <c r="AZ93" t="e">
        <f>NA()</f>
        <v>#N/A</v>
      </c>
      <c r="BA93" s="23">
        <f t="shared" si="65"/>
        <v>3.6257790808387509</v>
      </c>
      <c r="BB93" s="23">
        <f t="shared" si="66"/>
        <v>15.991104730707525</v>
      </c>
    </row>
    <row r="94" spans="3:54" x14ac:dyDescent="0.3">
      <c r="D94">
        <v>9</v>
      </c>
      <c r="F94">
        <v>8</v>
      </c>
      <c r="G94" s="22">
        <f t="shared" si="53"/>
        <v>1.492197296173323</v>
      </c>
      <c r="H94" s="22">
        <f t="shared" si="53"/>
        <v>9.2345297756711151</v>
      </c>
      <c r="I94" s="22">
        <f t="shared" si="53"/>
        <v>2.7802239800812774</v>
      </c>
      <c r="J94" s="22">
        <f t="shared" si="53"/>
        <v>9.9535375095839758</v>
      </c>
      <c r="K94" s="22">
        <f t="shared" si="53"/>
        <v>0.9775767120894634</v>
      </c>
      <c r="L94" s="23" t="e">
        <f t="shared" si="57"/>
        <v>#VALUE!</v>
      </c>
      <c r="M94" s="22">
        <f t="shared" si="53"/>
        <v>1.9359307129981369</v>
      </c>
      <c r="N94" s="24">
        <f t="shared" si="53"/>
        <v>1.8582220987373086</v>
      </c>
      <c r="O94" s="24">
        <f t="shared" si="53"/>
        <v>0</v>
      </c>
      <c r="P94" s="25">
        <f t="shared" si="53"/>
        <v>10.898605655532448</v>
      </c>
      <c r="Q94" s="25">
        <f t="shared" si="53"/>
        <v>4.7474549279155394</v>
      </c>
      <c r="R94" s="25">
        <f t="shared" si="53"/>
        <v>6.4675269340808645</v>
      </c>
      <c r="S94" s="26" t="e">
        <f t="shared" si="54"/>
        <v>#VALUE!</v>
      </c>
      <c r="T94" s="26" t="e">
        <f t="shared" si="54"/>
        <v>#VALUE!</v>
      </c>
      <c r="U94" s="27" t="e">
        <f t="shared" si="55"/>
        <v>#VALUE!</v>
      </c>
      <c r="V94" s="27" t="e">
        <f t="shared" si="55"/>
        <v>#VALUE!</v>
      </c>
      <c r="W94" s="28" t="e">
        <f t="shared" si="55"/>
        <v>#VALUE!</v>
      </c>
      <c r="X94" s="28" t="e">
        <f t="shared" si="55"/>
        <v>#VALUE!</v>
      </c>
      <c r="Y94" t="e">
        <f>NA()</f>
        <v>#N/A</v>
      </c>
      <c r="Z94" s="23">
        <f t="shared" si="58"/>
        <v>3.0348844892814739</v>
      </c>
      <c r="AA94" s="23">
        <f t="shared" si="59"/>
        <v>14.938975637235529</v>
      </c>
      <c r="AE94">
        <v>9</v>
      </c>
      <c r="AG94">
        <f t="shared" si="60"/>
        <v>9.1538949468576511</v>
      </c>
      <c r="AH94" s="22">
        <f t="shared" si="61"/>
        <v>2.3481424537077182</v>
      </c>
      <c r="AI94" s="22">
        <f t="shared" si="61"/>
        <v>11.041208956652582</v>
      </c>
      <c r="AJ94" s="22">
        <f t="shared" si="61"/>
        <v>3.8758370300161746</v>
      </c>
      <c r="AK94" s="22">
        <f t="shared" si="61"/>
        <v>11.890490804853</v>
      </c>
      <c r="AL94" s="22">
        <f t="shared" si="61"/>
        <v>1.4496930220017945</v>
      </c>
      <c r="AM94" s="23" t="e">
        <f t="shared" si="62"/>
        <v>#VALUE!</v>
      </c>
      <c r="AN94" s="22">
        <f t="shared" si="56"/>
        <v>2.4507716357716385</v>
      </c>
      <c r="AO94" s="24">
        <f t="shared" si="56"/>
        <v>2.2580335909410847</v>
      </c>
      <c r="AP94" s="24">
        <f t="shared" si="56"/>
        <v>0</v>
      </c>
      <c r="AQ94" s="25">
        <f t="shared" si="56"/>
        <v>12.710938706943868</v>
      </c>
      <c r="AR94" s="25">
        <f t="shared" si="56"/>
        <v>5.733849195032735</v>
      </c>
      <c r="AS94" s="25">
        <f t="shared" si="56"/>
        <v>8.6962189804631951</v>
      </c>
      <c r="AT94" s="26" t="e">
        <f t="shared" si="63"/>
        <v>#VALUE!</v>
      </c>
      <c r="AU94" s="26" t="e">
        <f t="shared" si="63"/>
        <v>#VALUE!</v>
      </c>
      <c r="AV94" s="27" t="e">
        <f t="shared" si="64"/>
        <v>#VALUE!</v>
      </c>
      <c r="AW94" s="27" t="e">
        <f t="shared" si="64"/>
        <v>#VALUE!</v>
      </c>
      <c r="AX94" s="28" t="e">
        <f t="shared" si="64"/>
        <v>#VALUE!</v>
      </c>
      <c r="AY94" s="28" t="e">
        <f t="shared" si="64"/>
        <v>#VALUE!</v>
      </c>
      <c r="AZ94" t="e">
        <f>NA()</f>
        <v>#N/A</v>
      </c>
      <c r="BA94" s="23">
        <f t="shared" si="65"/>
        <v>4.021405055144518</v>
      </c>
      <c r="BB94" s="23">
        <f t="shared" si="66"/>
        <v>16.644307431090247</v>
      </c>
    </row>
    <row r="95" spans="3:54" x14ac:dyDescent="0.3">
      <c r="D95">
        <v>10</v>
      </c>
      <c r="F95">
        <v>9</v>
      </c>
      <c r="G95" s="22">
        <f t="shared" si="53"/>
        <v>2.2202201019787617</v>
      </c>
      <c r="H95" s="22">
        <f t="shared" si="53"/>
        <v>10.797540534486084</v>
      </c>
      <c r="I95" s="22">
        <f t="shared" si="53"/>
        <v>3.7190185209089708</v>
      </c>
      <c r="J95" s="22">
        <f t="shared" si="53"/>
        <v>11.629427868837833</v>
      </c>
      <c r="K95" s="22">
        <f t="shared" si="53"/>
        <v>1.3809036345555787</v>
      </c>
      <c r="L95" s="23" t="e">
        <f t="shared" si="57"/>
        <v>#VALUE!</v>
      </c>
      <c r="M95" s="22">
        <f t="shared" si="53"/>
        <v>2.3796909968585007</v>
      </c>
      <c r="N95" s="24">
        <f t="shared" si="53"/>
        <v>2.2036666579484896</v>
      </c>
      <c r="O95" s="24">
        <f t="shared" si="53"/>
        <v>0</v>
      </c>
      <c r="P95" s="25">
        <f t="shared" si="53"/>
        <v>12.469170020032724</v>
      </c>
      <c r="Q95" s="25">
        <f t="shared" si="53"/>
        <v>5.6008289554449364</v>
      </c>
      <c r="R95" s="25">
        <f t="shared" si="53"/>
        <v>8.3855429110576249</v>
      </c>
      <c r="S95" s="26" t="e">
        <f t="shared" si="54"/>
        <v>#VALUE!</v>
      </c>
      <c r="T95" s="26" t="e">
        <f t="shared" si="54"/>
        <v>#VALUE!</v>
      </c>
      <c r="U95" s="27" t="e">
        <f t="shared" si="55"/>
        <v>#VALUE!</v>
      </c>
      <c r="V95" s="27" t="e">
        <f t="shared" si="55"/>
        <v>#VALUE!</v>
      </c>
      <c r="W95" s="28" t="e">
        <f t="shared" si="55"/>
        <v>#VALUE!</v>
      </c>
      <c r="X95" s="28" t="e">
        <f t="shared" si="55"/>
        <v>#VALUE!</v>
      </c>
      <c r="Y95" t="e">
        <f>NA()</f>
        <v>#N/A</v>
      </c>
      <c r="Z95" s="23">
        <f t="shared" si="58"/>
        <v>3.8845939136049275</v>
      </c>
      <c r="AA95" s="23">
        <f t="shared" si="59"/>
        <v>16.422479460521739</v>
      </c>
      <c r="AE95">
        <v>10</v>
      </c>
      <c r="AG95">
        <f t="shared" si="60"/>
        <v>9.6269789666544039</v>
      </c>
      <c r="AH95" s="22">
        <f t="shared" si="61"/>
        <v>2.7684048416914608</v>
      </c>
      <c r="AI95" s="22">
        <f t="shared" si="61"/>
        <v>11.794754544262293</v>
      </c>
      <c r="AJ95" s="22">
        <f t="shared" si="61"/>
        <v>4.3780672292540581</v>
      </c>
      <c r="AK95" s="22">
        <f t="shared" si="61"/>
        <v>12.697486913667909</v>
      </c>
      <c r="AL95" s="22">
        <f t="shared" si="61"/>
        <v>1.672144613201904</v>
      </c>
      <c r="AM95" s="23" t="e">
        <f t="shared" si="62"/>
        <v>#VALUE!</v>
      </c>
      <c r="AN95" s="22">
        <f t="shared" si="56"/>
        <v>2.6736422799718276</v>
      </c>
      <c r="AO95" s="24">
        <f t="shared" si="56"/>
        <v>2.4270013077609653</v>
      </c>
      <c r="AP95" s="24">
        <f t="shared" si="56"/>
        <v>0</v>
      </c>
      <c r="AQ95" s="25">
        <f t="shared" si="56"/>
        <v>13.453792310641029</v>
      </c>
      <c r="AR95" s="25">
        <f t="shared" si="56"/>
        <v>6.1450146383621389</v>
      </c>
      <c r="AS95" s="25">
        <f t="shared" si="56"/>
        <v>9.6740477261097659</v>
      </c>
      <c r="AT95" s="26" t="e">
        <f t="shared" si="63"/>
        <v>#VALUE!</v>
      </c>
      <c r="AU95" s="26" t="e">
        <f t="shared" si="63"/>
        <v>#VALUE!</v>
      </c>
      <c r="AV95" s="27" t="e">
        <f t="shared" si="64"/>
        <v>#VALUE!</v>
      </c>
      <c r="AW95" s="27" t="e">
        <f t="shared" si="64"/>
        <v>#VALUE!</v>
      </c>
      <c r="AX95" s="28" t="e">
        <f t="shared" si="64"/>
        <v>#VALUE!</v>
      </c>
      <c r="AY95" s="28" t="e">
        <f t="shared" si="64"/>
        <v>#VALUE!</v>
      </c>
      <c r="AZ95" t="e">
        <f>NA()</f>
        <v>#N/A</v>
      </c>
      <c r="BA95" s="23">
        <f t="shared" si="65"/>
        <v>4.4507526162212461</v>
      </c>
      <c r="BB95" s="23">
        <f t="shared" si="66"/>
        <v>17.315694041585566</v>
      </c>
    </row>
    <row r="96" spans="3:54" x14ac:dyDescent="0.3">
      <c r="D96">
        <v>11</v>
      </c>
      <c r="F96">
        <v>10</v>
      </c>
      <c r="G96" s="22">
        <f t="shared" si="53"/>
        <v>3.1286902669403349</v>
      </c>
      <c r="H96" s="22">
        <f t="shared" si="53"/>
        <v>12.393254964107612</v>
      </c>
      <c r="I96" s="22">
        <f t="shared" si="53"/>
        <v>4.7951714291917931</v>
      </c>
      <c r="J96" s="22">
        <f t="shared" si="53"/>
        <v>13.33807441837436</v>
      </c>
      <c r="K96" s="22">
        <f t="shared" si="53"/>
        <v>1.8590257319907058</v>
      </c>
      <c r="L96" s="23" t="e">
        <f t="shared" si="57"/>
        <v>#VALUE!</v>
      </c>
      <c r="M96" s="22">
        <f t="shared" si="53"/>
        <v>2.8538315949519117</v>
      </c>
      <c r="N96" s="24">
        <f t="shared" si="53"/>
        <v>2.5620832026159386</v>
      </c>
      <c r="O96" s="24">
        <f t="shared" si="53"/>
        <v>0</v>
      </c>
      <c r="P96" s="25">
        <f t="shared" si="53"/>
        <v>14.038863973859891</v>
      </c>
      <c r="Q96" s="25">
        <f t="shared" si="53"/>
        <v>6.4712672276697134</v>
      </c>
      <c r="R96" s="25">
        <f t="shared" si="53"/>
        <v>10.467289054746029</v>
      </c>
      <c r="S96" s="26" t="e">
        <f t="shared" si="54"/>
        <v>#VALUE!</v>
      </c>
      <c r="T96" s="26" t="e">
        <f t="shared" si="54"/>
        <v>#VALUE!</v>
      </c>
      <c r="U96" s="27" t="e">
        <f t="shared" si="55"/>
        <v>#VALUE!</v>
      </c>
      <c r="V96" s="27" t="e">
        <f t="shared" si="55"/>
        <v>#VALUE!</v>
      </c>
      <c r="W96" s="28" t="e">
        <f t="shared" si="55"/>
        <v>#VALUE!</v>
      </c>
      <c r="X96" s="28" t="e">
        <f t="shared" si="55"/>
        <v>#VALUE!</v>
      </c>
      <c r="Y96" t="e">
        <f>NA()</f>
        <v>#N/A</v>
      </c>
      <c r="Z96" s="23">
        <f t="shared" si="58"/>
        <v>4.7977893975148582</v>
      </c>
      <c r="AA96" s="23">
        <f t="shared" si="59"/>
        <v>17.834055357845514</v>
      </c>
      <c r="AE96">
        <v>11</v>
      </c>
      <c r="AG96">
        <f t="shared" si="60"/>
        <v>10.124512523078607</v>
      </c>
      <c r="AH96" s="22">
        <f t="shared" si="61"/>
        <v>3.2546417497625653</v>
      </c>
      <c r="AI96" s="22">
        <f t="shared" si="61"/>
        <v>12.593802968993161</v>
      </c>
      <c r="AJ96" s="22">
        <f t="shared" si="61"/>
        <v>4.9384695111029089</v>
      </c>
      <c r="AK96" s="22">
        <f t="shared" si="61"/>
        <v>13.552653166324381</v>
      </c>
      <c r="AL96" s="22">
        <f t="shared" si="61"/>
        <v>1.9236134430729406</v>
      </c>
      <c r="AM96" s="23" t="e">
        <f t="shared" si="62"/>
        <v>#VALUE!</v>
      </c>
      <c r="AN96" s="22">
        <f t="shared" si="56"/>
        <v>2.9148185430886144</v>
      </c>
      <c r="AO96" s="24">
        <f t="shared" si="56"/>
        <v>2.6075173310570552</v>
      </c>
      <c r="AP96" s="24">
        <f t="shared" si="56"/>
        <v>0</v>
      </c>
      <c r="AQ96" s="25">
        <f t="shared" si="56"/>
        <v>14.233979079916439</v>
      </c>
      <c r="AR96" s="25">
        <f t="shared" si="56"/>
        <v>6.5805096225135857</v>
      </c>
      <c r="AS96" s="25">
        <f t="shared" si="56"/>
        <v>10.736053885069918</v>
      </c>
      <c r="AT96" s="26" t="e">
        <f t="shared" si="63"/>
        <v>#VALUE!</v>
      </c>
      <c r="AU96" s="26" t="e">
        <f t="shared" si="63"/>
        <v>#VALUE!</v>
      </c>
      <c r="AV96" s="27" t="e">
        <f t="shared" si="64"/>
        <v>#VALUE!</v>
      </c>
      <c r="AW96" s="27" t="e">
        <f t="shared" si="64"/>
        <v>#VALUE!</v>
      </c>
      <c r="AX96" s="28" t="e">
        <f t="shared" si="64"/>
        <v>#VALUE!</v>
      </c>
      <c r="AY96" s="28" t="e">
        <f t="shared" si="64"/>
        <v>#VALUE!</v>
      </c>
      <c r="AZ96" t="e">
        <f>NA()</f>
        <v>#N/A</v>
      </c>
      <c r="BA96" s="23">
        <f t="shared" si="65"/>
        <v>4.9151396551304307</v>
      </c>
      <c r="BB96" s="23">
        <f t="shared" si="66"/>
        <v>18.004953475694787</v>
      </c>
    </row>
    <row r="97" spans="4:54" x14ac:dyDescent="0.3">
      <c r="D97">
        <v>12</v>
      </c>
      <c r="F97">
        <v>11</v>
      </c>
      <c r="G97" s="22">
        <f t="shared" si="53"/>
        <v>4.2204545420351671</v>
      </c>
      <c r="H97" s="22">
        <f t="shared" si="53"/>
        <v>14.013341874852708</v>
      </c>
      <c r="I97" s="22">
        <f t="shared" si="53"/>
        <v>6.0020202946682701</v>
      </c>
      <c r="J97" s="22">
        <f t="shared" si="53"/>
        <v>15.070481213273251</v>
      </c>
      <c r="K97" s="22">
        <f t="shared" si="53"/>
        <v>2.4078792495097057</v>
      </c>
      <c r="L97" s="23" t="e">
        <f t="shared" si="57"/>
        <v>#VALUE!</v>
      </c>
      <c r="M97" s="22">
        <f t="shared" si="53"/>
        <v>3.3548532392511761</v>
      </c>
      <c r="N97" s="24">
        <f t="shared" si="53"/>
        <v>2.9314868638973381</v>
      </c>
      <c r="O97" s="24">
        <f t="shared" si="53"/>
        <v>0</v>
      </c>
      <c r="P97" s="25">
        <f t="shared" si="53"/>
        <v>15.602473613985044</v>
      </c>
      <c r="Q97" s="25">
        <f t="shared" si="53"/>
        <v>7.3522979082652347</v>
      </c>
      <c r="R97" s="25">
        <f t="shared" si="53"/>
        <v>12.674741747597929</v>
      </c>
      <c r="S97" s="26" t="e">
        <f t="shared" si="54"/>
        <v>#VALUE!</v>
      </c>
      <c r="T97" s="26" t="e">
        <f t="shared" si="54"/>
        <v>#VALUE!</v>
      </c>
      <c r="U97" s="27" t="e">
        <f t="shared" si="55"/>
        <v>#VALUE!</v>
      </c>
      <c r="V97" s="27" t="e">
        <f t="shared" si="55"/>
        <v>#VALUE!</v>
      </c>
      <c r="W97" s="28" t="e">
        <f t="shared" si="55"/>
        <v>#VALUE!</v>
      </c>
      <c r="X97" s="28" t="e">
        <f t="shared" si="55"/>
        <v>#VALUE!</v>
      </c>
      <c r="Y97" t="e">
        <f>NA()</f>
        <v>#N/A</v>
      </c>
      <c r="Z97" s="23">
        <f t="shared" si="58"/>
        <v>5.7585809348610253</v>
      </c>
      <c r="AA97" s="23">
        <f t="shared" si="59"/>
        <v>19.177190766483434</v>
      </c>
      <c r="AE97">
        <v>12</v>
      </c>
      <c r="AG97">
        <f t="shared" si="60"/>
        <v>10.647759196839573</v>
      </c>
      <c r="AH97" s="22">
        <f t="shared" si="61"/>
        <v>3.8150340749908183</v>
      </c>
      <c r="AI97" s="22">
        <f t="shared" si="61"/>
        <v>13.440367040099424</v>
      </c>
      <c r="AJ97" s="22">
        <f t="shared" si="61"/>
        <v>5.5624915744232037</v>
      </c>
      <c r="AK97" s="22">
        <f t="shared" si="61"/>
        <v>14.458048854081726</v>
      </c>
      <c r="AL97" s="22">
        <f t="shared" si="61"/>
        <v>2.206812828649733</v>
      </c>
      <c r="AM97" s="23" t="e">
        <f t="shared" si="62"/>
        <v>#VALUE!</v>
      </c>
      <c r="AN97" s="22">
        <f t="shared" si="56"/>
        <v>3.1755146506144198</v>
      </c>
      <c r="AO97" s="24">
        <f t="shared" si="56"/>
        <v>2.8002276812228675</v>
      </c>
      <c r="AP97" s="24">
        <f t="shared" si="56"/>
        <v>0</v>
      </c>
      <c r="AQ97" s="25">
        <f t="shared" si="56"/>
        <v>15.052682588487757</v>
      </c>
      <c r="AR97" s="25">
        <f t="shared" si="56"/>
        <v>7.0411156625593829</v>
      </c>
      <c r="AS97" s="25">
        <f t="shared" si="56"/>
        <v>11.885161387821549</v>
      </c>
      <c r="AT97" s="26" t="e">
        <f t="shared" si="63"/>
        <v>#VALUE!</v>
      </c>
      <c r="AU97" s="26" t="e">
        <f t="shared" si="63"/>
        <v>#VALUE!</v>
      </c>
      <c r="AV97" s="27" t="e">
        <f t="shared" si="64"/>
        <v>#VALUE!</v>
      </c>
      <c r="AW97" s="27" t="e">
        <f t="shared" si="64"/>
        <v>#VALUE!</v>
      </c>
      <c r="AX97" s="28" t="e">
        <f t="shared" si="64"/>
        <v>#VALUE!</v>
      </c>
      <c r="AY97" s="28" t="e">
        <f t="shared" si="64"/>
        <v>#VALUE!</v>
      </c>
      <c r="AZ97" t="e">
        <f>NA()</f>
        <v>#N/A</v>
      </c>
      <c r="BA97" s="23">
        <f t="shared" si="65"/>
        <v>5.4156737229311602</v>
      </c>
      <c r="BB97" s="23">
        <f t="shared" si="66"/>
        <v>18.711680191058132</v>
      </c>
    </row>
    <row r="98" spans="4:54" x14ac:dyDescent="0.3">
      <c r="D98">
        <v>13</v>
      </c>
      <c r="F98">
        <v>12</v>
      </c>
      <c r="G98" s="22">
        <f t="shared" si="53"/>
        <v>5.4929562366560605</v>
      </c>
      <c r="H98" s="22">
        <f t="shared" si="53"/>
        <v>15.650738233245894</v>
      </c>
      <c r="I98" s="22">
        <f t="shared" si="53"/>
        <v>7.3314506224546507</v>
      </c>
      <c r="J98" s="22">
        <f t="shared" si="53"/>
        <v>16.819042986714475</v>
      </c>
      <c r="K98" s="22">
        <f t="shared" si="53"/>
        <v>3.0216945957010362</v>
      </c>
      <c r="L98" s="23" t="e">
        <f t="shared" si="57"/>
        <v>#VALUE!</v>
      </c>
      <c r="M98" s="22">
        <f t="shared" si="53"/>
        <v>3.8795148481810222</v>
      </c>
      <c r="N98" s="24">
        <f t="shared" si="53"/>
        <v>3.3101459484827593</v>
      </c>
      <c r="O98" s="24">
        <f t="shared" si="53"/>
        <v>0</v>
      </c>
      <c r="P98" s="25">
        <f t="shared" si="53"/>
        <v>17.15579571653435</v>
      </c>
      <c r="Q98" s="25">
        <f t="shared" si="53"/>
        <v>8.2384691424537433</v>
      </c>
      <c r="R98" s="25">
        <f t="shared" si="53"/>
        <v>14.971822219743638</v>
      </c>
      <c r="S98" s="26" t="e">
        <f t="shared" si="54"/>
        <v>#VALUE!</v>
      </c>
      <c r="T98" s="26" t="e">
        <f t="shared" si="54"/>
        <v>#VALUE!</v>
      </c>
      <c r="U98" s="27" t="e">
        <f t="shared" si="55"/>
        <v>#VALUE!</v>
      </c>
      <c r="V98" s="27" t="e">
        <f t="shared" si="55"/>
        <v>#VALUE!</v>
      </c>
      <c r="W98" s="28" t="e">
        <f t="shared" si="55"/>
        <v>#VALUE!</v>
      </c>
      <c r="X98" s="28" t="e">
        <f t="shared" si="55"/>
        <v>#VALUE!</v>
      </c>
      <c r="Y98" t="e">
        <f>NA()</f>
        <v>#N/A</v>
      </c>
      <c r="Z98" s="23">
        <f t="shared" si="58"/>
        <v>6.7522130507230367</v>
      </c>
      <c r="AA98" s="23">
        <f t="shared" si="59"/>
        <v>20.455204034744245</v>
      </c>
      <c r="AE98">
        <v>13</v>
      </c>
      <c r="AG98">
        <f t="shared" si="60"/>
        <v>11.198047871978659</v>
      </c>
      <c r="AH98" s="22">
        <f t="shared" si="61"/>
        <v>4.4582845792762145</v>
      </c>
      <c r="AI98" s="22">
        <f t="shared" si="61"/>
        <v>14.336455000997098</v>
      </c>
      <c r="AJ98" s="22">
        <f t="shared" si="61"/>
        <v>6.2558541542203425</v>
      </c>
      <c r="AK98" s="22">
        <f t="shared" si="61"/>
        <v>15.415717440162563</v>
      </c>
      <c r="AL98" s="22">
        <f t="shared" si="61"/>
        <v>2.5244920026476749</v>
      </c>
      <c r="AM98" s="23" t="e">
        <f t="shared" si="62"/>
        <v>#VALUE!</v>
      </c>
      <c r="AN98" s="22">
        <f t="shared" si="56"/>
        <v>3.4569825237840108</v>
      </c>
      <c r="AO98" s="24">
        <f t="shared" si="56"/>
        <v>3.0057955438589548</v>
      </c>
      <c r="AP98" s="24">
        <f t="shared" si="56"/>
        <v>0</v>
      </c>
      <c r="AQ98" s="25">
        <f t="shared" si="56"/>
        <v>15.911041110329871</v>
      </c>
      <c r="AR98" s="25">
        <f t="shared" si="56"/>
        <v>7.5275511671548241</v>
      </c>
      <c r="AS98" s="25">
        <f t="shared" si="56"/>
        <v>13.12365335007552</v>
      </c>
      <c r="AT98" s="26" t="e">
        <f t="shared" si="63"/>
        <v>#VALUE!</v>
      </c>
      <c r="AU98" s="26" t="e">
        <f t="shared" si="63"/>
        <v>#VALUE!</v>
      </c>
      <c r="AV98" s="27" t="e">
        <f t="shared" si="64"/>
        <v>#VALUE!</v>
      </c>
      <c r="AW98" s="27" t="e">
        <f t="shared" si="64"/>
        <v>#VALUE!</v>
      </c>
      <c r="AX98" s="28" t="e">
        <f t="shared" si="64"/>
        <v>#VALUE!</v>
      </c>
      <c r="AY98" s="28" t="e">
        <f t="shared" si="64"/>
        <v>#VALUE!</v>
      </c>
      <c r="AZ98" t="e">
        <f>NA()</f>
        <v>#N/A</v>
      </c>
      <c r="BA98" s="23">
        <f t="shared" si="65"/>
        <v>5.953204035444231</v>
      </c>
      <c r="BB98" s="23">
        <f t="shared" si="66"/>
        <v>19.435367701888968</v>
      </c>
    </row>
    <row r="99" spans="4:54" x14ac:dyDescent="0.3">
      <c r="D99">
        <v>14</v>
      </c>
      <c r="F99">
        <v>13</v>
      </c>
      <c r="G99" s="22">
        <f t="shared" si="53"/>
        <v>6.9390440003459348</v>
      </c>
      <c r="H99" s="22">
        <f t="shared" si="53"/>
        <v>17.299405583541677</v>
      </c>
      <c r="I99" s="22">
        <f t="shared" si="53"/>
        <v>8.7743314267901837</v>
      </c>
      <c r="J99" s="22">
        <f t="shared" si="53"/>
        <v>18.57727786249335</v>
      </c>
      <c r="K99" s="22">
        <f t="shared" si="53"/>
        <v>3.6935155913906939</v>
      </c>
      <c r="L99" s="23" t="e">
        <f t="shared" si="57"/>
        <v>#VALUE!</v>
      </c>
      <c r="M99" s="22">
        <f t="shared" si="53"/>
        <v>4.4248167126247884</v>
      </c>
      <c r="N99" s="24">
        <f t="shared" si="53"/>
        <v>3.6965369565682296</v>
      </c>
      <c r="O99" s="24">
        <f t="shared" si="53"/>
        <v>0</v>
      </c>
      <c r="P99" s="25">
        <f t="shared" si="53"/>
        <v>18.695415563428789</v>
      </c>
      <c r="Q99" s="25">
        <f t="shared" si="53"/>
        <v>9.1251789008577315</v>
      </c>
      <c r="R99" s="25">
        <f t="shared" si="53"/>
        <v>17.325410448061735</v>
      </c>
      <c r="S99" s="26" t="e">
        <f t="shared" si="54"/>
        <v>#VALUE!</v>
      </c>
      <c r="T99" s="26" t="e">
        <f t="shared" si="54"/>
        <v>#VALUE!</v>
      </c>
      <c r="U99" s="27" t="e">
        <f t="shared" si="55"/>
        <v>#VALUE!</v>
      </c>
      <c r="V99" s="27" t="e">
        <f t="shared" si="55"/>
        <v>#VALUE!</v>
      </c>
      <c r="W99" s="28" t="e">
        <f t="shared" si="55"/>
        <v>#VALUE!</v>
      </c>
      <c r="X99" s="28" t="e">
        <f t="shared" si="55"/>
        <v>#VALUE!</v>
      </c>
      <c r="Y99" t="e">
        <f>NA()</f>
        <v>#N/A</v>
      </c>
      <c r="Z99" s="23">
        <f t="shared" si="58"/>
        <v>7.7653563709521141</v>
      </c>
      <c r="AA99" s="23">
        <f t="shared" si="59"/>
        <v>21.671252620275201</v>
      </c>
      <c r="AE99">
        <v>14</v>
      </c>
      <c r="AG99">
        <f t="shared" si="60"/>
        <v>11.776776110822025</v>
      </c>
      <c r="AH99" s="22">
        <f t="shared" si="61"/>
        <v>5.1935366261920652</v>
      </c>
      <c r="AI99" s="22">
        <f t="shared" si="61"/>
        <v>15.284055968851703</v>
      </c>
      <c r="AJ99" s="22">
        <f t="shared" si="61"/>
        <v>7.0245187445988941</v>
      </c>
      <c r="AK99" s="22">
        <f t="shared" si="61"/>
        <v>16.427670184709353</v>
      </c>
      <c r="AL99" s="22">
        <f t="shared" si="61"/>
        <v>2.8793870547089853</v>
      </c>
      <c r="AM99" s="23" t="e">
        <f t="shared" si="62"/>
        <v>#VALUE!</v>
      </c>
      <c r="AN99" s="22">
        <f t="shared" si="56"/>
        <v>3.7605059940921088</v>
      </c>
      <c r="AO99" s="24">
        <f t="shared" si="56"/>
        <v>3.2248989456642714</v>
      </c>
      <c r="AP99" s="24">
        <f t="shared" si="56"/>
        <v>0</v>
      </c>
      <c r="AQ99" s="25">
        <f t="shared" si="56"/>
        <v>16.810135179269626</v>
      </c>
      <c r="AR99" s="25">
        <f t="shared" si="56"/>
        <v>8.0404572621980588</v>
      </c>
      <c r="AS99" s="25">
        <f t="shared" si="56"/>
        <v>14.453041657697858</v>
      </c>
      <c r="AT99" s="26" t="e">
        <f t="shared" si="63"/>
        <v>#VALUE!</v>
      </c>
      <c r="AU99" s="26" t="e">
        <f t="shared" si="63"/>
        <v>#VALUE!</v>
      </c>
      <c r="AV99" s="27" t="e">
        <f t="shared" si="64"/>
        <v>#VALUE!</v>
      </c>
      <c r="AW99" s="27" t="e">
        <f t="shared" si="64"/>
        <v>#VALUE!</v>
      </c>
      <c r="AX99" s="28" t="e">
        <f t="shared" si="64"/>
        <v>#VALUE!</v>
      </c>
      <c r="AY99" s="28" t="e">
        <f t="shared" si="64"/>
        <v>#VALUE!</v>
      </c>
      <c r="AZ99" t="e">
        <f>NA()</f>
        <v>#N/A</v>
      </c>
      <c r="BA99" s="23">
        <f t="shared" si="65"/>
        <v>6.5282718395797241</v>
      </c>
      <c r="BB99" s="23">
        <f t="shared" si="66"/>
        <v>20.175402284695512</v>
      </c>
    </row>
    <row r="100" spans="4:54" x14ac:dyDescent="0.3">
      <c r="D100">
        <v>15</v>
      </c>
      <c r="F100">
        <v>14</v>
      </c>
      <c r="G100" s="22">
        <f t="shared" si="53"/>
        <v>8.5478511027415145</v>
      </c>
      <c r="H100" s="22">
        <f t="shared" si="53"/>
        <v>18.954148627136412</v>
      </c>
      <c r="I100" s="22">
        <f t="shared" si="53"/>
        <v>10.320872248057585</v>
      </c>
      <c r="J100" s="22">
        <f t="shared" si="53"/>
        <v>20.339628072160494</v>
      </c>
      <c r="K100" s="22">
        <f t="shared" si="53"/>
        <v>4.4156527735588975</v>
      </c>
      <c r="L100" s="23" t="e">
        <f t="shared" si="57"/>
        <v>#VALUE!</v>
      </c>
      <c r="M100" s="22">
        <f t="shared" si="53"/>
        <v>4.9879847230501522</v>
      </c>
      <c r="N100" s="24">
        <f t="shared" si="53"/>
        <v>4.0893107240166318</v>
      </c>
      <c r="O100" s="24">
        <f t="shared" si="53"/>
        <v>0</v>
      </c>
      <c r="P100" s="25">
        <f t="shared" si="53"/>
        <v>20.218546145019527</v>
      </c>
      <c r="Q100" s="25">
        <f t="shared" si="53"/>
        <v>10.008541131584765</v>
      </c>
      <c r="R100" s="25">
        <f t="shared" si="53"/>
        <v>19.705903367630178</v>
      </c>
      <c r="S100" s="26" t="e">
        <f t="shared" si="54"/>
        <v>#VALUE!</v>
      </c>
      <c r="T100" s="26" t="e">
        <f t="shared" si="54"/>
        <v>#VALUE!</v>
      </c>
      <c r="U100" s="27" t="e">
        <f t="shared" si="55"/>
        <v>#VALUE!</v>
      </c>
      <c r="V100" s="27" t="e">
        <f t="shared" si="55"/>
        <v>#VALUE!</v>
      </c>
      <c r="W100" s="28" t="e">
        <f t="shared" si="55"/>
        <v>#VALUE!</v>
      </c>
      <c r="X100" s="28" t="e">
        <f t="shared" si="55"/>
        <v>#VALUE!</v>
      </c>
      <c r="Y100" t="e">
        <f>NA()</f>
        <v>#N/A</v>
      </c>
      <c r="Z100" s="23">
        <f t="shared" si="58"/>
        <v>8.7862426922237997</v>
      </c>
      <c r="AA100" s="23">
        <f t="shared" si="59"/>
        <v>22.828340890872127</v>
      </c>
      <c r="AE100">
        <v>15</v>
      </c>
      <c r="AG100">
        <f t="shared" si="60"/>
        <v>12.385413703354873</v>
      </c>
      <c r="AH100" s="22">
        <f t="shared" si="61"/>
        <v>6.0302612955617008</v>
      </c>
      <c r="AI100" s="22">
        <f t="shared" si="61"/>
        <v>16.285123482538928</v>
      </c>
      <c r="AJ100" s="22">
        <f t="shared" si="61"/>
        <v>7.8746444091831558</v>
      </c>
      <c r="AK100" s="22">
        <f t="shared" si="61"/>
        <v>17.495867758775997</v>
      </c>
      <c r="AL100" s="22">
        <f t="shared" si="61"/>
        <v>3.2741624349943019</v>
      </c>
      <c r="AM100" s="23" t="e">
        <f t="shared" si="62"/>
        <v>#VALUE!</v>
      </c>
      <c r="AN100" s="22">
        <f t="shared" si="56"/>
        <v>4.0873936777622726</v>
      </c>
      <c r="AO100" s="24">
        <f t="shared" si="56"/>
        <v>3.4582279421321704</v>
      </c>
      <c r="AP100" s="24">
        <f t="shared" si="56"/>
        <v>0</v>
      </c>
      <c r="AQ100" s="25">
        <f t="shared" si="56"/>
        <v>17.750974003997737</v>
      </c>
      <c r="AR100" s="25">
        <f t="shared" si="56"/>
        <v>8.5803825673205374</v>
      </c>
      <c r="AS100" s="25">
        <f t="shared" si="56"/>
        <v>15.87393531578142</v>
      </c>
      <c r="AT100" s="26" t="e">
        <f t="shared" si="63"/>
        <v>#VALUE!</v>
      </c>
      <c r="AU100" s="26" t="e">
        <f t="shared" si="63"/>
        <v>#VALUE!</v>
      </c>
      <c r="AV100" s="27" t="e">
        <f t="shared" si="64"/>
        <v>#VALUE!</v>
      </c>
      <c r="AW100" s="27" t="e">
        <f t="shared" si="64"/>
        <v>#VALUE!</v>
      </c>
      <c r="AX100" s="28" t="e">
        <f t="shared" si="64"/>
        <v>#VALUE!</v>
      </c>
      <c r="AY100" s="28" t="e">
        <f t="shared" si="64"/>
        <v>#VALUE!</v>
      </c>
      <c r="AZ100" t="e">
        <f>NA()</f>
        <v>#N/A</v>
      </c>
      <c r="BA100" s="23">
        <f t="shared" si="65"/>
        <v>7.1410603647291913</v>
      </c>
      <c r="BB100" s="23">
        <f t="shared" si="66"/>
        <v>20.931056989914453</v>
      </c>
    </row>
    <row r="101" spans="4:54" x14ac:dyDescent="0.3">
      <c r="D101">
        <v>16</v>
      </c>
      <c r="F101">
        <v>15</v>
      </c>
      <c r="G101" s="22">
        <f t="shared" si="53"/>
        <v>10.305669768557131</v>
      </c>
      <c r="H101" s="22">
        <f t="shared" si="53"/>
        <v>20.610476342076922</v>
      </c>
      <c r="I101" s="22">
        <f t="shared" si="53"/>
        <v>11.960913567405131</v>
      </c>
      <c r="J101" s="22">
        <f t="shared" si="53"/>
        <v>22.101307261277125</v>
      </c>
      <c r="K101" s="22">
        <f t="shared" si="53"/>
        <v>5.1800631387871485</v>
      </c>
      <c r="L101" s="23" t="e">
        <f t="shared" si="57"/>
        <v>#VALUE!</v>
      </c>
      <c r="M101" s="22">
        <f t="shared" si="53"/>
        <v>5.5664555747584146</v>
      </c>
      <c r="N101" s="24">
        <f t="shared" si="53"/>
        <v>4.4872662384055806</v>
      </c>
      <c r="O101" s="24">
        <f t="shared" si="53"/>
        <v>0</v>
      </c>
      <c r="P101" s="25">
        <f t="shared" si="53"/>
        <v>21.722908378904329</v>
      </c>
      <c r="Q101" s="25">
        <f t="shared" si="53"/>
        <v>10.885278149968791</v>
      </c>
      <c r="R101" s="25">
        <f t="shared" si="53"/>
        <v>22.087445932789997</v>
      </c>
      <c r="S101" s="26" t="e">
        <f t="shared" si="54"/>
        <v>#VALUE!</v>
      </c>
      <c r="T101" s="26" t="e">
        <f t="shared" si="54"/>
        <v>#VALUE!</v>
      </c>
      <c r="U101" s="27" t="e">
        <f t="shared" si="55"/>
        <v>#VALUE!</v>
      </c>
      <c r="V101" s="27" t="e">
        <f t="shared" si="55"/>
        <v>#VALUE!</v>
      </c>
      <c r="W101" s="28" t="e">
        <f t="shared" si="55"/>
        <v>#VALUE!</v>
      </c>
      <c r="X101" s="28" t="e">
        <f t="shared" si="55"/>
        <v>#VALUE!</v>
      </c>
      <c r="Y101" t="e">
        <f>NA()</f>
        <v>#N/A</v>
      </c>
      <c r="Z101" s="23">
        <f t="shared" si="58"/>
        <v>9.8046920688547878</v>
      </c>
      <c r="AA101" s="23">
        <f t="shared" si="59"/>
        <v>23.929327547065984</v>
      </c>
      <c r="AE101">
        <v>16</v>
      </c>
      <c r="AG101">
        <f t="shared" si="60"/>
        <v>13.025506400031523</v>
      </c>
      <c r="AH101" s="22">
        <f t="shared" si="61"/>
        <v>6.9781096196178876</v>
      </c>
      <c r="AI101" s="22">
        <f t="shared" si="61"/>
        <v>17.341557066210495</v>
      </c>
      <c r="AJ101" s="22">
        <f t="shared" si="61"/>
        <v>8.8125324457103247</v>
      </c>
      <c r="AK101" s="22">
        <f t="shared" si="61"/>
        <v>18.622199764886407</v>
      </c>
      <c r="AL101" s="22">
        <f t="shared" si="61"/>
        <v>3.7113431044679324</v>
      </c>
      <c r="AM101" s="23" t="e">
        <f t="shared" si="62"/>
        <v>#VALUE!</v>
      </c>
      <c r="AN101" s="22">
        <f t="shared" si="56"/>
        <v>4.4389703818934398</v>
      </c>
      <c r="AO101" s="24">
        <f t="shared" si="56"/>
        <v>3.7064812703960262</v>
      </c>
      <c r="AP101" s="24">
        <f t="shared" si="56"/>
        <v>0</v>
      </c>
      <c r="AQ101" s="25">
        <f t="shared" si="56"/>
        <v>18.734480728059882</v>
      </c>
      <c r="AR101" s="25">
        <f t="shared" si="56"/>
        <v>9.1477670123919328</v>
      </c>
      <c r="AS101" s="25">
        <f t="shared" si="56"/>
        <v>17.385911666491637</v>
      </c>
      <c r="AT101" s="26" t="e">
        <f t="shared" si="63"/>
        <v>#VALUE!</v>
      </c>
      <c r="AU101" s="26" t="e">
        <f t="shared" si="63"/>
        <v>#VALUE!</v>
      </c>
      <c r="AV101" s="27" t="e">
        <f t="shared" si="64"/>
        <v>#VALUE!</v>
      </c>
      <c r="AW101" s="27" t="e">
        <f t="shared" si="64"/>
        <v>#VALUE!</v>
      </c>
      <c r="AX101" s="28" t="e">
        <f t="shared" si="64"/>
        <v>#VALUE!</v>
      </c>
      <c r="AY101" s="28" t="e">
        <f t="shared" si="64"/>
        <v>#VALUE!</v>
      </c>
      <c r="AZ101" t="e">
        <f>NA()</f>
        <v>#N/A</v>
      </c>
      <c r="BA101" s="23">
        <f t="shared" si="65"/>
        <v>7.7913458412329177</v>
      </c>
      <c r="BB101" s="23">
        <f t="shared" si="66"/>
        <v>21.701486086224918</v>
      </c>
    </row>
    <row r="102" spans="4:54" x14ac:dyDescent="0.3">
      <c r="D102">
        <v>17</v>
      </c>
      <c r="F102">
        <v>16</v>
      </c>
      <c r="G102" s="22">
        <f t="shared" ref="G102:K117" si="67">G30*G$12</f>
        <v>12.196771158912759</v>
      </c>
      <c r="H102" s="22">
        <f t="shared" si="67"/>
        <v>22.264493213776117</v>
      </c>
      <c r="I102" s="22">
        <f t="shared" si="67"/>
        <v>13.684160910207021</v>
      </c>
      <c r="J102" s="22">
        <f t="shared" si="67"/>
        <v>23.858180806910553</v>
      </c>
      <c r="K102" s="22">
        <f t="shared" si="67"/>
        <v>5.9786567483959008</v>
      </c>
      <c r="L102" s="23" t="e">
        <f t="shared" si="57"/>
        <v>#VALUE!</v>
      </c>
      <c r="M102" s="22">
        <f t="shared" ref="M102:R117" si="68">M30*M$12</f>
        <v>6.1578628920313232</v>
      </c>
      <c r="N102" s="24">
        <f t="shared" si="68"/>
        <v>4.8893299264683261</v>
      </c>
      <c r="O102" s="24">
        <f t="shared" si="68"/>
        <v>0</v>
      </c>
      <c r="P102" s="25">
        <f t="shared" si="68"/>
        <v>23.206639714297221</v>
      </c>
      <c r="Q102" s="25">
        <f t="shared" si="68"/>
        <v>11.752632604568785</v>
      </c>
      <c r="R102" s="25">
        <f t="shared" si="68"/>
        <v>24.447934455477832</v>
      </c>
      <c r="S102" s="26" t="e">
        <f t="shared" ref="S102:T117" si="69">S30</f>
        <v>#VALUE!</v>
      </c>
      <c r="T102" s="26" t="e">
        <f t="shared" si="69"/>
        <v>#VALUE!</v>
      </c>
      <c r="U102" s="27" t="e">
        <f t="shared" ref="U102:X117" si="70">U30*U$12</f>
        <v>#VALUE!</v>
      </c>
      <c r="V102" s="27" t="e">
        <f t="shared" si="70"/>
        <v>#VALUE!</v>
      </c>
      <c r="W102" s="28" t="e">
        <f t="shared" si="70"/>
        <v>#VALUE!</v>
      </c>
      <c r="X102" s="28" t="e">
        <f t="shared" si="70"/>
        <v>#VALUE!</v>
      </c>
      <c r="Y102" t="e">
        <f>NA()</f>
        <v>#N/A</v>
      </c>
      <c r="Z102" s="23">
        <f t="shared" si="58"/>
        <v>10.812067753564458</v>
      </c>
      <c r="AA102" s="23">
        <f t="shared" si="59"/>
        <v>24.976932684824039</v>
      </c>
      <c r="AE102">
        <v>17</v>
      </c>
      <c r="AG102">
        <f t="shared" si="60"/>
        <v>13.698679837501498</v>
      </c>
      <c r="AH102" s="22">
        <f t="shared" si="61"/>
        <v>8.0467275429202072</v>
      </c>
      <c r="AI102" s="22">
        <f t="shared" si="61"/>
        <v>18.455181732420634</v>
      </c>
      <c r="AJ102" s="22">
        <f t="shared" si="61"/>
        <v>9.8445577711554151</v>
      </c>
      <c r="AK102" s="22">
        <f t="shared" si="61"/>
        <v>19.808462102800032</v>
      </c>
      <c r="AL102" s="22">
        <f t="shared" si="61"/>
        <v>4.1932378643573882</v>
      </c>
      <c r="AM102" s="23" t="e">
        <f t="shared" si="62"/>
        <v>#VALUE!</v>
      </c>
      <c r="AN102" s="22">
        <f t="shared" ref="AN102:AS117" si="71">AN30*AN$12</f>
        <v>4.8165669186168207</v>
      </c>
      <c r="AO102" s="24">
        <f t="shared" si="71"/>
        <v>3.9703624204631813</v>
      </c>
      <c r="AP102" s="24">
        <f t="shared" si="71"/>
        <v>0</v>
      </c>
      <c r="AQ102" s="25">
        <f t="shared" si="71"/>
        <v>19.761476541299761</v>
      </c>
      <c r="AR102" s="25">
        <f t="shared" si="71"/>
        <v>9.7429248189937514</v>
      </c>
      <c r="AS102" s="25">
        <f t="shared" si="71"/>
        <v>18.987395261186876</v>
      </c>
      <c r="AT102" s="26" t="e">
        <f t="shared" si="63"/>
        <v>#VALUE!</v>
      </c>
      <c r="AU102" s="26" t="e">
        <f t="shared" si="63"/>
        <v>#VALUE!</v>
      </c>
      <c r="AV102" s="27" t="e">
        <f t="shared" si="64"/>
        <v>#VALUE!</v>
      </c>
      <c r="AW102" s="27" t="e">
        <f t="shared" si="64"/>
        <v>#VALUE!</v>
      </c>
      <c r="AX102" s="28" t="e">
        <f t="shared" si="64"/>
        <v>#VALUE!</v>
      </c>
      <c r="AY102" s="28" t="e">
        <f t="shared" si="64"/>
        <v>#VALUE!</v>
      </c>
      <c r="AZ102" t="e">
        <f>NA()</f>
        <v>#N/A</v>
      </c>
      <c r="BA102" s="23">
        <f t="shared" si="65"/>
        <v>8.4784513129769969</v>
      </c>
      <c r="BB102" s="23">
        <f t="shared" si="66"/>
        <v>22.485720078464922</v>
      </c>
    </row>
    <row r="103" spans="4:54" x14ac:dyDescent="0.3">
      <c r="D103">
        <v>18</v>
      </c>
      <c r="F103">
        <v>17</v>
      </c>
      <c r="G103" s="22">
        <f t="shared" si="67"/>
        <v>14.20414149637973</v>
      </c>
      <c r="H103" s="22">
        <f t="shared" si="67"/>
        <v>23.912812394317161</v>
      </c>
      <c r="I103" s="22">
        <f t="shared" si="67"/>
        <v>15.480371472747098</v>
      </c>
      <c r="J103" s="22">
        <f t="shared" si="67"/>
        <v>25.60667020045204</v>
      </c>
      <c r="K103" s="22">
        <f t="shared" si="67"/>
        <v>6.803535300321701</v>
      </c>
      <c r="L103" s="23" t="e">
        <f t="shared" si="57"/>
        <v>#VALUE!</v>
      </c>
      <c r="M103" s="22">
        <f t="shared" si="68"/>
        <v>6.7600242154945391</v>
      </c>
      <c r="N103" s="24">
        <f t="shared" si="68"/>
        <v>5.294538953040731</v>
      </c>
      <c r="O103" s="24">
        <f t="shared" si="68"/>
        <v>0</v>
      </c>
      <c r="P103" s="25">
        <f t="shared" si="68"/>
        <v>24.668222968628442</v>
      </c>
      <c r="Q103" s="25">
        <f t="shared" si="68"/>
        <v>12.608294441270525</v>
      </c>
      <c r="R103" s="25">
        <f t="shared" si="68"/>
        <v>26.768867710077775</v>
      </c>
      <c r="S103" s="26" t="e">
        <f t="shared" si="69"/>
        <v>#VALUE!</v>
      </c>
      <c r="T103" s="26" t="e">
        <f t="shared" si="69"/>
        <v>#VALUE!</v>
      </c>
      <c r="U103" s="27" t="e">
        <f t="shared" si="70"/>
        <v>#VALUE!</v>
      </c>
      <c r="V103" s="27" t="e">
        <f t="shared" si="70"/>
        <v>#VALUE!</v>
      </c>
      <c r="W103" s="28" t="e">
        <f t="shared" si="70"/>
        <v>#VALUE!</v>
      </c>
      <c r="X103" s="28" t="e">
        <f t="shared" si="70"/>
        <v>#VALUE!</v>
      </c>
      <c r="Y103" t="e">
        <f>NA()</f>
        <v>#N/A</v>
      </c>
      <c r="Z103" s="23">
        <f t="shared" si="58"/>
        <v>11.801185206710969</v>
      </c>
      <c r="AA103" s="23">
        <f t="shared" si="59"/>
        <v>25.973744515814882</v>
      </c>
      <c r="AE103">
        <v>18</v>
      </c>
      <c r="AG103">
        <f t="shared" si="60"/>
        <v>14.40664366722172</v>
      </c>
      <c r="AH103" s="22">
        <f t="shared" ref="AH103:AL118" si="72">AH31*AH$12</f>
        <v>9.2455324488940853</v>
      </c>
      <c r="AI103" s="22">
        <f t="shared" si="72"/>
        <v>19.627725370687514</v>
      </c>
      <c r="AJ103" s="22">
        <f t="shared" si="72"/>
        <v>10.977086063482584</v>
      </c>
      <c r="AK103" s="22">
        <f t="shared" si="72"/>
        <v>21.05633214606264</v>
      </c>
      <c r="AL103" s="22">
        <f t="shared" si="72"/>
        <v>4.7218549298487353</v>
      </c>
      <c r="AM103" s="23" t="e">
        <f t="shared" si="62"/>
        <v>#VALUE!</v>
      </c>
      <c r="AN103" s="22">
        <f t="shared" si="71"/>
        <v>5.2215082125039718</v>
      </c>
      <c r="AO103" s="24">
        <f t="shared" si="71"/>
        <v>4.250575078915185</v>
      </c>
      <c r="AP103" s="24">
        <f t="shared" si="71"/>
        <v>0</v>
      </c>
      <c r="AQ103" s="25">
        <f t="shared" si="71"/>
        <v>20.832663669498242</v>
      </c>
      <c r="AR103" s="25">
        <f t="shared" si="71"/>
        <v>10.366026814250102</v>
      </c>
      <c r="AS103" s="25">
        <f t="shared" si="71"/>
        <v>20.675549757107643</v>
      </c>
      <c r="AT103" s="26" t="e">
        <f t="shared" ref="AT103:AU118" si="73">AT31</f>
        <v>#VALUE!</v>
      </c>
      <c r="AU103" s="26" t="e">
        <f t="shared" si="73"/>
        <v>#VALUE!</v>
      </c>
      <c r="AV103" s="27" t="e">
        <f t="shared" ref="AV103:AY118" si="74">AV31*AV$12</f>
        <v>#VALUE!</v>
      </c>
      <c r="AW103" s="27" t="e">
        <f t="shared" si="74"/>
        <v>#VALUE!</v>
      </c>
      <c r="AX103" s="28" t="e">
        <f t="shared" si="74"/>
        <v>#VALUE!</v>
      </c>
      <c r="AY103" s="28" t="e">
        <f t="shared" si="74"/>
        <v>#VALUE!</v>
      </c>
      <c r="AZ103" t="e">
        <f>NA()</f>
        <v>#N/A</v>
      </c>
      <c r="BA103" s="23">
        <f t="shared" si="65"/>
        <v>9.2012051857101138</v>
      </c>
      <c r="BB103" s="23">
        <f t="shared" si="66"/>
        <v>23.282661453851581</v>
      </c>
    </row>
    <row r="104" spans="4:54" x14ac:dyDescent="0.3">
      <c r="D104">
        <v>19</v>
      </c>
      <c r="F104">
        <v>18</v>
      </c>
      <c r="G104" s="22">
        <f t="shared" si="67"/>
        <v>16.31011947726245</v>
      </c>
      <c r="H104" s="22">
        <f t="shared" si="67"/>
        <v>25.552485224801554</v>
      </c>
      <c r="I104" s="22">
        <f t="shared" si="67"/>
        <v>17.339500846286089</v>
      </c>
      <c r="J104" s="22">
        <f t="shared" si="67"/>
        <v>27.343675406212437</v>
      </c>
      <c r="K104" s="22">
        <f t="shared" si="67"/>
        <v>7.6471702118505869</v>
      </c>
      <c r="L104" s="23" t="e">
        <f t="shared" si="57"/>
        <v>#VALUE!</v>
      </c>
      <c r="M104" s="22">
        <f t="shared" si="68"/>
        <v>7.3709288003510602</v>
      </c>
      <c r="N104" s="24">
        <f t="shared" si="68"/>
        <v>5.7020275324300851</v>
      </c>
      <c r="O104" s="24">
        <f t="shared" si="68"/>
        <v>0</v>
      </c>
      <c r="P104" s="25">
        <f t="shared" si="68"/>
        <v>26.106429952937933</v>
      </c>
      <c r="Q104" s="25">
        <f t="shared" si="68"/>
        <v>13.450339615123292</v>
      </c>
      <c r="R104" s="25">
        <f t="shared" si="68"/>
        <v>29.035102110697185</v>
      </c>
      <c r="S104" s="26" t="e">
        <f t="shared" si="69"/>
        <v>#VALUE!</v>
      </c>
      <c r="T104" s="26" t="e">
        <f t="shared" si="69"/>
        <v>#VALUE!</v>
      </c>
      <c r="U104" s="27" t="e">
        <f t="shared" si="70"/>
        <v>#VALUE!</v>
      </c>
      <c r="V104" s="27" t="e">
        <f t="shared" si="70"/>
        <v>#VALUE!</v>
      </c>
      <c r="W104" s="28" t="e">
        <f t="shared" si="70"/>
        <v>#VALUE!</v>
      </c>
      <c r="X104" s="28" t="e">
        <f t="shared" si="70"/>
        <v>#VALUE!</v>
      </c>
      <c r="Y104" t="e">
        <f>NA()</f>
        <v>#N/A</v>
      </c>
      <c r="Z104" s="23">
        <f t="shared" si="58"/>
        <v>12.766194117703746</v>
      </c>
      <c r="AA104" s="23">
        <f t="shared" si="59"/>
        <v>26.922225761840224</v>
      </c>
      <c r="AE104">
        <v>19</v>
      </c>
      <c r="AG104">
        <f t="shared" si="60"/>
        <v>15.151195897440212</v>
      </c>
      <c r="AH104" s="22">
        <f t="shared" si="72"/>
        <v>10.583451745135825</v>
      </c>
      <c r="AI104" s="22">
        <f t="shared" si="72"/>
        <v>20.860793995132553</v>
      </c>
      <c r="AJ104" s="22">
        <f t="shared" si="72"/>
        <v>12.216375947493354</v>
      </c>
      <c r="AK104" s="22">
        <f t="shared" si="72"/>
        <v>22.367341728351203</v>
      </c>
      <c r="AL104" s="22">
        <f t="shared" si="72"/>
        <v>5.2988114178403434</v>
      </c>
      <c r="AM104" s="23" t="e">
        <f t="shared" si="62"/>
        <v>#VALUE!</v>
      </c>
      <c r="AN104" s="22">
        <f t="shared" si="71"/>
        <v>5.6550996004845739</v>
      </c>
      <c r="AO104" s="24">
        <f t="shared" si="71"/>
        <v>4.5478179011426914</v>
      </c>
      <c r="AP104" s="24">
        <f t="shared" si="71"/>
        <v>0</v>
      </c>
      <c r="AQ104" s="25">
        <f t="shared" si="71"/>
        <v>21.948607292850046</v>
      </c>
      <c r="AR104" s="25">
        <f t="shared" si="71"/>
        <v>11.017082291197831</v>
      </c>
      <c r="AS104" s="25">
        <f t="shared" si="71"/>
        <v>22.446188640001658</v>
      </c>
      <c r="AT104" s="26" t="e">
        <f t="shared" si="73"/>
        <v>#VALUE!</v>
      </c>
      <c r="AU104" s="26" t="e">
        <f t="shared" si="73"/>
        <v>#VALUE!</v>
      </c>
      <c r="AV104" s="27" t="e">
        <f t="shared" si="74"/>
        <v>#VALUE!</v>
      </c>
      <c r="AW104" s="27" t="e">
        <f t="shared" si="74"/>
        <v>#VALUE!</v>
      </c>
      <c r="AX104" s="28" t="e">
        <f t="shared" si="74"/>
        <v>#VALUE!</v>
      </c>
      <c r="AY104" s="28" t="e">
        <f t="shared" si="74"/>
        <v>#VALUE!</v>
      </c>
      <c r="AZ104" t="e">
        <f>NA()</f>
        <v>#N/A</v>
      </c>
      <c r="BA104" s="23">
        <f t="shared" si="65"/>
        <v>9.9579066172914743</v>
      </c>
      <c r="BB104" s="23">
        <f t="shared" si="66"/>
        <v>24.091081324141946</v>
      </c>
    </row>
    <row r="105" spans="4:54" x14ac:dyDescent="0.3">
      <c r="D105">
        <v>20</v>
      </c>
      <c r="F105">
        <v>19</v>
      </c>
      <c r="G105" s="22">
        <f t="shared" si="67"/>
        <v>18.496930473010696</v>
      </c>
      <c r="H105" s="22">
        <f t="shared" si="67"/>
        <v>27.180943227593495</v>
      </c>
      <c r="I105" s="22">
        <f t="shared" si="67"/>
        <v>19.251816323274458</v>
      </c>
      <c r="J105" s="22">
        <f t="shared" si="67"/>
        <v>29.066510932617557</v>
      </c>
      <c r="K105" s="22">
        <f t="shared" si="67"/>
        <v>8.5025287336440076</v>
      </c>
      <c r="L105" s="23" t="e">
        <f t="shared" si="57"/>
        <v>#VALUE!</v>
      </c>
      <c r="M105" s="22">
        <f t="shared" si="68"/>
        <v>7.9887261762736257</v>
      </c>
      <c r="N105" s="24">
        <f t="shared" si="68"/>
        <v>6.1110155494099461</v>
      </c>
      <c r="O105" s="24">
        <f t="shared" si="68"/>
        <v>0</v>
      </c>
      <c r="P105" s="25">
        <f t="shared" si="68"/>
        <v>27.520276145128776</v>
      </c>
      <c r="Q105" s="25">
        <f t="shared" si="68"/>
        <v>14.277178176907535</v>
      </c>
      <c r="R105" s="25">
        <f t="shared" si="68"/>
        <v>31.234552184293527</v>
      </c>
      <c r="S105" s="26" t="e">
        <f t="shared" si="69"/>
        <v>#VALUE!</v>
      </c>
      <c r="T105" s="26" t="e">
        <f t="shared" si="69"/>
        <v>#VALUE!</v>
      </c>
      <c r="U105" s="27" t="e">
        <f t="shared" si="70"/>
        <v>#VALUE!</v>
      </c>
      <c r="V105" s="27" t="e">
        <f t="shared" si="70"/>
        <v>#VALUE!</v>
      </c>
      <c r="W105" s="28" t="e">
        <f t="shared" si="70"/>
        <v>#VALUE!</v>
      </c>
      <c r="X105" s="28" t="e">
        <f t="shared" si="70"/>
        <v>#VALUE!</v>
      </c>
      <c r="Y105" t="e">
        <f>NA()</f>
        <v>#N/A</v>
      </c>
      <c r="Z105" s="23">
        <f t="shared" si="58"/>
        <v>13.70244691682641</v>
      </c>
      <c r="AA105" s="23">
        <f t="shared" si="59"/>
        <v>27.824719739231668</v>
      </c>
      <c r="AE105">
        <v>20</v>
      </c>
      <c r="AG105">
        <f t="shared" si="60"/>
        <v>15.934227459578645</v>
      </c>
      <c r="AH105" s="22">
        <f t="shared" si="72"/>
        <v>12.068626058235152</v>
      </c>
      <c r="AI105" s="22">
        <f t="shared" si="72"/>
        <v>22.1558448590986</v>
      </c>
      <c r="AJ105" s="22">
        <f t="shared" si="72"/>
        <v>13.568465855762533</v>
      </c>
      <c r="AK105" s="22">
        <f t="shared" si="72"/>
        <v>23.742847979168715</v>
      </c>
      <c r="AL105" s="22">
        <f t="shared" si="72"/>
        <v>5.9252390740447094</v>
      </c>
      <c r="AM105" s="23" t="e">
        <f t="shared" si="62"/>
        <v>#VALUE!</v>
      </c>
      <c r="AN105" s="22">
        <f t="shared" si="71"/>
        <v>6.1186112434973161</v>
      </c>
      <c r="AO105" s="24">
        <f t="shared" si="71"/>
        <v>4.862778571549728</v>
      </c>
      <c r="AP105" s="24">
        <f t="shared" si="71"/>
        <v>0</v>
      </c>
      <c r="AQ105" s="25">
        <f t="shared" si="71"/>
        <v>23.109716471671305</v>
      </c>
      <c r="AR105" s="25">
        <f t="shared" si="71"/>
        <v>11.695920680472939</v>
      </c>
      <c r="AS105" s="25">
        <f t="shared" si="71"/>
        <v>24.293710790231355</v>
      </c>
      <c r="AT105" s="26" t="e">
        <f t="shared" si="73"/>
        <v>#VALUE!</v>
      </c>
      <c r="AU105" s="26" t="e">
        <f t="shared" si="73"/>
        <v>#VALUE!</v>
      </c>
      <c r="AV105" s="27" t="e">
        <f t="shared" si="74"/>
        <v>#VALUE!</v>
      </c>
      <c r="AW105" s="27" t="e">
        <f t="shared" si="74"/>
        <v>#VALUE!</v>
      </c>
      <c r="AX105" s="28" t="e">
        <f t="shared" si="74"/>
        <v>#VALUE!</v>
      </c>
      <c r="AY105" s="28" t="e">
        <f t="shared" si="74"/>
        <v>#VALUE!</v>
      </c>
      <c r="AZ105" t="e">
        <f>NA()</f>
        <v>#N/A</v>
      </c>
      <c r="BA105" s="23">
        <f t="shared" si="65"/>
        <v>10.746299949870995</v>
      </c>
      <c r="BB105" s="23">
        <f t="shared" si="66"/>
        <v>24.909617142902867</v>
      </c>
    </row>
    <row r="106" spans="4:54" x14ac:dyDescent="0.3">
      <c r="D106">
        <v>21</v>
      </c>
      <c r="F106">
        <v>20</v>
      </c>
      <c r="G106" s="22">
        <f t="shared" si="67"/>
        <v>20.747120014835644</v>
      </c>
      <c r="H106" s="22">
        <f t="shared" si="67"/>
        <v>28.795949777906273</v>
      </c>
      <c r="I106" s="22">
        <f t="shared" si="67"/>
        <v>21.207982329427818</v>
      </c>
      <c r="J106" s="22">
        <f t="shared" si="67"/>
        <v>30.772852557646132</v>
      </c>
      <c r="K106" s="22">
        <f t="shared" si="67"/>
        <v>9.3631566722135435</v>
      </c>
      <c r="L106" s="23" t="e">
        <f t="shared" si="57"/>
        <v>#VALUE!</v>
      </c>
      <c r="M106" s="22">
        <f t="shared" si="68"/>
        <v>8.6117154226940915</v>
      </c>
      <c r="N106" s="24">
        <f t="shared" si="68"/>
        <v>6.5207989834871656</v>
      </c>
      <c r="O106" s="24">
        <f t="shared" si="68"/>
        <v>0</v>
      </c>
      <c r="P106" s="25">
        <f t="shared" si="68"/>
        <v>28.908983774699109</v>
      </c>
      <c r="Q106" s="25">
        <f t="shared" si="68"/>
        <v>15.087509959584491</v>
      </c>
      <c r="R106" s="25">
        <f t="shared" si="68"/>
        <v>33.357865887579905</v>
      </c>
      <c r="S106" s="26" t="e">
        <f t="shared" si="69"/>
        <v>#VALUE!</v>
      </c>
      <c r="T106" s="26" t="e">
        <f t="shared" si="69"/>
        <v>#VALUE!</v>
      </c>
      <c r="U106" s="27" t="e">
        <f t="shared" si="70"/>
        <v>#VALUE!</v>
      </c>
      <c r="V106" s="27" t="e">
        <f t="shared" si="70"/>
        <v>#VALUE!</v>
      </c>
      <c r="W106" s="28" t="e">
        <f t="shared" si="70"/>
        <v>#VALUE!</v>
      </c>
      <c r="X106" s="28" t="e">
        <f t="shared" si="70"/>
        <v>#VALUE!</v>
      </c>
      <c r="Y106" t="e">
        <f>NA()</f>
        <v>#N/A</v>
      </c>
      <c r="Z106" s="23">
        <f t="shared" si="58"/>
        <v>14.606363172374648</v>
      </c>
      <c r="AA106" s="23">
        <f t="shared" si="59"/>
        <v>28.683456148244534</v>
      </c>
      <c r="AE106">
        <v>21</v>
      </c>
      <c r="AG106">
        <f t="shared" si="60"/>
        <v>16.75772701061085</v>
      </c>
      <c r="AH106" s="22">
        <f t="shared" si="72"/>
        <v>13.708082023405556</v>
      </c>
      <c r="AI106" s="22">
        <f t="shared" si="72"/>
        <v>23.51415748599273</v>
      </c>
      <c r="AJ106" s="22">
        <f t="shared" si="72"/>
        <v>15.039045639753382</v>
      </c>
      <c r="AK106" s="22">
        <f t="shared" si="72"/>
        <v>25.184002096666045</v>
      </c>
      <c r="AL106" s="22">
        <f t="shared" si="72"/>
        <v>6.601689239287186</v>
      </c>
      <c r="AM106" s="23" t="e">
        <f t="shared" si="62"/>
        <v>#VALUE!</v>
      </c>
      <c r="AN106" s="22">
        <f t="shared" si="71"/>
        <v>6.6132605958501731</v>
      </c>
      <c r="AO106" s="24">
        <f t="shared" si="71"/>
        <v>5.1961271161465268</v>
      </c>
      <c r="AP106" s="24">
        <f t="shared" si="71"/>
        <v>0</v>
      </c>
      <c r="AQ106" s="25">
        <f t="shared" si="71"/>
        <v>24.316224189502741</v>
      </c>
      <c r="AR106" s="25">
        <f t="shared" si="71"/>
        <v>12.402173351625711</v>
      </c>
      <c r="AS106" s="25">
        <f t="shared" si="71"/>
        <v>26.211066850595138</v>
      </c>
      <c r="AT106" s="26" t="e">
        <f t="shared" si="73"/>
        <v>#VALUE!</v>
      </c>
      <c r="AU106" s="26" t="e">
        <f t="shared" si="73"/>
        <v>#VALUE!</v>
      </c>
      <c r="AV106" s="27" t="e">
        <f t="shared" si="74"/>
        <v>#VALUE!</v>
      </c>
      <c r="AW106" s="27" t="e">
        <f t="shared" si="74"/>
        <v>#VALUE!</v>
      </c>
      <c r="AX106" s="28" t="e">
        <f t="shared" si="74"/>
        <v>#VALUE!</v>
      </c>
      <c r="AY106" s="28" t="e">
        <f t="shared" si="74"/>
        <v>#VALUE!</v>
      </c>
      <c r="AZ106" t="e">
        <f>NA()</f>
        <v>#N/A</v>
      </c>
      <c r="BA106" s="23">
        <f t="shared" si="65"/>
        <v>11.563560385773524</v>
      </c>
      <c r="BB106" s="23">
        <f t="shared" si="66"/>
        <v>25.736771686534148</v>
      </c>
    </row>
    <row r="107" spans="4:54" x14ac:dyDescent="0.3">
      <c r="D107">
        <v>22</v>
      </c>
      <c r="F107">
        <v>21</v>
      </c>
      <c r="G107" s="22">
        <f t="shared" si="67"/>
        <v>23.043893486501656</v>
      </c>
      <c r="H107" s="22">
        <f t="shared" si="67"/>
        <v>30.39555941116194</v>
      </c>
      <c r="I107" s="22">
        <f t="shared" si="67"/>
        <v>23.199122713119326</v>
      </c>
      <c r="J107" s="22">
        <f t="shared" si="67"/>
        <v>32.460692466897839</v>
      </c>
      <c r="K107" s="22">
        <f t="shared" si="67"/>
        <v>10.22322580773171</v>
      </c>
      <c r="L107" s="23" t="e">
        <f t="shared" si="57"/>
        <v>#VALUE!</v>
      </c>
      <c r="M107" s="22">
        <f t="shared" si="68"/>
        <v>9.2383351160010712</v>
      </c>
      <c r="N107" s="24">
        <f t="shared" si="68"/>
        <v>6.930741763860981</v>
      </c>
      <c r="O107" s="24">
        <f t="shared" si="68"/>
        <v>0</v>
      </c>
      <c r="P107" s="25">
        <f t="shared" si="68"/>
        <v>30.271951419542731</v>
      </c>
      <c r="Q107" s="25">
        <f t="shared" si="68"/>
        <v>15.880286508911198</v>
      </c>
      <c r="R107" s="25">
        <f t="shared" si="68"/>
        <v>35.398095401771663</v>
      </c>
      <c r="S107" s="26" t="e">
        <f t="shared" si="69"/>
        <v>#VALUE!</v>
      </c>
      <c r="T107" s="26" t="e">
        <f t="shared" si="69"/>
        <v>#VALUE!</v>
      </c>
      <c r="U107" s="27" t="e">
        <f t="shared" si="70"/>
        <v>#VALUE!</v>
      </c>
      <c r="V107" s="27" t="e">
        <f t="shared" si="70"/>
        <v>#VALUE!</v>
      </c>
      <c r="W107" s="28" t="e">
        <f t="shared" si="70"/>
        <v>#VALUE!</v>
      </c>
      <c r="X107" s="28" t="e">
        <f t="shared" si="70"/>
        <v>#VALUE!</v>
      </c>
      <c r="Y107" t="e">
        <f>NA()</f>
        <v>#N/A</v>
      </c>
      <c r="Z107" s="23">
        <f t="shared" si="58"/>
        <v>15.475296239558494</v>
      </c>
      <c r="AA107" s="23">
        <f t="shared" si="59"/>
        <v>29.500556581751859</v>
      </c>
      <c r="AE107">
        <v>22</v>
      </c>
      <c r="AG107">
        <f t="shared" si="60"/>
        <v>17.623785983633894</v>
      </c>
      <c r="AH107" s="22">
        <f t="shared" si="72"/>
        <v>15.507382389197673</v>
      </c>
      <c r="AI107" s="22">
        <f t="shared" si="72"/>
        <v>24.93680271455349</v>
      </c>
      <c r="AJ107" s="22">
        <f t="shared" si="72"/>
        <v>16.633313556024977</v>
      </c>
      <c r="AK107" s="22">
        <f t="shared" si="72"/>
        <v>26.691716201709404</v>
      </c>
      <c r="AL107" s="22">
        <f t="shared" si="72"/>
        <v>7.3280407065632724</v>
      </c>
      <c r="AM107" s="23" t="e">
        <f t="shared" si="62"/>
        <v>#VALUE!</v>
      </c>
      <c r="AN107" s="22">
        <f t="shared" si="71"/>
        <v>7.1401929126137595</v>
      </c>
      <c r="AO107" s="24">
        <f t="shared" si="71"/>
        <v>5.5485084388076569</v>
      </c>
      <c r="AP107" s="24">
        <f t="shared" si="71"/>
        <v>0</v>
      </c>
      <c r="AQ107" s="25">
        <f t="shared" si="71"/>
        <v>25.568166659647886</v>
      </c>
      <c r="AR107" s="25">
        <f t="shared" si="71"/>
        <v>13.135255917647756</v>
      </c>
      <c r="AS107" s="25">
        <f t="shared" si="71"/>
        <v>28.189761964514069</v>
      </c>
      <c r="AT107" s="26" t="e">
        <f t="shared" si="73"/>
        <v>#VALUE!</v>
      </c>
      <c r="AU107" s="26" t="e">
        <f t="shared" si="73"/>
        <v>#VALUE!</v>
      </c>
      <c r="AV107" s="27" t="e">
        <f t="shared" si="74"/>
        <v>#VALUE!</v>
      </c>
      <c r="AW107" s="27" t="e">
        <f t="shared" si="74"/>
        <v>#VALUE!</v>
      </c>
      <c r="AX107" s="28" t="e">
        <f t="shared" si="74"/>
        <v>#VALUE!</v>
      </c>
      <c r="AY107" s="28" t="e">
        <f t="shared" si="74"/>
        <v>#VALUE!</v>
      </c>
      <c r="AZ107" t="e">
        <f>NA()</f>
        <v>#N/A</v>
      </c>
      <c r="BA107" s="23">
        <f t="shared" si="65"/>
        <v>12.40629299878049</v>
      </c>
      <c r="BB107" s="23">
        <f t="shared" si="66"/>
        <v>26.570913494364806</v>
      </c>
    </row>
    <row r="108" spans="4:54" x14ac:dyDescent="0.3">
      <c r="D108">
        <v>23</v>
      </c>
      <c r="F108">
        <v>22</v>
      </c>
      <c r="G108" s="22">
        <f t="shared" si="67"/>
        <v>25.371371488516122</v>
      </c>
      <c r="H108" s="22">
        <f t="shared" si="67"/>
        <v>31.978083240896805</v>
      </c>
      <c r="I108" s="22">
        <f t="shared" si="67"/>
        <v>25.216863923023503</v>
      </c>
      <c r="J108" s="22">
        <f t="shared" si="67"/>
        <v>34.128301129786571</v>
      </c>
      <c r="K108" s="22">
        <f t="shared" si="67"/>
        <v>11.077553308014945</v>
      </c>
      <c r="L108" s="23" t="e">
        <f t="shared" si="57"/>
        <v>#VALUE!</v>
      </c>
      <c r="M108" s="22">
        <f t="shared" si="68"/>
        <v>9.867153907765454</v>
      </c>
      <c r="N108" s="24">
        <f t="shared" si="68"/>
        <v>7.340268775762345</v>
      </c>
      <c r="O108" s="24">
        <f t="shared" si="68"/>
        <v>0</v>
      </c>
      <c r="P108" s="25">
        <f t="shared" si="68"/>
        <v>31.608728719394055</v>
      </c>
      <c r="Q108" s="25">
        <f t="shared" si="68"/>
        <v>16.654678203395012</v>
      </c>
      <c r="R108" s="25">
        <f t="shared" si="68"/>
        <v>37.350377324262141</v>
      </c>
      <c r="S108" s="26" t="e">
        <f t="shared" si="69"/>
        <v>#VALUE!</v>
      </c>
      <c r="T108" s="26" t="e">
        <f t="shared" si="69"/>
        <v>#VALUE!</v>
      </c>
      <c r="U108" s="27" t="e">
        <f t="shared" si="70"/>
        <v>#VALUE!</v>
      </c>
      <c r="V108" s="27" t="e">
        <f t="shared" si="70"/>
        <v>#VALUE!</v>
      </c>
      <c r="W108" s="28" t="e">
        <f t="shared" si="70"/>
        <v>#VALUE!</v>
      </c>
      <c r="X108" s="28" t="e">
        <f t="shared" si="70"/>
        <v>#VALUE!</v>
      </c>
      <c r="Y108" t="e">
        <f>NA()</f>
        <v>#N/A</v>
      </c>
      <c r="Z108" s="23">
        <f t="shared" si="58"/>
        <v>16.30740630141954</v>
      </c>
      <c r="AA108" s="23">
        <f t="shared" si="59"/>
        <v>30.27803976684859</v>
      </c>
      <c r="AE108">
        <v>23</v>
      </c>
      <c r="AG108">
        <f t="shared" si="60"/>
        <v>18.534603899458592</v>
      </c>
      <c r="AH108" s="22">
        <f t="shared" si="72"/>
        <v>17.47026406937287</v>
      </c>
      <c r="AI108" s="22">
        <f t="shared" si="72"/>
        <v>26.424609913708228</v>
      </c>
      <c r="AJ108" s="22">
        <f t="shared" si="72"/>
        <v>18.355819908439351</v>
      </c>
      <c r="AK108" s="22">
        <f t="shared" si="72"/>
        <v>28.266628482059168</v>
      </c>
      <c r="AL108" s="22">
        <f t="shared" si="72"/>
        <v>8.103414697851786</v>
      </c>
      <c r="AM108" s="23" t="e">
        <f t="shared" si="62"/>
        <v>#VALUE!</v>
      </c>
      <c r="AN108" s="22">
        <f t="shared" si="71"/>
        <v>7.7004598180371628</v>
      </c>
      <c r="AO108" s="24">
        <f t="shared" si="71"/>
        <v>5.9205340614655722</v>
      </c>
      <c r="AP108" s="24">
        <f t="shared" si="71"/>
        <v>0</v>
      </c>
      <c r="AQ108" s="25">
        <f t="shared" si="71"/>
        <v>26.865362081134066</v>
      </c>
      <c r="AR108" s="25">
        <f t="shared" si="71"/>
        <v>13.894351471705951</v>
      </c>
      <c r="AS108" s="25">
        <f t="shared" si="71"/>
        <v>30.219899690608528</v>
      </c>
      <c r="AT108" s="26" t="e">
        <f t="shared" si="73"/>
        <v>#VALUE!</v>
      </c>
      <c r="AU108" s="26" t="e">
        <f t="shared" si="73"/>
        <v>#VALUE!</v>
      </c>
      <c r="AV108" s="27" t="e">
        <f t="shared" si="74"/>
        <v>#VALUE!</v>
      </c>
      <c r="AW108" s="27" t="e">
        <f t="shared" si="74"/>
        <v>#VALUE!</v>
      </c>
      <c r="AX108" s="28" t="e">
        <f t="shared" si="74"/>
        <v>#VALUE!</v>
      </c>
      <c r="AY108" s="28" t="e">
        <f t="shared" si="74"/>
        <v>#VALUE!</v>
      </c>
      <c r="AZ108" t="e">
        <f>NA()</f>
        <v>#N/A</v>
      </c>
      <c r="BA108" s="23">
        <f t="shared" si="65"/>
        <v>13.27054693406966</v>
      </c>
      <c r="BB108" s="23">
        <f t="shared" si="66"/>
        <v>27.410278966186802</v>
      </c>
    </row>
    <row r="109" spans="4:54" x14ac:dyDescent="0.3">
      <c r="D109">
        <v>24</v>
      </c>
      <c r="F109">
        <v>23</v>
      </c>
      <c r="G109" s="22">
        <f t="shared" si="67"/>
        <v>27.714771518626897</v>
      </c>
      <c r="H109" s="22">
        <f t="shared" si="67"/>
        <v>33.542059329402257</v>
      </c>
      <c r="I109" s="22">
        <f t="shared" si="67"/>
        <v>27.253362501339865</v>
      </c>
      <c r="J109" s="22">
        <f t="shared" si="67"/>
        <v>35.774194641602314</v>
      </c>
      <c r="K109" s="22">
        <f t="shared" si="67"/>
        <v>11.921599523172384</v>
      </c>
      <c r="L109" s="23" t="e">
        <f t="shared" si="57"/>
        <v>#VALUE!</v>
      </c>
      <c r="M109" s="22">
        <f t="shared" si="68"/>
        <v>10.496861695566018</v>
      </c>
      <c r="N109" s="24">
        <f t="shared" si="68"/>
        <v>7.7488598052633115</v>
      </c>
      <c r="O109" s="24">
        <f t="shared" si="68"/>
        <v>0</v>
      </c>
      <c r="P109" s="25">
        <f t="shared" si="68"/>
        <v>32.918995162766244</v>
      </c>
      <c r="Q109" s="25">
        <f t="shared" si="68"/>
        <v>17.410045729474827</v>
      </c>
      <c r="R109" s="25">
        <f t="shared" si="68"/>
        <v>39.211631187695176</v>
      </c>
      <c r="S109" s="26" t="e">
        <f t="shared" si="69"/>
        <v>#VALUE!</v>
      </c>
      <c r="T109" s="26" t="e">
        <f t="shared" si="69"/>
        <v>#VALUE!</v>
      </c>
      <c r="U109" s="27" t="e">
        <f t="shared" si="70"/>
        <v>#VALUE!</v>
      </c>
      <c r="V109" s="27" t="e">
        <f t="shared" si="70"/>
        <v>#VALUE!</v>
      </c>
      <c r="W109" s="28" t="e">
        <f t="shared" si="70"/>
        <v>#VALUE!</v>
      </c>
      <c r="X109" s="28" t="e">
        <f t="shared" si="70"/>
        <v>#VALUE!</v>
      </c>
      <c r="Y109" t="e">
        <f>NA()</f>
        <v>#N/A</v>
      </c>
      <c r="Z109" s="23">
        <f t="shared" si="58"/>
        <v>17.101542323455579</v>
      </c>
      <c r="AA109" s="23">
        <f t="shared" si="59"/>
        <v>31.0178265523157</v>
      </c>
      <c r="AE109">
        <v>24</v>
      </c>
      <c r="AG109">
        <f t="shared" si="60"/>
        <v>19.49249395270925</v>
      </c>
      <c r="AH109" s="22">
        <f t="shared" si="72"/>
        <v>19.598277688181486</v>
      </c>
      <c r="AI109" s="22">
        <f t="shared" si="72"/>
        <v>27.978132587396377</v>
      </c>
      <c r="AJ109" s="22">
        <f t="shared" si="72"/>
        <v>20.210299383702097</v>
      </c>
      <c r="AK109" s="22">
        <f t="shared" si="72"/>
        <v>29.909066908748599</v>
      </c>
      <c r="AL109" s="22">
        <f t="shared" si="72"/>
        <v>8.9261016340306014</v>
      </c>
      <c r="AM109" s="23" t="e">
        <f t="shared" si="62"/>
        <v>#VALUE!</v>
      </c>
      <c r="AN109" s="22">
        <f t="shared" si="71"/>
        <v>8.2949960095424409</v>
      </c>
      <c r="AO109" s="24">
        <f t="shared" si="71"/>
        <v>6.3127730599010361</v>
      </c>
      <c r="AP109" s="24">
        <f t="shared" si="71"/>
        <v>0</v>
      </c>
      <c r="AQ109" s="25">
        <f t="shared" si="71"/>
        <v>28.207389073938913</v>
      </c>
      <c r="AR109" s="25">
        <f t="shared" si="71"/>
        <v>14.678395238622914</v>
      </c>
      <c r="AS109" s="25">
        <f t="shared" si="71"/>
        <v>32.290270739908337</v>
      </c>
      <c r="AT109" s="26" t="e">
        <f t="shared" si="73"/>
        <v>#VALUE!</v>
      </c>
      <c r="AU109" s="26" t="e">
        <f t="shared" si="73"/>
        <v>#VALUE!</v>
      </c>
      <c r="AV109" s="27" t="e">
        <f t="shared" si="74"/>
        <v>#VALUE!</v>
      </c>
      <c r="AW109" s="27" t="e">
        <f t="shared" si="74"/>
        <v>#VALUE!</v>
      </c>
      <c r="AX109" s="28" t="e">
        <f t="shared" si="74"/>
        <v>#VALUE!</v>
      </c>
      <c r="AY109" s="28" t="e">
        <f t="shared" si="74"/>
        <v>#VALUE!</v>
      </c>
      <c r="AZ109" t="e">
        <f>NA()</f>
        <v>#N/A</v>
      </c>
      <c r="BA109" s="23">
        <f t="shared" si="65"/>
        <v>14.151846272307722</v>
      </c>
      <c r="BB109" s="23">
        <f t="shared" si="66"/>
        <v>28.2529763140979</v>
      </c>
    </row>
    <row r="110" spans="4:54" x14ac:dyDescent="0.3">
      <c r="D110">
        <v>25</v>
      </c>
      <c r="F110">
        <v>24</v>
      </c>
      <c r="G110" s="22">
        <f t="shared" si="67"/>
        <v>30.060526856606593</v>
      </c>
      <c r="H110" s="22">
        <f t="shared" si="67"/>
        <v>35.086227118729774</v>
      </c>
      <c r="I110" s="22">
        <f t="shared" si="67"/>
        <v>29.301319800324876</v>
      </c>
      <c r="J110" s="22">
        <f t="shared" si="67"/>
        <v>37.397106549985075</v>
      </c>
      <c r="K110" s="22">
        <f t="shared" si="67"/>
        <v>12.751449604353189</v>
      </c>
      <c r="L110" s="23" t="e">
        <f t="shared" si="57"/>
        <v>#VALUE!</v>
      </c>
      <c r="M110" s="22">
        <f t="shared" si="68"/>
        <v>11.126261350294239</v>
      </c>
      <c r="N110" s="24">
        <f t="shared" si="68"/>
        <v>8.1560442578127557</v>
      </c>
      <c r="O110" s="24">
        <f t="shared" si="68"/>
        <v>0</v>
      </c>
      <c r="P110" s="25">
        <f t="shared" si="68"/>
        <v>34.202542155316173</v>
      </c>
      <c r="Q110" s="25">
        <f t="shared" si="68"/>
        <v>18.145915242870316</v>
      </c>
      <c r="R110" s="25">
        <f t="shared" si="68"/>
        <v>40.980281587552028</v>
      </c>
      <c r="S110" s="26" t="e">
        <f t="shared" si="69"/>
        <v>#VALUE!</v>
      </c>
      <c r="T110" s="26" t="e">
        <f t="shared" si="69"/>
        <v>#VALUE!</v>
      </c>
      <c r="U110" s="27" t="e">
        <f t="shared" si="70"/>
        <v>#VALUE!</v>
      </c>
      <c r="V110" s="27" t="e">
        <f t="shared" si="70"/>
        <v>#VALUE!</v>
      </c>
      <c r="W110" s="28" t="e">
        <f t="shared" si="70"/>
        <v>#VALUE!</v>
      </c>
      <c r="X110" s="28" t="e">
        <f t="shared" si="70"/>
        <v>#VALUE!</v>
      </c>
      <c r="Y110" t="e">
        <f>NA()</f>
        <v>#N/A</v>
      </c>
      <c r="Z110" s="23">
        <f t="shared" si="58"/>
        <v>17.857134283131622</v>
      </c>
      <c r="AA110" s="23">
        <f t="shared" si="59"/>
        <v>31.721744654266264</v>
      </c>
      <c r="AE110">
        <v>25</v>
      </c>
      <c r="AG110">
        <f t="shared" si="60"/>
        <v>20.499888886619559</v>
      </c>
      <c r="AH110" s="22">
        <f t="shared" si="72"/>
        <v>21.890444858793447</v>
      </c>
      <c r="AI110" s="22">
        <f t="shared" si="72"/>
        <v>29.597612663197982</v>
      </c>
      <c r="AJ110" s="22">
        <f t="shared" si="72"/>
        <v>22.199494960960553</v>
      </c>
      <c r="AK110" s="22">
        <f t="shared" si="72"/>
        <v>31.619011888234503</v>
      </c>
      <c r="AL110" s="22">
        <f t="shared" si="72"/>
        <v>9.7935046198696245</v>
      </c>
      <c r="AM110" s="23" t="e">
        <f t="shared" si="62"/>
        <v>#VALUE!</v>
      </c>
      <c r="AN110" s="22">
        <f t="shared" si="71"/>
        <v>8.9245942326941101</v>
      </c>
      <c r="AO110" s="24">
        <f t="shared" si="71"/>
        <v>6.7257422008327907</v>
      </c>
      <c r="AP110" s="24">
        <f t="shared" si="71"/>
        <v>0</v>
      </c>
      <c r="AQ110" s="25">
        <f t="shared" si="71"/>
        <v>29.593565070741601</v>
      </c>
      <c r="AR110" s="25">
        <f t="shared" si="71"/>
        <v>15.486061172877417</v>
      </c>
      <c r="AS110" s="25">
        <f t="shared" si="71"/>
        <v>34.388488626147584</v>
      </c>
      <c r="AT110" s="26" t="e">
        <f t="shared" si="73"/>
        <v>#VALUE!</v>
      </c>
      <c r="AU110" s="26" t="e">
        <f t="shared" si="73"/>
        <v>#VALUE!</v>
      </c>
      <c r="AV110" s="27" t="e">
        <f t="shared" si="74"/>
        <v>#VALUE!</v>
      </c>
      <c r="AW110" s="27" t="e">
        <f t="shared" si="74"/>
        <v>#VALUE!</v>
      </c>
      <c r="AX110" s="28" t="e">
        <f t="shared" si="74"/>
        <v>#VALUE!</v>
      </c>
      <c r="AY110" s="28" t="e">
        <f t="shared" si="74"/>
        <v>#VALUE!</v>
      </c>
      <c r="AZ110" t="e">
        <f>NA()</f>
        <v>#N/A</v>
      </c>
      <c r="BA110" s="23">
        <f t="shared" si="65"/>
        <v>15.045238513106344</v>
      </c>
      <c r="BB110" s="23">
        <f t="shared" si="66"/>
        <v>29.09699155853486</v>
      </c>
    </row>
    <row r="111" spans="4:54" x14ac:dyDescent="0.3">
      <c r="D111">
        <v>26</v>
      </c>
      <c r="F111">
        <v>25</v>
      </c>
      <c r="G111" s="22">
        <f t="shared" si="67"/>
        <v>32.39635316374531</v>
      </c>
      <c r="H111" s="22">
        <f t="shared" si="67"/>
        <v>36.609505224766792</v>
      </c>
      <c r="I111" s="22">
        <f t="shared" si="67"/>
        <v>31.353986383045438</v>
      </c>
      <c r="J111" s="22">
        <f t="shared" si="67"/>
        <v>38.995963398218592</v>
      </c>
      <c r="K111" s="22">
        <f t="shared" si="67"/>
        <v>13.563783488451703</v>
      </c>
      <c r="L111" s="23" t="e">
        <f t="shared" si="57"/>
        <v>#VALUE!</v>
      </c>
      <c r="M111" s="22">
        <f t="shared" si="68"/>
        <v>11.754260965986221</v>
      </c>
      <c r="N111" s="24">
        <f t="shared" si="68"/>
        <v>8.5613965212864613</v>
      </c>
      <c r="O111" s="24">
        <f t="shared" si="68"/>
        <v>0</v>
      </c>
      <c r="P111" s="25">
        <f t="shared" si="68"/>
        <v>35.459257759703419</v>
      </c>
      <c r="Q111" s="25">
        <f t="shared" si="68"/>
        <v>18.86195667262982</v>
      </c>
      <c r="R111" s="25">
        <f t="shared" si="68"/>
        <v>42.656006577770498</v>
      </c>
      <c r="S111" s="26" t="e">
        <f t="shared" si="69"/>
        <v>#VALUE!</v>
      </c>
      <c r="T111" s="26" t="e">
        <f t="shared" si="69"/>
        <v>#VALUE!</v>
      </c>
      <c r="U111" s="27" t="e">
        <f t="shared" si="70"/>
        <v>#VALUE!</v>
      </c>
      <c r="V111" s="27" t="e">
        <f t="shared" si="70"/>
        <v>#VALUE!</v>
      </c>
      <c r="W111" s="28" t="e">
        <f t="shared" si="70"/>
        <v>#VALUE!</v>
      </c>
      <c r="X111" s="28" t="e">
        <f t="shared" si="70"/>
        <v>#VALUE!</v>
      </c>
      <c r="Y111" t="e">
        <f>NA()</f>
        <v>#N/A</v>
      </c>
      <c r="Z111" s="23">
        <f t="shared" si="58"/>
        <v>18.574096218284225</v>
      </c>
      <c r="AA111" s="23">
        <f t="shared" si="59"/>
        <v>32.391533171698086</v>
      </c>
      <c r="AE111">
        <v>26</v>
      </c>
      <c r="AG111">
        <f t="shared" si="60"/>
        <v>21.559347171444852</v>
      </c>
      <c r="AH111" s="22">
        <f t="shared" si="72"/>
        <v>24.342951644444309</v>
      </c>
      <c r="AI111" s="22">
        <f t="shared" si="72"/>
        <v>31.282943840036395</v>
      </c>
      <c r="AJ111" s="22">
        <f t="shared" si="72"/>
        <v>24.324977183925821</v>
      </c>
      <c r="AK111" s="22">
        <f t="shared" si="72"/>
        <v>33.396058303069566</v>
      </c>
      <c r="AL111" s="22">
        <f t="shared" si="72"/>
        <v>10.702104557557497</v>
      </c>
      <c r="AM111" s="23" t="e">
        <f t="shared" si="62"/>
        <v>#VALUE!</v>
      </c>
      <c r="AN111" s="22">
        <f t="shared" si="71"/>
        <v>9.5898787327320658</v>
      </c>
      <c r="AO111" s="24">
        <f t="shared" si="71"/>
        <v>7.1598953029275307</v>
      </c>
      <c r="AP111" s="24">
        <f t="shared" si="71"/>
        <v>0</v>
      </c>
      <c r="AQ111" s="25">
        <f t="shared" si="71"/>
        <v>31.022924992886715</v>
      </c>
      <c r="AR111" s="25">
        <f t="shared" si="71"/>
        <v>16.315751076953742</v>
      </c>
      <c r="AS111" s="25">
        <f t="shared" si="71"/>
        <v>36.501172399903403</v>
      </c>
      <c r="AT111" s="26" t="e">
        <f t="shared" si="73"/>
        <v>#VALUE!</v>
      </c>
      <c r="AU111" s="26" t="e">
        <f t="shared" si="73"/>
        <v>#VALUE!</v>
      </c>
      <c r="AV111" s="27" t="e">
        <f t="shared" si="74"/>
        <v>#VALUE!</v>
      </c>
      <c r="AW111" s="27" t="e">
        <f t="shared" si="74"/>
        <v>#VALUE!</v>
      </c>
      <c r="AX111" s="28" t="e">
        <f t="shared" si="74"/>
        <v>#VALUE!</v>
      </c>
      <c r="AY111" s="28" t="e">
        <f t="shared" si="74"/>
        <v>#VALUE!</v>
      </c>
      <c r="AZ111" t="e">
        <f>NA()</f>
        <v>#N/A</v>
      </c>
      <c r="BA111" s="23">
        <f t="shared" si="65"/>
        <v>15.945360976964217</v>
      </c>
      <c r="BB111" s="23">
        <f t="shared" si="66"/>
        <v>29.940196744897506</v>
      </c>
    </row>
    <row r="112" spans="4:54" x14ac:dyDescent="0.3">
      <c r="D112">
        <v>27</v>
      </c>
      <c r="F112">
        <v>26</v>
      </c>
      <c r="G112" s="22">
        <f t="shared" si="67"/>
        <v>34.71127254563622</v>
      </c>
      <c r="H112" s="22">
        <f t="shared" si="67"/>
        <v>38.110972042695892</v>
      </c>
      <c r="I112" s="22">
        <f t="shared" si="67"/>
        <v>33.405158185470263</v>
      </c>
      <c r="J112" s="22">
        <f t="shared" si="67"/>
        <v>40.569863377494769</v>
      </c>
      <c r="K112" s="22">
        <f t="shared" si="67"/>
        <v>14.355837964631471</v>
      </c>
      <c r="L112" s="23" t="e">
        <f t="shared" si="57"/>
        <v>#VALUE!</v>
      </c>
      <c r="M112" s="22">
        <f t="shared" si="68"/>
        <v>12.379866600269883</v>
      </c>
      <c r="N112" s="24">
        <f t="shared" si="68"/>
        <v>8.9645318709534685</v>
      </c>
      <c r="O112" s="24">
        <f t="shared" si="68"/>
        <v>0</v>
      </c>
      <c r="P112" s="25">
        <f t="shared" si="68"/>
        <v>36.689113631240964</v>
      </c>
      <c r="Q112" s="25">
        <f t="shared" si="68"/>
        <v>19.557964721474143</v>
      </c>
      <c r="R112" s="25">
        <f t="shared" si="68"/>
        <v>44.239513152732002</v>
      </c>
      <c r="S112" s="26" t="e">
        <f t="shared" si="69"/>
        <v>#VALUE!</v>
      </c>
      <c r="T112" s="26" t="e">
        <f t="shared" si="69"/>
        <v>#VALUE!</v>
      </c>
      <c r="U112" s="27" t="e">
        <f t="shared" si="70"/>
        <v>#VALUE!</v>
      </c>
      <c r="V112" s="27" t="e">
        <f t="shared" si="70"/>
        <v>#VALUE!</v>
      </c>
      <c r="W112" s="28" t="e">
        <f t="shared" si="70"/>
        <v>#VALUE!</v>
      </c>
      <c r="X112" s="28" t="e">
        <f t="shared" si="70"/>
        <v>#VALUE!</v>
      </c>
      <c r="Y112" t="e">
        <f>NA()</f>
        <v>#N/A</v>
      </c>
      <c r="Z112" s="23">
        <f t="shared" si="58"/>
        <v>19.252740076899567</v>
      </c>
      <c r="AA112" s="23">
        <f t="shared" si="59"/>
        <v>33.028846883109111</v>
      </c>
      <c r="AE112">
        <v>27</v>
      </c>
      <c r="AG112">
        <f t="shared" si="60"/>
        <v>22.673559502181952</v>
      </c>
      <c r="AH112" s="22">
        <f t="shared" si="72"/>
        <v>26.948898090911179</v>
      </c>
      <c r="AI112" s="22">
        <f t="shared" si="72"/>
        <v>33.033634458972749</v>
      </c>
      <c r="AJ112" s="22">
        <f t="shared" si="72"/>
        <v>26.586963523174777</v>
      </c>
      <c r="AK112" s="22">
        <f t="shared" si="72"/>
        <v>35.239377489716979</v>
      </c>
      <c r="AL112" s="22">
        <f t="shared" si="72"/>
        <v>11.647451482681616</v>
      </c>
      <c r="AM112" s="23" t="e">
        <f t="shared" si="62"/>
        <v>#VALUE!</v>
      </c>
      <c r="AN112" s="22">
        <f t="shared" si="71"/>
        <v>10.291277467496641</v>
      </c>
      <c r="AO112" s="24">
        <f t="shared" si="71"/>
        <v>7.6156118643364517</v>
      </c>
      <c r="AP112" s="24">
        <f t="shared" si="71"/>
        <v>0</v>
      </c>
      <c r="AQ112" s="25">
        <f t="shared" si="71"/>
        <v>32.494200590887644</v>
      </c>
      <c r="AR112" s="25">
        <f t="shared" si="71"/>
        <v>17.165586845482295</v>
      </c>
      <c r="AS112" s="25">
        <f t="shared" si="71"/>
        <v>38.614174420764719</v>
      </c>
      <c r="AT112" s="26" t="e">
        <f t="shared" si="73"/>
        <v>#VALUE!</v>
      </c>
      <c r="AU112" s="26" t="e">
        <f t="shared" si="73"/>
        <v>#VALUE!</v>
      </c>
      <c r="AV112" s="27" t="e">
        <f t="shared" si="74"/>
        <v>#VALUE!</v>
      </c>
      <c r="AW112" s="27" t="e">
        <f t="shared" si="74"/>
        <v>#VALUE!</v>
      </c>
      <c r="AX112" s="28" t="e">
        <f t="shared" si="74"/>
        <v>#VALUE!</v>
      </c>
      <c r="AY112" s="28" t="e">
        <f t="shared" si="74"/>
        <v>#VALUE!</v>
      </c>
      <c r="AZ112" t="e">
        <f>NA()</f>
        <v>#N/A</v>
      </c>
      <c r="BA112" s="23">
        <f t="shared" si="65"/>
        <v>16.846524651203417</v>
      </c>
      <c r="BB112" s="23">
        <f t="shared" si="66"/>
        <v>30.780360536213376</v>
      </c>
    </row>
    <row r="113" spans="4:54" x14ac:dyDescent="0.3">
      <c r="D113">
        <v>28</v>
      </c>
      <c r="F113">
        <v>27</v>
      </c>
      <c r="G113" s="22">
        <f t="shared" si="67"/>
        <v>36.995603852180622</v>
      </c>
      <c r="H113" s="22">
        <f t="shared" si="67"/>
        <v>39.589848722373823</v>
      </c>
      <c r="I113" s="22">
        <f t="shared" si="67"/>
        <v>35.449166187756589</v>
      </c>
      <c r="J113" s="22">
        <f t="shared" si="67"/>
        <v>42.118057601314</v>
      </c>
      <c r="K113" s="22">
        <f t="shared" si="67"/>
        <v>15.125363805478278</v>
      </c>
      <c r="L113" s="23" t="e">
        <f t="shared" si="57"/>
        <v>#VALUE!</v>
      </c>
      <c r="M113" s="22">
        <f t="shared" si="68"/>
        <v>13.002175475433383</v>
      </c>
      <c r="N113" s="24">
        <f t="shared" si="68"/>
        <v>9.3651028339731059</v>
      </c>
      <c r="O113" s="24">
        <f t="shared" si="68"/>
        <v>0</v>
      </c>
      <c r="P113" s="25">
        <f t="shared" si="68"/>
        <v>37.892153773999922</v>
      </c>
      <c r="Q113" s="25">
        <f t="shared" si="68"/>
        <v>20.233842192123682</v>
      </c>
      <c r="R113" s="25">
        <f t="shared" si="68"/>
        <v>45.732339378992187</v>
      </c>
      <c r="S113" s="26" t="e">
        <f t="shared" si="69"/>
        <v>#VALUE!</v>
      </c>
      <c r="T113" s="26" t="e">
        <f t="shared" si="69"/>
        <v>#VALUE!</v>
      </c>
      <c r="U113" s="27" t="e">
        <f t="shared" si="70"/>
        <v>#VALUE!</v>
      </c>
      <c r="V113" s="27" t="e">
        <f t="shared" si="70"/>
        <v>#VALUE!</v>
      </c>
      <c r="W113" s="28" t="e">
        <f t="shared" si="70"/>
        <v>#VALUE!</v>
      </c>
      <c r="X113" s="28" t="e">
        <f t="shared" si="70"/>
        <v>#VALUE!</v>
      </c>
      <c r="Y113" t="e">
        <f>NA()</f>
        <v>#N/A</v>
      </c>
      <c r="Z113" s="23">
        <f t="shared" si="58"/>
        <v>19.893699978037663</v>
      </c>
      <c r="AA113" s="23">
        <f t="shared" si="59"/>
        <v>33.635260334790679</v>
      </c>
      <c r="AE113">
        <v>28</v>
      </c>
      <c r="AG113">
        <f t="shared" si="60"/>
        <v>23.845355632098787</v>
      </c>
      <c r="AH113" s="22">
        <f t="shared" si="72"/>
        <v>29.698124099681003</v>
      </c>
      <c r="AI113" s="22">
        <f t="shared" si="72"/>
        <v>34.848770456086392</v>
      </c>
      <c r="AJ113" s="22">
        <f t="shared" si="72"/>
        <v>28.984143483069694</v>
      </c>
      <c r="AK113" s="22">
        <f t="shared" si="72"/>
        <v>37.147679803182946</v>
      </c>
      <c r="AL113" s="22">
        <f t="shared" si="72"/>
        <v>12.624186046965857</v>
      </c>
      <c r="AM113" s="23" t="e">
        <f t="shared" si="62"/>
        <v>#VALUE!</v>
      </c>
      <c r="AN113" s="22">
        <f t="shared" si="71"/>
        <v>11.028993454077231</v>
      </c>
      <c r="AO113" s="24">
        <f t="shared" si="71"/>
        <v>8.0931850225456845</v>
      </c>
      <c r="AP113" s="24">
        <f t="shared" si="71"/>
        <v>0</v>
      </c>
      <c r="AQ113" s="25">
        <f t="shared" si="71"/>
        <v>34.005800883568376</v>
      </c>
      <c r="AR113" s="25">
        <f t="shared" si="71"/>
        <v>18.033406458197231</v>
      </c>
      <c r="AS113" s="25">
        <f t="shared" si="71"/>
        <v>40.712848711432393</v>
      </c>
      <c r="AT113" s="26" t="e">
        <f t="shared" si="73"/>
        <v>#VALUE!</v>
      </c>
      <c r="AU113" s="26" t="e">
        <f t="shared" si="73"/>
        <v>#VALUE!</v>
      </c>
      <c r="AV113" s="27" t="e">
        <f t="shared" si="74"/>
        <v>#VALUE!</v>
      </c>
      <c r="AW113" s="27" t="e">
        <f t="shared" si="74"/>
        <v>#VALUE!</v>
      </c>
      <c r="AX113" s="28" t="e">
        <f t="shared" si="74"/>
        <v>#VALUE!</v>
      </c>
      <c r="AY113" s="28" t="e">
        <f t="shared" si="74"/>
        <v>#VALUE!</v>
      </c>
      <c r="AZ113" t="e">
        <f>NA()</f>
        <v>#N/A</v>
      </c>
      <c r="BA113" s="23">
        <f t="shared" si="65"/>
        <v>17.742814145028071</v>
      </c>
      <c r="BB113" s="23">
        <f t="shared" si="66"/>
        <v>31.615161307946238</v>
      </c>
    </row>
    <row r="114" spans="4:54" x14ac:dyDescent="0.3">
      <c r="D114">
        <v>29</v>
      </c>
      <c r="F114">
        <v>28</v>
      </c>
      <c r="G114" s="22">
        <f t="shared" si="67"/>
        <v>39.240926922253237</v>
      </c>
      <c r="H114" s="22">
        <f t="shared" si="67"/>
        <v>41.045484156687984</v>
      </c>
      <c r="I114" s="22">
        <f t="shared" si="67"/>
        <v>37.480861060488884</v>
      </c>
      <c r="J114" s="22">
        <f t="shared" si="67"/>
        <v>43.639933608052402</v>
      </c>
      <c r="K114" s="22">
        <f t="shared" si="67"/>
        <v>15.870580310740948</v>
      </c>
      <c r="L114" s="23" t="e">
        <f t="shared" si="57"/>
        <v>#VALUE!</v>
      </c>
      <c r="M114" s="22">
        <f t="shared" si="68"/>
        <v>13.620369611924913</v>
      </c>
      <c r="N114" s="24">
        <f t="shared" si="68"/>
        <v>9.7627959465835179</v>
      </c>
      <c r="O114" s="24">
        <f t="shared" si="68"/>
        <v>0</v>
      </c>
      <c r="P114" s="25">
        <f t="shared" si="68"/>
        <v>39.068484818068434</v>
      </c>
      <c r="Q114" s="25">
        <f t="shared" si="68"/>
        <v>20.88958532971127</v>
      </c>
      <c r="R114" s="25">
        <f t="shared" si="68"/>
        <v>47.136681920375679</v>
      </c>
      <c r="S114" s="26" t="e">
        <f t="shared" si="69"/>
        <v>#VALUE!</v>
      </c>
      <c r="T114" s="26" t="e">
        <f t="shared" si="69"/>
        <v>#VALUE!</v>
      </c>
      <c r="U114" s="27" t="e">
        <f t="shared" si="70"/>
        <v>#VALUE!</v>
      </c>
      <c r="V114" s="27" t="e">
        <f t="shared" si="70"/>
        <v>#VALUE!</v>
      </c>
      <c r="W114" s="28" t="e">
        <f t="shared" si="70"/>
        <v>#VALUE!</v>
      </c>
      <c r="X114" s="28" t="e">
        <f t="shared" si="70"/>
        <v>#VALUE!</v>
      </c>
      <c r="Y114" t="e">
        <f>NA()</f>
        <v>#N/A</v>
      </c>
      <c r="Z114" s="23">
        <f t="shared" si="58"/>
        <v>20.497866259052259</v>
      </c>
      <c r="AA114" s="23">
        <f t="shared" si="59"/>
        <v>34.212271730899133</v>
      </c>
      <c r="AE114">
        <v>29</v>
      </c>
      <c r="AG114">
        <f t="shared" si="60"/>
        <v>25.07771155942881</v>
      </c>
      <c r="AH114" s="22">
        <f t="shared" si="72"/>
        <v>32.577130976079545</v>
      </c>
      <c r="AI114" s="22">
        <f t="shared" si="72"/>
        <v>36.726979056036861</v>
      </c>
      <c r="AJ114" s="22">
        <f t="shared" si="72"/>
        <v>31.513515967346173</v>
      </c>
      <c r="AK114" s="22">
        <f t="shared" si="72"/>
        <v>39.119178522280997</v>
      </c>
      <c r="AL114" s="22">
        <f t="shared" si="72"/>
        <v>13.626094035637665</v>
      </c>
      <c r="AM114" s="23" t="e">
        <f t="shared" si="62"/>
        <v>#VALUE!</v>
      </c>
      <c r="AN114" s="22">
        <f t="shared" si="71"/>
        <v>11.802975715913846</v>
      </c>
      <c r="AO114" s="24">
        <f t="shared" si="71"/>
        <v>8.5928089387540556</v>
      </c>
      <c r="AP114" s="24">
        <f t="shared" si="71"/>
        <v>0</v>
      </c>
      <c r="AQ114" s="25">
        <f t="shared" si="71"/>
        <v>35.555794183445357</v>
      </c>
      <c r="AR114" s="25">
        <f t="shared" si="71"/>
        <v>18.916764344481937</v>
      </c>
      <c r="AS114" s="25">
        <f t="shared" si="71"/>
        <v>42.782352970685892</v>
      </c>
      <c r="AT114" s="26" t="e">
        <f t="shared" si="73"/>
        <v>#VALUE!</v>
      </c>
      <c r="AU114" s="26" t="e">
        <f t="shared" si="73"/>
        <v>#VALUE!</v>
      </c>
      <c r="AV114" s="27" t="e">
        <f t="shared" si="74"/>
        <v>#VALUE!</v>
      </c>
      <c r="AW114" s="27" t="e">
        <f t="shared" si="74"/>
        <v>#VALUE!</v>
      </c>
      <c r="AX114" s="28" t="e">
        <f t="shared" si="74"/>
        <v>#VALUE!</v>
      </c>
      <c r="AY114" s="28" t="e">
        <f t="shared" si="74"/>
        <v>#VALUE!</v>
      </c>
      <c r="AZ114" t="e">
        <f>NA()</f>
        <v>#N/A</v>
      </c>
      <c r="BA114" s="23">
        <f t="shared" si="65"/>
        <v>18.628201514795872</v>
      </c>
      <c r="BB114" s="23">
        <f t="shared" si="66"/>
        <v>32.44220283250236</v>
      </c>
    </row>
    <row r="115" spans="4:54" x14ac:dyDescent="0.3">
      <c r="D115">
        <v>30</v>
      </c>
      <c r="F115">
        <v>29</v>
      </c>
      <c r="G115" s="22">
        <f t="shared" si="67"/>
        <v>41.44002740469243</v>
      </c>
      <c r="H115" s="22">
        <f t="shared" si="67"/>
        <v>42.47734169153032</v>
      </c>
      <c r="I115" s="22">
        <f t="shared" si="67"/>
        <v>39.495594010283895</v>
      </c>
      <c r="J115" s="22">
        <f t="shared" si="67"/>
        <v>45.135000769838406</v>
      </c>
      <c r="K115" s="22">
        <f t="shared" si="67"/>
        <v>16.590129072692168</v>
      </c>
      <c r="L115" s="23" t="e">
        <f t="shared" si="57"/>
        <v>#VALUE!</v>
      </c>
      <c r="M115" s="22">
        <f t="shared" si="68"/>
        <v>14.233709867789862</v>
      </c>
      <c r="N115" s="24">
        <f t="shared" si="68"/>
        <v>10.157328849240161</v>
      </c>
      <c r="O115" s="24">
        <f t="shared" si="68"/>
        <v>0</v>
      </c>
      <c r="P115" s="25">
        <f t="shared" si="68"/>
        <v>40.218267576971201</v>
      </c>
      <c r="Q115" s="25">
        <f t="shared" si="68"/>
        <v>21.525270918913382</v>
      </c>
      <c r="R115" s="25">
        <f t="shared" si="68"/>
        <v>48.455247199101024</v>
      </c>
      <c r="S115" s="26" t="e">
        <f t="shared" si="69"/>
        <v>#VALUE!</v>
      </c>
      <c r="T115" s="26" t="e">
        <f t="shared" si="69"/>
        <v>#VALUE!</v>
      </c>
      <c r="U115" s="27" t="e">
        <f t="shared" si="70"/>
        <v>#VALUE!</v>
      </c>
      <c r="V115" s="27" t="e">
        <f t="shared" si="70"/>
        <v>#VALUE!</v>
      </c>
      <c r="W115" s="28" t="e">
        <f t="shared" si="70"/>
        <v>#VALUE!</v>
      </c>
      <c r="X115" s="28" t="e">
        <f t="shared" si="70"/>
        <v>#VALUE!</v>
      </c>
      <c r="Y115" t="e">
        <f>NA()</f>
        <v>#N/A</v>
      </c>
      <c r="Z115" s="23">
        <f t="shared" si="58"/>
        <v>21.066328549373452</v>
      </c>
      <c r="AA115" s="23">
        <f t="shared" si="59"/>
        <v>34.761306634916842</v>
      </c>
      <c r="AE115">
        <v>30</v>
      </c>
      <c r="AG115">
        <f t="shared" si="60"/>
        <v>26.373757085482247</v>
      </c>
      <c r="AH115" s="22">
        <f t="shared" si="72"/>
        <v>35.569115543451431</v>
      </c>
      <c r="AI115" s="22">
        <f t="shared" si="72"/>
        <v>38.66639396692689</v>
      </c>
      <c r="AJ115" s="22">
        <f t="shared" si="72"/>
        <v>34.170246145196757</v>
      </c>
      <c r="AK115" s="22">
        <f t="shared" si="72"/>
        <v>41.151555953804589</v>
      </c>
      <c r="AL115" s="22">
        <f t="shared" si="72"/>
        <v>14.646195416479065</v>
      </c>
      <c r="AM115" s="23" t="e">
        <f t="shared" si="62"/>
        <v>#VALUE!</v>
      </c>
      <c r="AN115" s="22">
        <f t="shared" si="71"/>
        <v>12.612890396326447</v>
      </c>
      <c r="AO115" s="24">
        <f t="shared" si="71"/>
        <v>9.1145657286047896</v>
      </c>
      <c r="AP115" s="24">
        <f t="shared" si="71"/>
        <v>0</v>
      </c>
      <c r="AQ115" s="25">
        <f t="shared" si="71"/>
        <v>37.141892247445803</v>
      </c>
      <c r="AR115" s="25">
        <f t="shared" si="71"/>
        <v>19.812936720311473</v>
      </c>
      <c r="AS115" s="25">
        <f t="shared" si="71"/>
        <v>44.807974963006458</v>
      </c>
      <c r="AT115" s="26" t="e">
        <f t="shared" si="73"/>
        <v>#VALUE!</v>
      </c>
      <c r="AU115" s="26" t="e">
        <f t="shared" si="73"/>
        <v>#VALUE!</v>
      </c>
      <c r="AV115" s="27" t="e">
        <f t="shared" si="74"/>
        <v>#VALUE!</v>
      </c>
      <c r="AW115" s="27" t="e">
        <f t="shared" si="74"/>
        <v>#VALUE!</v>
      </c>
      <c r="AX115" s="28" t="e">
        <f t="shared" si="74"/>
        <v>#VALUE!</v>
      </c>
      <c r="AY115" s="28" t="e">
        <f t="shared" si="74"/>
        <v>#VALUE!</v>
      </c>
      <c r="AZ115" t="e">
        <f>NA()</f>
        <v>#N/A</v>
      </c>
      <c r="BA115" s="23">
        <f t="shared" si="65"/>
        <v>19.4966708269354</v>
      </c>
      <c r="BB115" s="23">
        <f t="shared" si="66"/>
        <v>33.259032592619171</v>
      </c>
    </row>
    <row r="116" spans="4:54" x14ac:dyDescent="0.3">
      <c r="D116">
        <v>31</v>
      </c>
      <c r="F116">
        <v>30</v>
      </c>
      <c r="G116" s="22">
        <f t="shared" si="67"/>
        <v>43.586827755995316</v>
      </c>
      <c r="H116" s="22">
        <f t="shared" si="67"/>
        <v>43.884987317473978</v>
      </c>
      <c r="I116" s="22">
        <f t="shared" si="67"/>
        <v>41.489194843025629</v>
      </c>
      <c r="J116" s="22">
        <f t="shared" si="67"/>
        <v>46.602877342493436</v>
      </c>
      <c r="K116" s="22">
        <f t="shared" si="67"/>
        <v>17.283028322476024</v>
      </c>
      <c r="L116" s="23" t="e">
        <f t="shared" si="57"/>
        <v>#VALUE!</v>
      </c>
      <c r="M116" s="22">
        <f t="shared" si="68"/>
        <v>14.841530359146583</v>
      </c>
      <c r="N116" s="24">
        <f t="shared" si="68"/>
        <v>10.548447674478062</v>
      </c>
      <c r="O116" s="24">
        <f t="shared" si="68"/>
        <v>0</v>
      </c>
      <c r="P116" s="25">
        <f t="shared" si="68"/>
        <v>41.341709689466747</v>
      </c>
      <c r="Q116" s="25">
        <f t="shared" si="68"/>
        <v>22.141044913829038</v>
      </c>
      <c r="R116" s="25">
        <f t="shared" si="68"/>
        <v>49.691124164496244</v>
      </c>
      <c r="S116" s="26" t="e">
        <f t="shared" si="69"/>
        <v>#VALUE!</v>
      </c>
      <c r="T116" s="26" t="e">
        <f t="shared" si="69"/>
        <v>#VALUE!</v>
      </c>
      <c r="U116" s="27" t="e">
        <f t="shared" si="70"/>
        <v>#VALUE!</v>
      </c>
      <c r="V116" s="27" t="e">
        <f t="shared" si="70"/>
        <v>#VALUE!</v>
      </c>
      <c r="W116" s="28" t="e">
        <f t="shared" si="70"/>
        <v>#VALUE!</v>
      </c>
      <c r="X116" s="28" t="e">
        <f t="shared" si="70"/>
        <v>#VALUE!</v>
      </c>
      <c r="Y116" t="e">
        <f>NA()</f>
        <v>#N/A</v>
      </c>
      <c r="Z116" s="23">
        <f t="shared" si="58"/>
        <v>21.600327047145289</v>
      </c>
      <c r="AA116" s="23">
        <f t="shared" si="59"/>
        <v>35.283721491647107</v>
      </c>
      <c r="AE116">
        <v>31</v>
      </c>
      <c r="AG116">
        <f t="shared" si="60"/>
        <v>27.736783763369349</v>
      </c>
      <c r="AH116" s="22">
        <f t="shared" si="72"/>
        <v>38.654129672917769</v>
      </c>
      <c r="AI116" s="22">
        <f t="shared" si="72"/>
        <v>40.664622938674604</v>
      </c>
      <c r="AJ116" s="22">
        <f t="shared" si="72"/>
        <v>36.947549583227406</v>
      </c>
      <c r="AK116" s="22">
        <f t="shared" si="72"/>
        <v>43.241932695189057</v>
      </c>
      <c r="AL116" s="22">
        <f t="shared" si="72"/>
        <v>15.676867719149161</v>
      </c>
      <c r="AM116" s="23" t="e">
        <f t="shared" si="62"/>
        <v>#VALUE!</v>
      </c>
      <c r="AN116" s="22">
        <f t="shared" si="71"/>
        <v>13.458092705725464</v>
      </c>
      <c r="AO116" s="24">
        <f t="shared" si="71"/>
        <v>9.6584120937045554</v>
      </c>
      <c r="AP116" s="24">
        <f t="shared" si="71"/>
        <v>0</v>
      </c>
      <c r="AQ116" s="25">
        <f t="shared" si="71"/>
        <v>38.761437139431948</v>
      </c>
      <c r="AR116" s="25">
        <f t="shared" si="71"/>
        <v>20.718932451002303</v>
      </c>
      <c r="AS116" s="25">
        <f t="shared" si="71"/>
        <v>46.775471932623027</v>
      </c>
      <c r="AT116" s="26" t="e">
        <f t="shared" si="73"/>
        <v>#VALUE!</v>
      </c>
      <c r="AU116" s="26" t="e">
        <f t="shared" si="73"/>
        <v>#VALUE!</v>
      </c>
      <c r="AV116" s="27" t="e">
        <f t="shared" si="74"/>
        <v>#VALUE!</v>
      </c>
      <c r="AW116" s="27" t="e">
        <f t="shared" si="74"/>
        <v>#VALUE!</v>
      </c>
      <c r="AX116" s="28" t="e">
        <f t="shared" si="74"/>
        <v>#VALUE!</v>
      </c>
      <c r="AY116" s="28" t="e">
        <f t="shared" si="74"/>
        <v>#VALUE!</v>
      </c>
      <c r="AZ116" t="e">
        <f>NA()</f>
        <v>#N/A</v>
      </c>
      <c r="BA116" s="23">
        <f t="shared" si="65"/>
        <v>20.342349504764716</v>
      </c>
      <c r="BB116" s="23">
        <f t="shared" si="66"/>
        <v>34.063162704284665</v>
      </c>
    </row>
    <row r="117" spans="4:54" x14ac:dyDescent="0.3">
      <c r="D117">
        <v>32</v>
      </c>
      <c r="F117">
        <v>31</v>
      </c>
      <c r="G117" s="22">
        <f t="shared" si="67"/>
        <v>45.67630906100819</v>
      </c>
      <c r="H117" s="22">
        <f t="shared" si="67"/>
        <v>45.268079144000048</v>
      </c>
      <c r="I117" s="22">
        <f t="shared" si="67"/>
        <v>43.457948087211044</v>
      </c>
      <c r="J117" s="22">
        <f t="shared" si="67"/>
        <v>48.043278936182254</v>
      </c>
      <c r="K117" s="22">
        <f t="shared" si="67"/>
        <v>17.948628847466573</v>
      </c>
      <c r="L117" s="23" t="e">
        <f t="shared" si="57"/>
        <v>#VALUE!</v>
      </c>
      <c r="M117" s="22">
        <f t="shared" si="68"/>
        <v>15.443233238301612</v>
      </c>
      <c r="N117" s="24">
        <f t="shared" si="68"/>
        <v>10.935924689830218</v>
      </c>
      <c r="O117" s="24">
        <f t="shared" si="68"/>
        <v>0</v>
      </c>
      <c r="P117" s="25">
        <f t="shared" si="68"/>
        <v>42.439059185354274</v>
      </c>
      <c r="Q117" s="25">
        <f t="shared" si="68"/>
        <v>22.737112410926319</v>
      </c>
      <c r="R117" s="25">
        <f t="shared" si="68"/>
        <v>50.847676532214741</v>
      </c>
      <c r="S117" s="26" t="e">
        <f t="shared" si="69"/>
        <v>#VALUE!</v>
      </c>
      <c r="T117" s="26" t="e">
        <f t="shared" si="69"/>
        <v>#VALUE!</v>
      </c>
      <c r="U117" s="27" t="e">
        <f t="shared" si="70"/>
        <v>#VALUE!</v>
      </c>
      <c r="V117" s="27" t="e">
        <f t="shared" si="70"/>
        <v>#VALUE!</v>
      </c>
      <c r="W117" s="28" t="e">
        <f t="shared" si="70"/>
        <v>#VALUE!</v>
      </c>
      <c r="X117" s="28" t="e">
        <f t="shared" si="70"/>
        <v>#VALUE!</v>
      </c>
      <c r="Y117" t="e">
        <f>NA()</f>
        <v>#N/A</v>
      </c>
      <c r="Z117" s="23">
        <f t="shared" si="58"/>
        <v>22.101211160394648</v>
      </c>
      <c r="AA117" s="23">
        <f t="shared" si="59"/>
        <v>35.780806978444694</v>
      </c>
      <c r="AE117">
        <v>32</v>
      </c>
      <c r="AG117">
        <f t="shared" si="60"/>
        <v>29.170253257523047</v>
      </c>
      <c r="AH117" s="22">
        <f t="shared" si="72"/>
        <v>41.809372483204079</v>
      </c>
      <c r="AI117" s="22">
        <f t="shared" si="72"/>
        <v>42.718718644681992</v>
      </c>
      <c r="AJ117" s="22">
        <f t="shared" si="72"/>
        <v>39.836611651375364</v>
      </c>
      <c r="AK117" s="22">
        <f t="shared" si="72"/>
        <v>45.386841109153302</v>
      </c>
      <c r="AL117" s="22">
        <f t="shared" si="72"/>
        <v>16.710001620541238</v>
      </c>
      <c r="AM117" s="23" t="e">
        <f t="shared" si="62"/>
        <v>#VALUE!</v>
      </c>
      <c r="AN117" s="22">
        <f t="shared" si="71"/>
        <v>14.337600469420549</v>
      </c>
      <c r="AO117" s="24">
        <f t="shared" si="71"/>
        <v>10.224165843606521</v>
      </c>
      <c r="AP117" s="24">
        <f t="shared" si="71"/>
        <v>0</v>
      </c>
      <c r="AQ117" s="25">
        <f t="shared" si="71"/>
        <v>40.411391431772621</v>
      </c>
      <c r="AR117" s="25">
        <f t="shared" si="71"/>
        <v>21.631509917012373</v>
      </c>
      <c r="AS117" s="25">
        <f t="shared" si="71"/>
        <v>48.671410092420189</v>
      </c>
      <c r="AT117" s="26" t="e">
        <f t="shared" si="73"/>
        <v>#VALUE!</v>
      </c>
      <c r="AU117" s="26" t="e">
        <f t="shared" si="73"/>
        <v>#VALUE!</v>
      </c>
      <c r="AV117" s="27" t="e">
        <f t="shared" si="74"/>
        <v>#VALUE!</v>
      </c>
      <c r="AW117" s="27" t="e">
        <f t="shared" si="74"/>
        <v>#VALUE!</v>
      </c>
      <c r="AX117" s="28" t="e">
        <f t="shared" si="74"/>
        <v>#VALUE!</v>
      </c>
      <c r="AY117" s="28" t="e">
        <f t="shared" si="74"/>
        <v>#VALUE!</v>
      </c>
      <c r="AZ117" t="e">
        <f>NA()</f>
        <v>#N/A</v>
      </c>
      <c r="BA117" s="23">
        <f t="shared" si="65"/>
        <v>21.159641822653914</v>
      </c>
      <c r="BB117" s="23">
        <f t="shared" si="66"/>
        <v>34.852093361151731</v>
      </c>
    </row>
    <row r="118" spans="4:54" x14ac:dyDescent="0.3">
      <c r="D118">
        <v>33</v>
      </c>
      <c r="F118">
        <v>32</v>
      </c>
      <c r="G118" s="22">
        <f t="shared" ref="G118:K133" si="75">G46*G$12</f>
        <v>47.704427463601782</v>
      </c>
      <c r="H118" s="22">
        <f t="shared" si="75"/>
        <v>46.626357989723196</v>
      </c>
      <c r="I118" s="22">
        <f t="shared" si="75"/>
        <v>45.398567870282911</v>
      </c>
      <c r="J118" s="22">
        <f t="shared" si="75"/>
        <v>49.456008222351258</v>
      </c>
      <c r="K118" s="22">
        <f t="shared" si="75"/>
        <v>18.586572170818236</v>
      </c>
      <c r="L118" s="23" t="e">
        <f t="shared" si="57"/>
        <v>#VALUE!</v>
      </c>
      <c r="M118" s="22">
        <f t="shared" ref="M118:R133" si="76">M46*M$12</f>
        <v>16.03828380751542</v>
      </c>
      <c r="N118" s="24">
        <f t="shared" si="76"/>
        <v>11.319556164194584</v>
      </c>
      <c r="O118" s="24">
        <f t="shared" si="76"/>
        <v>0</v>
      </c>
      <c r="P118" s="25">
        <f t="shared" si="76"/>
        <v>43.510598842931209</v>
      </c>
      <c r="Q118" s="25">
        <f t="shared" si="76"/>
        <v>23.313728802074341</v>
      </c>
      <c r="R118" s="25">
        <f t="shared" si="76"/>
        <v>51.928452360084982</v>
      </c>
      <c r="S118" s="26" t="e">
        <f t="shared" ref="S118:T133" si="77">S46</f>
        <v>#VALUE!</v>
      </c>
      <c r="T118" s="26" t="e">
        <f t="shared" si="77"/>
        <v>#VALUE!</v>
      </c>
      <c r="U118" s="27" t="e">
        <f t="shared" ref="U118:X133" si="78">U46*U$12</f>
        <v>#VALUE!</v>
      </c>
      <c r="V118" s="27" t="e">
        <f t="shared" si="78"/>
        <v>#VALUE!</v>
      </c>
      <c r="W118" s="28" t="e">
        <f t="shared" si="78"/>
        <v>#VALUE!</v>
      </c>
      <c r="X118" s="28" t="e">
        <f t="shared" si="78"/>
        <v>#VALUE!</v>
      </c>
      <c r="Y118" t="e">
        <f>NA()</f>
        <v>#N/A</v>
      </c>
      <c r="Z118" s="23">
        <f t="shared" si="58"/>
        <v>22.570404693163976</v>
      </c>
      <c r="AA118" s="23">
        <f t="shared" si="59"/>
        <v>36.253791193961305</v>
      </c>
      <c r="AE118">
        <v>33</v>
      </c>
      <c r="AG118">
        <f t="shared" si="60"/>
        <v>30.677806135251387</v>
      </c>
      <c r="AH118" s="22">
        <f t="shared" si="72"/>
        <v>45.009615520935618</v>
      </c>
      <c r="AI118" s="22">
        <f t="shared" si="72"/>
        <v>44.82515393583666</v>
      </c>
      <c r="AJ118" s="22">
        <f t="shared" si="72"/>
        <v>42.826550096881007</v>
      </c>
      <c r="AK118" s="22">
        <f t="shared" si="72"/>
        <v>47.582204145319743</v>
      </c>
      <c r="AL118" s="22">
        <f t="shared" si="72"/>
        <v>17.737184583009409</v>
      </c>
      <c r="AM118" s="23" t="e">
        <f t="shared" si="62"/>
        <v>#VALUE!</v>
      </c>
      <c r="AN118" s="22">
        <f t="shared" ref="AN118:AS133" si="79">AN46*AN$12</f>
        <v>15.250070136477701</v>
      </c>
      <c r="AO118" s="24">
        <f t="shared" si="79"/>
        <v>10.811492535258486</v>
      </c>
      <c r="AP118" s="24">
        <f t="shared" si="79"/>
        <v>0</v>
      </c>
      <c r="AQ118" s="25">
        <f t="shared" si="79"/>
        <v>42.088332404524706</v>
      </c>
      <c r="AR118" s="25">
        <f t="shared" si="79"/>
        <v>22.547200252465629</v>
      </c>
      <c r="AS118" s="25">
        <f t="shared" si="79"/>
        <v>50.48349028194589</v>
      </c>
      <c r="AT118" s="26" t="e">
        <f t="shared" si="73"/>
        <v>#VALUE!</v>
      </c>
      <c r="AU118" s="26" t="e">
        <f t="shared" si="73"/>
        <v>#VALUE!</v>
      </c>
      <c r="AV118" s="27" t="e">
        <f t="shared" si="74"/>
        <v>#VALUE!</v>
      </c>
      <c r="AW118" s="27" t="e">
        <f t="shared" si="74"/>
        <v>#VALUE!</v>
      </c>
      <c r="AX118" s="28" t="e">
        <f t="shared" si="74"/>
        <v>#VALUE!</v>
      </c>
      <c r="AY118" s="28" t="e">
        <f t="shared" si="74"/>
        <v>#VALUE!</v>
      </c>
      <c r="AZ118" t="e">
        <f>NA()</f>
        <v>#N/A</v>
      </c>
      <c r="BA118" s="23">
        <f t="shared" si="65"/>
        <v>21.943359430686584</v>
      </c>
      <c r="BB118" s="23">
        <f t="shared" si="66"/>
        <v>35.623338634059088</v>
      </c>
    </row>
    <row r="119" spans="4:54" x14ac:dyDescent="0.3">
      <c r="D119">
        <v>34</v>
      </c>
      <c r="F119">
        <v>33</v>
      </c>
      <c r="G119" s="22">
        <f t="shared" si="75"/>
        <v>49.668028236850432</v>
      </c>
      <c r="H119" s="22">
        <f t="shared" si="75"/>
        <v>47.959638948365317</v>
      </c>
      <c r="I119" s="22">
        <f t="shared" si="75"/>
        <v>47.308172113768904</v>
      </c>
      <c r="J119" s="22">
        <f t="shared" si="75"/>
        <v>50.840945721543655</v>
      </c>
      <c r="K119" s="22">
        <f t="shared" si="75"/>
        <v>19.196751446210104</v>
      </c>
      <c r="L119" s="23" t="e">
        <f t="shared" si="57"/>
        <v>#VALUE!</v>
      </c>
      <c r="M119" s="22">
        <f t="shared" si="76"/>
        <v>16.626205947756027</v>
      </c>
      <c r="N119" s="24">
        <f t="shared" si="76"/>
        <v>11.699160430942323</v>
      </c>
      <c r="O119" s="24">
        <f t="shared" si="76"/>
        <v>0</v>
      </c>
      <c r="P119" s="25">
        <f t="shared" si="76"/>
        <v>44.55664122808713</v>
      </c>
      <c r="Q119" s="25">
        <f t="shared" si="76"/>
        <v>23.871191966928667</v>
      </c>
      <c r="R119" s="25">
        <f t="shared" si="76"/>
        <v>52.937108904244631</v>
      </c>
      <c r="S119" s="26" t="e">
        <f t="shared" si="77"/>
        <v>#VALUE!</v>
      </c>
      <c r="T119" s="26" t="e">
        <f t="shared" si="77"/>
        <v>#VALUE!</v>
      </c>
      <c r="U119" s="27" t="e">
        <f t="shared" si="78"/>
        <v>#VALUE!</v>
      </c>
      <c r="V119" s="27" t="e">
        <f t="shared" si="78"/>
        <v>#VALUE!</v>
      </c>
      <c r="W119" s="28" t="e">
        <f t="shared" si="78"/>
        <v>#VALUE!</v>
      </c>
      <c r="X119" s="28" t="e">
        <f t="shared" si="78"/>
        <v>#VALUE!</v>
      </c>
      <c r="Y119" t="e">
        <f>NA()</f>
        <v>#N/A</v>
      </c>
      <c r="Z119" s="23">
        <f t="shared" si="58"/>
        <v>23.009376797413037</v>
      </c>
      <c r="AA119" s="23">
        <f t="shared" si="59"/>
        <v>36.703842692284312</v>
      </c>
      <c r="AE119">
        <v>34</v>
      </c>
      <c r="AG119">
        <f t="shared" si="60"/>
        <v>32.263271112647949</v>
      </c>
      <c r="AH119" s="22">
        <f t="shared" ref="AH119:AL134" si="80">AH47*AH$12</f>
        <v>48.227753312103737</v>
      </c>
      <c r="AI119" s="22">
        <f t="shared" si="80"/>
        <v>46.979802591741446</v>
      </c>
      <c r="AJ119" s="22">
        <f t="shared" si="80"/>
        <v>45.904428140871886</v>
      </c>
      <c r="AK119" s="22">
        <f t="shared" si="80"/>
        <v>49.823320707180947</v>
      </c>
      <c r="AL119" s="22">
        <f t="shared" si="80"/>
        <v>18.749906404318718</v>
      </c>
      <c r="AM119" s="23" t="e">
        <f t="shared" si="62"/>
        <v>#VALUE!</v>
      </c>
      <c r="AN119" s="22">
        <f t="shared" si="79"/>
        <v>16.193776192106395</v>
      </c>
      <c r="AO119" s="24">
        <f t="shared" si="79"/>
        <v>11.419892495541971</v>
      </c>
      <c r="AP119" s="24">
        <f t="shared" si="79"/>
        <v>0</v>
      </c>
      <c r="AQ119" s="25">
        <f t="shared" si="79"/>
        <v>43.788450919479558</v>
      </c>
      <c r="AR119" s="25">
        <f t="shared" si="79"/>
        <v>23.462337185508932</v>
      </c>
      <c r="AS119" s="25">
        <f t="shared" si="79"/>
        <v>52.200845708387128</v>
      </c>
      <c r="AT119" s="26" t="e">
        <f t="shared" ref="AT119:AU134" si="81">AT47</f>
        <v>#VALUE!</v>
      </c>
      <c r="AU119" s="26" t="e">
        <f t="shared" si="81"/>
        <v>#VALUE!</v>
      </c>
      <c r="AV119" s="27" t="e">
        <f t="shared" ref="AV119:AY134" si="82">AV47*AV$12</f>
        <v>#VALUE!</v>
      </c>
      <c r="AW119" s="27" t="e">
        <f t="shared" si="82"/>
        <v>#VALUE!</v>
      </c>
      <c r="AX119" s="28" t="e">
        <f t="shared" si="82"/>
        <v>#VALUE!</v>
      </c>
      <c r="AY119" s="28" t="e">
        <f t="shared" si="82"/>
        <v>#VALUE!</v>
      </c>
      <c r="AZ119" t="e">
        <f>NA()</f>
        <v>#N/A</v>
      </c>
      <c r="BA119" s="23">
        <f t="shared" si="65"/>
        <v>22.688843571365641</v>
      </c>
      <c r="BB119" s="23">
        <f t="shared" si="66"/>
        <v>36.374454372291233</v>
      </c>
    </row>
    <row r="120" spans="4:54" x14ac:dyDescent="0.3">
      <c r="D120">
        <v>35</v>
      </c>
      <c r="F120">
        <v>34</v>
      </c>
      <c r="G120" s="22">
        <f t="shared" si="75"/>
        <v>51.564759866512595</v>
      </c>
      <c r="H120" s="22">
        <f t="shared" si="75"/>
        <v>49.267803811615934</v>
      </c>
      <c r="I120" s="22">
        <f t="shared" si="75"/>
        <v>49.184256505389598</v>
      </c>
      <c r="J120" s="22">
        <f t="shared" si="75"/>
        <v>52.198041540294341</v>
      </c>
      <c r="K120" s="22">
        <f t="shared" si="75"/>
        <v>19.779275333961071</v>
      </c>
      <c r="L120" s="23" t="e">
        <f t="shared" si="57"/>
        <v>#VALUE!</v>
      </c>
      <c r="M120" s="22">
        <f t="shared" si="76"/>
        <v>17.206577843024142</v>
      </c>
      <c r="N120" s="24">
        <f t="shared" si="76"/>
        <v>12.074576125053682</v>
      </c>
      <c r="O120" s="24">
        <f t="shared" si="76"/>
        <v>0</v>
      </c>
      <c r="P120" s="25">
        <f t="shared" si="76"/>
        <v>45.577524322996183</v>
      </c>
      <c r="Q120" s="25">
        <f t="shared" si="76"/>
        <v>24.409835382615654</v>
      </c>
      <c r="R120" s="25">
        <f t="shared" si="76"/>
        <v>53.877350823432359</v>
      </c>
      <c r="S120" s="26" t="e">
        <f t="shared" si="77"/>
        <v>#VALUE!</v>
      </c>
      <c r="T120" s="26" t="e">
        <f t="shared" si="77"/>
        <v>#VALUE!</v>
      </c>
      <c r="U120" s="27" t="e">
        <f t="shared" si="78"/>
        <v>#VALUE!</v>
      </c>
      <c r="V120" s="27" t="e">
        <f t="shared" si="78"/>
        <v>#VALUE!</v>
      </c>
      <c r="W120" s="28" t="e">
        <f t="shared" si="78"/>
        <v>#VALUE!</v>
      </c>
      <c r="X120" s="28" t="e">
        <f t="shared" si="78"/>
        <v>#VALUE!</v>
      </c>
      <c r="Y120" t="e">
        <f>NA()</f>
        <v>#N/A</v>
      </c>
      <c r="Z120" s="23">
        <f t="shared" si="58"/>
        <v>23.419617964934147</v>
      </c>
      <c r="AA120" s="23">
        <f t="shared" si="59"/>
        <v>37.132073369964623</v>
      </c>
      <c r="AE120">
        <v>35</v>
      </c>
      <c r="AG120">
        <f t="shared" si="60"/>
        <v>33.930674778341483</v>
      </c>
      <c r="AH120" s="22">
        <f t="shared" si="80"/>
        <v>51.435463312523588</v>
      </c>
      <c r="AI120" s="22">
        <f t="shared" si="80"/>
        <v>49.177926750765863</v>
      </c>
      <c r="AJ120" s="22">
        <f t="shared" si="80"/>
        <v>49.055324432702278</v>
      </c>
      <c r="AK120" s="22">
        <f t="shared" si="80"/>
        <v>52.104858801620686</v>
      </c>
      <c r="AL120" s="22">
        <f t="shared" si="80"/>
        <v>19.739778756132949</v>
      </c>
      <c r="AM120" s="23" t="e">
        <f t="shared" si="62"/>
        <v>#VALUE!</v>
      </c>
      <c r="AN120" s="22">
        <f t="shared" si="79"/>
        <v>17.1665949804331</v>
      </c>
      <c r="AO120" s="24">
        <f t="shared" si="79"/>
        <v>12.048688531416333</v>
      </c>
      <c r="AP120" s="24">
        <f t="shared" si="79"/>
        <v>0</v>
      </c>
      <c r="AQ120" s="25">
        <f t="shared" si="79"/>
        <v>45.507555648941008</v>
      </c>
      <c r="AR120" s="25">
        <f t="shared" si="79"/>
        <v>24.373093535850941</v>
      </c>
      <c r="AS120" s="25">
        <f t="shared" si="79"/>
        <v>53.81429836315251</v>
      </c>
      <c r="AT120" s="26" t="e">
        <f t="shared" si="81"/>
        <v>#VALUE!</v>
      </c>
      <c r="AU120" s="26" t="e">
        <f t="shared" si="81"/>
        <v>#VALUE!</v>
      </c>
      <c r="AV120" s="27" t="e">
        <f t="shared" si="82"/>
        <v>#VALUE!</v>
      </c>
      <c r="AW120" s="27" t="e">
        <f t="shared" si="82"/>
        <v>#VALUE!</v>
      </c>
      <c r="AX120" s="28" t="e">
        <f t="shared" si="82"/>
        <v>#VALUE!</v>
      </c>
      <c r="AY120" s="28" t="e">
        <f t="shared" si="82"/>
        <v>#VALUE!</v>
      </c>
      <c r="AZ120" t="e">
        <f>NA()</f>
        <v>#N/A</v>
      </c>
      <c r="BA120" s="23">
        <f t="shared" si="65"/>
        <v>23.392073728649546</v>
      </c>
      <c r="BB120" s="23">
        <f t="shared" si="66"/>
        <v>37.103067859297902</v>
      </c>
    </row>
    <row r="121" spans="4:54" x14ac:dyDescent="0.3">
      <c r="D121">
        <v>36</v>
      </c>
      <c r="F121">
        <v>35</v>
      </c>
      <c r="G121" s="22">
        <f t="shared" si="75"/>
        <v>53.39298996295971</v>
      </c>
      <c r="H121" s="22">
        <f t="shared" si="75"/>
        <v>50.550794247544999</v>
      </c>
      <c r="I121" s="22">
        <f t="shared" si="75"/>
        <v>51.02466861531601</v>
      </c>
      <c r="J121" s="22">
        <f t="shared" si="75"/>
        <v>53.527307944671264</v>
      </c>
      <c r="K121" s="22">
        <f t="shared" si="75"/>
        <v>20.33443498072101</v>
      </c>
      <c r="L121" s="23" t="e">
        <f t="shared" si="57"/>
        <v>#VALUE!</v>
      </c>
      <c r="M121" s="22">
        <f t="shared" si="76"/>
        <v>17.77902798200628</v>
      </c>
      <c r="N121" s="24">
        <f t="shared" si="76"/>
        <v>12.445660574848114</v>
      </c>
      <c r="O121" s="24">
        <f t="shared" si="76"/>
        <v>0</v>
      </c>
      <c r="P121" s="25">
        <f t="shared" si="76"/>
        <v>46.573607666938521</v>
      </c>
      <c r="Q121" s="25">
        <f t="shared" si="76"/>
        <v>24.930022044443454</v>
      </c>
      <c r="R121" s="25">
        <f t="shared" si="76"/>
        <v>54.752879950262646</v>
      </c>
      <c r="S121" s="26" t="e">
        <f t="shared" si="77"/>
        <v>#VALUE!</v>
      </c>
      <c r="T121" s="26" t="e">
        <f t="shared" si="77"/>
        <v>#VALUE!</v>
      </c>
      <c r="U121" s="27" t="e">
        <f t="shared" si="78"/>
        <v>#VALUE!</v>
      </c>
      <c r="V121" s="27" t="e">
        <f t="shared" si="78"/>
        <v>#VALUE!</v>
      </c>
      <c r="W121" s="28" t="e">
        <f t="shared" si="78"/>
        <v>#VALUE!</v>
      </c>
      <c r="X121" s="28" t="e">
        <f t="shared" si="78"/>
        <v>#VALUE!</v>
      </c>
      <c r="Y121" t="e">
        <f>NA()</f>
        <v>#N/A</v>
      </c>
      <c r="Z121" s="23">
        <f t="shared" si="58"/>
        <v>23.802620393899449</v>
      </c>
      <c r="AA121" s="23">
        <f t="shared" si="59"/>
        <v>37.539541213066741</v>
      </c>
      <c r="AE121">
        <v>36</v>
      </c>
      <c r="AG121">
        <f t="shared" si="60"/>
        <v>35.684251819780471</v>
      </c>
      <c r="AH121" s="22">
        <f t="shared" si="80"/>
        <v>54.603951137717473</v>
      </c>
      <c r="AI121" s="22">
        <f t="shared" si="80"/>
        <v>51.414172231685853</v>
      </c>
      <c r="AJ121" s="22">
        <f t="shared" si="80"/>
        <v>52.262464666164945</v>
      </c>
      <c r="AK121" s="22">
        <f t="shared" si="80"/>
        <v>54.420857715626511</v>
      </c>
      <c r="AL121" s="22">
        <f t="shared" si="80"/>
        <v>20.698759379668605</v>
      </c>
      <c r="AM121" s="23" t="e">
        <f t="shared" si="62"/>
        <v>#VALUE!</v>
      </c>
      <c r="AN121" s="22">
        <f t="shared" si="79"/>
        <v>18.165993984446608</v>
      </c>
      <c r="AO121" s="24">
        <f t="shared" si="79"/>
        <v>12.697014670020669</v>
      </c>
      <c r="AP121" s="24">
        <f t="shared" si="79"/>
        <v>0</v>
      </c>
      <c r="AQ121" s="25">
        <f t="shared" si="79"/>
        <v>47.241083322000648</v>
      </c>
      <c r="AR121" s="25">
        <f t="shared" si="79"/>
        <v>25.275524219450986</v>
      </c>
      <c r="AS121" s="25">
        <f t="shared" si="79"/>
        <v>55.316562262282552</v>
      </c>
      <c r="AT121" s="26" t="e">
        <f t="shared" si="81"/>
        <v>#VALUE!</v>
      </c>
      <c r="AU121" s="26" t="e">
        <f t="shared" si="81"/>
        <v>#VALUE!</v>
      </c>
      <c r="AV121" s="27" t="e">
        <f t="shared" si="82"/>
        <v>#VALUE!</v>
      </c>
      <c r="AW121" s="27" t="e">
        <f t="shared" si="82"/>
        <v>#VALUE!</v>
      </c>
      <c r="AX121" s="28" t="e">
        <f t="shared" si="82"/>
        <v>#VALUE!</v>
      </c>
      <c r="AY121" s="28" t="e">
        <f t="shared" si="82"/>
        <v>#VALUE!</v>
      </c>
      <c r="AZ121" t="e">
        <f>NA()</f>
        <v>#N/A</v>
      </c>
      <c r="BA121" s="23">
        <f t="shared" si="65"/>
        <v>24.049757850036617</v>
      </c>
      <c r="BB121" s="23">
        <f t="shared" si="66"/>
        <v>37.80690877717845</v>
      </c>
    </row>
    <row r="122" spans="4:54" x14ac:dyDescent="0.3">
      <c r="D122">
        <v>37</v>
      </c>
      <c r="F122">
        <v>36</v>
      </c>
      <c r="G122" s="22">
        <f t="shared" si="75"/>
        <v>55.151724347698504</v>
      </c>
      <c r="H122" s="22">
        <f t="shared" si="75"/>
        <v>51.808605647697988</v>
      </c>
      <c r="I122" s="22">
        <f t="shared" si="75"/>
        <v>52.827582447090222</v>
      </c>
      <c r="J122" s="22">
        <f t="shared" si="75"/>
        <v>54.828812674024093</v>
      </c>
      <c r="K122" s="22">
        <f t="shared" si="75"/>
        <v>20.862674116269378</v>
      </c>
      <c r="L122" s="23" t="e">
        <f t="shared" si="57"/>
        <v>#VALUE!</v>
      </c>
      <c r="M122" s="22">
        <f t="shared" si="76"/>
        <v>18.343231419914229</v>
      </c>
      <c r="N122" s="24">
        <f t="shared" si="76"/>
        <v>12.812288331587217</v>
      </c>
      <c r="O122" s="24">
        <f t="shared" si="76"/>
        <v>0</v>
      </c>
      <c r="P122" s="25">
        <f t="shared" si="76"/>
        <v>47.545268943677584</v>
      </c>
      <c r="Q122" s="25">
        <f t="shared" si="76"/>
        <v>25.432139104783111</v>
      </c>
      <c r="R122" s="25">
        <f t="shared" si="76"/>
        <v>55.567355011787171</v>
      </c>
      <c r="S122" s="26" t="e">
        <f t="shared" si="77"/>
        <v>#VALUE!</v>
      </c>
      <c r="T122" s="26" t="e">
        <f t="shared" si="77"/>
        <v>#VALUE!</v>
      </c>
      <c r="U122" s="27" t="e">
        <f t="shared" si="78"/>
        <v>#VALUE!</v>
      </c>
      <c r="V122" s="27" t="e">
        <f t="shared" si="78"/>
        <v>#VALUE!</v>
      </c>
      <c r="W122" s="28" t="e">
        <f t="shared" si="78"/>
        <v>#VALUE!</v>
      </c>
      <c r="X122" s="28" t="e">
        <f t="shared" si="78"/>
        <v>#VALUE!</v>
      </c>
      <c r="Y122" t="e">
        <f>NA()</f>
        <v>#N/A</v>
      </c>
      <c r="Z122" s="23">
        <f t="shared" si="58"/>
        <v>24.159862127650179</v>
      </c>
      <c r="AA122" s="23">
        <f t="shared" si="59"/>
        <v>37.927252911027416</v>
      </c>
      <c r="AE122">
        <v>37</v>
      </c>
      <c r="AG122">
        <f t="shared" si="60"/>
        <v>37.528455778024103</v>
      </c>
      <c r="AH122" s="22">
        <f t="shared" si="80"/>
        <v>57.704749750475422</v>
      </c>
      <c r="AI122" s="22">
        <f t="shared" si="80"/>
        <v>53.682572958508629</v>
      </c>
      <c r="AJ122" s="22">
        <f t="shared" si="80"/>
        <v>55.50741761805655</v>
      </c>
      <c r="AK122" s="22">
        <f t="shared" si="80"/>
        <v>56.764740433674547</v>
      </c>
      <c r="AL122" s="22">
        <f t="shared" si="80"/>
        <v>21.619370725768913</v>
      </c>
      <c r="AM122" s="23" t="e">
        <f t="shared" si="62"/>
        <v>#VALUE!</v>
      </c>
      <c r="AN122" s="22">
        <f t="shared" si="79"/>
        <v>19.189027618191634</v>
      </c>
      <c r="AO122" s="24">
        <f t="shared" si="79"/>
        <v>13.363806306269304</v>
      </c>
      <c r="AP122" s="24">
        <f t="shared" si="79"/>
        <v>0</v>
      </c>
      <c r="AQ122" s="25">
        <f t="shared" si="79"/>
        <v>48.984115610584361</v>
      </c>
      <c r="AR122" s="25">
        <f t="shared" si="79"/>
        <v>26.165615376979723</v>
      </c>
      <c r="AS122" s="25">
        <f t="shared" si="79"/>
        <v>56.702384034763703</v>
      </c>
      <c r="AT122" s="26" t="e">
        <f t="shared" si="81"/>
        <v>#VALUE!</v>
      </c>
      <c r="AU122" s="26" t="e">
        <f t="shared" si="81"/>
        <v>#VALUE!</v>
      </c>
      <c r="AV122" s="27" t="e">
        <f t="shared" si="82"/>
        <v>#VALUE!</v>
      </c>
      <c r="AW122" s="27" t="e">
        <f t="shared" si="82"/>
        <v>#VALUE!</v>
      </c>
      <c r="AX122" s="28" t="e">
        <f t="shared" si="82"/>
        <v>#VALUE!</v>
      </c>
      <c r="AY122" s="28" t="e">
        <f t="shared" si="82"/>
        <v>#VALUE!</v>
      </c>
      <c r="AZ122" t="e">
        <f>NA()</f>
        <v>#N/A</v>
      </c>
      <c r="BA122" s="23">
        <f t="shared" si="65"/>
        <v>24.659400001113674</v>
      </c>
      <c r="BB122" s="23">
        <f t="shared" si="66"/>
        <v>38.483840934532346</v>
      </c>
    </row>
    <row r="123" spans="4:54" x14ac:dyDescent="0.3">
      <c r="D123">
        <v>38</v>
      </c>
      <c r="F123">
        <v>37</v>
      </c>
      <c r="G123" s="22">
        <f t="shared" si="75"/>
        <v>56.840530272412835</v>
      </c>
      <c r="H123" s="22">
        <f t="shared" si="75"/>
        <v>53.041281568017553</v>
      </c>
      <c r="I123" s="22">
        <f t="shared" si="75"/>
        <v>54.591473649328542</v>
      </c>
      <c r="J123" s="22">
        <f t="shared" si="75"/>
        <v>56.102672911796688</v>
      </c>
      <c r="K123" s="22">
        <f t="shared" si="75"/>
        <v>21.364562200997984</v>
      </c>
      <c r="L123" s="23" t="e">
        <f t="shared" si="57"/>
        <v>#VALUE!</v>
      </c>
      <c r="M123" s="22">
        <f t="shared" si="76"/>
        <v>18.898906284405609</v>
      </c>
      <c r="N123" s="24">
        <f t="shared" si="76"/>
        <v>13.174349822486985</v>
      </c>
      <c r="O123" s="24">
        <f t="shared" si="76"/>
        <v>0</v>
      </c>
      <c r="P123" s="25">
        <f t="shared" si="76"/>
        <v>48.492900959595488</v>
      </c>
      <c r="Q123" s="25">
        <f t="shared" si="76"/>
        <v>25.916593148729618</v>
      </c>
      <c r="R123" s="25">
        <f t="shared" si="76"/>
        <v>56.324359847770033</v>
      </c>
      <c r="S123" s="26" t="e">
        <f t="shared" si="77"/>
        <v>#VALUE!</v>
      </c>
      <c r="T123" s="26" t="e">
        <f t="shared" si="77"/>
        <v>#VALUE!</v>
      </c>
      <c r="U123" s="27" t="e">
        <f t="shared" si="78"/>
        <v>#VALUE!</v>
      </c>
      <c r="V123" s="27" t="e">
        <f t="shared" si="78"/>
        <v>#VALUE!</v>
      </c>
      <c r="W123" s="28" t="e">
        <f t="shared" si="78"/>
        <v>#VALUE!</v>
      </c>
      <c r="X123" s="28" t="e">
        <f t="shared" si="78"/>
        <v>#VALUE!</v>
      </c>
      <c r="Y123" t="e">
        <f>NA()</f>
        <v>#N/A</v>
      </c>
      <c r="Z123" s="23">
        <f t="shared" si="58"/>
        <v>24.49279442597738</v>
      </c>
      <c r="AA123" s="23">
        <f t="shared" si="59"/>
        <v>38.296166343781131</v>
      </c>
      <c r="AE123">
        <v>38</v>
      </c>
      <c r="AG123">
        <f t="shared" si="60"/>
        <v>39.467970358353305</v>
      </c>
      <c r="AH123" s="22">
        <f t="shared" si="80"/>
        <v>60.710535754116684</v>
      </c>
      <c r="AI123" s="22">
        <f t="shared" si="80"/>
        <v>55.976565659550751</v>
      </c>
      <c r="AJ123" s="22">
        <f t="shared" si="80"/>
        <v>58.77035585030746</v>
      </c>
      <c r="AK123" s="22">
        <f t="shared" si="80"/>
        <v>59.129337432397236</v>
      </c>
      <c r="AL123" s="22">
        <f t="shared" si="80"/>
        <v>22.494902591390524</v>
      </c>
      <c r="AM123" s="23" t="e">
        <f t="shared" si="62"/>
        <v>#VALUE!</v>
      </c>
      <c r="AN123" s="22">
        <f t="shared" si="79"/>
        <v>20.232340555685418</v>
      </c>
      <c r="AO123" s="24">
        <f t="shared" si="79"/>
        <v>14.047792166106234</v>
      </c>
      <c r="AP123" s="24">
        <f t="shared" si="79"/>
        <v>0</v>
      </c>
      <c r="AQ123" s="25">
        <f t="shared" si="79"/>
        <v>50.731403210106407</v>
      </c>
      <c r="AR123" s="25">
        <f t="shared" si="79"/>
        <v>27.039338987379647</v>
      </c>
      <c r="AS123" s="25">
        <f t="shared" si="79"/>
        <v>57.968614447292502</v>
      </c>
      <c r="AT123" s="26" t="e">
        <f t="shared" si="81"/>
        <v>#VALUE!</v>
      </c>
      <c r="AU123" s="26" t="e">
        <f t="shared" si="81"/>
        <v>#VALUE!</v>
      </c>
      <c r="AV123" s="27" t="e">
        <f t="shared" si="82"/>
        <v>#VALUE!</v>
      </c>
      <c r="AW123" s="27" t="e">
        <f t="shared" si="82"/>
        <v>#VALUE!</v>
      </c>
      <c r="AX123" s="28" t="e">
        <f t="shared" si="82"/>
        <v>#VALUE!</v>
      </c>
      <c r="AY123" s="28" t="e">
        <f t="shared" si="82"/>
        <v>#VALUE!</v>
      </c>
      <c r="AZ123" t="e">
        <f>NA()</f>
        <v>#N/A</v>
      </c>
      <c r="BA123" s="23">
        <f t="shared" si="65"/>
        <v>25.21934231855025</v>
      </c>
      <c r="BB123" s="23">
        <f t="shared" si="66"/>
        <v>39.131894115302984</v>
      </c>
    </row>
    <row r="124" spans="4:54" x14ac:dyDescent="0.3">
      <c r="D124">
        <v>39</v>
      </c>
      <c r="F124">
        <v>38</v>
      </c>
      <c r="G124" s="22">
        <f t="shared" si="75"/>
        <v>58.459464411605374</v>
      </c>
      <c r="H124" s="22">
        <f t="shared" si="75"/>
        <v>54.248908698779452</v>
      </c>
      <c r="I124" s="22">
        <f t="shared" si="75"/>
        <v>56.315095560440959</v>
      </c>
      <c r="J124" s="22">
        <f t="shared" si="75"/>
        <v>57.349049841381813</v>
      </c>
      <c r="K124" s="22">
        <f t="shared" si="75"/>
        <v>21.840770500783353</v>
      </c>
      <c r="L124" s="23" t="e">
        <f t="shared" si="57"/>
        <v>#VALUE!</v>
      </c>
      <c r="M124" s="22">
        <f t="shared" si="76"/>
        <v>19.445810510454642</v>
      </c>
      <c r="N124" s="24">
        <f t="shared" si="76"/>
        <v>13.531750114566726</v>
      </c>
      <c r="O124" s="24">
        <f t="shared" si="76"/>
        <v>0</v>
      </c>
      <c r="P124" s="25">
        <f t="shared" si="76"/>
        <v>49.416908964874111</v>
      </c>
      <c r="Q124" s="25">
        <f t="shared" si="76"/>
        <v>26.383806035002358</v>
      </c>
      <c r="R124" s="25">
        <f t="shared" si="76"/>
        <v>57.027378837218372</v>
      </c>
      <c r="S124" s="26" t="e">
        <f t="shared" si="77"/>
        <v>#VALUE!</v>
      </c>
      <c r="T124" s="26" t="e">
        <f t="shared" si="77"/>
        <v>#VALUE!</v>
      </c>
      <c r="U124" s="27" t="e">
        <f t="shared" si="78"/>
        <v>#VALUE!</v>
      </c>
      <c r="V124" s="27" t="e">
        <f t="shared" si="78"/>
        <v>#VALUE!</v>
      </c>
      <c r="W124" s="28" t="e">
        <f t="shared" si="78"/>
        <v>#VALUE!</v>
      </c>
      <c r="X124" s="28" t="e">
        <f t="shared" si="78"/>
        <v>#VALUE!</v>
      </c>
      <c r="Y124" t="e">
        <f>NA()</f>
        <v>#N/A</v>
      </c>
      <c r="Z124" s="23">
        <f t="shared" si="58"/>
        <v>24.802831889463945</v>
      </c>
      <c r="AA124" s="23">
        <f t="shared" si="59"/>
        <v>38.647192948296755</v>
      </c>
      <c r="AE124">
        <v>39</v>
      </c>
      <c r="AG124">
        <f t="shared" si="60"/>
        <v>41.507721325427532</v>
      </c>
      <c r="AH124" s="22">
        <f t="shared" si="80"/>
        <v>63.595922719969145</v>
      </c>
      <c r="AI124" s="22">
        <f t="shared" si="80"/>
        <v>58.289015925040438</v>
      </c>
      <c r="AJ124" s="22">
        <f t="shared" si="80"/>
        <v>62.030378402227882</v>
      </c>
      <c r="AK124" s="22">
        <f t="shared" si="80"/>
        <v>61.506922859847322</v>
      </c>
      <c r="AL124" s="22">
        <f t="shared" si="80"/>
        <v>23.319588783991463</v>
      </c>
      <c r="AM124" s="23" t="e">
        <f t="shared" si="62"/>
        <v>#VALUE!</v>
      </c>
      <c r="AN124" s="22">
        <f t="shared" si="79"/>
        <v>21.292179544650402</v>
      </c>
      <c r="AO124" s="24">
        <f t="shared" si="79"/>
        <v>14.747488517483831</v>
      </c>
      <c r="AP124" s="24">
        <f t="shared" si="79"/>
        <v>0</v>
      </c>
      <c r="AQ124" s="25">
        <f t="shared" si="79"/>
        <v>52.477397571974763</v>
      </c>
      <c r="AR124" s="25">
        <f t="shared" si="79"/>
        <v>27.89271205913953</v>
      </c>
      <c r="AS124" s="25">
        <f t="shared" si="79"/>
        <v>59.11420800797007</v>
      </c>
      <c r="AT124" s="26" t="e">
        <f t="shared" si="81"/>
        <v>#VALUE!</v>
      </c>
      <c r="AU124" s="26" t="e">
        <f t="shared" si="81"/>
        <v>#VALUE!</v>
      </c>
      <c r="AV124" s="27" t="e">
        <f t="shared" si="82"/>
        <v>#VALUE!</v>
      </c>
      <c r="AW124" s="27" t="e">
        <f t="shared" si="82"/>
        <v>#VALUE!</v>
      </c>
      <c r="AX124" s="28" t="e">
        <f t="shared" si="82"/>
        <v>#VALUE!</v>
      </c>
      <c r="AY124" s="28" t="e">
        <f t="shared" si="82"/>
        <v>#VALUE!</v>
      </c>
      <c r="AZ124" t="e">
        <f>NA()</f>
        <v>#N/A</v>
      </c>
      <c r="BA124" s="23">
        <f t="shared" si="65"/>
        <v>25.728779365128691</v>
      </c>
      <c r="BB124" s="23">
        <f t="shared" si="66"/>
        <v>39.749295316789159</v>
      </c>
    </row>
    <row r="125" spans="4:54" x14ac:dyDescent="0.3">
      <c r="D125">
        <v>40</v>
      </c>
      <c r="F125">
        <v>39</v>
      </c>
      <c r="G125" s="22">
        <f t="shared" si="75"/>
        <v>60.009006015125067</v>
      </c>
      <c r="H125" s="22">
        <f t="shared" si="75"/>
        <v>55.431612307173431</v>
      </c>
      <c r="I125" s="22">
        <f t="shared" si="75"/>
        <v>57.997456213699493</v>
      </c>
      <c r="J125" s="22">
        <f t="shared" si="75"/>
        <v>58.568143724355998</v>
      </c>
      <c r="K125" s="22">
        <f t="shared" si="75"/>
        <v>22.292050927405469</v>
      </c>
      <c r="L125" s="23" t="e">
        <f t="shared" si="57"/>
        <v>#VALUE!</v>
      </c>
      <c r="M125" s="22">
        <f t="shared" si="76"/>
        <v>19.983738789958366</v>
      </c>
      <c r="N125" s="24">
        <f t="shared" si="76"/>
        <v>13.884407778355149</v>
      </c>
      <c r="O125" s="24">
        <f t="shared" si="76"/>
        <v>0</v>
      </c>
      <c r="P125" s="25">
        <f t="shared" si="76"/>
        <v>50.317708276736454</v>
      </c>
      <c r="Q125" s="25">
        <f t="shared" si="76"/>
        <v>26.834211239042883</v>
      </c>
      <c r="R125" s="25">
        <f t="shared" si="76"/>
        <v>57.679778397527627</v>
      </c>
      <c r="S125" s="26" t="e">
        <f t="shared" si="77"/>
        <v>#VALUE!</v>
      </c>
      <c r="T125" s="26" t="e">
        <f t="shared" si="77"/>
        <v>#VALUE!</v>
      </c>
      <c r="U125" s="27" t="e">
        <f t="shared" si="78"/>
        <v>#VALUE!</v>
      </c>
      <c r="V125" s="27" t="e">
        <f t="shared" si="78"/>
        <v>#VALUE!</v>
      </c>
      <c r="W125" s="28" t="e">
        <f t="shared" si="78"/>
        <v>#VALUE!</v>
      </c>
      <c r="X125" s="28" t="e">
        <f t="shared" si="78"/>
        <v>#VALUE!</v>
      </c>
      <c r="Y125" t="e">
        <f>NA()</f>
        <v>#N/A</v>
      </c>
      <c r="Z125" s="23">
        <f t="shared" si="58"/>
        <v>25.091344914219942</v>
      </c>
      <c r="AA125" s="23">
        <f t="shared" si="59"/>
        <v>38.981199970372415</v>
      </c>
      <c r="AE125">
        <v>40</v>
      </c>
      <c r="AG125">
        <f t="shared" si="60"/>
        <v>43.652889013197147</v>
      </c>
      <c r="AH125" s="22">
        <f t="shared" si="80"/>
        <v>66.338191034426515</v>
      </c>
      <c r="AI125" s="22">
        <f t="shared" si="80"/>
        <v>60.612256568068489</v>
      </c>
      <c r="AJ125" s="22">
        <f t="shared" si="80"/>
        <v>65.26588961511851</v>
      </c>
      <c r="AK125" s="22">
        <f t="shared" si="80"/>
        <v>63.889263919144319</v>
      </c>
      <c r="AL125" s="22">
        <f t="shared" si="80"/>
        <v>24.088749044916455</v>
      </c>
      <c r="AM125" s="23" t="e">
        <f t="shared" si="62"/>
        <v>#VALUE!</v>
      </c>
      <c r="AN125" s="22">
        <f t="shared" si="79"/>
        <v>22.364414525016905</v>
      </c>
      <c r="AO125" s="24">
        <f t="shared" si="79"/>
        <v>15.461196075882325</v>
      </c>
      <c r="AP125" s="24">
        <f t="shared" si="79"/>
        <v>0</v>
      </c>
      <c r="AQ125" s="25">
        <f t="shared" si="79"/>
        <v>54.216290614837007</v>
      </c>
      <c r="AR125" s="25">
        <f t="shared" si="79"/>
        <v>28.721859220793426</v>
      </c>
      <c r="AS125" s="25">
        <f t="shared" si="79"/>
        <v>60.14015158424386</v>
      </c>
      <c r="AT125" s="26" t="e">
        <f t="shared" si="81"/>
        <v>#VALUE!</v>
      </c>
      <c r="AU125" s="26" t="e">
        <f t="shared" si="81"/>
        <v>#VALUE!</v>
      </c>
      <c r="AV125" s="27" t="e">
        <f t="shared" si="82"/>
        <v>#VALUE!</v>
      </c>
      <c r="AW125" s="27" t="e">
        <f t="shared" si="82"/>
        <v>#VALUE!</v>
      </c>
      <c r="AX125" s="28" t="e">
        <f t="shared" si="82"/>
        <v>#VALUE!</v>
      </c>
      <c r="AY125" s="28" t="e">
        <f t="shared" si="82"/>
        <v>#VALUE!</v>
      </c>
      <c r="AZ125" t="e">
        <f>NA()</f>
        <v>#N/A</v>
      </c>
      <c r="BA125" s="23">
        <f t="shared" si="65"/>
        <v>26.18774437938869</v>
      </c>
      <c r="BB125" s="23">
        <f t="shared" si="66"/>
        <v>40.334498568528772</v>
      </c>
    </row>
    <row r="126" spans="4:54" x14ac:dyDescent="0.3">
      <c r="D126">
        <v>41</v>
      </c>
      <c r="F126">
        <v>40</v>
      </c>
      <c r="G126" s="22">
        <f t="shared" si="75"/>
        <v>61.48999540524229</v>
      </c>
      <c r="H126" s="22">
        <f t="shared" si="75"/>
        <v>56.589552103298089</v>
      </c>
      <c r="I126" s="22">
        <f t="shared" si="75"/>
        <v>59.63779639275328</v>
      </c>
      <c r="J126" s="22">
        <f t="shared" si="75"/>
        <v>59.76018944634837</v>
      </c>
      <c r="K126" s="22">
        <f t="shared" si="75"/>
        <v>22.719217458469902</v>
      </c>
      <c r="L126" s="23" t="e">
        <f t="shared" si="57"/>
        <v>#VALUE!</v>
      </c>
      <c r="M126" s="22">
        <f t="shared" si="76"/>
        <v>20.512519722724385</v>
      </c>
      <c r="N126" s="24">
        <f t="shared" si="76"/>
        <v>14.232253841823454</v>
      </c>
      <c r="O126" s="24">
        <f t="shared" si="76"/>
        <v>0</v>
      </c>
      <c r="P126" s="25">
        <f t="shared" si="76"/>
        <v>51.195722169389512</v>
      </c>
      <c r="Q126" s="25">
        <f t="shared" si="76"/>
        <v>27.268250642631497</v>
      </c>
      <c r="R126" s="25">
        <f t="shared" si="76"/>
        <v>58.284793563558082</v>
      </c>
      <c r="S126" s="26" t="e">
        <f t="shared" si="77"/>
        <v>#VALUE!</v>
      </c>
      <c r="T126" s="26" t="e">
        <f t="shared" si="77"/>
        <v>#VALUE!</v>
      </c>
      <c r="U126" s="27" t="e">
        <f t="shared" si="78"/>
        <v>#VALUE!</v>
      </c>
      <c r="V126" s="27" t="e">
        <f t="shared" si="78"/>
        <v>#VALUE!</v>
      </c>
      <c r="W126" s="28" t="e">
        <f t="shared" si="78"/>
        <v>#VALUE!</v>
      </c>
      <c r="X126" s="28" t="e">
        <f t="shared" si="78"/>
        <v>#VALUE!</v>
      </c>
      <c r="Y126" t="e">
        <f>NA()</f>
        <v>#N/A</v>
      </c>
      <c r="Z126" s="23">
        <f t="shared" si="58"/>
        <v>25.359654106836139</v>
      </c>
      <c r="AA126" s="23">
        <f t="shared" si="59"/>
        <v>39.299012607251562</v>
      </c>
      <c r="AE126">
        <v>41</v>
      </c>
      <c r="AG126">
        <f t="shared" si="60"/>
        <v>45.908921481342745</v>
      </c>
      <c r="AH126" s="22">
        <f t="shared" si="80"/>
        <v>68.917916304343137</v>
      </c>
      <c r="AI126" s="22">
        <f t="shared" si="80"/>
        <v>62.938139036243655</v>
      </c>
      <c r="AJ126" s="22">
        <f t="shared" si="80"/>
        <v>68.455024946930152</v>
      </c>
      <c r="AK126" s="22">
        <f t="shared" si="80"/>
        <v>66.267684026214781</v>
      </c>
      <c r="AL126" s="22">
        <f t="shared" si="80"/>
        <v>24.798889318780578</v>
      </c>
      <c r="AM126" s="23" t="e">
        <f t="shared" si="62"/>
        <v>#VALUE!</v>
      </c>
      <c r="AN126" s="22">
        <f t="shared" si="79"/>
        <v>23.4445696878043</v>
      </c>
      <c r="AO126" s="24">
        <f t="shared" si="79"/>
        <v>16.187000054190889</v>
      </c>
      <c r="AP126" s="24">
        <f t="shared" si="79"/>
        <v>0</v>
      </c>
      <c r="AQ126" s="25">
        <f t="shared" si="79"/>
        <v>55.942062576640154</v>
      </c>
      <c r="AR126" s="25">
        <f t="shared" si="79"/>
        <v>29.523077272008642</v>
      </c>
      <c r="AS126" s="25">
        <f t="shared" si="79"/>
        <v>61.049326723209568</v>
      </c>
      <c r="AT126" s="26" t="e">
        <f t="shared" si="81"/>
        <v>#VALUE!</v>
      </c>
      <c r="AU126" s="26" t="e">
        <f t="shared" si="81"/>
        <v>#VALUE!</v>
      </c>
      <c r="AV126" s="27" t="e">
        <f t="shared" si="82"/>
        <v>#VALUE!</v>
      </c>
      <c r="AW126" s="27" t="e">
        <f t="shared" si="82"/>
        <v>#VALUE!</v>
      </c>
      <c r="AX126" s="28" t="e">
        <f t="shared" si="82"/>
        <v>#VALUE!</v>
      </c>
      <c r="AY126" s="28" t="e">
        <f t="shared" si="82"/>
        <v>#VALUE!</v>
      </c>
      <c r="AZ126" t="e">
        <f>NA()</f>
        <v>#N/A</v>
      </c>
      <c r="BA126" s="23">
        <f t="shared" si="65"/>
        <v>26.597068356766968</v>
      </c>
      <c r="BB126" s="23">
        <f t="shared" si="66"/>
        <v>40.886212466238312</v>
      </c>
    </row>
    <row r="127" spans="4:54" x14ac:dyDescent="0.3">
      <c r="D127">
        <v>42</v>
      </c>
      <c r="F127">
        <v>41</v>
      </c>
      <c r="G127" s="22">
        <f t="shared" si="75"/>
        <v>62.903577846305005</v>
      </c>
      <c r="H127" s="22">
        <f t="shared" si="75"/>
        <v>57.722918486404097</v>
      </c>
      <c r="I127" s="22">
        <f t="shared" si="75"/>
        <v>61.235568796986136</v>
      </c>
      <c r="J127" s="22">
        <f t="shared" si="75"/>
        <v>60.925452482531156</v>
      </c>
      <c r="K127" s="22">
        <f t="shared" si="75"/>
        <v>23.123129937661428</v>
      </c>
      <c r="L127" s="23" t="e">
        <f t="shared" si="57"/>
        <v>#VALUE!</v>
      </c>
      <c r="M127" s="22">
        <f t="shared" si="76"/>
        <v>21.032013156296433</v>
      </c>
      <c r="N127" s="24">
        <f t="shared" si="76"/>
        <v>14.575230826064521</v>
      </c>
      <c r="O127" s="24">
        <f t="shared" si="76"/>
        <v>0</v>
      </c>
      <c r="P127" s="25">
        <f t="shared" si="76"/>
        <v>52.051380000043395</v>
      </c>
      <c r="Q127" s="25">
        <f t="shared" si="76"/>
        <v>27.686371720748355</v>
      </c>
      <c r="R127" s="25">
        <f t="shared" si="76"/>
        <v>58.845518784728611</v>
      </c>
      <c r="S127" s="26" t="e">
        <f t="shared" si="77"/>
        <v>#VALUE!</v>
      </c>
      <c r="T127" s="26" t="e">
        <f t="shared" si="77"/>
        <v>#VALUE!</v>
      </c>
      <c r="U127" s="27" t="e">
        <f t="shared" si="78"/>
        <v>#VALUE!</v>
      </c>
      <c r="V127" s="27" t="e">
        <f t="shared" si="78"/>
        <v>#VALUE!</v>
      </c>
      <c r="W127" s="28" t="e">
        <f t="shared" si="78"/>
        <v>#VALUE!</v>
      </c>
      <c r="X127" s="28" t="e">
        <f t="shared" si="78"/>
        <v>#VALUE!</v>
      </c>
      <c r="Y127" t="e">
        <f>NA()</f>
        <v>#N/A</v>
      </c>
      <c r="Z127" s="23">
        <f t="shared" si="58"/>
        <v>25.609026337271967</v>
      </c>
      <c r="AA127" s="23">
        <f t="shared" si="59"/>
        <v>39.601416046354103</v>
      </c>
      <c r="AE127">
        <v>42</v>
      </c>
      <c r="AG127">
        <f t="shared" si="60"/>
        <v>48.058485286186681</v>
      </c>
      <c r="AH127" s="22">
        <f t="shared" si="80"/>
        <v>71.106536807266536</v>
      </c>
      <c r="AI127" s="22">
        <f t="shared" si="80"/>
        <v>65.045379485427915</v>
      </c>
      <c r="AJ127" s="22">
        <f t="shared" si="80"/>
        <v>71.292692749692151</v>
      </c>
      <c r="AK127" s="22">
        <f t="shared" si="80"/>
        <v>68.416545396117883</v>
      </c>
      <c r="AL127" s="22">
        <f t="shared" si="80"/>
        <v>25.390718531844009</v>
      </c>
      <c r="AM127" s="23" t="e">
        <f t="shared" si="62"/>
        <v>#VALUE!</v>
      </c>
      <c r="AN127" s="22">
        <f t="shared" si="79"/>
        <v>24.428312886240445</v>
      </c>
      <c r="AO127" s="24">
        <f t="shared" si="79"/>
        <v>16.854801891029002</v>
      </c>
      <c r="AP127" s="24">
        <f t="shared" si="79"/>
        <v>0</v>
      </c>
      <c r="AQ127" s="25">
        <f t="shared" si="79"/>
        <v>57.492686986773585</v>
      </c>
      <c r="AR127" s="25">
        <f t="shared" si="79"/>
        <v>30.223551122826233</v>
      </c>
      <c r="AS127" s="25">
        <f t="shared" si="79"/>
        <v>61.777602505355404</v>
      </c>
      <c r="AT127" s="26" t="e">
        <f t="shared" si="81"/>
        <v>#VALUE!</v>
      </c>
      <c r="AU127" s="26" t="e">
        <f t="shared" si="81"/>
        <v>#VALUE!</v>
      </c>
      <c r="AV127" s="27" t="e">
        <f t="shared" si="82"/>
        <v>#VALUE!</v>
      </c>
      <c r="AW127" s="27" t="e">
        <f t="shared" si="82"/>
        <v>#VALUE!</v>
      </c>
      <c r="AX127" s="28" t="e">
        <f t="shared" si="82"/>
        <v>#VALUE!</v>
      </c>
      <c r="AY127" s="28" t="e">
        <f t="shared" si="82"/>
        <v>#VALUE!</v>
      </c>
      <c r="AZ127" t="e">
        <f>NA()</f>
        <v>#N/A</v>
      </c>
      <c r="BA127" s="23">
        <f t="shared" si="65"/>
        <v>26.927068206874818</v>
      </c>
      <c r="BB127" s="23">
        <f t="shared" si="66"/>
        <v>41.357354446052071</v>
      </c>
    </row>
    <row r="128" spans="4:54" x14ac:dyDescent="0.3">
      <c r="D128">
        <v>43</v>
      </c>
      <c r="F128">
        <v>42</v>
      </c>
      <c r="G128" s="22">
        <f t="shared" si="75"/>
        <v>64.251152695994975</v>
      </c>
      <c r="H128" s="22">
        <f t="shared" si="75"/>
        <v>58.831929133399242</v>
      </c>
      <c r="I128" s="22">
        <f t="shared" si="75"/>
        <v>62.790418350964238</v>
      </c>
      <c r="J128" s="22">
        <f t="shared" si="75"/>
        <v>62.064225240471863</v>
      </c>
      <c r="K128" s="22">
        <f t="shared" si="75"/>
        <v>23.504680051418902</v>
      </c>
      <c r="L128" s="23" t="e">
        <f t="shared" si="57"/>
        <v>#VALUE!</v>
      </c>
      <c r="M128" s="22">
        <f t="shared" si="76"/>
        <v>21.542107702834599</v>
      </c>
      <c r="N128" s="24">
        <f t="shared" si="76"/>
        <v>14.913291855220404</v>
      </c>
      <c r="O128" s="24">
        <f t="shared" si="76"/>
        <v>0</v>
      </c>
      <c r="P128" s="25">
        <f t="shared" si="76"/>
        <v>52.885115544379367</v>
      </c>
      <c r="Q128" s="25">
        <f t="shared" si="76"/>
        <v>28.08902508199327</v>
      </c>
      <c r="R128" s="25">
        <f t="shared" si="76"/>
        <v>59.364902196327122</v>
      </c>
      <c r="S128" s="26" t="e">
        <f t="shared" si="77"/>
        <v>#VALUE!</v>
      </c>
      <c r="T128" s="26" t="e">
        <f t="shared" si="77"/>
        <v>#VALUE!</v>
      </c>
      <c r="U128" s="27" t="e">
        <f t="shared" si="78"/>
        <v>#VALUE!</v>
      </c>
      <c r="V128" s="27" t="e">
        <f t="shared" si="78"/>
        <v>#VALUE!</v>
      </c>
      <c r="W128" s="28" t="e">
        <f t="shared" si="78"/>
        <v>#VALUE!</v>
      </c>
      <c r="X128" s="28" t="e">
        <f t="shared" si="78"/>
        <v>#VALUE!</v>
      </c>
      <c r="Y128" t="e">
        <f>NA()</f>
        <v>#N/A</v>
      </c>
      <c r="Z128" s="23">
        <f t="shared" si="58"/>
        <v>25.840672150609908</v>
      </c>
      <c r="AA128" s="23">
        <f t="shared" si="59"/>
        <v>39.889157405159224</v>
      </c>
      <c r="AE128">
        <v>43</v>
      </c>
      <c r="AG128">
        <f t="shared" si="60"/>
        <v>50.049146529274978</v>
      </c>
      <c r="AH128" s="22">
        <f t="shared" si="80"/>
        <v>72.917634069294053</v>
      </c>
      <c r="AI128" s="22">
        <f t="shared" si="80"/>
        <v>66.904981212768988</v>
      </c>
      <c r="AJ128" s="22">
        <f t="shared" si="80"/>
        <v>73.749918960655094</v>
      </c>
      <c r="AK128" s="22">
        <f t="shared" si="80"/>
        <v>70.307949750493677</v>
      </c>
      <c r="AL128" s="22">
        <f t="shared" si="80"/>
        <v>25.872691525063459</v>
      </c>
      <c r="AM128" s="23" t="e">
        <f t="shared" si="62"/>
        <v>#VALUE!</v>
      </c>
      <c r="AN128" s="22">
        <f t="shared" si="79"/>
        <v>25.299999410570891</v>
      </c>
      <c r="AO128" s="24">
        <f t="shared" si="79"/>
        <v>17.452602005721921</v>
      </c>
      <c r="AP128" s="24">
        <f t="shared" si="79"/>
        <v>0</v>
      </c>
      <c r="AQ128" s="25">
        <f t="shared" si="79"/>
        <v>58.850939080119218</v>
      </c>
      <c r="AR128" s="25">
        <f t="shared" si="79"/>
        <v>30.821252041316239</v>
      </c>
      <c r="AS128" s="25">
        <f t="shared" si="79"/>
        <v>62.349708435434479</v>
      </c>
      <c r="AT128" s="26" t="e">
        <f t="shared" si="81"/>
        <v>#VALUE!</v>
      </c>
      <c r="AU128" s="26" t="e">
        <f t="shared" si="81"/>
        <v>#VALUE!</v>
      </c>
      <c r="AV128" s="27" t="e">
        <f t="shared" si="82"/>
        <v>#VALUE!</v>
      </c>
      <c r="AW128" s="27" t="e">
        <f t="shared" si="82"/>
        <v>#VALUE!</v>
      </c>
      <c r="AX128" s="28" t="e">
        <f t="shared" si="82"/>
        <v>#VALUE!</v>
      </c>
      <c r="AY128" s="28" t="e">
        <f t="shared" si="82"/>
        <v>#VALUE!</v>
      </c>
      <c r="AZ128" t="e">
        <f>NA()</f>
        <v>#N/A</v>
      </c>
      <c r="BA128" s="23">
        <f t="shared" si="65"/>
        <v>27.187888361959939</v>
      </c>
      <c r="BB128" s="23">
        <f t="shared" si="66"/>
        <v>41.750983558623211</v>
      </c>
    </row>
    <row r="129" spans="4:54" x14ac:dyDescent="0.3">
      <c r="D129">
        <v>44</v>
      </c>
      <c r="F129">
        <v>43</v>
      </c>
      <c r="G129" s="22">
        <f t="shared" si="75"/>
        <v>65.534327659279654</v>
      </c>
      <c r="H129" s="22">
        <f t="shared" si="75"/>
        <v>59.916825896072851</v>
      </c>
      <c r="I129" s="22">
        <f t="shared" si="75"/>
        <v>64.302163671784996</v>
      </c>
      <c r="J129" s="22">
        <f t="shared" si="75"/>
        <v>63.176823743026766</v>
      </c>
      <c r="K129" s="22">
        <f t="shared" si="75"/>
        <v>23.864779279609031</v>
      </c>
      <c r="L129" s="23" t="e">
        <f t="shared" si="57"/>
        <v>#VALUE!</v>
      </c>
      <c r="M129" s="22">
        <f t="shared" si="76"/>
        <v>22.042718421983182</v>
      </c>
      <c r="N129" s="24">
        <f t="shared" si="76"/>
        <v>15.246399834005706</v>
      </c>
      <c r="O129" s="24">
        <f t="shared" si="76"/>
        <v>0</v>
      </c>
      <c r="P129" s="25">
        <f t="shared" si="76"/>
        <v>53.697365518236502</v>
      </c>
      <c r="Q129" s="25">
        <f t="shared" si="76"/>
        <v>28.476662323771389</v>
      </c>
      <c r="R129" s="25">
        <f t="shared" si="76"/>
        <v>59.84574272682309</v>
      </c>
      <c r="S129" s="26" t="e">
        <f t="shared" si="77"/>
        <v>#VALUE!</v>
      </c>
      <c r="T129" s="26" t="e">
        <f t="shared" si="77"/>
        <v>#VALUE!</v>
      </c>
      <c r="U129" s="27" t="e">
        <f t="shared" si="78"/>
        <v>#VALUE!</v>
      </c>
      <c r="V129" s="27" t="e">
        <f t="shared" si="78"/>
        <v>#VALUE!</v>
      </c>
      <c r="W129" s="28" t="e">
        <f t="shared" si="78"/>
        <v>#VALUE!</v>
      </c>
      <c r="X129" s="28" t="e">
        <f t="shared" si="78"/>
        <v>#VALUE!</v>
      </c>
      <c r="Y129" t="e">
        <f>NA()</f>
        <v>#N/A</v>
      </c>
      <c r="Z129" s="23">
        <f t="shared" si="58"/>
        <v>26.055744297254233</v>
      </c>
      <c r="AA129" s="23">
        <f t="shared" si="59"/>
        <v>40.16294757703271</v>
      </c>
      <c r="AE129">
        <v>44</v>
      </c>
      <c r="AG129">
        <f t="shared" si="60"/>
        <v>51.88345373655357</v>
      </c>
      <c r="AH129" s="22">
        <f t="shared" si="80"/>
        <v>74.417836287916543</v>
      </c>
      <c r="AI129" s="22">
        <f t="shared" si="80"/>
        <v>68.542749242683328</v>
      </c>
      <c r="AJ129" s="22">
        <f t="shared" si="80"/>
        <v>75.873309446470913</v>
      </c>
      <c r="AK129" s="22">
        <f t="shared" si="80"/>
        <v>71.969741439872962</v>
      </c>
      <c r="AL129" s="22">
        <f t="shared" si="80"/>
        <v>26.266307501503494</v>
      </c>
      <c r="AM129" s="23" t="e">
        <f t="shared" si="62"/>
        <v>#VALUE!</v>
      </c>
      <c r="AN129" s="22">
        <f t="shared" si="79"/>
        <v>26.070104670168686</v>
      </c>
      <c r="AO129" s="24">
        <f t="shared" si="79"/>
        <v>17.985987852547353</v>
      </c>
      <c r="AP129" s="24">
        <f t="shared" si="79"/>
        <v>0</v>
      </c>
      <c r="AQ129" s="25">
        <f t="shared" si="79"/>
        <v>60.039299266216396</v>
      </c>
      <c r="AR129" s="25">
        <f t="shared" si="79"/>
        <v>31.331493991268736</v>
      </c>
      <c r="AS129" s="25">
        <f t="shared" si="79"/>
        <v>62.802060360088582</v>
      </c>
      <c r="AT129" s="26" t="e">
        <f t="shared" si="81"/>
        <v>#VALUE!</v>
      </c>
      <c r="AU129" s="26" t="e">
        <f t="shared" si="81"/>
        <v>#VALUE!</v>
      </c>
      <c r="AV129" s="27" t="e">
        <f t="shared" si="82"/>
        <v>#VALUE!</v>
      </c>
      <c r="AW129" s="27" t="e">
        <f t="shared" si="82"/>
        <v>#VALUE!</v>
      </c>
      <c r="AX129" s="28" t="e">
        <f t="shared" si="82"/>
        <v>#VALUE!</v>
      </c>
      <c r="AY129" s="28" t="e">
        <f t="shared" si="82"/>
        <v>#VALUE!</v>
      </c>
      <c r="AZ129" t="e">
        <f>NA()</f>
        <v>#N/A</v>
      </c>
      <c r="BA129" s="23">
        <f t="shared" si="65"/>
        <v>27.395281852058659</v>
      </c>
      <c r="BB129" s="23">
        <f t="shared" si="66"/>
        <v>42.080787090468554</v>
      </c>
    </row>
    <row r="130" spans="4:54" x14ac:dyDescent="0.3">
      <c r="D130">
        <v>45</v>
      </c>
      <c r="F130">
        <v>44</v>
      </c>
      <c r="G130" s="22">
        <f t="shared" si="75"/>
        <v>66.754877903627332</v>
      </c>
      <c r="H130" s="22">
        <f t="shared" si="75"/>
        <v>60.977871977324149</v>
      </c>
      <c r="I130" s="22">
        <f t="shared" si="75"/>
        <v>65.770779691688361</v>
      </c>
      <c r="J130" s="22">
        <f t="shared" si="75"/>
        <v>64.263584618212704</v>
      </c>
      <c r="K130" s="22">
        <f t="shared" si="75"/>
        <v>24.20434862375512</v>
      </c>
      <c r="L130" s="23" t="e">
        <f t="shared" si="57"/>
        <v>#VALUE!</v>
      </c>
      <c r="M130" s="22">
        <f t="shared" si="76"/>
        <v>22.533784659331157</v>
      </c>
      <c r="N130" s="24">
        <f t="shared" si="76"/>
        <v>15.57452668690439</v>
      </c>
      <c r="O130" s="24">
        <f t="shared" si="76"/>
        <v>0</v>
      </c>
      <c r="P130" s="25">
        <f t="shared" si="76"/>
        <v>54.488568265182394</v>
      </c>
      <c r="Q130" s="25">
        <f t="shared" si="76"/>
        <v>28.84973416774676</v>
      </c>
      <c r="R130" s="25">
        <f t="shared" si="76"/>
        <v>60.290689496538114</v>
      </c>
      <c r="S130" s="26" t="e">
        <f t="shared" si="77"/>
        <v>#VALUE!</v>
      </c>
      <c r="T130" s="26" t="e">
        <f t="shared" si="77"/>
        <v>#VALUE!</v>
      </c>
      <c r="U130" s="27" t="e">
        <f t="shared" si="78"/>
        <v>#VALUE!</v>
      </c>
      <c r="V130" s="27" t="e">
        <f t="shared" si="78"/>
        <v>#VALUE!</v>
      </c>
      <c r="W130" s="28" t="e">
        <f t="shared" si="78"/>
        <v>#VALUE!</v>
      </c>
      <c r="X130" s="28" t="e">
        <f t="shared" si="78"/>
        <v>#VALUE!</v>
      </c>
      <c r="Y130" t="e">
        <f>NA()</f>
        <v>#N/A</v>
      </c>
      <c r="Z130" s="23">
        <f t="shared" si="58"/>
        <v>26.255337175448613</v>
      </c>
      <c r="AA130" s="23">
        <f t="shared" si="59"/>
        <v>40.423462987559013</v>
      </c>
      <c r="AE130">
        <v>45</v>
      </c>
      <c r="AG130">
        <f t="shared" si="60"/>
        <v>53.57368754321287</v>
      </c>
      <c r="AH130" s="22">
        <f t="shared" si="80"/>
        <v>75.668576501962747</v>
      </c>
      <c r="AI130" s="22">
        <f t="shared" si="80"/>
        <v>69.989514297248263</v>
      </c>
      <c r="AJ130" s="22">
        <f t="shared" si="80"/>
        <v>77.714426907157332</v>
      </c>
      <c r="AK130" s="22">
        <f t="shared" si="80"/>
        <v>73.434502203218713</v>
      </c>
      <c r="AL130" s="22">
        <f t="shared" si="80"/>
        <v>26.590358189558945</v>
      </c>
      <c r="AM130" s="23" t="e">
        <f t="shared" si="62"/>
        <v>#VALUE!</v>
      </c>
      <c r="AN130" s="22">
        <f t="shared" si="79"/>
        <v>26.752017882984639</v>
      </c>
      <c r="AO130" s="24">
        <f t="shared" si="79"/>
        <v>18.462786228758116</v>
      </c>
      <c r="AP130" s="24">
        <f t="shared" si="79"/>
        <v>0</v>
      </c>
      <c r="AQ130" s="25">
        <f t="shared" si="79"/>
        <v>61.082934128367071</v>
      </c>
      <c r="AR130" s="25">
        <f t="shared" si="79"/>
        <v>31.769438933010562</v>
      </c>
      <c r="AS130" s="25">
        <f t="shared" si="79"/>
        <v>63.163784301771045</v>
      </c>
      <c r="AT130" s="26" t="e">
        <f t="shared" si="81"/>
        <v>#VALUE!</v>
      </c>
      <c r="AU130" s="26" t="e">
        <f t="shared" si="81"/>
        <v>#VALUE!</v>
      </c>
      <c r="AV130" s="27" t="e">
        <f t="shared" si="82"/>
        <v>#VALUE!</v>
      </c>
      <c r="AW130" s="27" t="e">
        <f t="shared" si="82"/>
        <v>#VALUE!</v>
      </c>
      <c r="AX130" s="28" t="e">
        <f t="shared" si="82"/>
        <v>#VALUE!</v>
      </c>
      <c r="AY130" s="28" t="e">
        <f t="shared" si="82"/>
        <v>#VALUE!</v>
      </c>
      <c r="AZ130" t="e">
        <f>NA()</f>
        <v>#N/A</v>
      </c>
      <c r="BA130" s="23">
        <f t="shared" si="65"/>
        <v>27.561991805805754</v>
      </c>
      <c r="BB130" s="23">
        <f t="shared" si="66"/>
        <v>42.359187394183181</v>
      </c>
    </row>
    <row r="131" spans="4:54" x14ac:dyDescent="0.3">
      <c r="D131">
        <v>46</v>
      </c>
      <c r="F131">
        <v>45</v>
      </c>
      <c r="G131" s="22">
        <f t="shared" si="75"/>
        <v>67.91470975202499</v>
      </c>
      <c r="H131" s="22">
        <f t="shared" si="75"/>
        <v>62.015349359992626</v>
      </c>
      <c r="I131" s="22">
        <f t="shared" si="75"/>
        <v>67.196381420207615</v>
      </c>
      <c r="J131" s="22">
        <f t="shared" si="75"/>
        <v>65.324862366680819</v>
      </c>
      <c r="K131" s="22">
        <f t="shared" si="75"/>
        <v>24.524309925475713</v>
      </c>
      <c r="L131" s="23" t="e">
        <f t="shared" si="57"/>
        <v>#VALUE!</v>
      </c>
      <c r="M131" s="22">
        <f t="shared" si="76"/>
        <v>23.015268030703112</v>
      </c>
      <c r="N131" s="24">
        <f t="shared" si="76"/>
        <v>15.897652653750379</v>
      </c>
      <c r="O131" s="24">
        <f t="shared" si="76"/>
        <v>0</v>
      </c>
      <c r="P131" s="25">
        <f t="shared" si="76"/>
        <v>55.259162592112681</v>
      </c>
      <c r="Q131" s="25">
        <f t="shared" si="76"/>
        <v>29.208688844846947</v>
      </c>
      <c r="R131" s="25">
        <f t="shared" si="76"/>
        <v>60.702243045339614</v>
      </c>
      <c r="S131" s="26" t="e">
        <f t="shared" si="77"/>
        <v>#VALUE!</v>
      </c>
      <c r="T131" s="26" t="e">
        <f t="shared" si="77"/>
        <v>#VALUE!</v>
      </c>
      <c r="U131" s="27" t="e">
        <f t="shared" si="78"/>
        <v>#VALUE!</v>
      </c>
      <c r="V131" s="27" t="e">
        <f t="shared" si="78"/>
        <v>#VALUE!</v>
      </c>
      <c r="W131" s="28" t="e">
        <f t="shared" si="78"/>
        <v>#VALUE!</v>
      </c>
      <c r="X131" s="28" t="e">
        <f t="shared" si="78"/>
        <v>#VALUE!</v>
      </c>
      <c r="Y131" t="e">
        <f>NA()</f>
        <v>#N/A</v>
      </c>
      <c r="Z131" s="23">
        <f t="shared" si="58"/>
        <v>26.440487010223983</v>
      </c>
      <c r="AA131" s="23">
        <f t="shared" si="59"/>
        <v>40.671347265717287</v>
      </c>
      <c r="AE131">
        <v>46</v>
      </c>
      <c r="AG131">
        <f t="shared" si="60"/>
        <v>55.13116401707601</v>
      </c>
      <c r="AH131" s="22">
        <f t="shared" si="80"/>
        <v>76.71806889334745</v>
      </c>
      <c r="AI131" s="22">
        <f t="shared" si="80"/>
        <v>71.271264542917521</v>
      </c>
      <c r="AJ131" s="22">
        <f t="shared" si="80"/>
        <v>79.316383088916282</v>
      </c>
      <c r="AK131" s="22">
        <f t="shared" si="80"/>
        <v>74.729575017319405</v>
      </c>
      <c r="AL131" s="22">
        <f t="shared" si="80"/>
        <v>26.859220359274488</v>
      </c>
      <c r="AM131" s="23" t="e">
        <f t="shared" si="62"/>
        <v>#VALUE!</v>
      </c>
      <c r="AN131" s="22">
        <f t="shared" si="79"/>
        <v>27.357243270595404</v>
      </c>
      <c r="AO131" s="24">
        <f t="shared" si="79"/>
        <v>18.889792789278918</v>
      </c>
      <c r="AP131" s="24">
        <f t="shared" si="79"/>
        <v>0</v>
      </c>
      <c r="AQ131" s="25">
        <f t="shared" si="79"/>
        <v>62.002712094678252</v>
      </c>
      <c r="AR131" s="25">
        <f t="shared" si="79"/>
        <v>32.147261366258547</v>
      </c>
      <c r="AS131" s="25">
        <f t="shared" si="79"/>
        <v>63.456119588059529</v>
      </c>
      <c r="AT131" s="26" t="e">
        <f t="shared" si="81"/>
        <v>#VALUE!</v>
      </c>
      <c r="AU131" s="26" t="e">
        <f t="shared" si="81"/>
        <v>#VALUE!</v>
      </c>
      <c r="AV131" s="27" t="e">
        <f t="shared" si="82"/>
        <v>#VALUE!</v>
      </c>
      <c r="AW131" s="27" t="e">
        <f t="shared" si="82"/>
        <v>#VALUE!</v>
      </c>
      <c r="AX131" s="28" t="e">
        <f t="shared" si="82"/>
        <v>#VALUE!</v>
      </c>
      <c r="AY131" s="28" t="e">
        <f t="shared" si="82"/>
        <v>#VALUE!</v>
      </c>
      <c r="AZ131" t="e">
        <f>NA()</f>
        <v>#N/A</v>
      </c>
      <c r="BA131" s="23">
        <f t="shared" si="65"/>
        <v>27.697372023599794</v>
      </c>
      <c r="BB131" s="23">
        <f t="shared" si="66"/>
        <v>42.595820306894112</v>
      </c>
    </row>
    <row r="132" spans="4:54" x14ac:dyDescent="0.3">
      <c r="D132">
        <v>47</v>
      </c>
      <c r="F132">
        <v>46</v>
      </c>
      <c r="G132" s="22">
        <f t="shared" si="75"/>
        <v>69.015828644641616</v>
      </c>
      <c r="H132" s="22">
        <f t="shared" si="75"/>
        <v>63.029556464763871</v>
      </c>
      <c r="I132" s="22">
        <f t="shared" si="75"/>
        <v>68.579208819882936</v>
      </c>
      <c r="J132" s="22">
        <f t="shared" si="75"/>
        <v>66.361026880618951</v>
      </c>
      <c r="K132" s="22">
        <f t="shared" si="75"/>
        <v>24.825578598930207</v>
      </c>
      <c r="L132" s="23" t="e">
        <f t="shared" si="57"/>
        <v>#VALUE!</v>
      </c>
      <c r="M132" s="22">
        <f t="shared" si="76"/>
        <v>23.487150543112577</v>
      </c>
      <c r="N132" s="24">
        <f t="shared" si="76"/>
        <v>16.215765636953471</v>
      </c>
      <c r="O132" s="24">
        <f t="shared" si="76"/>
        <v>0</v>
      </c>
      <c r="P132" s="25">
        <f t="shared" si="76"/>
        <v>56.009586737157399</v>
      </c>
      <c r="Q132" s="25">
        <f t="shared" si="76"/>
        <v>29.553970702437493</v>
      </c>
      <c r="R132" s="25">
        <f t="shared" si="76"/>
        <v>61.082757998958499</v>
      </c>
      <c r="S132" s="26" t="e">
        <f t="shared" si="77"/>
        <v>#VALUE!</v>
      </c>
      <c r="T132" s="26" t="e">
        <f t="shared" si="77"/>
        <v>#VALUE!</v>
      </c>
      <c r="U132" s="27" t="e">
        <f t="shared" si="78"/>
        <v>#VALUE!</v>
      </c>
      <c r="V132" s="27" t="e">
        <f t="shared" si="78"/>
        <v>#VALUE!</v>
      </c>
      <c r="W132" s="28" t="e">
        <f t="shared" si="78"/>
        <v>#VALUE!</v>
      </c>
      <c r="X132" s="28" t="e">
        <f t="shared" si="78"/>
        <v>#VALUE!</v>
      </c>
      <c r="Y132" t="e">
        <f>NA()</f>
        <v>#N/A</v>
      </c>
      <c r="Z132" s="23">
        <f t="shared" si="58"/>
        <v>26.612172619392197</v>
      </c>
      <c r="AA132" s="23">
        <f t="shared" si="59"/>
        <v>40.907212834030162</v>
      </c>
      <c r="AE132">
        <v>47</v>
      </c>
      <c r="AG132">
        <f t="shared" si="60"/>
        <v>56.566310419354807</v>
      </c>
      <c r="AH132" s="22">
        <f t="shared" si="80"/>
        <v>77.604237930796359</v>
      </c>
      <c r="AI132" s="22">
        <f t="shared" si="80"/>
        <v>72.409959698262597</v>
      </c>
      <c r="AJ132" s="22">
        <f t="shared" si="80"/>
        <v>80.715139430411924</v>
      </c>
      <c r="AK132" s="22">
        <f t="shared" si="80"/>
        <v>75.877970377574343</v>
      </c>
      <c r="AL132" s="22">
        <f t="shared" si="80"/>
        <v>27.083956713590101</v>
      </c>
      <c r="AM132" s="23" t="e">
        <f t="shared" si="62"/>
        <v>#VALUE!</v>
      </c>
      <c r="AN132" s="22">
        <f t="shared" si="79"/>
        <v>27.895648057279498</v>
      </c>
      <c r="AO132" s="24">
        <f t="shared" si="79"/>
        <v>19.272904079267967</v>
      </c>
      <c r="AP132" s="24">
        <f t="shared" si="79"/>
        <v>0</v>
      </c>
      <c r="AQ132" s="25">
        <f t="shared" si="79"/>
        <v>62.816016665754695</v>
      </c>
      <c r="AR132" s="25">
        <f t="shared" si="79"/>
        <v>32.4747903848926</v>
      </c>
      <c r="AS132" s="25">
        <f t="shared" si="79"/>
        <v>63.694729374402307</v>
      </c>
      <c r="AT132" s="26" t="e">
        <f t="shared" si="81"/>
        <v>#VALUE!</v>
      </c>
      <c r="AU132" s="26" t="e">
        <f t="shared" si="81"/>
        <v>#VALUE!</v>
      </c>
      <c r="AV132" s="27" t="e">
        <f t="shared" si="82"/>
        <v>#VALUE!</v>
      </c>
      <c r="AW132" s="27" t="e">
        <f t="shared" si="82"/>
        <v>#VALUE!</v>
      </c>
      <c r="AX132" s="28" t="e">
        <f t="shared" si="82"/>
        <v>#VALUE!</v>
      </c>
      <c r="AY132" s="28" t="e">
        <f t="shared" si="82"/>
        <v>#VALUE!</v>
      </c>
      <c r="AZ132" t="e">
        <f>NA()</f>
        <v>#N/A</v>
      </c>
      <c r="BA132" s="23">
        <f t="shared" si="65"/>
        <v>27.808363210513772</v>
      </c>
      <c r="BB132" s="23">
        <f t="shared" si="66"/>
        <v>42.798232402382887</v>
      </c>
    </row>
    <row r="133" spans="4:54" x14ac:dyDescent="0.3">
      <c r="D133">
        <v>48</v>
      </c>
      <c r="F133">
        <v>47</v>
      </c>
      <c r="G133" s="22">
        <f t="shared" si="75"/>
        <v>70.060311047107461</v>
      </c>
      <c r="H133" s="22">
        <f t="shared" si="75"/>
        <v>64.020806016132852</v>
      </c>
      <c r="I133" s="22">
        <f t="shared" si="75"/>
        <v>69.919612761680554</v>
      </c>
      <c r="J133" s="22">
        <f t="shared" si="75"/>
        <v>67.372461190703973</v>
      </c>
      <c r="K133" s="22">
        <f t="shared" si="75"/>
        <v>25.109057613425701</v>
      </c>
      <c r="L133" s="23" t="e">
        <f t="shared" si="57"/>
        <v>#VALUE!</v>
      </c>
      <c r="M133" s="22">
        <f t="shared" si="76"/>
        <v>23.949432843768445</v>
      </c>
      <c r="N133" s="24">
        <f t="shared" si="76"/>
        <v>16.528860596113564</v>
      </c>
      <c r="O133" s="24">
        <f t="shared" si="76"/>
        <v>0</v>
      </c>
      <c r="P133" s="25">
        <f t="shared" si="76"/>
        <v>56.740277456011718</v>
      </c>
      <c r="Q133" s="25">
        <f t="shared" si="76"/>
        <v>29.88601900923473</v>
      </c>
      <c r="R133" s="25">
        <f t="shared" si="76"/>
        <v>61.434446846040615</v>
      </c>
      <c r="S133" s="26" t="e">
        <f t="shared" si="77"/>
        <v>#VALUE!</v>
      </c>
      <c r="T133" s="26" t="e">
        <f t="shared" si="77"/>
        <v>#VALUE!</v>
      </c>
      <c r="U133" s="27" t="e">
        <f t="shared" si="78"/>
        <v>#VALUE!</v>
      </c>
      <c r="V133" s="27" t="e">
        <f t="shared" si="78"/>
        <v>#VALUE!</v>
      </c>
      <c r="W133" s="28" t="e">
        <f t="shared" si="78"/>
        <v>#VALUE!</v>
      </c>
      <c r="X133" s="28" t="e">
        <f t="shared" si="78"/>
        <v>#VALUE!</v>
      </c>
      <c r="Y133" t="e">
        <f>NA()</f>
        <v>#N/A</v>
      </c>
      <c r="Z133" s="23">
        <f t="shared" si="58"/>
        <v>26.7713166403149</v>
      </c>
      <c r="AA133" s="23">
        <f t="shared" si="59"/>
        <v>41.131642421613904</v>
      </c>
      <c r="AE133">
        <v>48</v>
      </c>
      <c r="AG133">
        <f t="shared" si="60"/>
        <v>57.888735014870583</v>
      </c>
      <c r="AH133" s="22">
        <f t="shared" si="80"/>
        <v>78.357029932269327</v>
      </c>
      <c r="AI133" s="22">
        <f t="shared" si="80"/>
        <v>73.424209980156519</v>
      </c>
      <c r="AJ133" s="22">
        <f t="shared" si="80"/>
        <v>81.94068647962942</v>
      </c>
      <c r="AK133" s="22">
        <f t="shared" si="80"/>
        <v>76.899115420508025</v>
      </c>
      <c r="AL133" s="22">
        <f t="shared" si="80"/>
        <v>27.273136491381305</v>
      </c>
      <c r="AM133" s="23" t="e">
        <f t="shared" si="62"/>
        <v>#VALUE!</v>
      </c>
      <c r="AN133" s="22">
        <f t="shared" si="79"/>
        <v>28.375693507556292</v>
      </c>
      <c r="AO133" s="24">
        <f t="shared" si="79"/>
        <v>19.617238560079461</v>
      </c>
      <c r="AP133" s="24">
        <f t="shared" si="79"/>
        <v>0</v>
      </c>
      <c r="AQ133" s="25">
        <f t="shared" si="79"/>
        <v>63.537395807384399</v>
      </c>
      <c r="AR133" s="25">
        <f t="shared" si="79"/>
        <v>32.76000661543894</v>
      </c>
      <c r="AS133" s="25">
        <f t="shared" si="79"/>
        <v>63.89129343594044</v>
      </c>
      <c r="AT133" s="26" t="e">
        <f t="shared" si="81"/>
        <v>#VALUE!</v>
      </c>
      <c r="AU133" s="26" t="e">
        <f t="shared" si="81"/>
        <v>#VALUE!</v>
      </c>
      <c r="AV133" s="27" t="e">
        <f t="shared" si="82"/>
        <v>#VALUE!</v>
      </c>
      <c r="AW133" s="27" t="e">
        <f t="shared" si="82"/>
        <v>#VALUE!</v>
      </c>
      <c r="AX133" s="28" t="e">
        <f t="shared" si="82"/>
        <v>#VALUE!</v>
      </c>
      <c r="AY133" s="28" t="e">
        <f t="shared" si="82"/>
        <v>#VALUE!</v>
      </c>
      <c r="AZ133" t="e">
        <f>NA()</f>
        <v>#N/A</v>
      </c>
      <c r="BA133" s="23">
        <f t="shared" si="65"/>
        <v>27.900170955101014</v>
      </c>
      <c r="BB133" s="23">
        <f t="shared" si="66"/>
        <v>42.972387813434942</v>
      </c>
    </row>
    <row r="134" spans="4:54" x14ac:dyDescent="0.3">
      <c r="D134">
        <v>49</v>
      </c>
      <c r="F134">
        <v>48</v>
      </c>
      <c r="G134" s="22">
        <f t="shared" ref="G134:K149" si="83">G62*G$12</f>
        <v>71.05027998040535</v>
      </c>
      <c r="H134" s="22">
        <f t="shared" si="83"/>
        <v>64.989423097599982</v>
      </c>
      <c r="I134" s="22">
        <f t="shared" si="83"/>
        <v>71.218042020362702</v>
      </c>
      <c r="J134" s="22">
        <f t="shared" si="83"/>
        <v>68.359559420169973</v>
      </c>
      <c r="K134" s="22">
        <f t="shared" si="83"/>
        <v>25.375632575279155</v>
      </c>
      <c r="L134" s="23" t="e">
        <f t="shared" si="57"/>
        <v>#VALUE!</v>
      </c>
      <c r="M134" s="22">
        <f t="shared" ref="M134:R149" si="84">M62*M$12</f>
        <v>24.402132589050304</v>
      </c>
      <c r="N134" s="24">
        <f t="shared" si="84"/>
        <v>16.83693898618845</v>
      </c>
      <c r="O134" s="24">
        <f t="shared" si="84"/>
        <v>0</v>
      </c>
      <c r="P134" s="25">
        <f t="shared" si="84"/>
        <v>57.451669214401896</v>
      </c>
      <c r="Q134" s="25">
        <f t="shared" si="84"/>
        <v>30.205266936138464</v>
      </c>
      <c r="R134" s="25">
        <f t="shared" si="84"/>
        <v>61.759384552075538</v>
      </c>
      <c r="S134" s="26" t="e">
        <f t="shared" ref="S134:T149" si="85">S62</f>
        <v>#VALUE!</v>
      </c>
      <c r="T134" s="26" t="e">
        <f t="shared" si="85"/>
        <v>#VALUE!</v>
      </c>
      <c r="U134" s="27" t="e">
        <f t="shared" ref="U134:X149" si="86">U62*U$12</f>
        <v>#VALUE!</v>
      </c>
      <c r="V134" s="27" t="e">
        <f t="shared" si="86"/>
        <v>#VALUE!</v>
      </c>
      <c r="W134" s="28" t="e">
        <f t="shared" si="86"/>
        <v>#VALUE!</v>
      </c>
      <c r="X134" s="28" t="e">
        <f t="shared" si="86"/>
        <v>#VALUE!</v>
      </c>
      <c r="Y134" t="e">
        <f>NA()</f>
        <v>#N/A</v>
      </c>
      <c r="Z134" s="23">
        <f t="shared" si="58"/>
        <v>26.918787111239251</v>
      </c>
      <c r="AA134" s="23">
        <f t="shared" si="59"/>
        <v>41.345190503868096</v>
      </c>
      <c r="AE134">
        <v>49</v>
      </c>
      <c r="AG134">
        <f t="shared" si="60"/>
        <v>59.107291399116981</v>
      </c>
      <c r="AH134" s="22">
        <f t="shared" si="80"/>
        <v>79.000206992419734</v>
      </c>
      <c r="AI134" s="22">
        <f t="shared" si="80"/>
        <v>74.329838171930461</v>
      </c>
      <c r="AJ134" s="22">
        <f t="shared" si="80"/>
        <v>83.018065359804723</v>
      </c>
      <c r="AK134" s="22">
        <f t="shared" si="80"/>
        <v>77.809469463758347</v>
      </c>
      <c r="AL134" s="22">
        <f t="shared" si="80"/>
        <v>27.433444755454616</v>
      </c>
      <c r="AM134" s="23" t="e">
        <f t="shared" si="62"/>
        <v>#VALUE!</v>
      </c>
      <c r="AN134" s="22">
        <f t="shared" ref="AN134:AS149" si="87">AN62*AN$12</f>
        <v>28.804641204762373</v>
      </c>
      <c r="AO134" s="24">
        <f t="shared" si="87"/>
        <v>19.927244259918716</v>
      </c>
      <c r="AP134" s="24">
        <f t="shared" si="87"/>
        <v>0</v>
      </c>
      <c r="AQ134" s="25">
        <f t="shared" si="87"/>
        <v>64.179081157774945</v>
      </c>
      <c r="AR134" s="25">
        <f t="shared" si="87"/>
        <v>33.00942715135897</v>
      </c>
      <c r="AS134" s="25">
        <f t="shared" si="87"/>
        <v>64.054615783013332</v>
      </c>
      <c r="AT134" s="26" t="e">
        <f t="shared" si="81"/>
        <v>#VALUE!</v>
      </c>
      <c r="AU134" s="26" t="e">
        <f t="shared" si="81"/>
        <v>#VALUE!</v>
      </c>
      <c r="AV134" s="27" t="e">
        <f t="shared" si="82"/>
        <v>#VALUE!</v>
      </c>
      <c r="AW134" s="27" t="e">
        <f t="shared" si="82"/>
        <v>#VALUE!</v>
      </c>
      <c r="AX134" s="28" t="e">
        <f t="shared" si="82"/>
        <v>#VALUE!</v>
      </c>
      <c r="AY134" s="28" t="e">
        <f t="shared" si="82"/>
        <v>#VALUE!</v>
      </c>
      <c r="AZ134" t="e">
        <f>NA()</f>
        <v>#N/A</v>
      </c>
      <c r="BA134" s="23">
        <f t="shared" si="65"/>
        <v>27.97674047960189</v>
      </c>
      <c r="BB134" s="23">
        <f t="shared" si="66"/>
        <v>43.123040564771436</v>
      </c>
    </row>
    <row r="135" spans="4:54" x14ac:dyDescent="0.3">
      <c r="D135">
        <v>50</v>
      </c>
      <c r="F135">
        <v>49</v>
      </c>
      <c r="G135" s="22">
        <f t="shared" si="83"/>
        <v>71.987883851883183</v>
      </c>
      <c r="H135" s="22">
        <f t="shared" si="83"/>
        <v>65.93574337920117</v>
      </c>
      <c r="I135" s="22">
        <f t="shared" si="83"/>
        <v>72.47503126580213</v>
      </c>
      <c r="J135" s="22">
        <f t="shared" si="83"/>
        <v>69.322724927206608</v>
      </c>
      <c r="K135" s="22">
        <f t="shared" si="83"/>
        <v>25.626167771079245</v>
      </c>
      <c r="L135" s="23" t="e">
        <f t="shared" si="57"/>
        <v>#VALUE!</v>
      </c>
      <c r="M135" s="22">
        <f t="shared" si="84"/>
        <v>24.845282925862161</v>
      </c>
      <c r="N135" s="24">
        <f t="shared" si="84"/>
        <v>17.140008235752227</v>
      </c>
      <c r="O135" s="24">
        <f t="shared" si="84"/>
        <v>0</v>
      </c>
      <c r="P135" s="25">
        <f t="shared" si="84"/>
        <v>58.144193475782608</v>
      </c>
      <c r="Q135" s="25">
        <f t="shared" si="84"/>
        <v>30.512140693485904</v>
      </c>
      <c r="R135" s="25">
        <f t="shared" si="84"/>
        <v>62.059513782830912</v>
      </c>
      <c r="S135" s="26" t="e">
        <f t="shared" si="85"/>
        <v>#VALUE!</v>
      </c>
      <c r="T135" s="26" t="e">
        <f t="shared" si="85"/>
        <v>#VALUE!</v>
      </c>
      <c r="U135" s="27" t="e">
        <f t="shared" si="86"/>
        <v>#VALUE!</v>
      </c>
      <c r="V135" s="27" t="e">
        <f t="shared" si="86"/>
        <v>#VALUE!</v>
      </c>
      <c r="W135" s="28" t="e">
        <f t="shared" si="86"/>
        <v>#VALUE!</v>
      </c>
      <c r="X135" s="28" t="e">
        <f t="shared" si="86"/>
        <v>#VALUE!</v>
      </c>
      <c r="Y135" t="e">
        <f>NA()</f>
        <v>#N/A</v>
      </c>
      <c r="Z135" s="23">
        <f t="shared" si="58"/>
        <v>27.055399318331837</v>
      </c>
      <c r="AA135" s="23">
        <f t="shared" si="59"/>
        <v>41.548384672361713</v>
      </c>
      <c r="AE135">
        <v>50</v>
      </c>
      <c r="AG135">
        <f t="shared" si="60"/>
        <v>60.230137772832911</v>
      </c>
      <c r="AH135" s="22">
        <f t="shared" ref="AH135:AL150" si="88">AH63*AH$12</f>
        <v>79.552727723797673</v>
      </c>
      <c r="AI135" s="22">
        <f t="shared" si="88"/>
        <v>75.140343184427962</v>
      </c>
      <c r="AJ135" s="22">
        <f t="shared" si="88"/>
        <v>83.968229697519575</v>
      </c>
      <c r="AK135" s="22">
        <f t="shared" si="88"/>
        <v>78.623028389298639</v>
      </c>
      <c r="AL135" s="22">
        <f t="shared" si="88"/>
        <v>27.570134891639988</v>
      </c>
      <c r="AM135" s="23" t="e">
        <f t="shared" si="62"/>
        <v>#VALUE!</v>
      </c>
      <c r="AN135" s="22">
        <f t="shared" si="87"/>
        <v>29.188732713177696</v>
      </c>
      <c r="AO135" s="24">
        <f t="shared" si="87"/>
        <v>20.20679280719677</v>
      </c>
      <c r="AP135" s="24">
        <f t="shared" si="87"/>
        <v>0</v>
      </c>
      <c r="AQ135" s="25">
        <f t="shared" si="87"/>
        <v>64.751404139864675</v>
      </c>
      <c r="AR135" s="25">
        <f t="shared" si="87"/>
        <v>33.228404477906899</v>
      </c>
      <c r="AS135" s="25">
        <f t="shared" si="87"/>
        <v>64.191402285496608</v>
      </c>
      <c r="AT135" s="26" t="e">
        <f t="shared" ref="AT135:AU150" si="89">AT63</f>
        <v>#VALUE!</v>
      </c>
      <c r="AU135" s="26" t="e">
        <f t="shared" si="89"/>
        <v>#VALUE!</v>
      </c>
      <c r="AV135" s="27" t="e">
        <f t="shared" ref="AV135:AY150" si="90">AV63*AV$12</f>
        <v>#VALUE!</v>
      </c>
      <c r="AW135" s="27" t="e">
        <f t="shared" si="90"/>
        <v>#VALUE!</v>
      </c>
      <c r="AX135" s="28" t="e">
        <f t="shared" si="90"/>
        <v>#VALUE!</v>
      </c>
      <c r="AY135" s="28" t="e">
        <f t="shared" si="90"/>
        <v>#VALUE!</v>
      </c>
      <c r="AZ135" t="e">
        <f>NA()</f>
        <v>#N/A</v>
      </c>
      <c r="BA135" s="23">
        <f t="shared" si="65"/>
        <v>28.041092131232936</v>
      </c>
      <c r="BB135" s="23">
        <f t="shared" si="66"/>
        <v>43.254010868349567</v>
      </c>
    </row>
    <row r="136" spans="4:54" x14ac:dyDescent="0.3">
      <c r="D136">
        <v>51</v>
      </c>
      <c r="F136">
        <v>50</v>
      </c>
      <c r="G136" s="22">
        <f t="shared" si="83"/>
        <v>72.875278276920568</v>
      </c>
      <c r="H136" s="22">
        <f t="shared" si="83"/>
        <v>66.860111502167868</v>
      </c>
      <c r="I136" s="22">
        <f t="shared" si="83"/>
        <v>73.691190003347117</v>
      </c>
      <c r="J136" s="22">
        <f t="shared" si="83"/>
        <v>70.262368618792749</v>
      </c>
      <c r="K136" s="22">
        <f t="shared" si="83"/>
        <v>25.861503047310048</v>
      </c>
      <c r="L136" s="23" t="e">
        <f t="shared" si="57"/>
        <v>#VALUE!</v>
      </c>
      <c r="M136" s="22">
        <f t="shared" si="84"/>
        <v>25.278931078237989</v>
      </c>
      <c r="N136" s="24">
        <f t="shared" si="84"/>
        <v>17.438081262209479</v>
      </c>
      <c r="O136" s="24">
        <f t="shared" si="84"/>
        <v>0</v>
      </c>
      <c r="P136" s="25">
        <f t="shared" si="84"/>
        <v>58.818278074568411</v>
      </c>
      <c r="Q136" s="25">
        <f t="shared" si="84"/>
        <v>30.807058807289689</v>
      </c>
      <c r="R136" s="25">
        <f t="shared" si="84"/>
        <v>62.336650549731253</v>
      </c>
      <c r="S136" s="26" t="e">
        <f t="shared" si="85"/>
        <v>#VALUE!</v>
      </c>
      <c r="T136" s="26" t="e">
        <f t="shared" si="85"/>
        <v>#VALUE!</v>
      </c>
      <c r="U136" s="27" t="e">
        <f t="shared" si="86"/>
        <v>#VALUE!</v>
      </c>
      <c r="V136" s="27" t="e">
        <f t="shared" si="86"/>
        <v>#VALUE!</v>
      </c>
      <c r="W136" s="28" t="e">
        <f t="shared" si="86"/>
        <v>#VALUE!</v>
      </c>
      <c r="X136" s="28" t="e">
        <f t="shared" si="86"/>
        <v>#VALUE!</v>
      </c>
      <c r="Y136" t="e">
        <f>NA()</f>
        <v>#N/A</v>
      </c>
      <c r="Z136" s="23">
        <f t="shared" si="58"/>
        <v>27.181917834467775</v>
      </c>
      <c r="AA136" s="23">
        <f t="shared" si="59"/>
        <v>41.741726938300033</v>
      </c>
      <c r="AE136">
        <v>51</v>
      </c>
      <c r="AG136">
        <f t="shared" si="60"/>
        <v>61.264791560927208</v>
      </c>
      <c r="AH136" s="22">
        <f t="shared" si="88"/>
        <v>80.029806569568606</v>
      </c>
      <c r="AI136" s="22">
        <f t="shared" si="88"/>
        <v>75.867281821655652</v>
      </c>
      <c r="AJ136" s="22">
        <f t="shared" si="88"/>
        <v>84.808761881018086</v>
      </c>
      <c r="AK136" s="22">
        <f t="shared" si="88"/>
        <v>79.351737656438104</v>
      </c>
      <c r="AL136" s="22">
        <f t="shared" si="88"/>
        <v>27.687365607393161</v>
      </c>
      <c r="AM136" s="23" t="e">
        <f t="shared" si="62"/>
        <v>#VALUE!</v>
      </c>
      <c r="AN136" s="22">
        <f t="shared" si="87"/>
        <v>29.533343713300127</v>
      </c>
      <c r="AO136" s="24">
        <f t="shared" si="87"/>
        <v>20.459260652592693</v>
      </c>
      <c r="AP136" s="24">
        <f t="shared" si="87"/>
        <v>0</v>
      </c>
      <c r="AQ136" s="25">
        <f t="shared" si="87"/>
        <v>65.263130492242553</v>
      </c>
      <c r="AR136" s="25">
        <f t="shared" si="87"/>
        <v>33.421359440439588</v>
      </c>
      <c r="AS136" s="25">
        <f t="shared" si="87"/>
        <v>64.306812075075086</v>
      </c>
      <c r="AT136" s="26" t="e">
        <f t="shared" si="89"/>
        <v>#VALUE!</v>
      </c>
      <c r="AU136" s="26" t="e">
        <f t="shared" si="89"/>
        <v>#VALUE!</v>
      </c>
      <c r="AV136" s="27" t="e">
        <f t="shared" si="90"/>
        <v>#VALUE!</v>
      </c>
      <c r="AW136" s="27" t="e">
        <f t="shared" si="90"/>
        <v>#VALUE!</v>
      </c>
      <c r="AX136" s="28" t="e">
        <f t="shared" si="90"/>
        <v>#VALUE!</v>
      </c>
      <c r="AY136" s="28" t="e">
        <f t="shared" si="90"/>
        <v>#VALUE!</v>
      </c>
      <c r="AZ136" t="e">
        <f>NA()</f>
        <v>#N/A</v>
      </c>
      <c r="BA136" s="23">
        <f t="shared" si="65"/>
        <v>28.095560737767638</v>
      </c>
      <c r="BB136" s="23">
        <f t="shared" si="66"/>
        <v>43.368392115951153</v>
      </c>
    </row>
    <row r="137" spans="4:54" x14ac:dyDescent="0.3">
      <c r="D137">
        <v>52</v>
      </c>
      <c r="F137">
        <v>51</v>
      </c>
      <c r="G137" s="22">
        <f t="shared" si="83"/>
        <v>73.71461059472341</v>
      </c>
      <c r="H137" s="22">
        <f t="shared" si="83"/>
        <v>67.762879607010731</v>
      </c>
      <c r="I137" s="22">
        <f t="shared" si="83"/>
        <v>74.867192414573822</v>
      </c>
      <c r="J137" s="22">
        <f t="shared" si="83"/>
        <v>71.178907420741467</v>
      </c>
      <c r="K137" s="22">
        <f t="shared" si="83"/>
        <v>26.082451413638015</v>
      </c>
      <c r="L137" s="23" t="e">
        <f t="shared" si="57"/>
        <v>#VALUE!</v>
      </c>
      <c r="M137" s="22">
        <f t="shared" si="84"/>
        <v>25.703137032508469</v>
      </c>
      <c r="N137" s="24">
        <f t="shared" si="84"/>
        <v>17.731176021121012</v>
      </c>
      <c r="O137" s="24">
        <f t="shared" si="84"/>
        <v>0</v>
      </c>
      <c r="P137" s="25">
        <f t="shared" si="84"/>
        <v>59.47434666625761</v>
      </c>
      <c r="Q137" s="25">
        <f t="shared" si="84"/>
        <v>31.090431518859113</v>
      </c>
      <c r="R137" s="25">
        <f t="shared" si="84"/>
        <v>62.592490123567011</v>
      </c>
      <c r="S137" s="26" t="e">
        <f t="shared" si="85"/>
        <v>#VALUE!</v>
      </c>
      <c r="T137" s="26" t="e">
        <f t="shared" si="85"/>
        <v>#VALUE!</v>
      </c>
      <c r="U137" s="27" t="e">
        <f t="shared" si="86"/>
        <v>#VALUE!</v>
      </c>
      <c r="V137" s="27" t="e">
        <f t="shared" si="86"/>
        <v>#VALUE!</v>
      </c>
      <c r="W137" s="28" t="e">
        <f t="shared" si="86"/>
        <v>#VALUE!</v>
      </c>
      <c r="X137" s="28" t="e">
        <f t="shared" si="86"/>
        <v>#VALUE!</v>
      </c>
      <c r="Y137" t="e">
        <f>NA()</f>
        <v>#N/A</v>
      </c>
      <c r="Z137" s="23">
        <f t="shared" si="58"/>
        <v>27.299058688630137</v>
      </c>
      <c r="AA137" s="23">
        <f t="shared" si="59"/>
        <v>41.925694972792833</v>
      </c>
      <c r="AE137">
        <v>52</v>
      </c>
      <c r="AG137">
        <f t="shared" si="60"/>
        <v>62.218179741427043</v>
      </c>
      <c r="AH137" s="22">
        <f t="shared" si="88"/>
        <v>80.4437264714755</v>
      </c>
      <c r="AI137" s="22">
        <f t="shared" si="88"/>
        <v>76.520583213764539</v>
      </c>
      <c r="AJ137" s="22">
        <f t="shared" si="88"/>
        <v>85.554462962205108</v>
      </c>
      <c r="AK137" s="22">
        <f t="shared" si="88"/>
        <v>80.005830726837232</v>
      </c>
      <c r="AL137" s="22">
        <f t="shared" si="88"/>
        <v>27.788453015746722</v>
      </c>
      <c r="AM137" s="23" t="e">
        <f t="shared" si="62"/>
        <v>#VALUE!</v>
      </c>
      <c r="AN137" s="22">
        <f t="shared" si="87"/>
        <v>29.843115014810582</v>
      </c>
      <c r="AO137" s="24">
        <f t="shared" si="87"/>
        <v>20.687598740830076</v>
      </c>
      <c r="AP137" s="24">
        <f t="shared" si="87"/>
        <v>0</v>
      </c>
      <c r="AQ137" s="25">
        <f t="shared" si="87"/>
        <v>65.721730180555298</v>
      </c>
      <c r="AR137" s="25">
        <f t="shared" si="87"/>
        <v>33.59196358621918</v>
      </c>
      <c r="AS137" s="25">
        <f t="shared" si="87"/>
        <v>64.404852480846102</v>
      </c>
      <c r="AT137" s="26" t="e">
        <f t="shared" si="89"/>
        <v>#VALUE!</v>
      </c>
      <c r="AU137" s="26" t="e">
        <f t="shared" si="89"/>
        <v>#VALUE!</v>
      </c>
      <c r="AV137" s="27" t="e">
        <f t="shared" si="90"/>
        <v>#VALUE!</v>
      </c>
      <c r="AW137" s="27" t="e">
        <f t="shared" si="90"/>
        <v>#VALUE!</v>
      </c>
      <c r="AX137" s="28" t="e">
        <f t="shared" si="90"/>
        <v>#VALUE!</v>
      </c>
      <c r="AY137" s="28" t="e">
        <f t="shared" si="90"/>
        <v>#VALUE!</v>
      </c>
      <c r="AZ137" t="e">
        <f>NA()</f>
        <v>#N/A</v>
      </c>
      <c r="BA137" s="23">
        <f t="shared" si="65"/>
        <v>28.141968034569413</v>
      </c>
      <c r="BB137" s="23">
        <f t="shared" si="66"/>
        <v>43.468707360800693</v>
      </c>
    </row>
    <row r="138" spans="4:54" x14ac:dyDescent="0.3">
      <c r="D138">
        <v>53</v>
      </c>
      <c r="F138">
        <v>52</v>
      </c>
      <c r="G138" s="22">
        <f t="shared" si="83"/>
        <v>74.508006798295028</v>
      </c>
      <c r="H138" s="22">
        <f t="shared" si="83"/>
        <v>68.644405992646242</v>
      </c>
      <c r="I138" s="22">
        <f t="shared" si="83"/>
        <v>76.00376804890702</v>
      </c>
      <c r="J138" s="22">
        <f t="shared" si="83"/>
        <v>72.072762890213056</v>
      </c>
      <c r="K138" s="22">
        <f t="shared" si="83"/>
        <v>26.289797268863147</v>
      </c>
      <c r="L138" s="23" t="e">
        <f t="shared" si="57"/>
        <v>#VALUE!</v>
      </c>
      <c r="M138" s="22">
        <f t="shared" si="84"/>
        <v>26.11797231474819</v>
      </c>
      <c r="N138" s="24">
        <f t="shared" si="84"/>
        <v>18.019315087055134</v>
      </c>
      <c r="O138" s="24">
        <f t="shared" si="84"/>
        <v>0</v>
      </c>
      <c r="P138" s="25">
        <f t="shared" si="84"/>
        <v>60.112818246732239</v>
      </c>
      <c r="Q138" s="25">
        <f t="shared" si="84"/>
        <v>31.362660293840253</v>
      </c>
      <c r="R138" s="25">
        <f t="shared" si="84"/>
        <v>62.828613091745801</v>
      </c>
      <c r="S138" s="26" t="e">
        <f t="shared" si="85"/>
        <v>#VALUE!</v>
      </c>
      <c r="T138" s="26" t="e">
        <f t="shared" si="85"/>
        <v>#VALUE!</v>
      </c>
      <c r="U138" s="27" t="e">
        <f t="shared" si="86"/>
        <v>#VALUE!</v>
      </c>
      <c r="V138" s="27" t="e">
        <f t="shared" si="86"/>
        <v>#VALUE!</v>
      </c>
      <c r="W138" s="28" t="e">
        <f t="shared" si="86"/>
        <v>#VALUE!</v>
      </c>
      <c r="X138" s="28" t="e">
        <f t="shared" si="86"/>
        <v>#VALUE!</v>
      </c>
      <c r="Y138" t="e">
        <f>NA()</f>
        <v>#N/A</v>
      </c>
      <c r="Z138" s="23">
        <f t="shared" si="58"/>
        <v>27.407491615707812</v>
      </c>
      <c r="AA138" s="23">
        <f t="shared" si="59"/>
        <v>42.100743286987807</v>
      </c>
      <c r="AE138">
        <v>53</v>
      </c>
      <c r="AG138">
        <f t="shared" si="60"/>
        <v>63.096685221401138</v>
      </c>
      <c r="AH138" s="22">
        <f t="shared" si="88"/>
        <v>80.804463553103417</v>
      </c>
      <c r="AI138" s="22">
        <f t="shared" si="88"/>
        <v>77.108808088528136</v>
      </c>
      <c r="AJ138" s="22">
        <f t="shared" si="88"/>
        <v>86.217836094421614</v>
      </c>
      <c r="AK138" s="22">
        <f t="shared" si="88"/>
        <v>80.59410681875903</v>
      </c>
      <c r="AL138" s="22">
        <f t="shared" si="88"/>
        <v>27.876060217521935</v>
      </c>
      <c r="AM138" s="23" t="e">
        <f t="shared" si="62"/>
        <v>#VALUE!</v>
      </c>
      <c r="AN138" s="22">
        <f t="shared" si="87"/>
        <v>30.122063295629019</v>
      </c>
      <c r="AO138" s="24">
        <f t="shared" si="87"/>
        <v>20.894392028801398</v>
      </c>
      <c r="AP138" s="24">
        <f t="shared" si="87"/>
        <v>0</v>
      </c>
      <c r="AQ138" s="25">
        <f t="shared" si="87"/>
        <v>66.133596018457368</v>
      </c>
      <c r="AR138" s="25">
        <f t="shared" si="87"/>
        <v>33.743282552055014</v>
      </c>
      <c r="AS138" s="25">
        <f t="shared" si="87"/>
        <v>64.488664725990233</v>
      </c>
      <c r="AT138" s="26" t="e">
        <f t="shared" si="89"/>
        <v>#VALUE!</v>
      </c>
      <c r="AU138" s="26" t="e">
        <f t="shared" si="89"/>
        <v>#VALUE!</v>
      </c>
      <c r="AV138" s="27" t="e">
        <f t="shared" si="90"/>
        <v>#VALUE!</v>
      </c>
      <c r="AW138" s="27" t="e">
        <f t="shared" si="90"/>
        <v>#VALUE!</v>
      </c>
      <c r="AX138" s="28" t="e">
        <f t="shared" si="90"/>
        <v>#VALUE!</v>
      </c>
      <c r="AY138" s="28" t="e">
        <f t="shared" si="90"/>
        <v>#VALUE!</v>
      </c>
      <c r="AZ138" t="e">
        <f>NA()</f>
        <v>#N/A</v>
      </c>
      <c r="BA138" s="23">
        <f t="shared" si="65"/>
        <v>28.181748076979012</v>
      </c>
      <c r="BB138" s="23">
        <f t="shared" si="66"/>
        <v>43.557028634216827</v>
      </c>
    </row>
    <row r="139" spans="4:54" x14ac:dyDescent="0.3">
      <c r="D139">
        <v>54</v>
      </c>
      <c r="F139">
        <v>53</v>
      </c>
      <c r="G139" s="22">
        <f t="shared" si="83"/>
        <v>75.257560616835789</v>
      </c>
      <c r="H139" s="22">
        <f t="shared" si="83"/>
        <v>69.505053895363062</v>
      </c>
      <c r="I139" s="22">
        <f t="shared" si="83"/>
        <v>77.101693316473941</v>
      </c>
      <c r="J139" s="22">
        <f t="shared" si="83"/>
        <v>72.944359958267583</v>
      </c>
      <c r="K139" s="22">
        <f t="shared" si="83"/>
        <v>26.484295159488909</v>
      </c>
      <c r="L139" s="23" t="e">
        <f t="shared" si="57"/>
        <v>#VALUE!</v>
      </c>
      <c r="M139" s="22">
        <f t="shared" si="84"/>
        <v>26.523518854607751</v>
      </c>
      <c r="N139" s="24">
        <f t="shared" si="84"/>
        <v>18.302525263608423</v>
      </c>
      <c r="O139" s="24">
        <f t="shared" si="84"/>
        <v>0</v>
      </c>
      <c r="P139" s="25">
        <f t="shared" si="84"/>
        <v>60.734106733831503</v>
      </c>
      <c r="Q139" s="25">
        <f t="shared" si="84"/>
        <v>31.624137428171903</v>
      </c>
      <c r="R139" s="25">
        <f t="shared" si="84"/>
        <v>63.046491458675256</v>
      </c>
      <c r="S139" s="26" t="e">
        <f t="shared" si="85"/>
        <v>#VALUE!</v>
      </c>
      <c r="T139" s="26" t="e">
        <f t="shared" si="85"/>
        <v>#VALUE!</v>
      </c>
      <c r="U139" s="27" t="e">
        <f t="shared" si="86"/>
        <v>#VALUE!</v>
      </c>
      <c r="V139" s="27" t="e">
        <f t="shared" si="86"/>
        <v>#VALUE!</v>
      </c>
      <c r="W139" s="28" t="e">
        <f t="shared" si="86"/>
        <v>#VALUE!</v>
      </c>
      <c r="X139" s="28" t="e">
        <f t="shared" si="86"/>
        <v>#VALUE!</v>
      </c>
      <c r="Y139" t="e">
        <f>NA()</f>
        <v>#N/A</v>
      </c>
      <c r="Z139" s="23">
        <f t="shared" si="58"/>
        <v>27.507842345785612</v>
      </c>
      <c r="AA139" s="23">
        <f t="shared" si="59"/>
        <v>42.267304354985221</v>
      </c>
      <c r="AE139">
        <v>54</v>
      </c>
      <c r="AG139">
        <f t="shared" si="60"/>
        <v>63.906189570343123</v>
      </c>
      <c r="AH139" s="22">
        <f t="shared" si="88"/>
        <v>81.12016888627285</v>
      </c>
      <c r="AI139" s="22">
        <f t="shared" si="88"/>
        <v>77.639362956200699</v>
      </c>
      <c r="AJ139" s="22">
        <f t="shared" si="88"/>
        <v>86.809481803717389</v>
      </c>
      <c r="AK139" s="22">
        <f t="shared" si="88"/>
        <v>81.124159379745677</v>
      </c>
      <c r="AL139" s="22">
        <f t="shared" si="88"/>
        <v>27.952340732453724</v>
      </c>
      <c r="AM139" s="23" t="e">
        <f t="shared" si="62"/>
        <v>#VALUE!</v>
      </c>
      <c r="AN139" s="22">
        <f t="shared" si="87"/>
        <v>30.373674412617117</v>
      </c>
      <c r="AO139" s="24">
        <f t="shared" si="87"/>
        <v>21.08191021712382</v>
      </c>
      <c r="AP139" s="24">
        <f t="shared" si="87"/>
        <v>0</v>
      </c>
      <c r="AQ139" s="25">
        <f t="shared" si="87"/>
        <v>66.50422146358369</v>
      </c>
      <c r="AR139" s="25">
        <f t="shared" si="87"/>
        <v>33.877889376942605</v>
      </c>
      <c r="AS139" s="25">
        <f t="shared" si="87"/>
        <v>64.560732625618513</v>
      </c>
      <c r="AT139" s="26" t="e">
        <f t="shared" si="89"/>
        <v>#VALUE!</v>
      </c>
      <c r="AU139" s="26" t="e">
        <f t="shared" si="89"/>
        <v>#VALUE!</v>
      </c>
      <c r="AV139" s="27" t="e">
        <f t="shared" si="90"/>
        <v>#VALUE!</v>
      </c>
      <c r="AW139" s="27" t="e">
        <f t="shared" si="90"/>
        <v>#VALUE!</v>
      </c>
      <c r="AX139" s="28" t="e">
        <f t="shared" si="90"/>
        <v>#VALUE!</v>
      </c>
      <c r="AY139" s="28" t="e">
        <f t="shared" si="90"/>
        <v>#VALUE!</v>
      </c>
      <c r="AZ139" t="e">
        <f>NA()</f>
        <v>#N/A</v>
      </c>
      <c r="BA139" s="23">
        <f t="shared" si="65"/>
        <v>28.216039321840071</v>
      </c>
      <c r="BB139" s="23">
        <f t="shared" si="66"/>
        <v>43.635068669597707</v>
      </c>
    </row>
    <row r="140" spans="4:54" x14ac:dyDescent="0.3">
      <c r="D140">
        <v>55</v>
      </c>
      <c r="F140">
        <v>54</v>
      </c>
      <c r="G140" s="22">
        <f t="shared" si="83"/>
        <v>75.965324507857659</v>
      </c>
      <c r="H140" s="22">
        <f t="shared" si="83"/>
        <v>70.345190377472832</v>
      </c>
      <c r="I140" s="22">
        <f t="shared" si="83"/>
        <v>78.161783733029409</v>
      </c>
      <c r="J140" s="22">
        <f t="shared" si="83"/>
        <v>73.79412579119834</v>
      </c>
      <c r="K140" s="22">
        <f t="shared" si="83"/>
        <v>26.666668991016817</v>
      </c>
      <c r="L140" s="23" t="e">
        <f t="shared" si="57"/>
        <v>#VALUE!</v>
      </c>
      <c r="M140" s="22">
        <f t="shared" si="84"/>
        <v>26.919867929996926</v>
      </c>
      <c r="N140" s="24">
        <f t="shared" si="84"/>
        <v>18.580837220445638</v>
      </c>
      <c r="O140" s="24">
        <f t="shared" si="84"/>
        <v>0</v>
      </c>
      <c r="P140" s="25">
        <f t="shared" si="84"/>
        <v>61.338620605013467</v>
      </c>
      <c r="Q140" s="25">
        <f t="shared" si="84"/>
        <v>31.875245739759581</v>
      </c>
      <c r="R140" s="25">
        <f t="shared" si="84"/>
        <v>63.247494709392242</v>
      </c>
      <c r="S140" s="26" t="e">
        <f t="shared" si="85"/>
        <v>#VALUE!</v>
      </c>
      <c r="T140" s="26" t="e">
        <f t="shared" si="85"/>
        <v>#VALUE!</v>
      </c>
      <c r="U140" s="27" t="e">
        <f t="shared" si="86"/>
        <v>#VALUE!</v>
      </c>
      <c r="V140" s="27" t="e">
        <f t="shared" si="86"/>
        <v>#VALUE!</v>
      </c>
      <c r="W140" s="28" t="e">
        <f t="shared" si="86"/>
        <v>#VALUE!</v>
      </c>
      <c r="X140" s="28" t="e">
        <f t="shared" si="86"/>
        <v>#VALUE!</v>
      </c>
      <c r="Y140" t="e">
        <f>NA()</f>
        <v>#N/A</v>
      </c>
      <c r="Z140" s="23">
        <f t="shared" si="58"/>
        <v>27.600694899910195</v>
      </c>
      <c r="AA140" s="23">
        <f t="shared" si="59"/>
        <v>42.425789682307688</v>
      </c>
      <c r="AE140">
        <v>55</v>
      </c>
      <c r="AG140">
        <f t="shared" si="60"/>
        <v>64.65211239711401</v>
      </c>
      <c r="AH140" s="22">
        <f t="shared" si="88"/>
        <v>81.397541581565932</v>
      </c>
      <c r="AI140" s="22">
        <f t="shared" si="88"/>
        <v>78.118677465413285</v>
      </c>
      <c r="AJ140" s="22">
        <f t="shared" si="88"/>
        <v>87.338421000644118</v>
      </c>
      <c r="AK140" s="22">
        <f t="shared" si="88"/>
        <v>81.602564525968475</v>
      </c>
      <c r="AL140" s="22">
        <f t="shared" si="88"/>
        <v>28.019047700475024</v>
      </c>
      <c r="AM140" s="23" t="e">
        <f t="shared" si="62"/>
        <v>#VALUE!</v>
      </c>
      <c r="AN140" s="22">
        <f t="shared" si="87"/>
        <v>30.600981914513707</v>
      </c>
      <c r="AO140" s="24">
        <f t="shared" si="87"/>
        <v>21.252150953839809</v>
      </c>
      <c r="AP140" s="24">
        <f t="shared" si="87"/>
        <v>0</v>
      </c>
      <c r="AQ140" s="25">
        <f t="shared" si="87"/>
        <v>66.838345811936733</v>
      </c>
      <c r="AR140" s="25">
        <f t="shared" si="87"/>
        <v>33.997954501350812</v>
      </c>
      <c r="AS140" s="25">
        <f t="shared" si="87"/>
        <v>64.623036489776553</v>
      </c>
      <c r="AT140" s="26" t="e">
        <f t="shared" si="89"/>
        <v>#VALUE!</v>
      </c>
      <c r="AU140" s="26" t="e">
        <f t="shared" si="89"/>
        <v>#VALUE!</v>
      </c>
      <c r="AV140" s="27" t="e">
        <f t="shared" si="90"/>
        <v>#VALUE!</v>
      </c>
      <c r="AW140" s="27" t="e">
        <f t="shared" si="90"/>
        <v>#VALUE!</v>
      </c>
      <c r="AX140" s="28" t="e">
        <f t="shared" si="90"/>
        <v>#VALUE!</v>
      </c>
      <c r="AY140" s="28" t="e">
        <f t="shared" si="90"/>
        <v>#VALUE!</v>
      </c>
      <c r="AZ140" t="e">
        <f>NA()</f>
        <v>#N/A</v>
      </c>
      <c r="BA140" s="23">
        <f t="shared" si="65"/>
        <v>28.245752860456317</v>
      </c>
      <c r="BB140" s="23">
        <f t="shared" si="66"/>
        <v>43.70425196417235</v>
      </c>
    </row>
    <row r="141" spans="4:54" x14ac:dyDescent="0.3">
      <c r="D141">
        <v>56</v>
      </c>
      <c r="F141">
        <v>55</v>
      </c>
      <c r="G141" s="22">
        <f t="shared" si="83"/>
        <v>76.633302335566782</v>
      </c>
      <c r="H141" s="22">
        <f t="shared" si="83"/>
        <v>71.165185316426047</v>
      </c>
      <c r="I141" s="22">
        <f t="shared" si="83"/>
        <v>79.184886868730899</v>
      </c>
      <c r="J141" s="22">
        <f t="shared" si="83"/>
        <v>74.622488760433754</v>
      </c>
      <c r="K141" s="22">
        <f t="shared" si="83"/>
        <v>26.837611621401173</v>
      </c>
      <c r="L141" s="23" t="e">
        <f t="shared" si="57"/>
        <v>#VALUE!</v>
      </c>
      <c r="M141" s="22">
        <f t="shared" si="84"/>
        <v>27.307119187425602</v>
      </c>
      <c r="N141" s="24">
        <f t="shared" si="84"/>
        <v>18.854285155391903</v>
      </c>
      <c r="O141" s="24">
        <f t="shared" si="84"/>
        <v>0</v>
      </c>
      <c r="P141" s="25">
        <f t="shared" si="84"/>
        <v>61.926762585553348</v>
      </c>
      <c r="Q141" s="25">
        <f t="shared" si="84"/>
        <v>32.116358335838193</v>
      </c>
      <c r="R141" s="25">
        <f t="shared" si="84"/>
        <v>63.4328957737644</v>
      </c>
      <c r="S141" s="26" t="e">
        <f t="shared" si="85"/>
        <v>#VALUE!</v>
      </c>
      <c r="T141" s="26" t="e">
        <f t="shared" si="85"/>
        <v>#VALUE!</v>
      </c>
      <c r="U141" s="27" t="e">
        <f t="shared" si="86"/>
        <v>#VALUE!</v>
      </c>
      <c r="V141" s="27" t="e">
        <f t="shared" si="86"/>
        <v>#VALUE!</v>
      </c>
      <c r="W141" s="28" t="e">
        <f t="shared" si="86"/>
        <v>#VALUE!</v>
      </c>
      <c r="X141" s="28" t="e">
        <f t="shared" si="86"/>
        <v>#VALUE!</v>
      </c>
      <c r="Y141" t="e">
        <f>NA()</f>
        <v>#N/A</v>
      </c>
      <c r="Z141" s="23">
        <f t="shared" si="58"/>
        <v>27.686593865980747</v>
      </c>
      <c r="AA141" s="23">
        <f t="shared" si="59"/>
        <v>42.576590822565159</v>
      </c>
      <c r="AE141">
        <v>56</v>
      </c>
      <c r="AG141">
        <f t="shared" si="60"/>
        <v>65.339447634071149</v>
      </c>
      <c r="AH141" s="22">
        <f t="shared" si="88"/>
        <v>81.642119076769873</v>
      </c>
      <c r="AI141" s="22">
        <f t="shared" si="88"/>
        <v>78.552351659444469</v>
      </c>
      <c r="AJ141" s="22">
        <f t="shared" si="88"/>
        <v>87.812359127005394</v>
      </c>
      <c r="AK141" s="22">
        <f t="shared" si="88"/>
        <v>82.035036925830468</v>
      </c>
      <c r="AL141" s="22">
        <f t="shared" si="88"/>
        <v>28.077617561308422</v>
      </c>
      <c r="AM141" s="23" t="e">
        <f t="shared" si="62"/>
        <v>#VALUE!</v>
      </c>
      <c r="AN141" s="22">
        <f t="shared" si="87"/>
        <v>30.806633088017477</v>
      </c>
      <c r="AO141" s="24">
        <f t="shared" si="87"/>
        <v>21.406876629421859</v>
      </c>
      <c r="AP141" s="24">
        <f t="shared" si="87"/>
        <v>0</v>
      </c>
      <c r="AQ141" s="25">
        <f t="shared" si="87"/>
        <v>67.140073264183741</v>
      </c>
      <c r="AR141" s="25">
        <f t="shared" si="87"/>
        <v>34.105317614599684</v>
      </c>
      <c r="AS141" s="25">
        <f t="shared" si="87"/>
        <v>64.677167663458206</v>
      </c>
      <c r="AT141" s="26" t="e">
        <f t="shared" si="89"/>
        <v>#VALUE!</v>
      </c>
      <c r="AU141" s="26" t="e">
        <f t="shared" si="89"/>
        <v>#VALUE!</v>
      </c>
      <c r="AV141" s="27" t="e">
        <f t="shared" si="90"/>
        <v>#VALUE!</v>
      </c>
      <c r="AW141" s="27" t="e">
        <f t="shared" si="90"/>
        <v>#VALUE!</v>
      </c>
      <c r="AX141" s="28" t="e">
        <f t="shared" si="90"/>
        <v>#VALUE!</v>
      </c>
      <c r="AY141" s="28" t="e">
        <f t="shared" si="90"/>
        <v>#VALUE!</v>
      </c>
      <c r="AZ141" t="e">
        <f>NA()</f>
        <v>#N/A</v>
      </c>
      <c r="BA141" s="23">
        <f t="shared" si="65"/>
        <v>28.271623431438201</v>
      </c>
      <c r="BB141" s="23">
        <f t="shared" si="66"/>
        <v>43.765770241350836</v>
      </c>
    </row>
    <row r="142" spans="4:54" x14ac:dyDescent="0.3">
      <c r="D142">
        <v>57</v>
      </c>
      <c r="F142">
        <v>56</v>
      </c>
      <c r="G142" s="22">
        <f t="shared" si="83"/>
        <v>77.263443531103789</v>
      </c>
      <c r="H142" s="22">
        <f t="shared" si="83"/>
        <v>71.965410486009446</v>
      </c>
      <c r="I142" s="22">
        <f t="shared" si="83"/>
        <v>80.171875953844747</v>
      </c>
      <c r="J142" s="22">
        <f t="shared" si="83"/>
        <v>75.429877511728904</v>
      </c>
      <c r="K142" s="22">
        <f t="shared" si="83"/>
        <v>26.997784774607176</v>
      </c>
      <c r="L142" s="23" t="e">
        <f t="shared" si="57"/>
        <v>#VALUE!</v>
      </c>
      <c r="M142" s="22">
        <f t="shared" si="84"/>
        <v>27.685379733128276</v>
      </c>
      <c r="N142" s="24">
        <f t="shared" si="84"/>
        <v>19.122906479776031</v>
      </c>
      <c r="O142" s="24">
        <f t="shared" si="84"/>
        <v>0</v>
      </c>
      <c r="P142" s="25">
        <f t="shared" si="84"/>
        <v>62.498929382288594</v>
      </c>
      <c r="Q142" s="25">
        <f t="shared" si="84"/>
        <v>32.347838447039329</v>
      </c>
      <c r="R142" s="25">
        <f t="shared" si="84"/>
        <v>63.603876842953277</v>
      </c>
      <c r="S142" s="26" t="e">
        <f t="shared" si="85"/>
        <v>#VALUE!</v>
      </c>
      <c r="T142" s="26" t="e">
        <f t="shared" si="85"/>
        <v>#VALUE!</v>
      </c>
      <c r="U142" s="27" t="e">
        <f t="shared" si="86"/>
        <v>#VALUE!</v>
      </c>
      <c r="V142" s="27" t="e">
        <f t="shared" si="86"/>
        <v>#VALUE!</v>
      </c>
      <c r="W142" s="28" t="e">
        <f t="shared" si="86"/>
        <v>#VALUE!</v>
      </c>
      <c r="X142" s="28" t="e">
        <f t="shared" si="86"/>
        <v>#VALUE!</v>
      </c>
      <c r="Y142" t="e">
        <f>NA()</f>
        <v>#N/A</v>
      </c>
      <c r="Z142" s="23">
        <f t="shared" si="58"/>
        <v>27.766046634021226</v>
      </c>
      <c r="AA142" s="23">
        <f t="shared" si="59"/>
        <v>42.720080344826613</v>
      </c>
      <c r="AE142">
        <v>57</v>
      </c>
      <c r="AG142">
        <f t="shared" si="60"/>
        <v>65.972796971304959</v>
      </c>
      <c r="AH142" s="22">
        <f t="shared" si="88"/>
        <v>81.858504137971821</v>
      </c>
      <c r="AI142" s="22">
        <f t="shared" si="88"/>
        <v>78.945278599899495</v>
      </c>
      <c r="AJ142" s="22">
        <f t="shared" si="88"/>
        <v>88.237902502732382</v>
      </c>
      <c r="AK142" s="22">
        <f t="shared" si="88"/>
        <v>82.426559161618613</v>
      </c>
      <c r="AL142" s="22">
        <f t="shared" si="88"/>
        <v>28.129234595516991</v>
      </c>
      <c r="AM142" s="23" t="e">
        <f t="shared" si="62"/>
        <v>#VALUE!</v>
      </c>
      <c r="AN142" s="22">
        <f t="shared" si="87"/>
        <v>30.992944550629286</v>
      </c>
      <c r="AO142" s="24">
        <f t="shared" si="87"/>
        <v>21.547645737024119</v>
      </c>
      <c r="AP142" s="24">
        <f t="shared" si="87"/>
        <v>0</v>
      </c>
      <c r="AQ142" s="25">
        <f t="shared" si="87"/>
        <v>67.412970972835708</v>
      </c>
      <c r="AR142" s="25">
        <f t="shared" si="87"/>
        <v>34.201545303124803</v>
      </c>
      <c r="AS142" s="25">
        <f t="shared" si="87"/>
        <v>64.724414527617768</v>
      </c>
      <c r="AT142" s="26" t="e">
        <f t="shared" si="89"/>
        <v>#VALUE!</v>
      </c>
      <c r="AU142" s="26" t="e">
        <f t="shared" si="89"/>
        <v>#VALUE!</v>
      </c>
      <c r="AV142" s="27" t="e">
        <f t="shared" si="90"/>
        <v>#VALUE!</v>
      </c>
      <c r="AW142" s="27" t="e">
        <f t="shared" si="90"/>
        <v>#VALUE!</v>
      </c>
      <c r="AX142" s="28" t="e">
        <f t="shared" si="90"/>
        <v>#VALUE!</v>
      </c>
      <c r="AY142" s="28" t="e">
        <f t="shared" si="90"/>
        <v>#VALUE!</v>
      </c>
      <c r="AZ142" t="e">
        <f>NA()</f>
        <v>#N/A</v>
      </c>
      <c r="BA142" s="23">
        <f t="shared" si="65"/>
        <v>28.294247888066391</v>
      </c>
      <c r="BB142" s="23">
        <f t="shared" si="66"/>
        <v>43.820626043923362</v>
      </c>
    </row>
    <row r="143" spans="4:54" x14ac:dyDescent="0.3">
      <c r="D143">
        <v>58</v>
      </c>
      <c r="F143">
        <v>57</v>
      </c>
      <c r="G143" s="22">
        <f t="shared" si="83"/>
        <v>77.857638548703378</v>
      </c>
      <c r="H143" s="22">
        <f t="shared" si="83"/>
        <v>72.74623872199264</v>
      </c>
      <c r="I143" s="22">
        <f t="shared" si="83"/>
        <v>81.12364409604109</v>
      </c>
      <c r="J143" s="22">
        <f t="shared" si="83"/>
        <v>76.216720125206677</v>
      </c>
      <c r="K143" s="22">
        <f t="shared" si="83"/>
        <v>27.147819219928436</v>
      </c>
      <c r="L143" s="23" t="e">
        <f t="shared" si="57"/>
        <v>#VALUE!</v>
      </c>
      <c r="M143" s="22">
        <f t="shared" si="84"/>
        <v>28.054763290398835</v>
      </c>
      <c r="N143" s="24">
        <f t="shared" si="84"/>
        <v>19.386741525372223</v>
      </c>
      <c r="O143" s="24">
        <f t="shared" si="84"/>
        <v>0</v>
      </c>
      <c r="P143" s="25">
        <f t="shared" si="84"/>
        <v>63.055511458419033</v>
      </c>
      <c r="Q143" s="25">
        <f t="shared" si="84"/>
        <v>32.570039320116479</v>
      </c>
      <c r="R143" s="25">
        <f t="shared" si="84"/>
        <v>63.761535001757615</v>
      </c>
      <c r="S143" s="26" t="e">
        <f t="shared" si="85"/>
        <v>#VALUE!</v>
      </c>
      <c r="T143" s="26" t="e">
        <f t="shared" si="85"/>
        <v>#VALUE!</v>
      </c>
      <c r="U143" s="27" t="e">
        <f t="shared" si="86"/>
        <v>#VALUE!</v>
      </c>
      <c r="V143" s="27" t="e">
        <f t="shared" si="86"/>
        <v>#VALUE!</v>
      </c>
      <c r="W143" s="28" t="e">
        <f t="shared" si="86"/>
        <v>#VALUE!</v>
      </c>
      <c r="X143" s="28" t="e">
        <f t="shared" si="86"/>
        <v>#VALUE!</v>
      </c>
      <c r="Y143" t="e">
        <f>NA()</f>
        <v>#N/A</v>
      </c>
      <c r="Z143" s="23">
        <f t="shared" si="58"/>
        <v>27.83952557478899</v>
      </c>
      <c r="AA143" s="23">
        <f t="shared" si="59"/>
        <v>42.856612754088694</v>
      </c>
      <c r="AE143">
        <v>58</v>
      </c>
      <c r="AG143">
        <f t="shared" si="60"/>
        <v>66.556400664824807</v>
      </c>
      <c r="AH143" s="22">
        <f t="shared" si="88"/>
        <v>82.050543298681319</v>
      </c>
      <c r="AI143" s="22">
        <f t="shared" si="88"/>
        <v>79.301746793686902</v>
      </c>
      <c r="AJ143" s="22">
        <f t="shared" si="88"/>
        <v>88.620735907615668</v>
      </c>
      <c r="AK143" s="22">
        <f t="shared" si="88"/>
        <v>82.781489435766602</v>
      </c>
      <c r="AL143" s="22">
        <f t="shared" si="88"/>
        <v>28.1748810269772</v>
      </c>
      <c r="AM143" s="23" t="e">
        <f t="shared" si="62"/>
        <v>#VALUE!</v>
      </c>
      <c r="AN143" s="22">
        <f t="shared" si="87"/>
        <v>31.161949102249569</v>
      </c>
      <c r="AO143" s="24">
        <f t="shared" si="87"/>
        <v>21.675839633989742</v>
      </c>
      <c r="AP143" s="24">
        <f t="shared" si="87"/>
        <v>0</v>
      </c>
      <c r="AQ143" s="25">
        <f t="shared" si="87"/>
        <v>67.660150114606068</v>
      </c>
      <c r="AR143" s="25">
        <f t="shared" si="87"/>
        <v>34.287977538423711</v>
      </c>
      <c r="AS143" s="25">
        <f t="shared" si="87"/>
        <v>64.765827622612733</v>
      </c>
      <c r="AT143" s="26" t="e">
        <f t="shared" si="89"/>
        <v>#VALUE!</v>
      </c>
      <c r="AU143" s="26" t="e">
        <f t="shared" si="89"/>
        <v>#VALUE!</v>
      </c>
      <c r="AV143" s="27" t="e">
        <f t="shared" si="90"/>
        <v>#VALUE!</v>
      </c>
      <c r="AW143" s="27" t="e">
        <f t="shared" si="90"/>
        <v>#VALUE!</v>
      </c>
      <c r="AX143" s="28" t="e">
        <f t="shared" si="90"/>
        <v>#VALUE!</v>
      </c>
      <c r="AY143" s="28" t="e">
        <f t="shared" si="90"/>
        <v>#VALUE!</v>
      </c>
      <c r="AZ143" t="e">
        <f>NA()</f>
        <v>#N/A</v>
      </c>
      <c r="BA143" s="23">
        <f t="shared" si="65"/>
        <v>28.314114446008077</v>
      </c>
      <c r="BB143" s="23">
        <f t="shared" si="66"/>
        <v>43.86966722903869</v>
      </c>
    </row>
    <row r="144" spans="4:54" x14ac:dyDescent="0.3">
      <c r="D144">
        <v>59</v>
      </c>
      <c r="F144">
        <v>58</v>
      </c>
      <c r="G144" s="22">
        <f t="shared" si="83"/>
        <v>78.417715449509288</v>
      </c>
      <c r="H144" s="22">
        <f t="shared" si="83"/>
        <v>73.508043165264183</v>
      </c>
      <c r="I144" s="22">
        <f t="shared" si="83"/>
        <v>82.041099065713013</v>
      </c>
      <c r="J144" s="22">
        <f t="shared" si="83"/>
        <v>76.983443358559981</v>
      </c>
      <c r="K144" s="22">
        <f t="shared" si="83"/>
        <v>27.288315169669776</v>
      </c>
      <c r="L144" s="23" t="e">
        <f t="shared" si="57"/>
        <v>#VALUE!</v>
      </c>
      <c r="M144" s="22">
        <f t="shared" si="84"/>
        <v>28.415389418843958</v>
      </c>
      <c r="N144" s="24">
        <f t="shared" si="84"/>
        <v>19.645833271421282</v>
      </c>
      <c r="O144" s="24">
        <f t="shared" si="84"/>
        <v>0</v>
      </c>
      <c r="P144" s="25">
        <f t="shared" si="84"/>
        <v>63.596892845313974</v>
      </c>
      <c r="Q144" s="25">
        <f t="shared" si="84"/>
        <v>32.783304162121318</v>
      </c>
      <c r="R144" s="25">
        <f t="shared" si="84"/>
        <v>63.90688765031183</v>
      </c>
      <c r="S144" s="26" t="e">
        <f t="shared" si="85"/>
        <v>#VALUE!</v>
      </c>
      <c r="T144" s="26" t="e">
        <f t="shared" si="85"/>
        <v>#VALUE!</v>
      </c>
      <c r="U144" s="27" t="e">
        <f t="shared" si="86"/>
        <v>#VALUE!</v>
      </c>
      <c r="V144" s="27" t="e">
        <f t="shared" si="86"/>
        <v>#VALUE!</v>
      </c>
      <c r="W144" s="28" t="e">
        <f t="shared" si="86"/>
        <v>#VALUE!</v>
      </c>
      <c r="X144" s="28" t="e">
        <f t="shared" si="86"/>
        <v>#VALUE!</v>
      </c>
      <c r="Y144" t="e">
        <f>NA()</f>
        <v>#N/A</v>
      </c>
      <c r="Z144" s="23">
        <f t="shared" si="58"/>
        <v>27.907470149593827</v>
      </c>
      <c r="AA144" s="23">
        <f t="shared" si="59"/>
        <v>42.986525367115185</v>
      </c>
      <c r="AE144">
        <v>59</v>
      </c>
      <c r="AG144">
        <f t="shared" si="60"/>
        <v>67.094165924953685</v>
      </c>
      <c r="AH144" s="22">
        <f t="shared" si="88"/>
        <v>82.221467870797113</v>
      </c>
      <c r="AI144" s="22">
        <f t="shared" si="88"/>
        <v>79.625526022456796</v>
      </c>
      <c r="AJ144" s="22">
        <f t="shared" si="88"/>
        <v>88.965768722924409</v>
      </c>
      <c r="AK144" s="22">
        <f t="shared" si="88"/>
        <v>83.103651549281651</v>
      </c>
      <c r="AL144" s="22">
        <f t="shared" si="88"/>
        <v>28.215376165245793</v>
      </c>
      <c r="AM144" s="23" t="e">
        <f t="shared" si="62"/>
        <v>#VALUE!</v>
      </c>
      <c r="AN144" s="22">
        <f t="shared" si="87"/>
        <v>31.31543527630193</v>
      </c>
      <c r="AO144" s="24">
        <f t="shared" si="87"/>
        <v>21.792685415844236</v>
      </c>
      <c r="AP144" s="24">
        <f t="shared" si="87"/>
        <v>0</v>
      </c>
      <c r="AQ144" s="25">
        <f t="shared" si="87"/>
        <v>67.884333200168456</v>
      </c>
      <c r="AR144" s="25">
        <f t="shared" si="87"/>
        <v>34.36576535066029</v>
      </c>
      <c r="AS144" s="25">
        <f t="shared" si="87"/>
        <v>64.802269365745786</v>
      </c>
      <c r="AT144" s="26" t="e">
        <f t="shared" si="89"/>
        <v>#VALUE!</v>
      </c>
      <c r="AU144" s="26" t="e">
        <f t="shared" si="89"/>
        <v>#VALUE!</v>
      </c>
      <c r="AV144" s="27" t="e">
        <f t="shared" si="90"/>
        <v>#VALUE!</v>
      </c>
      <c r="AW144" s="27" t="e">
        <f t="shared" si="90"/>
        <v>#VALUE!</v>
      </c>
      <c r="AX144" s="28" t="e">
        <f t="shared" si="90"/>
        <v>#VALUE!</v>
      </c>
      <c r="AY144" s="28" t="e">
        <f t="shared" si="90"/>
        <v>#VALUE!</v>
      </c>
      <c r="AZ144" t="e">
        <f>NA()</f>
        <v>#N/A</v>
      </c>
      <c r="BA144" s="23">
        <f t="shared" si="65"/>
        <v>28.331625098200629</v>
      </c>
      <c r="BB144" s="23">
        <f t="shared" si="66"/>
        <v>43.913614439391324</v>
      </c>
    </row>
    <row r="145" spans="1:54" x14ac:dyDescent="0.3">
      <c r="D145">
        <v>60</v>
      </c>
      <c r="F145">
        <v>59</v>
      </c>
      <c r="G145" s="22">
        <f t="shared" si="83"/>
        <v>78.945437461488311</v>
      </c>
      <c r="H145" s="22">
        <f t="shared" si="83"/>
        <v>74.251196576104419</v>
      </c>
      <c r="I145" s="22">
        <f t="shared" si="83"/>
        <v>82.925158607675513</v>
      </c>
      <c r="J145" s="22">
        <f t="shared" si="83"/>
        <v>77.730471966405688</v>
      </c>
      <c r="K145" s="22">
        <f t="shared" si="83"/>
        <v>27.419842854033533</v>
      </c>
      <c r="L145" s="23" t="e">
        <f t="shared" si="57"/>
        <v>#VALUE!</v>
      </c>
      <c r="M145" s="22">
        <f t="shared" si="84"/>
        <v>28.767382791529204</v>
      </c>
      <c r="N145" s="24">
        <f t="shared" si="84"/>
        <v>19.900227090334152</v>
      </c>
      <c r="O145" s="24">
        <f t="shared" si="84"/>
        <v>0</v>
      </c>
      <c r="P145" s="25">
        <f t="shared" si="84"/>
        <v>64.123450987673465</v>
      </c>
      <c r="Q145" s="25">
        <f t="shared" si="84"/>
        <v>32.987966129578616</v>
      </c>
      <c r="R145" s="25">
        <f t="shared" si="84"/>
        <v>64.040877696708478</v>
      </c>
      <c r="S145" s="26" t="e">
        <f t="shared" si="85"/>
        <v>#VALUE!</v>
      </c>
      <c r="T145" s="26" t="e">
        <f t="shared" si="85"/>
        <v>#VALUE!</v>
      </c>
      <c r="U145" s="27" t="e">
        <f t="shared" si="86"/>
        <v>#VALUE!</v>
      </c>
      <c r="V145" s="27" t="e">
        <f t="shared" si="86"/>
        <v>#VALUE!</v>
      </c>
      <c r="W145" s="28" t="e">
        <f t="shared" si="86"/>
        <v>#VALUE!</v>
      </c>
      <c r="X145" s="28" t="e">
        <f t="shared" si="86"/>
        <v>#VALUE!</v>
      </c>
      <c r="Y145" t="e">
        <f>NA()</f>
        <v>#N/A</v>
      </c>
      <c r="Z145" s="23">
        <f t="shared" si="58"/>
        <v>27.970288942453248</v>
      </c>
      <c r="AA145" s="23">
        <f t="shared" si="59"/>
        <v>43.110139145811303</v>
      </c>
      <c r="AE145">
        <v>60</v>
      </c>
      <c r="AG145">
        <f t="shared" si="60"/>
        <v>67.589693074991615</v>
      </c>
      <c r="AH145" s="22">
        <f t="shared" si="88"/>
        <v>82.374005971412529</v>
      </c>
      <c r="AI145" s="22">
        <f t="shared" si="88"/>
        <v>79.919939497275976</v>
      </c>
      <c r="AJ145" s="22">
        <f t="shared" si="88"/>
        <v>89.277255548017706</v>
      </c>
      <c r="AK145" s="22">
        <f t="shared" si="88"/>
        <v>83.396410326411555</v>
      </c>
      <c r="AL145" s="22">
        <f t="shared" si="88"/>
        <v>28.251407176590483</v>
      </c>
      <c r="AM145" s="23" t="e">
        <f t="shared" si="62"/>
        <v>#VALUE!</v>
      </c>
      <c r="AN145" s="22">
        <f t="shared" si="87"/>
        <v>31.454980795021832</v>
      </c>
      <c r="AO145" s="24">
        <f t="shared" si="87"/>
        <v>21.899275504364358</v>
      </c>
      <c r="AP145" s="24">
        <f t="shared" si="87"/>
        <v>0</v>
      </c>
      <c r="AQ145" s="25">
        <f t="shared" si="87"/>
        <v>68.087910181708097</v>
      </c>
      <c r="AR145" s="25">
        <f t="shared" si="87"/>
        <v>34.435901507084246</v>
      </c>
      <c r="AS145" s="25">
        <f t="shared" si="87"/>
        <v>64.834452304993121</v>
      </c>
      <c r="AT145" s="26" t="e">
        <f t="shared" si="89"/>
        <v>#VALUE!</v>
      </c>
      <c r="AU145" s="26" t="e">
        <f t="shared" si="89"/>
        <v>#VALUE!</v>
      </c>
      <c r="AV145" s="27" t="e">
        <f t="shared" si="90"/>
        <v>#VALUE!</v>
      </c>
      <c r="AW145" s="27" t="e">
        <f t="shared" si="90"/>
        <v>#VALUE!</v>
      </c>
      <c r="AX145" s="28" t="e">
        <f t="shared" si="90"/>
        <v>#VALUE!</v>
      </c>
      <c r="AY145" s="28" t="e">
        <f t="shared" si="90"/>
        <v>#VALUE!</v>
      </c>
      <c r="AZ145" t="e">
        <f>NA()</f>
        <v>#N/A</v>
      </c>
      <c r="BA145" s="23">
        <f t="shared" si="65"/>
        <v>28.347112924410489</v>
      </c>
      <c r="BB145" s="23">
        <f t="shared" si="66"/>
        <v>43.953083115234591</v>
      </c>
    </row>
    <row r="146" spans="1:54" x14ac:dyDescent="0.3">
      <c r="D146">
        <v>61</v>
      </c>
      <c r="F146">
        <v>60</v>
      </c>
      <c r="G146" s="22">
        <f t="shared" si="83"/>
        <v>79.442501379538413</v>
      </c>
      <c r="H146" s="22">
        <f t="shared" si="83"/>
        <v>74.976070713789397</v>
      </c>
      <c r="I146" s="22">
        <f t="shared" si="83"/>
        <v>83.776746239608556</v>
      </c>
      <c r="J146" s="22">
        <f t="shared" si="83"/>
        <v>78.458228089389792</v>
      </c>
      <c r="K146" s="22">
        <f t="shared" si="83"/>
        <v>27.542943237610395</v>
      </c>
      <c r="L146" s="23" t="e">
        <f t="shared" si="57"/>
        <v>#VALUE!</v>
      </c>
      <c r="M146" s="22">
        <f t="shared" si="84"/>
        <v>29.110872526240527</v>
      </c>
      <c r="N146" s="24">
        <f t="shared" si="84"/>
        <v>20.149970510789718</v>
      </c>
      <c r="O146" s="24">
        <f t="shared" si="84"/>
        <v>0</v>
      </c>
      <c r="P146" s="25">
        <f t="shared" si="84"/>
        <v>64.63555661874355</v>
      </c>
      <c r="Q146" s="25">
        <f t="shared" si="84"/>
        <v>33.184348356883717</v>
      </c>
      <c r="R146" s="25">
        <f t="shared" si="84"/>
        <v>64.164378508716993</v>
      </c>
      <c r="S146" s="26" t="e">
        <f t="shared" si="85"/>
        <v>#VALUE!</v>
      </c>
      <c r="T146" s="26" t="e">
        <f t="shared" si="85"/>
        <v>#VALUE!</v>
      </c>
      <c r="U146" s="27" t="e">
        <f t="shared" si="86"/>
        <v>#VALUE!</v>
      </c>
      <c r="V146" s="27" t="e">
        <f t="shared" si="86"/>
        <v>#VALUE!</v>
      </c>
      <c r="W146" s="28" t="e">
        <f t="shared" si="86"/>
        <v>#VALUE!</v>
      </c>
      <c r="X146" s="28" t="e">
        <f t="shared" si="86"/>
        <v>#VALUE!</v>
      </c>
      <c r="Y146" t="e">
        <f>NA()</f>
        <v>#N/A</v>
      </c>
      <c r="Z146" s="23">
        <f t="shared" si="58"/>
        <v>28.028361608394196</v>
      </c>
      <c r="AA146" s="23">
        <f t="shared" si="59"/>
        <v>43.227759490191701</v>
      </c>
      <c r="AE146">
        <v>61</v>
      </c>
      <c r="AG146">
        <f t="shared" si="60"/>
        <v>68.046299655278801</v>
      </c>
      <c r="AH146" s="22">
        <f t="shared" si="88"/>
        <v>82.510471993546702</v>
      </c>
      <c r="AI146" s="22">
        <f t="shared" si="88"/>
        <v>80.187924715556605</v>
      </c>
      <c r="AJ146" s="22">
        <f t="shared" si="88"/>
        <v>89.558896059245626</v>
      </c>
      <c r="AK146" s="22">
        <f t="shared" si="88"/>
        <v>83.662735055588598</v>
      </c>
      <c r="AL146" s="22">
        <f t="shared" si="88"/>
        <v>28.283553421494755</v>
      </c>
      <c r="AM146" s="23" t="e">
        <f t="shared" si="62"/>
        <v>#VALUE!</v>
      </c>
      <c r="AN146" s="22">
        <f t="shared" si="87"/>
        <v>31.581980932068969</v>
      </c>
      <c r="AO146" s="24">
        <f t="shared" si="87"/>
        <v>21.996584456730197</v>
      </c>
      <c r="AP146" s="24">
        <f t="shared" si="87"/>
        <v>0</v>
      </c>
      <c r="AQ146" s="25">
        <f t="shared" si="87"/>
        <v>68.272985406601691</v>
      </c>
      <c r="AR146" s="25">
        <f t="shared" si="87"/>
        <v>34.499245612357136</v>
      </c>
      <c r="AS146" s="25">
        <f t="shared" si="87"/>
        <v>64.862968773252575</v>
      </c>
      <c r="AT146" s="26" t="e">
        <f t="shared" si="89"/>
        <v>#VALUE!</v>
      </c>
      <c r="AU146" s="26" t="e">
        <f t="shared" si="89"/>
        <v>#VALUE!</v>
      </c>
      <c r="AV146" s="27" t="e">
        <f t="shared" si="90"/>
        <v>#VALUE!</v>
      </c>
      <c r="AW146" s="27" t="e">
        <f t="shared" si="90"/>
        <v>#VALUE!</v>
      </c>
      <c r="AX146" s="28" t="e">
        <f t="shared" si="90"/>
        <v>#VALUE!</v>
      </c>
      <c r="AY146" s="28" t="e">
        <f t="shared" si="90"/>
        <v>#VALUE!</v>
      </c>
      <c r="AZ146" t="e">
        <f>NA()</f>
        <v>#N/A</v>
      </c>
      <c r="BA146" s="23">
        <f t="shared" si="65"/>
        <v>28.360855556154871</v>
      </c>
      <c r="BB146" s="23">
        <f t="shared" si="66"/>
        <v>43.988601235758004</v>
      </c>
    </row>
    <row r="147" spans="1:54" x14ac:dyDescent="0.3">
      <c r="D147">
        <v>62</v>
      </c>
      <c r="F147">
        <v>61</v>
      </c>
      <c r="G147" s="22">
        <f t="shared" si="83"/>
        <v>79.910536684422993</v>
      </c>
      <c r="H147" s="22">
        <f t="shared" si="83"/>
        <v>75.683035776213259</v>
      </c>
      <c r="I147" s="22">
        <f t="shared" si="83"/>
        <v>84.59678749967054</v>
      </c>
      <c r="J147" s="22">
        <f t="shared" si="83"/>
        <v>79.167130707196122</v>
      </c>
      <c r="K147" s="22">
        <f t="shared" si="83"/>
        <v>27.658128846821008</v>
      </c>
      <c r="L147" s="23" t="e">
        <f t="shared" si="57"/>
        <v>#VALUE!</v>
      </c>
      <c r="M147" s="22">
        <f t="shared" si="84"/>
        <v>29.445991567318238</v>
      </c>
      <c r="N147" s="24">
        <f t="shared" si="84"/>
        <v>20.395112997038844</v>
      </c>
      <c r="O147" s="24">
        <f t="shared" si="84"/>
        <v>0</v>
      </c>
      <c r="P147" s="25">
        <f t="shared" si="84"/>
        <v>65.133573662601719</v>
      </c>
      <c r="Q147" s="25">
        <f t="shared" si="84"/>
        <v>33.3727640187549</v>
      </c>
      <c r="R147" s="25">
        <f t="shared" si="84"/>
        <v>64.278198618116875</v>
      </c>
      <c r="S147" s="26" t="e">
        <f t="shared" si="85"/>
        <v>#VALUE!</v>
      </c>
      <c r="T147" s="26" t="e">
        <f t="shared" si="85"/>
        <v>#VALUE!</v>
      </c>
      <c r="U147" s="27" t="e">
        <f t="shared" si="86"/>
        <v>#VALUE!</v>
      </c>
      <c r="V147" s="27" t="e">
        <f t="shared" si="86"/>
        <v>#VALUE!</v>
      </c>
      <c r="W147" s="28" t="e">
        <f t="shared" si="86"/>
        <v>#VALUE!</v>
      </c>
      <c r="X147" s="28" t="e">
        <f t="shared" si="86"/>
        <v>#VALUE!</v>
      </c>
      <c r="Y147" t="e">
        <f>NA()</f>
        <v>#N/A</v>
      </c>
      <c r="Z147" s="23">
        <f t="shared" si="58"/>
        <v>28.082040733912706</v>
      </c>
      <c r="AA147" s="23">
        <f t="shared" si="59"/>
        <v>43.339676992901268</v>
      </c>
      <c r="AE147">
        <v>62</v>
      </c>
      <c r="AG147">
        <f t="shared" si="60"/>
        <v>68.467042634035067</v>
      </c>
      <c r="AH147" s="22">
        <f t="shared" si="88"/>
        <v>82.632838434939671</v>
      </c>
      <c r="AI147" s="22">
        <f t="shared" si="88"/>
        <v>80.432084957127444</v>
      </c>
      <c r="AJ147" s="22">
        <f t="shared" si="88"/>
        <v>89.813917951444623</v>
      </c>
      <c r="AK147" s="22">
        <f t="shared" si="88"/>
        <v>83.905253032343424</v>
      </c>
      <c r="AL147" s="22">
        <f t="shared" si="88"/>
        <v>28.312305817757569</v>
      </c>
      <c r="AM147" s="23" t="e">
        <f t="shared" si="62"/>
        <v>#VALUE!</v>
      </c>
      <c r="AN147" s="22">
        <f t="shared" si="87"/>
        <v>31.697672615922865</v>
      </c>
      <c r="AO147" s="24">
        <f t="shared" si="87"/>
        <v>22.085483422154482</v>
      </c>
      <c r="AP147" s="24">
        <f t="shared" si="87"/>
        <v>0</v>
      </c>
      <c r="AQ147" s="25">
        <f t="shared" si="87"/>
        <v>68.441417062027895</v>
      </c>
      <c r="AR147" s="25">
        <f t="shared" si="87"/>
        <v>34.556544739784975</v>
      </c>
      <c r="AS147" s="25">
        <f t="shared" si="87"/>
        <v>64.888314041558132</v>
      </c>
      <c r="AT147" s="26" t="e">
        <f t="shared" si="89"/>
        <v>#VALUE!</v>
      </c>
      <c r="AU147" s="26" t="e">
        <f t="shared" si="89"/>
        <v>#VALUE!</v>
      </c>
      <c r="AV147" s="27" t="e">
        <f t="shared" si="90"/>
        <v>#VALUE!</v>
      </c>
      <c r="AW147" s="27" t="e">
        <f t="shared" si="90"/>
        <v>#VALUE!</v>
      </c>
      <c r="AX147" s="28" t="e">
        <f t="shared" si="90"/>
        <v>#VALUE!</v>
      </c>
      <c r="AY147" s="28" t="e">
        <f t="shared" si="90"/>
        <v>#VALUE!</v>
      </c>
      <c r="AZ147" t="e">
        <f>NA()</f>
        <v>#N/A</v>
      </c>
      <c r="BA147" s="23">
        <f t="shared" si="65"/>
        <v>28.373085724403946</v>
      </c>
      <c r="BB147" s="23">
        <f t="shared" si="66"/>
        <v>44.020623698865215</v>
      </c>
    </row>
    <row r="148" spans="1:54" x14ac:dyDescent="0.3">
      <c r="D148">
        <v>63</v>
      </c>
      <c r="F148">
        <v>62</v>
      </c>
      <c r="G148" s="22">
        <f t="shared" si="83"/>
        <v>80.351105272573662</v>
      </c>
      <c r="H148" s="22">
        <f t="shared" si="83"/>
        <v>76.372459894664956</v>
      </c>
      <c r="I148" s="22">
        <f t="shared" si="83"/>
        <v>85.386206607785283</v>
      </c>
      <c r="J148" s="22">
        <f t="shared" si="83"/>
        <v>79.857595150109674</v>
      </c>
      <c r="K148" s="22">
        <f t="shared" si="83"/>
        <v>27.765884682031984</v>
      </c>
      <c r="L148" s="23" t="e">
        <f t="shared" si="57"/>
        <v>#VALUE!</v>
      </c>
      <c r="M148" s="22">
        <f t="shared" si="84"/>
        <v>29.772876114740409</v>
      </c>
      <c r="N148" s="24">
        <f t="shared" si="84"/>
        <v>20.635705743317011</v>
      </c>
      <c r="O148" s="24">
        <f t="shared" si="84"/>
        <v>0</v>
      </c>
      <c r="P148" s="25">
        <f t="shared" si="84"/>
        <v>65.617859160811363</v>
      </c>
      <c r="Q148" s="25">
        <f t="shared" si="84"/>
        <v>33.553516422118975</v>
      </c>
      <c r="R148" s="25">
        <f t="shared" si="84"/>
        <v>64.383086175451893</v>
      </c>
      <c r="S148" s="26" t="e">
        <f t="shared" si="85"/>
        <v>#VALUE!</v>
      </c>
      <c r="T148" s="26" t="e">
        <f t="shared" si="85"/>
        <v>#VALUE!</v>
      </c>
      <c r="U148" s="27" t="e">
        <f t="shared" si="86"/>
        <v>#VALUE!</v>
      </c>
      <c r="V148" s="27" t="e">
        <f t="shared" si="86"/>
        <v>#VALUE!</v>
      </c>
      <c r="W148" s="28" t="e">
        <f t="shared" si="86"/>
        <v>#VALUE!</v>
      </c>
      <c r="X148" s="28" t="e">
        <f t="shared" si="86"/>
        <v>#VALUE!</v>
      </c>
      <c r="Y148" t="e">
        <f>NA()</f>
        <v>#N/A</v>
      </c>
      <c r="Z148" s="23">
        <f t="shared" si="58"/>
        <v>28.131653607395783</v>
      </c>
      <c r="AA148" s="23">
        <f t="shared" si="59"/>
        <v>43.446168157152904</v>
      </c>
      <c r="AE148">
        <v>63</v>
      </c>
      <c r="AG148">
        <f t="shared" si="60"/>
        <v>68.854738873676126</v>
      </c>
      <c r="AH148" s="22">
        <f t="shared" si="88"/>
        <v>82.742793858671845</v>
      </c>
      <c r="AI148" s="22">
        <f t="shared" si="88"/>
        <v>80.654733001238839</v>
      </c>
      <c r="AJ148" s="22">
        <f t="shared" si="88"/>
        <v>90.045146057223562</v>
      </c>
      <c r="AK148" s="22">
        <f t="shared" si="88"/>
        <v>84.126294901123529</v>
      </c>
      <c r="AL148" s="22">
        <f t="shared" si="88"/>
        <v>28.338082334401744</v>
      </c>
      <c r="AM148" s="23" t="e">
        <f t="shared" si="62"/>
        <v>#VALUE!</v>
      </c>
      <c r="AN148" s="22">
        <f t="shared" si="87"/>
        <v>31.803154965795379</v>
      </c>
      <c r="AO148" s="24">
        <f t="shared" si="87"/>
        <v>22.166752604220076</v>
      </c>
      <c r="AP148" s="24">
        <f t="shared" si="87"/>
        <v>0</v>
      </c>
      <c r="AQ148" s="25">
        <f t="shared" si="87"/>
        <v>68.594850436233287</v>
      </c>
      <c r="AR148" s="25">
        <f t="shared" si="87"/>
        <v>34.608450465372826</v>
      </c>
      <c r="AS148" s="25">
        <f t="shared" si="87"/>
        <v>64.910904520894917</v>
      </c>
      <c r="AT148" s="26" t="e">
        <f t="shared" si="89"/>
        <v>#VALUE!</v>
      </c>
      <c r="AU148" s="26" t="e">
        <f t="shared" si="89"/>
        <v>#VALUE!</v>
      </c>
      <c r="AV148" s="27" t="e">
        <f t="shared" si="90"/>
        <v>#VALUE!</v>
      </c>
      <c r="AW148" s="27" t="e">
        <f t="shared" si="90"/>
        <v>#VALUE!</v>
      </c>
      <c r="AX148" s="28" t="e">
        <f t="shared" si="90"/>
        <v>#VALUE!</v>
      </c>
      <c r="AY148" s="28" t="e">
        <f t="shared" si="90"/>
        <v>#VALUE!</v>
      </c>
      <c r="AZ148" t="e">
        <f>NA()</f>
        <v>#N/A</v>
      </c>
      <c r="BA148" s="23">
        <f t="shared" si="65"/>
        <v>28.3839995776226</v>
      </c>
      <c r="BB148" s="23">
        <f t="shared" si="66"/>
        <v>44.049544039172709</v>
      </c>
    </row>
    <row r="149" spans="1:54" x14ac:dyDescent="0.3">
      <c r="D149">
        <v>64</v>
      </c>
      <c r="F149">
        <v>63</v>
      </c>
      <c r="G149" s="22">
        <f t="shared" si="83"/>
        <v>80.765701701099147</v>
      </c>
      <c r="H149" s="22">
        <f t="shared" si="83"/>
        <v>77.044708679298637</v>
      </c>
      <c r="I149" s="22">
        <f t="shared" si="83"/>
        <v>86.145923507174317</v>
      </c>
      <c r="J149" s="22">
        <f t="shared" si="83"/>
        <v>80.530032664237552</v>
      </c>
      <c r="K149" s="22">
        <f t="shared" si="83"/>
        <v>27.866669191932477</v>
      </c>
      <c r="L149" s="23" t="e">
        <f t="shared" si="57"/>
        <v>#VALUE!</v>
      </c>
      <c r="M149" s="22">
        <f t="shared" si="84"/>
        <v>30.091665097339092</v>
      </c>
      <c r="N149" s="24">
        <f t="shared" si="84"/>
        <v>20.871801482350286</v>
      </c>
      <c r="O149" s="24">
        <f t="shared" si="84"/>
        <v>0</v>
      </c>
      <c r="P149" s="25">
        <f t="shared" si="84"/>
        <v>66.088763220998317</v>
      </c>
      <c r="Q149" s="25">
        <f t="shared" si="84"/>
        <v>33.72689912329966</v>
      </c>
      <c r="R149" s="25">
        <f t="shared" si="84"/>
        <v>64.479733156414852</v>
      </c>
      <c r="S149" s="26" t="e">
        <f t="shared" si="85"/>
        <v>#VALUE!</v>
      </c>
      <c r="T149" s="26" t="e">
        <f t="shared" si="85"/>
        <v>#VALUE!</v>
      </c>
      <c r="U149" s="27" t="e">
        <f t="shared" si="86"/>
        <v>#VALUE!</v>
      </c>
      <c r="V149" s="27" t="e">
        <f t="shared" si="86"/>
        <v>#VALUE!</v>
      </c>
      <c r="W149" s="28" t="e">
        <f t="shared" si="86"/>
        <v>#VALUE!</v>
      </c>
      <c r="X149" s="28" t="e">
        <f t="shared" si="86"/>
        <v>#VALUE!</v>
      </c>
      <c r="Y149" t="e">
        <f>NA()</f>
        <v>#N/A</v>
      </c>
      <c r="Z149" s="23">
        <f t="shared" si="58"/>
        <v>28.177503898756605</v>
      </c>
      <c r="AA149" s="23">
        <f t="shared" si="59"/>
        <v>43.547496079855897</v>
      </c>
      <c r="AE149">
        <v>64</v>
      </c>
      <c r="AG149">
        <f t="shared" si="60"/>
        <v>69.211983989628195</v>
      </c>
      <c r="AH149" s="22">
        <f t="shared" si="88"/>
        <v>82.84178989726999</v>
      </c>
      <c r="AI149" s="22">
        <f t="shared" si="88"/>
        <v>80.857928359480894</v>
      </c>
      <c r="AJ149" s="22">
        <f t="shared" si="88"/>
        <v>90.255060141840815</v>
      </c>
      <c r="AK149" s="22">
        <f t="shared" si="88"/>
        <v>84.32793318041746</v>
      </c>
      <c r="AL149" s="22">
        <f t="shared" si="88"/>
        <v>28.361240458490052</v>
      </c>
      <c r="AM149" s="23" t="e">
        <f t="shared" si="62"/>
        <v>#VALUE!</v>
      </c>
      <c r="AN149" s="22">
        <f t="shared" si="87"/>
        <v>31.899406834072895</v>
      </c>
      <c r="AO149" s="24">
        <f t="shared" si="87"/>
        <v>22.241092029823029</v>
      </c>
      <c r="AP149" s="24">
        <f t="shared" si="87"/>
        <v>0</v>
      </c>
      <c r="AQ149" s="25">
        <f t="shared" si="87"/>
        <v>68.734746068999513</v>
      </c>
      <c r="AR149" s="25">
        <f t="shared" si="87"/>
        <v>34.655532993373114</v>
      </c>
      <c r="AS149" s="25">
        <f t="shared" si="87"/>
        <v>64.931092165796755</v>
      </c>
      <c r="AT149" s="26" t="e">
        <f t="shared" si="89"/>
        <v>#VALUE!</v>
      </c>
      <c r="AU149" s="26" t="e">
        <f t="shared" si="89"/>
        <v>#VALUE!</v>
      </c>
      <c r="AV149" s="27" t="e">
        <f t="shared" si="90"/>
        <v>#VALUE!</v>
      </c>
      <c r="AW149" s="27" t="e">
        <f t="shared" si="90"/>
        <v>#VALUE!</v>
      </c>
      <c r="AX149" s="28" t="e">
        <f t="shared" si="90"/>
        <v>#VALUE!</v>
      </c>
      <c r="AY149" s="28" t="e">
        <f t="shared" si="90"/>
        <v>#VALUE!</v>
      </c>
      <c r="AZ149" t="e">
        <f>NA()</f>
        <v>#N/A</v>
      </c>
      <c r="BA149" s="23">
        <f t="shared" si="65"/>
        <v>28.393763283720446</v>
      </c>
      <c r="BB149" s="23">
        <f t="shared" si="66"/>
        <v>44.075704026366964</v>
      </c>
    </row>
    <row r="150" spans="1:54" x14ac:dyDescent="0.3">
      <c r="D150">
        <v>65</v>
      </c>
      <c r="F150">
        <v>64</v>
      </c>
      <c r="G150" s="22">
        <f t="shared" ref="G150:K156" si="91">G78*G$12</f>
        <v>81.155753863548725</v>
      </c>
      <c r="H150" s="22">
        <f t="shared" si="91"/>
        <v>77.7001448112063</v>
      </c>
      <c r="I150" s="22">
        <f t="shared" si="91"/>
        <v>86.876851254742775</v>
      </c>
      <c r="J150" s="22">
        <f t="shared" si="91"/>
        <v>81.184850025900801</v>
      </c>
      <c r="K150" s="22">
        <f t="shared" si="91"/>
        <v>27.960915291152812</v>
      </c>
      <c r="L150" s="23" t="e">
        <f t="shared" si="57"/>
        <v>#VALUE!</v>
      </c>
      <c r="M150" s="22">
        <f t="shared" ref="M150:R156" si="92">M78*M$12</f>
        <v>30.402499687226829</v>
      </c>
      <c r="N150" s="24">
        <f t="shared" si="92"/>
        <v>21.103454307014783</v>
      </c>
      <c r="O150" s="24">
        <f t="shared" si="92"/>
        <v>0</v>
      </c>
      <c r="P150" s="25">
        <f t="shared" si="92"/>
        <v>66.546628985131207</v>
      </c>
      <c r="Q150" s="25">
        <f t="shared" si="92"/>
        <v>33.893196066819904</v>
      </c>
      <c r="R150" s="25">
        <f t="shared" si="92"/>
        <v>64.568779323736209</v>
      </c>
      <c r="S150" s="26" t="e">
        <f t="shared" ref="S150:T156" si="93">S78</f>
        <v>#VALUE!</v>
      </c>
      <c r="T150" s="26" t="e">
        <f t="shared" si="93"/>
        <v>#VALUE!</v>
      </c>
      <c r="U150" s="27" t="e">
        <f t="shared" ref="U150:X156" si="94">U78*U$12</f>
        <v>#VALUE!</v>
      </c>
      <c r="V150" s="27" t="e">
        <f t="shared" si="94"/>
        <v>#VALUE!</v>
      </c>
      <c r="W150" s="28" t="e">
        <f t="shared" si="94"/>
        <v>#VALUE!</v>
      </c>
      <c r="X150" s="28" t="e">
        <f t="shared" si="94"/>
        <v>#VALUE!</v>
      </c>
      <c r="Y150" t="e">
        <f>NA()</f>
        <v>#N/A</v>
      </c>
      <c r="Z150" s="23">
        <f t="shared" si="58"/>
        <v>28.219873248691069</v>
      </c>
      <c r="AA150" s="23">
        <f t="shared" si="59"/>
        <v>43.643911101622813</v>
      </c>
      <c r="AE150">
        <v>65</v>
      </c>
      <c r="AG150">
        <f t="shared" si="60"/>
        <v>69.541169727900453</v>
      </c>
      <c r="AH150" s="22">
        <f t="shared" si="88"/>
        <v>82.931079557598167</v>
      </c>
      <c r="AI150" s="22">
        <f t="shared" si="88"/>
        <v>81.043509087562342</v>
      </c>
      <c r="AJ150" s="22">
        <f t="shared" si="88"/>
        <v>90.445843392997475</v>
      </c>
      <c r="AK150" s="22">
        <f t="shared" si="88"/>
        <v>84.512015103826869</v>
      </c>
      <c r="AL150" s="22">
        <f t="shared" si="88"/>
        <v>28.382087280220873</v>
      </c>
      <c r="AM150" s="23" t="e">
        <f t="shared" si="62"/>
        <v>#VALUE!</v>
      </c>
      <c r="AN150" s="22">
        <f t="shared" ref="AN150:AS156" si="95">AN78*AN$12</f>
        <v>31.987301831850381</v>
      </c>
      <c r="AO150" s="24">
        <f t="shared" si="95"/>
        <v>22.309130877555084</v>
      </c>
      <c r="AP150" s="24">
        <f t="shared" si="95"/>
        <v>0</v>
      </c>
      <c r="AQ150" s="25">
        <f t="shared" si="95"/>
        <v>68.862403662246294</v>
      </c>
      <c r="AR150" s="25">
        <f t="shared" si="95"/>
        <v>34.69829291974078</v>
      </c>
      <c r="AS150" s="25">
        <f t="shared" si="95"/>
        <v>64.949175944259324</v>
      </c>
      <c r="AT150" s="26" t="e">
        <f t="shared" si="89"/>
        <v>#VALUE!</v>
      </c>
      <c r="AU150" s="26" t="e">
        <f t="shared" si="89"/>
        <v>#VALUE!</v>
      </c>
      <c r="AV150" s="27" t="e">
        <f t="shared" si="90"/>
        <v>#VALUE!</v>
      </c>
      <c r="AW150" s="27" t="e">
        <f t="shared" si="90"/>
        <v>#VALUE!</v>
      </c>
      <c r="AX150" s="28" t="e">
        <f t="shared" si="90"/>
        <v>#VALUE!</v>
      </c>
      <c r="AY150" s="28" t="e">
        <f t="shared" si="90"/>
        <v>#VALUE!</v>
      </c>
      <c r="AZ150" t="e">
        <f>NA()</f>
        <v>#N/A</v>
      </c>
      <c r="BA150" s="23">
        <f t="shared" si="65"/>
        <v>28.402518302299466</v>
      </c>
      <c r="BB150" s="23">
        <f t="shared" si="66"/>
        <v>44.099401566431837</v>
      </c>
    </row>
    <row r="151" spans="1:54" x14ac:dyDescent="0.3">
      <c r="D151">
        <v>66</v>
      </c>
      <c r="F151">
        <v>65</v>
      </c>
      <c r="G151" s="22">
        <f t="shared" si="91"/>
        <v>81.522624022153735</v>
      </c>
      <c r="H151" s="22">
        <f t="shared" si="91"/>
        <v>78.339127677334574</v>
      </c>
      <c r="I151" s="22">
        <f t="shared" si="91"/>
        <v>87.579893730918599</v>
      </c>
      <c r="J151" s="22">
        <f t="shared" si="91"/>
        <v>81.822449201083344</v>
      </c>
      <c r="K151" s="22">
        <f t="shared" si="91"/>
        <v>28.049031405080459</v>
      </c>
      <c r="L151" s="23" t="e">
        <f t="shared" ref="L151:L156" si="96">Z151+L235*(AA151-Z151)</f>
        <v>#VALUE!</v>
      </c>
      <c r="M151" s="22">
        <f t="shared" si="92"/>
        <v>30.705522852693392</v>
      </c>
      <c r="N151" s="24">
        <f t="shared" si="92"/>
        <v>21.330719504278189</v>
      </c>
      <c r="O151" s="24">
        <f t="shared" si="92"/>
        <v>0</v>
      </c>
      <c r="P151" s="25">
        <f t="shared" si="92"/>
        <v>66.991792615492685</v>
      </c>
      <c r="Q151" s="25">
        <f t="shared" si="92"/>
        <v>34.052681742526296</v>
      </c>
      <c r="R151" s="25">
        <f t="shared" si="92"/>
        <v>64.65081595049999</v>
      </c>
      <c r="S151" s="26" t="e">
        <f t="shared" si="93"/>
        <v>#VALUE!</v>
      </c>
      <c r="T151" s="26" t="e">
        <f t="shared" si="93"/>
        <v>#VALUE!</v>
      </c>
      <c r="U151" s="27" t="e">
        <f t="shared" si="94"/>
        <v>#VALUE!</v>
      </c>
      <c r="V151" s="27" t="e">
        <f t="shared" si="94"/>
        <v>#VALUE!</v>
      </c>
      <c r="W151" s="28" t="e">
        <f t="shared" si="94"/>
        <v>#VALUE!</v>
      </c>
      <c r="X151" s="28" t="e">
        <f t="shared" si="94"/>
        <v>#VALUE!</v>
      </c>
      <c r="Y151" t="e">
        <f>NA()</f>
        <v>#N/A</v>
      </c>
      <c r="Z151" s="23">
        <f t="shared" ref="Z151:Z156" si="97">Z79*Z$12</f>
        <v>28.259022768876008</v>
      </c>
      <c r="AA151" s="23">
        <f t="shared" ref="AA151:AA156" si="98">AA79*($AM$166/0.778237)</f>
        <v>43.735651425260571</v>
      </c>
      <c r="AE151">
        <v>66</v>
      </c>
      <c r="AG151">
        <f t="shared" ref="AG151:AG156" si="99">AE79</f>
        <v>69.844499977757209</v>
      </c>
      <c r="AH151" s="22">
        <f t="shared" ref="AH151:AL156" si="100">AH79*AH$12</f>
        <v>83.011748584991622</v>
      </c>
      <c r="AI151" s="22">
        <f t="shared" si="100"/>
        <v>81.213119050813916</v>
      </c>
      <c r="AJ151" s="22">
        <f t="shared" si="100"/>
        <v>90.619423241604792</v>
      </c>
      <c r="AK151" s="22">
        <f t="shared" si="100"/>
        <v>84.680190706459882</v>
      </c>
      <c r="AL151" s="22">
        <f t="shared" si="100"/>
        <v>28.400887693744806</v>
      </c>
      <c r="AM151" s="23" t="e">
        <f t="shared" ref="AM151:AM156" si="101">BA151+AM235*(BB151-BA151)</f>
        <v>#VALUE!</v>
      </c>
      <c r="AN151" s="22">
        <f t="shared" si="95"/>
        <v>32.067621233603042</v>
      </c>
      <c r="AO151" s="24">
        <f t="shared" si="95"/>
        <v>22.371435578147697</v>
      </c>
      <c r="AP151" s="24">
        <f t="shared" si="95"/>
        <v>0</v>
      </c>
      <c r="AQ151" s="25">
        <f t="shared" si="95"/>
        <v>68.978982460580397</v>
      </c>
      <c r="AR151" s="25">
        <f t="shared" si="95"/>
        <v>34.737171068973751</v>
      </c>
      <c r="AS151" s="25">
        <f t="shared" si="95"/>
        <v>64.965411026745144</v>
      </c>
      <c r="AT151" s="26" t="e">
        <f t="shared" ref="AT151:AU156" si="102">AT79</f>
        <v>#VALUE!</v>
      </c>
      <c r="AU151" s="26" t="e">
        <f t="shared" si="102"/>
        <v>#VALUE!</v>
      </c>
      <c r="AV151" s="27" t="e">
        <f t="shared" ref="AV151:AY156" si="103">AV79*AV$12</f>
        <v>#VALUE!</v>
      </c>
      <c r="AW151" s="27" t="e">
        <f t="shared" si="103"/>
        <v>#VALUE!</v>
      </c>
      <c r="AX151" s="28" t="e">
        <f t="shared" si="103"/>
        <v>#VALUE!</v>
      </c>
      <c r="AY151" s="28" t="e">
        <f t="shared" si="103"/>
        <v>#VALUE!</v>
      </c>
      <c r="AZ151" t="e">
        <f>NA()</f>
        <v>#N/A</v>
      </c>
      <c r="BA151" s="23">
        <f t="shared" ref="BA151:BA156" si="104">BA79*BA$12</f>
        <v>28.410385619934928</v>
      </c>
      <c r="BB151" s="23">
        <f t="shared" ref="BB151:BB156" si="105">BB79*($AM$166/0.778237)</f>
        <v>44.120897236927561</v>
      </c>
    </row>
    <row r="152" spans="1:54" x14ac:dyDescent="0.3">
      <c r="D152">
        <v>67</v>
      </c>
      <c r="F152">
        <v>66</v>
      </c>
      <c r="G152" s="22">
        <f t="shared" si="91"/>
        <v>81.867610131462712</v>
      </c>
      <c r="H152" s="22">
        <f t="shared" si="91"/>
        <v>78.962013044792471</v>
      </c>
      <c r="I152" s="22">
        <f t="shared" si="91"/>
        <v>88.255943641472925</v>
      </c>
      <c r="J152" s="22">
        <f t="shared" si="91"/>
        <v>82.443227046163557</v>
      </c>
      <c r="K152" s="22">
        <f t="shared" si="91"/>
        <v>28.131402528426744</v>
      </c>
      <c r="L152" s="23" t="e">
        <f t="shared" si="96"/>
        <v>#VALUE!</v>
      </c>
      <c r="M152" s="22">
        <f t="shared" si="92"/>
        <v>31.000878947003606</v>
      </c>
      <c r="N152" s="24">
        <f t="shared" si="92"/>
        <v>21.553653400615463</v>
      </c>
      <c r="O152" s="24">
        <f t="shared" si="92"/>
        <v>0</v>
      </c>
      <c r="P152" s="25">
        <f t="shared" si="92"/>
        <v>67.42458329651447</v>
      </c>
      <c r="Q152" s="25">
        <f t="shared" si="92"/>
        <v>34.205621358100906</v>
      </c>
      <c r="R152" s="25">
        <f t="shared" si="92"/>
        <v>64.7263893123516</v>
      </c>
      <c r="S152" s="26" t="e">
        <f t="shared" si="93"/>
        <v>#VALUE!</v>
      </c>
      <c r="T152" s="26" t="e">
        <f t="shared" si="93"/>
        <v>#VALUE!</v>
      </c>
      <c r="U152" s="27" t="e">
        <f t="shared" si="94"/>
        <v>#VALUE!</v>
      </c>
      <c r="V152" s="27" t="e">
        <f t="shared" si="94"/>
        <v>#VALUE!</v>
      </c>
      <c r="W152" s="28" t="e">
        <f t="shared" si="94"/>
        <v>#VALUE!</v>
      </c>
      <c r="X152" s="28" t="e">
        <f t="shared" si="94"/>
        <v>#VALUE!</v>
      </c>
      <c r="Y152" t="e">
        <f>NA()</f>
        <v>#N/A</v>
      </c>
      <c r="Z152" s="23">
        <f t="shared" si="97"/>
        <v>28.295194455138258</v>
      </c>
      <c r="AA152" s="23">
        <f t="shared" si="98"/>
        <v>43.822943704273968</v>
      </c>
      <c r="AE152">
        <v>67</v>
      </c>
      <c r="AG152">
        <f t="shared" si="99"/>
        <v>70.124005526694646</v>
      </c>
      <c r="AH152" s="22">
        <f t="shared" si="100"/>
        <v>83.084741263098707</v>
      </c>
      <c r="AI152" s="22">
        <f t="shared" si="100"/>
        <v>81.3682313654854</v>
      </c>
      <c r="AJ152" s="22">
        <f t="shared" si="100"/>
        <v>90.777505842311584</v>
      </c>
      <c r="AK152" s="22">
        <f t="shared" si="100"/>
        <v>84.833936921492835</v>
      </c>
      <c r="AL152" s="22">
        <f t="shared" si="100"/>
        <v>28.417871099275168</v>
      </c>
      <c r="AM152" s="23" t="e">
        <f t="shared" si="101"/>
        <v>#VALUE!</v>
      </c>
      <c r="AN152" s="22">
        <f t="shared" si="95"/>
        <v>32.141065090574699</v>
      </c>
      <c r="AO152" s="24">
        <f t="shared" si="95"/>
        <v>22.428516865990982</v>
      </c>
      <c r="AP152" s="24">
        <f t="shared" si="95"/>
        <v>0</v>
      </c>
      <c r="AQ152" s="25">
        <f t="shared" si="95"/>
        <v>69.085518682367933</v>
      </c>
      <c r="AR152" s="25">
        <f t="shared" si="95"/>
        <v>34.772556752924991</v>
      </c>
      <c r="AS152" s="25">
        <f t="shared" si="95"/>
        <v>64.98001619055988</v>
      </c>
      <c r="AT152" s="26" t="e">
        <f t="shared" si="102"/>
        <v>#VALUE!</v>
      </c>
      <c r="AU152" s="26" t="e">
        <f t="shared" si="102"/>
        <v>#VALUE!</v>
      </c>
      <c r="AV152" s="27" t="e">
        <f t="shared" si="103"/>
        <v>#VALUE!</v>
      </c>
      <c r="AW152" s="27" t="e">
        <f t="shared" si="103"/>
        <v>#VALUE!</v>
      </c>
      <c r="AX152" s="28" t="e">
        <f t="shared" si="103"/>
        <v>#VALUE!</v>
      </c>
      <c r="AY152" s="28" t="e">
        <f t="shared" si="103"/>
        <v>#VALUE!</v>
      </c>
      <c r="AZ152" t="e">
        <f>NA()</f>
        <v>#N/A</v>
      </c>
      <c r="BA152" s="23">
        <f t="shared" si="104"/>
        <v>28.417469171764932</v>
      </c>
      <c r="BB152" s="23">
        <f t="shared" si="105"/>
        <v>44.140419717351826</v>
      </c>
    </row>
    <row r="153" spans="1:54" x14ac:dyDescent="0.3">
      <c r="D153">
        <v>68</v>
      </c>
      <c r="F153">
        <v>67</v>
      </c>
      <c r="G153" s="22">
        <f t="shared" si="91"/>
        <v>82.191947396558447</v>
      </c>
      <c r="H153" s="22">
        <f t="shared" si="91"/>
        <v>79.569152771373737</v>
      </c>
      <c r="I153" s="22">
        <f t="shared" si="91"/>
        <v>88.905880785710409</v>
      </c>
      <c r="J153" s="22">
        <f t="shared" si="91"/>
        <v>83.047575046462086</v>
      </c>
      <c r="K153" s="22">
        <f t="shared" si="91"/>
        <v>28.208391286357809</v>
      </c>
      <c r="L153" s="23" t="e">
        <f t="shared" si="96"/>
        <v>#VALUE!</v>
      </c>
      <c r="M153" s="22">
        <f t="shared" si="92"/>
        <v>31.288713330688257</v>
      </c>
      <c r="N153" s="24">
        <f t="shared" si="92"/>
        <v>21.772313218147666</v>
      </c>
      <c r="O153" s="24">
        <f t="shared" si="92"/>
        <v>0</v>
      </c>
      <c r="P153" s="25">
        <f t="shared" si="92"/>
        <v>67.845323250816421</v>
      </c>
      <c r="Q153" s="25">
        <f t="shared" si="92"/>
        <v>34.352271024347367</v>
      </c>
      <c r="R153" s="25">
        <f t="shared" si="92"/>
        <v>64.796003957186045</v>
      </c>
      <c r="S153" s="26" t="e">
        <f t="shared" si="93"/>
        <v>#VALUE!</v>
      </c>
      <c r="T153" s="26" t="e">
        <f t="shared" si="93"/>
        <v>#VALUE!</v>
      </c>
      <c r="U153" s="27" t="e">
        <f t="shared" si="94"/>
        <v>#VALUE!</v>
      </c>
      <c r="V153" s="27" t="e">
        <f t="shared" si="94"/>
        <v>#VALUE!</v>
      </c>
      <c r="W153" s="28" t="e">
        <f t="shared" si="94"/>
        <v>#VALUE!</v>
      </c>
      <c r="X153" s="28" t="e">
        <f t="shared" si="94"/>
        <v>#VALUE!</v>
      </c>
      <c r="Y153" t="e">
        <f>NA()</f>
        <v>#N/A</v>
      </c>
      <c r="Z153" s="23">
        <f t="shared" si="97"/>
        <v>28.328612516163155</v>
      </c>
      <c r="AA153" s="23">
        <f t="shared" si="98"/>
        <v>43.906003602835483</v>
      </c>
      <c r="AE153">
        <v>68</v>
      </c>
      <c r="AG153">
        <f t="shared" si="99"/>
        <v>70.381557656506004</v>
      </c>
      <c r="AH153" s="22">
        <f t="shared" si="100"/>
        <v>83.150881732033028</v>
      </c>
      <c r="AI153" s="22">
        <f t="shared" si="100"/>
        <v>81.510168613478143</v>
      </c>
      <c r="AJ153" s="22">
        <f t="shared" si="100"/>
        <v>90.921605295869355</v>
      </c>
      <c r="AK153" s="22">
        <f t="shared" si="100"/>
        <v>84.974578318221958</v>
      </c>
      <c r="AL153" s="22">
        <f t="shared" si="100"/>
        <v>28.433236906990121</v>
      </c>
      <c r="AM153" s="23" t="e">
        <f t="shared" si="101"/>
        <v>#VALUE!</v>
      </c>
      <c r="AN153" s="22">
        <f t="shared" si="95"/>
        <v>32.208261827596196</v>
      </c>
      <c r="AO153" s="24">
        <f t="shared" si="95"/>
        <v>22.480835932658938</v>
      </c>
      <c r="AP153" s="24">
        <f t="shared" si="95"/>
        <v>0</v>
      </c>
      <c r="AQ153" s="25">
        <f t="shared" si="95"/>
        <v>69.182940477880791</v>
      </c>
      <c r="AR153" s="25">
        <f t="shared" si="95"/>
        <v>34.804794731813104</v>
      </c>
      <c r="AS153" s="25">
        <f t="shared" si="95"/>
        <v>64.993179819403153</v>
      </c>
      <c r="AT153" s="26" t="e">
        <f t="shared" si="102"/>
        <v>#VALUE!</v>
      </c>
      <c r="AU153" s="26" t="e">
        <f t="shared" si="102"/>
        <v>#VALUE!</v>
      </c>
      <c r="AV153" s="27" t="e">
        <f t="shared" si="103"/>
        <v>#VALUE!</v>
      </c>
      <c r="AW153" s="27" t="e">
        <f t="shared" si="103"/>
        <v>#VALUE!</v>
      </c>
      <c r="AX153" s="28" t="e">
        <f t="shared" si="103"/>
        <v>#VALUE!</v>
      </c>
      <c r="AY153" s="28" t="e">
        <f t="shared" si="103"/>
        <v>#VALUE!</v>
      </c>
      <c r="AZ153" t="e">
        <f>NA()</f>
        <v>#N/A</v>
      </c>
      <c r="BA153" s="23">
        <f t="shared" si="104"/>
        <v>28.423858620787538</v>
      </c>
      <c r="BB153" s="23">
        <f t="shared" si="105"/>
        <v>44.158170321414744</v>
      </c>
    </row>
    <row r="154" spans="1:54" x14ac:dyDescent="0.3">
      <c r="D154">
        <v>69</v>
      </c>
      <c r="F154">
        <v>68</v>
      </c>
      <c r="G154" s="22">
        <f t="shared" si="91"/>
        <v>82.49681001646168</v>
      </c>
      <c r="H154" s="22">
        <f t="shared" si="91"/>
        <v>80.160894549371818</v>
      </c>
      <c r="I154" s="22">
        <f t="shared" si="91"/>
        <v>89.53057056720219</v>
      </c>
      <c r="J154" s="22">
        <f t="shared" si="91"/>
        <v>83.635879089422701</v>
      </c>
      <c r="K154" s="22">
        <f t="shared" si="91"/>
        <v>28.280338988964576</v>
      </c>
      <c r="L154" s="23" t="e">
        <f t="shared" si="96"/>
        <v>#VALUE!</v>
      </c>
      <c r="M154" s="22">
        <f t="shared" si="92"/>
        <v>31.569172025070682</v>
      </c>
      <c r="N154" s="24">
        <f t="shared" si="92"/>
        <v>21.986756940806558</v>
      </c>
      <c r="O154" s="24">
        <f t="shared" si="92"/>
        <v>0</v>
      </c>
      <c r="P154" s="25">
        <f t="shared" si="92"/>
        <v>68.254327767941191</v>
      </c>
      <c r="Q154" s="25">
        <f t="shared" si="92"/>
        <v>34.49287795092674</v>
      </c>
      <c r="R154" s="25">
        <f t="shared" si="92"/>
        <v>64.860125761685396</v>
      </c>
      <c r="S154" s="26" t="e">
        <f t="shared" si="93"/>
        <v>#VALUE!</v>
      </c>
      <c r="T154" s="26" t="e">
        <f t="shared" si="93"/>
        <v>#VALUE!</v>
      </c>
      <c r="U154" s="27" t="e">
        <f t="shared" si="94"/>
        <v>#VALUE!</v>
      </c>
      <c r="V154" s="27" t="e">
        <f t="shared" si="94"/>
        <v>#VALUE!</v>
      </c>
      <c r="W154" s="28" t="e">
        <f t="shared" si="94"/>
        <v>#VALUE!</v>
      </c>
      <c r="X154" s="28" t="e">
        <f t="shared" si="94"/>
        <v>#VALUE!</v>
      </c>
      <c r="Y154" t="e">
        <f>NA()</f>
        <v>#N/A</v>
      </c>
      <c r="Z154" s="23">
        <f t="shared" si="97"/>
        <v>28.359484620709264</v>
      </c>
      <c r="AA154" s="23">
        <f t="shared" si="98"/>
        <v>43.985036328604856</v>
      </c>
      <c r="AE154">
        <v>69</v>
      </c>
      <c r="AG154">
        <f t="shared" si="99"/>
        <v>70.618880671460559</v>
      </c>
      <c r="AH154" s="22">
        <f t="shared" si="100"/>
        <v>83.210891680321694</v>
      </c>
      <c r="AI154" s="22">
        <f t="shared" si="100"/>
        <v>81.640120326574618</v>
      </c>
      <c r="AJ154" s="22">
        <f t="shared" si="100"/>
        <v>91.05306849695971</v>
      </c>
      <c r="AK154" s="22">
        <f t="shared" si="100"/>
        <v>85.103305004268194</v>
      </c>
      <c r="AL154" s="22">
        <f t="shared" si="100"/>
        <v>28.447159078169953</v>
      </c>
      <c r="AM154" s="23" t="e">
        <f t="shared" si="101"/>
        <v>#VALUE!</v>
      </c>
      <c r="AN154" s="22">
        <f t="shared" si="95"/>
        <v>32.269776552736346</v>
      </c>
      <c r="AO154" s="24">
        <f t="shared" si="95"/>
        <v>22.528809809901837</v>
      </c>
      <c r="AP154" s="24">
        <f t="shared" si="95"/>
        <v>0</v>
      </c>
      <c r="AQ154" s="25">
        <f t="shared" si="95"/>
        <v>69.272080807036772</v>
      </c>
      <c r="AR154" s="25">
        <f t="shared" si="95"/>
        <v>34.834191103644436</v>
      </c>
      <c r="AS154" s="25">
        <f t="shared" si="95"/>
        <v>65.005064790607818</v>
      </c>
      <c r="AT154" s="26" t="e">
        <f t="shared" si="102"/>
        <v>#VALUE!</v>
      </c>
      <c r="AU154" s="26" t="e">
        <f t="shared" si="102"/>
        <v>#VALUE!</v>
      </c>
      <c r="AV154" s="27" t="e">
        <f t="shared" si="103"/>
        <v>#VALUE!</v>
      </c>
      <c r="AW154" s="27" t="e">
        <f t="shared" si="103"/>
        <v>#VALUE!</v>
      </c>
      <c r="AX154" s="28" t="e">
        <f t="shared" si="103"/>
        <v>#VALUE!</v>
      </c>
      <c r="AY154" s="28" t="e">
        <f t="shared" si="103"/>
        <v>#VALUE!</v>
      </c>
      <c r="AZ154" t="e">
        <f>NA()</f>
        <v>#N/A</v>
      </c>
      <c r="BA154" s="23">
        <f t="shared" si="104"/>
        <v>28.429631627262026</v>
      </c>
      <c r="BB154" s="23">
        <f t="shared" si="105"/>
        <v>44.174326795950662</v>
      </c>
    </row>
    <row r="155" spans="1:54" x14ac:dyDescent="0.3">
      <c r="D155">
        <v>70</v>
      </c>
      <c r="F155">
        <v>69</v>
      </c>
      <c r="G155" s="22">
        <f t="shared" si="91"/>
        <v>82.783313069951546</v>
      </c>
      <c r="H155" s="22">
        <f t="shared" si="91"/>
        <v>80.73758167999469</v>
      </c>
      <c r="I155" s="22">
        <f t="shared" si="91"/>
        <v>90.130862724935355</v>
      </c>
      <c r="J155" s="22">
        <f t="shared" si="91"/>
        <v>84.208519269498993</v>
      </c>
      <c r="K155" s="22">
        <f t="shared" si="91"/>
        <v>28.347566671542104</v>
      </c>
      <c r="L155" s="23" t="e">
        <f t="shared" si="96"/>
        <v>#VALUE!</v>
      </c>
      <c r="M155" s="22">
        <f t="shared" si="92"/>
        <v>31.842401394914027</v>
      </c>
      <c r="N155" s="24">
        <f t="shared" si="92"/>
        <v>22.19704318987586</v>
      </c>
      <c r="O155" s="24">
        <f t="shared" si="92"/>
        <v>0</v>
      </c>
      <c r="P155" s="25">
        <f t="shared" si="92"/>
        <v>68.651905244413229</v>
      </c>
      <c r="Q155" s="25">
        <f t="shared" si="92"/>
        <v>34.6276806504791</v>
      </c>
      <c r="R155" s="25">
        <f t="shared" si="92"/>
        <v>64.919184784576998</v>
      </c>
      <c r="S155" s="26" t="e">
        <f t="shared" si="93"/>
        <v>#VALUE!</v>
      </c>
      <c r="T155" s="26" t="e">
        <f t="shared" si="93"/>
        <v>#VALUE!</v>
      </c>
      <c r="U155" s="27" t="e">
        <f t="shared" si="94"/>
        <v>#VALUE!</v>
      </c>
      <c r="V155" s="27" t="e">
        <f t="shared" si="94"/>
        <v>#VALUE!</v>
      </c>
      <c r="W155" s="28" t="e">
        <f t="shared" si="94"/>
        <v>#VALUE!</v>
      </c>
      <c r="X155" s="28" t="e">
        <f t="shared" si="94"/>
        <v>#VALUE!</v>
      </c>
      <c r="Y155" t="e">
        <f>NA()</f>
        <v>#N/A</v>
      </c>
      <c r="Z155" s="23">
        <f t="shared" si="97"/>
        <v>28.388003066579095</v>
      </c>
      <c r="AA155" s="23">
        <f t="shared" si="98"/>
        <v>44.060237139714815</v>
      </c>
      <c r="AE155">
        <v>70</v>
      </c>
      <c r="AG155">
        <f t="shared" si="99"/>
        <v>70.837563442472316</v>
      </c>
      <c r="AH155" s="22">
        <f t="shared" si="100"/>
        <v>83.265405089788061</v>
      </c>
      <c r="AI155" s="22">
        <f t="shared" si="100"/>
        <v>81.75915815308305</v>
      </c>
      <c r="AJ155" s="22">
        <f t="shared" si="100"/>
        <v>91.173096331120831</v>
      </c>
      <c r="AK155" s="22">
        <f t="shared" si="100"/>
        <v>85.221188125925636</v>
      </c>
      <c r="AL155" s="22">
        <f t="shared" si="100"/>
        <v>28.459789888995907</v>
      </c>
      <c r="AM155" s="23" t="e">
        <f t="shared" si="101"/>
        <v>#VALUE!</v>
      </c>
      <c r="AN155" s="22">
        <f t="shared" si="95"/>
        <v>32.326118271731936</v>
      </c>
      <c r="AO155" s="24">
        <f t="shared" si="95"/>
        <v>22.572816089937195</v>
      </c>
      <c r="AP155" s="24">
        <f t="shared" si="95"/>
        <v>0</v>
      </c>
      <c r="AQ155" s="25">
        <f t="shared" si="95"/>
        <v>69.353688561134533</v>
      </c>
      <c r="AR155" s="25">
        <f t="shared" si="95"/>
        <v>34.861018305400734</v>
      </c>
      <c r="AS155" s="25">
        <f t="shared" si="95"/>
        <v>65.015812476736926</v>
      </c>
      <c r="AT155" s="26" t="e">
        <f t="shared" si="102"/>
        <v>#VALUE!</v>
      </c>
      <c r="AU155" s="26" t="e">
        <f t="shared" si="102"/>
        <v>#VALUE!</v>
      </c>
      <c r="AV155" s="27" t="e">
        <f t="shared" si="103"/>
        <v>#VALUE!</v>
      </c>
      <c r="AW155" s="27" t="e">
        <f t="shared" si="103"/>
        <v>#VALUE!</v>
      </c>
      <c r="AX155" s="28" t="e">
        <f t="shared" si="103"/>
        <v>#VALUE!</v>
      </c>
      <c r="AY155" s="28" t="e">
        <f t="shared" si="103"/>
        <v>#VALUE!</v>
      </c>
      <c r="AZ155" t="e">
        <f>NA()</f>
        <v>#N/A</v>
      </c>
      <c r="BA155" s="23">
        <f t="shared" si="104"/>
        <v>28.434855711096276</v>
      </c>
      <c r="BB155" s="23">
        <f t="shared" si="105"/>
        <v>44.189046518296941</v>
      </c>
    </row>
    <row r="156" spans="1:54" x14ac:dyDescent="0.3">
      <c r="D156">
        <v>71</v>
      </c>
      <c r="F156">
        <v>70</v>
      </c>
      <c r="G156" s="22">
        <f t="shared" si="91"/>
        <v>83.052514506935069</v>
      </c>
      <c r="H156" s="22">
        <f t="shared" si="91"/>
        <v>81.299552875900915</v>
      </c>
      <c r="I156" s="22">
        <f t="shared" si="91"/>
        <v>90.707590264372342</v>
      </c>
      <c r="J156" s="22">
        <f t="shared" si="91"/>
        <v>84.765869722055569</v>
      </c>
      <c r="K156" s="22">
        <f t="shared" si="91"/>
        <v>28.410376114609125</v>
      </c>
      <c r="L156" s="23" t="e">
        <f t="shared" si="96"/>
        <v>#VALUE!</v>
      </c>
      <c r="M156" s="22">
        <f t="shared" si="92"/>
        <v>32.108547858206798</v>
      </c>
      <c r="N156" s="24">
        <f t="shared" si="92"/>
        <v>22.403231108304947</v>
      </c>
      <c r="O156" s="24">
        <f t="shared" si="92"/>
        <v>0</v>
      </c>
      <c r="P156" s="25">
        <f t="shared" si="92"/>
        <v>69.038357233874848</v>
      </c>
      <c r="Q156" s="25">
        <f t="shared" si="92"/>
        <v>34.756909149300206</v>
      </c>
      <c r="R156" s="25">
        <f t="shared" si="92"/>
        <v>64.97357792676118</v>
      </c>
      <c r="S156" s="26" t="e">
        <f t="shared" si="93"/>
        <v>#VALUE!</v>
      </c>
      <c r="T156" s="26" t="e">
        <f t="shared" si="93"/>
        <v>#VALUE!</v>
      </c>
      <c r="U156" s="27" t="e">
        <f t="shared" si="94"/>
        <v>#VALUE!</v>
      </c>
      <c r="V156" s="27" t="e">
        <f t="shared" si="94"/>
        <v>#VALUE!</v>
      </c>
      <c r="W156" s="28" t="e">
        <f t="shared" si="94"/>
        <v>#VALUE!</v>
      </c>
      <c r="X156" s="28" t="e">
        <f t="shared" si="94"/>
        <v>#VALUE!</v>
      </c>
      <c r="Y156" t="e">
        <f>NA()</f>
        <v>#N/A</v>
      </c>
      <c r="Z156" s="23">
        <f t="shared" si="97"/>
        <v>28.414345874783262</v>
      </c>
      <c r="AA156" s="23">
        <f t="shared" si="98"/>
        <v>44.131791827175526</v>
      </c>
      <c r="AE156">
        <v>71</v>
      </c>
      <c r="AG156">
        <f t="shared" si="99"/>
        <v>71.039070044546008</v>
      </c>
      <c r="AH156" s="22">
        <f t="shared" si="100"/>
        <v>83.314980574953367</v>
      </c>
      <c r="AI156" s="22">
        <f t="shared" si="100"/>
        <v>81.868249051580193</v>
      </c>
      <c r="AJ156" s="22">
        <f t="shared" si="100"/>
        <v>91.282761815119045</v>
      </c>
      <c r="AK156" s="22">
        <f t="shared" si="100"/>
        <v>85.329193328078077</v>
      </c>
      <c r="AL156" s="22">
        <f t="shared" si="100"/>
        <v>28.471263063780011</v>
      </c>
      <c r="AM156" s="23" t="e">
        <f t="shared" si="101"/>
        <v>#VALUE!</v>
      </c>
      <c r="AN156" s="22">
        <f t="shared" si="95"/>
        <v>32.377746168141542</v>
      </c>
      <c r="AO156" s="24">
        <f t="shared" si="95"/>
        <v>22.61319707443711</v>
      </c>
      <c r="AP156" s="24">
        <f t="shared" si="95"/>
        <v>0</v>
      </c>
      <c r="AQ156" s="25">
        <f t="shared" si="95"/>
        <v>69.428438197577989</v>
      </c>
      <c r="AR156" s="25">
        <f t="shared" si="95"/>
        <v>34.885519375195422</v>
      </c>
      <c r="AS156" s="25">
        <f t="shared" si="95"/>
        <v>65.025546038216802</v>
      </c>
      <c r="AT156" s="26" t="e">
        <f t="shared" si="102"/>
        <v>#VALUE!</v>
      </c>
      <c r="AU156" s="26" t="e">
        <f t="shared" si="102"/>
        <v>#VALUE!</v>
      </c>
      <c r="AV156" s="27" t="e">
        <f t="shared" si="103"/>
        <v>#VALUE!</v>
      </c>
      <c r="AW156" s="27" t="e">
        <f t="shared" si="103"/>
        <v>#VALUE!</v>
      </c>
      <c r="AX156" s="28" t="e">
        <f t="shared" si="103"/>
        <v>#VALUE!</v>
      </c>
      <c r="AY156" s="28" t="e">
        <f t="shared" si="103"/>
        <v>#VALUE!</v>
      </c>
      <c r="AZ156" t="e">
        <f>NA()</f>
        <v>#N/A</v>
      </c>
      <c r="BA156" s="23">
        <f t="shared" si="104"/>
        <v>28.439589787628979</v>
      </c>
      <c r="BB156" s="23">
        <f t="shared" si="105"/>
        <v>44.202469198142751</v>
      </c>
    </row>
    <row r="158" spans="1:54" x14ac:dyDescent="0.3">
      <c r="A158" t="s">
        <v>39</v>
      </c>
      <c r="B158" s="8">
        <f>Settings!J6</f>
        <v>92.5</v>
      </c>
      <c r="F158" t="s">
        <v>33</v>
      </c>
      <c r="G158" s="22"/>
      <c r="H158" s="22"/>
      <c r="I158" s="22"/>
      <c r="J158" s="22"/>
      <c r="K158" s="22"/>
      <c r="L158" s="23"/>
      <c r="M158" s="21">
        <f>2*(1-EXP(-0.104*(B158-70)))</f>
        <v>1.8073447235390139</v>
      </c>
      <c r="N158" s="24"/>
      <c r="O158" s="24"/>
      <c r="P158" s="25">
        <f>4*(1-EXP(-0.025*P11))</f>
        <v>2.8539808125592394</v>
      </c>
      <c r="Q158" s="25">
        <f>10*(1-EXP(-0.013*Q11))</f>
        <v>4.77954223238984</v>
      </c>
      <c r="R158" s="25">
        <f>12*(1-EXP(-0.0166*R11))</f>
        <v>6.7674085641415722</v>
      </c>
      <c r="S158" s="26"/>
      <c r="T158" s="26"/>
      <c r="U158" s="27"/>
      <c r="V158" s="27"/>
      <c r="W158" s="28"/>
      <c r="X158" s="28"/>
      <c r="AB158" t="s">
        <v>39</v>
      </c>
      <c r="AC158" s="8">
        <f>B158</f>
        <v>92.5</v>
      </c>
      <c r="AG158" t="s">
        <v>33</v>
      </c>
      <c r="AH158" s="22"/>
      <c r="AI158" s="22"/>
      <c r="AJ158" s="22"/>
      <c r="AK158" s="22"/>
      <c r="AL158" s="22"/>
      <c r="AM158" s="23"/>
      <c r="AN158" s="21">
        <f>2*(1-EXP(-0.104*(AC158-70)))</f>
        <v>1.8073447235390139</v>
      </c>
      <c r="AO158" s="24"/>
      <c r="AP158" s="24"/>
      <c r="AQ158" s="25">
        <f>4*(1-EXP(-0.025*AQ11))</f>
        <v>2.8539808125592394</v>
      </c>
      <c r="AR158" s="25">
        <f>10*(1-EXP(-0.013*AR11))</f>
        <v>4.77954223238984</v>
      </c>
      <c r="AS158" s="25">
        <f>12*(1-EXP(-0.0166*AS11))</f>
        <v>6.7674085641415722</v>
      </c>
      <c r="AT158" s="26"/>
      <c r="AU158" s="26"/>
      <c r="AV158" s="27"/>
      <c r="AW158" s="27"/>
      <c r="AX158" s="28"/>
      <c r="AY158" s="28"/>
    </row>
    <row r="159" spans="1:54" x14ac:dyDescent="0.3">
      <c r="A159" t="s">
        <v>22</v>
      </c>
      <c r="B159" s="8">
        <f>Settings!I6</f>
        <v>50</v>
      </c>
      <c r="F159" t="s">
        <v>34</v>
      </c>
      <c r="G159" s="22"/>
      <c r="H159" s="22"/>
      <c r="I159" s="22"/>
      <c r="J159" s="22"/>
      <c r="K159" s="22"/>
      <c r="L159" s="23"/>
      <c r="M159" s="21">
        <f>1.5*(1-EXP(-0.0201*M11))</f>
        <v>0.95093304779397692</v>
      </c>
      <c r="N159" s="24"/>
      <c r="O159" s="24"/>
      <c r="P159" s="25">
        <f>4*(1-EXP(-0.034*P11))</f>
        <v>3.2692659037890617</v>
      </c>
      <c r="Q159" s="25">
        <f>6*(1-EXP(-0.06*Q11))</f>
        <v>5.7012775897928165</v>
      </c>
      <c r="R159" s="25">
        <f>20*(1-EXP(-0.021*R11))</f>
        <v>13.001245017776895</v>
      </c>
      <c r="S159" s="26"/>
      <c r="T159" s="26"/>
      <c r="U159" s="27"/>
      <c r="V159" s="27"/>
      <c r="W159" s="28"/>
      <c r="X159" s="28"/>
      <c r="AB159" t="s">
        <v>22</v>
      </c>
      <c r="AC159" s="8">
        <f>B159</f>
        <v>50</v>
      </c>
      <c r="AG159" t="s">
        <v>34</v>
      </c>
      <c r="AH159" s="22"/>
      <c r="AI159" s="22"/>
      <c r="AJ159" s="22"/>
      <c r="AK159" s="22"/>
      <c r="AL159" s="22"/>
      <c r="AM159" s="23"/>
      <c r="AN159" s="21">
        <f>1.5*(1-EXP(-0.0201*AN11))</f>
        <v>0.95093304779397692</v>
      </c>
      <c r="AO159" s="24"/>
      <c r="AP159" s="24"/>
      <c r="AQ159" s="25">
        <f>4*(1-EXP(-0.034*AQ11))</f>
        <v>3.2692659037890617</v>
      </c>
      <c r="AR159" s="25">
        <f>6*(1-EXP(-0.06*AR11))</f>
        <v>5.7012775897928165</v>
      </c>
      <c r="AS159" s="25">
        <f>20*(1-EXP(-0.021*AS11))</f>
        <v>13.001245017776895</v>
      </c>
      <c r="AT159" s="26"/>
      <c r="AU159" s="26"/>
      <c r="AV159" s="27"/>
      <c r="AW159" s="27"/>
      <c r="AX159" s="28"/>
      <c r="AY159" s="28"/>
    </row>
    <row r="160" spans="1:54" x14ac:dyDescent="0.3">
      <c r="A160" t="s">
        <v>48</v>
      </c>
      <c r="B160" s="8">
        <f>Settings!H6</f>
        <v>113</v>
      </c>
      <c r="F160" t="s">
        <v>32</v>
      </c>
      <c r="G160" s="22">
        <f>IF(B158&gt;84, 0.75+0.75*(1-EXP(-0.23*(B158-84)))^0.5, 0.75-0.75*(1-EXP(0.23*(B158-84)))^0.5)</f>
        <v>1.4448884672086231</v>
      </c>
      <c r="H160" s="22">
        <f>5*(1-EXP(-0.0115*H11))</f>
        <v>2.1864756559652214</v>
      </c>
      <c r="I160" s="22">
        <f>5*(1-EXP(-0.0164*I11))^2.24</f>
        <v>1.3619495953903284</v>
      </c>
      <c r="J160" s="22">
        <f>5*(1-EXP(-0.0164*J11))^2.24</f>
        <v>1.3619495953903284</v>
      </c>
      <c r="K160" s="22">
        <f>5*(1-EXP(-0.0149*K11))^2.48</f>
        <v>1.012768136147173</v>
      </c>
      <c r="L160" s="23">
        <f>5*(1-EXP(-0.0149*L11))^2.48</f>
        <v>1.012768136147173</v>
      </c>
      <c r="M160" s="21">
        <f>M158+M159</f>
        <v>2.7582777713329909</v>
      </c>
      <c r="N160" s="24">
        <f>1.5*(1-EXP(-0.0183*N11))</f>
        <v>0.89922506086377174</v>
      </c>
      <c r="O160" s="24">
        <f>1.5*(1-EXP(-0.0183*O11))</f>
        <v>0.89922506086377174</v>
      </c>
      <c r="P160" s="25">
        <f>P158+P159</f>
        <v>6.1232467163483015</v>
      </c>
      <c r="Q160" s="25">
        <f>Q158+Q159</f>
        <v>10.480819822182657</v>
      </c>
      <c r="R160" s="25">
        <f>R158+R159</f>
        <v>19.768653581918468</v>
      </c>
      <c r="S160" s="26">
        <f>B161/10</f>
        <v>0.4</v>
      </c>
      <c r="T160" s="26">
        <f>B161/10</f>
        <v>0.4</v>
      </c>
      <c r="U160" s="27" t="e">
        <f>($C$5/100*$H$160)+((100-$C$5)/100*$N$160)</f>
        <v>#VALUE!</v>
      </c>
      <c r="V160" s="27" t="e">
        <f>($C$5/100*$H$160)+((100-$C$5)/100*$N$160)</f>
        <v>#VALUE!</v>
      </c>
      <c r="W160" s="28">
        <f>5*(1-EXP(-0.0115*W11))</f>
        <v>2.1864756559652214</v>
      </c>
      <c r="X160" s="28">
        <f>5*(1-EXP(-0.0115*X11))</f>
        <v>2.1864756559652214</v>
      </c>
      <c r="AB160" t="s">
        <v>48</v>
      </c>
      <c r="AC160" s="8">
        <f>B160</f>
        <v>113</v>
      </c>
      <c r="AG160" t="s">
        <v>32</v>
      </c>
      <c r="AH160" s="22">
        <f>IF(AC158&gt;84, 0.75+0.75*(1-EXP(-0.23*(AC158-84)))^0.5, 0.75-0.75*(1-EXP(0.23*(AC158-84)))^0.5)</f>
        <v>1.4448884672086231</v>
      </c>
      <c r="AI160" s="22">
        <f>5*(1-EXP(-0.0115*AI11))</f>
        <v>2.1864756559652214</v>
      </c>
      <c r="AJ160" s="22">
        <f>5*(1-EXP(-0.0164*AJ11))^2.24</f>
        <v>1.3619495953903284</v>
      </c>
      <c r="AK160" s="22">
        <f>5*(1-EXP(-0.0164*AK11))^2.24</f>
        <v>1.3619495953903284</v>
      </c>
      <c r="AL160" s="22">
        <f>5*(1-EXP(-0.0149*AL11))^2.48</f>
        <v>1.012768136147173</v>
      </c>
      <c r="AM160" s="23">
        <f>5*(1-EXP(-0.0149*AM11))^2.48</f>
        <v>1.012768136147173</v>
      </c>
      <c r="AN160" s="21">
        <f>AN158+AN159</f>
        <v>2.7582777713329909</v>
      </c>
      <c r="AO160" s="24">
        <f>1.5*(1-EXP(-0.0183*AO11))</f>
        <v>0.89922506086377174</v>
      </c>
      <c r="AP160" s="24">
        <f>1.5*(1-EXP(-0.0183*AP11))</f>
        <v>0.89922506086377174</v>
      </c>
      <c r="AQ160" s="25">
        <f>AQ158+AQ159</f>
        <v>6.1232467163483015</v>
      </c>
      <c r="AR160" s="25">
        <f>AR158+AR159</f>
        <v>10.480819822182657</v>
      </c>
      <c r="AS160" s="25">
        <f>AS158+AS159</f>
        <v>19.768653581918468</v>
      </c>
      <c r="AT160" s="26">
        <f>AC161/10</f>
        <v>0.4</v>
      </c>
      <c r="AU160" s="26">
        <f>AC161/10</f>
        <v>0.4</v>
      </c>
      <c r="AV160" s="27" t="e">
        <f>($C$5/100*$H$160)+((100-$C$5)/100*$N$160)</f>
        <v>#VALUE!</v>
      </c>
      <c r="AW160" s="27" t="e">
        <f>($C$5/100*$H$160)+((100-$C$5)/100*$N$160)</f>
        <v>#VALUE!</v>
      </c>
      <c r="AX160" s="28">
        <f>5*(1-EXP(-0.0115*AX11))</f>
        <v>2.1864756559652214</v>
      </c>
      <c r="AY160" s="28">
        <f>5*(1-EXP(-0.0115*AY11))</f>
        <v>2.1864756559652214</v>
      </c>
    </row>
    <row r="161" spans="1:51" x14ac:dyDescent="0.3">
      <c r="A161" t="s">
        <v>41</v>
      </c>
      <c r="B161" s="26">
        <f>INDEX(A165:A203, C161)</f>
        <v>4</v>
      </c>
      <c r="C161">
        <v>15</v>
      </c>
      <c r="G161" s="22"/>
      <c r="H161" s="22"/>
      <c r="I161" s="22"/>
      <c r="J161" s="22"/>
      <c r="K161" s="22"/>
      <c r="L161" s="23"/>
      <c r="M161" s="21"/>
      <c r="N161" s="24"/>
      <c r="O161" s="24"/>
      <c r="P161" s="25"/>
      <c r="Q161" s="25"/>
      <c r="R161" s="25"/>
      <c r="S161" s="26"/>
      <c r="T161" s="26"/>
      <c r="U161" s="27"/>
      <c r="V161" s="27"/>
      <c r="W161" s="28"/>
      <c r="X161" s="28"/>
      <c r="AB161" t="s">
        <v>41</v>
      </c>
      <c r="AC161" s="8">
        <f>B161</f>
        <v>4</v>
      </c>
      <c r="AH161" s="22"/>
      <c r="AI161" s="22"/>
      <c r="AJ161" s="22"/>
      <c r="AK161" s="22"/>
      <c r="AL161" s="22"/>
      <c r="AM161" s="23"/>
      <c r="AN161" s="21"/>
      <c r="AO161" s="24"/>
      <c r="AP161" s="24"/>
      <c r="AQ161" s="25"/>
      <c r="AR161" s="25"/>
      <c r="AS161" s="25"/>
      <c r="AT161" s="26"/>
      <c r="AU161" s="26"/>
      <c r="AV161" s="27"/>
      <c r="AW161" s="27"/>
      <c r="AX161" s="28"/>
      <c r="AY161" s="28"/>
    </row>
    <row r="162" spans="1:51" x14ac:dyDescent="0.3">
      <c r="A162" t="s">
        <v>53</v>
      </c>
      <c r="B162" s="8" t="str">
        <f>C5</f>
        <v/>
      </c>
      <c r="F162" t="s">
        <v>36</v>
      </c>
      <c r="G162" s="22">
        <v>2</v>
      </c>
      <c r="H162" s="22">
        <v>3</v>
      </c>
      <c r="I162" s="22">
        <v>8</v>
      </c>
      <c r="J162" s="22">
        <v>4</v>
      </c>
      <c r="K162" s="22">
        <v>18</v>
      </c>
      <c r="L162" s="3" t="str">
        <f>$B$162</f>
        <v/>
      </c>
      <c r="M162" s="21">
        <v>10</v>
      </c>
      <c r="N162" s="24"/>
      <c r="O162" s="24"/>
      <c r="P162" s="25"/>
      <c r="Q162" s="25"/>
      <c r="R162" s="25"/>
      <c r="S162" s="26"/>
      <c r="T162" s="26"/>
      <c r="U162" s="27">
        <v>6</v>
      </c>
      <c r="V162" s="27">
        <v>6</v>
      </c>
      <c r="W162" s="28">
        <v>6</v>
      </c>
      <c r="X162" s="28">
        <v>6</v>
      </c>
      <c r="AB162" t="s">
        <v>53</v>
      </c>
      <c r="AC162" s="8" t="str">
        <f>B162</f>
        <v/>
      </c>
      <c r="AG162" t="s">
        <v>36</v>
      </c>
      <c r="AH162" s="22">
        <v>2</v>
      </c>
      <c r="AI162" s="22">
        <v>3</v>
      </c>
      <c r="AJ162" s="22">
        <v>8</v>
      </c>
      <c r="AK162" s="22">
        <v>4</v>
      </c>
      <c r="AL162" s="22">
        <v>18</v>
      </c>
      <c r="AM162" s="3" t="str">
        <f>$AC$162</f>
        <v/>
      </c>
      <c r="AN162" s="21">
        <v>10</v>
      </c>
      <c r="AO162" s="24"/>
      <c r="AP162" s="24"/>
      <c r="AQ162" s="25"/>
      <c r="AR162" s="25"/>
      <c r="AS162" s="25"/>
      <c r="AT162" s="26"/>
      <c r="AU162" s="26"/>
      <c r="AV162" s="27">
        <v>6</v>
      </c>
      <c r="AW162" s="27">
        <v>6</v>
      </c>
      <c r="AX162" s="28">
        <v>6</v>
      </c>
      <c r="AY162" s="28">
        <v>6</v>
      </c>
    </row>
    <row r="163" spans="1:51" x14ac:dyDescent="0.3">
      <c r="F163" t="s">
        <v>37</v>
      </c>
      <c r="G163" s="22">
        <v>0.75</v>
      </c>
      <c r="H163" s="22">
        <v>0.8</v>
      </c>
      <c r="I163" s="22">
        <v>1.1499999999999999</v>
      </c>
      <c r="J163" s="22">
        <v>1.2</v>
      </c>
      <c r="K163" s="22">
        <v>1.2</v>
      </c>
      <c r="L163" s="23">
        <v>1.8</v>
      </c>
      <c r="M163" s="21">
        <v>0.5</v>
      </c>
      <c r="N163" s="24"/>
      <c r="O163" s="24"/>
      <c r="P163" s="25"/>
      <c r="Q163" s="25"/>
      <c r="R163" s="25"/>
      <c r="S163" s="26"/>
      <c r="T163" s="26"/>
      <c r="U163" s="27">
        <v>0.8</v>
      </c>
      <c r="V163" s="27">
        <v>0.8</v>
      </c>
      <c r="W163" s="28">
        <v>0.8</v>
      </c>
      <c r="X163" s="28">
        <v>0.8</v>
      </c>
      <c r="AG163" t="s">
        <v>37</v>
      </c>
      <c r="AH163" s="22">
        <v>0.75</v>
      </c>
      <c r="AI163" s="22">
        <v>0.8</v>
      </c>
      <c r="AJ163" s="22">
        <v>1.1499999999999999</v>
      </c>
      <c r="AK163" s="22">
        <v>1.2</v>
      </c>
      <c r="AL163" s="22">
        <v>1.2</v>
      </c>
      <c r="AM163" s="23">
        <v>1.8</v>
      </c>
      <c r="AN163" s="21">
        <v>0.5</v>
      </c>
      <c r="AO163" s="24"/>
      <c r="AP163" s="24"/>
      <c r="AQ163" s="25"/>
      <c r="AR163" s="25"/>
      <c r="AS163" s="25"/>
      <c r="AT163" s="26"/>
      <c r="AU163" s="26"/>
      <c r="AV163" s="27">
        <v>0.8</v>
      </c>
      <c r="AW163" s="27">
        <v>0.8</v>
      </c>
      <c r="AX163" s="28">
        <v>0.8</v>
      </c>
      <c r="AY163" s="28">
        <v>0.8</v>
      </c>
    </row>
    <row r="164" spans="1:51" x14ac:dyDescent="0.3">
      <c r="A164" t="s">
        <v>184</v>
      </c>
      <c r="B164" t="s">
        <v>185</v>
      </c>
      <c r="F164" t="s">
        <v>35</v>
      </c>
      <c r="G164" s="22">
        <f t="shared" ref="G164:M164" si="106">0.001*G162^1.5*(460+25.9*$B$160)^1.5</f>
        <v>557.45534655513279</v>
      </c>
      <c r="H164" s="22">
        <f t="shared" si="106"/>
        <v>1024.1108650848298</v>
      </c>
      <c r="I164" s="22">
        <f t="shared" si="106"/>
        <v>4459.6427724410605</v>
      </c>
      <c r="J164" s="22">
        <f t="shared" si="106"/>
        <v>1576.7218230313251</v>
      </c>
      <c r="K164" s="22">
        <f t="shared" si="106"/>
        <v>15051.294356988577</v>
      </c>
      <c r="L164" s="23" t="e">
        <f t="shared" si="106"/>
        <v>#VALUE!</v>
      </c>
      <c r="M164" s="21">
        <f t="shared" si="106"/>
        <v>6232.5402465899033</v>
      </c>
      <c r="N164" s="24"/>
      <c r="O164" s="24"/>
      <c r="P164" s="25"/>
      <c r="Q164" s="25"/>
      <c r="R164" s="25"/>
      <c r="S164" s="26"/>
      <c r="T164" s="26"/>
      <c r="U164" s="27">
        <f>0.001*U162^1.5*(460+25.9*$B$160)^1.5</f>
        <v>2896.6229495532189</v>
      </c>
      <c r="V164" s="27">
        <f>0.001*V162^1.5*(460+25.9*$B$160)^1.5</f>
        <v>2896.6229495532189</v>
      </c>
      <c r="W164" s="28">
        <f>0.001*W162^1.5*(460+25.9*$B$160)^1.5</f>
        <v>2896.6229495532189</v>
      </c>
      <c r="X164" s="28">
        <f>0.001*X162^1.5*(460+25.9*$B$160)^1.5</f>
        <v>2896.6229495532189</v>
      </c>
      <c r="AG164" t="s">
        <v>35</v>
      </c>
      <c r="AH164" s="22">
        <f t="shared" ref="AH164:AN164" si="107">0.001*AH162^1.5*(460+25.9*$B$160)^1.5</f>
        <v>557.45534655513279</v>
      </c>
      <c r="AI164" s="22">
        <f t="shared" si="107"/>
        <v>1024.1108650848298</v>
      </c>
      <c r="AJ164" s="22">
        <f t="shared" si="107"/>
        <v>4459.6427724410605</v>
      </c>
      <c r="AK164" s="22">
        <f t="shared" si="107"/>
        <v>1576.7218230313251</v>
      </c>
      <c r="AL164" s="22">
        <f t="shared" si="107"/>
        <v>15051.294356988577</v>
      </c>
      <c r="AM164" s="23" t="e">
        <f t="shared" si="107"/>
        <v>#VALUE!</v>
      </c>
      <c r="AN164" s="21">
        <f t="shared" si="107"/>
        <v>6232.5402465899033</v>
      </c>
      <c r="AO164" s="24"/>
      <c r="AP164" s="24"/>
      <c r="AQ164" s="25"/>
      <c r="AR164" s="25"/>
      <c r="AS164" s="25"/>
      <c r="AT164" s="26"/>
      <c r="AU164" s="26"/>
      <c r="AV164" s="27">
        <f>0.001*AV162^1.5*(460+25.9*$B$160)^1.5</f>
        <v>2896.6229495532189</v>
      </c>
      <c r="AW164" s="27">
        <f>0.001*AW162^1.5*(460+25.9*$B$160)^1.5</f>
        <v>2896.6229495532189</v>
      </c>
      <c r="AX164" s="28">
        <f>0.001*AX162^1.5*(460+25.9*$B$160)^1.5</f>
        <v>2896.6229495532189</v>
      </c>
      <c r="AY164" s="28">
        <f>0.001*AY162^1.5*(460+25.9*$B$160)^1.5</f>
        <v>2896.6229495532189</v>
      </c>
    </row>
    <row r="165" spans="1:51" x14ac:dyDescent="0.3">
      <c r="A165" s="110">
        <v>0.5</v>
      </c>
      <c r="B165" s="2" t="str">
        <f>IF(AND('Graph-outputs'!$AK$2=TRUE, OR('Graph-outputs'!$AL$1=13, 'Graph-outputs'!$AL$1=14)), 'Calcs-control2'!A165, "")</f>
        <v/>
      </c>
      <c r="F165" t="s">
        <v>87</v>
      </c>
      <c r="G165" s="22">
        <f t="shared" ref="G165:M165" si="108">G164/(300*G160)</f>
        <v>1.286040085922294</v>
      </c>
      <c r="H165" s="22">
        <f t="shared" si="108"/>
        <v>1.5612809931373866</v>
      </c>
      <c r="I165" s="22">
        <f t="shared" si="108"/>
        <v>10.914850269386433</v>
      </c>
      <c r="J165" s="22">
        <f t="shared" si="108"/>
        <v>3.8589823205594818</v>
      </c>
      <c r="K165" s="22">
        <f t="shared" si="108"/>
        <v>49.538467295016872</v>
      </c>
      <c r="L165" s="23" t="e">
        <f t="shared" si="108"/>
        <v>#VALUE!</v>
      </c>
      <c r="M165" s="21">
        <f t="shared" si="108"/>
        <v>7.5319224086918899</v>
      </c>
      <c r="N165" s="24"/>
      <c r="O165" s="24"/>
      <c r="P165" s="25"/>
      <c r="Q165" s="25"/>
      <c r="R165" s="25"/>
      <c r="S165" s="26"/>
      <c r="T165" s="26"/>
      <c r="U165" s="27" t="e">
        <f>U164/(300*U160)</f>
        <v>#VALUE!</v>
      </c>
      <c r="V165" s="27" t="e">
        <f>V164/(300*V160)</f>
        <v>#VALUE!</v>
      </c>
      <c r="W165" s="28">
        <f>W164/(300*W160)</f>
        <v>4.4159695103404548</v>
      </c>
      <c r="X165" s="28">
        <f>X164/(300*X160)</f>
        <v>4.4159695103404548</v>
      </c>
      <c r="AG165" t="s">
        <v>87</v>
      </c>
      <c r="AH165" s="22">
        <f t="shared" ref="AH165:AN165" si="109">AH164/(300*AH160)</f>
        <v>1.286040085922294</v>
      </c>
      <c r="AI165" s="22">
        <f t="shared" si="109"/>
        <v>1.5612809931373866</v>
      </c>
      <c r="AJ165" s="22">
        <f t="shared" si="109"/>
        <v>10.914850269386433</v>
      </c>
      <c r="AK165" s="22">
        <f t="shared" si="109"/>
        <v>3.8589823205594818</v>
      </c>
      <c r="AL165" s="22">
        <f t="shared" si="109"/>
        <v>49.538467295016872</v>
      </c>
      <c r="AM165" s="23" t="e">
        <f t="shared" si="109"/>
        <v>#VALUE!</v>
      </c>
      <c r="AN165" s="21">
        <f t="shared" si="109"/>
        <v>7.5319224086918899</v>
      </c>
      <c r="AO165" s="24"/>
      <c r="AP165" s="24"/>
      <c r="AQ165" s="25"/>
      <c r="AR165" s="25"/>
      <c r="AS165" s="25"/>
      <c r="AT165" s="26"/>
      <c r="AU165" s="26"/>
      <c r="AV165" s="27" t="e">
        <f>AV164/(300*AV160)</f>
        <v>#VALUE!</v>
      </c>
      <c r="AW165" s="27" t="e">
        <f>AW164/(300*AW160)</f>
        <v>#VALUE!</v>
      </c>
      <c r="AX165" s="28">
        <f>AX164/(300*AX160)</f>
        <v>4.4159695103404548</v>
      </c>
      <c r="AY165" s="28">
        <f>AY164/(300*AY160)</f>
        <v>4.4159695103404548</v>
      </c>
    </row>
    <row r="166" spans="1:51" x14ac:dyDescent="0.3">
      <c r="A166" s="43">
        <v>0.75</v>
      </c>
      <c r="B166" s="2" t="str">
        <f>IF(AND('Graph-outputs'!$AK$2=TRUE, OR('Graph-outputs'!$AL$1=13, 'Graph-outputs'!$AL$1=14)), 'Calcs-control2'!A166, "")</f>
        <v/>
      </c>
      <c r="F166" t="s">
        <v>49</v>
      </c>
      <c r="G166" s="22"/>
      <c r="H166" s="22"/>
      <c r="I166" s="22"/>
      <c r="J166" s="22"/>
      <c r="K166" s="22"/>
      <c r="L166" s="23">
        <f>((1.5-0.00275*B160)^4)/(460+(25.9*B160))*1000</f>
        <v>0.59063055786744956</v>
      </c>
      <c r="M166" s="21"/>
      <c r="N166" s="24"/>
      <c r="O166" s="24"/>
      <c r="P166" s="25"/>
      <c r="Q166" s="25"/>
      <c r="R166" s="25"/>
      <c r="S166" s="26"/>
      <c r="T166" s="26"/>
      <c r="U166" s="27"/>
      <c r="V166" s="27"/>
      <c r="W166" s="28"/>
      <c r="X166" s="28"/>
      <c r="AG166" t="s">
        <v>49</v>
      </c>
      <c r="AH166" s="22"/>
      <c r="AI166" s="22"/>
      <c r="AJ166" s="22"/>
      <c r="AK166" s="22"/>
      <c r="AL166" s="22"/>
      <c r="AM166" s="23">
        <f>L166</f>
        <v>0.59063055786744956</v>
      </c>
      <c r="AN166" s="21"/>
      <c r="AO166" s="24"/>
      <c r="AP166" s="24"/>
      <c r="AQ166" s="25"/>
      <c r="AR166" s="25"/>
      <c r="AS166" s="25"/>
      <c r="AT166" s="26"/>
      <c r="AU166" s="26"/>
      <c r="AV166" s="27"/>
      <c r="AW166" s="27"/>
      <c r="AX166" s="28"/>
      <c r="AY166" s="28"/>
    </row>
    <row r="167" spans="1:51" x14ac:dyDescent="0.3">
      <c r="A167" s="2">
        <v>1</v>
      </c>
      <c r="B167" s="2" t="str">
        <f>IF(AND('Graph-outputs'!$AK$2=TRUE, OR('Graph-outputs'!$AL$1=13, 'Graph-outputs'!$AL$1=14)), 'Calcs-control2'!A167, "")</f>
        <v/>
      </c>
    </row>
    <row r="168" spans="1:51" x14ac:dyDescent="0.3">
      <c r="A168" s="2">
        <v>1.25</v>
      </c>
      <c r="B168" s="2" t="str">
        <f>IF(AND('Graph-outputs'!$AK$2=TRUE, OR('Graph-outputs'!$AL$1=13, 'Graph-outputs'!$AL$1=14)), 'Calcs-control2'!A168, "")</f>
        <v/>
      </c>
      <c r="G168" s="29" t="s">
        <v>4</v>
      </c>
      <c r="H168" s="29" t="s">
        <v>5</v>
      </c>
      <c r="I168" s="29" t="s">
        <v>6</v>
      </c>
      <c r="J168" s="29" t="s">
        <v>7</v>
      </c>
      <c r="K168" s="29" t="s">
        <v>8</v>
      </c>
      <c r="L168" s="30" t="s">
        <v>52</v>
      </c>
      <c r="M168" s="31" t="s">
        <v>9</v>
      </c>
      <c r="N168" s="32" t="s">
        <v>10</v>
      </c>
      <c r="O168" s="32" t="s">
        <v>11</v>
      </c>
      <c r="P168" s="33" t="s">
        <v>12</v>
      </c>
      <c r="Q168" s="33" t="s">
        <v>13</v>
      </c>
      <c r="R168" s="33" t="s">
        <v>14</v>
      </c>
      <c r="S168" s="34" t="s">
        <v>20</v>
      </c>
      <c r="T168" s="34" t="s">
        <v>21</v>
      </c>
      <c r="U168" s="35" t="s">
        <v>16</v>
      </c>
      <c r="V168" s="35" t="s">
        <v>17</v>
      </c>
      <c r="W168" s="36" t="s">
        <v>18</v>
      </c>
      <c r="X168" s="36" t="s">
        <v>24</v>
      </c>
      <c r="AH168" s="29" t="s">
        <v>4</v>
      </c>
      <c r="AI168" s="29" t="s">
        <v>5</v>
      </c>
      <c r="AJ168" s="29" t="s">
        <v>6</v>
      </c>
      <c r="AK168" s="29" t="s">
        <v>7</v>
      </c>
      <c r="AL168" s="29" t="s">
        <v>8</v>
      </c>
      <c r="AM168" s="30" t="s">
        <v>52</v>
      </c>
      <c r="AN168" s="31" t="s">
        <v>9</v>
      </c>
      <c r="AO168" s="32" t="s">
        <v>10</v>
      </c>
      <c r="AP168" s="32" t="s">
        <v>11</v>
      </c>
      <c r="AQ168" s="33" t="s">
        <v>12</v>
      </c>
      <c r="AR168" s="33" t="s">
        <v>13</v>
      </c>
      <c r="AS168" s="33" t="s">
        <v>14</v>
      </c>
      <c r="AT168" s="34" t="s">
        <v>20</v>
      </c>
      <c r="AU168" s="34" t="s">
        <v>21</v>
      </c>
      <c r="AV168" s="35" t="s">
        <v>16</v>
      </c>
      <c r="AW168" s="35" t="s">
        <v>17</v>
      </c>
      <c r="AX168" s="36" t="s">
        <v>18</v>
      </c>
      <c r="AY168" s="36" t="s">
        <v>24</v>
      </c>
    </row>
    <row r="169" spans="1:51" x14ac:dyDescent="0.3">
      <c r="A169" s="2">
        <v>1.5</v>
      </c>
      <c r="B169" s="2" t="str">
        <f>IF(AND('Graph-outputs'!$AK$2=TRUE, OR('Graph-outputs'!$AL$1=13, 'Graph-outputs'!$AL$1=14)), 'Calcs-control2'!A169, "")</f>
        <v/>
      </c>
    </row>
    <row r="170" spans="1:51" x14ac:dyDescent="0.3">
      <c r="A170" s="2">
        <v>1.75</v>
      </c>
      <c r="B170" s="2" t="str">
        <f>IF(AND('Graph-outputs'!$AK$2=TRUE, OR('Graph-outputs'!$AL$1=13, 'Graph-outputs'!$AL$1=14)), 'Calcs-control2'!A170, "")</f>
        <v/>
      </c>
      <c r="E170" s="1" t="s">
        <v>83</v>
      </c>
      <c r="F170">
        <v>0</v>
      </c>
      <c r="G170" s="29">
        <f t="shared" ref="G170:M185" si="110">IF(1-EXP(-0.23*(G86-G$165))&lt;0, 0, 1-EXP(-0.23*(G86-G$165)))</f>
        <v>0</v>
      </c>
      <c r="H170" s="29">
        <f t="shared" si="110"/>
        <v>0</v>
      </c>
      <c r="I170" s="29">
        <f t="shared" si="110"/>
        <v>0</v>
      </c>
      <c r="J170" s="29">
        <f t="shared" si="110"/>
        <v>0</v>
      </c>
      <c r="K170" s="29">
        <f t="shared" si="110"/>
        <v>0</v>
      </c>
      <c r="L170" s="30" t="e">
        <f>IF(1-EXP(-0.23*(Z86-L$165))&lt;0, 0, 1-EXP(-0.23*(Z86-L$165)))</f>
        <v>#VALUE!</v>
      </c>
      <c r="M170" s="31">
        <f t="shared" si="110"/>
        <v>0</v>
      </c>
      <c r="N170" s="32"/>
      <c r="O170" s="32"/>
      <c r="P170" s="33"/>
      <c r="Q170" s="33"/>
      <c r="R170" s="33"/>
      <c r="S170" s="34"/>
      <c r="T170" s="34"/>
      <c r="U170" s="35" t="e">
        <f t="shared" ref="U170:X185" si="111">IF(1-EXP(-0.23*(U86-U$165))&lt;0, 0, 1-EXP(-0.23*(U86-U$165)))</f>
        <v>#VALUE!</v>
      </c>
      <c r="V170" s="35" t="e">
        <f t="shared" si="111"/>
        <v>#VALUE!</v>
      </c>
      <c r="W170" s="36" t="e">
        <f t="shared" si="111"/>
        <v>#VALUE!</v>
      </c>
      <c r="X170" s="36" t="e">
        <f t="shared" si="111"/>
        <v>#VALUE!</v>
      </c>
      <c r="AF170" s="1" t="s">
        <v>83</v>
      </c>
      <c r="AG170">
        <f>AE14</f>
        <v>6.1169246739172793</v>
      </c>
      <c r="AH170" s="29">
        <f t="shared" ref="AH170:AL185" si="112">IF(1-EXP(-0.23*(AH86-AH$165))&lt;0, 0, 1-EXP(-0.23*(AH86-AH$165)))</f>
        <v>0</v>
      </c>
      <c r="AI170" s="29">
        <f t="shared" si="112"/>
        <v>0.67264687879366947</v>
      </c>
      <c r="AJ170" s="29">
        <f t="shared" si="112"/>
        <v>0</v>
      </c>
      <c r="AK170" s="29">
        <f t="shared" si="112"/>
        <v>0.50611779519634681</v>
      </c>
      <c r="AL170" s="29">
        <f t="shared" si="112"/>
        <v>0</v>
      </c>
      <c r="AM170" s="30" t="e">
        <f>IF(1-EXP(-0.23*(BA86-AM$165))&lt;0, 0, 1-EXP(-0.23*(BA86-AM$165)))</f>
        <v>#VALUE!</v>
      </c>
      <c r="AN170" s="31">
        <f t="shared" ref="AN170:AN233" si="113">IF(1-EXP(-0.23*(AN86-AN$165))&lt;0, 0, 1-EXP(-0.23*(AN86-AN$165)))</f>
        <v>0</v>
      </c>
      <c r="AO170" s="32"/>
      <c r="AP170" s="32"/>
      <c r="AQ170" s="33"/>
      <c r="AR170" s="33"/>
      <c r="AS170" s="33"/>
      <c r="AT170" s="34"/>
      <c r="AU170" s="34"/>
      <c r="AV170" s="35" t="e">
        <f t="shared" ref="AV170:AY185" si="114">IF(1-EXP(-0.23*(AV86-AV$165))&lt;0, 0, 1-EXP(-0.23*(AV86-AV$165)))</f>
        <v>#VALUE!</v>
      </c>
      <c r="AW170" s="35" t="e">
        <f t="shared" si="114"/>
        <v>#VALUE!</v>
      </c>
      <c r="AX170" s="36" t="e">
        <f t="shared" si="114"/>
        <v>#VALUE!</v>
      </c>
      <c r="AY170" s="36" t="e">
        <f t="shared" si="114"/>
        <v>#VALUE!</v>
      </c>
    </row>
    <row r="171" spans="1:51" x14ac:dyDescent="0.3">
      <c r="A171" s="2">
        <v>2</v>
      </c>
      <c r="B171" s="2" t="str">
        <f>IF(AND('Graph-outputs'!$AK$2=TRUE, OR('Graph-outputs'!$AL$1=13, 'Graph-outputs'!$AL$1=14)), 'Calcs-control2'!A171, "")</f>
        <v/>
      </c>
      <c r="F171">
        <v>1</v>
      </c>
      <c r="G171" s="29">
        <f t="shared" si="110"/>
        <v>0</v>
      </c>
      <c r="H171" s="29">
        <f t="shared" si="110"/>
        <v>0</v>
      </c>
      <c r="I171" s="29">
        <f t="shared" si="110"/>
        <v>0</v>
      </c>
      <c r="J171" s="29">
        <f t="shared" si="110"/>
        <v>0</v>
      </c>
      <c r="K171" s="29">
        <f t="shared" si="110"/>
        <v>0</v>
      </c>
      <c r="L171" s="30" t="e">
        <f t="shared" ref="L171:L225" si="115">IF(1-EXP(-0.23*(Z87-L$165))&lt;0, 0, 1-EXP(-0.23*(Z87-L$165)))</f>
        <v>#VALUE!</v>
      </c>
      <c r="M171" s="31">
        <f t="shared" si="110"/>
        <v>0</v>
      </c>
      <c r="N171" s="32"/>
      <c r="O171" s="32"/>
      <c r="P171" s="33"/>
      <c r="Q171" s="33"/>
      <c r="R171" s="33"/>
      <c r="S171" s="34"/>
      <c r="T171" s="34"/>
      <c r="U171" s="35" t="e">
        <f t="shared" si="111"/>
        <v>#VALUE!</v>
      </c>
      <c r="V171" s="35" t="e">
        <f t="shared" si="111"/>
        <v>#VALUE!</v>
      </c>
      <c r="W171" s="36" t="e">
        <f t="shared" si="111"/>
        <v>#VALUE!</v>
      </c>
      <c r="X171" s="36" t="e">
        <f t="shared" si="111"/>
        <v>#VALUE!</v>
      </c>
      <c r="AG171">
        <f t="shared" ref="AG171:AG234" si="116">AE15</f>
        <v>6.4330545104874606</v>
      </c>
      <c r="AH171" s="29">
        <f t="shared" si="112"/>
        <v>0</v>
      </c>
      <c r="AI171" s="29">
        <f t="shared" si="112"/>
        <v>0.705446263780098</v>
      </c>
      <c r="AJ171" s="29">
        <f t="shared" si="112"/>
        <v>0</v>
      </c>
      <c r="AK171" s="29">
        <f t="shared" si="112"/>
        <v>0.55912911036256252</v>
      </c>
      <c r="AL171" s="29">
        <f t="shared" si="112"/>
        <v>0</v>
      </c>
      <c r="AM171" s="30" t="e">
        <f t="shared" ref="AM171:AM225" si="117">IF(1-EXP(-0.23*(BA87-AM$165))&lt;0, 0, 1-EXP(-0.23*(BA87-AM$165)))</f>
        <v>#VALUE!</v>
      </c>
      <c r="AN171" s="31">
        <f t="shared" si="113"/>
        <v>0</v>
      </c>
      <c r="AO171" s="32"/>
      <c r="AP171" s="32"/>
      <c r="AQ171" s="33"/>
      <c r="AR171" s="33"/>
      <c r="AS171" s="33"/>
      <c r="AT171" s="34"/>
      <c r="AU171" s="34"/>
      <c r="AV171" s="35" t="e">
        <f t="shared" si="114"/>
        <v>#VALUE!</v>
      </c>
      <c r="AW171" s="35" t="e">
        <f t="shared" si="114"/>
        <v>#VALUE!</v>
      </c>
      <c r="AX171" s="36" t="e">
        <f t="shared" si="114"/>
        <v>#VALUE!</v>
      </c>
      <c r="AY171" s="36" t="e">
        <f t="shared" si="114"/>
        <v>#VALUE!</v>
      </c>
    </row>
    <row r="172" spans="1:51" x14ac:dyDescent="0.3">
      <c r="A172" s="2">
        <v>2.25</v>
      </c>
      <c r="B172" s="2" t="str">
        <f>IF(AND('Graph-outputs'!$AK$2=TRUE, OR('Graph-outputs'!$AL$1=13, 'Graph-outputs'!$AL$1=14)), 'Calcs-control2'!A172, "")</f>
        <v/>
      </c>
      <c r="F172">
        <v>2</v>
      </c>
      <c r="G172" s="29">
        <f t="shared" si="110"/>
        <v>0</v>
      </c>
      <c r="H172" s="29">
        <f t="shared" si="110"/>
        <v>0</v>
      </c>
      <c r="I172" s="29">
        <f t="shared" si="110"/>
        <v>0</v>
      </c>
      <c r="J172" s="29">
        <f t="shared" si="110"/>
        <v>0</v>
      </c>
      <c r="K172" s="29">
        <f t="shared" si="110"/>
        <v>0</v>
      </c>
      <c r="L172" s="30" t="e">
        <f t="shared" si="115"/>
        <v>#VALUE!</v>
      </c>
      <c r="M172" s="31">
        <f t="shared" si="110"/>
        <v>0</v>
      </c>
      <c r="N172" s="32"/>
      <c r="O172" s="32"/>
      <c r="P172" s="33"/>
      <c r="Q172" s="33"/>
      <c r="R172" s="33"/>
      <c r="S172" s="34"/>
      <c r="T172" s="34"/>
      <c r="U172" s="35" t="e">
        <f t="shared" si="111"/>
        <v>#VALUE!</v>
      </c>
      <c r="V172" s="35" t="e">
        <f t="shared" si="111"/>
        <v>#VALUE!</v>
      </c>
      <c r="W172" s="36" t="e">
        <f t="shared" si="111"/>
        <v>#VALUE!</v>
      </c>
      <c r="X172" s="36" t="e">
        <f t="shared" si="111"/>
        <v>#VALUE!</v>
      </c>
      <c r="AG172">
        <f t="shared" si="116"/>
        <v>6.7655223075357256</v>
      </c>
      <c r="AH172" s="29">
        <f t="shared" si="112"/>
        <v>0</v>
      </c>
      <c r="AI172" s="29">
        <f t="shared" si="112"/>
        <v>0.73680885764852977</v>
      </c>
      <c r="AJ172" s="29">
        <f t="shared" si="112"/>
        <v>0</v>
      </c>
      <c r="AK172" s="29">
        <f t="shared" si="112"/>
        <v>0.60938240026484214</v>
      </c>
      <c r="AL172" s="29">
        <f t="shared" si="112"/>
        <v>0</v>
      </c>
      <c r="AM172" s="30" t="e">
        <f t="shared" si="117"/>
        <v>#VALUE!</v>
      </c>
      <c r="AN172" s="31">
        <f t="shared" si="113"/>
        <v>0</v>
      </c>
      <c r="AO172" s="32"/>
      <c r="AP172" s="32"/>
      <c r="AQ172" s="33"/>
      <c r="AR172" s="33"/>
      <c r="AS172" s="33"/>
      <c r="AT172" s="34"/>
      <c r="AU172" s="34"/>
      <c r="AV172" s="35" t="e">
        <f t="shared" si="114"/>
        <v>#VALUE!</v>
      </c>
      <c r="AW172" s="35" t="e">
        <f t="shared" si="114"/>
        <v>#VALUE!</v>
      </c>
      <c r="AX172" s="36" t="e">
        <f t="shared" si="114"/>
        <v>#VALUE!</v>
      </c>
      <c r="AY172" s="36" t="e">
        <f t="shared" si="114"/>
        <v>#VALUE!</v>
      </c>
    </row>
    <row r="173" spans="1:51" x14ac:dyDescent="0.3">
      <c r="A173" s="2">
        <v>2.5</v>
      </c>
      <c r="B173" s="2" t="str">
        <f>IF(AND('Graph-outputs'!$AK$2=TRUE, OR('Graph-outputs'!$AL$1=13, 'Graph-outputs'!$AL$1=14)), 'Calcs-control2'!A173, "")</f>
        <v/>
      </c>
      <c r="F173">
        <v>3</v>
      </c>
      <c r="G173" s="29">
        <f t="shared" si="110"/>
        <v>0</v>
      </c>
      <c r="H173" s="29">
        <f t="shared" si="110"/>
        <v>0.16604177151554278</v>
      </c>
      <c r="I173" s="29">
        <f t="shared" si="110"/>
        <v>0</v>
      </c>
      <c r="J173" s="29">
        <f t="shared" si="110"/>
        <v>0</v>
      </c>
      <c r="K173" s="29">
        <f t="shared" si="110"/>
        <v>0</v>
      </c>
      <c r="L173" s="30" t="e">
        <f t="shared" si="115"/>
        <v>#VALUE!</v>
      </c>
      <c r="M173" s="31">
        <f t="shared" si="110"/>
        <v>0</v>
      </c>
      <c r="N173" s="32"/>
      <c r="O173" s="32"/>
      <c r="P173" s="33"/>
      <c r="Q173" s="33"/>
      <c r="R173" s="33"/>
      <c r="S173" s="34"/>
      <c r="T173" s="34"/>
      <c r="U173" s="35" t="e">
        <f t="shared" si="111"/>
        <v>#VALUE!</v>
      </c>
      <c r="V173" s="35" t="e">
        <f t="shared" si="111"/>
        <v>#VALUE!</v>
      </c>
      <c r="W173" s="36" t="e">
        <f t="shared" si="111"/>
        <v>#VALUE!</v>
      </c>
      <c r="X173" s="36" t="e">
        <f t="shared" si="111"/>
        <v>#VALUE!</v>
      </c>
      <c r="AG173">
        <f t="shared" si="116"/>
        <v>7.1151724300087089</v>
      </c>
      <c r="AH173" s="29">
        <f t="shared" si="112"/>
        <v>0</v>
      </c>
      <c r="AI173" s="29">
        <f t="shared" si="112"/>
        <v>0.76656532409965172</v>
      </c>
      <c r="AJ173" s="29">
        <f t="shared" si="112"/>
        <v>0</v>
      </c>
      <c r="AK173" s="29">
        <f t="shared" si="112"/>
        <v>0.65662824059649116</v>
      </c>
      <c r="AL173" s="29">
        <f t="shared" si="112"/>
        <v>0</v>
      </c>
      <c r="AM173" s="30" t="e">
        <f t="shared" si="117"/>
        <v>#VALUE!</v>
      </c>
      <c r="AN173" s="31">
        <f t="shared" si="113"/>
        <v>0</v>
      </c>
      <c r="AO173" s="32"/>
      <c r="AP173" s="32"/>
      <c r="AQ173" s="33"/>
      <c r="AR173" s="33"/>
      <c r="AS173" s="33"/>
      <c r="AT173" s="34"/>
      <c r="AU173" s="34"/>
      <c r="AV173" s="35" t="e">
        <f t="shared" si="114"/>
        <v>#VALUE!</v>
      </c>
      <c r="AW173" s="35" t="e">
        <f t="shared" si="114"/>
        <v>#VALUE!</v>
      </c>
      <c r="AX173" s="36" t="e">
        <f t="shared" si="114"/>
        <v>#VALUE!</v>
      </c>
      <c r="AY173" s="36" t="e">
        <f t="shared" si="114"/>
        <v>#VALUE!</v>
      </c>
    </row>
    <row r="174" spans="1:51" x14ac:dyDescent="0.3">
      <c r="A174" s="2">
        <v>2.75</v>
      </c>
      <c r="B174" s="2" t="str">
        <f>IF(AND('Graph-outputs'!$AK$2=TRUE, OR('Graph-outputs'!$AL$1=13, 'Graph-outputs'!$AL$1=14)), 'Calcs-control2'!A174, "")</f>
        <v/>
      </c>
      <c r="F174">
        <v>4</v>
      </c>
      <c r="G174" s="29">
        <f t="shared" si="110"/>
        <v>0</v>
      </c>
      <c r="H174" s="29">
        <f t="shared" si="110"/>
        <v>0.36629959471010376</v>
      </c>
      <c r="I174" s="29">
        <f t="shared" si="110"/>
        <v>0</v>
      </c>
      <c r="J174" s="29">
        <f t="shared" si="110"/>
        <v>0</v>
      </c>
      <c r="K174" s="29">
        <f t="shared" si="110"/>
        <v>0</v>
      </c>
      <c r="L174" s="30" t="e">
        <f t="shared" si="115"/>
        <v>#VALUE!</v>
      </c>
      <c r="M174" s="31">
        <f t="shared" si="110"/>
        <v>0</v>
      </c>
      <c r="N174" s="32"/>
      <c r="O174" s="32"/>
      <c r="P174" s="33"/>
      <c r="Q174" s="33"/>
      <c r="R174" s="33"/>
      <c r="S174" s="34"/>
      <c r="T174" s="34"/>
      <c r="U174" s="35" t="e">
        <f t="shared" si="111"/>
        <v>#VALUE!</v>
      </c>
      <c r="V174" s="35" t="e">
        <f t="shared" si="111"/>
        <v>#VALUE!</v>
      </c>
      <c r="W174" s="36" t="e">
        <f t="shared" si="111"/>
        <v>#VALUE!</v>
      </c>
      <c r="X174" s="36" t="e">
        <f t="shared" si="111"/>
        <v>#VALUE!</v>
      </c>
      <c r="AG174">
        <f t="shared" si="116"/>
        <v>7.482892880623127</v>
      </c>
      <c r="AH174" s="29">
        <f t="shared" si="112"/>
        <v>0</v>
      </c>
      <c r="AI174" s="29">
        <f t="shared" si="112"/>
        <v>0.79456719979923696</v>
      </c>
      <c r="AJ174" s="29">
        <f t="shared" si="112"/>
        <v>0</v>
      </c>
      <c r="AK174" s="29">
        <f t="shared" si="112"/>
        <v>0.70066040811720498</v>
      </c>
      <c r="AL174" s="29">
        <f t="shared" si="112"/>
        <v>0</v>
      </c>
      <c r="AM174" s="30" t="e">
        <f t="shared" si="117"/>
        <v>#VALUE!</v>
      </c>
      <c r="AN174" s="31">
        <f t="shared" si="113"/>
        <v>0</v>
      </c>
      <c r="AO174" s="32"/>
      <c r="AP174" s="32"/>
      <c r="AQ174" s="33"/>
      <c r="AR174" s="33"/>
      <c r="AS174" s="33"/>
      <c r="AT174" s="34"/>
      <c r="AU174" s="34"/>
      <c r="AV174" s="35" t="e">
        <f t="shared" si="114"/>
        <v>#VALUE!</v>
      </c>
      <c r="AW174" s="35" t="e">
        <f t="shared" si="114"/>
        <v>#VALUE!</v>
      </c>
      <c r="AX174" s="36" t="e">
        <f t="shared" si="114"/>
        <v>#VALUE!</v>
      </c>
      <c r="AY174" s="36" t="e">
        <f t="shared" si="114"/>
        <v>#VALUE!</v>
      </c>
    </row>
    <row r="175" spans="1:51" x14ac:dyDescent="0.3">
      <c r="A175" s="2">
        <v>3</v>
      </c>
      <c r="B175" s="2" t="str">
        <f>IF(AND('Graph-outputs'!$AK$2=TRUE, OR('Graph-outputs'!$AL$1=13, 'Graph-outputs'!$AL$1=14)), 'Calcs-control2'!A175, "")</f>
        <v/>
      </c>
      <c r="F175">
        <v>5</v>
      </c>
      <c r="G175" s="29">
        <f t="shared" si="110"/>
        <v>0</v>
      </c>
      <c r="H175" s="29">
        <f t="shared" si="110"/>
        <v>0.5308998680737651</v>
      </c>
      <c r="I175" s="29">
        <f t="shared" si="110"/>
        <v>0</v>
      </c>
      <c r="J175" s="29">
        <f t="shared" si="110"/>
        <v>0.27251234174860461</v>
      </c>
      <c r="K175" s="29">
        <f t="shared" si="110"/>
        <v>0</v>
      </c>
      <c r="L175" s="30" t="e">
        <f t="shared" si="115"/>
        <v>#VALUE!</v>
      </c>
      <c r="M175" s="31">
        <f t="shared" si="110"/>
        <v>0</v>
      </c>
      <c r="N175" s="32"/>
      <c r="O175" s="32"/>
      <c r="P175" s="33"/>
      <c r="Q175" s="33"/>
      <c r="R175" s="33"/>
      <c r="S175" s="34"/>
      <c r="T175" s="34"/>
      <c r="U175" s="35" t="e">
        <f t="shared" si="111"/>
        <v>#VALUE!</v>
      </c>
      <c r="V175" s="35" t="e">
        <f t="shared" si="111"/>
        <v>#VALUE!</v>
      </c>
      <c r="W175" s="36" t="e">
        <f t="shared" si="111"/>
        <v>#VALUE!</v>
      </c>
      <c r="X175" s="36" t="e">
        <f t="shared" si="111"/>
        <v>#VALUE!</v>
      </c>
      <c r="AG175">
        <f t="shared" si="116"/>
        <v>7.8696175551168945</v>
      </c>
      <c r="AH175" s="29">
        <f t="shared" si="112"/>
        <v>2.8148486613757684E-2</v>
      </c>
      <c r="AI175" s="29">
        <f t="shared" si="112"/>
        <v>0.82069100061979594</v>
      </c>
      <c r="AJ175" s="29">
        <f t="shared" si="112"/>
        <v>0</v>
      </c>
      <c r="AK175" s="29">
        <f t="shared" si="112"/>
        <v>0.74132179375933949</v>
      </c>
      <c r="AL175" s="29">
        <f t="shared" si="112"/>
        <v>0</v>
      </c>
      <c r="AM175" s="30" t="e">
        <f t="shared" si="117"/>
        <v>#VALUE!</v>
      </c>
      <c r="AN175" s="31">
        <f t="shared" si="113"/>
        <v>0</v>
      </c>
      <c r="AO175" s="32"/>
      <c r="AP175" s="32"/>
      <c r="AQ175" s="33"/>
      <c r="AR175" s="33"/>
      <c r="AS175" s="33"/>
      <c r="AT175" s="34"/>
      <c r="AU175" s="34"/>
      <c r="AV175" s="35" t="e">
        <f t="shared" si="114"/>
        <v>#VALUE!</v>
      </c>
      <c r="AW175" s="35" t="e">
        <f t="shared" si="114"/>
        <v>#VALUE!</v>
      </c>
      <c r="AX175" s="36" t="e">
        <f t="shared" si="114"/>
        <v>#VALUE!</v>
      </c>
      <c r="AY175" s="36" t="e">
        <f t="shared" si="114"/>
        <v>#VALUE!</v>
      </c>
    </row>
    <row r="176" spans="1:51" x14ac:dyDescent="0.3">
      <c r="A176" s="2">
        <v>3.25</v>
      </c>
      <c r="B176" s="2" t="str">
        <f>IF(AND('Graph-outputs'!$AK$2=TRUE, OR('Graph-outputs'!$AL$1=13, 'Graph-outputs'!$AL$1=14)), 'Calcs-control2'!A176, "")</f>
        <v/>
      </c>
      <c r="F176">
        <v>6</v>
      </c>
      <c r="G176" s="29">
        <f t="shared" si="110"/>
        <v>0</v>
      </c>
      <c r="H176" s="29">
        <f t="shared" si="110"/>
        <v>0.65974240881092894</v>
      </c>
      <c r="I176" s="29">
        <f t="shared" si="110"/>
        <v>0</v>
      </c>
      <c r="J176" s="29">
        <f t="shared" si="110"/>
        <v>0.48514241323622331</v>
      </c>
      <c r="K176" s="29">
        <f t="shared" si="110"/>
        <v>0</v>
      </c>
      <c r="L176" s="30" t="e">
        <f t="shared" si="115"/>
        <v>#VALUE!</v>
      </c>
      <c r="M176" s="31">
        <f t="shared" si="110"/>
        <v>0</v>
      </c>
      <c r="N176" s="32"/>
      <c r="O176" s="32"/>
      <c r="P176" s="33"/>
      <c r="Q176" s="33"/>
      <c r="R176" s="33"/>
      <c r="S176" s="34"/>
      <c r="T176" s="34"/>
      <c r="U176" s="35" t="e">
        <f t="shared" si="111"/>
        <v>#VALUE!</v>
      </c>
      <c r="V176" s="35" t="e">
        <f t="shared" si="111"/>
        <v>#VALUE!</v>
      </c>
      <c r="W176" s="36" t="e">
        <f t="shared" si="111"/>
        <v>#VALUE!</v>
      </c>
      <c r="X176" s="36" t="e">
        <f t="shared" si="111"/>
        <v>#VALUE!</v>
      </c>
      <c r="AG176">
        <f t="shared" si="116"/>
        <v>8.2763286140542487</v>
      </c>
      <c r="AH176" s="29">
        <f t="shared" si="112"/>
        <v>8.5728052409607569E-2</v>
      </c>
      <c r="AI176" s="29">
        <f t="shared" si="112"/>
        <v>0.8448417362494911</v>
      </c>
      <c r="AJ176" s="29">
        <f t="shared" si="112"/>
        <v>0</v>
      </c>
      <c r="AK176" s="29">
        <f t="shared" si="112"/>
        <v>0.7785089139793554</v>
      </c>
      <c r="AL176" s="29">
        <f t="shared" si="112"/>
        <v>0</v>
      </c>
      <c r="AM176" s="30" t="e">
        <f t="shared" si="117"/>
        <v>#VALUE!</v>
      </c>
      <c r="AN176" s="31">
        <f t="shared" si="113"/>
        <v>0</v>
      </c>
      <c r="AO176" s="32"/>
      <c r="AP176" s="32"/>
      <c r="AQ176" s="33"/>
      <c r="AR176" s="33"/>
      <c r="AS176" s="33"/>
      <c r="AT176" s="34"/>
      <c r="AU176" s="34"/>
      <c r="AV176" s="35" t="e">
        <f t="shared" si="114"/>
        <v>#VALUE!</v>
      </c>
      <c r="AW176" s="35" t="e">
        <f t="shared" si="114"/>
        <v>#VALUE!</v>
      </c>
      <c r="AX176" s="36" t="e">
        <f t="shared" si="114"/>
        <v>#VALUE!</v>
      </c>
      <c r="AY176" s="36" t="e">
        <f t="shared" si="114"/>
        <v>#VALUE!</v>
      </c>
    </row>
    <row r="177" spans="1:51" x14ac:dyDescent="0.3">
      <c r="A177" s="2">
        <v>3.5</v>
      </c>
      <c r="B177" s="2" t="str">
        <f>IF(AND('Graph-outputs'!$AK$2=TRUE, OR('Graph-outputs'!$AL$1=13, 'Graph-outputs'!$AL$1=14)), 'Calcs-control2'!A177, "")</f>
        <v/>
      </c>
      <c r="F177">
        <v>7</v>
      </c>
      <c r="G177" s="29">
        <f t="shared" si="110"/>
        <v>0</v>
      </c>
      <c r="H177" s="29">
        <f t="shared" si="110"/>
        <v>0.7571137897188891</v>
      </c>
      <c r="I177" s="29">
        <f t="shared" si="110"/>
        <v>0</v>
      </c>
      <c r="J177" s="29">
        <f t="shared" si="110"/>
        <v>0.64167002876970192</v>
      </c>
      <c r="K177" s="29">
        <f t="shared" si="110"/>
        <v>0</v>
      </c>
      <c r="L177" s="30" t="e">
        <f t="shared" si="115"/>
        <v>#VALUE!</v>
      </c>
      <c r="M177" s="31">
        <f t="shared" si="110"/>
        <v>0</v>
      </c>
      <c r="N177" s="32"/>
      <c r="O177" s="32"/>
      <c r="P177" s="33"/>
      <c r="Q177" s="33"/>
      <c r="R177" s="33"/>
      <c r="S177" s="34"/>
      <c r="T177" s="34"/>
      <c r="U177" s="35" t="e">
        <f t="shared" si="111"/>
        <v>#VALUE!</v>
      </c>
      <c r="V177" s="35" t="e">
        <f t="shared" si="111"/>
        <v>#VALUE!</v>
      </c>
      <c r="W177" s="36" t="e">
        <f t="shared" si="111"/>
        <v>#VALUE!</v>
      </c>
      <c r="X177" s="36" t="e">
        <f t="shared" si="111"/>
        <v>#VALUE!</v>
      </c>
      <c r="AG177">
        <f t="shared" si="116"/>
        <v>8.7040589772085397</v>
      </c>
      <c r="AH177" s="29">
        <f t="shared" si="112"/>
        <v>0.14874882681335566</v>
      </c>
      <c r="AI177" s="29">
        <f t="shared" si="112"/>
        <v>0.86695562245758684</v>
      </c>
      <c r="AJ177" s="29">
        <f t="shared" si="112"/>
        <v>0</v>
      </c>
      <c r="AK177" s="29">
        <f t="shared" si="112"/>
        <v>0.81217470467357056</v>
      </c>
      <c r="AL177" s="29">
        <f t="shared" si="112"/>
        <v>0</v>
      </c>
      <c r="AM177" s="30" t="e">
        <f t="shared" si="117"/>
        <v>#VALUE!</v>
      </c>
      <c r="AN177" s="31">
        <f t="shared" si="113"/>
        <v>0</v>
      </c>
      <c r="AO177" s="32"/>
      <c r="AP177" s="32"/>
      <c r="AQ177" s="33"/>
      <c r="AR177" s="33"/>
      <c r="AS177" s="33"/>
      <c r="AT177" s="34"/>
      <c r="AU177" s="34"/>
      <c r="AV177" s="35" t="e">
        <f t="shared" si="114"/>
        <v>#VALUE!</v>
      </c>
      <c r="AW177" s="35" t="e">
        <f t="shared" si="114"/>
        <v>#VALUE!</v>
      </c>
      <c r="AX177" s="36" t="e">
        <f t="shared" si="114"/>
        <v>#VALUE!</v>
      </c>
      <c r="AY177" s="36" t="e">
        <f t="shared" si="114"/>
        <v>#VALUE!</v>
      </c>
    </row>
    <row r="178" spans="1:51" x14ac:dyDescent="0.3">
      <c r="A178" s="2">
        <v>3.75</v>
      </c>
      <c r="B178" s="2" t="str">
        <f>IF(AND('Graph-outputs'!$AK$2=TRUE, OR('Graph-outputs'!$AL$1=13, 'Graph-outputs'!$AL$1=14)), 'Calcs-control2'!A178, "")</f>
        <v/>
      </c>
      <c r="F178">
        <v>8</v>
      </c>
      <c r="G178" s="29">
        <f t="shared" si="110"/>
        <v>4.6309571247468373E-2</v>
      </c>
      <c r="H178" s="29">
        <f t="shared" si="110"/>
        <v>0.82878705759686833</v>
      </c>
      <c r="I178" s="29">
        <f t="shared" si="110"/>
        <v>0</v>
      </c>
      <c r="J178" s="29">
        <f t="shared" si="110"/>
        <v>0.75383363557579863</v>
      </c>
      <c r="K178" s="29">
        <f t="shared" si="110"/>
        <v>0</v>
      </c>
      <c r="L178" s="30" t="e">
        <f t="shared" si="115"/>
        <v>#VALUE!</v>
      </c>
      <c r="M178" s="31">
        <f t="shared" si="110"/>
        <v>0</v>
      </c>
      <c r="N178" s="32"/>
      <c r="O178" s="32"/>
      <c r="P178" s="33"/>
      <c r="Q178" s="33"/>
      <c r="R178" s="33"/>
      <c r="S178" s="34"/>
      <c r="T178" s="34"/>
      <c r="U178" s="35" t="e">
        <f t="shared" si="111"/>
        <v>#VALUE!</v>
      </c>
      <c r="V178" s="35" t="e">
        <f t="shared" si="111"/>
        <v>#VALUE!</v>
      </c>
      <c r="W178" s="36" t="e">
        <f t="shared" si="111"/>
        <v>#VALUE!</v>
      </c>
      <c r="X178" s="36" t="e">
        <f t="shared" si="111"/>
        <v>#VALUE!</v>
      </c>
      <c r="AG178">
        <f t="shared" si="116"/>
        <v>9.1538949468576511</v>
      </c>
      <c r="AH178" s="29">
        <f t="shared" si="112"/>
        <v>0.21673448792541128</v>
      </c>
      <c r="AI178" s="29">
        <f t="shared" si="112"/>
        <v>0.88700180474686074</v>
      </c>
      <c r="AJ178" s="29">
        <f t="shared" si="112"/>
        <v>0</v>
      </c>
      <c r="AK178" s="29">
        <f t="shared" si="112"/>
        <v>0.84232935570462997</v>
      </c>
      <c r="AL178" s="29">
        <f t="shared" si="112"/>
        <v>0</v>
      </c>
      <c r="AM178" s="30" t="e">
        <f t="shared" si="117"/>
        <v>#VALUE!</v>
      </c>
      <c r="AN178" s="31">
        <f t="shared" si="113"/>
        <v>0</v>
      </c>
      <c r="AO178" s="32"/>
      <c r="AP178" s="32"/>
      <c r="AQ178" s="33"/>
      <c r="AR178" s="33"/>
      <c r="AS178" s="33"/>
      <c r="AT178" s="34"/>
      <c r="AU178" s="34"/>
      <c r="AV178" s="35" t="e">
        <f t="shared" si="114"/>
        <v>#VALUE!</v>
      </c>
      <c r="AW178" s="35" t="e">
        <f t="shared" si="114"/>
        <v>#VALUE!</v>
      </c>
      <c r="AX178" s="36" t="e">
        <f t="shared" si="114"/>
        <v>#VALUE!</v>
      </c>
      <c r="AY178" s="36" t="e">
        <f t="shared" si="114"/>
        <v>#VALUE!</v>
      </c>
    </row>
    <row r="179" spans="1:51" x14ac:dyDescent="0.3">
      <c r="A179" s="2">
        <v>4</v>
      </c>
      <c r="B179" s="2" t="str">
        <f>IF(AND('Graph-outputs'!$AK$2=TRUE, OR('Graph-outputs'!$AL$1=13, 'Graph-outputs'!$AL$1=14)), 'Calcs-control2'!A179, "")</f>
        <v/>
      </c>
      <c r="F179">
        <v>9</v>
      </c>
      <c r="G179" s="29">
        <f t="shared" si="110"/>
        <v>0.19334676841085263</v>
      </c>
      <c r="H179" s="29">
        <f t="shared" si="110"/>
        <v>0.88048814344635262</v>
      </c>
      <c r="I179" s="29">
        <f t="shared" si="110"/>
        <v>0</v>
      </c>
      <c r="J179" s="29">
        <f t="shared" si="110"/>
        <v>0.83257210133215342</v>
      </c>
      <c r="K179" s="29">
        <f t="shared" si="110"/>
        <v>0</v>
      </c>
      <c r="L179" s="30" t="e">
        <f t="shared" si="115"/>
        <v>#VALUE!</v>
      </c>
      <c r="M179" s="31">
        <f t="shared" si="110"/>
        <v>0</v>
      </c>
      <c r="N179" s="32"/>
      <c r="O179" s="32"/>
      <c r="P179" s="33"/>
      <c r="Q179" s="33"/>
      <c r="R179" s="33"/>
      <c r="S179" s="34"/>
      <c r="T179" s="34"/>
      <c r="U179" s="35" t="e">
        <f t="shared" si="111"/>
        <v>#VALUE!</v>
      </c>
      <c r="V179" s="35" t="e">
        <f t="shared" si="111"/>
        <v>#VALUE!</v>
      </c>
      <c r="W179" s="36" t="e">
        <f t="shared" si="111"/>
        <v>#VALUE!</v>
      </c>
      <c r="X179" s="36" t="e">
        <f t="shared" si="111"/>
        <v>#VALUE!</v>
      </c>
      <c r="AG179">
        <f t="shared" si="116"/>
        <v>9.6269789666544039</v>
      </c>
      <c r="AH179" s="29">
        <f t="shared" si="112"/>
        <v>0.28890119588021501</v>
      </c>
      <c r="AI179" s="29">
        <f t="shared" si="112"/>
        <v>0.90498294876077512</v>
      </c>
      <c r="AJ179" s="29">
        <f t="shared" si="112"/>
        <v>0</v>
      </c>
      <c r="AK179" s="29">
        <f t="shared" si="112"/>
        <v>0.86903904536303489</v>
      </c>
      <c r="AL179" s="29">
        <f t="shared" si="112"/>
        <v>0</v>
      </c>
      <c r="AM179" s="30" t="e">
        <f t="shared" si="117"/>
        <v>#VALUE!</v>
      </c>
      <c r="AN179" s="31">
        <f t="shared" si="113"/>
        <v>0</v>
      </c>
      <c r="AO179" s="32"/>
      <c r="AP179" s="32"/>
      <c r="AQ179" s="33"/>
      <c r="AR179" s="33"/>
      <c r="AS179" s="33"/>
      <c r="AT179" s="34"/>
      <c r="AU179" s="34"/>
      <c r="AV179" s="35" t="e">
        <f t="shared" si="114"/>
        <v>#VALUE!</v>
      </c>
      <c r="AW179" s="35" t="e">
        <f t="shared" si="114"/>
        <v>#VALUE!</v>
      </c>
      <c r="AX179" s="36" t="e">
        <f t="shared" si="114"/>
        <v>#VALUE!</v>
      </c>
      <c r="AY179" s="36" t="e">
        <f t="shared" si="114"/>
        <v>#VALUE!</v>
      </c>
    </row>
    <row r="180" spans="1:51" x14ac:dyDescent="0.3">
      <c r="A180" s="2">
        <v>4.25</v>
      </c>
      <c r="B180" s="2" t="str">
        <f>IF(AND('Graph-outputs'!$AK$2=TRUE, OR('Graph-outputs'!$AL$1=13, 'Graph-outputs'!$AL$1=14)), 'Calcs-control2'!A180, "")</f>
        <v/>
      </c>
      <c r="F180">
        <v>10</v>
      </c>
      <c r="G180" s="29">
        <f t="shared" si="110"/>
        <v>0.34545146571785268</v>
      </c>
      <c r="H180" s="29">
        <f t="shared" si="110"/>
        <v>0.9172022186569031</v>
      </c>
      <c r="I180" s="29">
        <f t="shared" si="110"/>
        <v>0</v>
      </c>
      <c r="J180" s="29">
        <f t="shared" si="110"/>
        <v>0.88698007885594576</v>
      </c>
      <c r="K180" s="29">
        <f t="shared" si="110"/>
        <v>0</v>
      </c>
      <c r="L180" s="30" t="e">
        <f t="shared" si="115"/>
        <v>#VALUE!</v>
      </c>
      <c r="M180" s="31">
        <f t="shared" si="110"/>
        <v>0</v>
      </c>
      <c r="N180" s="32"/>
      <c r="O180" s="32"/>
      <c r="P180" s="33"/>
      <c r="Q180" s="33"/>
      <c r="R180" s="33"/>
      <c r="S180" s="34"/>
      <c r="T180" s="34"/>
      <c r="U180" s="35" t="e">
        <f t="shared" si="111"/>
        <v>#VALUE!</v>
      </c>
      <c r="V180" s="35" t="e">
        <f t="shared" si="111"/>
        <v>#VALUE!</v>
      </c>
      <c r="W180" s="36" t="e">
        <f t="shared" si="111"/>
        <v>#VALUE!</v>
      </c>
      <c r="X180" s="36" t="e">
        <f t="shared" si="111"/>
        <v>#VALUE!</v>
      </c>
      <c r="AG180">
        <f t="shared" si="116"/>
        <v>10.124512523078607</v>
      </c>
      <c r="AH180" s="29">
        <f t="shared" si="112"/>
        <v>0.36414096461405177</v>
      </c>
      <c r="AI180" s="29">
        <f t="shared" si="112"/>
        <v>0.92093461055963721</v>
      </c>
      <c r="AJ180" s="29">
        <f t="shared" si="112"/>
        <v>0</v>
      </c>
      <c r="AK180" s="29">
        <f t="shared" si="112"/>
        <v>0.89242255740319854</v>
      </c>
      <c r="AL180" s="29">
        <f t="shared" si="112"/>
        <v>0</v>
      </c>
      <c r="AM180" s="30" t="e">
        <f t="shared" si="117"/>
        <v>#VALUE!</v>
      </c>
      <c r="AN180" s="31">
        <f t="shared" si="113"/>
        <v>0</v>
      </c>
      <c r="AO180" s="32"/>
      <c r="AP180" s="32"/>
      <c r="AQ180" s="33"/>
      <c r="AR180" s="33"/>
      <c r="AS180" s="33"/>
      <c r="AT180" s="34"/>
      <c r="AU180" s="34"/>
      <c r="AV180" s="35" t="e">
        <f t="shared" si="114"/>
        <v>#VALUE!</v>
      </c>
      <c r="AW180" s="35" t="e">
        <f t="shared" si="114"/>
        <v>#VALUE!</v>
      </c>
      <c r="AX180" s="36" t="e">
        <f t="shared" si="114"/>
        <v>#VALUE!</v>
      </c>
      <c r="AY180" s="36" t="e">
        <f t="shared" si="114"/>
        <v>#VALUE!</v>
      </c>
    </row>
    <row r="181" spans="1:51" x14ac:dyDescent="0.3">
      <c r="A181" s="2">
        <v>4.5</v>
      </c>
      <c r="B181" s="2" t="str">
        <f>IF(AND('Graph-outputs'!$AK$2=TRUE, OR('Graph-outputs'!$AL$1=13, 'Graph-outputs'!$AL$1=14)), 'Calcs-control2'!A181, "")</f>
        <v/>
      </c>
      <c r="F181">
        <v>11</v>
      </c>
      <c r="G181" s="29">
        <f t="shared" si="110"/>
        <v>0.49080046469931071</v>
      </c>
      <c r="H181" s="29">
        <f t="shared" si="110"/>
        <v>0.94295837433218144</v>
      </c>
      <c r="I181" s="29">
        <f t="shared" si="110"/>
        <v>0</v>
      </c>
      <c r="J181" s="29">
        <f t="shared" si="110"/>
        <v>0.92412323328481516</v>
      </c>
      <c r="K181" s="29">
        <f t="shared" si="110"/>
        <v>0</v>
      </c>
      <c r="L181" s="30" t="e">
        <f t="shared" si="115"/>
        <v>#VALUE!</v>
      </c>
      <c r="M181" s="31">
        <f t="shared" si="110"/>
        <v>0</v>
      </c>
      <c r="N181" s="32"/>
      <c r="O181" s="32"/>
      <c r="P181" s="33"/>
      <c r="Q181" s="33"/>
      <c r="R181" s="33"/>
      <c r="S181" s="34"/>
      <c r="T181" s="34"/>
      <c r="U181" s="35" t="e">
        <f t="shared" si="111"/>
        <v>#VALUE!</v>
      </c>
      <c r="V181" s="35" t="e">
        <f t="shared" si="111"/>
        <v>#VALUE!</v>
      </c>
      <c r="W181" s="36" t="e">
        <f t="shared" si="111"/>
        <v>#VALUE!</v>
      </c>
      <c r="X181" s="36" t="e">
        <f t="shared" si="111"/>
        <v>#VALUE!</v>
      </c>
      <c r="AG181">
        <f t="shared" si="116"/>
        <v>10.647759196839573</v>
      </c>
      <c r="AH181" s="29">
        <f t="shared" si="112"/>
        <v>0.44103511061453649</v>
      </c>
      <c r="AI181" s="29">
        <f t="shared" si="112"/>
        <v>0.93492337067729003</v>
      </c>
      <c r="AJ181" s="29">
        <f t="shared" si="112"/>
        <v>0</v>
      </c>
      <c r="AK181" s="29">
        <f t="shared" si="112"/>
        <v>0.91264589972167554</v>
      </c>
      <c r="AL181" s="29">
        <f t="shared" si="112"/>
        <v>0</v>
      </c>
      <c r="AM181" s="30" t="e">
        <f t="shared" si="117"/>
        <v>#VALUE!</v>
      </c>
      <c r="AN181" s="31">
        <f t="shared" si="113"/>
        <v>0</v>
      </c>
      <c r="AO181" s="32"/>
      <c r="AP181" s="32"/>
      <c r="AQ181" s="33"/>
      <c r="AR181" s="33"/>
      <c r="AS181" s="33"/>
      <c r="AT181" s="34"/>
      <c r="AU181" s="34"/>
      <c r="AV181" s="35" t="e">
        <f t="shared" si="114"/>
        <v>#VALUE!</v>
      </c>
      <c r="AW181" s="35" t="e">
        <f t="shared" si="114"/>
        <v>#VALUE!</v>
      </c>
      <c r="AX181" s="36" t="e">
        <f t="shared" si="114"/>
        <v>#VALUE!</v>
      </c>
      <c r="AY181" s="36" t="e">
        <f t="shared" si="114"/>
        <v>#VALUE!</v>
      </c>
    </row>
    <row r="182" spans="1:51" x14ac:dyDescent="0.3">
      <c r="A182" s="2">
        <v>4.75</v>
      </c>
      <c r="B182" s="2" t="str">
        <f>IF(AND('Graph-outputs'!$AK$2=TRUE, OR('Graph-outputs'!$AL$1=13, 'Graph-outputs'!$AL$1=14)), 'Calcs-control2'!A182, "")</f>
        <v/>
      </c>
      <c r="F182">
        <v>12</v>
      </c>
      <c r="G182" s="29">
        <f t="shared" si="110"/>
        <v>0.62000254158618351</v>
      </c>
      <c r="H182" s="29">
        <f t="shared" si="110"/>
        <v>0.96085862413478684</v>
      </c>
      <c r="I182" s="29">
        <f t="shared" si="110"/>
        <v>0</v>
      </c>
      <c r="J182" s="29">
        <f t="shared" si="110"/>
        <v>0.94924849230449193</v>
      </c>
      <c r="K182" s="29">
        <f t="shared" si="110"/>
        <v>0</v>
      </c>
      <c r="L182" s="30" t="e">
        <f t="shared" si="115"/>
        <v>#VALUE!</v>
      </c>
      <c r="M182" s="31">
        <f t="shared" si="110"/>
        <v>0</v>
      </c>
      <c r="N182" s="32"/>
      <c r="O182" s="32"/>
      <c r="P182" s="33"/>
      <c r="Q182" s="33"/>
      <c r="R182" s="33"/>
      <c r="S182" s="34"/>
      <c r="T182" s="34"/>
      <c r="U182" s="35" t="e">
        <f t="shared" si="111"/>
        <v>#VALUE!</v>
      </c>
      <c r="V182" s="35" t="e">
        <f t="shared" si="111"/>
        <v>#VALUE!</v>
      </c>
      <c r="W182" s="36" t="e">
        <f t="shared" si="111"/>
        <v>#VALUE!</v>
      </c>
      <c r="X182" s="36" t="e">
        <f t="shared" si="111"/>
        <v>#VALUE!</v>
      </c>
      <c r="AG182">
        <f t="shared" si="116"/>
        <v>11.198047871978659</v>
      </c>
      <c r="AH182" s="29">
        <f t="shared" si="112"/>
        <v>0.5179060338780358</v>
      </c>
      <c r="AI182" s="29">
        <f t="shared" si="112"/>
        <v>0.94704379468394773</v>
      </c>
      <c r="AJ182" s="29">
        <f t="shared" si="112"/>
        <v>0</v>
      </c>
      <c r="AK182" s="29">
        <f t="shared" si="112"/>
        <v>0.92991518149479602</v>
      </c>
      <c r="AL182" s="29">
        <f t="shared" si="112"/>
        <v>0</v>
      </c>
      <c r="AM182" s="30" t="e">
        <f t="shared" si="117"/>
        <v>#VALUE!</v>
      </c>
      <c r="AN182" s="31">
        <f t="shared" si="113"/>
        <v>0</v>
      </c>
      <c r="AO182" s="32"/>
      <c r="AP182" s="32"/>
      <c r="AQ182" s="33"/>
      <c r="AR182" s="33"/>
      <c r="AS182" s="33"/>
      <c r="AT182" s="34"/>
      <c r="AU182" s="34"/>
      <c r="AV182" s="35" t="e">
        <f t="shared" si="114"/>
        <v>#VALUE!</v>
      </c>
      <c r="AW182" s="35" t="e">
        <f t="shared" si="114"/>
        <v>#VALUE!</v>
      </c>
      <c r="AX182" s="36" t="e">
        <f t="shared" si="114"/>
        <v>#VALUE!</v>
      </c>
      <c r="AY182" s="36" t="e">
        <f t="shared" si="114"/>
        <v>#VALUE!</v>
      </c>
    </row>
    <row r="183" spans="1:51" x14ac:dyDescent="0.3">
      <c r="A183" s="2">
        <v>5</v>
      </c>
      <c r="B183" s="2" t="str">
        <f>IF(AND('Graph-outputs'!$AK$2=TRUE, OR('Graph-outputs'!$AL$1=13, 'Graph-outputs'!$AL$1=14)), 'Calcs-control2'!A183, "")</f>
        <v/>
      </c>
      <c r="F183">
        <v>13</v>
      </c>
      <c r="G183" s="29">
        <f t="shared" si="110"/>
        <v>0.72752022840617669</v>
      </c>
      <c r="H183" s="29">
        <f t="shared" si="110"/>
        <v>0.97321112677354538</v>
      </c>
      <c r="I183" s="29">
        <f t="shared" si="110"/>
        <v>0</v>
      </c>
      <c r="J183" s="29">
        <f t="shared" si="110"/>
        <v>0.96612940261234714</v>
      </c>
      <c r="K183" s="29">
        <f t="shared" si="110"/>
        <v>0</v>
      </c>
      <c r="L183" s="30" t="e">
        <f t="shared" si="115"/>
        <v>#VALUE!</v>
      </c>
      <c r="M183" s="31">
        <f t="shared" si="110"/>
        <v>0</v>
      </c>
      <c r="N183" s="32"/>
      <c r="O183" s="32"/>
      <c r="P183" s="33"/>
      <c r="Q183" s="33"/>
      <c r="R183" s="33"/>
      <c r="S183" s="34"/>
      <c r="T183" s="34"/>
      <c r="U183" s="35" t="e">
        <f t="shared" si="111"/>
        <v>#VALUE!</v>
      </c>
      <c r="V183" s="35" t="e">
        <f t="shared" si="111"/>
        <v>#VALUE!</v>
      </c>
      <c r="W183" s="36" t="e">
        <f t="shared" si="111"/>
        <v>#VALUE!</v>
      </c>
      <c r="X183" s="36" t="e">
        <f t="shared" si="111"/>
        <v>#VALUE!</v>
      </c>
      <c r="AG183">
        <f t="shared" si="116"/>
        <v>11.776776110822025</v>
      </c>
      <c r="AH183" s="29">
        <f t="shared" si="112"/>
        <v>0.59291130940204551</v>
      </c>
      <c r="AI183" s="29">
        <f t="shared" si="112"/>
        <v>0.95741436309505035</v>
      </c>
      <c r="AJ183" s="29">
        <f t="shared" si="112"/>
        <v>0</v>
      </c>
      <c r="AK183" s="29">
        <f t="shared" si="112"/>
        <v>0.94446813110783678</v>
      </c>
      <c r="AL183" s="29">
        <f t="shared" si="112"/>
        <v>0</v>
      </c>
      <c r="AM183" s="30" t="e">
        <f t="shared" si="117"/>
        <v>#VALUE!</v>
      </c>
      <c r="AN183" s="31">
        <f t="shared" si="113"/>
        <v>0</v>
      </c>
      <c r="AO183" s="32"/>
      <c r="AP183" s="32"/>
      <c r="AQ183" s="33"/>
      <c r="AR183" s="33"/>
      <c r="AS183" s="33"/>
      <c r="AT183" s="34"/>
      <c r="AU183" s="34"/>
      <c r="AV183" s="35" t="e">
        <f t="shared" si="114"/>
        <v>#VALUE!</v>
      </c>
      <c r="AW183" s="35" t="e">
        <f t="shared" si="114"/>
        <v>#VALUE!</v>
      </c>
      <c r="AX183" s="36" t="e">
        <f t="shared" si="114"/>
        <v>#VALUE!</v>
      </c>
      <c r="AY183" s="36" t="e">
        <f t="shared" si="114"/>
        <v>#VALUE!</v>
      </c>
    </row>
    <row r="184" spans="1:51" x14ac:dyDescent="0.3">
      <c r="A184" s="2">
        <v>5.25</v>
      </c>
      <c r="B184" s="2" t="str">
        <f>IF(AND('Graph-outputs'!$AK$2=TRUE, OR('Graph-outputs'!$AL$1=13, 'Graph-outputs'!$AL$1=14)), 'Calcs-control2'!A184, "")</f>
        <v/>
      </c>
      <c r="F184">
        <v>14</v>
      </c>
      <c r="G184" s="29">
        <f t="shared" si="110"/>
        <v>0.81179369181375116</v>
      </c>
      <c r="H184" s="29">
        <f t="shared" si="110"/>
        <v>0.98169094542203661</v>
      </c>
      <c r="I184" s="29">
        <f t="shared" si="110"/>
        <v>0</v>
      </c>
      <c r="J184" s="29">
        <f t="shared" si="110"/>
        <v>0.97741678895458417</v>
      </c>
      <c r="K184" s="29">
        <f t="shared" si="110"/>
        <v>0</v>
      </c>
      <c r="L184" s="30" t="e">
        <f t="shared" si="115"/>
        <v>#VALUE!</v>
      </c>
      <c r="M184" s="31">
        <f t="shared" si="110"/>
        <v>0</v>
      </c>
      <c r="N184" s="32"/>
      <c r="O184" s="32"/>
      <c r="P184" s="33"/>
      <c r="Q184" s="33"/>
      <c r="R184" s="33"/>
      <c r="S184" s="34"/>
      <c r="T184" s="34"/>
      <c r="U184" s="35" t="e">
        <f t="shared" si="111"/>
        <v>#VALUE!</v>
      </c>
      <c r="V184" s="35" t="e">
        <f t="shared" si="111"/>
        <v>#VALUE!</v>
      </c>
      <c r="W184" s="36" t="e">
        <f t="shared" si="111"/>
        <v>#VALUE!</v>
      </c>
      <c r="X184" s="36" t="e">
        <f t="shared" si="111"/>
        <v>#VALUE!</v>
      </c>
      <c r="AG184">
        <f t="shared" si="116"/>
        <v>12.385413703354873</v>
      </c>
      <c r="AH184" s="29">
        <f t="shared" si="112"/>
        <v>0.66417694448291353</v>
      </c>
      <c r="AI184" s="29">
        <f t="shared" si="112"/>
        <v>0.9661725870967659</v>
      </c>
      <c r="AJ184" s="29">
        <f t="shared" si="112"/>
        <v>0</v>
      </c>
      <c r="AK184" s="29">
        <f t="shared" si="112"/>
        <v>0.95656473676223375</v>
      </c>
      <c r="AL184" s="29">
        <f t="shared" si="112"/>
        <v>0</v>
      </c>
      <c r="AM184" s="30" t="e">
        <f t="shared" si="117"/>
        <v>#VALUE!</v>
      </c>
      <c r="AN184" s="31">
        <f t="shared" si="113"/>
        <v>0</v>
      </c>
      <c r="AO184" s="32"/>
      <c r="AP184" s="32"/>
      <c r="AQ184" s="33"/>
      <c r="AR184" s="33"/>
      <c r="AS184" s="33"/>
      <c r="AT184" s="34"/>
      <c r="AU184" s="34"/>
      <c r="AV184" s="35" t="e">
        <f t="shared" si="114"/>
        <v>#VALUE!</v>
      </c>
      <c r="AW184" s="35" t="e">
        <f t="shared" si="114"/>
        <v>#VALUE!</v>
      </c>
      <c r="AX184" s="36" t="e">
        <f t="shared" si="114"/>
        <v>#VALUE!</v>
      </c>
      <c r="AY184" s="36" t="e">
        <f t="shared" si="114"/>
        <v>#VALUE!</v>
      </c>
    </row>
    <row r="185" spans="1:51" x14ac:dyDescent="0.3">
      <c r="A185" s="2">
        <v>5.5</v>
      </c>
      <c r="B185" s="2" t="str">
        <f>IF(AND('Graph-outputs'!$AK$2=TRUE, OR('Graph-outputs'!$AL$1=13, 'Graph-outputs'!$AL$1=14)), 'Calcs-control2'!A185, "")</f>
        <v/>
      </c>
      <c r="F185">
        <v>15</v>
      </c>
      <c r="G185" s="29">
        <f t="shared" si="110"/>
        <v>0.87438264113902964</v>
      </c>
      <c r="H185" s="29">
        <f t="shared" si="110"/>
        <v>0.98749110052825662</v>
      </c>
      <c r="I185" s="29">
        <f t="shared" si="110"/>
        <v>0.21383969624055921</v>
      </c>
      <c r="J185" s="29">
        <f t="shared" si="110"/>
        <v>0.98494032649356611</v>
      </c>
      <c r="K185" s="29">
        <f t="shared" si="110"/>
        <v>0</v>
      </c>
      <c r="L185" s="30" t="e">
        <f t="shared" si="115"/>
        <v>#VALUE!</v>
      </c>
      <c r="M185" s="31">
        <f t="shared" si="110"/>
        <v>0</v>
      </c>
      <c r="N185" s="32"/>
      <c r="O185" s="32"/>
      <c r="P185" s="33"/>
      <c r="Q185" s="33"/>
      <c r="R185" s="33"/>
      <c r="S185" s="34"/>
      <c r="T185" s="34"/>
      <c r="U185" s="35" t="e">
        <f t="shared" si="111"/>
        <v>#VALUE!</v>
      </c>
      <c r="V185" s="35" t="e">
        <f t="shared" si="111"/>
        <v>#VALUE!</v>
      </c>
      <c r="W185" s="36" t="e">
        <f t="shared" si="111"/>
        <v>#VALUE!</v>
      </c>
      <c r="X185" s="36" t="e">
        <f t="shared" si="111"/>
        <v>#VALUE!</v>
      </c>
      <c r="AG185">
        <f t="shared" si="116"/>
        <v>13.025506400031523</v>
      </c>
      <c r="AH185" s="29">
        <f t="shared" si="112"/>
        <v>0.7299575183052045</v>
      </c>
      <c r="AI185" s="29">
        <f t="shared" si="112"/>
        <v>0.97346958575666487</v>
      </c>
      <c r="AJ185" s="29">
        <f t="shared" si="112"/>
        <v>0</v>
      </c>
      <c r="AK185" s="29">
        <f t="shared" si="112"/>
        <v>0.96647755324658435</v>
      </c>
      <c r="AL185" s="29">
        <f t="shared" si="112"/>
        <v>0</v>
      </c>
      <c r="AM185" s="30" t="e">
        <f t="shared" si="117"/>
        <v>#VALUE!</v>
      </c>
      <c r="AN185" s="31">
        <f t="shared" si="113"/>
        <v>0</v>
      </c>
      <c r="AO185" s="32"/>
      <c r="AP185" s="32"/>
      <c r="AQ185" s="33"/>
      <c r="AR185" s="33"/>
      <c r="AS185" s="33"/>
      <c r="AT185" s="34"/>
      <c r="AU185" s="34"/>
      <c r="AV185" s="35" t="e">
        <f t="shared" si="114"/>
        <v>#VALUE!</v>
      </c>
      <c r="AW185" s="35" t="e">
        <f t="shared" si="114"/>
        <v>#VALUE!</v>
      </c>
      <c r="AX185" s="36" t="e">
        <f t="shared" si="114"/>
        <v>#VALUE!</v>
      </c>
      <c r="AY185" s="36" t="e">
        <f t="shared" si="114"/>
        <v>#VALUE!</v>
      </c>
    </row>
    <row r="186" spans="1:51" x14ac:dyDescent="0.3">
      <c r="A186" s="73">
        <v>5.75</v>
      </c>
      <c r="B186" s="2" t="str">
        <f>IF(AND('Graph-outputs'!$AK$2=TRUE, OR('Graph-outputs'!$AL$1=13, 'Graph-outputs'!$AL$1=14)), 'Calcs-control2'!A186, "")</f>
        <v/>
      </c>
      <c r="F186">
        <v>16</v>
      </c>
      <c r="G186" s="29">
        <f t="shared" ref="G186:K201" si="118">IF(1-EXP(-0.23*(G102-G$165))&lt;0, 0, 1-EXP(-0.23*(G102-G$165)))</f>
        <v>0.91868852648889521</v>
      </c>
      <c r="H186" s="29">
        <f t="shared" si="118"/>
        <v>0.99144927163477736</v>
      </c>
      <c r="I186" s="29">
        <f t="shared" si="118"/>
        <v>0.47109235547725081</v>
      </c>
      <c r="J186" s="29">
        <f t="shared" si="118"/>
        <v>0.98994631104733832</v>
      </c>
      <c r="K186" s="29">
        <f t="shared" si="118"/>
        <v>0</v>
      </c>
      <c r="L186" s="30" t="e">
        <f t="shared" si="115"/>
        <v>#VALUE!</v>
      </c>
      <c r="M186" s="31">
        <f t="shared" ref="M186:M240" si="119">IF(1-EXP(-0.23*(M102-M$165))&lt;0, 0, 1-EXP(-0.23*(M102-M$165)))</f>
        <v>0</v>
      </c>
      <c r="N186" s="32"/>
      <c r="O186" s="32"/>
      <c r="P186" s="33"/>
      <c r="Q186" s="33"/>
      <c r="R186" s="33"/>
      <c r="S186" s="34"/>
      <c r="T186" s="34"/>
      <c r="U186" s="35" t="e">
        <f t="shared" ref="U186:X201" si="120">IF(1-EXP(-0.23*(U102-U$165))&lt;0, 0, 1-EXP(-0.23*(U102-U$165)))</f>
        <v>#VALUE!</v>
      </c>
      <c r="V186" s="35" t="e">
        <f t="shared" si="120"/>
        <v>#VALUE!</v>
      </c>
      <c r="W186" s="36" t="e">
        <f t="shared" si="120"/>
        <v>#VALUE!</v>
      </c>
      <c r="X186" s="36" t="e">
        <f t="shared" si="120"/>
        <v>#VALUE!</v>
      </c>
      <c r="AG186">
        <f t="shared" si="116"/>
        <v>13.698679837501498</v>
      </c>
      <c r="AH186" s="29">
        <f t="shared" ref="AH186:AL201" si="121">IF(1-EXP(-0.23*(AH102-AH$165))&lt;0, 0, 1-EXP(-0.23*(AH102-AH$165)))</f>
        <v>0.78880177152961439</v>
      </c>
      <c r="AI186" s="29">
        <f t="shared" si="121"/>
        <v>0.97946443812312067</v>
      </c>
      <c r="AJ186" s="29">
        <f t="shared" si="121"/>
        <v>0</v>
      </c>
      <c r="AK186" s="29">
        <f t="shared" si="121"/>
        <v>0.97448223365278097</v>
      </c>
      <c r="AL186" s="29">
        <f t="shared" si="121"/>
        <v>0</v>
      </c>
      <c r="AM186" s="30" t="e">
        <f t="shared" si="117"/>
        <v>#VALUE!</v>
      </c>
      <c r="AN186" s="31">
        <f t="shared" si="113"/>
        <v>0</v>
      </c>
      <c r="AO186" s="32"/>
      <c r="AP186" s="32"/>
      <c r="AQ186" s="33"/>
      <c r="AR186" s="33"/>
      <c r="AS186" s="33"/>
      <c r="AT186" s="34"/>
      <c r="AU186" s="34"/>
      <c r="AV186" s="35" t="e">
        <f t="shared" ref="AV186:AY201" si="122">IF(1-EXP(-0.23*(AV102-AV$165))&lt;0, 0, 1-EXP(-0.23*(AV102-AV$165)))</f>
        <v>#VALUE!</v>
      </c>
      <c r="AW186" s="35" t="e">
        <f t="shared" si="122"/>
        <v>#VALUE!</v>
      </c>
      <c r="AX186" s="36" t="e">
        <f t="shared" si="122"/>
        <v>#VALUE!</v>
      </c>
      <c r="AY186" s="36" t="e">
        <f t="shared" si="122"/>
        <v>#VALUE!</v>
      </c>
    </row>
    <row r="187" spans="1:51" x14ac:dyDescent="0.3">
      <c r="A187" s="73">
        <v>6</v>
      </c>
      <c r="B187" s="2" t="str">
        <f>IF(AND('Graph-outputs'!$AK$2=TRUE, OR('Graph-outputs'!$AL$1=13, 'Graph-outputs'!$AL$1=14)), 'Calcs-control2'!A187, "")</f>
        <v/>
      </c>
      <c r="F187">
        <v>17</v>
      </c>
      <c r="G187" s="29">
        <f t="shared" si="118"/>
        <v>0.94875633735952358</v>
      </c>
      <c r="H187" s="29">
        <f t="shared" si="118"/>
        <v>0.99414730021373121</v>
      </c>
      <c r="I187" s="29">
        <f t="shared" si="118"/>
        <v>0.65008670255517531</v>
      </c>
      <c r="J187" s="29">
        <f t="shared" si="118"/>
        <v>0.99327530166920874</v>
      </c>
      <c r="K187" s="29">
        <f t="shared" si="118"/>
        <v>0</v>
      </c>
      <c r="L187" s="30" t="e">
        <f t="shared" si="115"/>
        <v>#VALUE!</v>
      </c>
      <c r="M187" s="31">
        <f t="shared" si="119"/>
        <v>0</v>
      </c>
      <c r="N187" s="32"/>
      <c r="O187" s="32"/>
      <c r="P187" s="33"/>
      <c r="Q187" s="33"/>
      <c r="R187" s="33"/>
      <c r="S187" s="34"/>
      <c r="T187" s="34"/>
      <c r="U187" s="35" t="e">
        <f t="shared" si="120"/>
        <v>#VALUE!</v>
      </c>
      <c r="V187" s="35" t="e">
        <f t="shared" si="120"/>
        <v>#VALUE!</v>
      </c>
      <c r="W187" s="36" t="e">
        <f t="shared" si="120"/>
        <v>#VALUE!</v>
      </c>
      <c r="X187" s="36" t="e">
        <f t="shared" si="120"/>
        <v>#VALUE!</v>
      </c>
      <c r="AG187">
        <f t="shared" si="116"/>
        <v>14.40664366722172</v>
      </c>
      <c r="AH187" s="29">
        <f t="shared" si="121"/>
        <v>0.83969599631593872</v>
      </c>
      <c r="AI187" s="29">
        <f t="shared" si="121"/>
        <v>0.98431863488331717</v>
      </c>
      <c r="AJ187" s="29">
        <f t="shared" si="121"/>
        <v>1.4212271094256379E-2</v>
      </c>
      <c r="AK187" s="29">
        <f t="shared" si="121"/>
        <v>0.98084881068124119</v>
      </c>
      <c r="AL187" s="29">
        <f t="shared" si="121"/>
        <v>0</v>
      </c>
      <c r="AM187" s="30" t="e">
        <f t="shared" si="117"/>
        <v>#VALUE!</v>
      </c>
      <c r="AN187" s="31">
        <f t="shared" si="113"/>
        <v>0</v>
      </c>
      <c r="AO187" s="32"/>
      <c r="AP187" s="32"/>
      <c r="AQ187" s="33"/>
      <c r="AR187" s="33"/>
      <c r="AS187" s="33"/>
      <c r="AT187" s="34"/>
      <c r="AU187" s="34"/>
      <c r="AV187" s="35" t="e">
        <f t="shared" si="122"/>
        <v>#VALUE!</v>
      </c>
      <c r="AW187" s="35" t="e">
        <f t="shared" si="122"/>
        <v>#VALUE!</v>
      </c>
      <c r="AX187" s="36" t="e">
        <f t="shared" si="122"/>
        <v>#VALUE!</v>
      </c>
      <c r="AY187" s="36" t="e">
        <f t="shared" si="122"/>
        <v>#VALUE!</v>
      </c>
    </row>
    <row r="188" spans="1:51" x14ac:dyDescent="0.3">
      <c r="A188" s="73">
        <v>6.25</v>
      </c>
      <c r="B188" s="2" t="str">
        <f>IF(AND('Graph-outputs'!$AK$2=TRUE, OR('Graph-outputs'!$AL$1=13, 'Graph-outputs'!$AL$1=14)), 'Calcs-control2'!A188, "")</f>
        <v/>
      </c>
      <c r="F188">
        <v>18</v>
      </c>
      <c r="G188" s="29">
        <f t="shared" si="118"/>
        <v>0.96842969325163542</v>
      </c>
      <c r="H188" s="29">
        <f t="shared" si="118"/>
        <v>0.99598603991772605</v>
      </c>
      <c r="I188" s="29">
        <f t="shared" si="118"/>
        <v>0.77183121360157503</v>
      </c>
      <c r="J188" s="29">
        <f t="shared" si="118"/>
        <v>0.99549009599086757</v>
      </c>
      <c r="K188" s="29">
        <f t="shared" si="118"/>
        <v>0</v>
      </c>
      <c r="L188" s="30" t="e">
        <f t="shared" si="115"/>
        <v>#VALUE!</v>
      </c>
      <c r="M188" s="31">
        <f t="shared" si="119"/>
        <v>0</v>
      </c>
      <c r="N188" s="32"/>
      <c r="O188" s="32"/>
      <c r="P188" s="33"/>
      <c r="Q188" s="33"/>
      <c r="R188" s="33"/>
      <c r="S188" s="34"/>
      <c r="T188" s="34"/>
      <c r="U188" s="35" t="e">
        <f t="shared" si="120"/>
        <v>#VALUE!</v>
      </c>
      <c r="V188" s="35" t="e">
        <f t="shared" si="120"/>
        <v>#VALUE!</v>
      </c>
      <c r="W188" s="36" t="e">
        <f t="shared" si="120"/>
        <v>#VALUE!</v>
      </c>
      <c r="X188" s="36" t="e">
        <f t="shared" si="120"/>
        <v>#VALUE!</v>
      </c>
      <c r="AG188">
        <f t="shared" si="116"/>
        <v>15.151195897440212</v>
      </c>
      <c r="AH188" s="29">
        <f t="shared" si="121"/>
        <v>0.88215731024671573</v>
      </c>
      <c r="AI188" s="29">
        <f t="shared" si="121"/>
        <v>0.98819093698814031</v>
      </c>
      <c r="AJ188" s="29">
        <f t="shared" si="121"/>
        <v>0.2587007625342419</v>
      </c>
      <c r="AK188" s="29">
        <f t="shared" si="121"/>
        <v>0.98583417157955588</v>
      </c>
      <c r="AL188" s="29">
        <f t="shared" si="121"/>
        <v>0</v>
      </c>
      <c r="AM188" s="30" t="e">
        <f t="shared" si="117"/>
        <v>#VALUE!</v>
      </c>
      <c r="AN188" s="31">
        <f t="shared" si="113"/>
        <v>0</v>
      </c>
      <c r="AO188" s="32"/>
      <c r="AP188" s="32"/>
      <c r="AQ188" s="33"/>
      <c r="AR188" s="33"/>
      <c r="AS188" s="33"/>
      <c r="AT188" s="34"/>
      <c r="AU188" s="34"/>
      <c r="AV188" s="35" t="e">
        <f t="shared" si="122"/>
        <v>#VALUE!</v>
      </c>
      <c r="AW188" s="35" t="e">
        <f t="shared" si="122"/>
        <v>#VALUE!</v>
      </c>
      <c r="AX188" s="36" t="e">
        <f t="shared" si="122"/>
        <v>#VALUE!</v>
      </c>
      <c r="AY188" s="36" t="e">
        <f t="shared" si="122"/>
        <v>#VALUE!</v>
      </c>
    </row>
    <row r="189" spans="1:51" x14ac:dyDescent="0.3">
      <c r="A189" s="73">
        <v>6.5</v>
      </c>
      <c r="B189" s="2" t="str">
        <f>IF(AND('Graph-outputs'!$AK$2=TRUE, OR('Graph-outputs'!$AL$1=13, 'Graph-outputs'!$AL$1=14)), 'Calcs-control2'!A189, "")</f>
        <v/>
      </c>
      <c r="F189">
        <v>19</v>
      </c>
      <c r="G189" s="29">
        <f t="shared" si="118"/>
        <v>0.98090836101087753</v>
      </c>
      <c r="H189" s="29">
        <f t="shared" si="118"/>
        <v>0.99723999369248706</v>
      </c>
      <c r="I189" s="29">
        <f t="shared" si="118"/>
        <v>0.85302638416000254</v>
      </c>
      <c r="J189" s="29">
        <f t="shared" si="118"/>
        <v>0.99696556969585348</v>
      </c>
      <c r="K189" s="29">
        <f t="shared" si="118"/>
        <v>0</v>
      </c>
      <c r="L189" s="30" t="e">
        <f t="shared" si="115"/>
        <v>#VALUE!</v>
      </c>
      <c r="M189" s="31">
        <f t="shared" si="119"/>
        <v>9.973387645971965E-2</v>
      </c>
      <c r="N189" s="32"/>
      <c r="O189" s="32"/>
      <c r="P189" s="33"/>
      <c r="Q189" s="33"/>
      <c r="R189" s="33"/>
      <c r="S189" s="34"/>
      <c r="T189" s="34"/>
      <c r="U189" s="35" t="e">
        <f t="shared" si="120"/>
        <v>#VALUE!</v>
      </c>
      <c r="V189" s="35" t="e">
        <f t="shared" si="120"/>
        <v>#VALUE!</v>
      </c>
      <c r="W189" s="36" t="e">
        <f t="shared" si="120"/>
        <v>#VALUE!</v>
      </c>
      <c r="X189" s="36" t="e">
        <f t="shared" si="120"/>
        <v>#VALUE!</v>
      </c>
      <c r="AG189">
        <f t="shared" si="116"/>
        <v>15.934227459578645</v>
      </c>
      <c r="AH189" s="29">
        <f t="shared" si="121"/>
        <v>0.91625633673374229</v>
      </c>
      <c r="AI189" s="29">
        <f t="shared" si="121"/>
        <v>0.99123290428834476</v>
      </c>
      <c r="AJ189" s="29">
        <f t="shared" si="121"/>
        <v>0.4568292679838748</v>
      </c>
      <c r="AK189" s="29">
        <f t="shared" si="121"/>
        <v>0.98967605269721981</v>
      </c>
      <c r="AL189" s="29">
        <f t="shared" si="121"/>
        <v>0</v>
      </c>
      <c r="AM189" s="30" t="e">
        <f t="shared" si="117"/>
        <v>#VALUE!</v>
      </c>
      <c r="AN189" s="31">
        <f t="shared" si="113"/>
        <v>0</v>
      </c>
      <c r="AO189" s="32"/>
      <c r="AP189" s="32"/>
      <c r="AQ189" s="33"/>
      <c r="AR189" s="33"/>
      <c r="AS189" s="33"/>
      <c r="AT189" s="34"/>
      <c r="AU189" s="34"/>
      <c r="AV189" s="35" t="e">
        <f t="shared" si="122"/>
        <v>#VALUE!</v>
      </c>
      <c r="AW189" s="35" t="e">
        <f t="shared" si="122"/>
        <v>#VALUE!</v>
      </c>
      <c r="AX189" s="36" t="e">
        <f t="shared" si="122"/>
        <v>#VALUE!</v>
      </c>
      <c r="AY189" s="36" t="e">
        <f t="shared" si="122"/>
        <v>#VALUE!</v>
      </c>
    </row>
    <row r="190" spans="1:51" x14ac:dyDescent="0.3">
      <c r="A190" s="73">
        <v>6.75</v>
      </c>
      <c r="B190" s="2" t="str">
        <f>IF(AND('Graph-outputs'!$AK$2=TRUE, OR('Graph-outputs'!$AL$1=13, 'Graph-outputs'!$AL$1=14)), 'Calcs-control2'!A190, "")</f>
        <v/>
      </c>
      <c r="F190">
        <v>20</v>
      </c>
      <c r="G190" s="29">
        <f t="shared" si="118"/>
        <v>0.98862171294077583</v>
      </c>
      <c r="H190" s="29">
        <f t="shared" si="118"/>
        <v>0.99809633408057818</v>
      </c>
      <c r="I190" s="29">
        <f t="shared" si="118"/>
        <v>0.90627781709210353</v>
      </c>
      <c r="J190" s="29">
        <f t="shared" si="118"/>
        <v>0.99795056299350926</v>
      </c>
      <c r="K190" s="29">
        <f t="shared" si="118"/>
        <v>0</v>
      </c>
      <c r="L190" s="30" t="e">
        <f t="shared" si="115"/>
        <v>#VALUE!</v>
      </c>
      <c r="M190" s="31">
        <f t="shared" si="119"/>
        <v>0.21991500182829071</v>
      </c>
      <c r="N190" s="32"/>
      <c r="O190" s="32"/>
      <c r="P190" s="33"/>
      <c r="Q190" s="33"/>
      <c r="R190" s="33"/>
      <c r="S190" s="34"/>
      <c r="T190" s="34"/>
      <c r="U190" s="35" t="e">
        <f t="shared" si="120"/>
        <v>#VALUE!</v>
      </c>
      <c r="V190" s="35" t="e">
        <f t="shared" si="120"/>
        <v>#VALUE!</v>
      </c>
      <c r="W190" s="36" t="e">
        <f t="shared" si="120"/>
        <v>#VALUE!</v>
      </c>
      <c r="X190" s="36" t="e">
        <f t="shared" si="120"/>
        <v>#VALUE!</v>
      </c>
      <c r="AG190">
        <f t="shared" si="116"/>
        <v>16.75772701061085</v>
      </c>
      <c r="AH190" s="29">
        <f t="shared" si="121"/>
        <v>0.94256317584900939</v>
      </c>
      <c r="AI190" s="29">
        <f t="shared" si="121"/>
        <v>0.99358529067273105</v>
      </c>
      <c r="AJ190" s="29">
        <f t="shared" si="121"/>
        <v>0.61270357969006239</v>
      </c>
      <c r="AK190" s="29">
        <f t="shared" si="121"/>
        <v>0.99258873803498537</v>
      </c>
      <c r="AL190" s="29">
        <f t="shared" si="121"/>
        <v>0</v>
      </c>
      <c r="AM190" s="30" t="e">
        <f t="shared" si="117"/>
        <v>#VALUE!</v>
      </c>
      <c r="AN190" s="31">
        <f t="shared" si="113"/>
        <v>0</v>
      </c>
      <c r="AO190" s="32"/>
      <c r="AP190" s="32"/>
      <c r="AQ190" s="33"/>
      <c r="AR190" s="33"/>
      <c r="AS190" s="33"/>
      <c r="AT190" s="34"/>
      <c r="AU190" s="34"/>
      <c r="AV190" s="35" t="e">
        <f t="shared" si="122"/>
        <v>#VALUE!</v>
      </c>
      <c r="AW190" s="35" t="e">
        <f t="shared" si="122"/>
        <v>#VALUE!</v>
      </c>
      <c r="AX190" s="36" t="e">
        <f t="shared" si="122"/>
        <v>#VALUE!</v>
      </c>
      <c r="AY190" s="36" t="e">
        <f t="shared" si="122"/>
        <v>#VALUE!</v>
      </c>
    </row>
    <row r="191" spans="1:51" x14ac:dyDescent="0.3">
      <c r="A191" s="73">
        <v>7</v>
      </c>
      <c r="B191" s="2" t="str">
        <f>IF(AND('Graph-outputs'!$AK$2=TRUE, OR('Graph-outputs'!$AL$1=13, 'Graph-outputs'!$AL$1=14)), 'Calcs-control2'!A191, "")</f>
        <v/>
      </c>
      <c r="F191">
        <v>21</v>
      </c>
      <c r="G191" s="29">
        <f t="shared" si="118"/>
        <v>0.99329100611680632</v>
      </c>
      <c r="H191" s="29">
        <f t="shared" si="118"/>
        <v>0.99868232180740213</v>
      </c>
      <c r="I191" s="29">
        <f t="shared" si="118"/>
        <v>0.94071403400153741</v>
      </c>
      <c r="J191" s="29">
        <f t="shared" si="118"/>
        <v>0.99860991910217334</v>
      </c>
      <c r="K191" s="29">
        <f t="shared" si="118"/>
        <v>0</v>
      </c>
      <c r="L191" s="30" t="e">
        <f t="shared" si="115"/>
        <v>#VALUE!</v>
      </c>
      <c r="M191" s="31">
        <f t="shared" si="119"/>
        <v>0.32461671705782025</v>
      </c>
      <c r="N191" s="32"/>
      <c r="O191" s="32"/>
      <c r="P191" s="33"/>
      <c r="Q191" s="33"/>
      <c r="R191" s="33"/>
      <c r="S191" s="34"/>
      <c r="T191" s="34"/>
      <c r="U191" s="35" t="e">
        <f t="shared" si="120"/>
        <v>#VALUE!</v>
      </c>
      <c r="V191" s="35" t="e">
        <f t="shared" si="120"/>
        <v>#VALUE!</v>
      </c>
      <c r="W191" s="36" t="e">
        <f t="shared" si="120"/>
        <v>#VALUE!</v>
      </c>
      <c r="X191" s="36" t="e">
        <f t="shared" si="120"/>
        <v>#VALUE!</v>
      </c>
      <c r="AG191">
        <f t="shared" si="116"/>
        <v>17.623785983633894</v>
      </c>
      <c r="AH191" s="29">
        <f t="shared" si="121"/>
        <v>0.9620280948080201</v>
      </c>
      <c r="AI191" s="29">
        <f t="shared" si="121"/>
        <v>0.99537542126238809</v>
      </c>
      <c r="AJ191" s="29">
        <f t="shared" si="121"/>
        <v>0.7315918625367861</v>
      </c>
      <c r="AK191" s="29">
        <f t="shared" si="121"/>
        <v>0.99476049783930942</v>
      </c>
      <c r="AL191" s="29">
        <f t="shared" si="121"/>
        <v>0</v>
      </c>
      <c r="AM191" s="30" t="e">
        <f t="shared" si="117"/>
        <v>#VALUE!</v>
      </c>
      <c r="AN191" s="31">
        <f t="shared" si="113"/>
        <v>0</v>
      </c>
      <c r="AO191" s="32"/>
      <c r="AP191" s="32"/>
      <c r="AQ191" s="33"/>
      <c r="AR191" s="33"/>
      <c r="AS191" s="33"/>
      <c r="AT191" s="34"/>
      <c r="AU191" s="34"/>
      <c r="AV191" s="35" t="e">
        <f t="shared" si="122"/>
        <v>#VALUE!</v>
      </c>
      <c r="AW191" s="35" t="e">
        <f t="shared" si="122"/>
        <v>#VALUE!</v>
      </c>
      <c r="AX191" s="36" t="e">
        <f t="shared" si="122"/>
        <v>#VALUE!</v>
      </c>
      <c r="AY191" s="36" t="e">
        <f t="shared" si="122"/>
        <v>#VALUE!</v>
      </c>
    </row>
    <row r="192" spans="1:51" x14ac:dyDescent="0.3">
      <c r="A192" s="73">
        <v>7.25</v>
      </c>
      <c r="B192" s="2" t="str">
        <f>IF(AND('Graph-outputs'!$AK$2=TRUE, OR('Graph-outputs'!$AL$1=13, 'Graph-outputs'!$AL$1=14)), 'Calcs-control2'!A192, "")</f>
        <v/>
      </c>
      <c r="F192">
        <v>22</v>
      </c>
      <c r="G192" s="29">
        <f t="shared" si="118"/>
        <v>0.99607200524036743</v>
      </c>
      <c r="H192" s="29">
        <f t="shared" si="118"/>
        <v>0.99908433915370198</v>
      </c>
      <c r="I192" s="29">
        <f t="shared" si="118"/>
        <v>0.96272614514515287</v>
      </c>
      <c r="J192" s="29">
        <f t="shared" si="118"/>
        <v>0.99905274603864591</v>
      </c>
      <c r="K192" s="29">
        <f t="shared" si="118"/>
        <v>0</v>
      </c>
      <c r="L192" s="30" t="e">
        <f t="shared" si="115"/>
        <v>#VALUE!</v>
      </c>
      <c r="M192" s="31">
        <f t="shared" si="119"/>
        <v>0.41556122124961303</v>
      </c>
      <c r="N192" s="32"/>
      <c r="O192" s="32"/>
      <c r="P192" s="33"/>
      <c r="Q192" s="33"/>
      <c r="R192" s="33"/>
      <c r="S192" s="34"/>
      <c r="T192" s="34"/>
      <c r="U192" s="35" t="e">
        <f t="shared" si="120"/>
        <v>#VALUE!</v>
      </c>
      <c r="V192" s="35" t="e">
        <f t="shared" si="120"/>
        <v>#VALUE!</v>
      </c>
      <c r="W192" s="36" t="e">
        <f t="shared" si="120"/>
        <v>#VALUE!</v>
      </c>
      <c r="X192" s="36" t="e">
        <f t="shared" si="120"/>
        <v>#VALUE!</v>
      </c>
      <c r="AG192">
        <f t="shared" si="116"/>
        <v>18.534603899458592</v>
      </c>
      <c r="AH192" s="29">
        <f t="shared" si="121"/>
        <v>0.97582343530833282</v>
      </c>
      <c r="AI192" s="29">
        <f t="shared" si="121"/>
        <v>0.99671558147462347</v>
      </c>
      <c r="AJ192" s="29">
        <f t="shared" si="121"/>
        <v>0.8193913994395331</v>
      </c>
      <c r="AK192" s="29">
        <f t="shared" si="121"/>
        <v>0.99635266537236034</v>
      </c>
      <c r="AL192" s="29">
        <f t="shared" si="121"/>
        <v>0</v>
      </c>
      <c r="AM192" s="30" t="e">
        <f t="shared" si="117"/>
        <v>#VALUE!</v>
      </c>
      <c r="AN192" s="31">
        <f t="shared" si="113"/>
        <v>3.8021910101817546E-2</v>
      </c>
      <c r="AO192" s="32"/>
      <c r="AP192" s="32"/>
      <c r="AQ192" s="33"/>
      <c r="AR192" s="33"/>
      <c r="AS192" s="33"/>
      <c r="AT192" s="34"/>
      <c r="AU192" s="34"/>
      <c r="AV192" s="35" t="e">
        <f t="shared" si="122"/>
        <v>#VALUE!</v>
      </c>
      <c r="AW192" s="35" t="e">
        <f t="shared" si="122"/>
        <v>#VALUE!</v>
      </c>
      <c r="AX192" s="36" t="e">
        <f t="shared" si="122"/>
        <v>#VALUE!</v>
      </c>
      <c r="AY192" s="36" t="e">
        <f t="shared" si="122"/>
        <v>#VALUE!</v>
      </c>
    </row>
    <row r="193" spans="1:51" x14ac:dyDescent="0.3">
      <c r="A193" s="73">
        <v>7.5</v>
      </c>
      <c r="B193" s="2" t="str">
        <f>IF(AND('Graph-outputs'!$AK$2=TRUE, OR('Graph-outputs'!$AL$1=13, 'Graph-outputs'!$AL$1=14)), 'Calcs-control2'!A193, "")</f>
        <v/>
      </c>
      <c r="F193">
        <v>23</v>
      </c>
      <c r="G193" s="29">
        <f t="shared" si="118"/>
        <v>0.99770863651320774</v>
      </c>
      <c r="H193" s="29">
        <f t="shared" si="118"/>
        <v>0.99936098269165452</v>
      </c>
      <c r="I193" s="29">
        <f t="shared" si="118"/>
        <v>0.97666632804500564</v>
      </c>
      <c r="J193" s="29">
        <f t="shared" si="118"/>
        <v>0.9993512731666796</v>
      </c>
      <c r="K193" s="29">
        <f t="shared" si="118"/>
        <v>0</v>
      </c>
      <c r="L193" s="30" t="e">
        <f t="shared" si="115"/>
        <v>#VALUE!</v>
      </c>
      <c r="M193" s="31">
        <f t="shared" si="119"/>
        <v>0.49436288751282209</v>
      </c>
      <c r="N193" s="32"/>
      <c r="O193" s="32"/>
      <c r="P193" s="33"/>
      <c r="Q193" s="33"/>
      <c r="R193" s="33"/>
      <c r="S193" s="34"/>
      <c r="T193" s="34"/>
      <c r="U193" s="35" t="e">
        <f t="shared" si="120"/>
        <v>#VALUE!</v>
      </c>
      <c r="V193" s="35" t="e">
        <f t="shared" si="120"/>
        <v>#VALUE!</v>
      </c>
      <c r="W193" s="36" t="e">
        <f t="shared" si="120"/>
        <v>#VALUE!</v>
      </c>
      <c r="X193" s="36" t="e">
        <f t="shared" si="120"/>
        <v>#VALUE!</v>
      </c>
      <c r="AG193">
        <f t="shared" si="116"/>
        <v>19.49249395270925</v>
      </c>
      <c r="AH193" s="29">
        <f t="shared" si="121"/>
        <v>0.98518054817284995</v>
      </c>
      <c r="AI193" s="29">
        <f t="shared" si="121"/>
        <v>0.99770236711552363</v>
      </c>
      <c r="AJ193" s="29">
        <f t="shared" si="121"/>
        <v>0.88210410577876996</v>
      </c>
      <c r="AK193" s="29">
        <f t="shared" si="121"/>
        <v>0.99750013726667019</v>
      </c>
      <c r="AL193" s="29">
        <f t="shared" si="121"/>
        <v>0</v>
      </c>
      <c r="AM193" s="30" t="e">
        <f t="shared" si="117"/>
        <v>#VALUE!</v>
      </c>
      <c r="AN193" s="31">
        <f t="shared" si="113"/>
        <v>0.16096841582162513</v>
      </c>
      <c r="AO193" s="32"/>
      <c r="AP193" s="32"/>
      <c r="AQ193" s="33"/>
      <c r="AR193" s="33"/>
      <c r="AS193" s="33"/>
      <c r="AT193" s="34"/>
      <c r="AU193" s="34"/>
      <c r="AV193" s="35" t="e">
        <f t="shared" si="122"/>
        <v>#VALUE!</v>
      </c>
      <c r="AW193" s="35" t="e">
        <f t="shared" si="122"/>
        <v>#VALUE!</v>
      </c>
      <c r="AX193" s="36" t="e">
        <f t="shared" si="122"/>
        <v>#VALUE!</v>
      </c>
      <c r="AY193" s="36" t="e">
        <f t="shared" si="122"/>
        <v>#VALUE!</v>
      </c>
    </row>
    <row r="194" spans="1:51" x14ac:dyDescent="0.3">
      <c r="A194" s="73">
        <v>7.75</v>
      </c>
      <c r="B194" s="2" t="str">
        <f>IF(AND('Graph-outputs'!$AK$2=TRUE, OR('Graph-outputs'!$AL$1=13, 'Graph-outputs'!$AL$1=14)), 'Calcs-control2'!A194, "")</f>
        <v/>
      </c>
      <c r="F194">
        <v>24</v>
      </c>
      <c r="G194" s="29">
        <f t="shared" si="118"/>
        <v>0.99866407582037708</v>
      </c>
      <c r="H194" s="29">
        <f t="shared" si="118"/>
        <v>0.99955200908684283</v>
      </c>
      <c r="I194" s="29">
        <f t="shared" si="118"/>
        <v>0.98543141807776147</v>
      </c>
      <c r="J194" s="29">
        <f t="shared" si="118"/>
        <v>0.9995533648754088</v>
      </c>
      <c r="K194" s="29">
        <f t="shared" si="118"/>
        <v>0</v>
      </c>
      <c r="L194" s="30" t="e">
        <f t="shared" si="115"/>
        <v>#VALUE!</v>
      </c>
      <c r="M194" s="31">
        <f t="shared" si="119"/>
        <v>0.56250848014834443</v>
      </c>
      <c r="N194" s="32"/>
      <c r="O194" s="32"/>
      <c r="P194" s="33"/>
      <c r="Q194" s="33"/>
      <c r="R194" s="33"/>
      <c r="S194" s="34"/>
      <c r="T194" s="34"/>
      <c r="U194" s="35" t="e">
        <f t="shared" si="120"/>
        <v>#VALUE!</v>
      </c>
      <c r="V194" s="35" t="e">
        <f t="shared" si="120"/>
        <v>#VALUE!</v>
      </c>
      <c r="W194" s="36" t="e">
        <f t="shared" si="120"/>
        <v>#VALUE!</v>
      </c>
      <c r="X194" s="36" t="e">
        <f t="shared" si="120"/>
        <v>#VALUE!</v>
      </c>
      <c r="AG194">
        <f t="shared" si="116"/>
        <v>20.499888886619559</v>
      </c>
      <c r="AH194" s="29">
        <f t="shared" si="121"/>
        <v>0.99125272536801867</v>
      </c>
      <c r="AI194" s="29">
        <f t="shared" si="121"/>
        <v>0.99841687776556753</v>
      </c>
      <c r="AJ194" s="29">
        <f t="shared" si="121"/>
        <v>0.9253890708433048</v>
      </c>
      <c r="AK194" s="29">
        <f t="shared" si="121"/>
        <v>0.99831300560951353</v>
      </c>
      <c r="AL194" s="29">
        <f t="shared" si="121"/>
        <v>0</v>
      </c>
      <c r="AM194" s="30" t="e">
        <f t="shared" si="117"/>
        <v>#VALUE!</v>
      </c>
      <c r="AN194" s="31">
        <f t="shared" si="113"/>
        <v>0.27407931506078442</v>
      </c>
      <c r="AO194" s="32"/>
      <c r="AP194" s="32"/>
      <c r="AQ194" s="33"/>
      <c r="AR194" s="33"/>
      <c r="AS194" s="33"/>
      <c r="AT194" s="34"/>
      <c r="AU194" s="34"/>
      <c r="AV194" s="35" t="e">
        <f t="shared" si="122"/>
        <v>#VALUE!</v>
      </c>
      <c r="AW194" s="35" t="e">
        <f t="shared" si="122"/>
        <v>#VALUE!</v>
      </c>
      <c r="AX194" s="36" t="e">
        <f t="shared" si="122"/>
        <v>#VALUE!</v>
      </c>
      <c r="AY194" s="36" t="e">
        <f t="shared" si="122"/>
        <v>#VALUE!</v>
      </c>
    </row>
    <row r="195" spans="1:51" x14ac:dyDescent="0.3">
      <c r="A195" s="73">
        <v>8</v>
      </c>
      <c r="B195" s="2" t="str">
        <f>IF(AND('Graph-outputs'!$AK$2=TRUE, OR('Graph-outputs'!$AL$1=13, 'Graph-outputs'!$AL$1=14)), 'Calcs-control2'!A195, "")</f>
        <v/>
      </c>
      <c r="F195">
        <v>25</v>
      </c>
      <c r="G195" s="29">
        <f t="shared" si="118"/>
        <v>0.99921934090999798</v>
      </c>
      <c r="H195" s="29">
        <f t="shared" si="118"/>
        <v>0.99968441786380591</v>
      </c>
      <c r="I195" s="29">
        <f t="shared" si="118"/>
        <v>0.99091382549712081</v>
      </c>
      <c r="J195" s="29">
        <f t="shared" si="118"/>
        <v>0.99969079486928147</v>
      </c>
      <c r="K195" s="29">
        <f t="shared" si="118"/>
        <v>0</v>
      </c>
      <c r="L195" s="30" t="e">
        <f t="shared" si="115"/>
        <v>#VALUE!</v>
      </c>
      <c r="M195" s="31">
        <f t="shared" si="119"/>
        <v>0.62134806310767488</v>
      </c>
      <c r="N195" s="32"/>
      <c r="O195" s="32"/>
      <c r="P195" s="33"/>
      <c r="Q195" s="33"/>
      <c r="R195" s="33"/>
      <c r="S195" s="34"/>
      <c r="T195" s="34"/>
      <c r="U195" s="35" t="e">
        <f t="shared" si="120"/>
        <v>#VALUE!</v>
      </c>
      <c r="V195" s="35" t="e">
        <f t="shared" si="120"/>
        <v>#VALUE!</v>
      </c>
      <c r="W195" s="36" t="e">
        <f t="shared" si="120"/>
        <v>#VALUE!</v>
      </c>
      <c r="X195" s="36" t="e">
        <f t="shared" si="120"/>
        <v>#VALUE!</v>
      </c>
      <c r="AG195">
        <f t="shared" si="116"/>
        <v>21.559347171444852</v>
      </c>
      <c r="AH195" s="29">
        <f t="shared" si="121"/>
        <v>0.99502380461310014</v>
      </c>
      <c r="AI195" s="29">
        <f t="shared" si="121"/>
        <v>0.99892558876389992</v>
      </c>
      <c r="AJ195" s="29">
        <f t="shared" si="121"/>
        <v>0.95423927966024569</v>
      </c>
      <c r="AK195" s="29">
        <f t="shared" si="121"/>
        <v>0.99887899253533163</v>
      </c>
      <c r="AL195" s="29">
        <f t="shared" si="121"/>
        <v>0</v>
      </c>
      <c r="AM195" s="30" t="e">
        <f t="shared" si="117"/>
        <v>#VALUE!</v>
      </c>
      <c r="AN195" s="31">
        <f t="shared" si="113"/>
        <v>0.37707549949528074</v>
      </c>
      <c r="AO195" s="32"/>
      <c r="AP195" s="32"/>
      <c r="AQ195" s="33"/>
      <c r="AR195" s="33"/>
      <c r="AS195" s="33"/>
      <c r="AT195" s="34"/>
      <c r="AU195" s="34"/>
      <c r="AV195" s="35" t="e">
        <f t="shared" si="122"/>
        <v>#VALUE!</v>
      </c>
      <c r="AW195" s="35" t="e">
        <f t="shared" si="122"/>
        <v>#VALUE!</v>
      </c>
      <c r="AX195" s="36" t="e">
        <f t="shared" si="122"/>
        <v>#VALUE!</v>
      </c>
      <c r="AY195" s="36" t="e">
        <f t="shared" si="122"/>
        <v>#VALUE!</v>
      </c>
    </row>
    <row r="196" spans="1:51" x14ac:dyDescent="0.3">
      <c r="A196" s="73">
        <v>8.25</v>
      </c>
      <c r="B196" s="2" t="str">
        <f>IF(AND('Graph-outputs'!$AK$2=TRUE, OR('Graph-outputs'!$AL$1=13, 'Graph-outputs'!$AL$1=14)), 'Calcs-control2'!A196, "")</f>
        <v/>
      </c>
      <c r="F196">
        <v>26</v>
      </c>
      <c r="G196" s="29">
        <f t="shared" si="118"/>
        <v>0.99954161607725944</v>
      </c>
      <c r="H196" s="29">
        <f t="shared" si="118"/>
        <v>0.99977657369758521</v>
      </c>
      <c r="I196" s="29">
        <f t="shared" si="118"/>
        <v>0.99433116030038282</v>
      </c>
      <c r="J196" s="29">
        <f t="shared" si="118"/>
        <v>0.99978470527252505</v>
      </c>
      <c r="K196" s="29">
        <f t="shared" si="118"/>
        <v>0</v>
      </c>
      <c r="L196" s="30" t="e">
        <f t="shared" si="115"/>
        <v>#VALUE!</v>
      </c>
      <c r="M196" s="31">
        <f t="shared" si="119"/>
        <v>0.67209362849070498</v>
      </c>
      <c r="N196" s="32"/>
      <c r="O196" s="32"/>
      <c r="P196" s="33"/>
      <c r="Q196" s="33"/>
      <c r="R196" s="33"/>
      <c r="S196" s="34"/>
      <c r="T196" s="34"/>
      <c r="U196" s="35" t="e">
        <f t="shared" si="120"/>
        <v>#VALUE!</v>
      </c>
      <c r="V196" s="35" t="e">
        <f t="shared" si="120"/>
        <v>#VALUE!</v>
      </c>
      <c r="W196" s="36" t="e">
        <f t="shared" si="120"/>
        <v>#VALUE!</v>
      </c>
      <c r="X196" s="36" t="e">
        <f t="shared" si="120"/>
        <v>#VALUE!</v>
      </c>
      <c r="AG196">
        <f t="shared" si="116"/>
        <v>22.673559502181952</v>
      </c>
      <c r="AH196" s="29">
        <f t="shared" si="121"/>
        <v>0.99726727866737308</v>
      </c>
      <c r="AI196" s="29">
        <f t="shared" si="121"/>
        <v>0.99928171296394719</v>
      </c>
      <c r="AJ196" s="29">
        <f t="shared" si="121"/>
        <v>0.97280129857019992</v>
      </c>
      <c r="AK196" s="29">
        <f t="shared" si="121"/>
        <v>0.99926635910204231</v>
      </c>
      <c r="AL196" s="29">
        <f t="shared" si="121"/>
        <v>0</v>
      </c>
      <c r="AM196" s="30" t="e">
        <f t="shared" si="117"/>
        <v>#VALUE!</v>
      </c>
      <c r="AN196" s="31">
        <f t="shared" si="113"/>
        <v>0.46987988366803379</v>
      </c>
      <c r="AO196" s="32"/>
      <c r="AP196" s="32"/>
      <c r="AQ196" s="33"/>
      <c r="AR196" s="33"/>
      <c r="AS196" s="33"/>
      <c r="AT196" s="34"/>
      <c r="AU196" s="34"/>
      <c r="AV196" s="35" t="e">
        <f t="shared" si="122"/>
        <v>#VALUE!</v>
      </c>
      <c r="AW196" s="35" t="e">
        <f t="shared" si="122"/>
        <v>#VALUE!</v>
      </c>
      <c r="AX196" s="36" t="e">
        <f t="shared" si="122"/>
        <v>#VALUE!</v>
      </c>
      <c r="AY196" s="36" t="e">
        <f t="shared" si="122"/>
        <v>#VALUE!</v>
      </c>
    </row>
    <row r="197" spans="1:51" x14ac:dyDescent="0.3">
      <c r="A197" s="73">
        <v>8.5</v>
      </c>
      <c r="B197" s="2" t="str">
        <f>IF(AND('Graph-outputs'!$AK$2=TRUE, OR('Graph-outputs'!$AL$1=13, 'Graph-outputs'!$AL$1=14)), 'Calcs-control2'!A197, "")</f>
        <v/>
      </c>
      <c r="F197">
        <v>27</v>
      </c>
      <c r="G197" s="29">
        <f t="shared" si="118"/>
        <v>0.99972894794380185</v>
      </c>
      <c r="H197" s="29">
        <f t="shared" si="118"/>
        <v>0.99984099431119311</v>
      </c>
      <c r="I197" s="29">
        <f t="shared" si="118"/>
        <v>0.99645739398848387</v>
      </c>
      <c r="J197" s="29">
        <f t="shared" si="118"/>
        <v>0.99984920470672378</v>
      </c>
      <c r="K197" s="29">
        <f t="shared" si="118"/>
        <v>0</v>
      </c>
      <c r="L197" s="30" t="e">
        <f t="shared" si="115"/>
        <v>#VALUE!</v>
      </c>
      <c r="M197" s="31">
        <f t="shared" si="119"/>
        <v>0.71582305962976056</v>
      </c>
      <c r="N197" s="32"/>
      <c r="O197" s="32"/>
      <c r="P197" s="33"/>
      <c r="Q197" s="33"/>
      <c r="R197" s="33"/>
      <c r="S197" s="34"/>
      <c r="T197" s="34"/>
      <c r="U197" s="35" t="e">
        <f t="shared" si="120"/>
        <v>#VALUE!</v>
      </c>
      <c r="V197" s="35" t="e">
        <f t="shared" si="120"/>
        <v>#VALUE!</v>
      </c>
      <c r="W197" s="36" t="e">
        <f t="shared" si="120"/>
        <v>#VALUE!</v>
      </c>
      <c r="X197" s="36" t="e">
        <f t="shared" si="120"/>
        <v>#VALUE!</v>
      </c>
      <c r="AG197">
        <f t="shared" si="116"/>
        <v>23.845355632098787</v>
      </c>
      <c r="AH197" s="29">
        <f t="shared" si="121"/>
        <v>0.9985479505739282</v>
      </c>
      <c r="AI197" s="29">
        <f t="shared" si="121"/>
        <v>0.99952686158326487</v>
      </c>
      <c r="AJ197" s="29">
        <f t="shared" si="121"/>
        <v>0.984328906454916</v>
      </c>
      <c r="AK197" s="29">
        <f t="shared" si="121"/>
        <v>0.99952699302392278</v>
      </c>
      <c r="AL197" s="29">
        <f t="shared" si="121"/>
        <v>0</v>
      </c>
      <c r="AM197" s="30" t="e">
        <f t="shared" si="117"/>
        <v>#VALUE!</v>
      </c>
      <c r="AN197" s="31">
        <f t="shared" si="113"/>
        <v>0.55261078691326215</v>
      </c>
      <c r="AO197" s="32"/>
      <c r="AP197" s="32"/>
      <c r="AQ197" s="33"/>
      <c r="AR197" s="33"/>
      <c r="AS197" s="33"/>
      <c r="AT197" s="34"/>
      <c r="AU197" s="34"/>
      <c r="AV197" s="35" t="e">
        <f t="shared" si="122"/>
        <v>#VALUE!</v>
      </c>
      <c r="AW197" s="35" t="e">
        <f t="shared" si="122"/>
        <v>#VALUE!</v>
      </c>
      <c r="AX197" s="36" t="e">
        <f t="shared" si="122"/>
        <v>#VALUE!</v>
      </c>
      <c r="AY197" s="36" t="e">
        <f t="shared" si="122"/>
        <v>#VALUE!</v>
      </c>
    </row>
    <row r="198" spans="1:51" x14ac:dyDescent="0.3">
      <c r="A198" s="73">
        <v>8.75</v>
      </c>
      <c r="B198" s="2" t="str">
        <f>IF(AND('Graph-outputs'!$AK$2=TRUE, OR('Graph-outputs'!$AL$1=13, 'Graph-outputs'!$AL$1=14)), 'Calcs-control2'!A198, "")</f>
        <v/>
      </c>
      <c r="F198">
        <v>28</v>
      </c>
      <c r="G198" s="29">
        <f t="shared" si="118"/>
        <v>0.99983827674279124</v>
      </c>
      <c r="H198" s="29">
        <f t="shared" si="118"/>
        <v>0.99988623398599907</v>
      </c>
      <c r="I198" s="29">
        <f t="shared" si="118"/>
        <v>0.99777985436068251</v>
      </c>
      <c r="J198" s="29">
        <f t="shared" si="118"/>
        <v>0.99989373969813422</v>
      </c>
      <c r="K198" s="29">
        <f t="shared" si="118"/>
        <v>0</v>
      </c>
      <c r="L198" s="30" t="e">
        <f t="shared" si="115"/>
        <v>#VALUE!</v>
      </c>
      <c r="M198" s="31">
        <f t="shared" si="119"/>
        <v>0.75348756899825875</v>
      </c>
      <c r="N198" s="32"/>
      <c r="O198" s="32"/>
      <c r="P198" s="33"/>
      <c r="Q198" s="33"/>
      <c r="R198" s="33"/>
      <c r="S198" s="34"/>
      <c r="T198" s="34"/>
      <c r="U198" s="35" t="e">
        <f t="shared" si="120"/>
        <v>#VALUE!</v>
      </c>
      <c r="V198" s="35" t="e">
        <f t="shared" si="120"/>
        <v>#VALUE!</v>
      </c>
      <c r="W198" s="36" t="e">
        <f t="shared" si="120"/>
        <v>#VALUE!</v>
      </c>
      <c r="X198" s="36" t="e">
        <f t="shared" si="120"/>
        <v>#VALUE!</v>
      </c>
      <c r="AG198">
        <f t="shared" si="116"/>
        <v>25.07771155942881</v>
      </c>
      <c r="AH198" s="29">
        <f t="shared" si="121"/>
        <v>0.9992511343063436</v>
      </c>
      <c r="AI198" s="29">
        <f t="shared" si="121"/>
        <v>0.99969283041061152</v>
      </c>
      <c r="AJ198" s="29">
        <f t="shared" si="121"/>
        <v>0.99124117145337809</v>
      </c>
      <c r="AK198" s="29">
        <f t="shared" si="121"/>
        <v>0.99969943458076338</v>
      </c>
      <c r="AL198" s="29">
        <f t="shared" si="121"/>
        <v>0</v>
      </c>
      <c r="AM198" s="30" t="e">
        <f t="shared" si="117"/>
        <v>#VALUE!</v>
      </c>
      <c r="AN198" s="31">
        <f t="shared" si="113"/>
        <v>0.62556694886135977</v>
      </c>
      <c r="AO198" s="32"/>
      <c r="AP198" s="32"/>
      <c r="AQ198" s="33"/>
      <c r="AR198" s="33"/>
      <c r="AS198" s="33"/>
      <c r="AT198" s="34"/>
      <c r="AU198" s="34"/>
      <c r="AV198" s="35" t="e">
        <f t="shared" si="122"/>
        <v>#VALUE!</v>
      </c>
      <c r="AW198" s="35" t="e">
        <f t="shared" si="122"/>
        <v>#VALUE!</v>
      </c>
      <c r="AX198" s="36" t="e">
        <f t="shared" si="122"/>
        <v>#VALUE!</v>
      </c>
      <c r="AY198" s="36" t="e">
        <f t="shared" si="122"/>
        <v>#VALUE!</v>
      </c>
    </row>
    <row r="199" spans="1:51" x14ac:dyDescent="0.3">
      <c r="A199" s="73">
        <v>9</v>
      </c>
      <c r="B199" s="2" t="str">
        <f>IF(AND('Graph-outputs'!$AK$2=TRUE, OR('Graph-outputs'!$AL$1=13, 'Graph-outputs'!$AL$1=14)), 'Calcs-control2'!A199, "")</f>
        <v/>
      </c>
      <c r="F199">
        <v>29</v>
      </c>
      <c r="G199" s="29">
        <f t="shared" si="118"/>
        <v>0.99990247649024333</v>
      </c>
      <c r="H199" s="29">
        <f t="shared" si="118"/>
        <v>0.99991815586896526</v>
      </c>
      <c r="I199" s="29">
        <f t="shared" si="118"/>
        <v>0.99860319956353827</v>
      </c>
      <c r="J199" s="29">
        <f t="shared" si="118"/>
        <v>0.99992465886142567</v>
      </c>
      <c r="K199" s="29">
        <f t="shared" si="118"/>
        <v>0</v>
      </c>
      <c r="L199" s="30" t="e">
        <f t="shared" si="115"/>
        <v>#VALUE!</v>
      </c>
      <c r="M199" s="31">
        <f t="shared" si="119"/>
        <v>0.78592120174546665</v>
      </c>
      <c r="N199" s="32"/>
      <c r="O199" s="32"/>
      <c r="P199" s="33"/>
      <c r="Q199" s="33"/>
      <c r="R199" s="33"/>
      <c r="S199" s="34"/>
      <c r="T199" s="34"/>
      <c r="U199" s="35" t="e">
        <f t="shared" si="120"/>
        <v>#VALUE!</v>
      </c>
      <c r="V199" s="35" t="e">
        <f t="shared" si="120"/>
        <v>#VALUE!</v>
      </c>
      <c r="W199" s="36" t="e">
        <f t="shared" si="120"/>
        <v>#VALUE!</v>
      </c>
      <c r="X199" s="36" t="e">
        <f t="shared" si="120"/>
        <v>#VALUE!</v>
      </c>
      <c r="AG199">
        <f t="shared" si="116"/>
        <v>26.373757085482247</v>
      </c>
      <c r="AH199" s="29">
        <f t="shared" si="121"/>
        <v>0.99962369378906712</v>
      </c>
      <c r="AI199" s="29">
        <f t="shared" si="121"/>
        <v>0.99980336787956581</v>
      </c>
      <c r="AJ199" s="29">
        <f t="shared" si="121"/>
        <v>0.99524586755833389</v>
      </c>
      <c r="AK199" s="29">
        <f t="shared" si="121"/>
        <v>0.99981166569112767</v>
      </c>
      <c r="AL199" s="29">
        <f t="shared" si="121"/>
        <v>0</v>
      </c>
      <c r="AM199" s="30" t="e">
        <f t="shared" si="117"/>
        <v>#VALUE!</v>
      </c>
      <c r="AN199" s="31">
        <f t="shared" si="113"/>
        <v>0.68920527630341089</v>
      </c>
      <c r="AO199" s="32"/>
      <c r="AP199" s="32"/>
      <c r="AQ199" s="33"/>
      <c r="AR199" s="33"/>
      <c r="AS199" s="33"/>
      <c r="AT199" s="34"/>
      <c r="AU199" s="34"/>
      <c r="AV199" s="35" t="e">
        <f t="shared" si="122"/>
        <v>#VALUE!</v>
      </c>
      <c r="AW199" s="35" t="e">
        <f t="shared" si="122"/>
        <v>#VALUE!</v>
      </c>
      <c r="AX199" s="36" t="e">
        <f t="shared" si="122"/>
        <v>#VALUE!</v>
      </c>
      <c r="AY199" s="36" t="e">
        <f t="shared" si="122"/>
        <v>#VALUE!</v>
      </c>
    </row>
    <row r="200" spans="1:51" x14ac:dyDescent="0.3">
      <c r="A200" s="73">
        <v>9.25</v>
      </c>
      <c r="B200" s="2" t="str">
        <f>IF(AND('Graph-outputs'!$AK$2=TRUE, OR('Graph-outputs'!$AL$1=13, 'Graph-outputs'!$AL$1=14)), 'Calcs-control2'!A200, "")</f>
        <v/>
      </c>
      <c r="F200">
        <v>30</v>
      </c>
      <c r="G200" s="29">
        <f t="shared" si="118"/>
        <v>0.99994047898795368</v>
      </c>
      <c r="H200" s="29">
        <f t="shared" si="118"/>
        <v>0.99994079191500851</v>
      </c>
      <c r="I200" s="29">
        <f t="shared" si="118"/>
        <v>0.99911692396563778</v>
      </c>
      <c r="J200" s="29">
        <f t="shared" si="118"/>
        <v>0.99994624618168415</v>
      </c>
      <c r="K200" s="29">
        <f t="shared" si="118"/>
        <v>0</v>
      </c>
      <c r="L200" s="30" t="e">
        <f t="shared" si="115"/>
        <v>#VALUE!</v>
      </c>
      <c r="M200" s="31">
        <f t="shared" si="119"/>
        <v>0.81385136818652049</v>
      </c>
      <c r="N200" s="32"/>
      <c r="O200" s="32"/>
      <c r="P200" s="33"/>
      <c r="Q200" s="33"/>
      <c r="R200" s="33"/>
      <c r="S200" s="34"/>
      <c r="T200" s="34"/>
      <c r="U200" s="35" t="e">
        <f t="shared" si="120"/>
        <v>#VALUE!</v>
      </c>
      <c r="V200" s="35" t="e">
        <f t="shared" si="120"/>
        <v>#VALUE!</v>
      </c>
      <c r="W200" s="36" t="e">
        <f t="shared" si="120"/>
        <v>#VALUE!</v>
      </c>
      <c r="X200" s="36" t="e">
        <f t="shared" si="120"/>
        <v>#VALUE!</v>
      </c>
      <c r="AG200">
        <f t="shared" si="116"/>
        <v>27.736783763369349</v>
      </c>
      <c r="AH200" s="29">
        <f t="shared" si="121"/>
        <v>0.99981490856375399</v>
      </c>
      <c r="AI200" s="29">
        <f t="shared" si="121"/>
        <v>0.99987581878494813</v>
      </c>
      <c r="AJ200" s="29">
        <f t="shared" si="121"/>
        <v>0.99749012127109615</v>
      </c>
      <c r="AK200" s="29">
        <f t="shared" si="121"/>
        <v>0.99988355349630409</v>
      </c>
      <c r="AL200" s="29">
        <f t="shared" si="121"/>
        <v>0</v>
      </c>
      <c r="AM200" s="30" t="e">
        <f t="shared" si="117"/>
        <v>#VALUE!</v>
      </c>
      <c r="AN200" s="31">
        <f t="shared" si="113"/>
        <v>0.74411295652907639</v>
      </c>
      <c r="AO200" s="32"/>
      <c r="AP200" s="32"/>
      <c r="AQ200" s="33"/>
      <c r="AR200" s="33"/>
      <c r="AS200" s="33"/>
      <c r="AT200" s="34"/>
      <c r="AU200" s="34"/>
      <c r="AV200" s="35" t="e">
        <f t="shared" si="122"/>
        <v>#VALUE!</v>
      </c>
      <c r="AW200" s="35" t="e">
        <f t="shared" si="122"/>
        <v>#VALUE!</v>
      </c>
      <c r="AX200" s="36" t="e">
        <f t="shared" si="122"/>
        <v>#VALUE!</v>
      </c>
      <c r="AY200" s="36" t="e">
        <f t="shared" si="122"/>
        <v>#VALUE!</v>
      </c>
    </row>
    <row r="201" spans="1:51" x14ac:dyDescent="0.3">
      <c r="A201" s="73">
        <v>9.5</v>
      </c>
      <c r="B201" s="2" t="str">
        <f>IF(AND('Graph-outputs'!$AK$2=TRUE, OR('Graph-outputs'!$AL$1=13, 'Graph-outputs'!$AL$1=14)), 'Calcs-control2'!A201, "")</f>
        <v/>
      </c>
      <c r="F201">
        <v>31</v>
      </c>
      <c r="G201" s="29">
        <f t="shared" si="118"/>
        <v>0.99996319076761653</v>
      </c>
      <c r="H201" s="29">
        <f t="shared" si="118"/>
        <v>0.99995692481904797</v>
      </c>
      <c r="I201" s="29">
        <f t="shared" si="118"/>
        <v>0.99943850770053444</v>
      </c>
      <c r="J201" s="29">
        <f t="shared" si="118"/>
        <v>0.99996140501536201</v>
      </c>
      <c r="K201" s="29">
        <f t="shared" si="118"/>
        <v>0</v>
      </c>
      <c r="L201" s="30" t="e">
        <f t="shared" si="115"/>
        <v>#VALUE!</v>
      </c>
      <c r="M201" s="31">
        <f t="shared" si="119"/>
        <v>0.83790966744806428</v>
      </c>
      <c r="N201" s="32"/>
      <c r="O201" s="32"/>
      <c r="P201" s="33"/>
      <c r="Q201" s="33"/>
      <c r="R201" s="33"/>
      <c r="S201" s="34"/>
      <c r="T201" s="34"/>
      <c r="U201" s="35" t="e">
        <f t="shared" si="120"/>
        <v>#VALUE!</v>
      </c>
      <c r="V201" s="35" t="e">
        <f t="shared" si="120"/>
        <v>#VALUE!</v>
      </c>
      <c r="W201" s="36" t="e">
        <f t="shared" si="120"/>
        <v>#VALUE!</v>
      </c>
      <c r="X201" s="36" t="e">
        <f t="shared" si="120"/>
        <v>#VALUE!</v>
      </c>
      <c r="AG201">
        <f t="shared" si="116"/>
        <v>29.170253257523047</v>
      </c>
      <c r="AH201" s="29">
        <f t="shared" si="121"/>
        <v>0.99991041892272148</v>
      </c>
      <c r="AI201" s="29">
        <f t="shared" si="121"/>
        <v>0.99992257576090982</v>
      </c>
      <c r="AJ201" s="29">
        <f t="shared" si="121"/>
        <v>0.99870856996179713</v>
      </c>
      <c r="AK201" s="29">
        <f t="shared" si="121"/>
        <v>0.99992889888373704</v>
      </c>
      <c r="AL201" s="29">
        <f t="shared" si="121"/>
        <v>0</v>
      </c>
      <c r="AM201" s="30" t="e">
        <f t="shared" si="117"/>
        <v>#VALUE!</v>
      </c>
      <c r="AN201" s="31">
        <f t="shared" si="113"/>
        <v>0.7909759483487836</v>
      </c>
      <c r="AO201" s="32"/>
      <c r="AP201" s="32"/>
      <c r="AQ201" s="33"/>
      <c r="AR201" s="33"/>
      <c r="AS201" s="33"/>
      <c r="AT201" s="34"/>
      <c r="AU201" s="34"/>
      <c r="AV201" s="35" t="e">
        <f t="shared" si="122"/>
        <v>#VALUE!</v>
      </c>
      <c r="AW201" s="35" t="e">
        <f t="shared" si="122"/>
        <v>#VALUE!</v>
      </c>
      <c r="AX201" s="36" t="e">
        <f t="shared" si="122"/>
        <v>#VALUE!</v>
      </c>
      <c r="AY201" s="36" t="e">
        <f t="shared" si="122"/>
        <v>#VALUE!</v>
      </c>
    </row>
    <row r="202" spans="1:51" x14ac:dyDescent="0.3">
      <c r="A202" s="73">
        <v>9.75</v>
      </c>
      <c r="B202" s="2" t="str">
        <f>IF(AND('Graph-outputs'!$AK$2=TRUE, OR('Graph-outputs'!$AL$1=13, 'Graph-outputs'!$AL$1=14)), 'Calcs-control2'!A202, "")</f>
        <v/>
      </c>
      <c r="F202">
        <v>32</v>
      </c>
      <c r="G202" s="29">
        <f t="shared" ref="G202:K217" si="123">IF(1-EXP(-0.23*(G118-G$165))&lt;0, 0, 1-EXP(-0.23*(G118-G$165)))</f>
        <v>0.99997691272820555</v>
      </c>
      <c r="H202" s="29">
        <f t="shared" si="123"/>
        <v>0.99996848250310044</v>
      </c>
      <c r="I202" s="29">
        <f t="shared" si="123"/>
        <v>0.99964066485312209</v>
      </c>
      <c r="J202" s="29">
        <f t="shared" si="123"/>
        <v>0.99997211205265879</v>
      </c>
      <c r="K202" s="29">
        <f t="shared" si="123"/>
        <v>0</v>
      </c>
      <c r="L202" s="30" t="e">
        <f t="shared" si="115"/>
        <v>#VALUE!</v>
      </c>
      <c r="M202" s="31">
        <f t="shared" si="119"/>
        <v>0.85864249791638192</v>
      </c>
      <c r="N202" s="32"/>
      <c r="O202" s="32"/>
      <c r="P202" s="33"/>
      <c r="Q202" s="33"/>
      <c r="R202" s="33"/>
      <c r="S202" s="34"/>
      <c r="T202" s="34"/>
      <c r="U202" s="35" t="e">
        <f t="shared" ref="U202:X217" si="124">IF(1-EXP(-0.23*(U118-U$165))&lt;0, 0, 1-EXP(-0.23*(U118-U$165)))</f>
        <v>#VALUE!</v>
      </c>
      <c r="V202" s="35" t="e">
        <f t="shared" si="124"/>
        <v>#VALUE!</v>
      </c>
      <c r="W202" s="36" t="e">
        <f t="shared" si="124"/>
        <v>#VALUE!</v>
      </c>
      <c r="X202" s="36" t="e">
        <f t="shared" si="124"/>
        <v>#VALUE!</v>
      </c>
      <c r="AG202">
        <f t="shared" si="116"/>
        <v>30.677806135251387</v>
      </c>
      <c r="AH202" s="29">
        <f t="shared" ref="AH202:AL217" si="125">IF(1-EXP(-0.23*(AH118-AH$165))&lt;0, 0, 1-EXP(-0.23*(AH118-AH$165)))</f>
        <v>0.99995709071620875</v>
      </c>
      <c r="AI202" s="29">
        <f t="shared" si="125"/>
        <v>0.99995230532382184</v>
      </c>
      <c r="AJ202" s="29">
        <f t="shared" si="125"/>
        <v>0.99935074886569586</v>
      </c>
      <c r="AK202" s="29">
        <f t="shared" si="125"/>
        <v>0.99995708722623944</v>
      </c>
      <c r="AL202" s="29">
        <f t="shared" si="125"/>
        <v>0</v>
      </c>
      <c r="AM202" s="30" t="e">
        <f t="shared" si="117"/>
        <v>#VALUE!</v>
      </c>
      <c r="AN202" s="31">
        <f t="shared" si="113"/>
        <v>0.83054603422402185</v>
      </c>
      <c r="AO202" s="32"/>
      <c r="AP202" s="32"/>
      <c r="AQ202" s="33"/>
      <c r="AR202" s="33"/>
      <c r="AS202" s="33"/>
      <c r="AT202" s="34"/>
      <c r="AU202" s="34"/>
      <c r="AV202" s="35" t="e">
        <f t="shared" ref="AV202:AY217" si="126">IF(1-EXP(-0.23*(AV118-AV$165))&lt;0, 0, 1-EXP(-0.23*(AV118-AV$165)))</f>
        <v>#VALUE!</v>
      </c>
      <c r="AW202" s="35" t="e">
        <f t="shared" si="126"/>
        <v>#VALUE!</v>
      </c>
      <c r="AX202" s="36" t="e">
        <f t="shared" si="126"/>
        <v>#VALUE!</v>
      </c>
      <c r="AY202" s="36" t="e">
        <f t="shared" si="126"/>
        <v>#VALUE!</v>
      </c>
    </row>
    <row r="203" spans="1:51" x14ac:dyDescent="0.3">
      <c r="A203" s="73">
        <v>10</v>
      </c>
      <c r="B203" s="2" t="str">
        <f>IF(AND('Graph-outputs'!$AK$2=TRUE, OR('Graph-outputs'!$AL$1=13, 'Graph-outputs'!$AL$1=14)), 'Calcs-control2'!A203, "")</f>
        <v/>
      </c>
      <c r="F203">
        <v>33</v>
      </c>
      <c r="G203" s="29">
        <f t="shared" si="123"/>
        <v>0.99998530285461762</v>
      </c>
      <c r="H203" s="29">
        <f t="shared" si="123"/>
        <v>0.99997680612516082</v>
      </c>
      <c r="I203" s="29">
        <f t="shared" si="123"/>
        <v>0.99976839194294576</v>
      </c>
      <c r="J203" s="29">
        <f t="shared" si="123"/>
        <v>0.99997971951739084</v>
      </c>
      <c r="K203" s="29">
        <f t="shared" si="123"/>
        <v>0</v>
      </c>
      <c r="L203" s="30" t="e">
        <f t="shared" si="115"/>
        <v>#VALUE!</v>
      </c>
      <c r="M203" s="31">
        <f t="shared" si="119"/>
        <v>0.87652112793977233</v>
      </c>
      <c r="N203" s="32"/>
      <c r="O203" s="32"/>
      <c r="P203" s="33"/>
      <c r="Q203" s="33"/>
      <c r="R203" s="33"/>
      <c r="S203" s="34"/>
      <c r="T203" s="34"/>
      <c r="U203" s="35" t="e">
        <f t="shared" si="124"/>
        <v>#VALUE!</v>
      </c>
      <c r="V203" s="35" t="e">
        <f t="shared" si="124"/>
        <v>#VALUE!</v>
      </c>
      <c r="W203" s="36" t="e">
        <f t="shared" si="124"/>
        <v>#VALUE!</v>
      </c>
      <c r="X203" s="36" t="e">
        <f t="shared" si="124"/>
        <v>#VALUE!</v>
      </c>
      <c r="AG203">
        <f t="shared" si="116"/>
        <v>32.263271112647949</v>
      </c>
      <c r="AH203" s="29">
        <f t="shared" si="125"/>
        <v>0.99997953089828029</v>
      </c>
      <c r="AI203" s="29">
        <f t="shared" si="125"/>
        <v>0.99997094325650948</v>
      </c>
      <c r="AJ203" s="29">
        <f t="shared" si="125"/>
        <v>0.99968013224411345</v>
      </c>
      <c r="AK203" s="29">
        <f t="shared" si="125"/>
        <v>0.99997437130226141</v>
      </c>
      <c r="AL203" s="29">
        <f t="shared" si="125"/>
        <v>0</v>
      </c>
      <c r="AM203" s="30" t="e">
        <f t="shared" si="117"/>
        <v>#VALUE!</v>
      </c>
      <c r="AN203" s="31">
        <f t="shared" si="113"/>
        <v>0.86360857064467533</v>
      </c>
      <c r="AO203" s="32"/>
      <c r="AP203" s="32"/>
      <c r="AQ203" s="33"/>
      <c r="AR203" s="33"/>
      <c r="AS203" s="33"/>
      <c r="AT203" s="34"/>
      <c r="AU203" s="34"/>
      <c r="AV203" s="35" t="e">
        <f t="shared" si="126"/>
        <v>#VALUE!</v>
      </c>
      <c r="AW203" s="35" t="e">
        <f t="shared" si="126"/>
        <v>#VALUE!</v>
      </c>
      <c r="AX203" s="36" t="e">
        <f t="shared" si="126"/>
        <v>#VALUE!</v>
      </c>
      <c r="AY203" s="36" t="e">
        <f t="shared" si="126"/>
        <v>#VALUE!</v>
      </c>
    </row>
    <row r="204" spans="1:51" x14ac:dyDescent="0.3">
      <c r="F204">
        <v>34</v>
      </c>
      <c r="G204" s="29">
        <f t="shared" si="123"/>
        <v>0.9999904989244458</v>
      </c>
      <c r="H204" s="29">
        <f t="shared" si="123"/>
        <v>0.99998283263307852</v>
      </c>
      <c r="I204" s="29">
        <f t="shared" si="123"/>
        <v>0.9998495625890379</v>
      </c>
      <c r="J204" s="29">
        <f t="shared" si="123"/>
        <v>0.99998515702131774</v>
      </c>
      <c r="K204" s="29">
        <f t="shared" si="123"/>
        <v>0</v>
      </c>
      <c r="L204" s="30" t="e">
        <f t="shared" si="115"/>
        <v>#VALUE!</v>
      </c>
      <c r="M204" s="31">
        <f t="shared" si="119"/>
        <v>0.89195103229041717</v>
      </c>
      <c r="N204" s="32"/>
      <c r="O204" s="32"/>
      <c r="P204" s="33"/>
      <c r="Q204" s="33"/>
      <c r="R204" s="33"/>
      <c r="S204" s="34"/>
      <c r="T204" s="34"/>
      <c r="U204" s="35" t="e">
        <f t="shared" si="124"/>
        <v>#VALUE!</v>
      </c>
      <c r="V204" s="35" t="e">
        <f t="shared" si="124"/>
        <v>#VALUE!</v>
      </c>
      <c r="W204" s="36" t="e">
        <f t="shared" si="124"/>
        <v>#VALUE!</v>
      </c>
      <c r="X204" s="36" t="e">
        <f t="shared" si="124"/>
        <v>#VALUE!</v>
      </c>
      <c r="AG204">
        <f t="shared" si="116"/>
        <v>33.930674778341483</v>
      </c>
      <c r="AH204" s="29">
        <f t="shared" si="125"/>
        <v>0.99999021213634331</v>
      </c>
      <c r="AI204" s="29">
        <f t="shared" si="125"/>
        <v>0.99998247406062102</v>
      </c>
      <c r="AJ204" s="29">
        <f t="shared" si="125"/>
        <v>0.99984503465668517</v>
      </c>
      <c r="AK204" s="29">
        <f t="shared" si="125"/>
        <v>0.99998483547274364</v>
      </c>
      <c r="AL204" s="29">
        <f t="shared" si="125"/>
        <v>0</v>
      </c>
      <c r="AM204" s="30" t="e">
        <f t="shared" si="117"/>
        <v>#VALUE!</v>
      </c>
      <c r="AN204" s="31">
        <f t="shared" si="113"/>
        <v>0.89095282492175987</v>
      </c>
      <c r="AO204" s="32"/>
      <c r="AP204" s="32"/>
      <c r="AQ204" s="33"/>
      <c r="AR204" s="33"/>
      <c r="AS204" s="33"/>
      <c r="AT204" s="34"/>
      <c r="AU204" s="34"/>
      <c r="AV204" s="35" t="e">
        <f t="shared" si="126"/>
        <v>#VALUE!</v>
      </c>
      <c r="AW204" s="35" t="e">
        <f t="shared" si="126"/>
        <v>#VALUE!</v>
      </c>
      <c r="AX204" s="36" t="e">
        <f t="shared" si="126"/>
        <v>#VALUE!</v>
      </c>
      <c r="AY204" s="36" t="e">
        <f t="shared" si="126"/>
        <v>#VALUE!</v>
      </c>
    </row>
    <row r="205" spans="1:51" x14ac:dyDescent="0.3">
      <c r="F205">
        <v>35</v>
      </c>
      <c r="G205" s="29">
        <f t="shared" si="123"/>
        <v>0.9999937604249054</v>
      </c>
      <c r="H205" s="29">
        <f t="shared" si="123"/>
        <v>0.99998721947523606</v>
      </c>
      <c r="I205" s="29">
        <f t="shared" si="123"/>
        <v>0.99990148071277507</v>
      </c>
      <c r="J205" s="29">
        <f t="shared" si="123"/>
        <v>0.99998906689147893</v>
      </c>
      <c r="K205" s="29">
        <f t="shared" si="123"/>
        <v>0</v>
      </c>
      <c r="L205" s="30" t="e">
        <f t="shared" si="115"/>
        <v>#VALUE!</v>
      </c>
      <c r="M205" s="31">
        <f t="shared" si="119"/>
        <v>0.90528039536195792</v>
      </c>
      <c r="N205" s="32"/>
      <c r="O205" s="32"/>
      <c r="P205" s="33"/>
      <c r="Q205" s="33"/>
      <c r="R205" s="33"/>
      <c r="S205" s="34"/>
      <c r="T205" s="34"/>
      <c r="U205" s="35" t="e">
        <f t="shared" si="124"/>
        <v>#VALUE!</v>
      </c>
      <c r="V205" s="35" t="e">
        <f t="shared" si="124"/>
        <v>#VALUE!</v>
      </c>
      <c r="W205" s="36" t="e">
        <f t="shared" si="124"/>
        <v>#VALUE!</v>
      </c>
      <c r="X205" s="36" t="e">
        <f t="shared" si="124"/>
        <v>#VALUE!</v>
      </c>
      <c r="AG205">
        <f t="shared" si="116"/>
        <v>35.684251819780471</v>
      </c>
      <c r="AH205" s="29">
        <f t="shared" si="125"/>
        <v>0.99999527725113824</v>
      </c>
      <c r="AI205" s="29">
        <f t="shared" si="125"/>
        <v>0.99998952129006935</v>
      </c>
      <c r="AJ205" s="29">
        <f t="shared" si="125"/>
        <v>0.99992588934999749</v>
      </c>
      <c r="AK205" s="29">
        <f t="shared" si="125"/>
        <v>0.99999109797109953</v>
      </c>
      <c r="AL205" s="29">
        <f t="shared" si="125"/>
        <v>0</v>
      </c>
      <c r="AM205" s="30" t="e">
        <f t="shared" si="117"/>
        <v>#VALUE!</v>
      </c>
      <c r="AN205" s="31">
        <f t="shared" si="113"/>
        <v>0.91334637791990381</v>
      </c>
      <c r="AO205" s="32"/>
      <c r="AP205" s="32"/>
      <c r="AQ205" s="33"/>
      <c r="AR205" s="33"/>
      <c r="AS205" s="33"/>
      <c r="AT205" s="34"/>
      <c r="AU205" s="34"/>
      <c r="AV205" s="35" t="e">
        <f t="shared" si="126"/>
        <v>#VALUE!</v>
      </c>
      <c r="AW205" s="35" t="e">
        <f t="shared" si="126"/>
        <v>#VALUE!</v>
      </c>
      <c r="AX205" s="36" t="e">
        <f t="shared" si="126"/>
        <v>#VALUE!</v>
      </c>
      <c r="AY205" s="36" t="e">
        <f t="shared" si="126"/>
        <v>#VALUE!</v>
      </c>
    </row>
    <row r="206" spans="1:51" x14ac:dyDescent="0.3">
      <c r="F206">
        <v>36</v>
      </c>
      <c r="G206" s="29">
        <f t="shared" si="123"/>
        <v>0.99999583630384847</v>
      </c>
      <c r="H206" s="29">
        <f t="shared" si="123"/>
        <v>0.99999043007003352</v>
      </c>
      <c r="I206" s="29">
        <f t="shared" si="123"/>
        <v>0.99993492228591163</v>
      </c>
      <c r="J206" s="29">
        <f t="shared" si="123"/>
        <v>0.9999918952559399</v>
      </c>
      <c r="K206" s="29">
        <f t="shared" si="123"/>
        <v>0</v>
      </c>
      <c r="L206" s="30" t="e">
        <f t="shared" si="115"/>
        <v>#VALUE!</v>
      </c>
      <c r="M206" s="31">
        <f t="shared" si="119"/>
        <v>0.91680774900577444</v>
      </c>
      <c r="N206" s="32"/>
      <c r="O206" s="32"/>
      <c r="P206" s="33"/>
      <c r="Q206" s="33"/>
      <c r="R206" s="33"/>
      <c r="S206" s="34"/>
      <c r="T206" s="34"/>
      <c r="U206" s="35" t="e">
        <f t="shared" si="124"/>
        <v>#VALUE!</v>
      </c>
      <c r="V206" s="35" t="e">
        <f t="shared" si="124"/>
        <v>#VALUE!</v>
      </c>
      <c r="W206" s="36" t="e">
        <f t="shared" si="124"/>
        <v>#VALUE!</v>
      </c>
      <c r="X206" s="36" t="e">
        <f t="shared" si="124"/>
        <v>#VALUE!</v>
      </c>
      <c r="AG206">
        <f t="shared" si="116"/>
        <v>37.528455778024103</v>
      </c>
      <c r="AH206" s="29">
        <f t="shared" si="125"/>
        <v>0.99999768546839851</v>
      </c>
      <c r="AI206" s="29">
        <f t="shared" si="125"/>
        <v>0.99999378097335889</v>
      </c>
      <c r="AJ206" s="29">
        <f t="shared" si="125"/>
        <v>0.99996486421707365</v>
      </c>
      <c r="AK206" s="29">
        <f t="shared" si="125"/>
        <v>0.99999480765102078</v>
      </c>
      <c r="AL206" s="29">
        <f t="shared" si="125"/>
        <v>0</v>
      </c>
      <c r="AM206" s="30" t="e">
        <f t="shared" si="117"/>
        <v>#VALUE!</v>
      </c>
      <c r="AN206" s="31">
        <f t="shared" si="113"/>
        <v>0.93151456596737559</v>
      </c>
      <c r="AO206" s="32"/>
      <c r="AP206" s="32"/>
      <c r="AQ206" s="33"/>
      <c r="AR206" s="33"/>
      <c r="AS206" s="33"/>
      <c r="AT206" s="34"/>
      <c r="AU206" s="34"/>
      <c r="AV206" s="35" t="e">
        <f t="shared" si="126"/>
        <v>#VALUE!</v>
      </c>
      <c r="AW206" s="35" t="e">
        <f t="shared" si="126"/>
        <v>#VALUE!</v>
      </c>
      <c r="AX206" s="36" t="e">
        <f t="shared" si="126"/>
        <v>#VALUE!</v>
      </c>
      <c r="AY206" s="36" t="e">
        <f t="shared" si="126"/>
        <v>#VALUE!</v>
      </c>
    </row>
    <row r="207" spans="1:51" x14ac:dyDescent="0.3">
      <c r="F207">
        <v>37</v>
      </c>
      <c r="G207" s="29">
        <f t="shared" si="123"/>
        <v>0.99999717649840492</v>
      </c>
      <c r="H207" s="29">
        <f t="shared" si="123"/>
        <v>0.99999279258450591</v>
      </c>
      <c r="I207" s="29">
        <f t="shared" si="123"/>
        <v>0.99995662482900194</v>
      </c>
      <c r="J207" s="29">
        <f t="shared" si="123"/>
        <v>0.99999395360805154</v>
      </c>
      <c r="K207" s="29">
        <f t="shared" si="123"/>
        <v>0</v>
      </c>
      <c r="L207" s="30" t="e">
        <f t="shared" si="115"/>
        <v>#VALUE!</v>
      </c>
      <c r="M207" s="31">
        <f t="shared" si="119"/>
        <v>0.9267887580616565</v>
      </c>
      <c r="N207" s="32"/>
      <c r="O207" s="32"/>
      <c r="P207" s="33"/>
      <c r="Q207" s="33"/>
      <c r="R207" s="33"/>
      <c r="S207" s="34"/>
      <c r="T207" s="34"/>
      <c r="U207" s="35" t="e">
        <f t="shared" si="124"/>
        <v>#VALUE!</v>
      </c>
      <c r="V207" s="35" t="e">
        <f t="shared" si="124"/>
        <v>#VALUE!</v>
      </c>
      <c r="W207" s="36" t="e">
        <f t="shared" si="124"/>
        <v>#VALUE!</v>
      </c>
      <c r="X207" s="36" t="e">
        <f t="shared" si="124"/>
        <v>#VALUE!</v>
      </c>
      <c r="AG207">
        <f t="shared" si="116"/>
        <v>39.467970358353305</v>
      </c>
      <c r="AH207" s="29">
        <f t="shared" si="125"/>
        <v>0.9999988406302317</v>
      </c>
      <c r="AI207" s="29">
        <f t="shared" si="125"/>
        <v>0.99999633072136807</v>
      </c>
      <c r="AJ207" s="29">
        <f t="shared" si="125"/>
        <v>0.99998341092619136</v>
      </c>
      <c r="AK207" s="29">
        <f t="shared" si="125"/>
        <v>0.99999698581679741</v>
      </c>
      <c r="AL207" s="29">
        <f t="shared" si="125"/>
        <v>0</v>
      </c>
      <c r="AM207" s="30" t="e">
        <f t="shared" si="117"/>
        <v>#VALUE!</v>
      </c>
      <c r="AN207" s="31">
        <f t="shared" si="113"/>
        <v>0.94612540100361675</v>
      </c>
      <c r="AO207" s="32"/>
      <c r="AP207" s="32"/>
      <c r="AQ207" s="33"/>
      <c r="AR207" s="33"/>
      <c r="AS207" s="33"/>
      <c r="AT207" s="34"/>
      <c r="AU207" s="34"/>
      <c r="AV207" s="35" t="e">
        <f t="shared" si="126"/>
        <v>#VALUE!</v>
      </c>
      <c r="AW207" s="35" t="e">
        <f t="shared" si="126"/>
        <v>#VALUE!</v>
      </c>
      <c r="AX207" s="36" t="e">
        <f t="shared" si="126"/>
        <v>#VALUE!</v>
      </c>
      <c r="AY207" s="36" t="e">
        <f t="shared" si="126"/>
        <v>#VALUE!</v>
      </c>
    </row>
    <row r="208" spans="1:51" x14ac:dyDescent="0.3">
      <c r="F208">
        <v>38</v>
      </c>
      <c r="G208" s="29">
        <f t="shared" si="123"/>
        <v>0.99999805429775557</v>
      </c>
      <c r="H208" s="29">
        <f t="shared" si="123"/>
        <v>0.99999454050559489</v>
      </c>
      <c r="I208" s="29">
        <f t="shared" si="123"/>
        <v>0.99997082085793987</v>
      </c>
      <c r="J208" s="29">
        <f t="shared" si="123"/>
        <v>0.99999546059916722</v>
      </c>
      <c r="K208" s="29">
        <f t="shared" si="123"/>
        <v>0</v>
      </c>
      <c r="L208" s="30" t="e">
        <f t="shared" si="115"/>
        <v>#VALUE!</v>
      </c>
      <c r="M208" s="31">
        <f t="shared" si="119"/>
        <v>0.93544219554400121</v>
      </c>
      <c r="N208" s="32"/>
      <c r="O208" s="32"/>
      <c r="P208" s="33"/>
      <c r="Q208" s="33"/>
      <c r="R208" s="33"/>
      <c r="S208" s="34"/>
      <c r="T208" s="34"/>
      <c r="U208" s="35" t="e">
        <f t="shared" si="124"/>
        <v>#VALUE!</v>
      </c>
      <c r="V208" s="35" t="e">
        <f t="shared" si="124"/>
        <v>#VALUE!</v>
      </c>
      <c r="W208" s="36" t="e">
        <f t="shared" si="124"/>
        <v>#VALUE!</v>
      </c>
      <c r="X208" s="36" t="e">
        <f t="shared" si="124"/>
        <v>#VALUE!</v>
      </c>
      <c r="AG208">
        <f t="shared" si="116"/>
        <v>41.507721325427532</v>
      </c>
      <c r="AH208" s="29">
        <f t="shared" si="125"/>
        <v>0.99999940295479484</v>
      </c>
      <c r="AI208" s="29">
        <f t="shared" si="125"/>
        <v>0.99999784426545069</v>
      </c>
      <c r="AJ208" s="29">
        <f t="shared" si="125"/>
        <v>0.99999216234966393</v>
      </c>
      <c r="AK208" s="29">
        <f t="shared" si="125"/>
        <v>0.99999825547164767</v>
      </c>
      <c r="AL208" s="29">
        <f t="shared" si="125"/>
        <v>0</v>
      </c>
      <c r="AM208" s="30" t="e">
        <f t="shared" si="117"/>
        <v>#VALUE!</v>
      </c>
      <c r="AN208" s="31">
        <f t="shared" si="113"/>
        <v>0.95777991153669995</v>
      </c>
      <c r="AO208" s="32"/>
      <c r="AP208" s="32"/>
      <c r="AQ208" s="33"/>
      <c r="AR208" s="33"/>
      <c r="AS208" s="33"/>
      <c r="AT208" s="34"/>
      <c r="AU208" s="34"/>
      <c r="AV208" s="35" t="e">
        <f t="shared" si="126"/>
        <v>#VALUE!</v>
      </c>
      <c r="AW208" s="35" t="e">
        <f t="shared" si="126"/>
        <v>#VALUE!</v>
      </c>
      <c r="AX208" s="36" t="e">
        <f t="shared" si="126"/>
        <v>#VALUE!</v>
      </c>
      <c r="AY208" s="36" t="e">
        <f t="shared" si="126"/>
        <v>#VALUE!</v>
      </c>
    </row>
    <row r="209" spans="6:51" x14ac:dyDescent="0.3">
      <c r="F209">
        <v>39</v>
      </c>
      <c r="G209" s="29">
        <f t="shared" si="123"/>
        <v>0.99999863762650676</v>
      </c>
      <c r="H209" s="29">
        <f t="shared" si="123"/>
        <v>0.99999584075172121</v>
      </c>
      <c r="I209" s="29">
        <f t="shared" si="123"/>
        <v>0.99998018357397944</v>
      </c>
      <c r="J209" s="29">
        <f t="shared" si="123"/>
        <v>0.99999657053787128</v>
      </c>
      <c r="K209" s="29">
        <f t="shared" si="123"/>
        <v>0</v>
      </c>
      <c r="L209" s="30" t="e">
        <f t="shared" si="115"/>
        <v>#VALUE!</v>
      </c>
      <c r="M209" s="31">
        <f t="shared" si="119"/>
        <v>0.94295516650027777</v>
      </c>
      <c r="N209" s="32"/>
      <c r="O209" s="32"/>
      <c r="P209" s="33"/>
      <c r="Q209" s="33"/>
      <c r="R209" s="33"/>
      <c r="S209" s="34"/>
      <c r="T209" s="34"/>
      <c r="U209" s="35" t="e">
        <f t="shared" si="124"/>
        <v>#VALUE!</v>
      </c>
      <c r="V209" s="35" t="e">
        <f t="shared" si="124"/>
        <v>#VALUE!</v>
      </c>
      <c r="W209" s="36" t="e">
        <f t="shared" si="124"/>
        <v>#VALUE!</v>
      </c>
      <c r="X209" s="36" t="e">
        <f t="shared" si="124"/>
        <v>#VALUE!</v>
      </c>
      <c r="AG209">
        <f t="shared" si="116"/>
        <v>43.652889013197147</v>
      </c>
      <c r="AH209" s="29">
        <f t="shared" si="125"/>
        <v>0.99999968224802716</v>
      </c>
      <c r="AI209" s="29">
        <f t="shared" si="125"/>
        <v>0.99999873662567673</v>
      </c>
      <c r="AJ209" s="29">
        <f t="shared" si="125"/>
        <v>0.99999627609999164</v>
      </c>
      <c r="AK209" s="29">
        <f t="shared" si="125"/>
        <v>0.99999899141759019</v>
      </c>
      <c r="AL209" s="29">
        <f t="shared" si="125"/>
        <v>0</v>
      </c>
      <c r="AM209" s="30" t="e">
        <f t="shared" si="117"/>
        <v>#VALUE!</v>
      </c>
      <c r="AN209" s="31">
        <f t="shared" si="113"/>
        <v>0.96700743964615299</v>
      </c>
      <c r="AO209" s="32"/>
      <c r="AP209" s="32"/>
      <c r="AQ209" s="33"/>
      <c r="AR209" s="33"/>
      <c r="AS209" s="33"/>
      <c r="AT209" s="34"/>
      <c r="AU209" s="34"/>
      <c r="AV209" s="35" t="e">
        <f t="shared" si="126"/>
        <v>#VALUE!</v>
      </c>
      <c r="AW209" s="35" t="e">
        <f t="shared" si="126"/>
        <v>#VALUE!</v>
      </c>
      <c r="AX209" s="36" t="e">
        <f t="shared" si="126"/>
        <v>#VALUE!</v>
      </c>
      <c r="AY209" s="36" t="e">
        <f t="shared" si="126"/>
        <v>#VALUE!</v>
      </c>
    </row>
    <row r="210" spans="6:51" x14ac:dyDescent="0.3">
      <c r="F210">
        <v>40</v>
      </c>
      <c r="G210" s="29">
        <f t="shared" si="123"/>
        <v>0.99999903091133091</v>
      </c>
      <c r="H210" s="29">
        <f t="shared" si="123"/>
        <v>0.99999681322892298</v>
      </c>
      <c r="I210" s="29">
        <f t="shared" si="123"/>
        <v>0.99998641137630606</v>
      </c>
      <c r="J210" s="29">
        <f t="shared" si="123"/>
        <v>0.99999739291453049</v>
      </c>
      <c r="K210" s="29">
        <f t="shared" si="123"/>
        <v>0</v>
      </c>
      <c r="L210" s="30" t="e">
        <f t="shared" si="115"/>
        <v>#VALUE!</v>
      </c>
      <c r="M210" s="31">
        <f t="shared" si="119"/>
        <v>0.94948764818577469</v>
      </c>
      <c r="N210" s="32"/>
      <c r="O210" s="32"/>
      <c r="P210" s="33"/>
      <c r="Q210" s="33"/>
      <c r="R210" s="33"/>
      <c r="S210" s="34"/>
      <c r="T210" s="34"/>
      <c r="U210" s="35" t="e">
        <f t="shared" si="124"/>
        <v>#VALUE!</v>
      </c>
      <c r="V210" s="35" t="e">
        <f t="shared" si="124"/>
        <v>#VALUE!</v>
      </c>
      <c r="W210" s="36" t="e">
        <f t="shared" si="124"/>
        <v>#VALUE!</v>
      </c>
      <c r="X210" s="36" t="e">
        <f t="shared" si="124"/>
        <v>#VALUE!</v>
      </c>
      <c r="AG210">
        <f t="shared" si="116"/>
        <v>45.908921481342745</v>
      </c>
      <c r="AH210" s="29">
        <f t="shared" si="125"/>
        <v>0.99999982444817359</v>
      </c>
      <c r="AI210" s="29">
        <f t="shared" si="125"/>
        <v>0.99999926004565598</v>
      </c>
      <c r="AJ210" s="29">
        <f t="shared" si="125"/>
        <v>0.99999821169117609</v>
      </c>
      <c r="AK210" s="29">
        <f t="shared" si="125"/>
        <v>0.99999941637162004</v>
      </c>
      <c r="AL210" s="29">
        <f t="shared" si="125"/>
        <v>0</v>
      </c>
      <c r="AM210" s="30" t="e">
        <f t="shared" si="117"/>
        <v>#VALUE!</v>
      </c>
      <c r="AN210" s="31">
        <f t="shared" si="113"/>
        <v>0.97426514227088168</v>
      </c>
      <c r="AO210" s="32"/>
      <c r="AP210" s="32"/>
      <c r="AQ210" s="33"/>
      <c r="AR210" s="33"/>
      <c r="AS210" s="33"/>
      <c r="AT210" s="34"/>
      <c r="AU210" s="34"/>
      <c r="AV210" s="35" t="e">
        <f t="shared" si="126"/>
        <v>#VALUE!</v>
      </c>
      <c r="AW210" s="35" t="e">
        <f t="shared" si="126"/>
        <v>#VALUE!</v>
      </c>
      <c r="AX210" s="36" t="e">
        <f t="shared" si="126"/>
        <v>#VALUE!</v>
      </c>
      <c r="AY210" s="36" t="e">
        <f t="shared" si="126"/>
        <v>#VALUE!</v>
      </c>
    </row>
    <row r="211" spans="6:51" x14ac:dyDescent="0.3">
      <c r="F211">
        <v>41</v>
      </c>
      <c r="G211" s="29">
        <f t="shared" si="123"/>
        <v>0.99999929989372005</v>
      </c>
      <c r="H211" s="29">
        <f t="shared" si="123"/>
        <v>0.99999754449133693</v>
      </c>
      <c r="I211" s="29">
        <f t="shared" si="123"/>
        <v>0.99999059026024861</v>
      </c>
      <c r="J211" s="29">
        <f t="shared" si="123"/>
        <v>0.99999800584097376</v>
      </c>
      <c r="K211" s="29">
        <f t="shared" si="123"/>
        <v>0</v>
      </c>
      <c r="L211" s="30" t="e">
        <f t="shared" si="115"/>
        <v>#VALUE!</v>
      </c>
      <c r="M211" s="31">
        <f t="shared" si="119"/>
        <v>0.95517641700603684</v>
      </c>
      <c r="N211" s="32"/>
      <c r="O211" s="32"/>
      <c r="P211" s="33"/>
      <c r="Q211" s="33"/>
      <c r="R211" s="33"/>
      <c r="S211" s="34"/>
      <c r="T211" s="34"/>
      <c r="U211" s="35" t="e">
        <f t="shared" si="124"/>
        <v>#VALUE!</v>
      </c>
      <c r="V211" s="35" t="e">
        <f t="shared" si="124"/>
        <v>#VALUE!</v>
      </c>
      <c r="W211" s="36" t="e">
        <f t="shared" si="124"/>
        <v>#VALUE!</v>
      </c>
      <c r="X211" s="36" t="e">
        <f t="shared" si="124"/>
        <v>#VALUE!</v>
      </c>
      <c r="AG211">
        <f t="shared" si="116"/>
        <v>48.058485286186681</v>
      </c>
      <c r="AH211" s="29">
        <f t="shared" si="125"/>
        <v>0.99999989388200972</v>
      </c>
      <c r="AI211" s="29">
        <f t="shared" si="125"/>
        <v>0.99999954425967541</v>
      </c>
      <c r="AJ211" s="29">
        <f t="shared" si="125"/>
        <v>0.99999906890429835</v>
      </c>
      <c r="AK211" s="29">
        <f t="shared" si="125"/>
        <v>0.99999964396596519</v>
      </c>
      <c r="AL211" s="29">
        <f t="shared" si="125"/>
        <v>0</v>
      </c>
      <c r="AM211" s="30" t="e">
        <f t="shared" si="117"/>
        <v>#VALUE!</v>
      </c>
      <c r="AN211" s="31">
        <f t="shared" si="113"/>
        <v>0.97947619423685717</v>
      </c>
      <c r="AO211" s="32"/>
      <c r="AP211" s="32"/>
      <c r="AQ211" s="33"/>
      <c r="AR211" s="33"/>
      <c r="AS211" s="33"/>
      <c r="AT211" s="34"/>
      <c r="AU211" s="34"/>
      <c r="AV211" s="35" t="e">
        <f t="shared" si="126"/>
        <v>#VALUE!</v>
      </c>
      <c r="AW211" s="35" t="e">
        <f t="shared" si="126"/>
        <v>#VALUE!</v>
      </c>
      <c r="AX211" s="36" t="e">
        <f t="shared" si="126"/>
        <v>#VALUE!</v>
      </c>
      <c r="AY211" s="36" t="e">
        <f t="shared" si="126"/>
        <v>#VALUE!</v>
      </c>
    </row>
    <row r="212" spans="6:51" x14ac:dyDescent="0.3">
      <c r="F212">
        <v>42</v>
      </c>
      <c r="G212" s="29">
        <f t="shared" si="123"/>
        <v>0.9999994864795072</v>
      </c>
      <c r="H212" s="29">
        <f t="shared" si="123"/>
        <v>0.99999809732367773</v>
      </c>
      <c r="I212" s="29">
        <f t="shared" si="123"/>
        <v>0.99999341937385777</v>
      </c>
      <c r="J212" s="29">
        <f t="shared" si="123"/>
        <v>0.99999846534640224</v>
      </c>
      <c r="K212" s="29">
        <f t="shared" si="123"/>
        <v>0</v>
      </c>
      <c r="L212" s="30" t="e">
        <f t="shared" si="115"/>
        <v>#VALUE!</v>
      </c>
      <c r="M212" s="31">
        <f t="shared" si="119"/>
        <v>0.96013843161587453</v>
      </c>
      <c r="N212" s="32"/>
      <c r="O212" s="32"/>
      <c r="P212" s="33"/>
      <c r="Q212" s="33"/>
      <c r="R212" s="33"/>
      <c r="S212" s="34"/>
      <c r="T212" s="34"/>
      <c r="U212" s="35" t="e">
        <f t="shared" si="124"/>
        <v>#VALUE!</v>
      </c>
      <c r="V212" s="35" t="e">
        <f t="shared" si="124"/>
        <v>#VALUE!</v>
      </c>
      <c r="W212" s="36" t="e">
        <f t="shared" si="124"/>
        <v>#VALUE!</v>
      </c>
      <c r="X212" s="36" t="e">
        <f t="shared" si="124"/>
        <v>#VALUE!</v>
      </c>
      <c r="AG212">
        <f t="shared" si="116"/>
        <v>50.049146529274978</v>
      </c>
      <c r="AH212" s="29">
        <f t="shared" si="125"/>
        <v>0.99999993003471288</v>
      </c>
      <c r="AI212" s="29">
        <f t="shared" si="125"/>
        <v>0.9999997028566191</v>
      </c>
      <c r="AJ212" s="29">
        <f t="shared" si="125"/>
        <v>0.99999947088804853</v>
      </c>
      <c r="AK212" s="29">
        <f t="shared" si="125"/>
        <v>0.99999976955704961</v>
      </c>
      <c r="AL212" s="29">
        <f t="shared" si="125"/>
        <v>0</v>
      </c>
      <c r="AM212" s="30" t="e">
        <f t="shared" si="117"/>
        <v>#VALUE!</v>
      </c>
      <c r="AN212" s="31">
        <f t="shared" si="113"/>
        <v>0.98320472547532389</v>
      </c>
      <c r="AO212" s="32"/>
      <c r="AP212" s="32"/>
      <c r="AQ212" s="33"/>
      <c r="AR212" s="33"/>
      <c r="AS212" s="33"/>
      <c r="AT212" s="34"/>
      <c r="AU212" s="34"/>
      <c r="AV212" s="35" t="e">
        <f t="shared" si="126"/>
        <v>#VALUE!</v>
      </c>
      <c r="AW212" s="35" t="e">
        <f t="shared" si="126"/>
        <v>#VALUE!</v>
      </c>
      <c r="AX212" s="36" t="e">
        <f t="shared" si="126"/>
        <v>#VALUE!</v>
      </c>
      <c r="AY212" s="36" t="e">
        <f t="shared" si="126"/>
        <v>#VALUE!</v>
      </c>
    </row>
    <row r="213" spans="6:51" x14ac:dyDescent="0.3">
      <c r="F213">
        <v>43</v>
      </c>
      <c r="G213" s="29">
        <f t="shared" si="123"/>
        <v>0.99999961771756463</v>
      </c>
      <c r="H213" s="29">
        <f t="shared" si="123"/>
        <v>0.99999851749202651</v>
      </c>
      <c r="I213" s="29">
        <f t="shared" si="123"/>
        <v>0.99999535203971301</v>
      </c>
      <c r="J213" s="29">
        <f t="shared" si="123"/>
        <v>0.99999881183864692</v>
      </c>
      <c r="K213" s="29">
        <f t="shared" si="123"/>
        <v>0</v>
      </c>
      <c r="L213" s="30" t="e">
        <f t="shared" si="115"/>
        <v>#VALUE!</v>
      </c>
      <c r="M213" s="31">
        <f t="shared" si="119"/>
        <v>0.96447373806059822</v>
      </c>
      <c r="N213" s="32"/>
      <c r="O213" s="32"/>
      <c r="P213" s="33"/>
      <c r="Q213" s="33"/>
      <c r="R213" s="33"/>
      <c r="S213" s="34"/>
      <c r="T213" s="34"/>
      <c r="U213" s="35" t="e">
        <f t="shared" si="124"/>
        <v>#VALUE!</v>
      </c>
      <c r="V213" s="35" t="e">
        <f t="shared" si="124"/>
        <v>#VALUE!</v>
      </c>
      <c r="W213" s="36" t="e">
        <f t="shared" si="124"/>
        <v>#VALUE!</v>
      </c>
      <c r="X213" s="36" t="e">
        <f t="shared" si="124"/>
        <v>#VALUE!</v>
      </c>
      <c r="AG213">
        <f t="shared" si="116"/>
        <v>51.88345373655357</v>
      </c>
      <c r="AH213" s="29">
        <f t="shared" si="125"/>
        <v>0.99999995045146417</v>
      </c>
      <c r="AI213" s="29">
        <f t="shared" si="125"/>
        <v>0.99999979612070256</v>
      </c>
      <c r="AJ213" s="29">
        <f t="shared" si="125"/>
        <v>0.99999967532644662</v>
      </c>
      <c r="AK213" s="29">
        <f t="shared" si="125"/>
        <v>0.99999984275717924</v>
      </c>
      <c r="AL213" s="29">
        <f t="shared" si="125"/>
        <v>0</v>
      </c>
      <c r="AM213" s="30" t="e">
        <f t="shared" si="117"/>
        <v>#VALUE!</v>
      </c>
      <c r="AN213" s="31">
        <f t="shared" si="113"/>
        <v>0.98593100614185725</v>
      </c>
      <c r="AO213" s="32"/>
      <c r="AP213" s="32"/>
      <c r="AQ213" s="33"/>
      <c r="AR213" s="33"/>
      <c r="AS213" s="33"/>
      <c r="AT213" s="34"/>
      <c r="AU213" s="34"/>
      <c r="AV213" s="35" t="e">
        <f t="shared" si="126"/>
        <v>#VALUE!</v>
      </c>
      <c r="AW213" s="35" t="e">
        <f t="shared" si="126"/>
        <v>#VALUE!</v>
      </c>
      <c r="AX213" s="36" t="e">
        <f t="shared" si="126"/>
        <v>#VALUE!</v>
      </c>
      <c r="AY213" s="36" t="e">
        <f t="shared" si="126"/>
        <v>#VALUE!</v>
      </c>
    </row>
    <row r="214" spans="6:51" x14ac:dyDescent="0.3">
      <c r="F214">
        <v>44</v>
      </c>
      <c r="G214" s="29">
        <f t="shared" si="123"/>
        <v>0.99999971128699316</v>
      </c>
      <c r="H214" s="29">
        <f t="shared" si="123"/>
        <v>0.99999883852049054</v>
      </c>
      <c r="I214" s="29">
        <f t="shared" si="123"/>
        <v>0.99999668437285139</v>
      </c>
      <c r="J214" s="29">
        <f t="shared" si="123"/>
        <v>0.9999990746173677</v>
      </c>
      <c r="K214" s="29">
        <f t="shared" si="123"/>
        <v>0</v>
      </c>
      <c r="L214" s="30" t="e">
        <f t="shared" si="115"/>
        <v>#VALUE!</v>
      </c>
      <c r="M214" s="31">
        <f t="shared" si="119"/>
        <v>0.96826795792666087</v>
      </c>
      <c r="N214" s="32"/>
      <c r="O214" s="32"/>
      <c r="P214" s="33"/>
      <c r="Q214" s="33"/>
      <c r="R214" s="33"/>
      <c r="S214" s="34"/>
      <c r="T214" s="34"/>
      <c r="U214" s="35" t="e">
        <f t="shared" si="124"/>
        <v>#VALUE!</v>
      </c>
      <c r="V214" s="35" t="e">
        <f t="shared" si="124"/>
        <v>#VALUE!</v>
      </c>
      <c r="W214" s="36" t="e">
        <f t="shared" si="124"/>
        <v>#VALUE!</v>
      </c>
      <c r="X214" s="36" t="e">
        <f t="shared" si="124"/>
        <v>#VALUE!</v>
      </c>
      <c r="AG214">
        <f t="shared" si="116"/>
        <v>53.57368754321287</v>
      </c>
      <c r="AH214" s="29">
        <f t="shared" si="125"/>
        <v>0.99999996283815873</v>
      </c>
      <c r="AI214" s="29">
        <f t="shared" si="125"/>
        <v>0.99999985382972967</v>
      </c>
      <c r="AJ214" s="29">
        <f t="shared" si="125"/>
        <v>0.99999978741047146</v>
      </c>
      <c r="AK214" s="29">
        <f t="shared" si="125"/>
        <v>0.99999988773116988</v>
      </c>
      <c r="AL214" s="29">
        <f t="shared" si="125"/>
        <v>0</v>
      </c>
      <c r="AM214" s="30" t="e">
        <f t="shared" si="117"/>
        <v>#VALUE!</v>
      </c>
      <c r="AN214" s="31">
        <f t="shared" si="113"/>
        <v>0.98797325018826754</v>
      </c>
      <c r="AO214" s="32"/>
      <c r="AP214" s="32"/>
      <c r="AQ214" s="33"/>
      <c r="AR214" s="33"/>
      <c r="AS214" s="33"/>
      <c r="AT214" s="34"/>
      <c r="AU214" s="34"/>
      <c r="AV214" s="35" t="e">
        <f t="shared" si="126"/>
        <v>#VALUE!</v>
      </c>
      <c r="AW214" s="35" t="e">
        <f t="shared" si="126"/>
        <v>#VALUE!</v>
      </c>
      <c r="AX214" s="36" t="e">
        <f t="shared" si="126"/>
        <v>#VALUE!</v>
      </c>
      <c r="AY214" s="36" t="e">
        <f t="shared" si="126"/>
        <v>#VALUE!</v>
      </c>
    </row>
    <row r="215" spans="6:51" x14ac:dyDescent="0.3">
      <c r="F215">
        <v>45</v>
      </c>
      <c r="G215" s="29">
        <f t="shared" si="123"/>
        <v>0.9999997788874575</v>
      </c>
      <c r="H215" s="29">
        <f t="shared" si="123"/>
        <v>0.99999908508596269</v>
      </c>
      <c r="I215" s="29">
        <f t="shared" si="123"/>
        <v>0.99999761127824272</v>
      </c>
      <c r="J215" s="29">
        <f t="shared" si="123"/>
        <v>0.99999927504221442</v>
      </c>
      <c r="K215" s="29">
        <f t="shared" si="123"/>
        <v>0</v>
      </c>
      <c r="L215" s="30" t="e">
        <f t="shared" si="115"/>
        <v>#VALUE!</v>
      </c>
      <c r="M215" s="31">
        <f t="shared" si="119"/>
        <v>0.97159441485351627</v>
      </c>
      <c r="N215" s="32"/>
      <c r="O215" s="32"/>
      <c r="P215" s="33"/>
      <c r="Q215" s="33"/>
      <c r="R215" s="33"/>
      <c r="S215" s="34"/>
      <c r="T215" s="34"/>
      <c r="U215" s="35" t="e">
        <f t="shared" si="124"/>
        <v>#VALUE!</v>
      </c>
      <c r="V215" s="35" t="e">
        <f t="shared" si="124"/>
        <v>#VALUE!</v>
      </c>
      <c r="W215" s="36" t="e">
        <f t="shared" si="124"/>
        <v>#VALUE!</v>
      </c>
      <c r="X215" s="36" t="e">
        <f t="shared" si="124"/>
        <v>#VALUE!</v>
      </c>
      <c r="AG215">
        <f t="shared" si="116"/>
        <v>55.13116401707601</v>
      </c>
      <c r="AH215" s="29">
        <f t="shared" si="125"/>
        <v>0.99999997080786829</v>
      </c>
      <c r="AI215" s="29">
        <f t="shared" si="125"/>
        <v>0.999999891150127</v>
      </c>
      <c r="AJ215" s="29">
        <f t="shared" si="125"/>
        <v>0.99999985292931992</v>
      </c>
      <c r="AK215" s="29">
        <f t="shared" si="125"/>
        <v>0.99999991665159138</v>
      </c>
      <c r="AL215" s="29">
        <f t="shared" si="125"/>
        <v>0</v>
      </c>
      <c r="AM215" s="30" t="e">
        <f t="shared" si="117"/>
        <v>#VALUE!</v>
      </c>
      <c r="AN215" s="31">
        <f t="shared" si="113"/>
        <v>0.98953609746093363</v>
      </c>
      <c r="AO215" s="32"/>
      <c r="AP215" s="32"/>
      <c r="AQ215" s="33"/>
      <c r="AR215" s="33"/>
      <c r="AS215" s="33"/>
      <c r="AT215" s="34"/>
      <c r="AU215" s="34"/>
      <c r="AV215" s="35" t="e">
        <f t="shared" si="126"/>
        <v>#VALUE!</v>
      </c>
      <c r="AW215" s="35" t="e">
        <f t="shared" si="126"/>
        <v>#VALUE!</v>
      </c>
      <c r="AX215" s="36" t="e">
        <f t="shared" si="126"/>
        <v>#VALUE!</v>
      </c>
      <c r="AY215" s="36" t="e">
        <f t="shared" si="126"/>
        <v>#VALUE!</v>
      </c>
    </row>
    <row r="216" spans="6:51" x14ac:dyDescent="0.3">
      <c r="F216">
        <v>46</v>
      </c>
      <c r="G216" s="29">
        <f t="shared" si="123"/>
        <v>0.99999982835738965</v>
      </c>
      <c r="H216" s="29">
        <f t="shared" si="123"/>
        <v>0.99999927544151834</v>
      </c>
      <c r="I216" s="29">
        <f t="shared" si="123"/>
        <v>0.9999982620468133</v>
      </c>
      <c r="J216" s="29">
        <f t="shared" si="123"/>
        <v>0.9999994287679107</v>
      </c>
      <c r="K216" s="29">
        <f t="shared" si="123"/>
        <v>0</v>
      </c>
      <c r="L216" s="30" t="e">
        <f t="shared" si="115"/>
        <v>#VALUE!</v>
      </c>
      <c r="M216" s="31">
        <f t="shared" si="119"/>
        <v>0.97451594893482585</v>
      </c>
      <c r="N216" s="32"/>
      <c r="O216" s="32"/>
      <c r="P216" s="33"/>
      <c r="Q216" s="33"/>
      <c r="R216" s="33"/>
      <c r="S216" s="34"/>
      <c r="T216" s="34"/>
      <c r="U216" s="35" t="e">
        <f t="shared" si="124"/>
        <v>#VALUE!</v>
      </c>
      <c r="V216" s="35" t="e">
        <f t="shared" si="124"/>
        <v>#VALUE!</v>
      </c>
      <c r="W216" s="36" t="e">
        <f t="shared" si="124"/>
        <v>#VALUE!</v>
      </c>
      <c r="X216" s="36" t="e">
        <f t="shared" si="124"/>
        <v>#VALUE!</v>
      </c>
      <c r="AG216">
        <f t="shared" si="116"/>
        <v>56.566310419354807</v>
      </c>
      <c r="AH216" s="29">
        <f t="shared" si="125"/>
        <v>0.9999999761906031</v>
      </c>
      <c r="AI216" s="29">
        <f t="shared" si="125"/>
        <v>0.99999991623043671</v>
      </c>
      <c r="AJ216" s="29">
        <f t="shared" si="125"/>
        <v>0.99999989338765305</v>
      </c>
      <c r="AK216" s="29">
        <f t="shared" si="125"/>
        <v>0.99999993599900794</v>
      </c>
      <c r="AL216" s="29">
        <f t="shared" si="125"/>
        <v>0</v>
      </c>
      <c r="AM216" s="30" t="e">
        <f t="shared" si="117"/>
        <v>#VALUE!</v>
      </c>
      <c r="AN216" s="31">
        <f t="shared" si="113"/>
        <v>0.9907548565630091</v>
      </c>
      <c r="AO216" s="32"/>
      <c r="AP216" s="32"/>
      <c r="AQ216" s="33"/>
      <c r="AR216" s="33"/>
      <c r="AS216" s="33"/>
      <c r="AT216" s="34"/>
      <c r="AU216" s="34"/>
      <c r="AV216" s="35" t="e">
        <f t="shared" si="126"/>
        <v>#VALUE!</v>
      </c>
      <c r="AW216" s="35" t="e">
        <f t="shared" si="126"/>
        <v>#VALUE!</v>
      </c>
      <c r="AX216" s="36" t="e">
        <f t="shared" si="126"/>
        <v>#VALUE!</v>
      </c>
      <c r="AY216" s="36" t="e">
        <f t="shared" si="126"/>
        <v>#VALUE!</v>
      </c>
    </row>
    <row r="217" spans="6:51" x14ac:dyDescent="0.3">
      <c r="F217">
        <v>47</v>
      </c>
      <c r="G217" s="29">
        <f t="shared" si="123"/>
        <v>0.99999986501231986</v>
      </c>
      <c r="H217" s="29">
        <f t="shared" si="123"/>
        <v>0.99999942315414503</v>
      </c>
      <c r="I217" s="29">
        <f t="shared" si="123"/>
        <v>0.99999872312564075</v>
      </c>
      <c r="J217" s="29">
        <f t="shared" si="123"/>
        <v>0.99999954732895269</v>
      </c>
      <c r="K217" s="29">
        <f t="shared" si="123"/>
        <v>0</v>
      </c>
      <c r="L217" s="30" t="e">
        <f t="shared" si="115"/>
        <v>#VALUE!</v>
      </c>
      <c r="M217" s="31">
        <f t="shared" si="119"/>
        <v>0.97708646282505873</v>
      </c>
      <c r="N217" s="32"/>
      <c r="O217" s="32"/>
      <c r="P217" s="33"/>
      <c r="Q217" s="33"/>
      <c r="R217" s="33"/>
      <c r="S217" s="34"/>
      <c r="T217" s="34"/>
      <c r="U217" s="35" t="e">
        <f t="shared" si="124"/>
        <v>#VALUE!</v>
      </c>
      <c r="V217" s="35" t="e">
        <f t="shared" si="124"/>
        <v>#VALUE!</v>
      </c>
      <c r="W217" s="36" t="e">
        <f t="shared" si="124"/>
        <v>#VALUE!</v>
      </c>
      <c r="X217" s="36" t="e">
        <f t="shared" si="124"/>
        <v>#VALUE!</v>
      </c>
      <c r="AG217">
        <f t="shared" si="116"/>
        <v>57.888735014870583</v>
      </c>
      <c r="AH217" s="29">
        <f t="shared" si="125"/>
        <v>0.99999997997586743</v>
      </c>
      <c r="AI217" s="29">
        <f t="shared" si="125"/>
        <v>0.99999993366005724</v>
      </c>
      <c r="AJ217" s="29">
        <f t="shared" si="125"/>
        <v>0.9999999195751258</v>
      </c>
      <c r="AK217" s="29">
        <f t="shared" si="125"/>
        <v>0.9999999493957672</v>
      </c>
      <c r="AL217" s="29">
        <f t="shared" si="125"/>
        <v>0</v>
      </c>
      <c r="AM217" s="30" t="e">
        <f t="shared" si="117"/>
        <v>#VALUE!</v>
      </c>
      <c r="AN217" s="31">
        <f t="shared" si="113"/>
        <v>0.99172128364952139</v>
      </c>
      <c r="AO217" s="32"/>
      <c r="AP217" s="32"/>
      <c r="AQ217" s="33"/>
      <c r="AR217" s="33"/>
      <c r="AS217" s="33"/>
      <c r="AT217" s="34"/>
      <c r="AU217" s="34"/>
      <c r="AV217" s="35" t="e">
        <f t="shared" si="126"/>
        <v>#VALUE!</v>
      </c>
      <c r="AW217" s="35" t="e">
        <f t="shared" si="126"/>
        <v>#VALUE!</v>
      </c>
      <c r="AX217" s="36" t="e">
        <f t="shared" si="126"/>
        <v>#VALUE!</v>
      </c>
      <c r="AY217" s="36" t="e">
        <f t="shared" si="126"/>
        <v>#VALUE!</v>
      </c>
    </row>
    <row r="218" spans="6:51" x14ac:dyDescent="0.3">
      <c r="F218">
        <v>48</v>
      </c>
      <c r="G218" s="29">
        <f t="shared" ref="G218:K233" si="127">IF(1-EXP(-0.23*(G134-G$165))&lt;0, 0, 1-EXP(-0.23*(G134-G$165)))</f>
        <v>0.99999989250002008</v>
      </c>
      <c r="H218" s="29">
        <f t="shared" si="127"/>
        <v>0.99999953835640554</v>
      </c>
      <c r="I218" s="29">
        <f t="shared" si="127"/>
        <v>0.99999905277966328</v>
      </c>
      <c r="J218" s="29">
        <f t="shared" si="127"/>
        <v>0.99999963926879232</v>
      </c>
      <c r="K218" s="29">
        <f t="shared" si="127"/>
        <v>0</v>
      </c>
      <c r="L218" s="30" t="e">
        <f t="shared" si="115"/>
        <v>#VALUE!</v>
      </c>
      <c r="M218" s="31">
        <f t="shared" si="119"/>
        <v>0.97935223796510695</v>
      </c>
      <c r="N218" s="32"/>
      <c r="O218" s="32"/>
      <c r="P218" s="33"/>
      <c r="Q218" s="33"/>
      <c r="R218" s="33"/>
      <c r="S218" s="34"/>
      <c r="T218" s="34"/>
      <c r="U218" s="35" t="e">
        <f t="shared" ref="U218:X233" si="128">IF(1-EXP(-0.23*(U134-U$165))&lt;0, 0, 1-EXP(-0.23*(U134-U$165)))</f>
        <v>#VALUE!</v>
      </c>
      <c r="V218" s="35" t="e">
        <f t="shared" si="128"/>
        <v>#VALUE!</v>
      </c>
      <c r="W218" s="36" t="e">
        <f t="shared" si="128"/>
        <v>#VALUE!</v>
      </c>
      <c r="X218" s="36" t="e">
        <f t="shared" si="128"/>
        <v>#VALUE!</v>
      </c>
      <c r="AG218">
        <f t="shared" si="116"/>
        <v>59.107291399116981</v>
      </c>
      <c r="AH218" s="29">
        <f t="shared" ref="AH218:AL233" si="129">IF(1-EXP(-0.23*(AH134-AH$165))&lt;0, 0, 1-EXP(-0.23*(AH134-AH$165)))</f>
        <v>0.99999998272936863</v>
      </c>
      <c r="AI218" s="29">
        <f t="shared" si="129"/>
        <v>0.99999994613409671</v>
      </c>
      <c r="AJ218" s="29">
        <f t="shared" si="129"/>
        <v>0.99999993722691705</v>
      </c>
      <c r="AK218" s="29">
        <f t="shared" si="129"/>
        <v>0.99999995895562521</v>
      </c>
      <c r="AL218" s="29">
        <f t="shared" si="129"/>
        <v>0</v>
      </c>
      <c r="AM218" s="30" t="e">
        <f t="shared" si="117"/>
        <v>#VALUE!</v>
      </c>
      <c r="AN218" s="31">
        <f t="shared" si="113"/>
        <v>0.99249904792449783</v>
      </c>
      <c r="AO218" s="32"/>
      <c r="AP218" s="32"/>
      <c r="AQ218" s="33"/>
      <c r="AR218" s="33"/>
      <c r="AS218" s="33"/>
      <c r="AT218" s="34"/>
      <c r="AU218" s="34"/>
      <c r="AV218" s="35" t="e">
        <f t="shared" ref="AV218:AY233" si="130">IF(1-EXP(-0.23*(AV134-AV$165))&lt;0, 0, 1-EXP(-0.23*(AV134-AV$165)))</f>
        <v>#VALUE!</v>
      </c>
      <c r="AW218" s="35" t="e">
        <f t="shared" si="130"/>
        <v>#VALUE!</v>
      </c>
      <c r="AX218" s="36" t="e">
        <f t="shared" si="130"/>
        <v>#VALUE!</v>
      </c>
      <c r="AY218" s="36" t="e">
        <f t="shared" si="130"/>
        <v>#VALUE!</v>
      </c>
    </row>
    <row r="219" spans="6:51" x14ac:dyDescent="0.3">
      <c r="F219">
        <v>49</v>
      </c>
      <c r="G219" s="29">
        <f t="shared" si="127"/>
        <v>0.99999991335305394</v>
      </c>
      <c r="H219" s="29">
        <f t="shared" si="127"/>
        <v>0.99999962865205205</v>
      </c>
      <c r="I219" s="29">
        <f t="shared" si="127"/>
        <v>0.99999929059669035</v>
      </c>
      <c r="J219" s="29">
        <f t="shared" si="127"/>
        <v>0.99999971094845241</v>
      </c>
      <c r="K219" s="29">
        <f t="shared" si="127"/>
        <v>0</v>
      </c>
      <c r="L219" s="30" t="e">
        <f t="shared" si="115"/>
        <v>#VALUE!</v>
      </c>
      <c r="M219" s="31">
        <f t="shared" si="119"/>
        <v>0.98135305435982267</v>
      </c>
      <c r="N219" s="32"/>
      <c r="O219" s="32"/>
      <c r="P219" s="33"/>
      <c r="Q219" s="33"/>
      <c r="R219" s="33"/>
      <c r="S219" s="34"/>
      <c r="T219" s="34"/>
      <c r="U219" s="35" t="e">
        <f t="shared" si="128"/>
        <v>#VALUE!</v>
      </c>
      <c r="V219" s="35" t="e">
        <f t="shared" si="128"/>
        <v>#VALUE!</v>
      </c>
      <c r="W219" s="36" t="e">
        <f t="shared" si="128"/>
        <v>#VALUE!</v>
      </c>
      <c r="X219" s="36" t="e">
        <f t="shared" si="128"/>
        <v>#VALUE!</v>
      </c>
      <c r="AG219">
        <f t="shared" si="116"/>
        <v>60.230137772832911</v>
      </c>
      <c r="AH219" s="29">
        <f t="shared" si="129"/>
        <v>0.99999998479038676</v>
      </c>
      <c r="AI219" s="29">
        <f t="shared" si="129"/>
        <v>0.99999995529517072</v>
      </c>
      <c r="AJ219" s="29">
        <f t="shared" si="129"/>
        <v>0.99999994954970628</v>
      </c>
      <c r="AK219" s="29">
        <f t="shared" si="129"/>
        <v>0.99999996596003615</v>
      </c>
      <c r="AL219" s="29">
        <f t="shared" si="129"/>
        <v>0</v>
      </c>
      <c r="AM219" s="30" t="e">
        <f t="shared" si="117"/>
        <v>#VALUE!</v>
      </c>
      <c r="AN219" s="31">
        <f t="shared" si="113"/>
        <v>0.99313326382979716</v>
      </c>
      <c r="AO219" s="32"/>
      <c r="AP219" s="32"/>
      <c r="AQ219" s="33"/>
      <c r="AR219" s="33"/>
      <c r="AS219" s="33"/>
      <c r="AT219" s="34"/>
      <c r="AU219" s="34"/>
      <c r="AV219" s="35" t="e">
        <f t="shared" si="130"/>
        <v>#VALUE!</v>
      </c>
      <c r="AW219" s="35" t="e">
        <f t="shared" si="130"/>
        <v>#VALUE!</v>
      </c>
      <c r="AX219" s="36" t="e">
        <f t="shared" si="130"/>
        <v>#VALUE!</v>
      </c>
      <c r="AY219" s="36" t="e">
        <f t="shared" si="130"/>
        <v>#VALUE!</v>
      </c>
    </row>
    <row r="220" spans="6:51" x14ac:dyDescent="0.3">
      <c r="F220">
        <v>50</v>
      </c>
      <c r="G220" s="29">
        <f t="shared" si="127"/>
        <v>0.99999992934979198</v>
      </c>
      <c r="H220" s="29">
        <f t="shared" si="127"/>
        <v>0.99999969977421155</v>
      </c>
      <c r="I220" s="29">
        <f t="shared" si="127"/>
        <v>0.99999946369249593</v>
      </c>
      <c r="J220" s="29">
        <f t="shared" si="127"/>
        <v>0.99999976712845595</v>
      </c>
      <c r="K220" s="29">
        <f t="shared" si="127"/>
        <v>0</v>
      </c>
      <c r="L220" s="30" t="e">
        <f t="shared" si="115"/>
        <v>#VALUE!</v>
      </c>
      <c r="M220" s="31">
        <f t="shared" si="119"/>
        <v>0.9831231428339664</v>
      </c>
      <c r="N220" s="32"/>
      <c r="O220" s="32"/>
      <c r="P220" s="33"/>
      <c r="Q220" s="33"/>
      <c r="R220" s="33"/>
      <c r="S220" s="34"/>
      <c r="T220" s="34"/>
      <c r="U220" s="35" t="e">
        <f t="shared" si="128"/>
        <v>#VALUE!</v>
      </c>
      <c r="V220" s="35" t="e">
        <f t="shared" si="128"/>
        <v>#VALUE!</v>
      </c>
      <c r="W220" s="36" t="e">
        <f t="shared" si="128"/>
        <v>#VALUE!</v>
      </c>
      <c r="X220" s="36" t="e">
        <f t="shared" si="128"/>
        <v>#VALUE!</v>
      </c>
      <c r="AG220">
        <f t="shared" si="116"/>
        <v>61.264791560927208</v>
      </c>
      <c r="AH220" s="29">
        <f t="shared" si="129"/>
        <v>0.99999998637100451</v>
      </c>
      <c r="AI220" s="29">
        <f t="shared" si="129"/>
        <v>0.99999996217820031</v>
      </c>
      <c r="AJ220" s="29">
        <f t="shared" si="129"/>
        <v>0.99999995841805056</v>
      </c>
      <c r="AK220" s="29">
        <f t="shared" si="129"/>
        <v>0.99999997121276352</v>
      </c>
      <c r="AL220" s="29">
        <f t="shared" si="129"/>
        <v>0</v>
      </c>
      <c r="AM220" s="30" t="e">
        <f t="shared" si="117"/>
        <v>#VALUE!</v>
      </c>
      <c r="AN220" s="31">
        <f t="shared" si="113"/>
        <v>0.99365651451185788</v>
      </c>
      <c r="AO220" s="32"/>
      <c r="AP220" s="32"/>
      <c r="AQ220" s="33"/>
      <c r="AR220" s="33"/>
      <c r="AS220" s="33"/>
      <c r="AT220" s="34"/>
      <c r="AU220" s="34"/>
      <c r="AV220" s="35" t="e">
        <f t="shared" si="130"/>
        <v>#VALUE!</v>
      </c>
      <c r="AW220" s="35" t="e">
        <f t="shared" si="130"/>
        <v>#VALUE!</v>
      </c>
      <c r="AX220" s="36" t="e">
        <f t="shared" si="130"/>
        <v>#VALUE!</v>
      </c>
      <c r="AY220" s="36" t="e">
        <f t="shared" si="130"/>
        <v>#VALUE!</v>
      </c>
    </row>
    <row r="221" spans="6:51" x14ac:dyDescent="0.3">
      <c r="F221">
        <v>51</v>
      </c>
      <c r="G221" s="29">
        <f t="shared" si="127"/>
        <v>0.99999994175288165</v>
      </c>
      <c r="H221" s="29">
        <f t="shared" si="127"/>
        <v>0.99999975606588809</v>
      </c>
      <c r="I221" s="29">
        <f t="shared" si="127"/>
        <v>0.99999959079054346</v>
      </c>
      <c r="J221" s="29">
        <f t="shared" si="127"/>
        <v>0.99999981138968452</v>
      </c>
      <c r="K221" s="29">
        <f t="shared" si="127"/>
        <v>0</v>
      </c>
      <c r="L221" s="30" t="e">
        <f t="shared" si="115"/>
        <v>#VALUE!</v>
      </c>
      <c r="M221" s="31">
        <f t="shared" si="119"/>
        <v>0.98469199467372026</v>
      </c>
      <c r="N221" s="32"/>
      <c r="O221" s="32"/>
      <c r="P221" s="33"/>
      <c r="Q221" s="33"/>
      <c r="R221" s="33"/>
      <c r="S221" s="34"/>
      <c r="T221" s="34"/>
      <c r="U221" s="35" t="e">
        <f t="shared" si="128"/>
        <v>#VALUE!</v>
      </c>
      <c r="V221" s="35" t="e">
        <f t="shared" si="128"/>
        <v>#VALUE!</v>
      </c>
      <c r="W221" s="36" t="e">
        <f t="shared" si="128"/>
        <v>#VALUE!</v>
      </c>
      <c r="X221" s="36" t="e">
        <f t="shared" si="128"/>
        <v>#VALUE!</v>
      </c>
      <c r="AG221">
        <f t="shared" si="116"/>
        <v>62.218179741427043</v>
      </c>
      <c r="AH221" s="29">
        <f t="shared" si="129"/>
        <v>0.99999998760865838</v>
      </c>
      <c r="AI221" s="29">
        <f t="shared" si="129"/>
        <v>0.99999996745491604</v>
      </c>
      <c r="AJ221" s="29">
        <f t="shared" si="129"/>
        <v>0.99999996497174859</v>
      </c>
      <c r="AK221" s="29">
        <f t="shared" si="129"/>
        <v>0.99999997523353046</v>
      </c>
      <c r="AL221" s="29">
        <f t="shared" si="129"/>
        <v>0</v>
      </c>
      <c r="AM221" s="30" t="e">
        <f t="shared" si="117"/>
        <v>#VALUE!</v>
      </c>
      <c r="AN221" s="31">
        <f t="shared" si="113"/>
        <v>0.99409274663595426</v>
      </c>
      <c r="AO221" s="32"/>
      <c r="AP221" s="32"/>
      <c r="AQ221" s="33"/>
      <c r="AR221" s="33"/>
      <c r="AS221" s="33"/>
      <c r="AT221" s="34"/>
      <c r="AU221" s="34"/>
      <c r="AV221" s="35" t="e">
        <f t="shared" si="130"/>
        <v>#VALUE!</v>
      </c>
      <c r="AW221" s="35" t="e">
        <f t="shared" si="130"/>
        <v>#VALUE!</v>
      </c>
      <c r="AX221" s="36" t="e">
        <f t="shared" si="130"/>
        <v>#VALUE!</v>
      </c>
      <c r="AY221" s="36" t="e">
        <f t="shared" si="130"/>
        <v>#VALUE!</v>
      </c>
    </row>
    <row r="222" spans="6:51" x14ac:dyDescent="0.3">
      <c r="F222">
        <v>52</v>
      </c>
      <c r="G222" s="29">
        <f t="shared" si="127"/>
        <v>0.99999995146847953</v>
      </c>
      <c r="H222" s="29">
        <f t="shared" si="127"/>
        <v>0.99999980083231921</v>
      </c>
      <c r="I222" s="29">
        <f t="shared" si="127"/>
        <v>0.99999968492372648</v>
      </c>
      <c r="J222" s="29">
        <f t="shared" si="127"/>
        <v>0.99999984643924211</v>
      </c>
      <c r="K222" s="29">
        <f t="shared" si="127"/>
        <v>0</v>
      </c>
      <c r="L222" s="30" t="e">
        <f t="shared" si="115"/>
        <v>#VALUE!</v>
      </c>
      <c r="M222" s="31">
        <f t="shared" si="119"/>
        <v>0.98608505001582836</v>
      </c>
      <c r="N222" s="32"/>
      <c r="O222" s="32"/>
      <c r="P222" s="33"/>
      <c r="Q222" s="33"/>
      <c r="R222" s="33"/>
      <c r="S222" s="34"/>
      <c r="T222" s="34"/>
      <c r="U222" s="35" t="e">
        <f t="shared" si="128"/>
        <v>#VALUE!</v>
      </c>
      <c r="V222" s="35" t="e">
        <f t="shared" si="128"/>
        <v>#VALUE!</v>
      </c>
      <c r="W222" s="36" t="e">
        <f t="shared" si="128"/>
        <v>#VALUE!</v>
      </c>
      <c r="X222" s="36" t="e">
        <f t="shared" si="128"/>
        <v>#VALUE!</v>
      </c>
      <c r="AG222">
        <f t="shared" si="116"/>
        <v>63.096685221401138</v>
      </c>
      <c r="AH222" s="29">
        <f t="shared" si="129"/>
        <v>0.99999998859526706</v>
      </c>
      <c r="AI222" s="29">
        <f t="shared" si="129"/>
        <v>0.99999997157313625</v>
      </c>
      <c r="AJ222" s="29">
        <f t="shared" si="129"/>
        <v>0.99999996992846341</v>
      </c>
      <c r="AK222" s="29">
        <f t="shared" si="129"/>
        <v>0.99999997836770793</v>
      </c>
      <c r="AL222" s="29">
        <f t="shared" si="129"/>
        <v>0</v>
      </c>
      <c r="AM222" s="30" t="e">
        <f t="shared" si="117"/>
        <v>#VALUE!</v>
      </c>
      <c r="AN222" s="31">
        <f t="shared" si="113"/>
        <v>0.99445984280455002</v>
      </c>
      <c r="AO222" s="32"/>
      <c r="AP222" s="32"/>
      <c r="AQ222" s="33"/>
      <c r="AR222" s="33"/>
      <c r="AS222" s="33"/>
      <c r="AT222" s="34"/>
      <c r="AU222" s="34"/>
      <c r="AV222" s="35" t="e">
        <f t="shared" si="130"/>
        <v>#VALUE!</v>
      </c>
      <c r="AW222" s="35" t="e">
        <f t="shared" si="130"/>
        <v>#VALUE!</v>
      </c>
      <c r="AX222" s="36" t="e">
        <f t="shared" si="130"/>
        <v>#VALUE!</v>
      </c>
      <c r="AY222" s="36" t="e">
        <f t="shared" si="130"/>
        <v>#VALUE!</v>
      </c>
    </row>
    <row r="223" spans="6:51" x14ac:dyDescent="0.3">
      <c r="F223">
        <v>53</v>
      </c>
      <c r="G223" s="29">
        <f t="shared" si="127"/>
        <v>0.99999995915370521</v>
      </c>
      <c r="H223" s="29">
        <f t="shared" si="127"/>
        <v>0.99999983660050862</v>
      </c>
      <c r="I223" s="29">
        <f t="shared" si="127"/>
        <v>0.99999975523662288</v>
      </c>
      <c r="J223" s="29">
        <f t="shared" si="127"/>
        <v>0.99999987433382576</v>
      </c>
      <c r="K223" s="29">
        <f t="shared" si="127"/>
        <v>0</v>
      </c>
      <c r="L223" s="30" t="e">
        <f t="shared" si="115"/>
        <v>#VALUE!</v>
      </c>
      <c r="M223" s="31">
        <f t="shared" si="119"/>
        <v>0.98732428324721688</v>
      </c>
      <c r="N223" s="32"/>
      <c r="O223" s="32"/>
      <c r="P223" s="33"/>
      <c r="Q223" s="33"/>
      <c r="R223" s="33"/>
      <c r="S223" s="34"/>
      <c r="T223" s="34"/>
      <c r="U223" s="35" t="e">
        <f t="shared" si="128"/>
        <v>#VALUE!</v>
      </c>
      <c r="V223" s="35" t="e">
        <f t="shared" si="128"/>
        <v>#VALUE!</v>
      </c>
      <c r="W223" s="36" t="e">
        <f t="shared" si="128"/>
        <v>#VALUE!</v>
      </c>
      <c r="X223" s="36" t="e">
        <f t="shared" si="128"/>
        <v>#VALUE!</v>
      </c>
      <c r="AG223">
        <f t="shared" si="116"/>
        <v>63.906189570343123</v>
      </c>
      <c r="AH223" s="29">
        <f t="shared" si="129"/>
        <v>0.99999998939403889</v>
      </c>
      <c r="AI223" s="29">
        <f t="shared" si="129"/>
        <v>0.99999997483870284</v>
      </c>
      <c r="AJ223" s="29">
        <f t="shared" si="129"/>
        <v>0.99999997375434158</v>
      </c>
      <c r="AK223" s="29">
        <f t="shared" si="129"/>
        <v>0.99999998085052855</v>
      </c>
      <c r="AL223" s="29">
        <f t="shared" si="129"/>
        <v>0</v>
      </c>
      <c r="AM223" s="30" t="e">
        <f t="shared" si="117"/>
        <v>#VALUE!</v>
      </c>
      <c r="AN223" s="31">
        <f t="shared" si="113"/>
        <v>0.99477135418543938</v>
      </c>
      <c r="AO223" s="32"/>
      <c r="AP223" s="32"/>
      <c r="AQ223" s="33"/>
      <c r="AR223" s="33"/>
      <c r="AS223" s="33"/>
      <c r="AT223" s="34"/>
      <c r="AU223" s="34"/>
      <c r="AV223" s="35" t="e">
        <f t="shared" si="130"/>
        <v>#VALUE!</v>
      </c>
      <c r="AW223" s="35" t="e">
        <f t="shared" si="130"/>
        <v>#VALUE!</v>
      </c>
      <c r="AX223" s="36" t="e">
        <f t="shared" si="130"/>
        <v>#VALUE!</v>
      </c>
      <c r="AY223" s="36" t="e">
        <f t="shared" si="130"/>
        <v>#VALUE!</v>
      </c>
    </row>
    <row r="224" spans="6:51" x14ac:dyDescent="0.3">
      <c r="F224">
        <v>54</v>
      </c>
      <c r="G224" s="29">
        <f t="shared" si="127"/>
        <v>0.99999996528991009</v>
      </c>
      <c r="H224" s="29">
        <f t="shared" si="127"/>
        <v>0.99999986531123419</v>
      </c>
      <c r="I224" s="29">
        <f t="shared" si="127"/>
        <v>0.99999980819655176</v>
      </c>
      <c r="J224" s="29">
        <f t="shared" si="127"/>
        <v>0.99999989664363831</v>
      </c>
      <c r="K224" s="29">
        <f t="shared" si="127"/>
        <v>0</v>
      </c>
      <c r="L224" s="30" t="e">
        <f t="shared" si="115"/>
        <v>#VALUE!</v>
      </c>
      <c r="M224" s="31">
        <f t="shared" si="119"/>
        <v>0.98842870098775282</v>
      </c>
      <c r="N224" s="32"/>
      <c r="O224" s="32"/>
      <c r="P224" s="33"/>
      <c r="Q224" s="33"/>
      <c r="R224" s="33"/>
      <c r="S224" s="34"/>
      <c r="T224" s="34"/>
      <c r="U224" s="35" t="e">
        <f t="shared" si="128"/>
        <v>#VALUE!</v>
      </c>
      <c r="V224" s="35" t="e">
        <f t="shared" si="128"/>
        <v>#VALUE!</v>
      </c>
      <c r="W224" s="36" t="e">
        <f t="shared" si="128"/>
        <v>#VALUE!</v>
      </c>
      <c r="X224" s="36" t="e">
        <f t="shared" si="128"/>
        <v>#VALUE!</v>
      </c>
      <c r="AG224">
        <f t="shared" si="116"/>
        <v>64.65211239711401</v>
      </c>
      <c r="AH224" s="29">
        <f t="shared" si="129"/>
        <v>0.999999990049523</v>
      </c>
      <c r="AI224" s="29">
        <f t="shared" si="129"/>
        <v>0.99999997746511282</v>
      </c>
      <c r="AJ224" s="29">
        <f t="shared" si="129"/>
        <v>0.99999997676070562</v>
      </c>
      <c r="AK224" s="29">
        <f t="shared" si="129"/>
        <v>0.99999998284581904</v>
      </c>
      <c r="AL224" s="29">
        <f t="shared" si="129"/>
        <v>0</v>
      </c>
      <c r="AM224" s="30" t="e">
        <f t="shared" si="117"/>
        <v>#VALUE!</v>
      </c>
      <c r="AN224" s="31">
        <f t="shared" si="113"/>
        <v>0.99503768883625665</v>
      </c>
      <c r="AO224" s="32"/>
      <c r="AP224" s="32"/>
      <c r="AQ224" s="33"/>
      <c r="AR224" s="33"/>
      <c r="AS224" s="33"/>
      <c r="AT224" s="34"/>
      <c r="AU224" s="34"/>
      <c r="AV224" s="35" t="e">
        <f t="shared" si="130"/>
        <v>#VALUE!</v>
      </c>
      <c r="AW224" s="35" t="e">
        <f t="shared" si="130"/>
        <v>#VALUE!</v>
      </c>
      <c r="AX224" s="36" t="e">
        <f t="shared" si="130"/>
        <v>#VALUE!</v>
      </c>
      <c r="AY224" s="36" t="e">
        <f t="shared" si="130"/>
        <v>#VALUE!</v>
      </c>
    </row>
    <row r="225" spans="6:51" x14ac:dyDescent="0.3">
      <c r="F225">
        <v>55</v>
      </c>
      <c r="G225" s="29">
        <f t="shared" si="127"/>
        <v>0.99999997023314524</v>
      </c>
      <c r="H225" s="29">
        <f t="shared" si="127"/>
        <v>0.99999988846172083</v>
      </c>
      <c r="I225" s="29">
        <f t="shared" si="127"/>
        <v>0.99999984841334844</v>
      </c>
      <c r="J225" s="29">
        <f t="shared" si="127"/>
        <v>0.99999991457324389</v>
      </c>
      <c r="K225" s="29">
        <f t="shared" si="127"/>
        <v>0</v>
      </c>
      <c r="L225" s="30" t="e">
        <f t="shared" si="115"/>
        <v>#VALUE!</v>
      </c>
      <c r="M225" s="31">
        <f t="shared" si="119"/>
        <v>0.98941476590710331</v>
      </c>
      <c r="N225" s="32"/>
      <c r="O225" s="32"/>
      <c r="P225" s="33"/>
      <c r="Q225" s="33"/>
      <c r="R225" s="33"/>
      <c r="S225" s="34"/>
      <c r="T225" s="34"/>
      <c r="U225" s="35" t="e">
        <f t="shared" si="128"/>
        <v>#VALUE!</v>
      </c>
      <c r="V225" s="35" t="e">
        <f t="shared" si="128"/>
        <v>#VALUE!</v>
      </c>
      <c r="W225" s="36" t="e">
        <f t="shared" si="128"/>
        <v>#VALUE!</v>
      </c>
      <c r="X225" s="36" t="e">
        <f t="shared" si="128"/>
        <v>#VALUE!</v>
      </c>
      <c r="AG225">
        <f t="shared" si="116"/>
        <v>65.339447634071149</v>
      </c>
      <c r="AH225" s="29">
        <f t="shared" si="129"/>
        <v>0.99999999059381295</v>
      </c>
      <c r="AI225" s="29">
        <f t="shared" si="129"/>
        <v>0.99999997960439202</v>
      </c>
      <c r="AJ225" s="29">
        <f t="shared" si="129"/>
        <v>0.99999997916073813</v>
      </c>
      <c r="AK225" s="29">
        <f t="shared" si="129"/>
        <v>0.9999999844700056</v>
      </c>
      <c r="AL225" s="29">
        <f t="shared" si="129"/>
        <v>0</v>
      </c>
      <c r="AM225" s="30" t="e">
        <f t="shared" si="117"/>
        <v>#VALUE!</v>
      </c>
      <c r="AN225" s="31">
        <f t="shared" si="113"/>
        <v>0.99526694049723441</v>
      </c>
      <c r="AO225" s="32"/>
      <c r="AP225" s="32"/>
      <c r="AQ225" s="33"/>
      <c r="AR225" s="33"/>
      <c r="AS225" s="33"/>
      <c r="AT225" s="34"/>
      <c r="AU225" s="34"/>
      <c r="AV225" s="35" t="e">
        <f t="shared" si="130"/>
        <v>#VALUE!</v>
      </c>
      <c r="AW225" s="35" t="e">
        <f t="shared" si="130"/>
        <v>#VALUE!</v>
      </c>
      <c r="AX225" s="36" t="e">
        <f t="shared" si="130"/>
        <v>#VALUE!</v>
      </c>
      <c r="AY225" s="36" t="e">
        <f t="shared" si="130"/>
        <v>#VALUE!</v>
      </c>
    </row>
    <row r="226" spans="6:51" x14ac:dyDescent="0.3">
      <c r="F226">
        <v>56</v>
      </c>
      <c r="G226" s="29">
        <f t="shared" si="127"/>
        <v>0.99999997424926823</v>
      </c>
      <c r="H226" s="29">
        <f t="shared" si="127"/>
        <v>0.99999990721211762</v>
      </c>
      <c r="I226" s="29">
        <f t="shared" si="127"/>
        <v>0.99999987919835176</v>
      </c>
      <c r="J226" s="29">
        <f t="shared" si="127"/>
        <v>0.99999992905109691</v>
      </c>
      <c r="K226" s="29">
        <f t="shared" si="127"/>
        <v>0</v>
      </c>
      <c r="L226" s="30" t="e">
        <f>IF(1-EXP(-0.23*(Z142-L$165))&lt;0, 0, 1-EXP(-0.23*(Z142-L$165)))</f>
        <v>#VALUE!</v>
      </c>
      <c r="M226" s="31">
        <f t="shared" si="119"/>
        <v>0.99029675763234759</v>
      </c>
      <c r="N226" s="32"/>
      <c r="O226" s="32"/>
      <c r="P226" s="33"/>
      <c r="Q226" s="33"/>
      <c r="R226" s="33"/>
      <c r="S226" s="34"/>
      <c r="T226" s="34"/>
      <c r="U226" s="35" t="e">
        <f t="shared" si="128"/>
        <v>#VALUE!</v>
      </c>
      <c r="V226" s="35" t="e">
        <f t="shared" si="128"/>
        <v>#VALUE!</v>
      </c>
      <c r="W226" s="36" t="e">
        <f t="shared" si="128"/>
        <v>#VALUE!</v>
      </c>
      <c r="X226" s="36" t="e">
        <f t="shared" si="128"/>
        <v>#VALUE!</v>
      </c>
      <c r="AG226">
        <f t="shared" si="116"/>
        <v>65.972796971304959</v>
      </c>
      <c r="AH226" s="29">
        <f t="shared" si="129"/>
        <v>0.99999999105048709</v>
      </c>
      <c r="AI226" s="29">
        <f t="shared" si="129"/>
        <v>0.99999998136677293</v>
      </c>
      <c r="AJ226" s="29">
        <f t="shared" si="129"/>
        <v>0.99999998110374366</v>
      </c>
      <c r="AK226" s="29">
        <f t="shared" si="129"/>
        <v>0.99999998580736504</v>
      </c>
      <c r="AL226" s="29">
        <f t="shared" si="129"/>
        <v>0</v>
      </c>
      <c r="AM226" s="30" t="e">
        <f>IF(1-EXP(-0.23*(BA142-AM$165))&lt;0, 0, 1-EXP(-0.23*(BA142-AM$165)))</f>
        <v>#VALUE!</v>
      </c>
      <c r="AN226" s="31">
        <f t="shared" si="113"/>
        <v>0.99546547568399124</v>
      </c>
      <c r="AO226" s="32"/>
      <c r="AP226" s="32"/>
      <c r="AQ226" s="33"/>
      <c r="AR226" s="33"/>
      <c r="AS226" s="33"/>
      <c r="AT226" s="34"/>
      <c r="AU226" s="34"/>
      <c r="AV226" s="35" t="e">
        <f t="shared" si="130"/>
        <v>#VALUE!</v>
      </c>
      <c r="AW226" s="35" t="e">
        <f t="shared" si="130"/>
        <v>#VALUE!</v>
      </c>
      <c r="AX226" s="36" t="e">
        <f t="shared" si="130"/>
        <v>#VALUE!</v>
      </c>
      <c r="AY226" s="36" t="e">
        <f t="shared" si="130"/>
        <v>#VALUE!</v>
      </c>
    </row>
    <row r="227" spans="6:51" x14ac:dyDescent="0.3">
      <c r="F227">
        <v>57</v>
      </c>
      <c r="G227" s="29">
        <f t="shared" si="127"/>
        <v>0.99999997753860204</v>
      </c>
      <c r="H227" s="29">
        <f t="shared" si="127"/>
        <v>0.99999992246530145</v>
      </c>
      <c r="I227" s="29">
        <f t="shared" si="127"/>
        <v>0.99999990294835528</v>
      </c>
      <c r="J227" s="29">
        <f t="shared" si="127"/>
        <v>0.9999999407961756</v>
      </c>
      <c r="K227" s="29">
        <f t="shared" si="127"/>
        <v>0</v>
      </c>
      <c r="L227" s="30" t="e">
        <f t="shared" ref="L227:L240" si="131">IF(1-EXP(-0.23*(Z143-L$165))&lt;0, 0, 1-EXP(-0.23*(Z143-L$165)))</f>
        <v>#VALUE!</v>
      </c>
      <c r="M227" s="31">
        <f t="shared" si="119"/>
        <v>0.99108708029649029</v>
      </c>
      <c r="N227" s="32"/>
      <c r="O227" s="32"/>
      <c r="P227" s="33"/>
      <c r="Q227" s="33"/>
      <c r="R227" s="33"/>
      <c r="S227" s="34"/>
      <c r="T227" s="34"/>
      <c r="U227" s="35" t="e">
        <f t="shared" si="128"/>
        <v>#VALUE!</v>
      </c>
      <c r="V227" s="35" t="e">
        <f t="shared" si="128"/>
        <v>#VALUE!</v>
      </c>
      <c r="W227" s="36" t="e">
        <f t="shared" si="128"/>
        <v>#VALUE!</v>
      </c>
      <c r="X227" s="36" t="e">
        <f t="shared" si="128"/>
        <v>#VALUE!</v>
      </c>
      <c r="AG227">
        <f t="shared" si="116"/>
        <v>66.556400664824807</v>
      </c>
      <c r="AH227" s="29">
        <f t="shared" si="129"/>
        <v>0.99999999143717555</v>
      </c>
      <c r="AI227" s="29">
        <f t="shared" si="129"/>
        <v>0.99999998283351899</v>
      </c>
      <c r="AJ227" s="29">
        <f t="shared" si="129"/>
        <v>0.99999998269644208</v>
      </c>
      <c r="AK227" s="29">
        <f t="shared" si="129"/>
        <v>0.99999998691993652</v>
      </c>
      <c r="AL227" s="29">
        <f t="shared" si="129"/>
        <v>0</v>
      </c>
      <c r="AM227" s="30" t="e">
        <f t="shared" ref="AM227:AM240" si="132">IF(1-EXP(-0.23*(BA143-AM$165))&lt;0, 0, 1-EXP(-0.23*(BA143-AM$165)))</f>
        <v>#VALUE!</v>
      </c>
      <c r="AN227" s="31">
        <f t="shared" si="113"/>
        <v>0.99563835561201608</v>
      </c>
      <c r="AO227" s="32"/>
      <c r="AP227" s="32"/>
      <c r="AQ227" s="33"/>
      <c r="AR227" s="33"/>
      <c r="AS227" s="33"/>
      <c r="AT227" s="34"/>
      <c r="AU227" s="34"/>
      <c r="AV227" s="35" t="e">
        <f t="shared" si="130"/>
        <v>#VALUE!</v>
      </c>
      <c r="AW227" s="35" t="e">
        <f t="shared" si="130"/>
        <v>#VALUE!</v>
      </c>
      <c r="AX227" s="36" t="e">
        <f t="shared" si="130"/>
        <v>#VALUE!</v>
      </c>
      <c r="AY227" s="36" t="e">
        <f t="shared" si="130"/>
        <v>#VALUE!</v>
      </c>
    </row>
    <row r="228" spans="6:51" x14ac:dyDescent="0.3">
      <c r="F228">
        <v>58</v>
      </c>
      <c r="G228" s="29">
        <f t="shared" si="127"/>
        <v>0.99999998025341619</v>
      </c>
      <c r="H228" s="29">
        <f t="shared" si="127"/>
        <v>0.99999993492694661</v>
      </c>
      <c r="I228" s="29">
        <f t="shared" si="127"/>
        <v>0.99999992141124572</v>
      </c>
      <c r="J228" s="29">
        <f t="shared" si="127"/>
        <v>0.99999995036780087</v>
      </c>
      <c r="K228" s="29">
        <f t="shared" si="127"/>
        <v>0</v>
      </c>
      <c r="L228" s="30" t="e">
        <f t="shared" si="131"/>
        <v>#VALUE!</v>
      </c>
      <c r="M228" s="31">
        <f t="shared" si="119"/>
        <v>0.99179652482232306</v>
      </c>
      <c r="N228" s="32"/>
      <c r="O228" s="32"/>
      <c r="P228" s="33"/>
      <c r="Q228" s="33"/>
      <c r="R228" s="33"/>
      <c r="S228" s="34"/>
      <c r="T228" s="34"/>
      <c r="U228" s="35" t="e">
        <f t="shared" si="128"/>
        <v>#VALUE!</v>
      </c>
      <c r="V228" s="35" t="e">
        <f t="shared" si="128"/>
        <v>#VALUE!</v>
      </c>
      <c r="W228" s="36" t="e">
        <f t="shared" si="128"/>
        <v>#VALUE!</v>
      </c>
      <c r="X228" s="36" t="e">
        <f t="shared" si="128"/>
        <v>#VALUE!</v>
      </c>
      <c r="AG228">
        <f t="shared" si="116"/>
        <v>67.094165924953685</v>
      </c>
      <c r="AH228" s="29">
        <f t="shared" si="129"/>
        <v>0.99999999176727183</v>
      </c>
      <c r="AI228" s="29">
        <f t="shared" si="129"/>
        <v>0.99999998406545365</v>
      </c>
      <c r="AJ228" s="29">
        <f t="shared" si="129"/>
        <v>0.99999998401653756</v>
      </c>
      <c r="AK228" s="29">
        <f t="shared" si="129"/>
        <v>0.99999998785409694</v>
      </c>
      <c r="AL228" s="29">
        <f t="shared" si="129"/>
        <v>0</v>
      </c>
      <c r="AM228" s="30" t="e">
        <f t="shared" si="132"/>
        <v>#VALUE!</v>
      </c>
      <c r="AN228" s="31">
        <f t="shared" si="113"/>
        <v>0.99578964351689314</v>
      </c>
      <c r="AO228" s="32"/>
      <c r="AP228" s="32"/>
      <c r="AQ228" s="33"/>
      <c r="AR228" s="33"/>
      <c r="AS228" s="33"/>
      <c r="AT228" s="34"/>
      <c r="AU228" s="34"/>
      <c r="AV228" s="35" t="e">
        <f t="shared" si="130"/>
        <v>#VALUE!</v>
      </c>
      <c r="AW228" s="35" t="e">
        <f t="shared" si="130"/>
        <v>#VALUE!</v>
      </c>
      <c r="AX228" s="36" t="e">
        <f t="shared" si="130"/>
        <v>#VALUE!</v>
      </c>
      <c r="AY228" s="36" t="e">
        <f t="shared" si="130"/>
        <v>#VALUE!</v>
      </c>
    </row>
    <row r="229" spans="6:51" x14ac:dyDescent="0.3">
      <c r="F229">
        <v>59</v>
      </c>
      <c r="G229" s="29">
        <f t="shared" si="127"/>
        <v>0.99999998251043465</v>
      </c>
      <c r="H229" s="29">
        <f t="shared" si="127"/>
        <v>0.99999994515092883</v>
      </c>
      <c r="I229" s="29">
        <f t="shared" si="127"/>
        <v>0.99999993587111291</v>
      </c>
      <c r="J229" s="29">
        <f t="shared" si="127"/>
        <v>0.99999995820305632</v>
      </c>
      <c r="K229" s="29">
        <f t="shared" si="127"/>
        <v>0</v>
      </c>
      <c r="L229" s="30" t="e">
        <f t="shared" si="131"/>
        <v>#VALUE!</v>
      </c>
      <c r="M229" s="31">
        <f t="shared" si="119"/>
        <v>0.99243449279748874</v>
      </c>
      <c r="N229" s="32"/>
      <c r="O229" s="32"/>
      <c r="P229" s="33"/>
      <c r="Q229" s="33"/>
      <c r="R229" s="33"/>
      <c r="S229" s="34"/>
      <c r="T229" s="34"/>
      <c r="U229" s="35" t="e">
        <f t="shared" si="128"/>
        <v>#VALUE!</v>
      </c>
      <c r="V229" s="35" t="e">
        <f t="shared" si="128"/>
        <v>#VALUE!</v>
      </c>
      <c r="W229" s="36" t="e">
        <f t="shared" si="128"/>
        <v>#VALUE!</v>
      </c>
      <c r="X229" s="36" t="e">
        <f t="shared" si="128"/>
        <v>#VALUE!</v>
      </c>
      <c r="AG229">
        <f t="shared" si="116"/>
        <v>67.589693074991615</v>
      </c>
      <c r="AH229" s="29">
        <f t="shared" si="129"/>
        <v>0.99999999205109902</v>
      </c>
      <c r="AI229" s="29">
        <f t="shared" si="129"/>
        <v>0.99999998510874122</v>
      </c>
      <c r="AJ229" s="29">
        <f t="shared" si="129"/>
        <v>0.9999999851215684</v>
      </c>
      <c r="AK229" s="29">
        <f t="shared" si="129"/>
        <v>0.99999998864500883</v>
      </c>
      <c r="AL229" s="29">
        <f t="shared" si="129"/>
        <v>0</v>
      </c>
      <c r="AM229" s="30" t="e">
        <f t="shared" si="132"/>
        <v>#VALUE!</v>
      </c>
      <c r="AN229" s="31">
        <f t="shared" si="113"/>
        <v>0.99592263131535008</v>
      </c>
      <c r="AO229" s="32"/>
      <c r="AP229" s="32"/>
      <c r="AQ229" s="33"/>
      <c r="AR229" s="33"/>
      <c r="AS229" s="33"/>
      <c r="AT229" s="34"/>
      <c r="AU229" s="34"/>
      <c r="AV229" s="35" t="e">
        <f t="shared" si="130"/>
        <v>#VALUE!</v>
      </c>
      <c r="AW229" s="35" t="e">
        <f t="shared" si="130"/>
        <v>#VALUE!</v>
      </c>
      <c r="AX229" s="36" t="e">
        <f t="shared" si="130"/>
        <v>#VALUE!</v>
      </c>
      <c r="AY229" s="36" t="e">
        <f t="shared" si="130"/>
        <v>#VALUE!</v>
      </c>
    </row>
    <row r="230" spans="6:51" x14ac:dyDescent="0.3">
      <c r="F230">
        <v>60</v>
      </c>
      <c r="G230" s="29">
        <f t="shared" si="127"/>
        <v>0.99999998439986237</v>
      </c>
      <c r="H230" s="29">
        <f t="shared" si="127"/>
        <v>0.99999995357378857</v>
      </c>
      <c r="I230" s="29">
        <f t="shared" si="127"/>
        <v>0.99999994727816144</v>
      </c>
      <c r="J230" s="29">
        <f t="shared" si="127"/>
        <v>0.99999996464501817</v>
      </c>
      <c r="K230" s="29">
        <f t="shared" si="127"/>
        <v>0</v>
      </c>
      <c r="L230" s="30" t="e">
        <f t="shared" si="131"/>
        <v>#VALUE!</v>
      </c>
      <c r="M230" s="31">
        <f t="shared" si="119"/>
        <v>0.99300918774486602</v>
      </c>
      <c r="N230" s="32"/>
      <c r="O230" s="32"/>
      <c r="P230" s="33"/>
      <c r="Q230" s="33"/>
      <c r="R230" s="33"/>
      <c r="S230" s="34"/>
      <c r="T230" s="34"/>
      <c r="U230" s="35" t="e">
        <f t="shared" si="128"/>
        <v>#VALUE!</v>
      </c>
      <c r="V230" s="35" t="e">
        <f t="shared" si="128"/>
        <v>#VALUE!</v>
      </c>
      <c r="W230" s="36" t="e">
        <f t="shared" si="128"/>
        <v>#VALUE!</v>
      </c>
      <c r="X230" s="36" t="e">
        <f t="shared" si="128"/>
        <v>#VALUE!</v>
      </c>
      <c r="AG230">
        <f t="shared" si="116"/>
        <v>68.046299655278801</v>
      </c>
      <c r="AH230" s="29">
        <f t="shared" si="129"/>
        <v>0.99999999229671777</v>
      </c>
      <c r="AI230" s="29">
        <f t="shared" si="129"/>
        <v>0.99999998599887363</v>
      </c>
      <c r="AJ230" s="29">
        <f t="shared" si="129"/>
        <v>0.99999998605480078</v>
      </c>
      <c r="AK230" s="29">
        <f t="shared" si="129"/>
        <v>0.99999998931968093</v>
      </c>
      <c r="AL230" s="29">
        <f t="shared" si="129"/>
        <v>0</v>
      </c>
      <c r="AM230" s="30" t="e">
        <f t="shared" si="132"/>
        <v>#VALUE!</v>
      </c>
      <c r="AN230" s="31">
        <f t="shared" si="113"/>
        <v>0.99604000873836784</v>
      </c>
      <c r="AO230" s="32"/>
      <c r="AP230" s="32"/>
      <c r="AQ230" s="33"/>
      <c r="AR230" s="33"/>
      <c r="AS230" s="33"/>
      <c r="AT230" s="34"/>
      <c r="AU230" s="34"/>
      <c r="AV230" s="35" t="e">
        <f t="shared" si="130"/>
        <v>#VALUE!</v>
      </c>
      <c r="AW230" s="35" t="e">
        <f t="shared" si="130"/>
        <v>#VALUE!</v>
      </c>
      <c r="AX230" s="36" t="e">
        <f t="shared" si="130"/>
        <v>#VALUE!</v>
      </c>
      <c r="AY230" s="36" t="e">
        <f t="shared" si="130"/>
        <v>#VALUE!</v>
      </c>
    </row>
    <row r="231" spans="6:51" x14ac:dyDescent="0.3">
      <c r="F231">
        <v>61</v>
      </c>
      <c r="G231" s="29">
        <f t="shared" si="127"/>
        <v>0.99999998599195761</v>
      </c>
      <c r="H231" s="29">
        <f t="shared" si="127"/>
        <v>0.99999996054099693</v>
      </c>
      <c r="I231" s="29">
        <f t="shared" si="127"/>
        <v>0.9999999563405273</v>
      </c>
      <c r="J231" s="29">
        <f t="shared" si="127"/>
        <v>0.99999996996414875</v>
      </c>
      <c r="K231" s="29">
        <f t="shared" si="127"/>
        <v>0</v>
      </c>
      <c r="L231" s="30" t="e">
        <f t="shared" si="131"/>
        <v>#VALUE!</v>
      </c>
      <c r="M231" s="31">
        <f t="shared" si="119"/>
        <v>0.99352777870079112</v>
      </c>
      <c r="N231" s="32"/>
      <c r="O231" s="32"/>
      <c r="P231" s="33"/>
      <c r="Q231" s="33"/>
      <c r="R231" s="33"/>
      <c r="S231" s="34"/>
      <c r="T231" s="34"/>
      <c r="U231" s="35" t="e">
        <f t="shared" si="128"/>
        <v>#VALUE!</v>
      </c>
      <c r="V231" s="35" t="e">
        <f t="shared" si="128"/>
        <v>#VALUE!</v>
      </c>
      <c r="W231" s="36" t="e">
        <f t="shared" si="128"/>
        <v>#VALUE!</v>
      </c>
      <c r="X231" s="36" t="e">
        <f t="shared" si="128"/>
        <v>#VALUE!</v>
      </c>
      <c r="AG231">
        <f t="shared" si="116"/>
        <v>68.467042634035067</v>
      </c>
      <c r="AH231" s="29">
        <f t="shared" si="129"/>
        <v>0.99999999251049865</v>
      </c>
      <c r="AI231" s="29">
        <f t="shared" si="129"/>
        <v>0.99999998676346347</v>
      </c>
      <c r="AJ231" s="29">
        <f t="shared" si="129"/>
        <v>0.99999998684923053</v>
      </c>
      <c r="AK231" s="29">
        <f t="shared" si="129"/>
        <v>0.99999998989910965</v>
      </c>
      <c r="AL231" s="29">
        <f t="shared" si="129"/>
        <v>0</v>
      </c>
      <c r="AM231" s="30" t="e">
        <f t="shared" si="132"/>
        <v>#VALUE!</v>
      </c>
      <c r="AN231" s="31">
        <f t="shared" si="113"/>
        <v>0.99614399092076467</v>
      </c>
      <c r="AO231" s="32"/>
      <c r="AP231" s="32"/>
      <c r="AQ231" s="33"/>
      <c r="AR231" s="33"/>
      <c r="AS231" s="33"/>
      <c r="AT231" s="34"/>
      <c r="AU231" s="34"/>
      <c r="AV231" s="35" t="e">
        <f t="shared" si="130"/>
        <v>#VALUE!</v>
      </c>
      <c r="AW231" s="35" t="e">
        <f t="shared" si="130"/>
        <v>#VALUE!</v>
      </c>
      <c r="AX231" s="36" t="e">
        <f t="shared" si="130"/>
        <v>#VALUE!</v>
      </c>
      <c r="AY231" s="36" t="e">
        <f t="shared" si="130"/>
        <v>#VALUE!</v>
      </c>
    </row>
    <row r="232" spans="6:51" x14ac:dyDescent="0.3">
      <c r="F232">
        <v>62</v>
      </c>
      <c r="G232" s="29">
        <f t="shared" si="127"/>
        <v>0.99999998734185547</v>
      </c>
      <c r="H232" s="29">
        <f t="shared" si="127"/>
        <v>0.99999996632705523</v>
      </c>
      <c r="I232" s="29">
        <f t="shared" si="127"/>
        <v>0.99999996358962073</v>
      </c>
      <c r="J232" s="29">
        <f t="shared" si="127"/>
        <v>0.99999997437457855</v>
      </c>
      <c r="K232" s="29">
        <f t="shared" si="127"/>
        <v>0</v>
      </c>
      <c r="L232" s="30" t="e">
        <f t="shared" si="131"/>
        <v>#VALUE!</v>
      </c>
      <c r="M232" s="31">
        <f t="shared" si="119"/>
        <v>0.99399654025872164</v>
      </c>
      <c r="N232" s="32"/>
      <c r="O232" s="32"/>
      <c r="P232" s="33"/>
      <c r="Q232" s="33"/>
      <c r="R232" s="33"/>
      <c r="S232" s="34"/>
      <c r="T232" s="34"/>
      <c r="U232" s="35" t="e">
        <f t="shared" si="128"/>
        <v>#VALUE!</v>
      </c>
      <c r="V232" s="35" t="e">
        <f t="shared" si="128"/>
        <v>#VALUE!</v>
      </c>
      <c r="W232" s="36" t="e">
        <f t="shared" si="128"/>
        <v>#VALUE!</v>
      </c>
      <c r="X232" s="36" t="e">
        <f t="shared" si="128"/>
        <v>#VALUE!</v>
      </c>
      <c r="AG232">
        <f t="shared" si="116"/>
        <v>68.854738873676126</v>
      </c>
      <c r="AH232" s="29">
        <f t="shared" si="129"/>
        <v>0.99999999269753126</v>
      </c>
      <c r="AI232" s="29">
        <f t="shared" si="129"/>
        <v>0.99999998742423091</v>
      </c>
      <c r="AJ232" s="29">
        <f t="shared" si="129"/>
        <v>0.99999998753034858</v>
      </c>
      <c r="AK232" s="29">
        <f t="shared" si="129"/>
        <v>0.99999999039979992</v>
      </c>
      <c r="AL232" s="29">
        <f t="shared" si="129"/>
        <v>0</v>
      </c>
      <c r="AM232" s="30" t="e">
        <f t="shared" si="132"/>
        <v>#VALUE!</v>
      </c>
      <c r="AN232" s="31">
        <f t="shared" si="113"/>
        <v>0.99623641563886267</v>
      </c>
      <c r="AO232" s="32"/>
      <c r="AP232" s="32"/>
      <c r="AQ232" s="33"/>
      <c r="AR232" s="33"/>
      <c r="AS232" s="33"/>
      <c r="AT232" s="34"/>
      <c r="AU232" s="34"/>
      <c r="AV232" s="35" t="e">
        <f t="shared" si="130"/>
        <v>#VALUE!</v>
      </c>
      <c r="AW232" s="35" t="e">
        <f t="shared" si="130"/>
        <v>#VALUE!</v>
      </c>
      <c r="AX232" s="36" t="e">
        <f t="shared" si="130"/>
        <v>#VALUE!</v>
      </c>
      <c r="AY232" s="36" t="e">
        <f t="shared" si="130"/>
        <v>#VALUE!</v>
      </c>
    </row>
    <row r="233" spans="6:51" x14ac:dyDescent="0.3">
      <c r="F233">
        <v>63</v>
      </c>
      <c r="G233" s="29">
        <f t="shared" si="127"/>
        <v>0.99999998849313676</v>
      </c>
      <c r="H233" s="29">
        <f t="shared" si="127"/>
        <v>0.9999999711509383</v>
      </c>
      <c r="I233" s="29">
        <f t="shared" si="127"/>
        <v>0.99999996942694724</v>
      </c>
      <c r="J233" s="29">
        <f t="shared" si="127"/>
        <v>0.99999997804655094</v>
      </c>
      <c r="K233" s="29">
        <f t="shared" si="127"/>
        <v>0</v>
      </c>
      <c r="L233" s="30" t="e">
        <f t="shared" si="131"/>
        <v>#VALUE!</v>
      </c>
      <c r="M233" s="31">
        <f t="shared" si="119"/>
        <v>0.99442097259739159</v>
      </c>
      <c r="N233" s="32"/>
      <c r="O233" s="32"/>
      <c r="P233" s="33"/>
      <c r="Q233" s="33"/>
      <c r="R233" s="33"/>
      <c r="S233" s="34"/>
      <c r="T233" s="34"/>
      <c r="U233" s="35" t="e">
        <f t="shared" si="128"/>
        <v>#VALUE!</v>
      </c>
      <c r="V233" s="35" t="e">
        <f t="shared" si="128"/>
        <v>#VALUE!</v>
      </c>
      <c r="W233" s="36" t="e">
        <f t="shared" si="128"/>
        <v>#VALUE!</v>
      </c>
      <c r="X233" s="36" t="e">
        <f t="shared" si="128"/>
        <v>#VALUE!</v>
      </c>
      <c r="AG233">
        <f t="shared" si="116"/>
        <v>69.211983989628195</v>
      </c>
      <c r="AH233" s="29">
        <f t="shared" si="129"/>
        <v>0.9999999928619232</v>
      </c>
      <c r="AI233" s="29">
        <f t="shared" si="129"/>
        <v>0.99999998799843637</v>
      </c>
      <c r="AJ233" s="29">
        <f t="shared" si="129"/>
        <v>0.99999998811808422</v>
      </c>
      <c r="AK233" s="29">
        <f t="shared" si="129"/>
        <v>0.99999999083486013</v>
      </c>
      <c r="AL233" s="29">
        <f t="shared" si="129"/>
        <v>0</v>
      </c>
      <c r="AM233" s="30" t="e">
        <f t="shared" si="132"/>
        <v>#VALUE!</v>
      </c>
      <c r="AN233" s="31">
        <f t="shared" si="113"/>
        <v>0.99631881812926926</v>
      </c>
      <c r="AO233" s="32"/>
      <c r="AP233" s="32"/>
      <c r="AQ233" s="33"/>
      <c r="AR233" s="33"/>
      <c r="AS233" s="33"/>
      <c r="AT233" s="34"/>
      <c r="AU233" s="34"/>
      <c r="AV233" s="35" t="e">
        <f t="shared" si="130"/>
        <v>#VALUE!</v>
      </c>
      <c r="AW233" s="35" t="e">
        <f t="shared" si="130"/>
        <v>#VALUE!</v>
      </c>
      <c r="AX233" s="36" t="e">
        <f t="shared" si="130"/>
        <v>#VALUE!</v>
      </c>
      <c r="AY233" s="36" t="e">
        <f t="shared" si="130"/>
        <v>#VALUE!</v>
      </c>
    </row>
    <row r="234" spans="6:51" x14ac:dyDescent="0.3">
      <c r="F234">
        <v>64</v>
      </c>
      <c r="G234" s="29">
        <f t="shared" ref="G234:K240" si="133">IF(1-EXP(-0.23*(G150-G$165))&lt;0, 0, 1-EXP(-0.23*(G150-G$165)))</f>
        <v>0.99999998948048963</v>
      </c>
      <c r="H234" s="29">
        <f t="shared" si="133"/>
        <v>0.99999997518800621</v>
      </c>
      <c r="I234" s="29">
        <f t="shared" si="133"/>
        <v>0.99999997415788278</v>
      </c>
      <c r="J234" s="29">
        <f t="shared" si="133"/>
        <v>0.99999998111597621</v>
      </c>
      <c r="K234" s="29">
        <f t="shared" si="133"/>
        <v>0</v>
      </c>
      <c r="L234" s="30" t="e">
        <f t="shared" si="131"/>
        <v>#VALUE!</v>
      </c>
      <c r="M234" s="31">
        <f t="shared" si="119"/>
        <v>0.9948059044727432</v>
      </c>
      <c r="N234" s="32"/>
      <c r="O234" s="32"/>
      <c r="P234" s="33"/>
      <c r="Q234" s="33"/>
      <c r="R234" s="33"/>
      <c r="S234" s="34"/>
      <c r="T234" s="34"/>
      <c r="U234" s="35" t="e">
        <f t="shared" ref="U234:X240" si="134">IF(1-EXP(-0.23*(U150-U$165))&lt;0, 0, 1-EXP(-0.23*(U150-U$165)))</f>
        <v>#VALUE!</v>
      </c>
      <c r="V234" s="35" t="e">
        <f t="shared" si="134"/>
        <v>#VALUE!</v>
      </c>
      <c r="W234" s="36" t="e">
        <f t="shared" si="134"/>
        <v>#VALUE!</v>
      </c>
      <c r="X234" s="36" t="e">
        <f t="shared" si="134"/>
        <v>#VALUE!</v>
      </c>
      <c r="AG234">
        <f t="shared" si="116"/>
        <v>69.541169727900453</v>
      </c>
      <c r="AH234" s="29">
        <f t="shared" ref="AH234:AL240" si="135">IF(1-EXP(-0.23*(AH150-AH$165))&lt;0, 0, 1-EXP(-0.23*(AH150-AH$165)))</f>
        <v>0.99999999300702025</v>
      </c>
      <c r="AI234" s="29">
        <f t="shared" si="135"/>
        <v>0.99999998849992711</v>
      </c>
      <c r="AJ234" s="29">
        <f t="shared" si="135"/>
        <v>0.99999998862819073</v>
      </c>
      <c r="AK234" s="29">
        <f t="shared" si="135"/>
        <v>0.99999999121480165</v>
      </c>
      <c r="AL234" s="29">
        <f t="shared" si="135"/>
        <v>0</v>
      </c>
      <c r="AM234" s="30" t="e">
        <f t="shared" si="132"/>
        <v>#VALUE!</v>
      </c>
      <c r="AN234" s="31">
        <f t="shared" ref="AN234:AN240" si="136">IF(1-EXP(-0.23*(AN150-AN$165))&lt;0, 0, 1-EXP(-0.23*(AN150-AN$165)))</f>
        <v>0.99639248917752055</v>
      </c>
      <c r="AO234" s="32"/>
      <c r="AP234" s="32"/>
      <c r="AQ234" s="33"/>
      <c r="AR234" s="33"/>
      <c r="AS234" s="33"/>
      <c r="AT234" s="34"/>
      <c r="AU234" s="34"/>
      <c r="AV234" s="35" t="e">
        <f t="shared" ref="AV234:AY240" si="137">IF(1-EXP(-0.23*(AV150-AV$165))&lt;0, 0, 1-EXP(-0.23*(AV150-AV$165)))</f>
        <v>#VALUE!</v>
      </c>
      <c r="AW234" s="35" t="e">
        <f t="shared" si="137"/>
        <v>#VALUE!</v>
      </c>
      <c r="AX234" s="36" t="e">
        <f t="shared" si="137"/>
        <v>#VALUE!</v>
      </c>
      <c r="AY234" s="36" t="e">
        <f t="shared" si="137"/>
        <v>#VALUE!</v>
      </c>
    </row>
    <row r="235" spans="6:51" x14ac:dyDescent="0.3">
      <c r="F235">
        <v>65</v>
      </c>
      <c r="G235" s="29">
        <f t="shared" si="133"/>
        <v>0.99999999033170928</v>
      </c>
      <c r="H235" s="29">
        <f t="shared" si="133"/>
        <v>0.99999997857922818</v>
      </c>
      <c r="I235" s="29">
        <f t="shared" si="133"/>
        <v>0.99999997801619955</v>
      </c>
      <c r="J235" s="29">
        <f t="shared" si="133"/>
        <v>0.99999998369179344</v>
      </c>
      <c r="K235" s="29">
        <f t="shared" si="133"/>
        <v>0</v>
      </c>
      <c r="L235" s="30" t="e">
        <f t="shared" si="131"/>
        <v>#VALUE!</v>
      </c>
      <c r="M235" s="31">
        <f t="shared" si="119"/>
        <v>0.99515558169686769</v>
      </c>
      <c r="N235" s="32"/>
      <c r="O235" s="32"/>
      <c r="P235" s="33"/>
      <c r="Q235" s="33"/>
      <c r="R235" s="33"/>
      <c r="S235" s="34"/>
      <c r="T235" s="34"/>
      <c r="U235" s="35" t="e">
        <f t="shared" si="134"/>
        <v>#VALUE!</v>
      </c>
      <c r="V235" s="35" t="e">
        <f t="shared" si="134"/>
        <v>#VALUE!</v>
      </c>
      <c r="W235" s="36" t="e">
        <f t="shared" si="134"/>
        <v>#VALUE!</v>
      </c>
      <c r="X235" s="36" t="e">
        <f t="shared" si="134"/>
        <v>#VALUE!</v>
      </c>
      <c r="AG235">
        <f t="shared" ref="AG235:AG240" si="138">AE79</f>
        <v>69.844499977757209</v>
      </c>
      <c r="AH235" s="29">
        <f t="shared" si="135"/>
        <v>0.99999999313557086</v>
      </c>
      <c r="AI235" s="29">
        <f t="shared" si="135"/>
        <v>0.9999999889399106</v>
      </c>
      <c r="AJ235" s="29">
        <f t="shared" si="135"/>
        <v>0.9999999890732485</v>
      </c>
      <c r="AK235" s="29">
        <f t="shared" si="135"/>
        <v>0.99999999154812835</v>
      </c>
      <c r="AL235" s="29">
        <f t="shared" si="135"/>
        <v>0</v>
      </c>
      <c r="AM235" s="30" t="e">
        <f t="shared" si="132"/>
        <v>#VALUE!</v>
      </c>
      <c r="AN235" s="31">
        <f t="shared" si="136"/>
        <v>0.99645852060070028</v>
      </c>
      <c r="AO235" s="32"/>
      <c r="AP235" s="32"/>
      <c r="AQ235" s="33"/>
      <c r="AR235" s="33"/>
      <c r="AS235" s="33"/>
      <c r="AT235" s="34"/>
      <c r="AU235" s="34"/>
      <c r="AV235" s="35" t="e">
        <f t="shared" si="137"/>
        <v>#VALUE!</v>
      </c>
      <c r="AW235" s="35" t="e">
        <f t="shared" si="137"/>
        <v>#VALUE!</v>
      </c>
      <c r="AX235" s="36" t="e">
        <f t="shared" si="137"/>
        <v>#VALUE!</v>
      </c>
      <c r="AY235" s="36" t="e">
        <f t="shared" si="137"/>
        <v>#VALUE!</v>
      </c>
    </row>
    <row r="236" spans="6:51" x14ac:dyDescent="0.3">
      <c r="F236">
        <v>66</v>
      </c>
      <c r="G236" s="29">
        <f t="shared" si="133"/>
        <v>0.99999999106921111</v>
      </c>
      <c r="H236" s="29">
        <f t="shared" si="133"/>
        <v>0.999999981438353</v>
      </c>
      <c r="I236" s="29">
        <f t="shared" si="133"/>
        <v>0.99999998118199052</v>
      </c>
      <c r="J236" s="29">
        <f t="shared" si="133"/>
        <v>0.99999998586166994</v>
      </c>
      <c r="K236" s="29">
        <f t="shared" si="133"/>
        <v>0</v>
      </c>
      <c r="L236" s="30" t="e">
        <f t="shared" si="131"/>
        <v>#VALUE!</v>
      </c>
      <c r="M236" s="31">
        <f t="shared" si="119"/>
        <v>0.99547374324197446</v>
      </c>
      <c r="N236" s="32"/>
      <c r="O236" s="32"/>
      <c r="P236" s="33"/>
      <c r="Q236" s="33"/>
      <c r="R236" s="33"/>
      <c r="S236" s="34"/>
      <c r="T236" s="34"/>
      <c r="U236" s="35" t="e">
        <f t="shared" si="134"/>
        <v>#VALUE!</v>
      </c>
      <c r="V236" s="35" t="e">
        <f t="shared" si="134"/>
        <v>#VALUE!</v>
      </c>
      <c r="W236" s="36" t="e">
        <f t="shared" si="134"/>
        <v>#VALUE!</v>
      </c>
      <c r="X236" s="36" t="e">
        <f t="shared" si="134"/>
        <v>#VALUE!</v>
      </c>
      <c r="AG236">
        <f t="shared" si="138"/>
        <v>70.124005526694646</v>
      </c>
      <c r="AH236" s="29">
        <f t="shared" si="135"/>
        <v>0.99999999324985112</v>
      </c>
      <c r="AI236" s="29">
        <f t="shared" si="135"/>
        <v>0.99999998932753298</v>
      </c>
      <c r="AJ236" s="29">
        <f t="shared" si="135"/>
        <v>0.99999998946339852</v>
      </c>
      <c r="AK236" s="29">
        <f t="shared" si="135"/>
        <v>0.99999999184177779</v>
      </c>
      <c r="AL236" s="29">
        <f t="shared" si="135"/>
        <v>0</v>
      </c>
      <c r="AM236" s="30" t="e">
        <f t="shared" si="132"/>
        <v>#VALUE!</v>
      </c>
      <c r="AN236" s="31">
        <f t="shared" si="136"/>
        <v>0.99651784114474007</v>
      </c>
      <c r="AO236" s="32"/>
      <c r="AP236" s="32"/>
      <c r="AQ236" s="33"/>
      <c r="AR236" s="33"/>
      <c r="AS236" s="33"/>
      <c r="AT236" s="34"/>
      <c r="AU236" s="34"/>
      <c r="AV236" s="35" t="e">
        <f t="shared" si="137"/>
        <v>#VALUE!</v>
      </c>
      <c r="AW236" s="35" t="e">
        <f t="shared" si="137"/>
        <v>#VALUE!</v>
      </c>
      <c r="AX236" s="36" t="e">
        <f t="shared" si="137"/>
        <v>#VALUE!</v>
      </c>
      <c r="AY236" s="36" t="e">
        <f t="shared" si="137"/>
        <v>#VALUE!</v>
      </c>
    </row>
    <row r="237" spans="6:51" x14ac:dyDescent="0.3">
      <c r="F237">
        <v>67</v>
      </c>
      <c r="G237" s="29">
        <f t="shared" si="133"/>
        <v>0.99999999171118381</v>
      </c>
      <c r="H237" s="29">
        <f t="shared" si="133"/>
        <v>0.99999998385750355</v>
      </c>
      <c r="I237" s="29">
        <f t="shared" si="133"/>
        <v>0.99999998379485444</v>
      </c>
      <c r="J237" s="29">
        <f t="shared" si="133"/>
        <v>0.99999998769642939</v>
      </c>
      <c r="K237" s="29">
        <f t="shared" si="133"/>
        <v>0</v>
      </c>
      <c r="L237" s="30" t="e">
        <f t="shared" si="131"/>
        <v>#VALUE!</v>
      </c>
      <c r="M237" s="31">
        <f t="shared" si="119"/>
        <v>0.99576368678203797</v>
      </c>
      <c r="N237" s="32"/>
      <c r="O237" s="32"/>
      <c r="P237" s="33"/>
      <c r="Q237" s="33"/>
      <c r="R237" s="33"/>
      <c r="S237" s="34"/>
      <c r="T237" s="34"/>
      <c r="U237" s="35" t="e">
        <f t="shared" si="134"/>
        <v>#VALUE!</v>
      </c>
      <c r="V237" s="35" t="e">
        <f t="shared" si="134"/>
        <v>#VALUE!</v>
      </c>
      <c r="W237" s="36" t="e">
        <f t="shared" si="134"/>
        <v>#VALUE!</v>
      </c>
      <c r="X237" s="36" t="e">
        <f t="shared" si="134"/>
        <v>#VALUE!</v>
      </c>
      <c r="AG237">
        <f t="shared" si="138"/>
        <v>70.381557656506004</v>
      </c>
      <c r="AH237" s="29">
        <f t="shared" si="135"/>
        <v>0.99999999335175938</v>
      </c>
      <c r="AI237" s="29">
        <f t="shared" si="135"/>
        <v>0.99999998967031611</v>
      </c>
      <c r="AJ237" s="29">
        <f t="shared" si="135"/>
        <v>0.9999999898068882</v>
      </c>
      <c r="AK237" s="29">
        <f t="shared" si="135"/>
        <v>0.99999999210145352</v>
      </c>
      <c r="AL237" s="29">
        <f t="shared" si="135"/>
        <v>0</v>
      </c>
      <c r="AM237" s="30" t="e">
        <f t="shared" si="132"/>
        <v>#VALUE!</v>
      </c>
      <c r="AN237" s="31">
        <f t="shared" si="136"/>
        <v>0.996571245030488</v>
      </c>
      <c r="AO237" s="32"/>
      <c r="AP237" s="32"/>
      <c r="AQ237" s="33"/>
      <c r="AR237" s="33"/>
      <c r="AS237" s="33"/>
      <c r="AT237" s="34"/>
      <c r="AU237" s="34"/>
      <c r="AV237" s="35" t="e">
        <f t="shared" si="137"/>
        <v>#VALUE!</v>
      </c>
      <c r="AW237" s="35" t="e">
        <f t="shared" si="137"/>
        <v>#VALUE!</v>
      </c>
      <c r="AX237" s="36" t="e">
        <f t="shared" si="137"/>
        <v>#VALUE!</v>
      </c>
      <c r="AY237" s="36" t="e">
        <f t="shared" si="137"/>
        <v>#VALUE!</v>
      </c>
    </row>
    <row r="238" spans="6:51" x14ac:dyDescent="0.3">
      <c r="F238">
        <v>68</v>
      </c>
      <c r="G238" s="29">
        <f t="shared" si="133"/>
        <v>0.99999999227247405</v>
      </c>
      <c r="H238" s="29">
        <f t="shared" si="133"/>
        <v>0.99999998591155836</v>
      </c>
      <c r="I238" s="29">
        <f t="shared" si="133"/>
        <v>0.99999998596365314</v>
      </c>
      <c r="J238" s="29">
        <f t="shared" si="133"/>
        <v>0.99999998925350575</v>
      </c>
      <c r="K238" s="29">
        <f t="shared" si="133"/>
        <v>0</v>
      </c>
      <c r="L238" s="30" t="e">
        <f t="shared" si="131"/>
        <v>#VALUE!</v>
      </c>
      <c r="M238" s="31">
        <f t="shared" si="119"/>
        <v>0.99602832520994644</v>
      </c>
      <c r="N238" s="32"/>
      <c r="O238" s="32"/>
      <c r="P238" s="33"/>
      <c r="Q238" s="33"/>
      <c r="R238" s="33"/>
      <c r="S238" s="34"/>
      <c r="T238" s="34"/>
      <c r="U238" s="35" t="e">
        <f t="shared" si="134"/>
        <v>#VALUE!</v>
      </c>
      <c r="V238" s="35" t="e">
        <f t="shared" si="134"/>
        <v>#VALUE!</v>
      </c>
      <c r="W238" s="36" t="e">
        <f t="shared" si="134"/>
        <v>#VALUE!</v>
      </c>
      <c r="X238" s="36" t="e">
        <f t="shared" si="134"/>
        <v>#VALUE!</v>
      </c>
      <c r="AG238">
        <f t="shared" si="138"/>
        <v>70.618880671460559</v>
      </c>
      <c r="AH238" s="29">
        <f t="shared" si="135"/>
        <v>0.99999999344288992</v>
      </c>
      <c r="AI238" s="29">
        <f t="shared" si="135"/>
        <v>0.99999998997449058</v>
      </c>
      <c r="AJ238" s="29">
        <f t="shared" si="135"/>
        <v>0.99999999011047969</v>
      </c>
      <c r="AK238" s="29">
        <f t="shared" si="135"/>
        <v>0.99999999233187886</v>
      </c>
      <c r="AL238" s="29">
        <f t="shared" si="135"/>
        <v>0</v>
      </c>
      <c r="AM238" s="30" t="e">
        <f t="shared" si="132"/>
        <v>#VALUE!</v>
      </c>
      <c r="AN238" s="31">
        <f t="shared" si="136"/>
        <v>0.99661941481606242</v>
      </c>
      <c r="AO238" s="32"/>
      <c r="AP238" s="32"/>
      <c r="AQ238" s="33"/>
      <c r="AR238" s="33"/>
      <c r="AS238" s="33"/>
      <c r="AT238" s="34"/>
      <c r="AU238" s="34"/>
      <c r="AV238" s="35" t="e">
        <f t="shared" si="137"/>
        <v>#VALUE!</v>
      </c>
      <c r="AW238" s="35" t="e">
        <f t="shared" si="137"/>
        <v>#VALUE!</v>
      </c>
      <c r="AX238" s="36" t="e">
        <f t="shared" si="137"/>
        <v>#VALUE!</v>
      </c>
      <c r="AY238" s="36" t="e">
        <f t="shared" si="137"/>
        <v>#VALUE!</v>
      </c>
    </row>
    <row r="239" spans="6:51" x14ac:dyDescent="0.3">
      <c r="F239">
        <v>69</v>
      </c>
      <c r="G239" s="29">
        <f t="shared" si="133"/>
        <v>0.99999999276526996</v>
      </c>
      <c r="H239" s="29">
        <f t="shared" si="133"/>
        <v>0.99999998766159592</v>
      </c>
      <c r="I239" s="29">
        <f t="shared" si="133"/>
        <v>0.99999998777377819</v>
      </c>
      <c r="J239" s="29">
        <f t="shared" si="133"/>
        <v>0.99999999057964906</v>
      </c>
      <c r="K239" s="29">
        <f t="shared" si="133"/>
        <v>0</v>
      </c>
      <c r="L239" s="30" t="e">
        <f t="shared" si="131"/>
        <v>#VALUE!</v>
      </c>
      <c r="M239" s="31">
        <f t="shared" si="119"/>
        <v>0.99627023543578186</v>
      </c>
      <c r="N239" s="32"/>
      <c r="O239" s="32"/>
      <c r="P239" s="33"/>
      <c r="Q239" s="33"/>
      <c r="R239" s="33"/>
      <c r="S239" s="34"/>
      <c r="T239" s="34"/>
      <c r="U239" s="35" t="e">
        <f t="shared" si="134"/>
        <v>#VALUE!</v>
      </c>
      <c r="V239" s="35" t="e">
        <f t="shared" si="134"/>
        <v>#VALUE!</v>
      </c>
      <c r="W239" s="36" t="e">
        <f t="shared" si="134"/>
        <v>#VALUE!</v>
      </c>
      <c r="X239" s="36" t="e">
        <f t="shared" si="134"/>
        <v>#VALUE!</v>
      </c>
      <c r="AG239">
        <f t="shared" si="138"/>
        <v>70.837563442472316</v>
      </c>
      <c r="AH239" s="29">
        <f t="shared" si="135"/>
        <v>0.99999999352459024</v>
      </c>
      <c r="AI239" s="29">
        <f t="shared" si="135"/>
        <v>0.99999999024525255</v>
      </c>
      <c r="AJ239" s="29">
        <f t="shared" si="135"/>
        <v>0.99999999037975973</v>
      </c>
      <c r="AK239" s="29">
        <f t="shared" si="135"/>
        <v>0.99999999253699234</v>
      </c>
      <c r="AL239" s="29">
        <f t="shared" si="135"/>
        <v>0</v>
      </c>
      <c r="AM239" s="30" t="e">
        <f t="shared" si="132"/>
        <v>#VALUE!</v>
      </c>
      <c r="AN239" s="31">
        <f t="shared" si="136"/>
        <v>0.99666293983096599</v>
      </c>
      <c r="AO239" s="32"/>
      <c r="AP239" s="32"/>
      <c r="AQ239" s="33"/>
      <c r="AR239" s="33"/>
      <c r="AS239" s="33"/>
      <c r="AT239" s="34"/>
      <c r="AU239" s="34"/>
      <c r="AV239" s="35" t="e">
        <f t="shared" si="137"/>
        <v>#VALUE!</v>
      </c>
      <c r="AW239" s="35" t="e">
        <f t="shared" si="137"/>
        <v>#VALUE!</v>
      </c>
      <c r="AX239" s="36" t="e">
        <f t="shared" si="137"/>
        <v>#VALUE!</v>
      </c>
      <c r="AY239" s="36" t="e">
        <f t="shared" si="137"/>
        <v>#VALUE!</v>
      </c>
    </row>
    <row r="240" spans="6:51" x14ac:dyDescent="0.3">
      <c r="F240">
        <v>70</v>
      </c>
      <c r="G240" s="29">
        <f t="shared" si="133"/>
        <v>0.99999999319963206</v>
      </c>
      <c r="H240" s="29">
        <f t="shared" si="133"/>
        <v>0.99999998915761157</v>
      </c>
      <c r="I240" s="29">
        <f t="shared" si="133"/>
        <v>0.99999998929259415</v>
      </c>
      <c r="J240" s="29">
        <f t="shared" si="133"/>
        <v>0.99999999171305209</v>
      </c>
      <c r="K240" s="29">
        <f t="shared" si="133"/>
        <v>0</v>
      </c>
      <c r="L240" s="30" t="e">
        <f t="shared" si="131"/>
        <v>#VALUE!</v>
      </c>
      <c r="M240" s="31">
        <f t="shared" si="119"/>
        <v>0.9964917005756202</v>
      </c>
      <c r="N240" s="32"/>
      <c r="O240" s="32"/>
      <c r="P240" s="33"/>
      <c r="Q240" s="33"/>
      <c r="R240" s="33"/>
      <c r="S240" s="34"/>
      <c r="T240" s="34"/>
      <c r="U240" s="35" t="e">
        <f t="shared" si="134"/>
        <v>#VALUE!</v>
      </c>
      <c r="V240" s="35" t="e">
        <f t="shared" si="134"/>
        <v>#VALUE!</v>
      </c>
      <c r="W240" s="36" t="e">
        <f t="shared" si="134"/>
        <v>#VALUE!</v>
      </c>
      <c r="X240" s="36" t="e">
        <f t="shared" si="134"/>
        <v>#VALUE!</v>
      </c>
      <c r="AG240">
        <f t="shared" si="138"/>
        <v>71.039070044546008</v>
      </c>
      <c r="AH240" s="29">
        <f t="shared" si="135"/>
        <v>0.99999999359800584</v>
      </c>
      <c r="AI240" s="29">
        <f t="shared" si="135"/>
        <v>0.99999999048696286</v>
      </c>
      <c r="AJ240" s="29">
        <f t="shared" si="135"/>
        <v>0.99999999061937694</v>
      </c>
      <c r="AK240" s="29">
        <f t="shared" si="135"/>
        <v>0.99999999272009865</v>
      </c>
      <c r="AL240" s="29">
        <f t="shared" si="135"/>
        <v>0</v>
      </c>
      <c r="AM240" s="30" t="e">
        <f t="shared" si="132"/>
        <v>#VALUE!</v>
      </c>
      <c r="AN240" s="31">
        <f t="shared" si="136"/>
        <v>0.99670233113499018</v>
      </c>
      <c r="AO240" s="32"/>
      <c r="AP240" s="32"/>
      <c r="AQ240" s="33"/>
      <c r="AR240" s="33"/>
      <c r="AS240" s="33"/>
      <c r="AT240" s="34"/>
      <c r="AU240" s="34"/>
      <c r="AV240" s="35" t="e">
        <f t="shared" si="137"/>
        <v>#VALUE!</v>
      </c>
      <c r="AW240" s="35" t="e">
        <f t="shared" si="137"/>
        <v>#VALUE!</v>
      </c>
      <c r="AX240" s="36" t="e">
        <f t="shared" si="137"/>
        <v>#VALUE!</v>
      </c>
      <c r="AY240" s="36" t="e">
        <f t="shared" si="137"/>
        <v>#VALUE!</v>
      </c>
    </row>
    <row r="242" spans="5:51" x14ac:dyDescent="0.3">
      <c r="E242" t="s">
        <v>84</v>
      </c>
      <c r="F242">
        <v>0</v>
      </c>
      <c r="G242" s="29">
        <f>G170*G$163</f>
        <v>0</v>
      </c>
      <c r="H242" s="29">
        <f t="shared" ref="H242:X242" si="139">H170*H$163</f>
        <v>0</v>
      </c>
      <c r="I242" s="29">
        <f t="shared" si="139"/>
        <v>0</v>
      </c>
      <c r="J242" s="29">
        <f t="shared" si="139"/>
        <v>0</v>
      </c>
      <c r="K242" s="29">
        <f t="shared" si="139"/>
        <v>0</v>
      </c>
      <c r="L242" s="30" t="e">
        <f t="shared" si="139"/>
        <v>#VALUE!</v>
      </c>
      <c r="M242" s="31">
        <f t="shared" si="139"/>
        <v>0</v>
      </c>
      <c r="N242" s="32">
        <f t="shared" si="139"/>
        <v>0</v>
      </c>
      <c r="O242" s="32">
        <f t="shared" si="139"/>
        <v>0</v>
      </c>
      <c r="P242" s="33">
        <f t="shared" si="139"/>
        <v>0</v>
      </c>
      <c r="Q242" s="33">
        <f t="shared" si="139"/>
        <v>0</v>
      </c>
      <c r="R242" s="33">
        <f t="shared" si="139"/>
        <v>0</v>
      </c>
      <c r="S242" s="34">
        <f t="shared" si="139"/>
        <v>0</v>
      </c>
      <c r="T242" s="34">
        <f t="shared" si="139"/>
        <v>0</v>
      </c>
      <c r="U242" s="35" t="e">
        <f t="shared" ref="U242:V257" si="140">$C$5/100*U$163*U170</f>
        <v>#VALUE!</v>
      </c>
      <c r="V242" s="35" t="e">
        <f t="shared" si="140"/>
        <v>#VALUE!</v>
      </c>
      <c r="W242" s="36" t="e">
        <f t="shared" si="139"/>
        <v>#VALUE!</v>
      </c>
      <c r="X242" s="36" t="e">
        <f t="shared" si="139"/>
        <v>#VALUE!</v>
      </c>
      <c r="AF242" t="s">
        <v>84</v>
      </c>
      <c r="AG242">
        <f>AE14</f>
        <v>6.1169246739172793</v>
      </c>
      <c r="AH242" s="29">
        <f>AH170*AH$163</f>
        <v>0</v>
      </c>
      <c r="AI242" s="29">
        <f t="shared" ref="AI242:AU242" si="141">AI170*AI$163</f>
        <v>0.53811750303493555</v>
      </c>
      <c r="AJ242" s="29">
        <f t="shared" si="141"/>
        <v>0</v>
      </c>
      <c r="AK242" s="29">
        <f t="shared" si="141"/>
        <v>0.60734135423561619</v>
      </c>
      <c r="AL242" s="29">
        <f t="shared" si="141"/>
        <v>0</v>
      </c>
      <c r="AM242" s="30" t="e">
        <f t="shared" si="141"/>
        <v>#VALUE!</v>
      </c>
      <c r="AN242" s="31">
        <f t="shared" si="141"/>
        <v>0</v>
      </c>
      <c r="AO242" s="32">
        <f t="shared" si="141"/>
        <v>0</v>
      </c>
      <c r="AP242" s="32">
        <f t="shared" si="141"/>
        <v>0</v>
      </c>
      <c r="AQ242" s="33">
        <f t="shared" si="141"/>
        <v>0</v>
      </c>
      <c r="AR242" s="33">
        <f t="shared" si="141"/>
        <v>0</v>
      </c>
      <c r="AS242" s="33">
        <f t="shared" si="141"/>
        <v>0</v>
      </c>
      <c r="AT242" s="34">
        <f t="shared" si="141"/>
        <v>0</v>
      </c>
      <c r="AU242" s="34">
        <f t="shared" si="141"/>
        <v>0</v>
      </c>
      <c r="AV242" s="35" t="e">
        <f t="shared" ref="AV242:AW257" si="142">$C$5/100*AV$163*AV170</f>
        <v>#VALUE!</v>
      </c>
      <c r="AW242" s="35" t="e">
        <f t="shared" si="142"/>
        <v>#VALUE!</v>
      </c>
      <c r="AX242" s="36" t="e">
        <f t="shared" ref="AX242:AY257" si="143">AX170*AX$163</f>
        <v>#VALUE!</v>
      </c>
      <c r="AY242" s="36" t="e">
        <f t="shared" si="143"/>
        <v>#VALUE!</v>
      </c>
    </row>
    <row r="243" spans="5:51" x14ac:dyDescent="0.3">
      <c r="F243">
        <v>1</v>
      </c>
      <c r="G243" s="29">
        <f t="shared" ref="G243:X258" si="144">G171*G$163</f>
        <v>0</v>
      </c>
      <c r="H243" s="29">
        <f t="shared" si="144"/>
        <v>0</v>
      </c>
      <c r="I243" s="29">
        <f t="shared" si="144"/>
        <v>0</v>
      </c>
      <c r="J243" s="29">
        <f t="shared" si="144"/>
        <v>0</v>
      </c>
      <c r="K243" s="29">
        <f t="shared" si="144"/>
        <v>0</v>
      </c>
      <c r="L243" s="30" t="e">
        <f t="shared" si="144"/>
        <v>#VALUE!</v>
      </c>
      <c r="M243" s="31">
        <f t="shared" si="144"/>
        <v>0</v>
      </c>
      <c r="N243" s="32">
        <f t="shared" si="144"/>
        <v>0</v>
      </c>
      <c r="O243" s="32">
        <f t="shared" si="144"/>
        <v>0</v>
      </c>
      <c r="P243" s="33">
        <f t="shared" si="144"/>
        <v>0</v>
      </c>
      <c r="Q243" s="33">
        <f t="shared" si="144"/>
        <v>0</v>
      </c>
      <c r="R243" s="33">
        <f t="shared" si="144"/>
        <v>0</v>
      </c>
      <c r="S243" s="34">
        <f t="shared" si="144"/>
        <v>0</v>
      </c>
      <c r="T243" s="34">
        <f t="shared" si="144"/>
        <v>0</v>
      </c>
      <c r="U243" s="35" t="e">
        <f t="shared" si="140"/>
        <v>#VALUE!</v>
      </c>
      <c r="V243" s="35" t="e">
        <f t="shared" si="140"/>
        <v>#VALUE!</v>
      </c>
      <c r="W243" s="36" t="e">
        <f t="shared" si="144"/>
        <v>#VALUE!</v>
      </c>
      <c r="X243" s="36" t="e">
        <f t="shared" si="144"/>
        <v>#VALUE!</v>
      </c>
      <c r="AG243">
        <f t="shared" ref="AG243:AG306" si="145">AE15</f>
        <v>6.4330545104874606</v>
      </c>
      <c r="AH243" s="29">
        <f t="shared" ref="AH243:AU258" si="146">AH171*AH$163</f>
        <v>0</v>
      </c>
      <c r="AI243" s="29">
        <f t="shared" si="146"/>
        <v>0.56435701102407843</v>
      </c>
      <c r="AJ243" s="29">
        <f t="shared" si="146"/>
        <v>0</v>
      </c>
      <c r="AK243" s="29">
        <f t="shared" si="146"/>
        <v>0.67095493243507498</v>
      </c>
      <c r="AL243" s="29">
        <f t="shared" si="146"/>
        <v>0</v>
      </c>
      <c r="AM243" s="30" t="e">
        <f t="shared" si="146"/>
        <v>#VALUE!</v>
      </c>
      <c r="AN243" s="31">
        <f t="shared" si="146"/>
        <v>0</v>
      </c>
      <c r="AO243" s="32">
        <f t="shared" si="146"/>
        <v>0</v>
      </c>
      <c r="AP243" s="32">
        <f t="shared" si="146"/>
        <v>0</v>
      </c>
      <c r="AQ243" s="33">
        <f t="shared" si="146"/>
        <v>0</v>
      </c>
      <c r="AR243" s="33">
        <f t="shared" si="146"/>
        <v>0</v>
      </c>
      <c r="AS243" s="33">
        <f t="shared" si="146"/>
        <v>0</v>
      </c>
      <c r="AT243" s="34">
        <f t="shared" si="146"/>
        <v>0</v>
      </c>
      <c r="AU243" s="34">
        <f t="shared" si="146"/>
        <v>0</v>
      </c>
      <c r="AV243" s="35" t="e">
        <f t="shared" si="142"/>
        <v>#VALUE!</v>
      </c>
      <c r="AW243" s="35" t="e">
        <f t="shared" si="142"/>
        <v>#VALUE!</v>
      </c>
      <c r="AX243" s="36" t="e">
        <f t="shared" si="143"/>
        <v>#VALUE!</v>
      </c>
      <c r="AY243" s="36" t="e">
        <f t="shared" si="143"/>
        <v>#VALUE!</v>
      </c>
    </row>
    <row r="244" spans="5:51" x14ac:dyDescent="0.3">
      <c r="F244">
        <v>2</v>
      </c>
      <c r="G244" s="29">
        <f t="shared" si="144"/>
        <v>0</v>
      </c>
      <c r="H244" s="29">
        <f t="shared" si="144"/>
        <v>0</v>
      </c>
      <c r="I244" s="29">
        <f t="shared" si="144"/>
        <v>0</v>
      </c>
      <c r="J244" s="29">
        <f t="shared" si="144"/>
        <v>0</v>
      </c>
      <c r="K244" s="29">
        <f t="shared" si="144"/>
        <v>0</v>
      </c>
      <c r="L244" s="30" t="e">
        <f t="shared" si="144"/>
        <v>#VALUE!</v>
      </c>
      <c r="M244" s="31">
        <f t="shared" si="144"/>
        <v>0</v>
      </c>
      <c r="N244" s="32">
        <f t="shared" si="144"/>
        <v>0</v>
      </c>
      <c r="O244" s="32">
        <f t="shared" si="144"/>
        <v>0</v>
      </c>
      <c r="P244" s="33">
        <f t="shared" si="144"/>
        <v>0</v>
      </c>
      <c r="Q244" s="33">
        <f t="shared" si="144"/>
        <v>0</v>
      </c>
      <c r="R244" s="33">
        <f t="shared" si="144"/>
        <v>0</v>
      </c>
      <c r="S244" s="34">
        <f t="shared" si="144"/>
        <v>0</v>
      </c>
      <c r="T244" s="34">
        <f t="shared" si="144"/>
        <v>0</v>
      </c>
      <c r="U244" s="35" t="e">
        <f t="shared" si="140"/>
        <v>#VALUE!</v>
      </c>
      <c r="V244" s="35" t="e">
        <f t="shared" si="140"/>
        <v>#VALUE!</v>
      </c>
      <c r="W244" s="36" t="e">
        <f t="shared" si="144"/>
        <v>#VALUE!</v>
      </c>
      <c r="X244" s="36" t="e">
        <f t="shared" si="144"/>
        <v>#VALUE!</v>
      </c>
      <c r="AG244">
        <f t="shared" si="145"/>
        <v>6.7655223075357256</v>
      </c>
      <c r="AH244" s="29">
        <f t="shared" si="146"/>
        <v>0</v>
      </c>
      <c r="AI244" s="29">
        <f t="shared" si="146"/>
        <v>0.58944708611882379</v>
      </c>
      <c r="AJ244" s="29">
        <f t="shared" si="146"/>
        <v>0</v>
      </c>
      <c r="AK244" s="29">
        <f t="shared" si="146"/>
        <v>0.7312588803178105</v>
      </c>
      <c r="AL244" s="29">
        <f t="shared" si="146"/>
        <v>0</v>
      </c>
      <c r="AM244" s="30" t="e">
        <f t="shared" si="146"/>
        <v>#VALUE!</v>
      </c>
      <c r="AN244" s="31">
        <f t="shared" si="146"/>
        <v>0</v>
      </c>
      <c r="AO244" s="32">
        <f t="shared" si="146"/>
        <v>0</v>
      </c>
      <c r="AP244" s="32">
        <f t="shared" si="146"/>
        <v>0</v>
      </c>
      <c r="AQ244" s="33">
        <f t="shared" si="146"/>
        <v>0</v>
      </c>
      <c r="AR244" s="33">
        <f t="shared" si="146"/>
        <v>0</v>
      </c>
      <c r="AS244" s="33">
        <f t="shared" si="146"/>
        <v>0</v>
      </c>
      <c r="AT244" s="34">
        <f t="shared" si="146"/>
        <v>0</v>
      </c>
      <c r="AU244" s="34">
        <f t="shared" si="146"/>
        <v>0</v>
      </c>
      <c r="AV244" s="35" t="e">
        <f t="shared" si="142"/>
        <v>#VALUE!</v>
      </c>
      <c r="AW244" s="35" t="e">
        <f t="shared" si="142"/>
        <v>#VALUE!</v>
      </c>
      <c r="AX244" s="36" t="e">
        <f t="shared" si="143"/>
        <v>#VALUE!</v>
      </c>
      <c r="AY244" s="36" t="e">
        <f t="shared" si="143"/>
        <v>#VALUE!</v>
      </c>
    </row>
    <row r="245" spans="5:51" x14ac:dyDescent="0.3">
      <c r="F245">
        <v>3</v>
      </c>
      <c r="G245" s="29">
        <f t="shared" si="144"/>
        <v>0</v>
      </c>
      <c r="H245" s="29">
        <f t="shared" si="144"/>
        <v>0.13283341721243422</v>
      </c>
      <c r="I245" s="29">
        <f t="shared" si="144"/>
        <v>0</v>
      </c>
      <c r="J245" s="29">
        <f t="shared" si="144"/>
        <v>0</v>
      </c>
      <c r="K245" s="29">
        <f t="shared" si="144"/>
        <v>0</v>
      </c>
      <c r="L245" s="30" t="e">
        <f t="shared" si="144"/>
        <v>#VALUE!</v>
      </c>
      <c r="M245" s="31">
        <f t="shared" si="144"/>
        <v>0</v>
      </c>
      <c r="N245" s="32">
        <f t="shared" si="144"/>
        <v>0</v>
      </c>
      <c r="O245" s="32">
        <f t="shared" si="144"/>
        <v>0</v>
      </c>
      <c r="P245" s="33">
        <f t="shared" si="144"/>
        <v>0</v>
      </c>
      <c r="Q245" s="33">
        <f t="shared" si="144"/>
        <v>0</v>
      </c>
      <c r="R245" s="33">
        <f t="shared" si="144"/>
        <v>0</v>
      </c>
      <c r="S245" s="34">
        <f t="shared" si="144"/>
        <v>0</v>
      </c>
      <c r="T245" s="34">
        <f t="shared" si="144"/>
        <v>0</v>
      </c>
      <c r="U245" s="35" t="e">
        <f t="shared" si="140"/>
        <v>#VALUE!</v>
      </c>
      <c r="V245" s="35" t="e">
        <f t="shared" si="140"/>
        <v>#VALUE!</v>
      </c>
      <c r="W245" s="36" t="e">
        <f t="shared" si="144"/>
        <v>#VALUE!</v>
      </c>
      <c r="X245" s="36" t="e">
        <f t="shared" si="144"/>
        <v>#VALUE!</v>
      </c>
      <c r="AG245">
        <f t="shared" si="145"/>
        <v>7.1151724300087089</v>
      </c>
      <c r="AH245" s="29">
        <f t="shared" si="146"/>
        <v>0</v>
      </c>
      <c r="AI245" s="29">
        <f t="shared" si="146"/>
        <v>0.61325225927972138</v>
      </c>
      <c r="AJ245" s="29">
        <f t="shared" si="146"/>
        <v>0</v>
      </c>
      <c r="AK245" s="29">
        <f t="shared" si="146"/>
        <v>0.78795388871578942</v>
      </c>
      <c r="AL245" s="29">
        <f t="shared" si="146"/>
        <v>0</v>
      </c>
      <c r="AM245" s="30" t="e">
        <f t="shared" si="146"/>
        <v>#VALUE!</v>
      </c>
      <c r="AN245" s="31">
        <f t="shared" si="146"/>
        <v>0</v>
      </c>
      <c r="AO245" s="32">
        <f t="shared" si="146"/>
        <v>0</v>
      </c>
      <c r="AP245" s="32">
        <f t="shared" si="146"/>
        <v>0</v>
      </c>
      <c r="AQ245" s="33">
        <f t="shared" si="146"/>
        <v>0</v>
      </c>
      <c r="AR245" s="33">
        <f t="shared" si="146"/>
        <v>0</v>
      </c>
      <c r="AS245" s="33">
        <f t="shared" si="146"/>
        <v>0</v>
      </c>
      <c r="AT245" s="34">
        <f t="shared" si="146"/>
        <v>0</v>
      </c>
      <c r="AU245" s="34">
        <f t="shared" si="146"/>
        <v>0</v>
      </c>
      <c r="AV245" s="35" t="e">
        <f t="shared" si="142"/>
        <v>#VALUE!</v>
      </c>
      <c r="AW245" s="35" t="e">
        <f t="shared" si="142"/>
        <v>#VALUE!</v>
      </c>
      <c r="AX245" s="36" t="e">
        <f t="shared" si="143"/>
        <v>#VALUE!</v>
      </c>
      <c r="AY245" s="36" t="e">
        <f t="shared" si="143"/>
        <v>#VALUE!</v>
      </c>
    </row>
    <row r="246" spans="5:51" x14ac:dyDescent="0.3">
      <c r="F246">
        <v>4</v>
      </c>
      <c r="G246" s="29">
        <f t="shared" si="144"/>
        <v>0</v>
      </c>
      <c r="H246" s="29">
        <f t="shared" si="144"/>
        <v>0.29303967576808304</v>
      </c>
      <c r="I246" s="29">
        <f t="shared" si="144"/>
        <v>0</v>
      </c>
      <c r="J246" s="29">
        <f t="shared" si="144"/>
        <v>0</v>
      </c>
      <c r="K246" s="29">
        <f t="shared" si="144"/>
        <v>0</v>
      </c>
      <c r="L246" s="30" t="e">
        <f t="shared" si="144"/>
        <v>#VALUE!</v>
      </c>
      <c r="M246" s="31">
        <f t="shared" si="144"/>
        <v>0</v>
      </c>
      <c r="N246" s="32">
        <f t="shared" si="144"/>
        <v>0</v>
      </c>
      <c r="O246" s="32">
        <f t="shared" si="144"/>
        <v>0</v>
      </c>
      <c r="P246" s="33">
        <f t="shared" si="144"/>
        <v>0</v>
      </c>
      <c r="Q246" s="33">
        <f t="shared" si="144"/>
        <v>0</v>
      </c>
      <c r="R246" s="33">
        <f t="shared" si="144"/>
        <v>0</v>
      </c>
      <c r="S246" s="34">
        <f t="shared" si="144"/>
        <v>0</v>
      </c>
      <c r="T246" s="34">
        <f t="shared" si="144"/>
        <v>0</v>
      </c>
      <c r="U246" s="35" t="e">
        <f t="shared" si="140"/>
        <v>#VALUE!</v>
      </c>
      <c r="V246" s="35" t="e">
        <f t="shared" si="140"/>
        <v>#VALUE!</v>
      </c>
      <c r="W246" s="36" t="e">
        <f t="shared" si="144"/>
        <v>#VALUE!</v>
      </c>
      <c r="X246" s="36" t="e">
        <f t="shared" si="144"/>
        <v>#VALUE!</v>
      </c>
      <c r="AG246">
        <f t="shared" si="145"/>
        <v>7.482892880623127</v>
      </c>
      <c r="AH246" s="29">
        <f t="shared" si="146"/>
        <v>0</v>
      </c>
      <c r="AI246" s="29">
        <f t="shared" si="146"/>
        <v>0.63565375983938965</v>
      </c>
      <c r="AJ246" s="29">
        <f t="shared" si="146"/>
        <v>0</v>
      </c>
      <c r="AK246" s="29">
        <f t="shared" si="146"/>
        <v>0.84079248974064591</v>
      </c>
      <c r="AL246" s="29">
        <f t="shared" si="146"/>
        <v>0</v>
      </c>
      <c r="AM246" s="30" t="e">
        <f t="shared" si="146"/>
        <v>#VALUE!</v>
      </c>
      <c r="AN246" s="31">
        <f t="shared" si="146"/>
        <v>0</v>
      </c>
      <c r="AO246" s="32">
        <f t="shared" si="146"/>
        <v>0</v>
      </c>
      <c r="AP246" s="32">
        <f t="shared" si="146"/>
        <v>0</v>
      </c>
      <c r="AQ246" s="33">
        <f t="shared" si="146"/>
        <v>0</v>
      </c>
      <c r="AR246" s="33">
        <f t="shared" si="146"/>
        <v>0</v>
      </c>
      <c r="AS246" s="33">
        <f t="shared" si="146"/>
        <v>0</v>
      </c>
      <c r="AT246" s="34">
        <f t="shared" si="146"/>
        <v>0</v>
      </c>
      <c r="AU246" s="34">
        <f t="shared" si="146"/>
        <v>0</v>
      </c>
      <c r="AV246" s="35" t="e">
        <f t="shared" si="142"/>
        <v>#VALUE!</v>
      </c>
      <c r="AW246" s="35" t="e">
        <f t="shared" si="142"/>
        <v>#VALUE!</v>
      </c>
      <c r="AX246" s="36" t="e">
        <f t="shared" si="143"/>
        <v>#VALUE!</v>
      </c>
      <c r="AY246" s="36" t="e">
        <f t="shared" si="143"/>
        <v>#VALUE!</v>
      </c>
    </row>
    <row r="247" spans="5:51" x14ac:dyDescent="0.3">
      <c r="F247">
        <v>5</v>
      </c>
      <c r="G247" s="29">
        <f t="shared" si="144"/>
        <v>0</v>
      </c>
      <c r="H247" s="29">
        <f t="shared" si="144"/>
        <v>0.42471989445901209</v>
      </c>
      <c r="I247" s="29">
        <f t="shared" si="144"/>
        <v>0</v>
      </c>
      <c r="J247" s="29">
        <f t="shared" si="144"/>
        <v>0.3270148100983255</v>
      </c>
      <c r="K247" s="29">
        <f t="shared" si="144"/>
        <v>0</v>
      </c>
      <c r="L247" s="30" t="e">
        <f t="shared" si="144"/>
        <v>#VALUE!</v>
      </c>
      <c r="M247" s="31">
        <f t="shared" si="144"/>
        <v>0</v>
      </c>
      <c r="N247" s="32">
        <f t="shared" si="144"/>
        <v>0</v>
      </c>
      <c r="O247" s="32">
        <f t="shared" si="144"/>
        <v>0</v>
      </c>
      <c r="P247" s="33">
        <f t="shared" si="144"/>
        <v>0</v>
      </c>
      <c r="Q247" s="33">
        <f t="shared" si="144"/>
        <v>0</v>
      </c>
      <c r="R247" s="33">
        <f t="shared" si="144"/>
        <v>0</v>
      </c>
      <c r="S247" s="34">
        <f t="shared" si="144"/>
        <v>0</v>
      </c>
      <c r="T247" s="34">
        <f t="shared" si="144"/>
        <v>0</v>
      </c>
      <c r="U247" s="35" t="e">
        <f t="shared" si="140"/>
        <v>#VALUE!</v>
      </c>
      <c r="V247" s="35" t="e">
        <f t="shared" si="140"/>
        <v>#VALUE!</v>
      </c>
      <c r="W247" s="36" t="e">
        <f t="shared" si="144"/>
        <v>#VALUE!</v>
      </c>
      <c r="X247" s="36" t="e">
        <f t="shared" si="144"/>
        <v>#VALUE!</v>
      </c>
      <c r="AG247">
        <f t="shared" si="145"/>
        <v>7.8696175551168945</v>
      </c>
      <c r="AH247" s="29">
        <f t="shared" si="146"/>
        <v>2.1111364960318263E-2</v>
      </c>
      <c r="AI247" s="29">
        <f t="shared" si="146"/>
        <v>0.65655280049583675</v>
      </c>
      <c r="AJ247" s="29">
        <f t="shared" si="146"/>
        <v>0</v>
      </c>
      <c r="AK247" s="29">
        <f t="shared" si="146"/>
        <v>0.88958615251120732</v>
      </c>
      <c r="AL247" s="29">
        <f t="shared" si="146"/>
        <v>0</v>
      </c>
      <c r="AM247" s="30" t="e">
        <f t="shared" si="146"/>
        <v>#VALUE!</v>
      </c>
      <c r="AN247" s="31">
        <f t="shared" si="146"/>
        <v>0</v>
      </c>
      <c r="AO247" s="32">
        <f t="shared" si="146"/>
        <v>0</v>
      </c>
      <c r="AP247" s="32">
        <f t="shared" si="146"/>
        <v>0</v>
      </c>
      <c r="AQ247" s="33">
        <f t="shared" si="146"/>
        <v>0</v>
      </c>
      <c r="AR247" s="33">
        <f t="shared" si="146"/>
        <v>0</v>
      </c>
      <c r="AS247" s="33">
        <f t="shared" si="146"/>
        <v>0</v>
      </c>
      <c r="AT247" s="34">
        <f t="shared" si="146"/>
        <v>0</v>
      </c>
      <c r="AU247" s="34">
        <f t="shared" si="146"/>
        <v>0</v>
      </c>
      <c r="AV247" s="35" t="e">
        <f t="shared" si="142"/>
        <v>#VALUE!</v>
      </c>
      <c r="AW247" s="35" t="e">
        <f t="shared" si="142"/>
        <v>#VALUE!</v>
      </c>
      <c r="AX247" s="36" t="e">
        <f t="shared" si="143"/>
        <v>#VALUE!</v>
      </c>
      <c r="AY247" s="36" t="e">
        <f t="shared" si="143"/>
        <v>#VALUE!</v>
      </c>
    </row>
    <row r="248" spans="5:51" x14ac:dyDescent="0.3">
      <c r="F248">
        <v>6</v>
      </c>
      <c r="G248" s="29">
        <f t="shared" si="144"/>
        <v>0</v>
      </c>
      <c r="H248" s="29">
        <f t="shared" si="144"/>
        <v>0.52779392704874317</v>
      </c>
      <c r="I248" s="29">
        <f t="shared" si="144"/>
        <v>0</v>
      </c>
      <c r="J248" s="29">
        <f t="shared" si="144"/>
        <v>0.58217089588346793</v>
      </c>
      <c r="K248" s="29">
        <f t="shared" si="144"/>
        <v>0</v>
      </c>
      <c r="L248" s="30" t="e">
        <f t="shared" si="144"/>
        <v>#VALUE!</v>
      </c>
      <c r="M248" s="31">
        <f t="shared" si="144"/>
        <v>0</v>
      </c>
      <c r="N248" s="32">
        <f t="shared" si="144"/>
        <v>0</v>
      </c>
      <c r="O248" s="32">
        <f t="shared" si="144"/>
        <v>0</v>
      </c>
      <c r="P248" s="33">
        <f t="shared" si="144"/>
        <v>0</v>
      </c>
      <c r="Q248" s="33">
        <f t="shared" si="144"/>
        <v>0</v>
      </c>
      <c r="R248" s="33">
        <f t="shared" si="144"/>
        <v>0</v>
      </c>
      <c r="S248" s="34">
        <f t="shared" si="144"/>
        <v>0</v>
      </c>
      <c r="T248" s="34">
        <f t="shared" si="144"/>
        <v>0</v>
      </c>
      <c r="U248" s="35" t="e">
        <f t="shared" si="140"/>
        <v>#VALUE!</v>
      </c>
      <c r="V248" s="35" t="e">
        <f t="shared" si="140"/>
        <v>#VALUE!</v>
      </c>
      <c r="W248" s="36" t="e">
        <f t="shared" si="144"/>
        <v>#VALUE!</v>
      </c>
      <c r="X248" s="36" t="e">
        <f t="shared" si="144"/>
        <v>#VALUE!</v>
      </c>
      <c r="AG248">
        <f t="shared" si="145"/>
        <v>8.2763286140542487</v>
      </c>
      <c r="AH248" s="29">
        <f t="shared" si="146"/>
        <v>6.4296039307205677E-2</v>
      </c>
      <c r="AI248" s="29">
        <f t="shared" si="146"/>
        <v>0.67587338899959293</v>
      </c>
      <c r="AJ248" s="29">
        <f t="shared" si="146"/>
        <v>0</v>
      </c>
      <c r="AK248" s="29">
        <f t="shared" si="146"/>
        <v>0.93421069677522639</v>
      </c>
      <c r="AL248" s="29">
        <f t="shared" si="146"/>
        <v>0</v>
      </c>
      <c r="AM248" s="30" t="e">
        <f t="shared" si="146"/>
        <v>#VALUE!</v>
      </c>
      <c r="AN248" s="31">
        <f t="shared" si="146"/>
        <v>0</v>
      </c>
      <c r="AO248" s="32">
        <f t="shared" si="146"/>
        <v>0</v>
      </c>
      <c r="AP248" s="32">
        <f t="shared" si="146"/>
        <v>0</v>
      </c>
      <c r="AQ248" s="33">
        <f t="shared" si="146"/>
        <v>0</v>
      </c>
      <c r="AR248" s="33">
        <f t="shared" si="146"/>
        <v>0</v>
      </c>
      <c r="AS248" s="33">
        <f t="shared" si="146"/>
        <v>0</v>
      </c>
      <c r="AT248" s="34">
        <f t="shared" si="146"/>
        <v>0</v>
      </c>
      <c r="AU248" s="34">
        <f t="shared" si="146"/>
        <v>0</v>
      </c>
      <c r="AV248" s="35" t="e">
        <f t="shared" si="142"/>
        <v>#VALUE!</v>
      </c>
      <c r="AW248" s="35" t="e">
        <f t="shared" si="142"/>
        <v>#VALUE!</v>
      </c>
      <c r="AX248" s="36" t="e">
        <f t="shared" si="143"/>
        <v>#VALUE!</v>
      </c>
      <c r="AY248" s="36" t="e">
        <f t="shared" si="143"/>
        <v>#VALUE!</v>
      </c>
    </row>
    <row r="249" spans="5:51" x14ac:dyDescent="0.3">
      <c r="F249">
        <v>7</v>
      </c>
      <c r="G249" s="29">
        <f t="shared" si="144"/>
        <v>0</v>
      </c>
      <c r="H249" s="29">
        <f t="shared" si="144"/>
        <v>0.6056910317751113</v>
      </c>
      <c r="I249" s="29">
        <f t="shared" si="144"/>
        <v>0</v>
      </c>
      <c r="J249" s="29">
        <f t="shared" si="144"/>
        <v>0.7700040345236423</v>
      </c>
      <c r="K249" s="29">
        <f t="shared" si="144"/>
        <v>0</v>
      </c>
      <c r="L249" s="30" t="e">
        <f t="shared" si="144"/>
        <v>#VALUE!</v>
      </c>
      <c r="M249" s="31">
        <f t="shared" si="144"/>
        <v>0</v>
      </c>
      <c r="N249" s="32">
        <f t="shared" si="144"/>
        <v>0</v>
      </c>
      <c r="O249" s="32">
        <f t="shared" si="144"/>
        <v>0</v>
      </c>
      <c r="P249" s="33">
        <f t="shared" si="144"/>
        <v>0</v>
      </c>
      <c r="Q249" s="33">
        <f t="shared" si="144"/>
        <v>0</v>
      </c>
      <c r="R249" s="33">
        <f t="shared" si="144"/>
        <v>0</v>
      </c>
      <c r="S249" s="34">
        <f t="shared" si="144"/>
        <v>0</v>
      </c>
      <c r="T249" s="34">
        <f t="shared" si="144"/>
        <v>0</v>
      </c>
      <c r="U249" s="35" t="e">
        <f t="shared" si="140"/>
        <v>#VALUE!</v>
      </c>
      <c r="V249" s="35" t="e">
        <f t="shared" si="140"/>
        <v>#VALUE!</v>
      </c>
      <c r="W249" s="36" t="e">
        <f t="shared" si="144"/>
        <v>#VALUE!</v>
      </c>
      <c r="X249" s="36" t="e">
        <f t="shared" si="144"/>
        <v>#VALUE!</v>
      </c>
      <c r="AG249">
        <f t="shared" si="145"/>
        <v>8.7040589772085397</v>
      </c>
      <c r="AH249" s="29">
        <f t="shared" si="146"/>
        <v>0.11156162011001675</v>
      </c>
      <c r="AI249" s="29">
        <f t="shared" si="146"/>
        <v>0.69356449796606956</v>
      </c>
      <c r="AJ249" s="29">
        <f t="shared" si="146"/>
        <v>0</v>
      </c>
      <c r="AK249" s="29">
        <f t="shared" si="146"/>
        <v>0.97460964560828467</v>
      </c>
      <c r="AL249" s="29">
        <f t="shared" si="146"/>
        <v>0</v>
      </c>
      <c r="AM249" s="30" t="e">
        <f t="shared" si="146"/>
        <v>#VALUE!</v>
      </c>
      <c r="AN249" s="31">
        <f t="shared" si="146"/>
        <v>0</v>
      </c>
      <c r="AO249" s="32">
        <f t="shared" si="146"/>
        <v>0</v>
      </c>
      <c r="AP249" s="32">
        <f t="shared" si="146"/>
        <v>0</v>
      </c>
      <c r="AQ249" s="33">
        <f t="shared" si="146"/>
        <v>0</v>
      </c>
      <c r="AR249" s="33">
        <f t="shared" si="146"/>
        <v>0</v>
      </c>
      <c r="AS249" s="33">
        <f t="shared" si="146"/>
        <v>0</v>
      </c>
      <c r="AT249" s="34">
        <f t="shared" si="146"/>
        <v>0</v>
      </c>
      <c r="AU249" s="34">
        <f t="shared" si="146"/>
        <v>0</v>
      </c>
      <c r="AV249" s="35" t="e">
        <f t="shared" si="142"/>
        <v>#VALUE!</v>
      </c>
      <c r="AW249" s="35" t="e">
        <f t="shared" si="142"/>
        <v>#VALUE!</v>
      </c>
      <c r="AX249" s="36" t="e">
        <f t="shared" si="143"/>
        <v>#VALUE!</v>
      </c>
      <c r="AY249" s="36" t="e">
        <f t="shared" si="143"/>
        <v>#VALUE!</v>
      </c>
    </row>
    <row r="250" spans="5:51" x14ac:dyDescent="0.3">
      <c r="F250">
        <v>8</v>
      </c>
      <c r="G250" s="29">
        <f t="shared" si="144"/>
        <v>3.473217843560128E-2</v>
      </c>
      <c r="H250" s="29">
        <f t="shared" si="144"/>
        <v>0.66302964607749471</v>
      </c>
      <c r="I250" s="29">
        <f t="shared" si="144"/>
        <v>0</v>
      </c>
      <c r="J250" s="29">
        <f t="shared" si="144"/>
        <v>0.90460036269095834</v>
      </c>
      <c r="K250" s="29">
        <f t="shared" si="144"/>
        <v>0</v>
      </c>
      <c r="L250" s="30" t="e">
        <f t="shared" si="144"/>
        <v>#VALUE!</v>
      </c>
      <c r="M250" s="31">
        <f t="shared" si="144"/>
        <v>0</v>
      </c>
      <c r="N250" s="32">
        <f t="shared" si="144"/>
        <v>0</v>
      </c>
      <c r="O250" s="32">
        <f t="shared" si="144"/>
        <v>0</v>
      </c>
      <c r="P250" s="33">
        <f t="shared" si="144"/>
        <v>0</v>
      </c>
      <c r="Q250" s="33">
        <f t="shared" si="144"/>
        <v>0</v>
      </c>
      <c r="R250" s="33">
        <f t="shared" si="144"/>
        <v>0</v>
      </c>
      <c r="S250" s="34">
        <f t="shared" si="144"/>
        <v>0</v>
      </c>
      <c r="T250" s="34">
        <f t="shared" si="144"/>
        <v>0</v>
      </c>
      <c r="U250" s="35" t="e">
        <f t="shared" si="140"/>
        <v>#VALUE!</v>
      </c>
      <c r="V250" s="35" t="e">
        <f t="shared" si="140"/>
        <v>#VALUE!</v>
      </c>
      <c r="W250" s="36" t="e">
        <f t="shared" si="144"/>
        <v>#VALUE!</v>
      </c>
      <c r="X250" s="36" t="e">
        <f t="shared" si="144"/>
        <v>#VALUE!</v>
      </c>
      <c r="AG250">
        <f t="shared" si="145"/>
        <v>9.1538949468576511</v>
      </c>
      <c r="AH250" s="29">
        <f t="shared" si="146"/>
        <v>0.16255086594405846</v>
      </c>
      <c r="AI250" s="29">
        <f t="shared" si="146"/>
        <v>0.70960144379748868</v>
      </c>
      <c r="AJ250" s="29">
        <f t="shared" si="146"/>
        <v>0</v>
      </c>
      <c r="AK250" s="29">
        <f t="shared" si="146"/>
        <v>1.010795226845556</v>
      </c>
      <c r="AL250" s="29">
        <f t="shared" si="146"/>
        <v>0</v>
      </c>
      <c r="AM250" s="30" t="e">
        <f t="shared" si="146"/>
        <v>#VALUE!</v>
      </c>
      <c r="AN250" s="31">
        <f t="shared" si="146"/>
        <v>0</v>
      </c>
      <c r="AO250" s="32">
        <f t="shared" si="146"/>
        <v>0</v>
      </c>
      <c r="AP250" s="32">
        <f t="shared" si="146"/>
        <v>0</v>
      </c>
      <c r="AQ250" s="33">
        <f t="shared" si="146"/>
        <v>0</v>
      </c>
      <c r="AR250" s="33">
        <f t="shared" si="146"/>
        <v>0</v>
      </c>
      <c r="AS250" s="33">
        <f t="shared" si="146"/>
        <v>0</v>
      </c>
      <c r="AT250" s="34">
        <f t="shared" si="146"/>
        <v>0</v>
      </c>
      <c r="AU250" s="34">
        <f t="shared" si="146"/>
        <v>0</v>
      </c>
      <c r="AV250" s="35" t="e">
        <f t="shared" si="142"/>
        <v>#VALUE!</v>
      </c>
      <c r="AW250" s="35" t="e">
        <f t="shared" si="142"/>
        <v>#VALUE!</v>
      </c>
      <c r="AX250" s="36" t="e">
        <f t="shared" si="143"/>
        <v>#VALUE!</v>
      </c>
      <c r="AY250" s="36" t="e">
        <f t="shared" si="143"/>
        <v>#VALUE!</v>
      </c>
    </row>
    <row r="251" spans="5:51" x14ac:dyDescent="0.3">
      <c r="F251">
        <v>9</v>
      </c>
      <c r="G251" s="29">
        <f t="shared" si="144"/>
        <v>0.14501007630813947</v>
      </c>
      <c r="H251" s="29">
        <f t="shared" si="144"/>
        <v>0.70439051475708214</v>
      </c>
      <c r="I251" s="29">
        <f t="shared" si="144"/>
        <v>0</v>
      </c>
      <c r="J251" s="29">
        <f t="shared" si="144"/>
        <v>0.99908652159858402</v>
      </c>
      <c r="K251" s="29">
        <f t="shared" si="144"/>
        <v>0</v>
      </c>
      <c r="L251" s="30" t="e">
        <f t="shared" si="144"/>
        <v>#VALUE!</v>
      </c>
      <c r="M251" s="31">
        <f t="shared" si="144"/>
        <v>0</v>
      </c>
      <c r="N251" s="32">
        <f t="shared" si="144"/>
        <v>0</v>
      </c>
      <c r="O251" s="32">
        <f t="shared" si="144"/>
        <v>0</v>
      </c>
      <c r="P251" s="33">
        <f t="shared" si="144"/>
        <v>0</v>
      </c>
      <c r="Q251" s="33">
        <f t="shared" si="144"/>
        <v>0</v>
      </c>
      <c r="R251" s="33">
        <f t="shared" si="144"/>
        <v>0</v>
      </c>
      <c r="S251" s="34">
        <f t="shared" si="144"/>
        <v>0</v>
      </c>
      <c r="T251" s="34">
        <f t="shared" si="144"/>
        <v>0</v>
      </c>
      <c r="U251" s="35" t="e">
        <f t="shared" si="140"/>
        <v>#VALUE!</v>
      </c>
      <c r="V251" s="35" t="e">
        <f t="shared" si="140"/>
        <v>#VALUE!</v>
      </c>
      <c r="W251" s="36" t="e">
        <f t="shared" si="144"/>
        <v>#VALUE!</v>
      </c>
      <c r="X251" s="36" t="e">
        <f t="shared" si="144"/>
        <v>#VALUE!</v>
      </c>
      <c r="AG251">
        <f t="shared" si="145"/>
        <v>9.6269789666544039</v>
      </c>
      <c r="AH251" s="29">
        <f t="shared" si="146"/>
        <v>0.21667589691016126</v>
      </c>
      <c r="AI251" s="29">
        <f t="shared" si="146"/>
        <v>0.72398635900862018</v>
      </c>
      <c r="AJ251" s="29">
        <f t="shared" si="146"/>
        <v>0</v>
      </c>
      <c r="AK251" s="29">
        <f t="shared" si="146"/>
        <v>1.0428468544356417</v>
      </c>
      <c r="AL251" s="29">
        <f t="shared" si="146"/>
        <v>0</v>
      </c>
      <c r="AM251" s="30" t="e">
        <f t="shared" si="146"/>
        <v>#VALUE!</v>
      </c>
      <c r="AN251" s="31">
        <f t="shared" si="146"/>
        <v>0</v>
      </c>
      <c r="AO251" s="32">
        <f t="shared" si="146"/>
        <v>0</v>
      </c>
      <c r="AP251" s="32">
        <f t="shared" si="146"/>
        <v>0</v>
      </c>
      <c r="AQ251" s="33">
        <f t="shared" si="146"/>
        <v>0</v>
      </c>
      <c r="AR251" s="33">
        <f t="shared" si="146"/>
        <v>0</v>
      </c>
      <c r="AS251" s="33">
        <f t="shared" si="146"/>
        <v>0</v>
      </c>
      <c r="AT251" s="34">
        <f t="shared" si="146"/>
        <v>0</v>
      </c>
      <c r="AU251" s="34">
        <f t="shared" si="146"/>
        <v>0</v>
      </c>
      <c r="AV251" s="35" t="e">
        <f t="shared" si="142"/>
        <v>#VALUE!</v>
      </c>
      <c r="AW251" s="35" t="e">
        <f t="shared" si="142"/>
        <v>#VALUE!</v>
      </c>
      <c r="AX251" s="36" t="e">
        <f t="shared" si="143"/>
        <v>#VALUE!</v>
      </c>
      <c r="AY251" s="36" t="e">
        <f t="shared" si="143"/>
        <v>#VALUE!</v>
      </c>
    </row>
    <row r="252" spans="5:51" x14ac:dyDescent="0.3">
      <c r="F252">
        <v>10</v>
      </c>
      <c r="G252" s="29">
        <f t="shared" si="144"/>
        <v>0.25908859928838951</v>
      </c>
      <c r="H252" s="29">
        <f t="shared" si="144"/>
        <v>0.73376177492552253</v>
      </c>
      <c r="I252" s="29">
        <f t="shared" si="144"/>
        <v>0</v>
      </c>
      <c r="J252" s="29">
        <f t="shared" si="144"/>
        <v>1.0643760946271348</v>
      </c>
      <c r="K252" s="29">
        <f t="shared" si="144"/>
        <v>0</v>
      </c>
      <c r="L252" s="30" t="e">
        <f t="shared" si="144"/>
        <v>#VALUE!</v>
      </c>
      <c r="M252" s="31">
        <f t="shared" si="144"/>
        <v>0</v>
      </c>
      <c r="N252" s="32">
        <f t="shared" si="144"/>
        <v>0</v>
      </c>
      <c r="O252" s="32">
        <f t="shared" si="144"/>
        <v>0</v>
      </c>
      <c r="P252" s="33">
        <f t="shared" si="144"/>
        <v>0</v>
      </c>
      <c r="Q252" s="33">
        <f t="shared" si="144"/>
        <v>0</v>
      </c>
      <c r="R252" s="33">
        <f t="shared" si="144"/>
        <v>0</v>
      </c>
      <c r="S252" s="34">
        <f t="shared" si="144"/>
        <v>0</v>
      </c>
      <c r="T252" s="34">
        <f t="shared" si="144"/>
        <v>0</v>
      </c>
      <c r="U252" s="35" t="e">
        <f t="shared" si="140"/>
        <v>#VALUE!</v>
      </c>
      <c r="V252" s="35" t="e">
        <f t="shared" si="140"/>
        <v>#VALUE!</v>
      </c>
      <c r="W252" s="36" t="e">
        <f t="shared" si="144"/>
        <v>#VALUE!</v>
      </c>
      <c r="X252" s="36" t="e">
        <f t="shared" si="144"/>
        <v>#VALUE!</v>
      </c>
      <c r="AG252">
        <f t="shared" si="145"/>
        <v>10.124512523078607</v>
      </c>
      <c r="AH252" s="29">
        <f t="shared" si="146"/>
        <v>0.27310572346053885</v>
      </c>
      <c r="AI252" s="29">
        <f t="shared" si="146"/>
        <v>0.73674768844770977</v>
      </c>
      <c r="AJ252" s="29">
        <f t="shared" si="146"/>
        <v>0</v>
      </c>
      <c r="AK252" s="29">
        <f t="shared" si="146"/>
        <v>1.0709070688838382</v>
      </c>
      <c r="AL252" s="29">
        <f t="shared" si="146"/>
        <v>0</v>
      </c>
      <c r="AM252" s="30" t="e">
        <f t="shared" si="146"/>
        <v>#VALUE!</v>
      </c>
      <c r="AN252" s="31">
        <f t="shared" si="146"/>
        <v>0</v>
      </c>
      <c r="AO252" s="32">
        <f t="shared" si="146"/>
        <v>0</v>
      </c>
      <c r="AP252" s="32">
        <f t="shared" si="146"/>
        <v>0</v>
      </c>
      <c r="AQ252" s="33">
        <f t="shared" si="146"/>
        <v>0</v>
      </c>
      <c r="AR252" s="33">
        <f t="shared" si="146"/>
        <v>0</v>
      </c>
      <c r="AS252" s="33">
        <f t="shared" si="146"/>
        <v>0</v>
      </c>
      <c r="AT252" s="34">
        <f t="shared" si="146"/>
        <v>0</v>
      </c>
      <c r="AU252" s="34">
        <f t="shared" si="146"/>
        <v>0</v>
      </c>
      <c r="AV252" s="35" t="e">
        <f t="shared" si="142"/>
        <v>#VALUE!</v>
      </c>
      <c r="AW252" s="35" t="e">
        <f t="shared" si="142"/>
        <v>#VALUE!</v>
      </c>
      <c r="AX252" s="36" t="e">
        <f t="shared" si="143"/>
        <v>#VALUE!</v>
      </c>
      <c r="AY252" s="36" t="e">
        <f t="shared" si="143"/>
        <v>#VALUE!</v>
      </c>
    </row>
    <row r="253" spans="5:51" x14ac:dyDescent="0.3">
      <c r="F253">
        <v>11</v>
      </c>
      <c r="G253" s="29">
        <f t="shared" si="144"/>
        <v>0.36810034852448303</v>
      </c>
      <c r="H253" s="29">
        <f t="shared" si="144"/>
        <v>0.75436669946574519</v>
      </c>
      <c r="I253" s="29">
        <f t="shared" si="144"/>
        <v>0</v>
      </c>
      <c r="J253" s="29">
        <f t="shared" si="144"/>
        <v>1.1089478799417782</v>
      </c>
      <c r="K253" s="29">
        <f t="shared" si="144"/>
        <v>0</v>
      </c>
      <c r="L253" s="30" t="e">
        <f t="shared" si="144"/>
        <v>#VALUE!</v>
      </c>
      <c r="M253" s="31">
        <f t="shared" si="144"/>
        <v>0</v>
      </c>
      <c r="N253" s="32">
        <f t="shared" si="144"/>
        <v>0</v>
      </c>
      <c r="O253" s="32">
        <f t="shared" si="144"/>
        <v>0</v>
      </c>
      <c r="P253" s="33">
        <f t="shared" si="144"/>
        <v>0</v>
      </c>
      <c r="Q253" s="33">
        <f t="shared" si="144"/>
        <v>0</v>
      </c>
      <c r="R253" s="33">
        <f t="shared" si="144"/>
        <v>0</v>
      </c>
      <c r="S253" s="34">
        <f t="shared" si="144"/>
        <v>0</v>
      </c>
      <c r="T253" s="34">
        <f t="shared" si="144"/>
        <v>0</v>
      </c>
      <c r="U253" s="35" t="e">
        <f t="shared" si="140"/>
        <v>#VALUE!</v>
      </c>
      <c r="V253" s="35" t="e">
        <f t="shared" si="140"/>
        <v>#VALUE!</v>
      </c>
      <c r="W253" s="36" t="e">
        <f t="shared" si="144"/>
        <v>#VALUE!</v>
      </c>
      <c r="X253" s="36" t="e">
        <f t="shared" si="144"/>
        <v>#VALUE!</v>
      </c>
      <c r="AG253">
        <f t="shared" si="145"/>
        <v>10.647759196839573</v>
      </c>
      <c r="AH253" s="29">
        <f t="shared" si="146"/>
        <v>0.33077633296090236</v>
      </c>
      <c r="AI253" s="29">
        <f t="shared" si="146"/>
        <v>0.74793869654183209</v>
      </c>
      <c r="AJ253" s="29">
        <f t="shared" si="146"/>
        <v>0</v>
      </c>
      <c r="AK253" s="29">
        <f t="shared" si="146"/>
        <v>1.0951750796660107</v>
      </c>
      <c r="AL253" s="29">
        <f t="shared" si="146"/>
        <v>0</v>
      </c>
      <c r="AM253" s="30" t="e">
        <f t="shared" si="146"/>
        <v>#VALUE!</v>
      </c>
      <c r="AN253" s="31">
        <f t="shared" si="146"/>
        <v>0</v>
      </c>
      <c r="AO253" s="32">
        <f t="shared" si="146"/>
        <v>0</v>
      </c>
      <c r="AP253" s="32">
        <f t="shared" si="146"/>
        <v>0</v>
      </c>
      <c r="AQ253" s="33">
        <f t="shared" si="146"/>
        <v>0</v>
      </c>
      <c r="AR253" s="33">
        <f t="shared" si="146"/>
        <v>0</v>
      </c>
      <c r="AS253" s="33">
        <f t="shared" si="146"/>
        <v>0</v>
      </c>
      <c r="AT253" s="34">
        <f t="shared" si="146"/>
        <v>0</v>
      </c>
      <c r="AU253" s="34">
        <f t="shared" si="146"/>
        <v>0</v>
      </c>
      <c r="AV253" s="35" t="e">
        <f t="shared" si="142"/>
        <v>#VALUE!</v>
      </c>
      <c r="AW253" s="35" t="e">
        <f t="shared" si="142"/>
        <v>#VALUE!</v>
      </c>
      <c r="AX253" s="36" t="e">
        <f t="shared" si="143"/>
        <v>#VALUE!</v>
      </c>
      <c r="AY253" s="36" t="e">
        <f t="shared" si="143"/>
        <v>#VALUE!</v>
      </c>
    </row>
    <row r="254" spans="5:51" x14ac:dyDescent="0.3">
      <c r="F254">
        <v>12</v>
      </c>
      <c r="G254" s="29">
        <f t="shared" si="144"/>
        <v>0.46500190618963766</v>
      </c>
      <c r="H254" s="29">
        <f t="shared" si="144"/>
        <v>0.76868689930782952</v>
      </c>
      <c r="I254" s="29">
        <f t="shared" si="144"/>
        <v>0</v>
      </c>
      <c r="J254" s="29">
        <f t="shared" si="144"/>
        <v>1.1390981907653903</v>
      </c>
      <c r="K254" s="29">
        <f t="shared" si="144"/>
        <v>0</v>
      </c>
      <c r="L254" s="30" t="e">
        <f t="shared" si="144"/>
        <v>#VALUE!</v>
      </c>
      <c r="M254" s="31">
        <f t="shared" si="144"/>
        <v>0</v>
      </c>
      <c r="N254" s="32">
        <f t="shared" si="144"/>
        <v>0</v>
      </c>
      <c r="O254" s="32">
        <f t="shared" si="144"/>
        <v>0</v>
      </c>
      <c r="P254" s="33">
        <f t="shared" si="144"/>
        <v>0</v>
      </c>
      <c r="Q254" s="33">
        <f t="shared" si="144"/>
        <v>0</v>
      </c>
      <c r="R254" s="33">
        <f t="shared" si="144"/>
        <v>0</v>
      </c>
      <c r="S254" s="34">
        <f t="shared" si="144"/>
        <v>0</v>
      </c>
      <c r="T254" s="34">
        <f t="shared" si="144"/>
        <v>0</v>
      </c>
      <c r="U254" s="35" t="e">
        <f t="shared" si="140"/>
        <v>#VALUE!</v>
      </c>
      <c r="V254" s="35" t="e">
        <f t="shared" si="140"/>
        <v>#VALUE!</v>
      </c>
      <c r="W254" s="36" t="e">
        <f t="shared" si="144"/>
        <v>#VALUE!</v>
      </c>
      <c r="X254" s="36" t="e">
        <f t="shared" si="144"/>
        <v>#VALUE!</v>
      </c>
      <c r="AG254">
        <f t="shared" si="145"/>
        <v>11.198047871978659</v>
      </c>
      <c r="AH254" s="29">
        <f t="shared" si="146"/>
        <v>0.38842952540852682</v>
      </c>
      <c r="AI254" s="29">
        <f t="shared" si="146"/>
        <v>0.75763503574715818</v>
      </c>
      <c r="AJ254" s="29">
        <f t="shared" si="146"/>
        <v>0</v>
      </c>
      <c r="AK254" s="29">
        <f t="shared" si="146"/>
        <v>1.1158982177937551</v>
      </c>
      <c r="AL254" s="29">
        <f t="shared" si="146"/>
        <v>0</v>
      </c>
      <c r="AM254" s="30" t="e">
        <f t="shared" si="146"/>
        <v>#VALUE!</v>
      </c>
      <c r="AN254" s="31">
        <f t="shared" si="146"/>
        <v>0</v>
      </c>
      <c r="AO254" s="32">
        <f t="shared" si="146"/>
        <v>0</v>
      </c>
      <c r="AP254" s="32">
        <f t="shared" si="146"/>
        <v>0</v>
      </c>
      <c r="AQ254" s="33">
        <f t="shared" si="146"/>
        <v>0</v>
      </c>
      <c r="AR254" s="33">
        <f t="shared" si="146"/>
        <v>0</v>
      </c>
      <c r="AS254" s="33">
        <f t="shared" si="146"/>
        <v>0</v>
      </c>
      <c r="AT254" s="34">
        <f t="shared" si="146"/>
        <v>0</v>
      </c>
      <c r="AU254" s="34">
        <f t="shared" si="146"/>
        <v>0</v>
      </c>
      <c r="AV254" s="35" t="e">
        <f t="shared" si="142"/>
        <v>#VALUE!</v>
      </c>
      <c r="AW254" s="35" t="e">
        <f t="shared" si="142"/>
        <v>#VALUE!</v>
      </c>
      <c r="AX254" s="36" t="e">
        <f t="shared" si="143"/>
        <v>#VALUE!</v>
      </c>
      <c r="AY254" s="36" t="e">
        <f t="shared" si="143"/>
        <v>#VALUE!</v>
      </c>
    </row>
    <row r="255" spans="5:51" x14ac:dyDescent="0.3">
      <c r="F255">
        <v>13</v>
      </c>
      <c r="G255" s="29">
        <f t="shared" si="144"/>
        <v>0.54564017130463249</v>
      </c>
      <c r="H255" s="29">
        <f t="shared" si="144"/>
        <v>0.77856890141883639</v>
      </c>
      <c r="I255" s="29">
        <f t="shared" si="144"/>
        <v>0</v>
      </c>
      <c r="J255" s="29">
        <f t="shared" si="144"/>
        <v>1.1593552831348166</v>
      </c>
      <c r="K255" s="29">
        <f t="shared" si="144"/>
        <v>0</v>
      </c>
      <c r="L255" s="30" t="e">
        <f t="shared" si="144"/>
        <v>#VALUE!</v>
      </c>
      <c r="M255" s="31">
        <f t="shared" si="144"/>
        <v>0</v>
      </c>
      <c r="N255" s="32">
        <f t="shared" si="144"/>
        <v>0</v>
      </c>
      <c r="O255" s="32">
        <f t="shared" si="144"/>
        <v>0</v>
      </c>
      <c r="P255" s="33">
        <f t="shared" si="144"/>
        <v>0</v>
      </c>
      <c r="Q255" s="33">
        <f t="shared" si="144"/>
        <v>0</v>
      </c>
      <c r="R255" s="33">
        <f t="shared" si="144"/>
        <v>0</v>
      </c>
      <c r="S255" s="34">
        <f t="shared" si="144"/>
        <v>0</v>
      </c>
      <c r="T255" s="34">
        <f t="shared" si="144"/>
        <v>0</v>
      </c>
      <c r="U255" s="35" t="e">
        <f t="shared" si="140"/>
        <v>#VALUE!</v>
      </c>
      <c r="V255" s="35" t="e">
        <f t="shared" si="140"/>
        <v>#VALUE!</v>
      </c>
      <c r="W255" s="36" t="e">
        <f t="shared" si="144"/>
        <v>#VALUE!</v>
      </c>
      <c r="X255" s="36" t="e">
        <f t="shared" si="144"/>
        <v>#VALUE!</v>
      </c>
      <c r="AG255">
        <f t="shared" si="145"/>
        <v>11.776776110822025</v>
      </c>
      <c r="AH255" s="29">
        <f t="shared" si="146"/>
        <v>0.44468348205153413</v>
      </c>
      <c r="AI255" s="29">
        <f t="shared" si="146"/>
        <v>0.76593149047604037</v>
      </c>
      <c r="AJ255" s="29">
        <f t="shared" si="146"/>
        <v>0</v>
      </c>
      <c r="AK255" s="29">
        <f t="shared" si="146"/>
        <v>1.1333617573294041</v>
      </c>
      <c r="AL255" s="29">
        <f t="shared" si="146"/>
        <v>0</v>
      </c>
      <c r="AM255" s="30" t="e">
        <f t="shared" si="146"/>
        <v>#VALUE!</v>
      </c>
      <c r="AN255" s="31">
        <f t="shared" si="146"/>
        <v>0</v>
      </c>
      <c r="AO255" s="32">
        <f t="shared" si="146"/>
        <v>0</v>
      </c>
      <c r="AP255" s="32">
        <f t="shared" si="146"/>
        <v>0</v>
      </c>
      <c r="AQ255" s="33">
        <f t="shared" si="146"/>
        <v>0</v>
      </c>
      <c r="AR255" s="33">
        <f t="shared" si="146"/>
        <v>0</v>
      </c>
      <c r="AS255" s="33">
        <f t="shared" si="146"/>
        <v>0</v>
      </c>
      <c r="AT255" s="34">
        <f t="shared" si="146"/>
        <v>0</v>
      </c>
      <c r="AU255" s="34">
        <f t="shared" si="146"/>
        <v>0</v>
      </c>
      <c r="AV255" s="35" t="e">
        <f t="shared" si="142"/>
        <v>#VALUE!</v>
      </c>
      <c r="AW255" s="35" t="e">
        <f t="shared" si="142"/>
        <v>#VALUE!</v>
      </c>
      <c r="AX255" s="36" t="e">
        <f t="shared" si="143"/>
        <v>#VALUE!</v>
      </c>
      <c r="AY255" s="36" t="e">
        <f t="shared" si="143"/>
        <v>#VALUE!</v>
      </c>
    </row>
    <row r="256" spans="5:51" x14ac:dyDescent="0.3">
      <c r="F256">
        <v>14</v>
      </c>
      <c r="G256" s="29">
        <f t="shared" si="144"/>
        <v>0.60884526886031343</v>
      </c>
      <c r="H256" s="29">
        <f t="shared" si="144"/>
        <v>0.78535275633762935</v>
      </c>
      <c r="I256" s="29">
        <f t="shared" si="144"/>
        <v>0</v>
      </c>
      <c r="J256" s="29">
        <f t="shared" si="144"/>
        <v>1.1729001467455009</v>
      </c>
      <c r="K256" s="29">
        <f t="shared" si="144"/>
        <v>0</v>
      </c>
      <c r="L256" s="30" t="e">
        <f t="shared" si="144"/>
        <v>#VALUE!</v>
      </c>
      <c r="M256" s="31">
        <f t="shared" si="144"/>
        <v>0</v>
      </c>
      <c r="N256" s="32">
        <f t="shared" si="144"/>
        <v>0</v>
      </c>
      <c r="O256" s="32">
        <f t="shared" si="144"/>
        <v>0</v>
      </c>
      <c r="P256" s="33">
        <f t="shared" si="144"/>
        <v>0</v>
      </c>
      <c r="Q256" s="33">
        <f t="shared" si="144"/>
        <v>0</v>
      </c>
      <c r="R256" s="33">
        <f t="shared" si="144"/>
        <v>0</v>
      </c>
      <c r="S256" s="34">
        <f t="shared" si="144"/>
        <v>0</v>
      </c>
      <c r="T256" s="34">
        <f t="shared" si="144"/>
        <v>0</v>
      </c>
      <c r="U256" s="35" t="e">
        <f t="shared" si="140"/>
        <v>#VALUE!</v>
      </c>
      <c r="V256" s="35" t="e">
        <f t="shared" si="140"/>
        <v>#VALUE!</v>
      </c>
      <c r="W256" s="36" t="e">
        <f t="shared" si="144"/>
        <v>#VALUE!</v>
      </c>
      <c r="X256" s="36" t="e">
        <f t="shared" si="144"/>
        <v>#VALUE!</v>
      </c>
      <c r="AG256">
        <f t="shared" si="145"/>
        <v>12.385413703354873</v>
      </c>
      <c r="AH256" s="29">
        <f t="shared" si="146"/>
        <v>0.49813270836218515</v>
      </c>
      <c r="AI256" s="29">
        <f t="shared" si="146"/>
        <v>0.77293806967741274</v>
      </c>
      <c r="AJ256" s="29">
        <f t="shared" si="146"/>
        <v>0</v>
      </c>
      <c r="AK256" s="29">
        <f t="shared" si="146"/>
        <v>1.1478776841146805</v>
      </c>
      <c r="AL256" s="29">
        <f t="shared" si="146"/>
        <v>0</v>
      </c>
      <c r="AM256" s="30" t="e">
        <f t="shared" si="146"/>
        <v>#VALUE!</v>
      </c>
      <c r="AN256" s="31">
        <f t="shared" si="146"/>
        <v>0</v>
      </c>
      <c r="AO256" s="32">
        <f t="shared" si="146"/>
        <v>0</v>
      </c>
      <c r="AP256" s="32">
        <f t="shared" si="146"/>
        <v>0</v>
      </c>
      <c r="AQ256" s="33">
        <f t="shared" si="146"/>
        <v>0</v>
      </c>
      <c r="AR256" s="33">
        <f t="shared" si="146"/>
        <v>0</v>
      </c>
      <c r="AS256" s="33">
        <f t="shared" si="146"/>
        <v>0</v>
      </c>
      <c r="AT256" s="34">
        <f t="shared" si="146"/>
        <v>0</v>
      </c>
      <c r="AU256" s="34">
        <f t="shared" si="146"/>
        <v>0</v>
      </c>
      <c r="AV256" s="35" t="e">
        <f t="shared" si="142"/>
        <v>#VALUE!</v>
      </c>
      <c r="AW256" s="35" t="e">
        <f t="shared" si="142"/>
        <v>#VALUE!</v>
      </c>
      <c r="AX256" s="36" t="e">
        <f t="shared" si="143"/>
        <v>#VALUE!</v>
      </c>
      <c r="AY256" s="36" t="e">
        <f t="shared" si="143"/>
        <v>#VALUE!</v>
      </c>
    </row>
    <row r="257" spans="6:51" x14ac:dyDescent="0.3">
      <c r="F257">
        <v>15</v>
      </c>
      <c r="G257" s="29">
        <f t="shared" si="144"/>
        <v>0.65578698085427223</v>
      </c>
      <c r="H257" s="29">
        <f t="shared" si="144"/>
        <v>0.78999288042260529</v>
      </c>
      <c r="I257" s="29">
        <f t="shared" si="144"/>
        <v>0.24591565067664306</v>
      </c>
      <c r="J257" s="29">
        <f t="shared" si="144"/>
        <v>1.1819283917922794</v>
      </c>
      <c r="K257" s="29">
        <f t="shared" si="144"/>
        <v>0</v>
      </c>
      <c r="L257" s="30" t="e">
        <f t="shared" si="144"/>
        <v>#VALUE!</v>
      </c>
      <c r="M257" s="31">
        <f t="shared" si="144"/>
        <v>0</v>
      </c>
      <c r="N257" s="32">
        <f t="shared" si="144"/>
        <v>0</v>
      </c>
      <c r="O257" s="32">
        <f t="shared" si="144"/>
        <v>0</v>
      </c>
      <c r="P257" s="33">
        <f t="shared" si="144"/>
        <v>0</v>
      </c>
      <c r="Q257" s="33">
        <f t="shared" si="144"/>
        <v>0</v>
      </c>
      <c r="R257" s="33">
        <f t="shared" si="144"/>
        <v>0</v>
      </c>
      <c r="S257" s="34">
        <f t="shared" si="144"/>
        <v>0</v>
      </c>
      <c r="T257" s="34">
        <f t="shared" si="144"/>
        <v>0</v>
      </c>
      <c r="U257" s="35" t="e">
        <f t="shared" si="140"/>
        <v>#VALUE!</v>
      </c>
      <c r="V257" s="35" t="e">
        <f t="shared" si="140"/>
        <v>#VALUE!</v>
      </c>
      <c r="W257" s="36" t="e">
        <f t="shared" si="144"/>
        <v>#VALUE!</v>
      </c>
      <c r="X257" s="36" t="e">
        <f t="shared" si="144"/>
        <v>#VALUE!</v>
      </c>
      <c r="AG257">
        <f t="shared" si="145"/>
        <v>13.025506400031523</v>
      </c>
      <c r="AH257" s="29">
        <f t="shared" si="146"/>
        <v>0.54746813872890332</v>
      </c>
      <c r="AI257" s="29">
        <f t="shared" si="146"/>
        <v>0.77877566860533198</v>
      </c>
      <c r="AJ257" s="29">
        <f t="shared" si="146"/>
        <v>0</v>
      </c>
      <c r="AK257" s="29">
        <f t="shared" si="146"/>
        <v>1.1597730638959012</v>
      </c>
      <c r="AL257" s="29">
        <f t="shared" si="146"/>
        <v>0</v>
      </c>
      <c r="AM257" s="30" t="e">
        <f t="shared" si="146"/>
        <v>#VALUE!</v>
      </c>
      <c r="AN257" s="31">
        <f t="shared" si="146"/>
        <v>0</v>
      </c>
      <c r="AO257" s="32">
        <f t="shared" si="146"/>
        <v>0</v>
      </c>
      <c r="AP257" s="32">
        <f t="shared" si="146"/>
        <v>0</v>
      </c>
      <c r="AQ257" s="33">
        <f t="shared" si="146"/>
        <v>0</v>
      </c>
      <c r="AR257" s="33">
        <f t="shared" si="146"/>
        <v>0</v>
      </c>
      <c r="AS257" s="33">
        <f t="shared" si="146"/>
        <v>0</v>
      </c>
      <c r="AT257" s="34">
        <f t="shared" si="146"/>
        <v>0</v>
      </c>
      <c r="AU257" s="34">
        <f t="shared" si="146"/>
        <v>0</v>
      </c>
      <c r="AV257" s="35" t="e">
        <f t="shared" si="142"/>
        <v>#VALUE!</v>
      </c>
      <c r="AW257" s="35" t="e">
        <f t="shared" si="142"/>
        <v>#VALUE!</v>
      </c>
      <c r="AX257" s="36" t="e">
        <f t="shared" si="143"/>
        <v>#VALUE!</v>
      </c>
      <c r="AY257" s="36" t="e">
        <f t="shared" si="143"/>
        <v>#VALUE!</v>
      </c>
    </row>
    <row r="258" spans="6:51" x14ac:dyDescent="0.3">
      <c r="F258">
        <v>16</v>
      </c>
      <c r="G258" s="29">
        <f t="shared" si="144"/>
        <v>0.68901639486667143</v>
      </c>
      <c r="H258" s="29">
        <f t="shared" si="144"/>
        <v>0.79315941730782191</v>
      </c>
      <c r="I258" s="29">
        <f t="shared" si="144"/>
        <v>0.54175620879883835</v>
      </c>
      <c r="J258" s="29">
        <f t="shared" si="144"/>
        <v>1.187935573256806</v>
      </c>
      <c r="K258" s="29">
        <f t="shared" si="144"/>
        <v>0</v>
      </c>
      <c r="L258" s="30" t="e">
        <f t="shared" si="144"/>
        <v>#VALUE!</v>
      </c>
      <c r="M258" s="31">
        <f t="shared" si="144"/>
        <v>0</v>
      </c>
      <c r="N258" s="32">
        <f t="shared" si="144"/>
        <v>0</v>
      </c>
      <c r="O258" s="32">
        <f t="shared" si="144"/>
        <v>0</v>
      </c>
      <c r="P258" s="33">
        <f t="shared" si="144"/>
        <v>0</v>
      </c>
      <c r="Q258" s="33">
        <f t="shared" si="144"/>
        <v>0</v>
      </c>
      <c r="R258" s="33">
        <f t="shared" si="144"/>
        <v>0</v>
      </c>
      <c r="S258" s="34">
        <f t="shared" si="144"/>
        <v>0</v>
      </c>
      <c r="T258" s="34">
        <f t="shared" si="144"/>
        <v>0</v>
      </c>
      <c r="U258" s="35" t="e">
        <f t="shared" ref="U258:V273" si="147">$C$5/100*U$163*U186</f>
        <v>#VALUE!</v>
      </c>
      <c r="V258" s="35" t="e">
        <f t="shared" si="147"/>
        <v>#VALUE!</v>
      </c>
      <c r="W258" s="36" t="e">
        <f t="shared" si="144"/>
        <v>#VALUE!</v>
      </c>
      <c r="X258" s="36" t="e">
        <f>X186*X$163</f>
        <v>#VALUE!</v>
      </c>
      <c r="AG258">
        <f t="shared" si="145"/>
        <v>13.698679837501498</v>
      </c>
      <c r="AH258" s="29">
        <f t="shared" si="146"/>
        <v>0.59160132864721082</v>
      </c>
      <c r="AI258" s="29">
        <f t="shared" si="146"/>
        <v>0.78357155049849658</v>
      </c>
      <c r="AJ258" s="29">
        <f t="shared" si="146"/>
        <v>0</v>
      </c>
      <c r="AK258" s="29">
        <f t="shared" si="146"/>
        <v>1.169378680383337</v>
      </c>
      <c r="AL258" s="29">
        <f t="shared" si="146"/>
        <v>0</v>
      </c>
      <c r="AM258" s="30" t="e">
        <f t="shared" si="146"/>
        <v>#VALUE!</v>
      </c>
      <c r="AN258" s="31">
        <f t="shared" si="146"/>
        <v>0</v>
      </c>
      <c r="AO258" s="32">
        <f t="shared" si="146"/>
        <v>0</v>
      </c>
      <c r="AP258" s="32">
        <f t="shared" si="146"/>
        <v>0</v>
      </c>
      <c r="AQ258" s="33">
        <f t="shared" si="146"/>
        <v>0</v>
      </c>
      <c r="AR258" s="33">
        <f t="shared" si="146"/>
        <v>0</v>
      </c>
      <c r="AS258" s="33">
        <f t="shared" si="146"/>
        <v>0</v>
      </c>
      <c r="AT258" s="34">
        <f t="shared" si="146"/>
        <v>0</v>
      </c>
      <c r="AU258" s="34">
        <f t="shared" si="146"/>
        <v>0</v>
      </c>
      <c r="AV258" s="35" t="e">
        <f t="shared" ref="AV258:AW273" si="148">$C$5/100*AV$163*AV186</f>
        <v>#VALUE!</v>
      </c>
      <c r="AW258" s="35" t="e">
        <f t="shared" si="148"/>
        <v>#VALUE!</v>
      </c>
      <c r="AX258" s="36" t="e">
        <f t="shared" ref="AX258:AY273" si="149">AX186*AX$163</f>
        <v>#VALUE!</v>
      </c>
      <c r="AY258" s="36" t="e">
        <f t="shared" si="149"/>
        <v>#VALUE!</v>
      </c>
    </row>
    <row r="259" spans="6:51" x14ac:dyDescent="0.3">
      <c r="F259">
        <v>17</v>
      </c>
      <c r="G259" s="29">
        <f t="shared" ref="G259:X274" si="150">G187*G$163</f>
        <v>0.71156725301964263</v>
      </c>
      <c r="H259" s="29">
        <f t="shared" si="150"/>
        <v>0.79531784017098506</v>
      </c>
      <c r="I259" s="29">
        <f t="shared" si="150"/>
        <v>0.74759970793845154</v>
      </c>
      <c r="J259" s="29">
        <f t="shared" si="150"/>
        <v>1.1919303620030504</v>
      </c>
      <c r="K259" s="29">
        <f t="shared" si="150"/>
        <v>0</v>
      </c>
      <c r="L259" s="30" t="e">
        <f t="shared" si="150"/>
        <v>#VALUE!</v>
      </c>
      <c r="M259" s="31">
        <f t="shared" si="150"/>
        <v>0</v>
      </c>
      <c r="N259" s="32">
        <f t="shared" si="150"/>
        <v>0</v>
      </c>
      <c r="O259" s="32">
        <f t="shared" si="150"/>
        <v>0</v>
      </c>
      <c r="P259" s="33">
        <f t="shared" si="150"/>
        <v>0</v>
      </c>
      <c r="Q259" s="33">
        <f t="shared" si="150"/>
        <v>0</v>
      </c>
      <c r="R259" s="33">
        <f t="shared" si="150"/>
        <v>0</v>
      </c>
      <c r="S259" s="34">
        <f t="shared" si="150"/>
        <v>0</v>
      </c>
      <c r="T259" s="34">
        <f t="shared" si="150"/>
        <v>0</v>
      </c>
      <c r="U259" s="35" t="e">
        <f t="shared" si="147"/>
        <v>#VALUE!</v>
      </c>
      <c r="V259" s="35" t="e">
        <f t="shared" si="147"/>
        <v>#VALUE!</v>
      </c>
      <c r="W259" s="36" t="e">
        <f t="shared" si="150"/>
        <v>#VALUE!</v>
      </c>
      <c r="X259" s="36" t="e">
        <f t="shared" si="150"/>
        <v>#VALUE!</v>
      </c>
      <c r="AG259">
        <f t="shared" si="145"/>
        <v>14.40664366722172</v>
      </c>
      <c r="AH259" s="29">
        <f t="shared" ref="AH259:AU274" si="151">AH187*AH$163</f>
        <v>0.62977199723695398</v>
      </c>
      <c r="AI259" s="29">
        <f t="shared" si="151"/>
        <v>0.78745490790665373</v>
      </c>
      <c r="AJ259" s="29">
        <f t="shared" si="151"/>
        <v>1.6344111758394834E-2</v>
      </c>
      <c r="AK259" s="29">
        <f t="shared" si="151"/>
        <v>1.1770185728174893</v>
      </c>
      <c r="AL259" s="29">
        <f t="shared" si="151"/>
        <v>0</v>
      </c>
      <c r="AM259" s="30" t="e">
        <f t="shared" si="151"/>
        <v>#VALUE!</v>
      </c>
      <c r="AN259" s="31">
        <f t="shared" si="151"/>
        <v>0</v>
      </c>
      <c r="AO259" s="32">
        <f t="shared" si="151"/>
        <v>0</v>
      </c>
      <c r="AP259" s="32">
        <f t="shared" si="151"/>
        <v>0</v>
      </c>
      <c r="AQ259" s="33">
        <f t="shared" si="151"/>
        <v>0</v>
      </c>
      <c r="AR259" s="33">
        <f t="shared" si="151"/>
        <v>0</v>
      </c>
      <c r="AS259" s="33">
        <f t="shared" si="151"/>
        <v>0</v>
      </c>
      <c r="AT259" s="34">
        <f t="shared" si="151"/>
        <v>0</v>
      </c>
      <c r="AU259" s="34">
        <f t="shared" si="151"/>
        <v>0</v>
      </c>
      <c r="AV259" s="35" t="e">
        <f t="shared" si="148"/>
        <v>#VALUE!</v>
      </c>
      <c r="AW259" s="35" t="e">
        <f t="shared" si="148"/>
        <v>#VALUE!</v>
      </c>
      <c r="AX259" s="36" t="e">
        <f t="shared" si="149"/>
        <v>#VALUE!</v>
      </c>
      <c r="AY259" s="36" t="e">
        <f t="shared" si="149"/>
        <v>#VALUE!</v>
      </c>
    </row>
    <row r="260" spans="6:51" x14ac:dyDescent="0.3">
      <c r="F260">
        <v>18</v>
      </c>
      <c r="G260" s="29">
        <f t="shared" si="150"/>
        <v>0.72632226993872662</v>
      </c>
      <c r="H260" s="29">
        <f t="shared" si="150"/>
        <v>0.79678883193418093</v>
      </c>
      <c r="I260" s="29">
        <f t="shared" si="150"/>
        <v>0.88760589564181125</v>
      </c>
      <c r="J260" s="29">
        <f t="shared" si="150"/>
        <v>1.194588115189041</v>
      </c>
      <c r="K260" s="29">
        <f t="shared" si="150"/>
        <v>0</v>
      </c>
      <c r="L260" s="30" t="e">
        <f t="shared" si="150"/>
        <v>#VALUE!</v>
      </c>
      <c r="M260" s="31">
        <f t="shared" si="150"/>
        <v>0</v>
      </c>
      <c r="N260" s="32">
        <f t="shared" si="150"/>
        <v>0</v>
      </c>
      <c r="O260" s="32">
        <f t="shared" si="150"/>
        <v>0</v>
      </c>
      <c r="P260" s="33">
        <f t="shared" si="150"/>
        <v>0</v>
      </c>
      <c r="Q260" s="33">
        <f t="shared" si="150"/>
        <v>0</v>
      </c>
      <c r="R260" s="33">
        <f t="shared" si="150"/>
        <v>0</v>
      </c>
      <c r="S260" s="34">
        <f t="shared" si="150"/>
        <v>0</v>
      </c>
      <c r="T260" s="34">
        <f t="shared" si="150"/>
        <v>0</v>
      </c>
      <c r="U260" s="35" t="e">
        <f t="shared" si="147"/>
        <v>#VALUE!</v>
      </c>
      <c r="V260" s="35" t="e">
        <f t="shared" si="147"/>
        <v>#VALUE!</v>
      </c>
      <c r="W260" s="36" t="e">
        <f t="shared" si="150"/>
        <v>#VALUE!</v>
      </c>
      <c r="X260" s="36" t="e">
        <f t="shared" si="150"/>
        <v>#VALUE!</v>
      </c>
      <c r="AG260">
        <f t="shared" si="145"/>
        <v>15.151195897440212</v>
      </c>
      <c r="AH260" s="29">
        <f t="shared" si="151"/>
        <v>0.6616179826850368</v>
      </c>
      <c r="AI260" s="29">
        <f t="shared" si="151"/>
        <v>0.79055274959051225</v>
      </c>
      <c r="AJ260" s="29">
        <f t="shared" si="151"/>
        <v>0.29750587691437819</v>
      </c>
      <c r="AK260" s="29">
        <f t="shared" si="151"/>
        <v>1.183001005895467</v>
      </c>
      <c r="AL260" s="29">
        <f t="shared" si="151"/>
        <v>0</v>
      </c>
      <c r="AM260" s="30" t="e">
        <f t="shared" si="151"/>
        <v>#VALUE!</v>
      </c>
      <c r="AN260" s="31">
        <f t="shared" si="151"/>
        <v>0</v>
      </c>
      <c r="AO260" s="32">
        <f t="shared" si="151"/>
        <v>0</v>
      </c>
      <c r="AP260" s="32">
        <f t="shared" si="151"/>
        <v>0</v>
      </c>
      <c r="AQ260" s="33">
        <f t="shared" si="151"/>
        <v>0</v>
      </c>
      <c r="AR260" s="33">
        <f t="shared" si="151"/>
        <v>0</v>
      </c>
      <c r="AS260" s="33">
        <f t="shared" si="151"/>
        <v>0</v>
      </c>
      <c r="AT260" s="34">
        <f t="shared" si="151"/>
        <v>0</v>
      </c>
      <c r="AU260" s="34">
        <f t="shared" si="151"/>
        <v>0</v>
      </c>
      <c r="AV260" s="35" t="e">
        <f t="shared" si="148"/>
        <v>#VALUE!</v>
      </c>
      <c r="AW260" s="35" t="e">
        <f t="shared" si="148"/>
        <v>#VALUE!</v>
      </c>
      <c r="AX260" s="36" t="e">
        <f t="shared" si="149"/>
        <v>#VALUE!</v>
      </c>
      <c r="AY260" s="36" t="e">
        <f t="shared" si="149"/>
        <v>#VALUE!</v>
      </c>
    </row>
    <row r="261" spans="6:51" x14ac:dyDescent="0.3">
      <c r="F261">
        <v>19</v>
      </c>
      <c r="G261" s="29">
        <f t="shared" si="150"/>
        <v>0.73568127075815815</v>
      </c>
      <c r="H261" s="29">
        <f t="shared" si="150"/>
        <v>0.79779199495398967</v>
      </c>
      <c r="I261" s="29">
        <f t="shared" si="150"/>
        <v>0.98098034178400284</v>
      </c>
      <c r="J261" s="29">
        <f t="shared" si="150"/>
        <v>1.1963586836350242</v>
      </c>
      <c r="K261" s="29">
        <f t="shared" si="150"/>
        <v>0</v>
      </c>
      <c r="L261" s="30" t="e">
        <f t="shared" si="150"/>
        <v>#VALUE!</v>
      </c>
      <c r="M261" s="31">
        <f t="shared" si="150"/>
        <v>4.9866938229859825E-2</v>
      </c>
      <c r="N261" s="32">
        <f t="shared" si="150"/>
        <v>0</v>
      </c>
      <c r="O261" s="32">
        <f t="shared" si="150"/>
        <v>0</v>
      </c>
      <c r="P261" s="33">
        <f t="shared" si="150"/>
        <v>0</v>
      </c>
      <c r="Q261" s="33">
        <f t="shared" si="150"/>
        <v>0</v>
      </c>
      <c r="R261" s="33">
        <f t="shared" si="150"/>
        <v>0</v>
      </c>
      <c r="S261" s="34">
        <f t="shared" si="150"/>
        <v>0</v>
      </c>
      <c r="T261" s="34">
        <f t="shared" si="150"/>
        <v>0</v>
      </c>
      <c r="U261" s="35" t="e">
        <f t="shared" si="147"/>
        <v>#VALUE!</v>
      </c>
      <c r="V261" s="35" t="e">
        <f t="shared" si="147"/>
        <v>#VALUE!</v>
      </c>
      <c r="W261" s="36" t="e">
        <f t="shared" si="150"/>
        <v>#VALUE!</v>
      </c>
      <c r="X261" s="36" t="e">
        <f t="shared" si="150"/>
        <v>#VALUE!</v>
      </c>
      <c r="AG261">
        <f t="shared" si="145"/>
        <v>15.934227459578645</v>
      </c>
      <c r="AH261" s="29">
        <f t="shared" si="151"/>
        <v>0.68719225255030669</v>
      </c>
      <c r="AI261" s="29">
        <f t="shared" si="151"/>
        <v>0.79298632343067588</v>
      </c>
      <c r="AJ261" s="29">
        <f t="shared" si="151"/>
        <v>0.52535365818145596</v>
      </c>
      <c r="AK261" s="29">
        <f t="shared" si="151"/>
        <v>1.1876112632366638</v>
      </c>
      <c r="AL261" s="29">
        <f t="shared" si="151"/>
        <v>0</v>
      </c>
      <c r="AM261" s="30" t="e">
        <f t="shared" si="151"/>
        <v>#VALUE!</v>
      </c>
      <c r="AN261" s="31">
        <f t="shared" si="151"/>
        <v>0</v>
      </c>
      <c r="AO261" s="32">
        <f t="shared" si="151"/>
        <v>0</v>
      </c>
      <c r="AP261" s="32">
        <f t="shared" si="151"/>
        <v>0</v>
      </c>
      <c r="AQ261" s="33">
        <f t="shared" si="151"/>
        <v>0</v>
      </c>
      <c r="AR261" s="33">
        <f t="shared" si="151"/>
        <v>0</v>
      </c>
      <c r="AS261" s="33">
        <f t="shared" si="151"/>
        <v>0</v>
      </c>
      <c r="AT261" s="34">
        <f t="shared" si="151"/>
        <v>0</v>
      </c>
      <c r="AU261" s="34">
        <f t="shared" si="151"/>
        <v>0</v>
      </c>
      <c r="AV261" s="35" t="e">
        <f t="shared" si="148"/>
        <v>#VALUE!</v>
      </c>
      <c r="AW261" s="35" t="e">
        <f t="shared" si="148"/>
        <v>#VALUE!</v>
      </c>
      <c r="AX261" s="36" t="e">
        <f t="shared" si="149"/>
        <v>#VALUE!</v>
      </c>
      <c r="AY261" s="36" t="e">
        <f t="shared" si="149"/>
        <v>#VALUE!</v>
      </c>
    </row>
    <row r="262" spans="6:51" x14ac:dyDescent="0.3">
      <c r="F262">
        <v>20</v>
      </c>
      <c r="G262" s="29">
        <f t="shared" si="150"/>
        <v>0.74146628470558185</v>
      </c>
      <c r="H262" s="29">
        <f t="shared" si="150"/>
        <v>0.79847706726446255</v>
      </c>
      <c r="I262" s="29">
        <f t="shared" si="150"/>
        <v>1.0422194896559189</v>
      </c>
      <c r="J262" s="29">
        <f t="shared" si="150"/>
        <v>1.1975406755922111</v>
      </c>
      <c r="K262" s="29">
        <f t="shared" si="150"/>
        <v>0</v>
      </c>
      <c r="L262" s="30" t="e">
        <f t="shared" si="150"/>
        <v>#VALUE!</v>
      </c>
      <c r="M262" s="31">
        <f t="shared" si="150"/>
        <v>0.10995750091414536</v>
      </c>
      <c r="N262" s="32">
        <f t="shared" si="150"/>
        <v>0</v>
      </c>
      <c r="O262" s="32">
        <f t="shared" si="150"/>
        <v>0</v>
      </c>
      <c r="P262" s="33">
        <f t="shared" si="150"/>
        <v>0</v>
      </c>
      <c r="Q262" s="33">
        <f t="shared" si="150"/>
        <v>0</v>
      </c>
      <c r="R262" s="33">
        <f t="shared" si="150"/>
        <v>0</v>
      </c>
      <c r="S262" s="34">
        <f t="shared" si="150"/>
        <v>0</v>
      </c>
      <c r="T262" s="34">
        <f t="shared" si="150"/>
        <v>0</v>
      </c>
      <c r="U262" s="35" t="e">
        <f t="shared" si="147"/>
        <v>#VALUE!</v>
      </c>
      <c r="V262" s="35" t="e">
        <f t="shared" si="147"/>
        <v>#VALUE!</v>
      </c>
      <c r="W262" s="36" t="e">
        <f t="shared" si="150"/>
        <v>#VALUE!</v>
      </c>
      <c r="X262" s="36" t="e">
        <f t="shared" si="150"/>
        <v>#VALUE!</v>
      </c>
      <c r="AG262">
        <f t="shared" si="145"/>
        <v>16.75772701061085</v>
      </c>
      <c r="AH262" s="29">
        <f t="shared" si="151"/>
        <v>0.70692238188675705</v>
      </c>
      <c r="AI262" s="29">
        <f t="shared" si="151"/>
        <v>0.79486823253818484</v>
      </c>
      <c r="AJ262" s="29">
        <f t="shared" si="151"/>
        <v>0.70460911664357173</v>
      </c>
      <c r="AK262" s="29">
        <f t="shared" si="151"/>
        <v>1.1911064856419824</v>
      </c>
      <c r="AL262" s="29">
        <f t="shared" si="151"/>
        <v>0</v>
      </c>
      <c r="AM262" s="30" t="e">
        <f t="shared" si="151"/>
        <v>#VALUE!</v>
      </c>
      <c r="AN262" s="31">
        <f t="shared" si="151"/>
        <v>0</v>
      </c>
      <c r="AO262" s="32">
        <f t="shared" si="151"/>
        <v>0</v>
      </c>
      <c r="AP262" s="32">
        <f t="shared" si="151"/>
        <v>0</v>
      </c>
      <c r="AQ262" s="33">
        <f t="shared" si="151"/>
        <v>0</v>
      </c>
      <c r="AR262" s="33">
        <f t="shared" si="151"/>
        <v>0</v>
      </c>
      <c r="AS262" s="33">
        <f t="shared" si="151"/>
        <v>0</v>
      </c>
      <c r="AT262" s="34">
        <f t="shared" si="151"/>
        <v>0</v>
      </c>
      <c r="AU262" s="34">
        <f t="shared" si="151"/>
        <v>0</v>
      </c>
      <c r="AV262" s="35" t="e">
        <f t="shared" si="148"/>
        <v>#VALUE!</v>
      </c>
      <c r="AW262" s="35" t="e">
        <f t="shared" si="148"/>
        <v>#VALUE!</v>
      </c>
      <c r="AX262" s="36" t="e">
        <f t="shared" si="149"/>
        <v>#VALUE!</v>
      </c>
      <c r="AY262" s="36" t="e">
        <f t="shared" si="149"/>
        <v>#VALUE!</v>
      </c>
    </row>
    <row r="263" spans="6:51" x14ac:dyDescent="0.3">
      <c r="F263">
        <v>21</v>
      </c>
      <c r="G263" s="29">
        <f t="shared" si="150"/>
        <v>0.74496825458760474</v>
      </c>
      <c r="H263" s="29">
        <f t="shared" si="150"/>
        <v>0.79894585744592173</v>
      </c>
      <c r="I263" s="29">
        <f t="shared" si="150"/>
        <v>1.081821139101768</v>
      </c>
      <c r="J263" s="29">
        <f t="shared" si="150"/>
        <v>1.198331902922608</v>
      </c>
      <c r="K263" s="29">
        <f t="shared" si="150"/>
        <v>0</v>
      </c>
      <c r="L263" s="30" t="e">
        <f t="shared" si="150"/>
        <v>#VALUE!</v>
      </c>
      <c r="M263" s="31">
        <f t="shared" si="150"/>
        <v>0.16230835852891012</v>
      </c>
      <c r="N263" s="32">
        <f t="shared" si="150"/>
        <v>0</v>
      </c>
      <c r="O263" s="32">
        <f t="shared" si="150"/>
        <v>0</v>
      </c>
      <c r="P263" s="33">
        <f t="shared" si="150"/>
        <v>0</v>
      </c>
      <c r="Q263" s="33">
        <f t="shared" si="150"/>
        <v>0</v>
      </c>
      <c r="R263" s="33">
        <f t="shared" si="150"/>
        <v>0</v>
      </c>
      <c r="S263" s="34">
        <f t="shared" si="150"/>
        <v>0</v>
      </c>
      <c r="T263" s="34">
        <f t="shared" si="150"/>
        <v>0</v>
      </c>
      <c r="U263" s="35" t="e">
        <f t="shared" si="147"/>
        <v>#VALUE!</v>
      </c>
      <c r="V263" s="35" t="e">
        <f t="shared" si="147"/>
        <v>#VALUE!</v>
      </c>
      <c r="W263" s="36" t="e">
        <f t="shared" si="150"/>
        <v>#VALUE!</v>
      </c>
      <c r="X263" s="36" t="e">
        <f t="shared" si="150"/>
        <v>#VALUE!</v>
      </c>
      <c r="AG263">
        <f t="shared" si="145"/>
        <v>17.623785983633894</v>
      </c>
      <c r="AH263" s="29">
        <f t="shared" si="151"/>
        <v>0.72152107110601504</v>
      </c>
      <c r="AI263" s="29">
        <f t="shared" si="151"/>
        <v>0.79630033700991054</v>
      </c>
      <c r="AJ263" s="29">
        <f t="shared" si="151"/>
        <v>0.841330641917304</v>
      </c>
      <c r="AK263" s="29">
        <f t="shared" si="151"/>
        <v>1.1937125974071712</v>
      </c>
      <c r="AL263" s="29">
        <f t="shared" si="151"/>
        <v>0</v>
      </c>
      <c r="AM263" s="30" t="e">
        <f t="shared" si="151"/>
        <v>#VALUE!</v>
      </c>
      <c r="AN263" s="31">
        <f t="shared" si="151"/>
        <v>0</v>
      </c>
      <c r="AO263" s="32">
        <f t="shared" si="151"/>
        <v>0</v>
      </c>
      <c r="AP263" s="32">
        <f t="shared" si="151"/>
        <v>0</v>
      </c>
      <c r="AQ263" s="33">
        <f t="shared" si="151"/>
        <v>0</v>
      </c>
      <c r="AR263" s="33">
        <f t="shared" si="151"/>
        <v>0</v>
      </c>
      <c r="AS263" s="33">
        <f t="shared" si="151"/>
        <v>0</v>
      </c>
      <c r="AT263" s="34">
        <f t="shared" si="151"/>
        <v>0</v>
      </c>
      <c r="AU263" s="34">
        <f t="shared" si="151"/>
        <v>0</v>
      </c>
      <c r="AV263" s="35" t="e">
        <f t="shared" si="148"/>
        <v>#VALUE!</v>
      </c>
      <c r="AW263" s="35" t="e">
        <f t="shared" si="148"/>
        <v>#VALUE!</v>
      </c>
      <c r="AX263" s="36" t="e">
        <f t="shared" si="149"/>
        <v>#VALUE!</v>
      </c>
      <c r="AY263" s="36" t="e">
        <f t="shared" si="149"/>
        <v>#VALUE!</v>
      </c>
    </row>
    <row r="264" spans="6:51" x14ac:dyDescent="0.3">
      <c r="F264">
        <v>22</v>
      </c>
      <c r="G264" s="29">
        <f t="shared" si="150"/>
        <v>0.74705400393027555</v>
      </c>
      <c r="H264" s="29">
        <f t="shared" si="150"/>
        <v>0.79926747132296161</v>
      </c>
      <c r="I264" s="29">
        <f t="shared" si="150"/>
        <v>1.1071350669169258</v>
      </c>
      <c r="J264" s="29">
        <f t="shared" si="150"/>
        <v>1.1988632952463751</v>
      </c>
      <c r="K264" s="29">
        <f t="shared" si="150"/>
        <v>0</v>
      </c>
      <c r="L264" s="30" t="e">
        <f t="shared" si="150"/>
        <v>#VALUE!</v>
      </c>
      <c r="M264" s="31">
        <f t="shared" si="150"/>
        <v>0.20778061062480652</v>
      </c>
      <c r="N264" s="32">
        <f t="shared" si="150"/>
        <v>0</v>
      </c>
      <c r="O264" s="32">
        <f t="shared" si="150"/>
        <v>0</v>
      </c>
      <c r="P264" s="33">
        <f t="shared" si="150"/>
        <v>0</v>
      </c>
      <c r="Q264" s="33">
        <f t="shared" si="150"/>
        <v>0</v>
      </c>
      <c r="R264" s="33">
        <f t="shared" si="150"/>
        <v>0</v>
      </c>
      <c r="S264" s="34">
        <f t="shared" si="150"/>
        <v>0</v>
      </c>
      <c r="T264" s="34">
        <f t="shared" si="150"/>
        <v>0</v>
      </c>
      <c r="U264" s="35" t="e">
        <f t="shared" si="147"/>
        <v>#VALUE!</v>
      </c>
      <c r="V264" s="35" t="e">
        <f t="shared" si="147"/>
        <v>#VALUE!</v>
      </c>
      <c r="W264" s="36" t="e">
        <f t="shared" si="150"/>
        <v>#VALUE!</v>
      </c>
      <c r="X264" s="36" t="e">
        <f t="shared" si="150"/>
        <v>#VALUE!</v>
      </c>
      <c r="AG264">
        <f t="shared" si="145"/>
        <v>18.534603899458592</v>
      </c>
      <c r="AH264" s="29">
        <f t="shared" si="151"/>
        <v>0.73186757648124967</v>
      </c>
      <c r="AI264" s="29">
        <f t="shared" si="151"/>
        <v>0.79737246517969884</v>
      </c>
      <c r="AJ264" s="29">
        <f t="shared" si="151"/>
        <v>0.94230010935546293</v>
      </c>
      <c r="AK264" s="29">
        <f t="shared" si="151"/>
        <v>1.1956231984468324</v>
      </c>
      <c r="AL264" s="29">
        <f t="shared" si="151"/>
        <v>0</v>
      </c>
      <c r="AM264" s="30" t="e">
        <f t="shared" si="151"/>
        <v>#VALUE!</v>
      </c>
      <c r="AN264" s="31">
        <f t="shared" si="151"/>
        <v>1.9010955050908773E-2</v>
      </c>
      <c r="AO264" s="32">
        <f t="shared" si="151"/>
        <v>0</v>
      </c>
      <c r="AP264" s="32">
        <f t="shared" si="151"/>
        <v>0</v>
      </c>
      <c r="AQ264" s="33">
        <f t="shared" si="151"/>
        <v>0</v>
      </c>
      <c r="AR264" s="33">
        <f t="shared" si="151"/>
        <v>0</v>
      </c>
      <c r="AS264" s="33">
        <f t="shared" si="151"/>
        <v>0</v>
      </c>
      <c r="AT264" s="34">
        <f t="shared" si="151"/>
        <v>0</v>
      </c>
      <c r="AU264" s="34">
        <f t="shared" si="151"/>
        <v>0</v>
      </c>
      <c r="AV264" s="35" t="e">
        <f t="shared" si="148"/>
        <v>#VALUE!</v>
      </c>
      <c r="AW264" s="35" t="e">
        <f t="shared" si="148"/>
        <v>#VALUE!</v>
      </c>
      <c r="AX264" s="36" t="e">
        <f t="shared" si="149"/>
        <v>#VALUE!</v>
      </c>
      <c r="AY264" s="36" t="e">
        <f t="shared" si="149"/>
        <v>#VALUE!</v>
      </c>
    </row>
    <row r="265" spans="6:51" x14ac:dyDescent="0.3">
      <c r="F265">
        <v>23</v>
      </c>
      <c r="G265" s="29">
        <f t="shared" si="150"/>
        <v>0.7482814773849058</v>
      </c>
      <c r="H265" s="29">
        <f t="shared" si="150"/>
        <v>0.79948878615332364</v>
      </c>
      <c r="I265" s="29">
        <f t="shared" si="150"/>
        <v>1.1231662772517563</v>
      </c>
      <c r="J265" s="29">
        <f t="shared" si="150"/>
        <v>1.1992215278000156</v>
      </c>
      <c r="K265" s="29">
        <f t="shared" si="150"/>
        <v>0</v>
      </c>
      <c r="L265" s="30" t="e">
        <f t="shared" si="150"/>
        <v>#VALUE!</v>
      </c>
      <c r="M265" s="31">
        <f t="shared" si="150"/>
        <v>0.24718144375641105</v>
      </c>
      <c r="N265" s="32">
        <f t="shared" si="150"/>
        <v>0</v>
      </c>
      <c r="O265" s="32">
        <f t="shared" si="150"/>
        <v>0</v>
      </c>
      <c r="P265" s="33">
        <f t="shared" si="150"/>
        <v>0</v>
      </c>
      <c r="Q265" s="33">
        <f t="shared" si="150"/>
        <v>0</v>
      </c>
      <c r="R265" s="33">
        <f t="shared" si="150"/>
        <v>0</v>
      </c>
      <c r="S265" s="34">
        <f t="shared" si="150"/>
        <v>0</v>
      </c>
      <c r="T265" s="34">
        <f t="shared" si="150"/>
        <v>0</v>
      </c>
      <c r="U265" s="35" t="e">
        <f t="shared" si="147"/>
        <v>#VALUE!</v>
      </c>
      <c r="V265" s="35" t="e">
        <f t="shared" si="147"/>
        <v>#VALUE!</v>
      </c>
      <c r="W265" s="36" t="e">
        <f t="shared" si="150"/>
        <v>#VALUE!</v>
      </c>
      <c r="X265" s="36" t="e">
        <f t="shared" si="150"/>
        <v>#VALUE!</v>
      </c>
      <c r="AG265">
        <f t="shared" si="145"/>
        <v>19.49249395270925</v>
      </c>
      <c r="AH265" s="29">
        <f t="shared" si="151"/>
        <v>0.73888541112963746</v>
      </c>
      <c r="AI265" s="29">
        <f t="shared" si="151"/>
        <v>0.79816189369241897</v>
      </c>
      <c r="AJ265" s="29">
        <f t="shared" si="151"/>
        <v>1.0144197216455855</v>
      </c>
      <c r="AK265" s="29">
        <f t="shared" si="151"/>
        <v>1.1970001647200041</v>
      </c>
      <c r="AL265" s="29">
        <f t="shared" si="151"/>
        <v>0</v>
      </c>
      <c r="AM265" s="30" t="e">
        <f t="shared" si="151"/>
        <v>#VALUE!</v>
      </c>
      <c r="AN265" s="31">
        <f t="shared" si="151"/>
        <v>8.0484207910812566E-2</v>
      </c>
      <c r="AO265" s="32">
        <f t="shared" si="151"/>
        <v>0</v>
      </c>
      <c r="AP265" s="32">
        <f t="shared" si="151"/>
        <v>0</v>
      </c>
      <c r="AQ265" s="33">
        <f t="shared" si="151"/>
        <v>0</v>
      </c>
      <c r="AR265" s="33">
        <f t="shared" si="151"/>
        <v>0</v>
      </c>
      <c r="AS265" s="33">
        <f t="shared" si="151"/>
        <v>0</v>
      </c>
      <c r="AT265" s="34">
        <f t="shared" si="151"/>
        <v>0</v>
      </c>
      <c r="AU265" s="34">
        <f t="shared" si="151"/>
        <v>0</v>
      </c>
      <c r="AV265" s="35" t="e">
        <f t="shared" si="148"/>
        <v>#VALUE!</v>
      </c>
      <c r="AW265" s="35" t="e">
        <f t="shared" si="148"/>
        <v>#VALUE!</v>
      </c>
      <c r="AX265" s="36" t="e">
        <f t="shared" si="149"/>
        <v>#VALUE!</v>
      </c>
      <c r="AY265" s="36" t="e">
        <f t="shared" si="149"/>
        <v>#VALUE!</v>
      </c>
    </row>
    <row r="266" spans="6:51" x14ac:dyDescent="0.3">
      <c r="F266">
        <v>24</v>
      </c>
      <c r="G266" s="29">
        <f t="shared" si="150"/>
        <v>0.74899805686528276</v>
      </c>
      <c r="H266" s="29">
        <f t="shared" si="150"/>
        <v>0.79964160726947431</v>
      </c>
      <c r="I266" s="29">
        <f t="shared" si="150"/>
        <v>1.1332461307894257</v>
      </c>
      <c r="J266" s="29">
        <f t="shared" si="150"/>
        <v>1.1994640378504906</v>
      </c>
      <c r="K266" s="29">
        <f t="shared" si="150"/>
        <v>0</v>
      </c>
      <c r="L266" s="30" t="e">
        <f t="shared" si="150"/>
        <v>#VALUE!</v>
      </c>
      <c r="M266" s="31">
        <f t="shared" si="150"/>
        <v>0.28125424007417221</v>
      </c>
      <c r="N266" s="32">
        <f t="shared" si="150"/>
        <v>0</v>
      </c>
      <c r="O266" s="32">
        <f t="shared" si="150"/>
        <v>0</v>
      </c>
      <c r="P266" s="33">
        <f t="shared" si="150"/>
        <v>0</v>
      </c>
      <c r="Q266" s="33">
        <f t="shared" si="150"/>
        <v>0</v>
      </c>
      <c r="R266" s="33">
        <f t="shared" si="150"/>
        <v>0</v>
      </c>
      <c r="S266" s="34">
        <f t="shared" si="150"/>
        <v>0</v>
      </c>
      <c r="T266" s="34">
        <f t="shared" si="150"/>
        <v>0</v>
      </c>
      <c r="U266" s="35" t="e">
        <f t="shared" si="147"/>
        <v>#VALUE!</v>
      </c>
      <c r="V266" s="35" t="e">
        <f t="shared" si="147"/>
        <v>#VALUE!</v>
      </c>
      <c r="W266" s="36" t="e">
        <f t="shared" si="150"/>
        <v>#VALUE!</v>
      </c>
      <c r="X266" s="36" t="e">
        <f t="shared" si="150"/>
        <v>#VALUE!</v>
      </c>
      <c r="AG266">
        <f t="shared" si="145"/>
        <v>20.499888886619559</v>
      </c>
      <c r="AH266" s="29">
        <f t="shared" si="151"/>
        <v>0.74343954402601398</v>
      </c>
      <c r="AI266" s="29">
        <f t="shared" si="151"/>
        <v>0.79873350221245409</v>
      </c>
      <c r="AJ266" s="29">
        <f t="shared" si="151"/>
        <v>1.0641974314698004</v>
      </c>
      <c r="AK266" s="29">
        <f t="shared" si="151"/>
        <v>1.1979756067314162</v>
      </c>
      <c r="AL266" s="29">
        <f t="shared" si="151"/>
        <v>0</v>
      </c>
      <c r="AM266" s="30" t="e">
        <f t="shared" si="151"/>
        <v>#VALUE!</v>
      </c>
      <c r="AN266" s="31">
        <f t="shared" si="151"/>
        <v>0.13703965753039221</v>
      </c>
      <c r="AO266" s="32">
        <f t="shared" si="151"/>
        <v>0</v>
      </c>
      <c r="AP266" s="32">
        <f t="shared" si="151"/>
        <v>0</v>
      </c>
      <c r="AQ266" s="33">
        <f t="shared" si="151"/>
        <v>0</v>
      </c>
      <c r="AR266" s="33">
        <f t="shared" si="151"/>
        <v>0</v>
      </c>
      <c r="AS266" s="33">
        <f t="shared" si="151"/>
        <v>0</v>
      </c>
      <c r="AT266" s="34">
        <f t="shared" si="151"/>
        <v>0</v>
      </c>
      <c r="AU266" s="34">
        <f t="shared" si="151"/>
        <v>0</v>
      </c>
      <c r="AV266" s="35" t="e">
        <f t="shared" si="148"/>
        <v>#VALUE!</v>
      </c>
      <c r="AW266" s="35" t="e">
        <f t="shared" si="148"/>
        <v>#VALUE!</v>
      </c>
      <c r="AX266" s="36" t="e">
        <f t="shared" si="149"/>
        <v>#VALUE!</v>
      </c>
      <c r="AY266" s="36" t="e">
        <f t="shared" si="149"/>
        <v>#VALUE!</v>
      </c>
    </row>
    <row r="267" spans="6:51" x14ac:dyDescent="0.3">
      <c r="F267">
        <v>25</v>
      </c>
      <c r="G267" s="29">
        <f t="shared" si="150"/>
        <v>0.74941450568249846</v>
      </c>
      <c r="H267" s="29">
        <f t="shared" si="150"/>
        <v>0.79974753429104473</v>
      </c>
      <c r="I267" s="29">
        <f t="shared" si="150"/>
        <v>1.139550899321689</v>
      </c>
      <c r="J267" s="29">
        <f t="shared" si="150"/>
        <v>1.1996289538431377</v>
      </c>
      <c r="K267" s="29">
        <f t="shared" si="150"/>
        <v>0</v>
      </c>
      <c r="L267" s="30" t="e">
        <f t="shared" si="150"/>
        <v>#VALUE!</v>
      </c>
      <c r="M267" s="31">
        <f t="shared" si="150"/>
        <v>0.31067403155383744</v>
      </c>
      <c r="N267" s="32">
        <f t="shared" si="150"/>
        <v>0</v>
      </c>
      <c r="O267" s="32">
        <f t="shared" si="150"/>
        <v>0</v>
      </c>
      <c r="P267" s="33">
        <f t="shared" si="150"/>
        <v>0</v>
      </c>
      <c r="Q267" s="33">
        <f t="shared" si="150"/>
        <v>0</v>
      </c>
      <c r="R267" s="33">
        <f t="shared" si="150"/>
        <v>0</v>
      </c>
      <c r="S267" s="34">
        <f t="shared" si="150"/>
        <v>0</v>
      </c>
      <c r="T267" s="34">
        <f t="shared" si="150"/>
        <v>0</v>
      </c>
      <c r="U267" s="35" t="e">
        <f t="shared" si="147"/>
        <v>#VALUE!</v>
      </c>
      <c r="V267" s="35" t="e">
        <f t="shared" si="147"/>
        <v>#VALUE!</v>
      </c>
      <c r="W267" s="36" t="e">
        <f t="shared" si="150"/>
        <v>#VALUE!</v>
      </c>
      <c r="X267" s="36" t="e">
        <f t="shared" si="150"/>
        <v>#VALUE!</v>
      </c>
      <c r="AG267">
        <f t="shared" si="145"/>
        <v>21.559347171444852</v>
      </c>
      <c r="AH267" s="29">
        <f t="shared" si="151"/>
        <v>0.74626785345982505</v>
      </c>
      <c r="AI267" s="29">
        <f t="shared" si="151"/>
        <v>0.79914047101111996</v>
      </c>
      <c r="AJ267" s="29">
        <f t="shared" si="151"/>
        <v>1.0973751716092826</v>
      </c>
      <c r="AK267" s="29">
        <f t="shared" si="151"/>
        <v>1.1986547910423979</v>
      </c>
      <c r="AL267" s="29">
        <f t="shared" si="151"/>
        <v>0</v>
      </c>
      <c r="AM267" s="30" t="e">
        <f t="shared" si="151"/>
        <v>#VALUE!</v>
      </c>
      <c r="AN267" s="31">
        <f t="shared" si="151"/>
        <v>0.18853774974764037</v>
      </c>
      <c r="AO267" s="32">
        <f t="shared" si="151"/>
        <v>0</v>
      </c>
      <c r="AP267" s="32">
        <f t="shared" si="151"/>
        <v>0</v>
      </c>
      <c r="AQ267" s="33">
        <f t="shared" si="151"/>
        <v>0</v>
      </c>
      <c r="AR267" s="33">
        <f t="shared" si="151"/>
        <v>0</v>
      </c>
      <c r="AS267" s="33">
        <f t="shared" si="151"/>
        <v>0</v>
      </c>
      <c r="AT267" s="34">
        <f t="shared" si="151"/>
        <v>0</v>
      </c>
      <c r="AU267" s="34">
        <f t="shared" si="151"/>
        <v>0</v>
      </c>
      <c r="AV267" s="35" t="e">
        <f t="shared" si="148"/>
        <v>#VALUE!</v>
      </c>
      <c r="AW267" s="35" t="e">
        <f t="shared" si="148"/>
        <v>#VALUE!</v>
      </c>
      <c r="AX267" s="36" t="e">
        <f t="shared" si="149"/>
        <v>#VALUE!</v>
      </c>
      <c r="AY267" s="36" t="e">
        <f t="shared" si="149"/>
        <v>#VALUE!</v>
      </c>
    </row>
    <row r="268" spans="6:51" x14ac:dyDescent="0.3">
      <c r="F268">
        <v>26</v>
      </c>
      <c r="G268" s="29">
        <f t="shared" si="150"/>
        <v>0.74965621205794464</v>
      </c>
      <c r="H268" s="29">
        <f t="shared" si="150"/>
        <v>0.79982125895806822</v>
      </c>
      <c r="I268" s="29">
        <f t="shared" si="150"/>
        <v>1.1434808343454401</v>
      </c>
      <c r="J268" s="29">
        <f t="shared" si="150"/>
        <v>1.1997416463270301</v>
      </c>
      <c r="K268" s="29">
        <f t="shared" si="150"/>
        <v>0</v>
      </c>
      <c r="L268" s="30" t="e">
        <f t="shared" si="150"/>
        <v>#VALUE!</v>
      </c>
      <c r="M268" s="31">
        <f t="shared" si="150"/>
        <v>0.33604681424535249</v>
      </c>
      <c r="N268" s="32">
        <f t="shared" si="150"/>
        <v>0</v>
      </c>
      <c r="O268" s="32">
        <f t="shared" si="150"/>
        <v>0</v>
      </c>
      <c r="P268" s="33">
        <f t="shared" si="150"/>
        <v>0</v>
      </c>
      <c r="Q268" s="33">
        <f t="shared" si="150"/>
        <v>0</v>
      </c>
      <c r="R268" s="33">
        <f t="shared" si="150"/>
        <v>0</v>
      </c>
      <c r="S268" s="34">
        <f t="shared" si="150"/>
        <v>0</v>
      </c>
      <c r="T268" s="34">
        <f t="shared" si="150"/>
        <v>0</v>
      </c>
      <c r="U268" s="35" t="e">
        <f t="shared" si="147"/>
        <v>#VALUE!</v>
      </c>
      <c r="V268" s="35" t="e">
        <f t="shared" si="147"/>
        <v>#VALUE!</v>
      </c>
      <c r="W268" s="36" t="e">
        <f t="shared" si="150"/>
        <v>#VALUE!</v>
      </c>
      <c r="X268" s="36" t="e">
        <f t="shared" si="150"/>
        <v>#VALUE!</v>
      </c>
      <c r="AG268">
        <f t="shared" si="145"/>
        <v>22.673559502181952</v>
      </c>
      <c r="AH268" s="29">
        <f t="shared" si="151"/>
        <v>0.74795045900052981</v>
      </c>
      <c r="AI268" s="29">
        <f t="shared" si="151"/>
        <v>0.7994253703711578</v>
      </c>
      <c r="AJ268" s="29">
        <f t="shared" si="151"/>
        <v>1.1187214933557299</v>
      </c>
      <c r="AK268" s="29">
        <f t="shared" si="151"/>
        <v>1.1991196309224508</v>
      </c>
      <c r="AL268" s="29">
        <f t="shared" si="151"/>
        <v>0</v>
      </c>
      <c r="AM268" s="30" t="e">
        <f t="shared" si="151"/>
        <v>#VALUE!</v>
      </c>
      <c r="AN268" s="31">
        <f t="shared" si="151"/>
        <v>0.2349399418340169</v>
      </c>
      <c r="AO268" s="32">
        <f t="shared" si="151"/>
        <v>0</v>
      </c>
      <c r="AP268" s="32">
        <f t="shared" si="151"/>
        <v>0</v>
      </c>
      <c r="AQ268" s="33">
        <f t="shared" si="151"/>
        <v>0</v>
      </c>
      <c r="AR268" s="33">
        <f t="shared" si="151"/>
        <v>0</v>
      </c>
      <c r="AS268" s="33">
        <f t="shared" si="151"/>
        <v>0</v>
      </c>
      <c r="AT268" s="34">
        <f t="shared" si="151"/>
        <v>0</v>
      </c>
      <c r="AU268" s="34">
        <f t="shared" si="151"/>
        <v>0</v>
      </c>
      <c r="AV268" s="35" t="e">
        <f t="shared" si="148"/>
        <v>#VALUE!</v>
      </c>
      <c r="AW268" s="35" t="e">
        <f t="shared" si="148"/>
        <v>#VALUE!</v>
      </c>
      <c r="AX268" s="36" t="e">
        <f t="shared" si="149"/>
        <v>#VALUE!</v>
      </c>
      <c r="AY268" s="36" t="e">
        <f t="shared" si="149"/>
        <v>#VALUE!</v>
      </c>
    </row>
    <row r="269" spans="6:51" x14ac:dyDescent="0.3">
      <c r="F269">
        <v>27</v>
      </c>
      <c r="G269" s="29">
        <f t="shared" si="150"/>
        <v>0.74979671095785139</v>
      </c>
      <c r="H269" s="29">
        <f t="shared" si="150"/>
        <v>0.79987279544895451</v>
      </c>
      <c r="I269" s="29">
        <f t="shared" si="150"/>
        <v>1.1459260030867564</v>
      </c>
      <c r="J269" s="29">
        <f t="shared" si="150"/>
        <v>1.1998190456480684</v>
      </c>
      <c r="K269" s="29">
        <f t="shared" si="150"/>
        <v>0</v>
      </c>
      <c r="L269" s="30" t="e">
        <f t="shared" si="150"/>
        <v>#VALUE!</v>
      </c>
      <c r="M269" s="31">
        <f t="shared" si="150"/>
        <v>0.35791152981488028</v>
      </c>
      <c r="N269" s="32">
        <f t="shared" si="150"/>
        <v>0</v>
      </c>
      <c r="O269" s="32">
        <f t="shared" si="150"/>
        <v>0</v>
      </c>
      <c r="P269" s="33">
        <f t="shared" si="150"/>
        <v>0</v>
      </c>
      <c r="Q269" s="33">
        <f t="shared" si="150"/>
        <v>0</v>
      </c>
      <c r="R269" s="33">
        <f t="shared" si="150"/>
        <v>0</v>
      </c>
      <c r="S269" s="34">
        <f t="shared" si="150"/>
        <v>0</v>
      </c>
      <c r="T269" s="34">
        <f t="shared" si="150"/>
        <v>0</v>
      </c>
      <c r="U269" s="35" t="e">
        <f t="shared" si="147"/>
        <v>#VALUE!</v>
      </c>
      <c r="V269" s="35" t="e">
        <f t="shared" si="147"/>
        <v>#VALUE!</v>
      </c>
      <c r="W269" s="36" t="e">
        <f t="shared" si="150"/>
        <v>#VALUE!</v>
      </c>
      <c r="X269" s="36" t="e">
        <f t="shared" si="150"/>
        <v>#VALUE!</v>
      </c>
      <c r="AG269">
        <f t="shared" si="145"/>
        <v>23.845355632098787</v>
      </c>
      <c r="AH269" s="29">
        <f t="shared" si="151"/>
        <v>0.74891096293044612</v>
      </c>
      <c r="AI269" s="29">
        <f t="shared" si="151"/>
        <v>0.79962148926661192</v>
      </c>
      <c r="AJ269" s="29">
        <f t="shared" si="151"/>
        <v>1.1319782424231533</v>
      </c>
      <c r="AK269" s="29">
        <f t="shared" si="151"/>
        <v>1.1994323916287073</v>
      </c>
      <c r="AL269" s="29">
        <f t="shared" si="151"/>
        <v>0</v>
      </c>
      <c r="AM269" s="30" t="e">
        <f t="shared" si="151"/>
        <v>#VALUE!</v>
      </c>
      <c r="AN269" s="31">
        <f t="shared" si="151"/>
        <v>0.27630539345663108</v>
      </c>
      <c r="AO269" s="32">
        <f t="shared" si="151"/>
        <v>0</v>
      </c>
      <c r="AP269" s="32">
        <f t="shared" si="151"/>
        <v>0</v>
      </c>
      <c r="AQ269" s="33">
        <f t="shared" si="151"/>
        <v>0</v>
      </c>
      <c r="AR269" s="33">
        <f t="shared" si="151"/>
        <v>0</v>
      </c>
      <c r="AS269" s="33">
        <f t="shared" si="151"/>
        <v>0</v>
      </c>
      <c r="AT269" s="34">
        <f t="shared" si="151"/>
        <v>0</v>
      </c>
      <c r="AU269" s="34">
        <f t="shared" si="151"/>
        <v>0</v>
      </c>
      <c r="AV269" s="35" t="e">
        <f t="shared" si="148"/>
        <v>#VALUE!</v>
      </c>
      <c r="AW269" s="35" t="e">
        <f t="shared" si="148"/>
        <v>#VALUE!</v>
      </c>
      <c r="AX269" s="36" t="e">
        <f t="shared" si="149"/>
        <v>#VALUE!</v>
      </c>
      <c r="AY269" s="36" t="e">
        <f t="shared" si="149"/>
        <v>#VALUE!</v>
      </c>
    </row>
    <row r="270" spans="6:51" x14ac:dyDescent="0.3">
      <c r="F270">
        <v>28</v>
      </c>
      <c r="G270" s="29">
        <f t="shared" si="150"/>
        <v>0.7498787075570934</v>
      </c>
      <c r="H270" s="29">
        <f t="shared" si="150"/>
        <v>0.79990898718879933</v>
      </c>
      <c r="I270" s="29">
        <f t="shared" si="150"/>
        <v>1.1474468325147849</v>
      </c>
      <c r="J270" s="29">
        <f t="shared" si="150"/>
        <v>1.1998724876377611</v>
      </c>
      <c r="K270" s="29">
        <f t="shared" si="150"/>
        <v>0</v>
      </c>
      <c r="L270" s="30" t="e">
        <f t="shared" si="150"/>
        <v>#VALUE!</v>
      </c>
      <c r="M270" s="31">
        <f t="shared" si="150"/>
        <v>0.37674378449912937</v>
      </c>
      <c r="N270" s="32">
        <f t="shared" si="150"/>
        <v>0</v>
      </c>
      <c r="O270" s="32">
        <f t="shared" si="150"/>
        <v>0</v>
      </c>
      <c r="P270" s="33">
        <f t="shared" si="150"/>
        <v>0</v>
      </c>
      <c r="Q270" s="33">
        <f t="shared" si="150"/>
        <v>0</v>
      </c>
      <c r="R270" s="33">
        <f t="shared" si="150"/>
        <v>0</v>
      </c>
      <c r="S270" s="34">
        <f t="shared" si="150"/>
        <v>0</v>
      </c>
      <c r="T270" s="34">
        <f t="shared" si="150"/>
        <v>0</v>
      </c>
      <c r="U270" s="35" t="e">
        <f t="shared" si="147"/>
        <v>#VALUE!</v>
      </c>
      <c r="V270" s="35" t="e">
        <f t="shared" si="147"/>
        <v>#VALUE!</v>
      </c>
      <c r="W270" s="36" t="e">
        <f t="shared" si="150"/>
        <v>#VALUE!</v>
      </c>
      <c r="X270" s="36" t="e">
        <f t="shared" si="150"/>
        <v>#VALUE!</v>
      </c>
      <c r="AG270">
        <f t="shared" si="145"/>
        <v>25.07771155942881</v>
      </c>
      <c r="AH270" s="29">
        <f t="shared" si="151"/>
        <v>0.74943835072975773</v>
      </c>
      <c r="AI270" s="29">
        <f t="shared" si="151"/>
        <v>0.79975426432848928</v>
      </c>
      <c r="AJ270" s="29">
        <f t="shared" si="151"/>
        <v>1.1399273471713847</v>
      </c>
      <c r="AK270" s="29">
        <f t="shared" si="151"/>
        <v>1.1996393214969161</v>
      </c>
      <c r="AL270" s="29">
        <f t="shared" si="151"/>
        <v>0</v>
      </c>
      <c r="AM270" s="30" t="e">
        <f t="shared" si="151"/>
        <v>#VALUE!</v>
      </c>
      <c r="AN270" s="31">
        <f t="shared" si="151"/>
        <v>0.31278347443067989</v>
      </c>
      <c r="AO270" s="32">
        <f t="shared" si="151"/>
        <v>0</v>
      </c>
      <c r="AP270" s="32">
        <f t="shared" si="151"/>
        <v>0</v>
      </c>
      <c r="AQ270" s="33">
        <f t="shared" si="151"/>
        <v>0</v>
      </c>
      <c r="AR270" s="33">
        <f t="shared" si="151"/>
        <v>0</v>
      </c>
      <c r="AS270" s="33">
        <f t="shared" si="151"/>
        <v>0</v>
      </c>
      <c r="AT270" s="34">
        <f t="shared" si="151"/>
        <v>0</v>
      </c>
      <c r="AU270" s="34">
        <f t="shared" si="151"/>
        <v>0</v>
      </c>
      <c r="AV270" s="35" t="e">
        <f t="shared" si="148"/>
        <v>#VALUE!</v>
      </c>
      <c r="AW270" s="35" t="e">
        <f t="shared" si="148"/>
        <v>#VALUE!</v>
      </c>
      <c r="AX270" s="36" t="e">
        <f t="shared" si="149"/>
        <v>#VALUE!</v>
      </c>
      <c r="AY270" s="36" t="e">
        <f t="shared" si="149"/>
        <v>#VALUE!</v>
      </c>
    </row>
    <row r="271" spans="6:51" x14ac:dyDescent="0.3">
      <c r="F271">
        <v>29</v>
      </c>
      <c r="G271" s="29">
        <f t="shared" si="150"/>
        <v>0.7499268573676825</v>
      </c>
      <c r="H271" s="29">
        <f t="shared" si="150"/>
        <v>0.79993452469517223</v>
      </c>
      <c r="I271" s="29">
        <f t="shared" si="150"/>
        <v>1.1483936794980689</v>
      </c>
      <c r="J271" s="29">
        <f t="shared" si="150"/>
        <v>1.1999095906337107</v>
      </c>
      <c r="K271" s="29">
        <f t="shared" si="150"/>
        <v>0</v>
      </c>
      <c r="L271" s="30" t="e">
        <f t="shared" si="150"/>
        <v>#VALUE!</v>
      </c>
      <c r="M271" s="31">
        <f t="shared" si="150"/>
        <v>0.39296060087273332</v>
      </c>
      <c r="N271" s="32">
        <f t="shared" si="150"/>
        <v>0</v>
      </c>
      <c r="O271" s="32">
        <f t="shared" si="150"/>
        <v>0</v>
      </c>
      <c r="P271" s="33">
        <f t="shared" si="150"/>
        <v>0</v>
      </c>
      <c r="Q271" s="33">
        <f t="shared" si="150"/>
        <v>0</v>
      </c>
      <c r="R271" s="33">
        <f t="shared" si="150"/>
        <v>0</v>
      </c>
      <c r="S271" s="34">
        <f t="shared" si="150"/>
        <v>0</v>
      </c>
      <c r="T271" s="34">
        <f t="shared" si="150"/>
        <v>0</v>
      </c>
      <c r="U271" s="35" t="e">
        <f t="shared" si="147"/>
        <v>#VALUE!</v>
      </c>
      <c r="V271" s="35" t="e">
        <f t="shared" si="147"/>
        <v>#VALUE!</v>
      </c>
      <c r="W271" s="36" t="e">
        <f t="shared" si="150"/>
        <v>#VALUE!</v>
      </c>
      <c r="X271" s="36" t="e">
        <f t="shared" si="150"/>
        <v>#VALUE!</v>
      </c>
      <c r="AG271">
        <f t="shared" si="145"/>
        <v>26.373757085482247</v>
      </c>
      <c r="AH271" s="29">
        <f t="shared" si="151"/>
        <v>0.74971777034180032</v>
      </c>
      <c r="AI271" s="29">
        <f t="shared" si="151"/>
        <v>0.79984269430365273</v>
      </c>
      <c r="AJ271" s="29">
        <f t="shared" si="151"/>
        <v>1.1445327476920839</v>
      </c>
      <c r="AK271" s="29">
        <f t="shared" si="151"/>
        <v>1.1997739988293532</v>
      </c>
      <c r="AL271" s="29">
        <f t="shared" si="151"/>
        <v>0</v>
      </c>
      <c r="AM271" s="30" t="e">
        <f t="shared" si="151"/>
        <v>#VALUE!</v>
      </c>
      <c r="AN271" s="31">
        <f t="shared" si="151"/>
        <v>0.34460263815170544</v>
      </c>
      <c r="AO271" s="32">
        <f t="shared" si="151"/>
        <v>0</v>
      </c>
      <c r="AP271" s="32">
        <f t="shared" si="151"/>
        <v>0</v>
      </c>
      <c r="AQ271" s="33">
        <f t="shared" si="151"/>
        <v>0</v>
      </c>
      <c r="AR271" s="33">
        <f t="shared" si="151"/>
        <v>0</v>
      </c>
      <c r="AS271" s="33">
        <f t="shared" si="151"/>
        <v>0</v>
      </c>
      <c r="AT271" s="34">
        <f t="shared" si="151"/>
        <v>0</v>
      </c>
      <c r="AU271" s="34">
        <f t="shared" si="151"/>
        <v>0</v>
      </c>
      <c r="AV271" s="35" t="e">
        <f t="shared" si="148"/>
        <v>#VALUE!</v>
      </c>
      <c r="AW271" s="35" t="e">
        <f t="shared" si="148"/>
        <v>#VALUE!</v>
      </c>
      <c r="AX271" s="36" t="e">
        <f t="shared" si="149"/>
        <v>#VALUE!</v>
      </c>
      <c r="AY271" s="36" t="e">
        <f t="shared" si="149"/>
        <v>#VALUE!</v>
      </c>
    </row>
    <row r="272" spans="6:51" x14ac:dyDescent="0.3">
      <c r="F272">
        <v>30</v>
      </c>
      <c r="G272" s="29">
        <f t="shared" si="150"/>
        <v>0.74995535924096524</v>
      </c>
      <c r="H272" s="29">
        <f t="shared" si="150"/>
        <v>0.79995263353200685</v>
      </c>
      <c r="I272" s="29">
        <f t="shared" si="150"/>
        <v>1.1489844625604833</v>
      </c>
      <c r="J272" s="29">
        <f t="shared" si="150"/>
        <v>1.199935495418021</v>
      </c>
      <c r="K272" s="29">
        <f t="shared" si="150"/>
        <v>0</v>
      </c>
      <c r="L272" s="30" t="e">
        <f t="shared" si="150"/>
        <v>#VALUE!</v>
      </c>
      <c r="M272" s="31">
        <f t="shared" si="150"/>
        <v>0.40692568409326024</v>
      </c>
      <c r="N272" s="32">
        <f t="shared" si="150"/>
        <v>0</v>
      </c>
      <c r="O272" s="32">
        <f t="shared" si="150"/>
        <v>0</v>
      </c>
      <c r="P272" s="33">
        <f t="shared" si="150"/>
        <v>0</v>
      </c>
      <c r="Q272" s="33">
        <f t="shared" si="150"/>
        <v>0</v>
      </c>
      <c r="R272" s="33">
        <f t="shared" si="150"/>
        <v>0</v>
      </c>
      <c r="S272" s="34">
        <f t="shared" si="150"/>
        <v>0</v>
      </c>
      <c r="T272" s="34">
        <f t="shared" si="150"/>
        <v>0</v>
      </c>
      <c r="U272" s="35" t="e">
        <f t="shared" si="147"/>
        <v>#VALUE!</v>
      </c>
      <c r="V272" s="35" t="e">
        <f t="shared" si="147"/>
        <v>#VALUE!</v>
      </c>
      <c r="W272" s="36" t="e">
        <f t="shared" si="150"/>
        <v>#VALUE!</v>
      </c>
      <c r="X272" s="36" t="e">
        <f t="shared" si="150"/>
        <v>#VALUE!</v>
      </c>
      <c r="AG272">
        <f t="shared" si="145"/>
        <v>27.736783763369349</v>
      </c>
      <c r="AH272" s="29">
        <f t="shared" si="151"/>
        <v>0.74986118142281555</v>
      </c>
      <c r="AI272" s="29">
        <f t="shared" si="151"/>
        <v>0.7999006550279586</v>
      </c>
      <c r="AJ272" s="29">
        <f t="shared" si="151"/>
        <v>1.1471136394617605</v>
      </c>
      <c r="AK272" s="29">
        <f t="shared" si="151"/>
        <v>1.1998602641955649</v>
      </c>
      <c r="AL272" s="29">
        <f t="shared" si="151"/>
        <v>0</v>
      </c>
      <c r="AM272" s="30" t="e">
        <f t="shared" si="151"/>
        <v>#VALUE!</v>
      </c>
      <c r="AN272" s="31">
        <f t="shared" si="151"/>
        <v>0.37205647826453819</v>
      </c>
      <c r="AO272" s="32">
        <f t="shared" si="151"/>
        <v>0</v>
      </c>
      <c r="AP272" s="32">
        <f t="shared" si="151"/>
        <v>0</v>
      </c>
      <c r="AQ272" s="33">
        <f t="shared" si="151"/>
        <v>0</v>
      </c>
      <c r="AR272" s="33">
        <f t="shared" si="151"/>
        <v>0</v>
      </c>
      <c r="AS272" s="33">
        <f t="shared" si="151"/>
        <v>0</v>
      </c>
      <c r="AT272" s="34">
        <f t="shared" si="151"/>
        <v>0</v>
      </c>
      <c r="AU272" s="34">
        <f t="shared" si="151"/>
        <v>0</v>
      </c>
      <c r="AV272" s="35" t="e">
        <f t="shared" si="148"/>
        <v>#VALUE!</v>
      </c>
      <c r="AW272" s="35" t="e">
        <f t="shared" si="148"/>
        <v>#VALUE!</v>
      </c>
      <c r="AX272" s="36" t="e">
        <f t="shared" si="149"/>
        <v>#VALUE!</v>
      </c>
      <c r="AY272" s="36" t="e">
        <f t="shared" si="149"/>
        <v>#VALUE!</v>
      </c>
    </row>
    <row r="273" spans="6:51" x14ac:dyDescent="0.3">
      <c r="F273">
        <v>31</v>
      </c>
      <c r="G273" s="29">
        <f t="shared" si="150"/>
        <v>0.7499723930757124</v>
      </c>
      <c r="H273" s="29">
        <f t="shared" si="150"/>
        <v>0.79996553985523844</v>
      </c>
      <c r="I273" s="29">
        <f t="shared" si="150"/>
        <v>1.1493542838556146</v>
      </c>
      <c r="J273" s="29">
        <f t="shared" si="150"/>
        <v>1.1999536860184343</v>
      </c>
      <c r="K273" s="29">
        <f t="shared" si="150"/>
        <v>0</v>
      </c>
      <c r="L273" s="30" t="e">
        <f t="shared" si="150"/>
        <v>#VALUE!</v>
      </c>
      <c r="M273" s="31">
        <f t="shared" si="150"/>
        <v>0.41895483372403214</v>
      </c>
      <c r="N273" s="32">
        <f t="shared" si="150"/>
        <v>0</v>
      </c>
      <c r="O273" s="32">
        <f t="shared" si="150"/>
        <v>0</v>
      </c>
      <c r="P273" s="33">
        <f t="shared" si="150"/>
        <v>0</v>
      </c>
      <c r="Q273" s="33">
        <f t="shared" si="150"/>
        <v>0</v>
      </c>
      <c r="R273" s="33">
        <f t="shared" si="150"/>
        <v>0</v>
      </c>
      <c r="S273" s="34">
        <f t="shared" si="150"/>
        <v>0</v>
      </c>
      <c r="T273" s="34">
        <f t="shared" si="150"/>
        <v>0</v>
      </c>
      <c r="U273" s="35" t="e">
        <f t="shared" si="147"/>
        <v>#VALUE!</v>
      </c>
      <c r="V273" s="35" t="e">
        <f t="shared" si="147"/>
        <v>#VALUE!</v>
      </c>
      <c r="W273" s="36" t="e">
        <f t="shared" si="150"/>
        <v>#VALUE!</v>
      </c>
      <c r="X273" s="36" t="e">
        <f t="shared" si="150"/>
        <v>#VALUE!</v>
      </c>
      <c r="AG273">
        <f t="shared" si="145"/>
        <v>29.170253257523047</v>
      </c>
      <c r="AH273" s="29">
        <f t="shared" si="151"/>
        <v>0.74993281419204116</v>
      </c>
      <c r="AI273" s="29">
        <f t="shared" si="151"/>
        <v>0.79993806060872785</v>
      </c>
      <c r="AJ273" s="29">
        <f t="shared" si="151"/>
        <v>1.1485148554560667</v>
      </c>
      <c r="AK273" s="29">
        <f t="shared" si="151"/>
        <v>1.1999146786604844</v>
      </c>
      <c r="AL273" s="29">
        <f t="shared" si="151"/>
        <v>0</v>
      </c>
      <c r="AM273" s="30" t="e">
        <f t="shared" si="151"/>
        <v>#VALUE!</v>
      </c>
      <c r="AN273" s="31">
        <f t="shared" si="151"/>
        <v>0.3954879741743918</v>
      </c>
      <c r="AO273" s="32">
        <f t="shared" si="151"/>
        <v>0</v>
      </c>
      <c r="AP273" s="32">
        <f t="shared" si="151"/>
        <v>0</v>
      </c>
      <c r="AQ273" s="33">
        <f t="shared" si="151"/>
        <v>0</v>
      </c>
      <c r="AR273" s="33">
        <f t="shared" si="151"/>
        <v>0</v>
      </c>
      <c r="AS273" s="33">
        <f t="shared" si="151"/>
        <v>0</v>
      </c>
      <c r="AT273" s="34">
        <f t="shared" si="151"/>
        <v>0</v>
      </c>
      <c r="AU273" s="34">
        <f t="shared" si="151"/>
        <v>0</v>
      </c>
      <c r="AV273" s="35" t="e">
        <f t="shared" si="148"/>
        <v>#VALUE!</v>
      </c>
      <c r="AW273" s="35" t="e">
        <f t="shared" si="148"/>
        <v>#VALUE!</v>
      </c>
      <c r="AX273" s="36" t="e">
        <f t="shared" si="149"/>
        <v>#VALUE!</v>
      </c>
      <c r="AY273" s="36" t="e">
        <f t="shared" si="149"/>
        <v>#VALUE!</v>
      </c>
    </row>
    <row r="274" spans="6:51" x14ac:dyDescent="0.3">
      <c r="F274">
        <v>32</v>
      </c>
      <c r="G274" s="29">
        <f t="shared" si="150"/>
        <v>0.74998268454615413</v>
      </c>
      <c r="H274" s="29">
        <f t="shared" si="150"/>
        <v>0.7999747860024804</v>
      </c>
      <c r="I274" s="29">
        <f t="shared" si="150"/>
        <v>1.1495867645810902</v>
      </c>
      <c r="J274" s="29">
        <f t="shared" si="150"/>
        <v>1.1999665344631905</v>
      </c>
      <c r="K274" s="29">
        <f t="shared" si="150"/>
        <v>0</v>
      </c>
      <c r="L274" s="30" t="e">
        <f t="shared" si="150"/>
        <v>#VALUE!</v>
      </c>
      <c r="M274" s="31">
        <f t="shared" si="150"/>
        <v>0.42932124895819096</v>
      </c>
      <c r="N274" s="32">
        <f t="shared" si="150"/>
        <v>0</v>
      </c>
      <c r="O274" s="32">
        <f t="shared" si="150"/>
        <v>0</v>
      </c>
      <c r="P274" s="33">
        <f t="shared" si="150"/>
        <v>0</v>
      </c>
      <c r="Q274" s="33">
        <f t="shared" si="150"/>
        <v>0</v>
      </c>
      <c r="R274" s="33">
        <f t="shared" si="150"/>
        <v>0</v>
      </c>
      <c r="S274" s="34">
        <f t="shared" si="150"/>
        <v>0</v>
      </c>
      <c r="T274" s="34">
        <f t="shared" si="150"/>
        <v>0</v>
      </c>
      <c r="U274" s="35" t="e">
        <f t="shared" ref="U274:V289" si="152">$C$5/100*U$163*U202</f>
        <v>#VALUE!</v>
      </c>
      <c r="V274" s="35" t="e">
        <f t="shared" si="152"/>
        <v>#VALUE!</v>
      </c>
      <c r="W274" s="36" t="e">
        <f t="shared" si="150"/>
        <v>#VALUE!</v>
      </c>
      <c r="X274" s="36" t="e">
        <f>X202*X$163</f>
        <v>#VALUE!</v>
      </c>
      <c r="AG274">
        <f t="shared" si="145"/>
        <v>30.677806135251387</v>
      </c>
      <c r="AH274" s="29">
        <f t="shared" si="151"/>
        <v>0.74996781803715651</v>
      </c>
      <c r="AI274" s="29">
        <f t="shared" si="151"/>
        <v>0.79996184425905748</v>
      </c>
      <c r="AJ274" s="29">
        <f t="shared" si="151"/>
        <v>1.1492533611955502</v>
      </c>
      <c r="AK274" s="29">
        <f t="shared" si="151"/>
        <v>1.1999485046714873</v>
      </c>
      <c r="AL274" s="29">
        <f t="shared" si="151"/>
        <v>0</v>
      </c>
      <c r="AM274" s="30" t="e">
        <f t="shared" si="151"/>
        <v>#VALUE!</v>
      </c>
      <c r="AN274" s="31">
        <f t="shared" si="151"/>
        <v>0.41527301711201092</v>
      </c>
      <c r="AO274" s="32">
        <f t="shared" si="151"/>
        <v>0</v>
      </c>
      <c r="AP274" s="32">
        <f t="shared" si="151"/>
        <v>0</v>
      </c>
      <c r="AQ274" s="33">
        <f t="shared" si="151"/>
        <v>0</v>
      </c>
      <c r="AR274" s="33">
        <f t="shared" si="151"/>
        <v>0</v>
      </c>
      <c r="AS274" s="33">
        <f t="shared" si="151"/>
        <v>0</v>
      </c>
      <c r="AT274" s="34">
        <f t="shared" si="151"/>
        <v>0</v>
      </c>
      <c r="AU274" s="34">
        <f t="shared" si="151"/>
        <v>0</v>
      </c>
      <c r="AV274" s="35" t="e">
        <f t="shared" ref="AV274:AW289" si="153">$C$5/100*AV$163*AV202</f>
        <v>#VALUE!</v>
      </c>
      <c r="AW274" s="35" t="e">
        <f t="shared" si="153"/>
        <v>#VALUE!</v>
      </c>
      <c r="AX274" s="36" t="e">
        <f t="shared" ref="AX274:AY289" si="154">AX202*AX$163</f>
        <v>#VALUE!</v>
      </c>
      <c r="AY274" s="36" t="e">
        <f t="shared" si="154"/>
        <v>#VALUE!</v>
      </c>
    </row>
    <row r="275" spans="6:51" x14ac:dyDescent="0.3">
      <c r="F275">
        <v>33</v>
      </c>
      <c r="G275" s="29">
        <f t="shared" ref="G275:X290" si="155">G203*G$163</f>
        <v>0.74998897714096324</v>
      </c>
      <c r="H275" s="29">
        <f t="shared" si="155"/>
        <v>0.79998144490012868</v>
      </c>
      <c r="I275" s="29">
        <f t="shared" si="155"/>
        <v>1.1497336507343876</v>
      </c>
      <c r="J275" s="29">
        <f t="shared" si="155"/>
        <v>1.1999756634208689</v>
      </c>
      <c r="K275" s="29">
        <f t="shared" si="155"/>
        <v>0</v>
      </c>
      <c r="L275" s="30" t="e">
        <f t="shared" si="155"/>
        <v>#VALUE!</v>
      </c>
      <c r="M275" s="31">
        <f t="shared" si="155"/>
        <v>0.43826056396988616</v>
      </c>
      <c r="N275" s="32">
        <f t="shared" si="155"/>
        <v>0</v>
      </c>
      <c r="O275" s="32">
        <f t="shared" si="155"/>
        <v>0</v>
      </c>
      <c r="P275" s="33">
        <f t="shared" si="155"/>
        <v>0</v>
      </c>
      <c r="Q275" s="33">
        <f t="shared" si="155"/>
        <v>0</v>
      </c>
      <c r="R275" s="33">
        <f t="shared" si="155"/>
        <v>0</v>
      </c>
      <c r="S275" s="34">
        <f t="shared" si="155"/>
        <v>0</v>
      </c>
      <c r="T275" s="34">
        <f t="shared" si="155"/>
        <v>0</v>
      </c>
      <c r="U275" s="35" t="e">
        <f t="shared" si="152"/>
        <v>#VALUE!</v>
      </c>
      <c r="V275" s="35" t="e">
        <f t="shared" si="152"/>
        <v>#VALUE!</v>
      </c>
      <c r="W275" s="36" t="e">
        <f t="shared" si="155"/>
        <v>#VALUE!</v>
      </c>
      <c r="X275" s="36" t="e">
        <f t="shared" si="155"/>
        <v>#VALUE!</v>
      </c>
      <c r="AG275">
        <f t="shared" si="145"/>
        <v>32.263271112647949</v>
      </c>
      <c r="AH275" s="29">
        <f t="shared" ref="AH275:AU290" si="156">AH203*AH$163</f>
        <v>0.74998464817371024</v>
      </c>
      <c r="AI275" s="29">
        <f t="shared" si="156"/>
        <v>0.79997675460520767</v>
      </c>
      <c r="AJ275" s="29">
        <f t="shared" si="156"/>
        <v>1.1496321520807304</v>
      </c>
      <c r="AK275" s="29">
        <f t="shared" si="156"/>
        <v>1.1999692455627136</v>
      </c>
      <c r="AL275" s="29">
        <f t="shared" si="156"/>
        <v>0</v>
      </c>
      <c r="AM275" s="30" t="e">
        <f t="shared" si="156"/>
        <v>#VALUE!</v>
      </c>
      <c r="AN275" s="31">
        <f t="shared" si="156"/>
        <v>0.43180428532233767</v>
      </c>
      <c r="AO275" s="32">
        <f t="shared" si="156"/>
        <v>0</v>
      </c>
      <c r="AP275" s="32">
        <f t="shared" si="156"/>
        <v>0</v>
      </c>
      <c r="AQ275" s="33">
        <f t="shared" si="156"/>
        <v>0</v>
      </c>
      <c r="AR275" s="33">
        <f t="shared" si="156"/>
        <v>0</v>
      </c>
      <c r="AS275" s="33">
        <f t="shared" si="156"/>
        <v>0</v>
      </c>
      <c r="AT275" s="34">
        <f t="shared" si="156"/>
        <v>0</v>
      </c>
      <c r="AU275" s="34">
        <f t="shared" si="156"/>
        <v>0</v>
      </c>
      <c r="AV275" s="35" t="e">
        <f t="shared" si="153"/>
        <v>#VALUE!</v>
      </c>
      <c r="AW275" s="35" t="e">
        <f t="shared" si="153"/>
        <v>#VALUE!</v>
      </c>
      <c r="AX275" s="36" t="e">
        <f t="shared" si="154"/>
        <v>#VALUE!</v>
      </c>
      <c r="AY275" s="36" t="e">
        <f t="shared" si="154"/>
        <v>#VALUE!</v>
      </c>
    </row>
    <row r="276" spans="6:51" x14ac:dyDescent="0.3">
      <c r="F276">
        <v>34</v>
      </c>
      <c r="G276" s="29">
        <f t="shared" si="155"/>
        <v>0.74999287419333438</v>
      </c>
      <c r="H276" s="29">
        <f t="shared" si="155"/>
        <v>0.79998626610646284</v>
      </c>
      <c r="I276" s="29">
        <f t="shared" si="155"/>
        <v>1.1498269969773935</v>
      </c>
      <c r="J276" s="29">
        <f t="shared" si="155"/>
        <v>1.1999821884255812</v>
      </c>
      <c r="K276" s="29">
        <f t="shared" si="155"/>
        <v>0</v>
      </c>
      <c r="L276" s="30" t="e">
        <f t="shared" si="155"/>
        <v>#VALUE!</v>
      </c>
      <c r="M276" s="31">
        <f t="shared" si="155"/>
        <v>0.44597551614520858</v>
      </c>
      <c r="N276" s="32">
        <f t="shared" si="155"/>
        <v>0</v>
      </c>
      <c r="O276" s="32">
        <f t="shared" si="155"/>
        <v>0</v>
      </c>
      <c r="P276" s="33">
        <f t="shared" si="155"/>
        <v>0</v>
      </c>
      <c r="Q276" s="33">
        <f t="shared" si="155"/>
        <v>0</v>
      </c>
      <c r="R276" s="33">
        <f t="shared" si="155"/>
        <v>0</v>
      </c>
      <c r="S276" s="34">
        <f t="shared" si="155"/>
        <v>0</v>
      </c>
      <c r="T276" s="34">
        <f t="shared" si="155"/>
        <v>0</v>
      </c>
      <c r="U276" s="35" t="e">
        <f t="shared" si="152"/>
        <v>#VALUE!</v>
      </c>
      <c r="V276" s="35" t="e">
        <f t="shared" si="152"/>
        <v>#VALUE!</v>
      </c>
      <c r="W276" s="36" t="e">
        <f t="shared" si="155"/>
        <v>#VALUE!</v>
      </c>
      <c r="X276" s="36" t="e">
        <f t="shared" si="155"/>
        <v>#VALUE!</v>
      </c>
      <c r="AG276">
        <f t="shared" si="145"/>
        <v>33.930674778341483</v>
      </c>
      <c r="AH276" s="29">
        <f t="shared" si="156"/>
        <v>0.74999265910225743</v>
      </c>
      <c r="AI276" s="29">
        <f t="shared" si="156"/>
        <v>0.7999859792484969</v>
      </c>
      <c r="AJ276" s="29">
        <f t="shared" si="156"/>
        <v>1.1498217898551879</v>
      </c>
      <c r="AK276" s="29">
        <f t="shared" si="156"/>
        <v>1.1999818025672924</v>
      </c>
      <c r="AL276" s="29">
        <f t="shared" si="156"/>
        <v>0</v>
      </c>
      <c r="AM276" s="30" t="e">
        <f t="shared" si="156"/>
        <v>#VALUE!</v>
      </c>
      <c r="AN276" s="31">
        <f t="shared" si="156"/>
        <v>0.44547641246087993</v>
      </c>
      <c r="AO276" s="32">
        <f t="shared" si="156"/>
        <v>0</v>
      </c>
      <c r="AP276" s="32">
        <f t="shared" si="156"/>
        <v>0</v>
      </c>
      <c r="AQ276" s="33">
        <f t="shared" si="156"/>
        <v>0</v>
      </c>
      <c r="AR276" s="33">
        <f t="shared" si="156"/>
        <v>0</v>
      </c>
      <c r="AS276" s="33">
        <f t="shared" si="156"/>
        <v>0</v>
      </c>
      <c r="AT276" s="34">
        <f t="shared" si="156"/>
        <v>0</v>
      </c>
      <c r="AU276" s="34">
        <f t="shared" si="156"/>
        <v>0</v>
      </c>
      <c r="AV276" s="35" t="e">
        <f t="shared" si="153"/>
        <v>#VALUE!</v>
      </c>
      <c r="AW276" s="35" t="e">
        <f t="shared" si="153"/>
        <v>#VALUE!</v>
      </c>
      <c r="AX276" s="36" t="e">
        <f t="shared" si="154"/>
        <v>#VALUE!</v>
      </c>
      <c r="AY276" s="36" t="e">
        <f t="shared" si="154"/>
        <v>#VALUE!</v>
      </c>
    </row>
    <row r="277" spans="6:51" x14ac:dyDescent="0.3">
      <c r="F277">
        <v>35</v>
      </c>
      <c r="G277" s="29">
        <f t="shared" si="155"/>
        <v>0.7499953203186791</v>
      </c>
      <c r="H277" s="29">
        <f t="shared" si="155"/>
        <v>0.79998977558018891</v>
      </c>
      <c r="I277" s="29">
        <f t="shared" si="155"/>
        <v>1.1498867028196913</v>
      </c>
      <c r="J277" s="29">
        <f t="shared" si="155"/>
        <v>1.1999868802697746</v>
      </c>
      <c r="K277" s="29">
        <f t="shared" si="155"/>
        <v>0</v>
      </c>
      <c r="L277" s="30" t="e">
        <f t="shared" si="155"/>
        <v>#VALUE!</v>
      </c>
      <c r="M277" s="31">
        <f t="shared" si="155"/>
        <v>0.45264019768097896</v>
      </c>
      <c r="N277" s="32">
        <f t="shared" si="155"/>
        <v>0</v>
      </c>
      <c r="O277" s="32">
        <f t="shared" si="155"/>
        <v>0</v>
      </c>
      <c r="P277" s="33">
        <f t="shared" si="155"/>
        <v>0</v>
      </c>
      <c r="Q277" s="33">
        <f t="shared" si="155"/>
        <v>0</v>
      </c>
      <c r="R277" s="33">
        <f t="shared" si="155"/>
        <v>0</v>
      </c>
      <c r="S277" s="34">
        <f t="shared" si="155"/>
        <v>0</v>
      </c>
      <c r="T277" s="34">
        <f t="shared" si="155"/>
        <v>0</v>
      </c>
      <c r="U277" s="35" t="e">
        <f t="shared" si="152"/>
        <v>#VALUE!</v>
      </c>
      <c r="V277" s="35" t="e">
        <f t="shared" si="152"/>
        <v>#VALUE!</v>
      </c>
      <c r="W277" s="36" t="e">
        <f t="shared" si="155"/>
        <v>#VALUE!</v>
      </c>
      <c r="X277" s="36" t="e">
        <f t="shared" si="155"/>
        <v>#VALUE!</v>
      </c>
      <c r="AG277">
        <f t="shared" si="145"/>
        <v>35.684251819780471</v>
      </c>
      <c r="AH277" s="29">
        <f t="shared" si="156"/>
        <v>0.74999645793835368</v>
      </c>
      <c r="AI277" s="29">
        <f t="shared" si="156"/>
        <v>0.79999161703205557</v>
      </c>
      <c r="AJ277" s="29">
        <f t="shared" si="156"/>
        <v>1.149914772752497</v>
      </c>
      <c r="AK277" s="29">
        <f t="shared" si="156"/>
        <v>1.1999893175653193</v>
      </c>
      <c r="AL277" s="29">
        <f t="shared" si="156"/>
        <v>0</v>
      </c>
      <c r="AM277" s="30" t="e">
        <f t="shared" si="156"/>
        <v>#VALUE!</v>
      </c>
      <c r="AN277" s="31">
        <f t="shared" si="156"/>
        <v>0.4566731889599519</v>
      </c>
      <c r="AO277" s="32">
        <f t="shared" si="156"/>
        <v>0</v>
      </c>
      <c r="AP277" s="32">
        <f t="shared" si="156"/>
        <v>0</v>
      </c>
      <c r="AQ277" s="33">
        <f t="shared" si="156"/>
        <v>0</v>
      </c>
      <c r="AR277" s="33">
        <f t="shared" si="156"/>
        <v>0</v>
      </c>
      <c r="AS277" s="33">
        <f t="shared" si="156"/>
        <v>0</v>
      </c>
      <c r="AT277" s="34">
        <f t="shared" si="156"/>
        <v>0</v>
      </c>
      <c r="AU277" s="34">
        <f t="shared" si="156"/>
        <v>0</v>
      </c>
      <c r="AV277" s="35" t="e">
        <f t="shared" si="153"/>
        <v>#VALUE!</v>
      </c>
      <c r="AW277" s="35" t="e">
        <f t="shared" si="153"/>
        <v>#VALUE!</v>
      </c>
      <c r="AX277" s="36" t="e">
        <f t="shared" si="154"/>
        <v>#VALUE!</v>
      </c>
      <c r="AY277" s="36" t="e">
        <f t="shared" si="154"/>
        <v>#VALUE!</v>
      </c>
    </row>
    <row r="278" spans="6:51" x14ac:dyDescent="0.3">
      <c r="F278">
        <v>36</v>
      </c>
      <c r="G278" s="29">
        <f t="shared" si="155"/>
        <v>0.74999687722788633</v>
      </c>
      <c r="H278" s="29">
        <f t="shared" si="155"/>
        <v>0.79999234405602682</v>
      </c>
      <c r="I278" s="29">
        <f t="shared" si="155"/>
        <v>1.1499251606287983</v>
      </c>
      <c r="J278" s="29">
        <f t="shared" si="155"/>
        <v>1.1999902743071278</v>
      </c>
      <c r="K278" s="29">
        <f t="shared" si="155"/>
        <v>0</v>
      </c>
      <c r="L278" s="30" t="e">
        <f t="shared" si="155"/>
        <v>#VALUE!</v>
      </c>
      <c r="M278" s="31">
        <f t="shared" si="155"/>
        <v>0.45840387450288722</v>
      </c>
      <c r="N278" s="32">
        <f t="shared" si="155"/>
        <v>0</v>
      </c>
      <c r="O278" s="32">
        <f t="shared" si="155"/>
        <v>0</v>
      </c>
      <c r="P278" s="33">
        <f t="shared" si="155"/>
        <v>0</v>
      </c>
      <c r="Q278" s="33">
        <f t="shared" si="155"/>
        <v>0</v>
      </c>
      <c r="R278" s="33">
        <f t="shared" si="155"/>
        <v>0</v>
      </c>
      <c r="S278" s="34">
        <f t="shared" si="155"/>
        <v>0</v>
      </c>
      <c r="T278" s="34">
        <f t="shared" si="155"/>
        <v>0</v>
      </c>
      <c r="U278" s="35" t="e">
        <f t="shared" si="152"/>
        <v>#VALUE!</v>
      </c>
      <c r="V278" s="35" t="e">
        <f t="shared" si="152"/>
        <v>#VALUE!</v>
      </c>
      <c r="W278" s="36" t="e">
        <f t="shared" si="155"/>
        <v>#VALUE!</v>
      </c>
      <c r="X278" s="36" t="e">
        <f t="shared" si="155"/>
        <v>#VALUE!</v>
      </c>
      <c r="AG278">
        <f t="shared" si="145"/>
        <v>37.528455778024103</v>
      </c>
      <c r="AH278" s="29">
        <f t="shared" si="156"/>
        <v>0.74999826410129888</v>
      </c>
      <c r="AI278" s="29">
        <f t="shared" si="156"/>
        <v>0.79999502477868711</v>
      </c>
      <c r="AJ278" s="29">
        <f t="shared" si="156"/>
        <v>1.1499595938496345</v>
      </c>
      <c r="AK278" s="29">
        <f t="shared" si="156"/>
        <v>1.1999937691812248</v>
      </c>
      <c r="AL278" s="29">
        <f t="shared" si="156"/>
        <v>0</v>
      </c>
      <c r="AM278" s="30" t="e">
        <f t="shared" si="156"/>
        <v>#VALUE!</v>
      </c>
      <c r="AN278" s="31">
        <f t="shared" si="156"/>
        <v>0.46575728298368779</v>
      </c>
      <c r="AO278" s="32">
        <f t="shared" si="156"/>
        <v>0</v>
      </c>
      <c r="AP278" s="32">
        <f t="shared" si="156"/>
        <v>0</v>
      </c>
      <c r="AQ278" s="33">
        <f t="shared" si="156"/>
        <v>0</v>
      </c>
      <c r="AR278" s="33">
        <f t="shared" si="156"/>
        <v>0</v>
      </c>
      <c r="AS278" s="33">
        <f t="shared" si="156"/>
        <v>0</v>
      </c>
      <c r="AT278" s="34">
        <f t="shared" si="156"/>
        <v>0</v>
      </c>
      <c r="AU278" s="34">
        <f t="shared" si="156"/>
        <v>0</v>
      </c>
      <c r="AV278" s="35" t="e">
        <f t="shared" si="153"/>
        <v>#VALUE!</v>
      </c>
      <c r="AW278" s="35" t="e">
        <f t="shared" si="153"/>
        <v>#VALUE!</v>
      </c>
      <c r="AX278" s="36" t="e">
        <f t="shared" si="154"/>
        <v>#VALUE!</v>
      </c>
      <c r="AY278" s="36" t="e">
        <f t="shared" si="154"/>
        <v>#VALUE!</v>
      </c>
    </row>
    <row r="279" spans="6:51" x14ac:dyDescent="0.3">
      <c r="F279">
        <v>37</v>
      </c>
      <c r="G279" s="29">
        <f t="shared" si="155"/>
        <v>0.74999788237380371</v>
      </c>
      <c r="H279" s="29">
        <f t="shared" si="155"/>
        <v>0.79999423406760473</v>
      </c>
      <c r="I279" s="29">
        <f t="shared" si="155"/>
        <v>1.1499501185533521</v>
      </c>
      <c r="J279" s="29">
        <f t="shared" si="155"/>
        <v>1.1999927443296619</v>
      </c>
      <c r="K279" s="29">
        <f t="shared" si="155"/>
        <v>0</v>
      </c>
      <c r="L279" s="30" t="e">
        <f t="shared" si="155"/>
        <v>#VALUE!</v>
      </c>
      <c r="M279" s="31">
        <f t="shared" si="155"/>
        <v>0.46339437903082825</v>
      </c>
      <c r="N279" s="32">
        <f t="shared" si="155"/>
        <v>0</v>
      </c>
      <c r="O279" s="32">
        <f t="shared" si="155"/>
        <v>0</v>
      </c>
      <c r="P279" s="33">
        <f t="shared" si="155"/>
        <v>0</v>
      </c>
      <c r="Q279" s="33">
        <f t="shared" si="155"/>
        <v>0</v>
      </c>
      <c r="R279" s="33">
        <f t="shared" si="155"/>
        <v>0</v>
      </c>
      <c r="S279" s="34">
        <f t="shared" si="155"/>
        <v>0</v>
      </c>
      <c r="T279" s="34">
        <f t="shared" si="155"/>
        <v>0</v>
      </c>
      <c r="U279" s="35" t="e">
        <f t="shared" si="152"/>
        <v>#VALUE!</v>
      </c>
      <c r="V279" s="35" t="e">
        <f t="shared" si="152"/>
        <v>#VALUE!</v>
      </c>
      <c r="W279" s="36" t="e">
        <f t="shared" si="155"/>
        <v>#VALUE!</v>
      </c>
      <c r="X279" s="36" t="e">
        <f t="shared" si="155"/>
        <v>#VALUE!</v>
      </c>
      <c r="AG279">
        <f t="shared" si="145"/>
        <v>39.467970358353305</v>
      </c>
      <c r="AH279" s="29">
        <f t="shared" si="156"/>
        <v>0.74999913047267375</v>
      </c>
      <c r="AI279" s="29">
        <f t="shared" si="156"/>
        <v>0.79999706457709452</v>
      </c>
      <c r="AJ279" s="29">
        <f t="shared" si="156"/>
        <v>1.1499809225651201</v>
      </c>
      <c r="AK279" s="29">
        <f t="shared" si="156"/>
        <v>1.1999963829801568</v>
      </c>
      <c r="AL279" s="29">
        <f t="shared" si="156"/>
        <v>0</v>
      </c>
      <c r="AM279" s="30" t="e">
        <f t="shared" si="156"/>
        <v>#VALUE!</v>
      </c>
      <c r="AN279" s="31">
        <f t="shared" si="156"/>
        <v>0.47306270050180838</v>
      </c>
      <c r="AO279" s="32">
        <f t="shared" si="156"/>
        <v>0</v>
      </c>
      <c r="AP279" s="32">
        <f t="shared" si="156"/>
        <v>0</v>
      </c>
      <c r="AQ279" s="33">
        <f t="shared" si="156"/>
        <v>0</v>
      </c>
      <c r="AR279" s="33">
        <f t="shared" si="156"/>
        <v>0</v>
      </c>
      <c r="AS279" s="33">
        <f t="shared" si="156"/>
        <v>0</v>
      </c>
      <c r="AT279" s="34">
        <f t="shared" si="156"/>
        <v>0</v>
      </c>
      <c r="AU279" s="34">
        <f t="shared" si="156"/>
        <v>0</v>
      </c>
      <c r="AV279" s="35" t="e">
        <f t="shared" si="153"/>
        <v>#VALUE!</v>
      </c>
      <c r="AW279" s="35" t="e">
        <f t="shared" si="153"/>
        <v>#VALUE!</v>
      </c>
      <c r="AX279" s="36" t="e">
        <f t="shared" si="154"/>
        <v>#VALUE!</v>
      </c>
      <c r="AY279" s="36" t="e">
        <f t="shared" si="154"/>
        <v>#VALUE!</v>
      </c>
    </row>
    <row r="280" spans="6:51" x14ac:dyDescent="0.3">
      <c r="F280">
        <v>38</v>
      </c>
      <c r="G280" s="29">
        <f t="shared" si="155"/>
        <v>0.74999854072331673</v>
      </c>
      <c r="H280" s="29">
        <f t="shared" si="155"/>
        <v>0.79999563240447591</v>
      </c>
      <c r="I280" s="29">
        <f t="shared" si="155"/>
        <v>1.1499664439866308</v>
      </c>
      <c r="J280" s="29">
        <f t="shared" si="155"/>
        <v>1.1999945527190006</v>
      </c>
      <c r="K280" s="29">
        <f t="shared" si="155"/>
        <v>0</v>
      </c>
      <c r="L280" s="30" t="e">
        <f t="shared" si="155"/>
        <v>#VALUE!</v>
      </c>
      <c r="M280" s="31">
        <f t="shared" si="155"/>
        <v>0.4677210977720006</v>
      </c>
      <c r="N280" s="32">
        <f t="shared" si="155"/>
        <v>0</v>
      </c>
      <c r="O280" s="32">
        <f t="shared" si="155"/>
        <v>0</v>
      </c>
      <c r="P280" s="33">
        <f t="shared" si="155"/>
        <v>0</v>
      </c>
      <c r="Q280" s="33">
        <f t="shared" si="155"/>
        <v>0</v>
      </c>
      <c r="R280" s="33">
        <f t="shared" si="155"/>
        <v>0</v>
      </c>
      <c r="S280" s="34">
        <f t="shared" si="155"/>
        <v>0</v>
      </c>
      <c r="T280" s="34">
        <f t="shared" si="155"/>
        <v>0</v>
      </c>
      <c r="U280" s="35" t="e">
        <f t="shared" si="152"/>
        <v>#VALUE!</v>
      </c>
      <c r="V280" s="35" t="e">
        <f t="shared" si="152"/>
        <v>#VALUE!</v>
      </c>
      <c r="W280" s="36" t="e">
        <f t="shared" si="155"/>
        <v>#VALUE!</v>
      </c>
      <c r="X280" s="36" t="e">
        <f t="shared" si="155"/>
        <v>#VALUE!</v>
      </c>
      <c r="AG280">
        <f t="shared" si="145"/>
        <v>41.507721325427532</v>
      </c>
      <c r="AH280" s="29">
        <f t="shared" si="156"/>
        <v>0.74999955221609615</v>
      </c>
      <c r="AI280" s="29">
        <f t="shared" si="156"/>
        <v>0.79999827541236057</v>
      </c>
      <c r="AJ280" s="29">
        <f t="shared" si="156"/>
        <v>1.1499909867021134</v>
      </c>
      <c r="AK280" s="29">
        <f t="shared" si="156"/>
        <v>1.1999979065659772</v>
      </c>
      <c r="AL280" s="29">
        <f t="shared" si="156"/>
        <v>0</v>
      </c>
      <c r="AM280" s="30" t="e">
        <f t="shared" si="156"/>
        <v>#VALUE!</v>
      </c>
      <c r="AN280" s="31">
        <f t="shared" si="156"/>
        <v>0.47888995576834997</v>
      </c>
      <c r="AO280" s="32">
        <f t="shared" si="156"/>
        <v>0</v>
      </c>
      <c r="AP280" s="32">
        <f t="shared" si="156"/>
        <v>0</v>
      </c>
      <c r="AQ280" s="33">
        <f t="shared" si="156"/>
        <v>0</v>
      </c>
      <c r="AR280" s="33">
        <f t="shared" si="156"/>
        <v>0</v>
      </c>
      <c r="AS280" s="33">
        <f t="shared" si="156"/>
        <v>0</v>
      </c>
      <c r="AT280" s="34">
        <f t="shared" si="156"/>
        <v>0</v>
      </c>
      <c r="AU280" s="34">
        <f t="shared" si="156"/>
        <v>0</v>
      </c>
      <c r="AV280" s="35" t="e">
        <f t="shared" si="153"/>
        <v>#VALUE!</v>
      </c>
      <c r="AW280" s="35" t="e">
        <f t="shared" si="153"/>
        <v>#VALUE!</v>
      </c>
      <c r="AX280" s="36" t="e">
        <f t="shared" si="154"/>
        <v>#VALUE!</v>
      </c>
      <c r="AY280" s="36" t="e">
        <f t="shared" si="154"/>
        <v>#VALUE!</v>
      </c>
    </row>
    <row r="281" spans="6:51" x14ac:dyDescent="0.3">
      <c r="F281">
        <v>39</v>
      </c>
      <c r="G281" s="29">
        <f t="shared" si="155"/>
        <v>0.74999897821988004</v>
      </c>
      <c r="H281" s="29">
        <f t="shared" si="155"/>
        <v>0.79999667260137697</v>
      </c>
      <c r="I281" s="29">
        <f t="shared" si="155"/>
        <v>1.1499772111100763</v>
      </c>
      <c r="J281" s="29">
        <f t="shared" si="155"/>
        <v>1.1999958846454455</v>
      </c>
      <c r="K281" s="29">
        <f t="shared" si="155"/>
        <v>0</v>
      </c>
      <c r="L281" s="30" t="e">
        <f t="shared" si="155"/>
        <v>#VALUE!</v>
      </c>
      <c r="M281" s="31">
        <f t="shared" si="155"/>
        <v>0.47147758325013889</v>
      </c>
      <c r="N281" s="32">
        <f t="shared" si="155"/>
        <v>0</v>
      </c>
      <c r="O281" s="32">
        <f t="shared" si="155"/>
        <v>0</v>
      </c>
      <c r="P281" s="33">
        <f t="shared" si="155"/>
        <v>0</v>
      </c>
      <c r="Q281" s="33">
        <f t="shared" si="155"/>
        <v>0</v>
      </c>
      <c r="R281" s="33">
        <f t="shared" si="155"/>
        <v>0</v>
      </c>
      <c r="S281" s="34">
        <f t="shared" si="155"/>
        <v>0</v>
      </c>
      <c r="T281" s="34">
        <f t="shared" si="155"/>
        <v>0</v>
      </c>
      <c r="U281" s="35" t="e">
        <f t="shared" si="152"/>
        <v>#VALUE!</v>
      </c>
      <c r="V281" s="35" t="e">
        <f t="shared" si="152"/>
        <v>#VALUE!</v>
      </c>
      <c r="W281" s="36" t="e">
        <f t="shared" si="155"/>
        <v>#VALUE!</v>
      </c>
      <c r="X281" s="36" t="e">
        <f t="shared" si="155"/>
        <v>#VALUE!</v>
      </c>
      <c r="AG281">
        <f t="shared" si="145"/>
        <v>43.652889013197147</v>
      </c>
      <c r="AH281" s="29">
        <f t="shared" si="156"/>
        <v>0.74999976168602034</v>
      </c>
      <c r="AI281" s="29">
        <f t="shared" si="156"/>
        <v>0.79999898930054147</v>
      </c>
      <c r="AJ281" s="29">
        <f t="shared" si="156"/>
        <v>1.1499957175149902</v>
      </c>
      <c r="AK281" s="29">
        <f t="shared" si="156"/>
        <v>1.1999987897011082</v>
      </c>
      <c r="AL281" s="29">
        <f t="shared" si="156"/>
        <v>0</v>
      </c>
      <c r="AM281" s="30" t="e">
        <f t="shared" si="156"/>
        <v>#VALUE!</v>
      </c>
      <c r="AN281" s="31">
        <f t="shared" si="156"/>
        <v>0.48350371982307649</v>
      </c>
      <c r="AO281" s="32">
        <f t="shared" si="156"/>
        <v>0</v>
      </c>
      <c r="AP281" s="32">
        <f t="shared" si="156"/>
        <v>0</v>
      </c>
      <c r="AQ281" s="33">
        <f t="shared" si="156"/>
        <v>0</v>
      </c>
      <c r="AR281" s="33">
        <f t="shared" si="156"/>
        <v>0</v>
      </c>
      <c r="AS281" s="33">
        <f t="shared" si="156"/>
        <v>0</v>
      </c>
      <c r="AT281" s="34">
        <f t="shared" si="156"/>
        <v>0</v>
      </c>
      <c r="AU281" s="34">
        <f t="shared" si="156"/>
        <v>0</v>
      </c>
      <c r="AV281" s="35" t="e">
        <f t="shared" si="153"/>
        <v>#VALUE!</v>
      </c>
      <c r="AW281" s="35" t="e">
        <f t="shared" si="153"/>
        <v>#VALUE!</v>
      </c>
      <c r="AX281" s="36" t="e">
        <f t="shared" si="154"/>
        <v>#VALUE!</v>
      </c>
      <c r="AY281" s="36" t="e">
        <f t="shared" si="154"/>
        <v>#VALUE!</v>
      </c>
    </row>
    <row r="282" spans="6:51" x14ac:dyDescent="0.3">
      <c r="F282">
        <v>40</v>
      </c>
      <c r="G282" s="29">
        <f t="shared" si="155"/>
        <v>0.74999927318349813</v>
      </c>
      <c r="H282" s="29">
        <f t="shared" si="155"/>
        <v>0.79999745058313843</v>
      </c>
      <c r="I282" s="29">
        <f t="shared" si="155"/>
        <v>1.1499843730827519</v>
      </c>
      <c r="J282" s="29">
        <f t="shared" si="155"/>
        <v>1.1999968714974365</v>
      </c>
      <c r="K282" s="29">
        <f t="shared" si="155"/>
        <v>0</v>
      </c>
      <c r="L282" s="30" t="e">
        <f t="shared" si="155"/>
        <v>#VALUE!</v>
      </c>
      <c r="M282" s="31">
        <f t="shared" si="155"/>
        <v>0.47474382409288735</v>
      </c>
      <c r="N282" s="32">
        <f t="shared" si="155"/>
        <v>0</v>
      </c>
      <c r="O282" s="32">
        <f t="shared" si="155"/>
        <v>0</v>
      </c>
      <c r="P282" s="33">
        <f t="shared" si="155"/>
        <v>0</v>
      </c>
      <c r="Q282" s="33">
        <f t="shared" si="155"/>
        <v>0</v>
      </c>
      <c r="R282" s="33">
        <f t="shared" si="155"/>
        <v>0</v>
      </c>
      <c r="S282" s="34">
        <f t="shared" si="155"/>
        <v>0</v>
      </c>
      <c r="T282" s="34">
        <f t="shared" si="155"/>
        <v>0</v>
      </c>
      <c r="U282" s="35" t="e">
        <f t="shared" si="152"/>
        <v>#VALUE!</v>
      </c>
      <c r="V282" s="35" t="e">
        <f t="shared" si="152"/>
        <v>#VALUE!</v>
      </c>
      <c r="W282" s="36" t="e">
        <f t="shared" si="155"/>
        <v>#VALUE!</v>
      </c>
      <c r="X282" s="36" t="e">
        <f t="shared" si="155"/>
        <v>#VALUE!</v>
      </c>
      <c r="AG282">
        <f t="shared" si="145"/>
        <v>45.908921481342745</v>
      </c>
      <c r="AH282" s="29">
        <f t="shared" si="156"/>
        <v>0.74999986833613019</v>
      </c>
      <c r="AI282" s="29">
        <f t="shared" si="156"/>
        <v>0.79999940803652481</v>
      </c>
      <c r="AJ282" s="29">
        <f t="shared" si="156"/>
        <v>1.1499979434448524</v>
      </c>
      <c r="AK282" s="29">
        <f t="shared" si="156"/>
        <v>1.1999992996459441</v>
      </c>
      <c r="AL282" s="29">
        <f t="shared" si="156"/>
        <v>0</v>
      </c>
      <c r="AM282" s="30" t="e">
        <f t="shared" si="156"/>
        <v>#VALUE!</v>
      </c>
      <c r="AN282" s="31">
        <f t="shared" si="156"/>
        <v>0.48713257113544084</v>
      </c>
      <c r="AO282" s="32">
        <f t="shared" si="156"/>
        <v>0</v>
      </c>
      <c r="AP282" s="32">
        <f t="shared" si="156"/>
        <v>0</v>
      </c>
      <c r="AQ282" s="33">
        <f t="shared" si="156"/>
        <v>0</v>
      </c>
      <c r="AR282" s="33">
        <f t="shared" si="156"/>
        <v>0</v>
      </c>
      <c r="AS282" s="33">
        <f t="shared" si="156"/>
        <v>0</v>
      </c>
      <c r="AT282" s="34">
        <f t="shared" si="156"/>
        <v>0</v>
      </c>
      <c r="AU282" s="34">
        <f t="shared" si="156"/>
        <v>0</v>
      </c>
      <c r="AV282" s="35" t="e">
        <f t="shared" si="153"/>
        <v>#VALUE!</v>
      </c>
      <c r="AW282" s="35" t="e">
        <f t="shared" si="153"/>
        <v>#VALUE!</v>
      </c>
      <c r="AX282" s="36" t="e">
        <f t="shared" si="154"/>
        <v>#VALUE!</v>
      </c>
      <c r="AY282" s="36" t="e">
        <f t="shared" si="154"/>
        <v>#VALUE!</v>
      </c>
    </row>
    <row r="283" spans="6:51" x14ac:dyDescent="0.3">
      <c r="F283">
        <v>41</v>
      </c>
      <c r="G283" s="29">
        <f t="shared" si="155"/>
        <v>0.74999947492029007</v>
      </c>
      <c r="H283" s="29">
        <f t="shared" si="155"/>
        <v>0.79999803559306959</v>
      </c>
      <c r="I283" s="29">
        <f t="shared" si="155"/>
        <v>1.1499891787992857</v>
      </c>
      <c r="J283" s="29">
        <f t="shared" si="155"/>
        <v>1.1999976070091685</v>
      </c>
      <c r="K283" s="29">
        <f t="shared" si="155"/>
        <v>0</v>
      </c>
      <c r="L283" s="30" t="e">
        <f t="shared" si="155"/>
        <v>#VALUE!</v>
      </c>
      <c r="M283" s="31">
        <f t="shared" si="155"/>
        <v>0.47758820850301842</v>
      </c>
      <c r="N283" s="32">
        <f t="shared" si="155"/>
        <v>0</v>
      </c>
      <c r="O283" s="32">
        <f t="shared" si="155"/>
        <v>0</v>
      </c>
      <c r="P283" s="33">
        <f t="shared" si="155"/>
        <v>0</v>
      </c>
      <c r="Q283" s="33">
        <f t="shared" si="155"/>
        <v>0</v>
      </c>
      <c r="R283" s="33">
        <f t="shared" si="155"/>
        <v>0</v>
      </c>
      <c r="S283" s="34">
        <f t="shared" si="155"/>
        <v>0</v>
      </c>
      <c r="T283" s="34">
        <f t="shared" si="155"/>
        <v>0</v>
      </c>
      <c r="U283" s="35" t="e">
        <f t="shared" si="152"/>
        <v>#VALUE!</v>
      </c>
      <c r="V283" s="35" t="e">
        <f t="shared" si="152"/>
        <v>#VALUE!</v>
      </c>
      <c r="W283" s="36" t="e">
        <f t="shared" si="155"/>
        <v>#VALUE!</v>
      </c>
      <c r="X283" s="36" t="e">
        <f t="shared" si="155"/>
        <v>#VALUE!</v>
      </c>
      <c r="AG283">
        <f t="shared" si="145"/>
        <v>48.058485286186681</v>
      </c>
      <c r="AH283" s="29">
        <f t="shared" si="156"/>
        <v>0.74999992041150731</v>
      </c>
      <c r="AI283" s="29">
        <f t="shared" si="156"/>
        <v>0.79999963540774033</v>
      </c>
      <c r="AJ283" s="29">
        <f t="shared" si="156"/>
        <v>1.1499989292399431</v>
      </c>
      <c r="AK283" s="29">
        <f t="shared" si="156"/>
        <v>1.1999995727591581</v>
      </c>
      <c r="AL283" s="29">
        <f t="shared" si="156"/>
        <v>0</v>
      </c>
      <c r="AM283" s="30" t="e">
        <f t="shared" si="156"/>
        <v>#VALUE!</v>
      </c>
      <c r="AN283" s="31">
        <f t="shared" si="156"/>
        <v>0.48973809711842858</v>
      </c>
      <c r="AO283" s="32">
        <f t="shared" si="156"/>
        <v>0</v>
      </c>
      <c r="AP283" s="32">
        <f t="shared" si="156"/>
        <v>0</v>
      </c>
      <c r="AQ283" s="33">
        <f t="shared" si="156"/>
        <v>0</v>
      </c>
      <c r="AR283" s="33">
        <f t="shared" si="156"/>
        <v>0</v>
      </c>
      <c r="AS283" s="33">
        <f t="shared" si="156"/>
        <v>0</v>
      </c>
      <c r="AT283" s="34">
        <f t="shared" si="156"/>
        <v>0</v>
      </c>
      <c r="AU283" s="34">
        <f t="shared" si="156"/>
        <v>0</v>
      </c>
      <c r="AV283" s="35" t="e">
        <f t="shared" si="153"/>
        <v>#VALUE!</v>
      </c>
      <c r="AW283" s="35" t="e">
        <f t="shared" si="153"/>
        <v>#VALUE!</v>
      </c>
      <c r="AX283" s="36" t="e">
        <f t="shared" si="154"/>
        <v>#VALUE!</v>
      </c>
      <c r="AY283" s="36" t="e">
        <f t="shared" si="154"/>
        <v>#VALUE!</v>
      </c>
    </row>
    <row r="284" spans="6:51" x14ac:dyDescent="0.3">
      <c r="F284">
        <v>42</v>
      </c>
      <c r="G284" s="29">
        <f t="shared" si="155"/>
        <v>0.7499996148596304</v>
      </c>
      <c r="H284" s="29">
        <f t="shared" si="155"/>
        <v>0.79999847785894218</v>
      </c>
      <c r="I284" s="29">
        <f t="shared" si="155"/>
        <v>1.1499924322799364</v>
      </c>
      <c r="J284" s="29">
        <f t="shared" si="155"/>
        <v>1.1999981584156827</v>
      </c>
      <c r="K284" s="29">
        <f t="shared" si="155"/>
        <v>0</v>
      </c>
      <c r="L284" s="30" t="e">
        <f t="shared" si="155"/>
        <v>#VALUE!</v>
      </c>
      <c r="M284" s="31">
        <f t="shared" si="155"/>
        <v>0.48006921580793727</v>
      </c>
      <c r="N284" s="32">
        <f t="shared" si="155"/>
        <v>0</v>
      </c>
      <c r="O284" s="32">
        <f t="shared" si="155"/>
        <v>0</v>
      </c>
      <c r="P284" s="33">
        <f t="shared" si="155"/>
        <v>0</v>
      </c>
      <c r="Q284" s="33">
        <f t="shared" si="155"/>
        <v>0</v>
      </c>
      <c r="R284" s="33">
        <f t="shared" si="155"/>
        <v>0</v>
      </c>
      <c r="S284" s="34">
        <f t="shared" si="155"/>
        <v>0</v>
      </c>
      <c r="T284" s="34">
        <f t="shared" si="155"/>
        <v>0</v>
      </c>
      <c r="U284" s="35" t="e">
        <f t="shared" si="152"/>
        <v>#VALUE!</v>
      </c>
      <c r="V284" s="35" t="e">
        <f t="shared" si="152"/>
        <v>#VALUE!</v>
      </c>
      <c r="W284" s="36" t="e">
        <f t="shared" si="155"/>
        <v>#VALUE!</v>
      </c>
      <c r="X284" s="36" t="e">
        <f t="shared" si="155"/>
        <v>#VALUE!</v>
      </c>
      <c r="AG284">
        <f t="shared" si="145"/>
        <v>50.049146529274978</v>
      </c>
      <c r="AH284" s="29">
        <f t="shared" si="156"/>
        <v>0.7499999475260346</v>
      </c>
      <c r="AI284" s="29">
        <f t="shared" si="156"/>
        <v>0.79999976228529535</v>
      </c>
      <c r="AJ284" s="29">
        <f t="shared" si="156"/>
        <v>1.1499993915212556</v>
      </c>
      <c r="AK284" s="29">
        <f t="shared" si="156"/>
        <v>1.1999997234684594</v>
      </c>
      <c r="AL284" s="29">
        <f t="shared" si="156"/>
        <v>0</v>
      </c>
      <c r="AM284" s="30" t="e">
        <f t="shared" si="156"/>
        <v>#VALUE!</v>
      </c>
      <c r="AN284" s="31">
        <f t="shared" si="156"/>
        <v>0.49160236273766195</v>
      </c>
      <c r="AO284" s="32">
        <f t="shared" si="156"/>
        <v>0</v>
      </c>
      <c r="AP284" s="32">
        <f t="shared" si="156"/>
        <v>0</v>
      </c>
      <c r="AQ284" s="33">
        <f t="shared" si="156"/>
        <v>0</v>
      </c>
      <c r="AR284" s="33">
        <f t="shared" si="156"/>
        <v>0</v>
      </c>
      <c r="AS284" s="33">
        <f t="shared" si="156"/>
        <v>0</v>
      </c>
      <c r="AT284" s="34">
        <f t="shared" si="156"/>
        <v>0</v>
      </c>
      <c r="AU284" s="34">
        <f t="shared" si="156"/>
        <v>0</v>
      </c>
      <c r="AV284" s="35" t="e">
        <f t="shared" si="153"/>
        <v>#VALUE!</v>
      </c>
      <c r="AW284" s="35" t="e">
        <f t="shared" si="153"/>
        <v>#VALUE!</v>
      </c>
      <c r="AX284" s="36" t="e">
        <f t="shared" si="154"/>
        <v>#VALUE!</v>
      </c>
      <c r="AY284" s="36" t="e">
        <f t="shared" si="154"/>
        <v>#VALUE!</v>
      </c>
    </row>
    <row r="285" spans="6:51" x14ac:dyDescent="0.3">
      <c r="F285">
        <v>43</v>
      </c>
      <c r="G285" s="29">
        <f t="shared" si="155"/>
        <v>0.7499997132881735</v>
      </c>
      <c r="H285" s="29">
        <f t="shared" si="155"/>
        <v>0.79999881399362127</v>
      </c>
      <c r="I285" s="29">
        <f t="shared" si="155"/>
        <v>1.1499946548456699</v>
      </c>
      <c r="J285" s="29">
        <f t="shared" si="155"/>
        <v>1.1999985742063763</v>
      </c>
      <c r="K285" s="29">
        <f t="shared" si="155"/>
        <v>0</v>
      </c>
      <c r="L285" s="30" t="e">
        <f t="shared" si="155"/>
        <v>#VALUE!</v>
      </c>
      <c r="M285" s="31">
        <f t="shared" si="155"/>
        <v>0.48223686903029911</v>
      </c>
      <c r="N285" s="32">
        <f t="shared" si="155"/>
        <v>0</v>
      </c>
      <c r="O285" s="32">
        <f t="shared" si="155"/>
        <v>0</v>
      </c>
      <c r="P285" s="33">
        <f t="shared" si="155"/>
        <v>0</v>
      </c>
      <c r="Q285" s="33">
        <f t="shared" si="155"/>
        <v>0</v>
      </c>
      <c r="R285" s="33">
        <f t="shared" si="155"/>
        <v>0</v>
      </c>
      <c r="S285" s="34">
        <f t="shared" si="155"/>
        <v>0</v>
      </c>
      <c r="T285" s="34">
        <f t="shared" si="155"/>
        <v>0</v>
      </c>
      <c r="U285" s="35" t="e">
        <f t="shared" si="152"/>
        <v>#VALUE!</v>
      </c>
      <c r="V285" s="35" t="e">
        <f t="shared" si="152"/>
        <v>#VALUE!</v>
      </c>
      <c r="W285" s="36" t="e">
        <f t="shared" si="155"/>
        <v>#VALUE!</v>
      </c>
      <c r="X285" s="36" t="e">
        <f t="shared" si="155"/>
        <v>#VALUE!</v>
      </c>
      <c r="AG285">
        <f t="shared" si="145"/>
        <v>51.88345373655357</v>
      </c>
      <c r="AH285" s="29">
        <f t="shared" si="156"/>
        <v>0.74999996283859816</v>
      </c>
      <c r="AI285" s="29">
        <f t="shared" si="156"/>
        <v>0.79999983689656207</v>
      </c>
      <c r="AJ285" s="29">
        <f t="shared" si="156"/>
        <v>1.1499996266254136</v>
      </c>
      <c r="AK285" s="29">
        <f t="shared" si="156"/>
        <v>1.199999811308615</v>
      </c>
      <c r="AL285" s="29">
        <f t="shared" si="156"/>
        <v>0</v>
      </c>
      <c r="AM285" s="30" t="e">
        <f t="shared" si="156"/>
        <v>#VALUE!</v>
      </c>
      <c r="AN285" s="31">
        <f t="shared" si="156"/>
        <v>0.49296550307092862</v>
      </c>
      <c r="AO285" s="32">
        <f t="shared" si="156"/>
        <v>0</v>
      </c>
      <c r="AP285" s="32">
        <f t="shared" si="156"/>
        <v>0</v>
      </c>
      <c r="AQ285" s="33">
        <f t="shared" si="156"/>
        <v>0</v>
      </c>
      <c r="AR285" s="33">
        <f t="shared" si="156"/>
        <v>0</v>
      </c>
      <c r="AS285" s="33">
        <f t="shared" si="156"/>
        <v>0</v>
      </c>
      <c r="AT285" s="34">
        <f t="shared" si="156"/>
        <v>0</v>
      </c>
      <c r="AU285" s="34">
        <f t="shared" si="156"/>
        <v>0</v>
      </c>
      <c r="AV285" s="35" t="e">
        <f t="shared" si="153"/>
        <v>#VALUE!</v>
      </c>
      <c r="AW285" s="35" t="e">
        <f t="shared" si="153"/>
        <v>#VALUE!</v>
      </c>
      <c r="AX285" s="36" t="e">
        <f t="shared" si="154"/>
        <v>#VALUE!</v>
      </c>
      <c r="AY285" s="36" t="e">
        <f t="shared" si="154"/>
        <v>#VALUE!</v>
      </c>
    </row>
    <row r="286" spans="6:51" x14ac:dyDescent="0.3">
      <c r="F286">
        <v>44</v>
      </c>
      <c r="G286" s="29">
        <f t="shared" si="155"/>
        <v>0.74999978346524487</v>
      </c>
      <c r="H286" s="29">
        <f t="shared" si="155"/>
        <v>0.79999907081639243</v>
      </c>
      <c r="I286" s="29">
        <f t="shared" si="155"/>
        <v>1.1499961870287789</v>
      </c>
      <c r="J286" s="29">
        <f t="shared" si="155"/>
        <v>1.1999988895408411</v>
      </c>
      <c r="K286" s="29">
        <f t="shared" si="155"/>
        <v>0</v>
      </c>
      <c r="L286" s="30" t="e">
        <f t="shared" si="155"/>
        <v>#VALUE!</v>
      </c>
      <c r="M286" s="31">
        <f t="shared" si="155"/>
        <v>0.48413397896333044</v>
      </c>
      <c r="N286" s="32">
        <f t="shared" si="155"/>
        <v>0</v>
      </c>
      <c r="O286" s="32">
        <f t="shared" si="155"/>
        <v>0</v>
      </c>
      <c r="P286" s="33">
        <f t="shared" si="155"/>
        <v>0</v>
      </c>
      <c r="Q286" s="33">
        <f t="shared" si="155"/>
        <v>0</v>
      </c>
      <c r="R286" s="33">
        <f t="shared" si="155"/>
        <v>0</v>
      </c>
      <c r="S286" s="34">
        <f t="shared" si="155"/>
        <v>0</v>
      </c>
      <c r="T286" s="34">
        <f t="shared" si="155"/>
        <v>0</v>
      </c>
      <c r="U286" s="35" t="e">
        <f t="shared" si="152"/>
        <v>#VALUE!</v>
      </c>
      <c r="V286" s="35" t="e">
        <f t="shared" si="152"/>
        <v>#VALUE!</v>
      </c>
      <c r="W286" s="36" t="e">
        <f t="shared" si="155"/>
        <v>#VALUE!</v>
      </c>
      <c r="X286" s="36" t="e">
        <f t="shared" si="155"/>
        <v>#VALUE!</v>
      </c>
      <c r="AG286">
        <f t="shared" si="145"/>
        <v>53.57368754321287</v>
      </c>
      <c r="AH286" s="29">
        <f t="shared" si="156"/>
        <v>0.74999997212861902</v>
      </c>
      <c r="AI286" s="29">
        <f t="shared" si="156"/>
        <v>0.79999988306378378</v>
      </c>
      <c r="AJ286" s="29">
        <f t="shared" si="156"/>
        <v>1.149999755522042</v>
      </c>
      <c r="AK286" s="29">
        <f t="shared" si="156"/>
        <v>1.1999998652774038</v>
      </c>
      <c r="AL286" s="29">
        <f t="shared" si="156"/>
        <v>0</v>
      </c>
      <c r="AM286" s="30" t="e">
        <f t="shared" si="156"/>
        <v>#VALUE!</v>
      </c>
      <c r="AN286" s="31">
        <f t="shared" si="156"/>
        <v>0.49398662509413377</v>
      </c>
      <c r="AO286" s="32">
        <f t="shared" si="156"/>
        <v>0</v>
      </c>
      <c r="AP286" s="32">
        <f t="shared" si="156"/>
        <v>0</v>
      </c>
      <c r="AQ286" s="33">
        <f t="shared" si="156"/>
        <v>0</v>
      </c>
      <c r="AR286" s="33">
        <f t="shared" si="156"/>
        <v>0</v>
      </c>
      <c r="AS286" s="33">
        <f t="shared" si="156"/>
        <v>0</v>
      </c>
      <c r="AT286" s="34">
        <f t="shared" si="156"/>
        <v>0</v>
      </c>
      <c r="AU286" s="34">
        <f t="shared" si="156"/>
        <v>0</v>
      </c>
      <c r="AV286" s="35" t="e">
        <f t="shared" si="153"/>
        <v>#VALUE!</v>
      </c>
      <c r="AW286" s="35" t="e">
        <f t="shared" si="153"/>
        <v>#VALUE!</v>
      </c>
      <c r="AX286" s="36" t="e">
        <f t="shared" si="154"/>
        <v>#VALUE!</v>
      </c>
      <c r="AY286" s="36" t="e">
        <f t="shared" si="154"/>
        <v>#VALUE!</v>
      </c>
    </row>
    <row r="287" spans="6:51" x14ac:dyDescent="0.3">
      <c r="F287">
        <v>45</v>
      </c>
      <c r="G287" s="29">
        <f t="shared" si="155"/>
        <v>0.74999983416559313</v>
      </c>
      <c r="H287" s="29">
        <f t="shared" si="155"/>
        <v>0.7999992680687702</v>
      </c>
      <c r="I287" s="29">
        <f t="shared" si="155"/>
        <v>1.1499972529699791</v>
      </c>
      <c r="J287" s="29">
        <f t="shared" si="155"/>
        <v>1.1999991300506572</v>
      </c>
      <c r="K287" s="29">
        <f t="shared" si="155"/>
        <v>0</v>
      </c>
      <c r="L287" s="30" t="e">
        <f t="shared" si="155"/>
        <v>#VALUE!</v>
      </c>
      <c r="M287" s="31">
        <f t="shared" si="155"/>
        <v>0.48579720742675814</v>
      </c>
      <c r="N287" s="32">
        <f t="shared" si="155"/>
        <v>0</v>
      </c>
      <c r="O287" s="32">
        <f t="shared" si="155"/>
        <v>0</v>
      </c>
      <c r="P287" s="33">
        <f t="shared" si="155"/>
        <v>0</v>
      </c>
      <c r="Q287" s="33">
        <f t="shared" si="155"/>
        <v>0</v>
      </c>
      <c r="R287" s="33">
        <f t="shared" si="155"/>
        <v>0</v>
      </c>
      <c r="S287" s="34">
        <f t="shared" si="155"/>
        <v>0</v>
      </c>
      <c r="T287" s="34">
        <f t="shared" si="155"/>
        <v>0</v>
      </c>
      <c r="U287" s="35" t="e">
        <f t="shared" si="152"/>
        <v>#VALUE!</v>
      </c>
      <c r="V287" s="35" t="e">
        <f t="shared" si="152"/>
        <v>#VALUE!</v>
      </c>
      <c r="W287" s="36" t="e">
        <f t="shared" si="155"/>
        <v>#VALUE!</v>
      </c>
      <c r="X287" s="36" t="e">
        <f t="shared" si="155"/>
        <v>#VALUE!</v>
      </c>
      <c r="AG287">
        <f t="shared" si="145"/>
        <v>55.13116401707601</v>
      </c>
      <c r="AH287" s="29">
        <f t="shared" si="156"/>
        <v>0.74999997810590124</v>
      </c>
      <c r="AI287" s="29">
        <f t="shared" si="156"/>
        <v>0.79999991292010164</v>
      </c>
      <c r="AJ287" s="29">
        <f t="shared" si="156"/>
        <v>1.1499998308687178</v>
      </c>
      <c r="AK287" s="29">
        <f t="shared" si="156"/>
        <v>1.1999998999819097</v>
      </c>
      <c r="AL287" s="29">
        <f t="shared" si="156"/>
        <v>0</v>
      </c>
      <c r="AM287" s="30" t="e">
        <f t="shared" si="156"/>
        <v>#VALUE!</v>
      </c>
      <c r="AN287" s="31">
        <f t="shared" si="156"/>
        <v>0.49476804873046681</v>
      </c>
      <c r="AO287" s="32">
        <f t="shared" si="156"/>
        <v>0</v>
      </c>
      <c r="AP287" s="32">
        <f t="shared" si="156"/>
        <v>0</v>
      </c>
      <c r="AQ287" s="33">
        <f t="shared" si="156"/>
        <v>0</v>
      </c>
      <c r="AR287" s="33">
        <f t="shared" si="156"/>
        <v>0</v>
      </c>
      <c r="AS287" s="33">
        <f t="shared" si="156"/>
        <v>0</v>
      </c>
      <c r="AT287" s="34">
        <f t="shared" si="156"/>
        <v>0</v>
      </c>
      <c r="AU287" s="34">
        <f t="shared" si="156"/>
        <v>0</v>
      </c>
      <c r="AV287" s="35" t="e">
        <f t="shared" si="153"/>
        <v>#VALUE!</v>
      </c>
      <c r="AW287" s="35" t="e">
        <f t="shared" si="153"/>
        <v>#VALUE!</v>
      </c>
      <c r="AX287" s="36" t="e">
        <f t="shared" si="154"/>
        <v>#VALUE!</v>
      </c>
      <c r="AY287" s="36" t="e">
        <f t="shared" si="154"/>
        <v>#VALUE!</v>
      </c>
    </row>
    <row r="288" spans="6:51" x14ac:dyDescent="0.3">
      <c r="F288">
        <v>46</v>
      </c>
      <c r="G288" s="29">
        <f t="shared" si="155"/>
        <v>0.74999987126804224</v>
      </c>
      <c r="H288" s="29">
        <f t="shared" si="155"/>
        <v>0.7999994203532147</v>
      </c>
      <c r="I288" s="29">
        <f t="shared" si="155"/>
        <v>1.1499980013538351</v>
      </c>
      <c r="J288" s="29">
        <f t="shared" si="155"/>
        <v>1.1999993145214929</v>
      </c>
      <c r="K288" s="29">
        <f t="shared" si="155"/>
        <v>0</v>
      </c>
      <c r="L288" s="30" t="e">
        <f t="shared" si="155"/>
        <v>#VALUE!</v>
      </c>
      <c r="M288" s="31">
        <f t="shared" si="155"/>
        <v>0.48725797446741292</v>
      </c>
      <c r="N288" s="32">
        <f t="shared" si="155"/>
        <v>0</v>
      </c>
      <c r="O288" s="32">
        <f t="shared" si="155"/>
        <v>0</v>
      </c>
      <c r="P288" s="33">
        <f t="shared" si="155"/>
        <v>0</v>
      </c>
      <c r="Q288" s="33">
        <f t="shared" si="155"/>
        <v>0</v>
      </c>
      <c r="R288" s="33">
        <f t="shared" si="155"/>
        <v>0</v>
      </c>
      <c r="S288" s="34">
        <f t="shared" si="155"/>
        <v>0</v>
      </c>
      <c r="T288" s="34">
        <f t="shared" si="155"/>
        <v>0</v>
      </c>
      <c r="U288" s="35" t="e">
        <f t="shared" si="152"/>
        <v>#VALUE!</v>
      </c>
      <c r="V288" s="35" t="e">
        <f t="shared" si="152"/>
        <v>#VALUE!</v>
      </c>
      <c r="W288" s="36" t="e">
        <f t="shared" si="155"/>
        <v>#VALUE!</v>
      </c>
      <c r="X288" s="36" t="e">
        <f t="shared" si="155"/>
        <v>#VALUE!</v>
      </c>
      <c r="AG288">
        <f t="shared" si="145"/>
        <v>56.566310419354807</v>
      </c>
      <c r="AH288" s="29">
        <f t="shared" si="156"/>
        <v>0.74999998214295238</v>
      </c>
      <c r="AI288" s="29">
        <f t="shared" si="156"/>
        <v>0.79999993298434946</v>
      </c>
      <c r="AJ288" s="29">
        <f t="shared" si="156"/>
        <v>1.1499998773958009</v>
      </c>
      <c r="AK288" s="29">
        <f t="shared" si="156"/>
        <v>1.1999999231988094</v>
      </c>
      <c r="AL288" s="29">
        <f t="shared" si="156"/>
        <v>0</v>
      </c>
      <c r="AM288" s="30" t="e">
        <f t="shared" si="156"/>
        <v>#VALUE!</v>
      </c>
      <c r="AN288" s="31">
        <f t="shared" si="156"/>
        <v>0.49537742828150455</v>
      </c>
      <c r="AO288" s="32">
        <f t="shared" si="156"/>
        <v>0</v>
      </c>
      <c r="AP288" s="32">
        <f t="shared" si="156"/>
        <v>0</v>
      </c>
      <c r="AQ288" s="33">
        <f t="shared" si="156"/>
        <v>0</v>
      </c>
      <c r="AR288" s="33">
        <f t="shared" si="156"/>
        <v>0</v>
      </c>
      <c r="AS288" s="33">
        <f t="shared" si="156"/>
        <v>0</v>
      </c>
      <c r="AT288" s="34">
        <f t="shared" si="156"/>
        <v>0</v>
      </c>
      <c r="AU288" s="34">
        <f t="shared" si="156"/>
        <v>0</v>
      </c>
      <c r="AV288" s="35" t="e">
        <f t="shared" si="153"/>
        <v>#VALUE!</v>
      </c>
      <c r="AW288" s="35" t="e">
        <f t="shared" si="153"/>
        <v>#VALUE!</v>
      </c>
      <c r="AX288" s="36" t="e">
        <f t="shared" si="154"/>
        <v>#VALUE!</v>
      </c>
      <c r="AY288" s="36" t="e">
        <f t="shared" si="154"/>
        <v>#VALUE!</v>
      </c>
    </row>
    <row r="289" spans="6:51" x14ac:dyDescent="0.3">
      <c r="F289">
        <v>47</v>
      </c>
      <c r="G289" s="29">
        <f t="shared" si="155"/>
        <v>0.74999989875923989</v>
      </c>
      <c r="H289" s="29">
        <f t="shared" si="155"/>
        <v>0.79999953852331607</v>
      </c>
      <c r="I289" s="29">
        <f t="shared" si="155"/>
        <v>1.1499985315944867</v>
      </c>
      <c r="J289" s="29">
        <f t="shared" si="155"/>
        <v>1.1999994567947432</v>
      </c>
      <c r="K289" s="29">
        <f t="shared" si="155"/>
        <v>0</v>
      </c>
      <c r="L289" s="30" t="e">
        <f t="shared" si="155"/>
        <v>#VALUE!</v>
      </c>
      <c r="M289" s="31">
        <f t="shared" si="155"/>
        <v>0.48854323141252937</v>
      </c>
      <c r="N289" s="32">
        <f t="shared" si="155"/>
        <v>0</v>
      </c>
      <c r="O289" s="32">
        <f t="shared" si="155"/>
        <v>0</v>
      </c>
      <c r="P289" s="33">
        <f t="shared" si="155"/>
        <v>0</v>
      </c>
      <c r="Q289" s="33">
        <f t="shared" si="155"/>
        <v>0</v>
      </c>
      <c r="R289" s="33">
        <f t="shared" si="155"/>
        <v>0</v>
      </c>
      <c r="S289" s="34">
        <f t="shared" si="155"/>
        <v>0</v>
      </c>
      <c r="T289" s="34">
        <f t="shared" si="155"/>
        <v>0</v>
      </c>
      <c r="U289" s="35" t="e">
        <f t="shared" si="152"/>
        <v>#VALUE!</v>
      </c>
      <c r="V289" s="35" t="e">
        <f t="shared" si="152"/>
        <v>#VALUE!</v>
      </c>
      <c r="W289" s="36" t="e">
        <f t="shared" si="155"/>
        <v>#VALUE!</v>
      </c>
      <c r="X289" s="36" t="e">
        <f t="shared" si="155"/>
        <v>#VALUE!</v>
      </c>
      <c r="AG289">
        <f t="shared" si="145"/>
        <v>57.888735014870583</v>
      </c>
      <c r="AH289" s="29">
        <f t="shared" si="156"/>
        <v>0.74999998498190057</v>
      </c>
      <c r="AI289" s="29">
        <f t="shared" si="156"/>
        <v>0.79999994692804588</v>
      </c>
      <c r="AJ289" s="29">
        <f t="shared" si="156"/>
        <v>1.1499999075113945</v>
      </c>
      <c r="AK289" s="29">
        <f t="shared" si="156"/>
        <v>1.1999999392749205</v>
      </c>
      <c r="AL289" s="29">
        <f t="shared" si="156"/>
        <v>0</v>
      </c>
      <c r="AM289" s="30" t="e">
        <f t="shared" si="156"/>
        <v>#VALUE!</v>
      </c>
      <c r="AN289" s="31">
        <f t="shared" si="156"/>
        <v>0.4958606418247607</v>
      </c>
      <c r="AO289" s="32">
        <f t="shared" si="156"/>
        <v>0</v>
      </c>
      <c r="AP289" s="32">
        <f t="shared" si="156"/>
        <v>0</v>
      </c>
      <c r="AQ289" s="33">
        <f t="shared" si="156"/>
        <v>0</v>
      </c>
      <c r="AR289" s="33">
        <f t="shared" si="156"/>
        <v>0</v>
      </c>
      <c r="AS289" s="33">
        <f t="shared" si="156"/>
        <v>0</v>
      </c>
      <c r="AT289" s="34">
        <f t="shared" si="156"/>
        <v>0</v>
      </c>
      <c r="AU289" s="34">
        <f t="shared" si="156"/>
        <v>0</v>
      </c>
      <c r="AV289" s="35" t="e">
        <f t="shared" si="153"/>
        <v>#VALUE!</v>
      </c>
      <c r="AW289" s="35" t="e">
        <f t="shared" si="153"/>
        <v>#VALUE!</v>
      </c>
      <c r="AX289" s="36" t="e">
        <f t="shared" si="154"/>
        <v>#VALUE!</v>
      </c>
      <c r="AY289" s="36" t="e">
        <f t="shared" si="154"/>
        <v>#VALUE!</v>
      </c>
    </row>
    <row r="290" spans="6:51" x14ac:dyDescent="0.3">
      <c r="F290">
        <v>48</v>
      </c>
      <c r="G290" s="29">
        <f t="shared" si="155"/>
        <v>0.74999991937501509</v>
      </c>
      <c r="H290" s="29">
        <f t="shared" si="155"/>
        <v>0.79999963068512447</v>
      </c>
      <c r="I290" s="29">
        <f t="shared" si="155"/>
        <v>1.1499989106966126</v>
      </c>
      <c r="J290" s="29">
        <f t="shared" si="155"/>
        <v>1.1999995671225507</v>
      </c>
      <c r="K290" s="29">
        <f t="shared" si="155"/>
        <v>0</v>
      </c>
      <c r="L290" s="30" t="e">
        <f t="shared" si="155"/>
        <v>#VALUE!</v>
      </c>
      <c r="M290" s="31">
        <f t="shared" si="155"/>
        <v>0.48967611898255348</v>
      </c>
      <c r="N290" s="32">
        <f t="shared" si="155"/>
        <v>0</v>
      </c>
      <c r="O290" s="32">
        <f t="shared" si="155"/>
        <v>0</v>
      </c>
      <c r="P290" s="33">
        <f t="shared" si="155"/>
        <v>0</v>
      </c>
      <c r="Q290" s="33">
        <f t="shared" si="155"/>
        <v>0</v>
      </c>
      <c r="R290" s="33">
        <f t="shared" si="155"/>
        <v>0</v>
      </c>
      <c r="S290" s="34">
        <f t="shared" si="155"/>
        <v>0</v>
      </c>
      <c r="T290" s="34">
        <f t="shared" si="155"/>
        <v>0</v>
      </c>
      <c r="U290" s="35" t="e">
        <f t="shared" ref="U290:V305" si="157">$C$5/100*U$163*U218</f>
        <v>#VALUE!</v>
      </c>
      <c r="V290" s="35" t="e">
        <f t="shared" si="157"/>
        <v>#VALUE!</v>
      </c>
      <c r="W290" s="36" t="e">
        <f t="shared" si="155"/>
        <v>#VALUE!</v>
      </c>
      <c r="X290" s="36" t="e">
        <f>X218*X$163</f>
        <v>#VALUE!</v>
      </c>
      <c r="AG290">
        <f t="shared" si="145"/>
        <v>59.107291399116981</v>
      </c>
      <c r="AH290" s="29">
        <f t="shared" si="156"/>
        <v>0.74999998704702642</v>
      </c>
      <c r="AI290" s="29">
        <f t="shared" si="156"/>
        <v>0.79999995690727743</v>
      </c>
      <c r="AJ290" s="29">
        <f t="shared" si="156"/>
        <v>1.1499999278109545</v>
      </c>
      <c r="AK290" s="29">
        <f t="shared" si="156"/>
        <v>1.1999999507467503</v>
      </c>
      <c r="AL290" s="29">
        <f t="shared" si="156"/>
        <v>0</v>
      </c>
      <c r="AM290" s="30" t="e">
        <f t="shared" si="156"/>
        <v>#VALUE!</v>
      </c>
      <c r="AN290" s="31">
        <f t="shared" si="156"/>
        <v>0.49624952396224892</v>
      </c>
      <c r="AO290" s="32">
        <f t="shared" si="156"/>
        <v>0</v>
      </c>
      <c r="AP290" s="32">
        <f t="shared" si="156"/>
        <v>0</v>
      </c>
      <c r="AQ290" s="33">
        <f t="shared" si="156"/>
        <v>0</v>
      </c>
      <c r="AR290" s="33">
        <f t="shared" si="156"/>
        <v>0</v>
      </c>
      <c r="AS290" s="33">
        <f t="shared" si="156"/>
        <v>0</v>
      </c>
      <c r="AT290" s="34">
        <f t="shared" si="156"/>
        <v>0</v>
      </c>
      <c r="AU290" s="34">
        <f t="shared" si="156"/>
        <v>0</v>
      </c>
      <c r="AV290" s="35" t="e">
        <f t="shared" ref="AV290:AW305" si="158">$C$5/100*AV$163*AV218</f>
        <v>#VALUE!</v>
      </c>
      <c r="AW290" s="35" t="e">
        <f t="shared" si="158"/>
        <v>#VALUE!</v>
      </c>
      <c r="AX290" s="36" t="e">
        <f t="shared" ref="AX290:AY305" si="159">AX218*AX$163</f>
        <v>#VALUE!</v>
      </c>
      <c r="AY290" s="36" t="e">
        <f t="shared" si="159"/>
        <v>#VALUE!</v>
      </c>
    </row>
    <row r="291" spans="6:51" x14ac:dyDescent="0.3">
      <c r="F291">
        <v>49</v>
      </c>
      <c r="G291" s="29">
        <f t="shared" ref="G291:X306" si="160">G219*G$163</f>
        <v>0.74999993501479045</v>
      </c>
      <c r="H291" s="29">
        <f t="shared" si="160"/>
        <v>0.79999970292164169</v>
      </c>
      <c r="I291" s="29">
        <f t="shared" si="160"/>
        <v>1.1499991841861938</v>
      </c>
      <c r="J291" s="29">
        <f t="shared" si="160"/>
        <v>1.1999996531381429</v>
      </c>
      <c r="K291" s="29">
        <f t="shared" si="160"/>
        <v>0</v>
      </c>
      <c r="L291" s="30" t="e">
        <f t="shared" si="160"/>
        <v>#VALUE!</v>
      </c>
      <c r="M291" s="31">
        <f t="shared" si="160"/>
        <v>0.49067652717991134</v>
      </c>
      <c r="N291" s="32">
        <f t="shared" si="160"/>
        <v>0</v>
      </c>
      <c r="O291" s="32">
        <f t="shared" si="160"/>
        <v>0</v>
      </c>
      <c r="P291" s="33">
        <f t="shared" si="160"/>
        <v>0</v>
      </c>
      <c r="Q291" s="33">
        <f t="shared" si="160"/>
        <v>0</v>
      </c>
      <c r="R291" s="33">
        <f t="shared" si="160"/>
        <v>0</v>
      </c>
      <c r="S291" s="34">
        <f t="shared" si="160"/>
        <v>0</v>
      </c>
      <c r="T291" s="34">
        <f t="shared" si="160"/>
        <v>0</v>
      </c>
      <c r="U291" s="35" t="e">
        <f t="shared" si="157"/>
        <v>#VALUE!</v>
      </c>
      <c r="V291" s="35" t="e">
        <f t="shared" si="157"/>
        <v>#VALUE!</v>
      </c>
      <c r="W291" s="36" t="e">
        <f t="shared" si="160"/>
        <v>#VALUE!</v>
      </c>
      <c r="X291" s="36" t="e">
        <f t="shared" si="160"/>
        <v>#VALUE!</v>
      </c>
      <c r="AG291">
        <f t="shared" si="145"/>
        <v>60.230137772832911</v>
      </c>
      <c r="AH291" s="29">
        <f t="shared" ref="AH291:AU306" si="161">AH219*AH$163</f>
        <v>0.74999998859279005</v>
      </c>
      <c r="AI291" s="29">
        <f t="shared" si="161"/>
        <v>0.79999996423613662</v>
      </c>
      <c r="AJ291" s="29">
        <f t="shared" si="161"/>
        <v>1.149999941982162</v>
      </c>
      <c r="AK291" s="29">
        <f t="shared" si="161"/>
        <v>1.1999999591520434</v>
      </c>
      <c r="AL291" s="29">
        <f t="shared" si="161"/>
        <v>0</v>
      </c>
      <c r="AM291" s="30" t="e">
        <f t="shared" si="161"/>
        <v>#VALUE!</v>
      </c>
      <c r="AN291" s="31">
        <f t="shared" si="161"/>
        <v>0.49656663191489858</v>
      </c>
      <c r="AO291" s="32">
        <f t="shared" si="161"/>
        <v>0</v>
      </c>
      <c r="AP291" s="32">
        <f t="shared" si="161"/>
        <v>0</v>
      </c>
      <c r="AQ291" s="33">
        <f t="shared" si="161"/>
        <v>0</v>
      </c>
      <c r="AR291" s="33">
        <f t="shared" si="161"/>
        <v>0</v>
      </c>
      <c r="AS291" s="33">
        <f t="shared" si="161"/>
        <v>0</v>
      </c>
      <c r="AT291" s="34">
        <f t="shared" si="161"/>
        <v>0</v>
      </c>
      <c r="AU291" s="34">
        <f t="shared" si="161"/>
        <v>0</v>
      </c>
      <c r="AV291" s="35" t="e">
        <f t="shared" si="158"/>
        <v>#VALUE!</v>
      </c>
      <c r="AW291" s="35" t="e">
        <f t="shared" si="158"/>
        <v>#VALUE!</v>
      </c>
      <c r="AX291" s="36" t="e">
        <f t="shared" si="159"/>
        <v>#VALUE!</v>
      </c>
      <c r="AY291" s="36" t="e">
        <f t="shared" si="159"/>
        <v>#VALUE!</v>
      </c>
    </row>
    <row r="292" spans="6:51" x14ac:dyDescent="0.3">
      <c r="F292">
        <v>50</v>
      </c>
      <c r="G292" s="29">
        <f t="shared" si="160"/>
        <v>0.74999994701234396</v>
      </c>
      <c r="H292" s="29">
        <f t="shared" si="160"/>
        <v>0.79999975981936933</v>
      </c>
      <c r="I292" s="29">
        <f t="shared" si="160"/>
        <v>1.1499993832463702</v>
      </c>
      <c r="J292" s="29">
        <f t="shared" si="160"/>
        <v>1.1999997205541471</v>
      </c>
      <c r="K292" s="29">
        <f t="shared" si="160"/>
        <v>0</v>
      </c>
      <c r="L292" s="30" t="e">
        <f t="shared" si="160"/>
        <v>#VALUE!</v>
      </c>
      <c r="M292" s="31">
        <f t="shared" si="160"/>
        <v>0.4915615714169832</v>
      </c>
      <c r="N292" s="32">
        <f t="shared" si="160"/>
        <v>0</v>
      </c>
      <c r="O292" s="32">
        <f t="shared" si="160"/>
        <v>0</v>
      </c>
      <c r="P292" s="33">
        <f t="shared" si="160"/>
        <v>0</v>
      </c>
      <c r="Q292" s="33">
        <f t="shared" si="160"/>
        <v>0</v>
      </c>
      <c r="R292" s="33">
        <f t="shared" si="160"/>
        <v>0</v>
      </c>
      <c r="S292" s="34">
        <f t="shared" si="160"/>
        <v>0</v>
      </c>
      <c r="T292" s="34">
        <f t="shared" si="160"/>
        <v>0</v>
      </c>
      <c r="U292" s="35" t="e">
        <f t="shared" si="157"/>
        <v>#VALUE!</v>
      </c>
      <c r="V292" s="35" t="e">
        <f t="shared" si="157"/>
        <v>#VALUE!</v>
      </c>
      <c r="W292" s="36" t="e">
        <f t="shared" si="160"/>
        <v>#VALUE!</v>
      </c>
      <c r="X292" s="36" t="e">
        <f t="shared" si="160"/>
        <v>#VALUE!</v>
      </c>
      <c r="AG292">
        <f t="shared" si="145"/>
        <v>61.264791560927208</v>
      </c>
      <c r="AH292" s="29">
        <f t="shared" si="161"/>
        <v>0.74999998977825344</v>
      </c>
      <c r="AI292" s="29">
        <f t="shared" si="161"/>
        <v>0.79999996974256027</v>
      </c>
      <c r="AJ292" s="29">
        <f t="shared" si="161"/>
        <v>1.149999952180758</v>
      </c>
      <c r="AK292" s="29">
        <f t="shared" si="161"/>
        <v>1.1999999654553162</v>
      </c>
      <c r="AL292" s="29">
        <f t="shared" si="161"/>
        <v>0</v>
      </c>
      <c r="AM292" s="30" t="e">
        <f t="shared" si="161"/>
        <v>#VALUE!</v>
      </c>
      <c r="AN292" s="31">
        <f t="shared" si="161"/>
        <v>0.49682825725592894</v>
      </c>
      <c r="AO292" s="32">
        <f t="shared" si="161"/>
        <v>0</v>
      </c>
      <c r="AP292" s="32">
        <f t="shared" si="161"/>
        <v>0</v>
      </c>
      <c r="AQ292" s="33">
        <f t="shared" si="161"/>
        <v>0</v>
      </c>
      <c r="AR292" s="33">
        <f t="shared" si="161"/>
        <v>0</v>
      </c>
      <c r="AS292" s="33">
        <f t="shared" si="161"/>
        <v>0</v>
      </c>
      <c r="AT292" s="34">
        <f t="shared" si="161"/>
        <v>0</v>
      </c>
      <c r="AU292" s="34">
        <f t="shared" si="161"/>
        <v>0</v>
      </c>
      <c r="AV292" s="35" t="e">
        <f t="shared" si="158"/>
        <v>#VALUE!</v>
      </c>
      <c r="AW292" s="35" t="e">
        <f t="shared" si="158"/>
        <v>#VALUE!</v>
      </c>
      <c r="AX292" s="36" t="e">
        <f t="shared" si="159"/>
        <v>#VALUE!</v>
      </c>
      <c r="AY292" s="36" t="e">
        <f t="shared" si="159"/>
        <v>#VALUE!</v>
      </c>
    </row>
    <row r="293" spans="6:51" x14ac:dyDescent="0.3">
      <c r="F293">
        <v>51</v>
      </c>
      <c r="G293" s="29">
        <f t="shared" si="160"/>
        <v>0.74999995631466121</v>
      </c>
      <c r="H293" s="29">
        <f t="shared" si="160"/>
        <v>0.79999980485271049</v>
      </c>
      <c r="I293" s="29">
        <f t="shared" si="160"/>
        <v>1.149999529409125</v>
      </c>
      <c r="J293" s="29">
        <f t="shared" si="160"/>
        <v>1.1999997736676213</v>
      </c>
      <c r="K293" s="29">
        <f t="shared" si="160"/>
        <v>0</v>
      </c>
      <c r="L293" s="30" t="e">
        <f t="shared" si="160"/>
        <v>#VALUE!</v>
      </c>
      <c r="M293" s="31">
        <f t="shared" si="160"/>
        <v>0.49234599733686013</v>
      </c>
      <c r="N293" s="32">
        <f t="shared" si="160"/>
        <v>0</v>
      </c>
      <c r="O293" s="32">
        <f t="shared" si="160"/>
        <v>0</v>
      </c>
      <c r="P293" s="33">
        <f t="shared" si="160"/>
        <v>0</v>
      </c>
      <c r="Q293" s="33">
        <f t="shared" si="160"/>
        <v>0</v>
      </c>
      <c r="R293" s="33">
        <f t="shared" si="160"/>
        <v>0</v>
      </c>
      <c r="S293" s="34">
        <f t="shared" si="160"/>
        <v>0</v>
      </c>
      <c r="T293" s="34">
        <f t="shared" si="160"/>
        <v>0</v>
      </c>
      <c r="U293" s="35" t="e">
        <f t="shared" si="157"/>
        <v>#VALUE!</v>
      </c>
      <c r="V293" s="35" t="e">
        <f t="shared" si="157"/>
        <v>#VALUE!</v>
      </c>
      <c r="W293" s="36" t="e">
        <f t="shared" si="160"/>
        <v>#VALUE!</v>
      </c>
      <c r="X293" s="36" t="e">
        <f t="shared" si="160"/>
        <v>#VALUE!</v>
      </c>
      <c r="AG293">
        <f t="shared" si="145"/>
        <v>62.218179741427043</v>
      </c>
      <c r="AH293" s="29">
        <f t="shared" si="161"/>
        <v>0.74999999070649381</v>
      </c>
      <c r="AI293" s="29">
        <f t="shared" si="161"/>
        <v>0.79999997396393285</v>
      </c>
      <c r="AJ293" s="29">
        <f t="shared" si="161"/>
        <v>1.1499999597175108</v>
      </c>
      <c r="AK293" s="29">
        <f t="shared" si="161"/>
        <v>1.1999999702802364</v>
      </c>
      <c r="AL293" s="29">
        <f t="shared" si="161"/>
        <v>0</v>
      </c>
      <c r="AM293" s="30" t="e">
        <f t="shared" si="161"/>
        <v>#VALUE!</v>
      </c>
      <c r="AN293" s="31">
        <f t="shared" si="161"/>
        <v>0.49704637331797713</v>
      </c>
      <c r="AO293" s="32">
        <f t="shared" si="161"/>
        <v>0</v>
      </c>
      <c r="AP293" s="32">
        <f t="shared" si="161"/>
        <v>0</v>
      </c>
      <c r="AQ293" s="33">
        <f t="shared" si="161"/>
        <v>0</v>
      </c>
      <c r="AR293" s="33">
        <f t="shared" si="161"/>
        <v>0</v>
      </c>
      <c r="AS293" s="33">
        <f t="shared" si="161"/>
        <v>0</v>
      </c>
      <c r="AT293" s="34">
        <f t="shared" si="161"/>
        <v>0</v>
      </c>
      <c r="AU293" s="34">
        <f t="shared" si="161"/>
        <v>0</v>
      </c>
      <c r="AV293" s="35" t="e">
        <f t="shared" si="158"/>
        <v>#VALUE!</v>
      </c>
      <c r="AW293" s="35" t="e">
        <f t="shared" si="158"/>
        <v>#VALUE!</v>
      </c>
      <c r="AX293" s="36" t="e">
        <f t="shared" si="159"/>
        <v>#VALUE!</v>
      </c>
      <c r="AY293" s="36" t="e">
        <f t="shared" si="159"/>
        <v>#VALUE!</v>
      </c>
    </row>
    <row r="294" spans="6:51" x14ac:dyDescent="0.3">
      <c r="F294">
        <v>52</v>
      </c>
      <c r="G294" s="29">
        <f t="shared" si="160"/>
        <v>0.74999996360135968</v>
      </c>
      <c r="H294" s="29">
        <f t="shared" si="160"/>
        <v>0.79999984066585539</v>
      </c>
      <c r="I294" s="29">
        <f t="shared" si="160"/>
        <v>1.1499996376622854</v>
      </c>
      <c r="J294" s="29">
        <f t="shared" si="160"/>
        <v>1.1999998157270906</v>
      </c>
      <c r="K294" s="29">
        <f t="shared" si="160"/>
        <v>0</v>
      </c>
      <c r="L294" s="30" t="e">
        <f t="shared" si="160"/>
        <v>#VALUE!</v>
      </c>
      <c r="M294" s="31">
        <f t="shared" si="160"/>
        <v>0.49304252500791418</v>
      </c>
      <c r="N294" s="32">
        <f t="shared" si="160"/>
        <v>0</v>
      </c>
      <c r="O294" s="32">
        <f t="shared" si="160"/>
        <v>0</v>
      </c>
      <c r="P294" s="33">
        <f t="shared" si="160"/>
        <v>0</v>
      </c>
      <c r="Q294" s="33">
        <f t="shared" si="160"/>
        <v>0</v>
      </c>
      <c r="R294" s="33">
        <f t="shared" si="160"/>
        <v>0</v>
      </c>
      <c r="S294" s="34">
        <f t="shared" si="160"/>
        <v>0</v>
      </c>
      <c r="T294" s="34">
        <f t="shared" si="160"/>
        <v>0</v>
      </c>
      <c r="U294" s="35" t="e">
        <f t="shared" si="157"/>
        <v>#VALUE!</v>
      </c>
      <c r="V294" s="35" t="e">
        <f t="shared" si="157"/>
        <v>#VALUE!</v>
      </c>
      <c r="W294" s="36" t="e">
        <f t="shared" si="160"/>
        <v>#VALUE!</v>
      </c>
      <c r="X294" s="36" t="e">
        <f t="shared" si="160"/>
        <v>#VALUE!</v>
      </c>
      <c r="AG294">
        <f t="shared" si="145"/>
        <v>63.096685221401138</v>
      </c>
      <c r="AH294" s="29">
        <f t="shared" si="161"/>
        <v>0.74999999144645035</v>
      </c>
      <c r="AI294" s="29">
        <f t="shared" si="161"/>
        <v>0.79999997725850902</v>
      </c>
      <c r="AJ294" s="29">
        <f t="shared" si="161"/>
        <v>1.1499999654177329</v>
      </c>
      <c r="AK294" s="29">
        <f t="shared" si="161"/>
        <v>1.1999999740412495</v>
      </c>
      <c r="AL294" s="29">
        <f t="shared" si="161"/>
        <v>0</v>
      </c>
      <c r="AM294" s="30" t="e">
        <f t="shared" si="161"/>
        <v>#VALUE!</v>
      </c>
      <c r="AN294" s="31">
        <f t="shared" si="161"/>
        <v>0.49722992140227501</v>
      </c>
      <c r="AO294" s="32">
        <f t="shared" si="161"/>
        <v>0</v>
      </c>
      <c r="AP294" s="32">
        <f t="shared" si="161"/>
        <v>0</v>
      </c>
      <c r="AQ294" s="33">
        <f t="shared" si="161"/>
        <v>0</v>
      </c>
      <c r="AR294" s="33">
        <f t="shared" si="161"/>
        <v>0</v>
      </c>
      <c r="AS294" s="33">
        <f t="shared" si="161"/>
        <v>0</v>
      </c>
      <c r="AT294" s="34">
        <f t="shared" si="161"/>
        <v>0</v>
      </c>
      <c r="AU294" s="34">
        <f t="shared" si="161"/>
        <v>0</v>
      </c>
      <c r="AV294" s="35" t="e">
        <f t="shared" si="158"/>
        <v>#VALUE!</v>
      </c>
      <c r="AW294" s="35" t="e">
        <f t="shared" si="158"/>
        <v>#VALUE!</v>
      </c>
      <c r="AX294" s="36" t="e">
        <f t="shared" si="159"/>
        <v>#VALUE!</v>
      </c>
      <c r="AY294" s="36" t="e">
        <f t="shared" si="159"/>
        <v>#VALUE!</v>
      </c>
    </row>
    <row r="295" spans="6:51" x14ac:dyDescent="0.3">
      <c r="F295">
        <v>53</v>
      </c>
      <c r="G295" s="29">
        <f t="shared" si="160"/>
        <v>0.74999996936527891</v>
      </c>
      <c r="H295" s="29">
        <f t="shared" si="160"/>
        <v>0.79999986928040689</v>
      </c>
      <c r="I295" s="29">
        <f t="shared" si="160"/>
        <v>1.1499997185221162</v>
      </c>
      <c r="J295" s="29">
        <f t="shared" si="160"/>
        <v>1.1999998492005908</v>
      </c>
      <c r="K295" s="29">
        <f t="shared" si="160"/>
        <v>0</v>
      </c>
      <c r="L295" s="30" t="e">
        <f t="shared" si="160"/>
        <v>#VALUE!</v>
      </c>
      <c r="M295" s="31">
        <f t="shared" si="160"/>
        <v>0.49366214162360844</v>
      </c>
      <c r="N295" s="32">
        <f t="shared" si="160"/>
        <v>0</v>
      </c>
      <c r="O295" s="32">
        <f t="shared" si="160"/>
        <v>0</v>
      </c>
      <c r="P295" s="33">
        <f t="shared" si="160"/>
        <v>0</v>
      </c>
      <c r="Q295" s="33">
        <f t="shared" si="160"/>
        <v>0</v>
      </c>
      <c r="R295" s="33">
        <f t="shared" si="160"/>
        <v>0</v>
      </c>
      <c r="S295" s="34">
        <f t="shared" si="160"/>
        <v>0</v>
      </c>
      <c r="T295" s="34">
        <f t="shared" si="160"/>
        <v>0</v>
      </c>
      <c r="U295" s="35" t="e">
        <f t="shared" si="157"/>
        <v>#VALUE!</v>
      </c>
      <c r="V295" s="35" t="e">
        <f t="shared" si="157"/>
        <v>#VALUE!</v>
      </c>
      <c r="W295" s="36" t="e">
        <f t="shared" si="160"/>
        <v>#VALUE!</v>
      </c>
      <c r="X295" s="36" t="e">
        <f t="shared" si="160"/>
        <v>#VALUE!</v>
      </c>
      <c r="AG295">
        <f t="shared" si="145"/>
        <v>63.906189570343123</v>
      </c>
      <c r="AH295" s="29">
        <f t="shared" si="161"/>
        <v>0.74999999204552914</v>
      </c>
      <c r="AI295" s="29">
        <f t="shared" si="161"/>
        <v>0.79999997987096227</v>
      </c>
      <c r="AJ295" s="29">
        <f t="shared" si="161"/>
        <v>1.1499999698174928</v>
      </c>
      <c r="AK295" s="29">
        <f t="shared" si="161"/>
        <v>1.1999999770206342</v>
      </c>
      <c r="AL295" s="29">
        <f t="shared" si="161"/>
        <v>0</v>
      </c>
      <c r="AM295" s="30" t="e">
        <f t="shared" si="161"/>
        <v>#VALUE!</v>
      </c>
      <c r="AN295" s="31">
        <f t="shared" si="161"/>
        <v>0.49738567709271969</v>
      </c>
      <c r="AO295" s="32">
        <f t="shared" si="161"/>
        <v>0</v>
      </c>
      <c r="AP295" s="32">
        <f t="shared" si="161"/>
        <v>0</v>
      </c>
      <c r="AQ295" s="33">
        <f t="shared" si="161"/>
        <v>0</v>
      </c>
      <c r="AR295" s="33">
        <f t="shared" si="161"/>
        <v>0</v>
      </c>
      <c r="AS295" s="33">
        <f t="shared" si="161"/>
        <v>0</v>
      </c>
      <c r="AT295" s="34">
        <f t="shared" si="161"/>
        <v>0</v>
      </c>
      <c r="AU295" s="34">
        <f t="shared" si="161"/>
        <v>0</v>
      </c>
      <c r="AV295" s="35" t="e">
        <f t="shared" si="158"/>
        <v>#VALUE!</v>
      </c>
      <c r="AW295" s="35" t="e">
        <f t="shared" si="158"/>
        <v>#VALUE!</v>
      </c>
      <c r="AX295" s="36" t="e">
        <f t="shared" si="159"/>
        <v>#VALUE!</v>
      </c>
      <c r="AY295" s="36" t="e">
        <f t="shared" si="159"/>
        <v>#VALUE!</v>
      </c>
    </row>
    <row r="296" spans="6:51" x14ac:dyDescent="0.3">
      <c r="F296">
        <v>54</v>
      </c>
      <c r="G296" s="29">
        <f t="shared" si="160"/>
        <v>0.74999997396743256</v>
      </c>
      <c r="H296" s="29">
        <f t="shared" si="160"/>
        <v>0.79999989224898738</v>
      </c>
      <c r="I296" s="29">
        <f t="shared" si="160"/>
        <v>1.1499997794260344</v>
      </c>
      <c r="J296" s="29">
        <f t="shared" si="160"/>
        <v>1.199999875972366</v>
      </c>
      <c r="K296" s="29">
        <f t="shared" si="160"/>
        <v>0</v>
      </c>
      <c r="L296" s="30" t="e">
        <f t="shared" si="160"/>
        <v>#VALUE!</v>
      </c>
      <c r="M296" s="31">
        <f t="shared" si="160"/>
        <v>0.49421435049387641</v>
      </c>
      <c r="N296" s="32">
        <f t="shared" si="160"/>
        <v>0</v>
      </c>
      <c r="O296" s="32">
        <f t="shared" si="160"/>
        <v>0</v>
      </c>
      <c r="P296" s="33">
        <f t="shared" si="160"/>
        <v>0</v>
      </c>
      <c r="Q296" s="33">
        <f t="shared" si="160"/>
        <v>0</v>
      </c>
      <c r="R296" s="33">
        <f t="shared" si="160"/>
        <v>0</v>
      </c>
      <c r="S296" s="34">
        <f t="shared" si="160"/>
        <v>0</v>
      </c>
      <c r="T296" s="34">
        <f t="shared" si="160"/>
        <v>0</v>
      </c>
      <c r="U296" s="35" t="e">
        <f t="shared" si="157"/>
        <v>#VALUE!</v>
      </c>
      <c r="V296" s="35" t="e">
        <f t="shared" si="157"/>
        <v>#VALUE!</v>
      </c>
      <c r="W296" s="36" t="e">
        <f t="shared" si="160"/>
        <v>#VALUE!</v>
      </c>
      <c r="X296" s="36" t="e">
        <f t="shared" si="160"/>
        <v>#VALUE!</v>
      </c>
      <c r="AG296">
        <f t="shared" si="145"/>
        <v>64.65211239711401</v>
      </c>
      <c r="AH296" s="29">
        <f t="shared" si="161"/>
        <v>0.74999999253714222</v>
      </c>
      <c r="AI296" s="29">
        <f t="shared" si="161"/>
        <v>0.79999998197209032</v>
      </c>
      <c r="AJ296" s="29">
        <f t="shared" si="161"/>
        <v>1.1499999732748114</v>
      </c>
      <c r="AK296" s="29">
        <f t="shared" si="161"/>
        <v>1.1999999794149827</v>
      </c>
      <c r="AL296" s="29">
        <f t="shared" si="161"/>
        <v>0</v>
      </c>
      <c r="AM296" s="30" t="e">
        <f t="shared" si="161"/>
        <v>#VALUE!</v>
      </c>
      <c r="AN296" s="31">
        <f t="shared" si="161"/>
        <v>0.49751884441812833</v>
      </c>
      <c r="AO296" s="32">
        <f t="shared" si="161"/>
        <v>0</v>
      </c>
      <c r="AP296" s="32">
        <f t="shared" si="161"/>
        <v>0</v>
      </c>
      <c r="AQ296" s="33">
        <f t="shared" si="161"/>
        <v>0</v>
      </c>
      <c r="AR296" s="33">
        <f t="shared" si="161"/>
        <v>0</v>
      </c>
      <c r="AS296" s="33">
        <f t="shared" si="161"/>
        <v>0</v>
      </c>
      <c r="AT296" s="34">
        <f t="shared" si="161"/>
        <v>0</v>
      </c>
      <c r="AU296" s="34">
        <f t="shared" si="161"/>
        <v>0</v>
      </c>
      <c r="AV296" s="35" t="e">
        <f t="shared" si="158"/>
        <v>#VALUE!</v>
      </c>
      <c r="AW296" s="35" t="e">
        <f t="shared" si="158"/>
        <v>#VALUE!</v>
      </c>
      <c r="AX296" s="36" t="e">
        <f t="shared" si="159"/>
        <v>#VALUE!</v>
      </c>
      <c r="AY296" s="36" t="e">
        <f t="shared" si="159"/>
        <v>#VALUE!</v>
      </c>
    </row>
    <row r="297" spans="6:51" x14ac:dyDescent="0.3">
      <c r="F297">
        <v>55</v>
      </c>
      <c r="G297" s="29">
        <f t="shared" si="160"/>
        <v>0.74999997767485893</v>
      </c>
      <c r="H297" s="29">
        <f t="shared" si="160"/>
        <v>0.79999991076937671</v>
      </c>
      <c r="I297" s="29">
        <f t="shared" si="160"/>
        <v>1.1499998256753505</v>
      </c>
      <c r="J297" s="29">
        <f t="shared" si="160"/>
        <v>1.1999998974878927</v>
      </c>
      <c r="K297" s="29">
        <f t="shared" si="160"/>
        <v>0</v>
      </c>
      <c r="L297" s="30" t="e">
        <f t="shared" si="160"/>
        <v>#VALUE!</v>
      </c>
      <c r="M297" s="31">
        <f t="shared" si="160"/>
        <v>0.49470738295355166</v>
      </c>
      <c r="N297" s="32">
        <f t="shared" si="160"/>
        <v>0</v>
      </c>
      <c r="O297" s="32">
        <f t="shared" si="160"/>
        <v>0</v>
      </c>
      <c r="P297" s="33">
        <f t="shared" si="160"/>
        <v>0</v>
      </c>
      <c r="Q297" s="33">
        <f t="shared" si="160"/>
        <v>0</v>
      </c>
      <c r="R297" s="33">
        <f t="shared" si="160"/>
        <v>0</v>
      </c>
      <c r="S297" s="34">
        <f t="shared" si="160"/>
        <v>0</v>
      </c>
      <c r="T297" s="34">
        <f t="shared" si="160"/>
        <v>0</v>
      </c>
      <c r="U297" s="35" t="e">
        <f t="shared" si="157"/>
        <v>#VALUE!</v>
      </c>
      <c r="V297" s="35" t="e">
        <f t="shared" si="157"/>
        <v>#VALUE!</v>
      </c>
      <c r="W297" s="36" t="e">
        <f t="shared" si="160"/>
        <v>#VALUE!</v>
      </c>
      <c r="X297" s="36" t="e">
        <f t="shared" si="160"/>
        <v>#VALUE!</v>
      </c>
      <c r="AG297">
        <f t="shared" si="145"/>
        <v>65.339447634071149</v>
      </c>
      <c r="AH297" s="29">
        <f t="shared" si="161"/>
        <v>0.74999999294535968</v>
      </c>
      <c r="AI297" s="29">
        <f t="shared" si="161"/>
        <v>0.79999998368351366</v>
      </c>
      <c r="AJ297" s="29">
        <f t="shared" si="161"/>
        <v>1.1499999760348487</v>
      </c>
      <c r="AK297" s="29">
        <f t="shared" si="161"/>
        <v>1.1999999813640068</v>
      </c>
      <c r="AL297" s="29">
        <f t="shared" si="161"/>
        <v>0</v>
      </c>
      <c r="AM297" s="30" t="e">
        <f t="shared" si="161"/>
        <v>#VALUE!</v>
      </c>
      <c r="AN297" s="31">
        <f t="shared" si="161"/>
        <v>0.4976334702486172</v>
      </c>
      <c r="AO297" s="32">
        <f t="shared" si="161"/>
        <v>0</v>
      </c>
      <c r="AP297" s="32">
        <f t="shared" si="161"/>
        <v>0</v>
      </c>
      <c r="AQ297" s="33">
        <f t="shared" si="161"/>
        <v>0</v>
      </c>
      <c r="AR297" s="33">
        <f t="shared" si="161"/>
        <v>0</v>
      </c>
      <c r="AS297" s="33">
        <f t="shared" si="161"/>
        <v>0</v>
      </c>
      <c r="AT297" s="34">
        <f t="shared" si="161"/>
        <v>0</v>
      </c>
      <c r="AU297" s="34">
        <f t="shared" si="161"/>
        <v>0</v>
      </c>
      <c r="AV297" s="35" t="e">
        <f t="shared" si="158"/>
        <v>#VALUE!</v>
      </c>
      <c r="AW297" s="35" t="e">
        <f t="shared" si="158"/>
        <v>#VALUE!</v>
      </c>
      <c r="AX297" s="36" t="e">
        <f t="shared" si="159"/>
        <v>#VALUE!</v>
      </c>
      <c r="AY297" s="36" t="e">
        <f t="shared" si="159"/>
        <v>#VALUE!</v>
      </c>
    </row>
    <row r="298" spans="6:51" x14ac:dyDescent="0.3">
      <c r="F298">
        <v>56</v>
      </c>
      <c r="G298" s="29">
        <f t="shared" si="160"/>
        <v>0.74999998068695117</v>
      </c>
      <c r="H298" s="29">
        <f t="shared" si="160"/>
        <v>0.79999992576969414</v>
      </c>
      <c r="I298" s="29">
        <f t="shared" si="160"/>
        <v>1.1499998610781044</v>
      </c>
      <c r="J298" s="29">
        <f t="shared" si="160"/>
        <v>1.1999999148613163</v>
      </c>
      <c r="K298" s="29">
        <f t="shared" si="160"/>
        <v>0</v>
      </c>
      <c r="L298" s="30" t="e">
        <f t="shared" si="160"/>
        <v>#VALUE!</v>
      </c>
      <c r="M298" s="31">
        <f t="shared" si="160"/>
        <v>0.4951483788161738</v>
      </c>
      <c r="N298" s="32">
        <f t="shared" si="160"/>
        <v>0</v>
      </c>
      <c r="O298" s="32">
        <f t="shared" si="160"/>
        <v>0</v>
      </c>
      <c r="P298" s="33">
        <f t="shared" si="160"/>
        <v>0</v>
      </c>
      <c r="Q298" s="33">
        <f t="shared" si="160"/>
        <v>0</v>
      </c>
      <c r="R298" s="33">
        <f t="shared" si="160"/>
        <v>0</v>
      </c>
      <c r="S298" s="34">
        <f t="shared" si="160"/>
        <v>0</v>
      </c>
      <c r="T298" s="34">
        <f t="shared" si="160"/>
        <v>0</v>
      </c>
      <c r="U298" s="35" t="e">
        <f t="shared" si="157"/>
        <v>#VALUE!</v>
      </c>
      <c r="V298" s="35" t="e">
        <f t="shared" si="157"/>
        <v>#VALUE!</v>
      </c>
      <c r="W298" s="36" t="e">
        <f t="shared" si="160"/>
        <v>#VALUE!</v>
      </c>
      <c r="X298" s="36" t="e">
        <f t="shared" si="160"/>
        <v>#VALUE!</v>
      </c>
      <c r="AG298">
        <f t="shared" si="145"/>
        <v>65.972796971304959</v>
      </c>
      <c r="AH298" s="29">
        <f t="shared" si="161"/>
        <v>0.74999999328786537</v>
      </c>
      <c r="AI298" s="29">
        <f t="shared" si="161"/>
        <v>0.79999998509341841</v>
      </c>
      <c r="AJ298" s="29">
        <f t="shared" si="161"/>
        <v>1.1499999782693051</v>
      </c>
      <c r="AK298" s="29">
        <f t="shared" si="161"/>
        <v>1.1999999829688379</v>
      </c>
      <c r="AL298" s="29">
        <f t="shared" si="161"/>
        <v>0</v>
      </c>
      <c r="AM298" s="30" t="e">
        <f t="shared" si="161"/>
        <v>#VALUE!</v>
      </c>
      <c r="AN298" s="31">
        <f t="shared" si="161"/>
        <v>0.49773273784199562</v>
      </c>
      <c r="AO298" s="32">
        <f t="shared" si="161"/>
        <v>0</v>
      </c>
      <c r="AP298" s="32">
        <f t="shared" si="161"/>
        <v>0</v>
      </c>
      <c r="AQ298" s="33">
        <f t="shared" si="161"/>
        <v>0</v>
      </c>
      <c r="AR298" s="33">
        <f t="shared" si="161"/>
        <v>0</v>
      </c>
      <c r="AS298" s="33">
        <f t="shared" si="161"/>
        <v>0</v>
      </c>
      <c r="AT298" s="34">
        <f t="shared" si="161"/>
        <v>0</v>
      </c>
      <c r="AU298" s="34">
        <f t="shared" si="161"/>
        <v>0</v>
      </c>
      <c r="AV298" s="35" t="e">
        <f t="shared" si="158"/>
        <v>#VALUE!</v>
      </c>
      <c r="AW298" s="35" t="e">
        <f t="shared" si="158"/>
        <v>#VALUE!</v>
      </c>
      <c r="AX298" s="36" t="e">
        <f t="shared" si="159"/>
        <v>#VALUE!</v>
      </c>
      <c r="AY298" s="36" t="e">
        <f t="shared" si="159"/>
        <v>#VALUE!</v>
      </c>
    </row>
    <row r="299" spans="6:51" x14ac:dyDescent="0.3">
      <c r="F299">
        <v>57</v>
      </c>
      <c r="G299" s="29">
        <f t="shared" si="160"/>
        <v>0.74999998315395155</v>
      </c>
      <c r="H299" s="29">
        <f t="shared" si="160"/>
        <v>0.79999993797224123</v>
      </c>
      <c r="I299" s="29">
        <f t="shared" si="160"/>
        <v>1.1499998883906084</v>
      </c>
      <c r="J299" s="29">
        <f t="shared" si="160"/>
        <v>1.1999999289554106</v>
      </c>
      <c r="K299" s="29">
        <f t="shared" si="160"/>
        <v>0</v>
      </c>
      <c r="L299" s="30" t="e">
        <f t="shared" si="160"/>
        <v>#VALUE!</v>
      </c>
      <c r="M299" s="31">
        <f t="shared" si="160"/>
        <v>0.49554354014824514</v>
      </c>
      <c r="N299" s="32">
        <f t="shared" si="160"/>
        <v>0</v>
      </c>
      <c r="O299" s="32">
        <f t="shared" si="160"/>
        <v>0</v>
      </c>
      <c r="P299" s="33">
        <f t="shared" si="160"/>
        <v>0</v>
      </c>
      <c r="Q299" s="33">
        <f t="shared" si="160"/>
        <v>0</v>
      </c>
      <c r="R299" s="33">
        <f t="shared" si="160"/>
        <v>0</v>
      </c>
      <c r="S299" s="34">
        <f t="shared" si="160"/>
        <v>0</v>
      </c>
      <c r="T299" s="34">
        <f t="shared" si="160"/>
        <v>0</v>
      </c>
      <c r="U299" s="35" t="e">
        <f t="shared" si="157"/>
        <v>#VALUE!</v>
      </c>
      <c r="V299" s="35" t="e">
        <f t="shared" si="157"/>
        <v>#VALUE!</v>
      </c>
      <c r="W299" s="36" t="e">
        <f t="shared" si="160"/>
        <v>#VALUE!</v>
      </c>
      <c r="X299" s="36" t="e">
        <f t="shared" si="160"/>
        <v>#VALUE!</v>
      </c>
      <c r="AG299">
        <f t="shared" si="145"/>
        <v>66.556400664824807</v>
      </c>
      <c r="AH299" s="29">
        <f t="shared" si="161"/>
        <v>0.74999999357788161</v>
      </c>
      <c r="AI299" s="29">
        <f t="shared" si="161"/>
        <v>0.79999998626681523</v>
      </c>
      <c r="AJ299" s="29">
        <f t="shared" si="161"/>
        <v>1.1499999801009082</v>
      </c>
      <c r="AK299" s="29">
        <f t="shared" si="161"/>
        <v>1.1999999843039237</v>
      </c>
      <c r="AL299" s="29">
        <f t="shared" si="161"/>
        <v>0</v>
      </c>
      <c r="AM299" s="30" t="e">
        <f t="shared" si="161"/>
        <v>#VALUE!</v>
      </c>
      <c r="AN299" s="31">
        <f t="shared" si="161"/>
        <v>0.49781917780600804</v>
      </c>
      <c r="AO299" s="32">
        <f t="shared" si="161"/>
        <v>0</v>
      </c>
      <c r="AP299" s="32">
        <f t="shared" si="161"/>
        <v>0</v>
      </c>
      <c r="AQ299" s="33">
        <f t="shared" si="161"/>
        <v>0</v>
      </c>
      <c r="AR299" s="33">
        <f t="shared" si="161"/>
        <v>0</v>
      </c>
      <c r="AS299" s="33">
        <f t="shared" si="161"/>
        <v>0</v>
      </c>
      <c r="AT299" s="34">
        <f t="shared" si="161"/>
        <v>0</v>
      </c>
      <c r="AU299" s="34">
        <f t="shared" si="161"/>
        <v>0</v>
      </c>
      <c r="AV299" s="35" t="e">
        <f t="shared" si="158"/>
        <v>#VALUE!</v>
      </c>
      <c r="AW299" s="35" t="e">
        <f t="shared" si="158"/>
        <v>#VALUE!</v>
      </c>
      <c r="AX299" s="36" t="e">
        <f t="shared" si="159"/>
        <v>#VALUE!</v>
      </c>
      <c r="AY299" s="36" t="e">
        <f t="shared" si="159"/>
        <v>#VALUE!</v>
      </c>
    </row>
    <row r="300" spans="6:51" x14ac:dyDescent="0.3">
      <c r="F300">
        <v>58</v>
      </c>
      <c r="G300" s="29">
        <f t="shared" si="160"/>
        <v>0.74999998519006217</v>
      </c>
      <c r="H300" s="29">
        <f t="shared" si="160"/>
        <v>0.79999994794155738</v>
      </c>
      <c r="I300" s="29">
        <f t="shared" si="160"/>
        <v>1.1499999096229325</v>
      </c>
      <c r="J300" s="29">
        <f t="shared" si="160"/>
        <v>1.199999940441361</v>
      </c>
      <c r="K300" s="29">
        <f t="shared" si="160"/>
        <v>0</v>
      </c>
      <c r="L300" s="30" t="e">
        <f t="shared" si="160"/>
        <v>#VALUE!</v>
      </c>
      <c r="M300" s="31">
        <f t="shared" si="160"/>
        <v>0.49589826241116153</v>
      </c>
      <c r="N300" s="32">
        <f t="shared" si="160"/>
        <v>0</v>
      </c>
      <c r="O300" s="32">
        <f t="shared" si="160"/>
        <v>0</v>
      </c>
      <c r="P300" s="33">
        <f t="shared" si="160"/>
        <v>0</v>
      </c>
      <c r="Q300" s="33">
        <f t="shared" si="160"/>
        <v>0</v>
      </c>
      <c r="R300" s="33">
        <f t="shared" si="160"/>
        <v>0</v>
      </c>
      <c r="S300" s="34">
        <f t="shared" si="160"/>
        <v>0</v>
      </c>
      <c r="T300" s="34">
        <f t="shared" si="160"/>
        <v>0</v>
      </c>
      <c r="U300" s="35" t="e">
        <f t="shared" si="157"/>
        <v>#VALUE!</v>
      </c>
      <c r="V300" s="35" t="e">
        <f t="shared" si="157"/>
        <v>#VALUE!</v>
      </c>
      <c r="W300" s="36" t="e">
        <f t="shared" si="160"/>
        <v>#VALUE!</v>
      </c>
      <c r="X300" s="36" t="e">
        <f t="shared" si="160"/>
        <v>#VALUE!</v>
      </c>
      <c r="AG300">
        <f t="shared" si="145"/>
        <v>67.094165924953685</v>
      </c>
      <c r="AH300" s="29">
        <f t="shared" si="161"/>
        <v>0.7499999938254539</v>
      </c>
      <c r="AI300" s="29">
        <f t="shared" si="161"/>
        <v>0.79999998725236299</v>
      </c>
      <c r="AJ300" s="29">
        <f t="shared" si="161"/>
        <v>1.1499999816190181</v>
      </c>
      <c r="AK300" s="29">
        <f t="shared" si="161"/>
        <v>1.1999999854249164</v>
      </c>
      <c r="AL300" s="29">
        <f t="shared" si="161"/>
        <v>0</v>
      </c>
      <c r="AM300" s="30" t="e">
        <f t="shared" si="161"/>
        <v>#VALUE!</v>
      </c>
      <c r="AN300" s="31">
        <f t="shared" si="161"/>
        <v>0.49789482175844657</v>
      </c>
      <c r="AO300" s="32">
        <f t="shared" si="161"/>
        <v>0</v>
      </c>
      <c r="AP300" s="32">
        <f t="shared" si="161"/>
        <v>0</v>
      </c>
      <c r="AQ300" s="33">
        <f t="shared" si="161"/>
        <v>0</v>
      </c>
      <c r="AR300" s="33">
        <f t="shared" si="161"/>
        <v>0</v>
      </c>
      <c r="AS300" s="33">
        <f t="shared" si="161"/>
        <v>0</v>
      </c>
      <c r="AT300" s="34">
        <f t="shared" si="161"/>
        <v>0</v>
      </c>
      <c r="AU300" s="34">
        <f t="shared" si="161"/>
        <v>0</v>
      </c>
      <c r="AV300" s="35" t="e">
        <f t="shared" si="158"/>
        <v>#VALUE!</v>
      </c>
      <c r="AW300" s="35" t="e">
        <f t="shared" si="158"/>
        <v>#VALUE!</v>
      </c>
      <c r="AX300" s="36" t="e">
        <f t="shared" si="159"/>
        <v>#VALUE!</v>
      </c>
      <c r="AY300" s="36" t="e">
        <f t="shared" si="159"/>
        <v>#VALUE!</v>
      </c>
    </row>
    <row r="301" spans="6:51" x14ac:dyDescent="0.3">
      <c r="F301">
        <v>59</v>
      </c>
      <c r="G301" s="29">
        <f t="shared" si="160"/>
        <v>0.74999998688282599</v>
      </c>
      <c r="H301" s="29">
        <f t="shared" si="160"/>
        <v>0.79999995612074315</v>
      </c>
      <c r="I301" s="29">
        <f t="shared" si="160"/>
        <v>1.1499999262517797</v>
      </c>
      <c r="J301" s="29">
        <f t="shared" si="160"/>
        <v>1.1999999498436675</v>
      </c>
      <c r="K301" s="29">
        <f t="shared" si="160"/>
        <v>0</v>
      </c>
      <c r="L301" s="30" t="e">
        <f t="shared" si="160"/>
        <v>#VALUE!</v>
      </c>
      <c r="M301" s="31">
        <f t="shared" si="160"/>
        <v>0.49621724639874437</v>
      </c>
      <c r="N301" s="32">
        <f t="shared" si="160"/>
        <v>0</v>
      </c>
      <c r="O301" s="32">
        <f t="shared" si="160"/>
        <v>0</v>
      </c>
      <c r="P301" s="33">
        <f t="shared" si="160"/>
        <v>0</v>
      </c>
      <c r="Q301" s="33">
        <f t="shared" si="160"/>
        <v>0</v>
      </c>
      <c r="R301" s="33">
        <f t="shared" si="160"/>
        <v>0</v>
      </c>
      <c r="S301" s="34">
        <f t="shared" si="160"/>
        <v>0</v>
      </c>
      <c r="T301" s="34">
        <f t="shared" si="160"/>
        <v>0</v>
      </c>
      <c r="U301" s="35" t="e">
        <f t="shared" si="157"/>
        <v>#VALUE!</v>
      </c>
      <c r="V301" s="35" t="e">
        <f t="shared" si="157"/>
        <v>#VALUE!</v>
      </c>
      <c r="W301" s="36" t="e">
        <f t="shared" si="160"/>
        <v>#VALUE!</v>
      </c>
      <c r="X301" s="36" t="e">
        <f t="shared" si="160"/>
        <v>#VALUE!</v>
      </c>
      <c r="AG301">
        <f t="shared" si="145"/>
        <v>67.589693074991615</v>
      </c>
      <c r="AH301" s="29">
        <f t="shared" si="161"/>
        <v>0.74999999403832429</v>
      </c>
      <c r="AI301" s="29">
        <f t="shared" si="161"/>
        <v>0.79999998808699302</v>
      </c>
      <c r="AJ301" s="29">
        <f t="shared" si="161"/>
        <v>1.1499999828898035</v>
      </c>
      <c r="AK301" s="29">
        <f t="shared" si="161"/>
        <v>1.1999999863740105</v>
      </c>
      <c r="AL301" s="29">
        <f t="shared" si="161"/>
        <v>0</v>
      </c>
      <c r="AM301" s="30" t="e">
        <f t="shared" si="161"/>
        <v>#VALUE!</v>
      </c>
      <c r="AN301" s="31">
        <f t="shared" si="161"/>
        <v>0.49796131565767504</v>
      </c>
      <c r="AO301" s="32">
        <f t="shared" si="161"/>
        <v>0</v>
      </c>
      <c r="AP301" s="32">
        <f t="shared" si="161"/>
        <v>0</v>
      </c>
      <c r="AQ301" s="33">
        <f t="shared" si="161"/>
        <v>0</v>
      </c>
      <c r="AR301" s="33">
        <f t="shared" si="161"/>
        <v>0</v>
      </c>
      <c r="AS301" s="33">
        <f t="shared" si="161"/>
        <v>0</v>
      </c>
      <c r="AT301" s="34">
        <f t="shared" si="161"/>
        <v>0</v>
      </c>
      <c r="AU301" s="34">
        <f t="shared" si="161"/>
        <v>0</v>
      </c>
      <c r="AV301" s="35" t="e">
        <f t="shared" si="158"/>
        <v>#VALUE!</v>
      </c>
      <c r="AW301" s="35" t="e">
        <f t="shared" si="158"/>
        <v>#VALUE!</v>
      </c>
      <c r="AX301" s="36" t="e">
        <f t="shared" si="159"/>
        <v>#VALUE!</v>
      </c>
      <c r="AY301" s="36" t="e">
        <f t="shared" si="159"/>
        <v>#VALUE!</v>
      </c>
    </row>
    <row r="302" spans="6:51" x14ac:dyDescent="0.3">
      <c r="F302">
        <v>60</v>
      </c>
      <c r="G302" s="29">
        <f t="shared" si="160"/>
        <v>0.74999998829989678</v>
      </c>
      <c r="H302" s="29">
        <f t="shared" si="160"/>
        <v>0.79999996285903086</v>
      </c>
      <c r="I302" s="29">
        <f t="shared" si="160"/>
        <v>1.1499999393698856</v>
      </c>
      <c r="J302" s="29">
        <f t="shared" si="160"/>
        <v>1.1999999575740217</v>
      </c>
      <c r="K302" s="29">
        <f t="shared" si="160"/>
        <v>0</v>
      </c>
      <c r="L302" s="30" t="e">
        <f t="shared" si="160"/>
        <v>#VALUE!</v>
      </c>
      <c r="M302" s="31">
        <f t="shared" si="160"/>
        <v>0.49650459387243301</v>
      </c>
      <c r="N302" s="32">
        <f t="shared" si="160"/>
        <v>0</v>
      </c>
      <c r="O302" s="32">
        <f t="shared" si="160"/>
        <v>0</v>
      </c>
      <c r="P302" s="33">
        <f t="shared" si="160"/>
        <v>0</v>
      </c>
      <c r="Q302" s="33">
        <f t="shared" si="160"/>
        <v>0</v>
      </c>
      <c r="R302" s="33">
        <f t="shared" si="160"/>
        <v>0</v>
      </c>
      <c r="S302" s="34">
        <f t="shared" si="160"/>
        <v>0</v>
      </c>
      <c r="T302" s="34">
        <f t="shared" si="160"/>
        <v>0</v>
      </c>
      <c r="U302" s="35" t="e">
        <f t="shared" si="157"/>
        <v>#VALUE!</v>
      </c>
      <c r="V302" s="35" t="e">
        <f t="shared" si="157"/>
        <v>#VALUE!</v>
      </c>
      <c r="W302" s="36" t="e">
        <f t="shared" si="160"/>
        <v>#VALUE!</v>
      </c>
      <c r="X302" s="36" t="e">
        <f t="shared" si="160"/>
        <v>#VALUE!</v>
      </c>
      <c r="AG302">
        <f t="shared" si="145"/>
        <v>68.046299655278801</v>
      </c>
      <c r="AH302" s="29">
        <f t="shared" si="161"/>
        <v>0.74999999422253838</v>
      </c>
      <c r="AI302" s="29">
        <f t="shared" si="161"/>
        <v>0.79999998879909895</v>
      </c>
      <c r="AJ302" s="29">
        <f t="shared" si="161"/>
        <v>1.1499999839630208</v>
      </c>
      <c r="AK302" s="29">
        <f t="shared" si="161"/>
        <v>1.1999999871836171</v>
      </c>
      <c r="AL302" s="29">
        <f t="shared" si="161"/>
        <v>0</v>
      </c>
      <c r="AM302" s="30" t="e">
        <f t="shared" si="161"/>
        <v>#VALUE!</v>
      </c>
      <c r="AN302" s="31">
        <f t="shared" si="161"/>
        <v>0.49802000436918392</v>
      </c>
      <c r="AO302" s="32">
        <f t="shared" si="161"/>
        <v>0</v>
      </c>
      <c r="AP302" s="32">
        <f t="shared" si="161"/>
        <v>0</v>
      </c>
      <c r="AQ302" s="33">
        <f t="shared" si="161"/>
        <v>0</v>
      </c>
      <c r="AR302" s="33">
        <f t="shared" si="161"/>
        <v>0</v>
      </c>
      <c r="AS302" s="33">
        <f t="shared" si="161"/>
        <v>0</v>
      </c>
      <c r="AT302" s="34">
        <f t="shared" si="161"/>
        <v>0</v>
      </c>
      <c r="AU302" s="34">
        <f t="shared" si="161"/>
        <v>0</v>
      </c>
      <c r="AV302" s="35" t="e">
        <f t="shared" si="158"/>
        <v>#VALUE!</v>
      </c>
      <c r="AW302" s="35" t="e">
        <f t="shared" si="158"/>
        <v>#VALUE!</v>
      </c>
      <c r="AX302" s="36" t="e">
        <f t="shared" si="159"/>
        <v>#VALUE!</v>
      </c>
      <c r="AY302" s="36" t="e">
        <f t="shared" si="159"/>
        <v>#VALUE!</v>
      </c>
    </row>
    <row r="303" spans="6:51" x14ac:dyDescent="0.3">
      <c r="F303">
        <v>61</v>
      </c>
      <c r="G303" s="29">
        <f t="shared" si="160"/>
        <v>0.74999998949396818</v>
      </c>
      <c r="H303" s="29">
        <f t="shared" si="160"/>
        <v>0.79999996843279764</v>
      </c>
      <c r="I303" s="29">
        <f t="shared" si="160"/>
        <v>1.1499999497916062</v>
      </c>
      <c r="J303" s="29">
        <f t="shared" si="160"/>
        <v>1.1999999639569785</v>
      </c>
      <c r="K303" s="29">
        <f t="shared" si="160"/>
        <v>0</v>
      </c>
      <c r="L303" s="30" t="e">
        <f t="shared" si="160"/>
        <v>#VALUE!</v>
      </c>
      <c r="M303" s="31">
        <f t="shared" si="160"/>
        <v>0.49676388935039556</v>
      </c>
      <c r="N303" s="32">
        <f t="shared" si="160"/>
        <v>0</v>
      </c>
      <c r="O303" s="32">
        <f t="shared" si="160"/>
        <v>0</v>
      </c>
      <c r="P303" s="33">
        <f t="shared" si="160"/>
        <v>0</v>
      </c>
      <c r="Q303" s="33">
        <f t="shared" si="160"/>
        <v>0</v>
      </c>
      <c r="R303" s="33">
        <f t="shared" si="160"/>
        <v>0</v>
      </c>
      <c r="S303" s="34">
        <f t="shared" si="160"/>
        <v>0</v>
      </c>
      <c r="T303" s="34">
        <f t="shared" si="160"/>
        <v>0</v>
      </c>
      <c r="U303" s="35" t="e">
        <f t="shared" si="157"/>
        <v>#VALUE!</v>
      </c>
      <c r="V303" s="35" t="e">
        <f t="shared" si="157"/>
        <v>#VALUE!</v>
      </c>
      <c r="W303" s="36" t="e">
        <f t="shared" si="160"/>
        <v>#VALUE!</v>
      </c>
      <c r="X303" s="36" t="e">
        <f t="shared" si="160"/>
        <v>#VALUE!</v>
      </c>
      <c r="AG303">
        <f t="shared" si="145"/>
        <v>68.467042634035067</v>
      </c>
      <c r="AH303" s="29">
        <f t="shared" si="161"/>
        <v>0.74999999438287401</v>
      </c>
      <c r="AI303" s="29">
        <f t="shared" si="161"/>
        <v>0.79999998941077077</v>
      </c>
      <c r="AJ303" s="29">
        <f t="shared" si="161"/>
        <v>1.1499999848766149</v>
      </c>
      <c r="AK303" s="29">
        <f t="shared" si="161"/>
        <v>1.1999999878789316</v>
      </c>
      <c r="AL303" s="29">
        <f t="shared" si="161"/>
        <v>0</v>
      </c>
      <c r="AM303" s="30" t="e">
        <f t="shared" si="161"/>
        <v>#VALUE!</v>
      </c>
      <c r="AN303" s="31">
        <f t="shared" si="161"/>
        <v>0.49807199546038233</v>
      </c>
      <c r="AO303" s="32">
        <f t="shared" si="161"/>
        <v>0</v>
      </c>
      <c r="AP303" s="32">
        <f t="shared" si="161"/>
        <v>0</v>
      </c>
      <c r="AQ303" s="33">
        <f t="shared" si="161"/>
        <v>0</v>
      </c>
      <c r="AR303" s="33">
        <f t="shared" si="161"/>
        <v>0</v>
      </c>
      <c r="AS303" s="33">
        <f t="shared" si="161"/>
        <v>0</v>
      </c>
      <c r="AT303" s="34">
        <f t="shared" si="161"/>
        <v>0</v>
      </c>
      <c r="AU303" s="34">
        <f t="shared" si="161"/>
        <v>0</v>
      </c>
      <c r="AV303" s="35" t="e">
        <f t="shared" si="158"/>
        <v>#VALUE!</v>
      </c>
      <c r="AW303" s="35" t="e">
        <f t="shared" si="158"/>
        <v>#VALUE!</v>
      </c>
      <c r="AX303" s="36" t="e">
        <f t="shared" si="159"/>
        <v>#VALUE!</v>
      </c>
      <c r="AY303" s="36" t="e">
        <f t="shared" si="159"/>
        <v>#VALUE!</v>
      </c>
    </row>
    <row r="304" spans="6:51" x14ac:dyDescent="0.3">
      <c r="F304">
        <v>62</v>
      </c>
      <c r="G304" s="29">
        <f t="shared" si="160"/>
        <v>0.74999999050639166</v>
      </c>
      <c r="H304" s="29">
        <f t="shared" si="160"/>
        <v>0.79999997306164428</v>
      </c>
      <c r="I304" s="29">
        <f t="shared" si="160"/>
        <v>1.1499999581280638</v>
      </c>
      <c r="J304" s="29">
        <f t="shared" si="160"/>
        <v>1.1999999692494943</v>
      </c>
      <c r="K304" s="29">
        <f t="shared" si="160"/>
        <v>0</v>
      </c>
      <c r="L304" s="30" t="e">
        <f t="shared" si="160"/>
        <v>#VALUE!</v>
      </c>
      <c r="M304" s="31">
        <f t="shared" si="160"/>
        <v>0.49699827012936082</v>
      </c>
      <c r="N304" s="32">
        <f t="shared" si="160"/>
        <v>0</v>
      </c>
      <c r="O304" s="32">
        <f t="shared" si="160"/>
        <v>0</v>
      </c>
      <c r="P304" s="33">
        <f t="shared" si="160"/>
        <v>0</v>
      </c>
      <c r="Q304" s="33">
        <f t="shared" si="160"/>
        <v>0</v>
      </c>
      <c r="R304" s="33">
        <f t="shared" si="160"/>
        <v>0</v>
      </c>
      <c r="S304" s="34">
        <f t="shared" si="160"/>
        <v>0</v>
      </c>
      <c r="T304" s="34">
        <f t="shared" si="160"/>
        <v>0</v>
      </c>
      <c r="U304" s="35" t="e">
        <f t="shared" si="157"/>
        <v>#VALUE!</v>
      </c>
      <c r="V304" s="35" t="e">
        <f t="shared" si="157"/>
        <v>#VALUE!</v>
      </c>
      <c r="W304" s="36" t="e">
        <f t="shared" si="160"/>
        <v>#VALUE!</v>
      </c>
      <c r="X304" s="36" t="e">
        <f t="shared" si="160"/>
        <v>#VALUE!</v>
      </c>
      <c r="AG304">
        <f t="shared" si="145"/>
        <v>68.854738873676126</v>
      </c>
      <c r="AH304" s="29">
        <f t="shared" si="161"/>
        <v>0.74999999452314847</v>
      </c>
      <c r="AI304" s="29">
        <f t="shared" si="161"/>
        <v>0.79999998993938481</v>
      </c>
      <c r="AJ304" s="29">
        <f t="shared" si="161"/>
        <v>1.1499999856599008</v>
      </c>
      <c r="AK304" s="29">
        <f t="shared" si="161"/>
        <v>1.1999999884797599</v>
      </c>
      <c r="AL304" s="29">
        <f t="shared" si="161"/>
        <v>0</v>
      </c>
      <c r="AM304" s="30" t="e">
        <f t="shared" si="161"/>
        <v>#VALUE!</v>
      </c>
      <c r="AN304" s="31">
        <f t="shared" si="161"/>
        <v>0.49811820781943134</v>
      </c>
      <c r="AO304" s="32">
        <f t="shared" si="161"/>
        <v>0</v>
      </c>
      <c r="AP304" s="32">
        <f t="shared" si="161"/>
        <v>0</v>
      </c>
      <c r="AQ304" s="33">
        <f t="shared" si="161"/>
        <v>0</v>
      </c>
      <c r="AR304" s="33">
        <f t="shared" si="161"/>
        <v>0</v>
      </c>
      <c r="AS304" s="33">
        <f t="shared" si="161"/>
        <v>0</v>
      </c>
      <c r="AT304" s="34">
        <f t="shared" si="161"/>
        <v>0</v>
      </c>
      <c r="AU304" s="34">
        <f t="shared" si="161"/>
        <v>0</v>
      </c>
      <c r="AV304" s="35" t="e">
        <f t="shared" si="158"/>
        <v>#VALUE!</v>
      </c>
      <c r="AW304" s="35" t="e">
        <f t="shared" si="158"/>
        <v>#VALUE!</v>
      </c>
      <c r="AX304" s="36" t="e">
        <f t="shared" si="159"/>
        <v>#VALUE!</v>
      </c>
      <c r="AY304" s="36" t="e">
        <f t="shared" si="159"/>
        <v>#VALUE!</v>
      </c>
    </row>
    <row r="305" spans="5:51" x14ac:dyDescent="0.3">
      <c r="F305">
        <v>63</v>
      </c>
      <c r="G305" s="29">
        <f t="shared" si="160"/>
        <v>0.74999999136985251</v>
      </c>
      <c r="H305" s="29">
        <f t="shared" si="160"/>
        <v>0.79999997692075064</v>
      </c>
      <c r="I305" s="29">
        <f t="shared" si="160"/>
        <v>1.1499999648409893</v>
      </c>
      <c r="J305" s="29">
        <f t="shared" si="160"/>
        <v>1.1999999736558611</v>
      </c>
      <c r="K305" s="29">
        <f t="shared" si="160"/>
        <v>0</v>
      </c>
      <c r="L305" s="30" t="e">
        <f t="shared" si="160"/>
        <v>#VALUE!</v>
      </c>
      <c r="M305" s="31">
        <f t="shared" si="160"/>
        <v>0.4972104862986958</v>
      </c>
      <c r="N305" s="32">
        <f t="shared" si="160"/>
        <v>0</v>
      </c>
      <c r="O305" s="32">
        <f t="shared" si="160"/>
        <v>0</v>
      </c>
      <c r="P305" s="33">
        <f t="shared" si="160"/>
        <v>0</v>
      </c>
      <c r="Q305" s="33">
        <f t="shared" si="160"/>
        <v>0</v>
      </c>
      <c r="R305" s="33">
        <f t="shared" si="160"/>
        <v>0</v>
      </c>
      <c r="S305" s="34">
        <f t="shared" si="160"/>
        <v>0</v>
      </c>
      <c r="T305" s="34">
        <f t="shared" si="160"/>
        <v>0</v>
      </c>
      <c r="U305" s="35" t="e">
        <f t="shared" si="157"/>
        <v>#VALUE!</v>
      </c>
      <c r="V305" s="35" t="e">
        <f t="shared" si="157"/>
        <v>#VALUE!</v>
      </c>
      <c r="W305" s="36" t="e">
        <f t="shared" si="160"/>
        <v>#VALUE!</v>
      </c>
      <c r="X305" s="36" t="e">
        <f t="shared" si="160"/>
        <v>#VALUE!</v>
      </c>
      <c r="AG305">
        <f t="shared" si="145"/>
        <v>69.211983989628195</v>
      </c>
      <c r="AH305" s="29">
        <f t="shared" si="161"/>
        <v>0.7499999946464424</v>
      </c>
      <c r="AI305" s="29">
        <f t="shared" si="161"/>
        <v>0.79999999039874914</v>
      </c>
      <c r="AJ305" s="29">
        <f t="shared" si="161"/>
        <v>1.1499999863357968</v>
      </c>
      <c r="AK305" s="29">
        <f t="shared" si="161"/>
        <v>1.199999989001832</v>
      </c>
      <c r="AL305" s="29">
        <f t="shared" si="161"/>
        <v>0</v>
      </c>
      <c r="AM305" s="30" t="e">
        <f t="shared" si="161"/>
        <v>#VALUE!</v>
      </c>
      <c r="AN305" s="31">
        <f t="shared" si="161"/>
        <v>0.49815940906463463</v>
      </c>
      <c r="AO305" s="32">
        <f t="shared" si="161"/>
        <v>0</v>
      </c>
      <c r="AP305" s="32">
        <f t="shared" si="161"/>
        <v>0</v>
      </c>
      <c r="AQ305" s="33">
        <f t="shared" si="161"/>
        <v>0</v>
      </c>
      <c r="AR305" s="33">
        <f t="shared" si="161"/>
        <v>0</v>
      </c>
      <c r="AS305" s="33">
        <f t="shared" si="161"/>
        <v>0</v>
      </c>
      <c r="AT305" s="34">
        <f t="shared" si="161"/>
        <v>0</v>
      </c>
      <c r="AU305" s="34">
        <f t="shared" si="161"/>
        <v>0</v>
      </c>
      <c r="AV305" s="35" t="e">
        <f t="shared" si="158"/>
        <v>#VALUE!</v>
      </c>
      <c r="AW305" s="35" t="e">
        <f t="shared" si="158"/>
        <v>#VALUE!</v>
      </c>
      <c r="AX305" s="36" t="e">
        <f t="shared" si="159"/>
        <v>#VALUE!</v>
      </c>
      <c r="AY305" s="36" t="e">
        <f t="shared" si="159"/>
        <v>#VALUE!</v>
      </c>
    </row>
    <row r="306" spans="5:51" x14ac:dyDescent="0.3">
      <c r="F306">
        <v>64</v>
      </c>
      <c r="G306" s="29">
        <f t="shared" si="160"/>
        <v>0.74999999211036728</v>
      </c>
      <c r="H306" s="29">
        <f t="shared" si="160"/>
        <v>0.79999998015040497</v>
      </c>
      <c r="I306" s="29">
        <f t="shared" si="160"/>
        <v>1.1499999702815651</v>
      </c>
      <c r="J306" s="29">
        <f t="shared" si="160"/>
        <v>1.1999999773391714</v>
      </c>
      <c r="K306" s="29">
        <f t="shared" si="160"/>
        <v>0</v>
      </c>
      <c r="L306" s="30" t="e">
        <f t="shared" si="160"/>
        <v>#VALUE!</v>
      </c>
      <c r="M306" s="31">
        <f t="shared" si="160"/>
        <v>0.4974029522363716</v>
      </c>
      <c r="N306" s="32">
        <f t="shared" si="160"/>
        <v>0</v>
      </c>
      <c r="O306" s="32">
        <f t="shared" si="160"/>
        <v>0</v>
      </c>
      <c r="P306" s="33">
        <f t="shared" si="160"/>
        <v>0</v>
      </c>
      <c r="Q306" s="33">
        <f t="shared" si="160"/>
        <v>0</v>
      </c>
      <c r="R306" s="33">
        <f t="shared" si="160"/>
        <v>0</v>
      </c>
      <c r="S306" s="34">
        <f t="shared" si="160"/>
        <v>0</v>
      </c>
      <c r="T306" s="34">
        <f t="shared" si="160"/>
        <v>0</v>
      </c>
      <c r="U306" s="35" t="e">
        <f t="shared" ref="U306:V312" si="162">$C$5/100*U$163*U234</f>
        <v>#VALUE!</v>
      </c>
      <c r="V306" s="35" t="e">
        <f t="shared" si="162"/>
        <v>#VALUE!</v>
      </c>
      <c r="W306" s="36" t="e">
        <f t="shared" si="160"/>
        <v>#VALUE!</v>
      </c>
      <c r="X306" s="36" t="e">
        <f>X234*X$163</f>
        <v>#VALUE!</v>
      </c>
      <c r="AG306">
        <f t="shared" si="145"/>
        <v>69.541169727900453</v>
      </c>
      <c r="AH306" s="29">
        <f t="shared" si="161"/>
        <v>0.74999999475526513</v>
      </c>
      <c r="AI306" s="29">
        <f t="shared" si="161"/>
        <v>0.79999999079994177</v>
      </c>
      <c r="AJ306" s="29">
        <f t="shared" si="161"/>
        <v>1.1499999869224193</v>
      </c>
      <c r="AK306" s="29">
        <f t="shared" si="161"/>
        <v>1.199999989457762</v>
      </c>
      <c r="AL306" s="29">
        <f t="shared" si="161"/>
        <v>0</v>
      </c>
      <c r="AM306" s="30" t="e">
        <f t="shared" si="161"/>
        <v>#VALUE!</v>
      </c>
      <c r="AN306" s="31">
        <f t="shared" si="161"/>
        <v>0.49819624458876027</v>
      </c>
      <c r="AO306" s="32">
        <f t="shared" si="161"/>
        <v>0</v>
      </c>
      <c r="AP306" s="32">
        <f t="shared" si="161"/>
        <v>0</v>
      </c>
      <c r="AQ306" s="33">
        <f t="shared" si="161"/>
        <v>0</v>
      </c>
      <c r="AR306" s="33">
        <f t="shared" si="161"/>
        <v>0</v>
      </c>
      <c r="AS306" s="33">
        <f t="shared" si="161"/>
        <v>0</v>
      </c>
      <c r="AT306" s="34">
        <f t="shared" si="161"/>
        <v>0</v>
      </c>
      <c r="AU306" s="34">
        <f t="shared" si="161"/>
        <v>0</v>
      </c>
      <c r="AV306" s="35" t="e">
        <f t="shared" ref="AV306:AW312" si="163">$C$5/100*AV$163*AV234</f>
        <v>#VALUE!</v>
      </c>
      <c r="AW306" s="35" t="e">
        <f t="shared" si="163"/>
        <v>#VALUE!</v>
      </c>
      <c r="AX306" s="36" t="e">
        <f t="shared" ref="AX306:AY312" si="164">AX234*AX$163</f>
        <v>#VALUE!</v>
      </c>
      <c r="AY306" s="36" t="e">
        <f t="shared" si="164"/>
        <v>#VALUE!</v>
      </c>
    </row>
    <row r="307" spans="5:51" x14ac:dyDescent="0.3">
      <c r="F307">
        <v>65</v>
      </c>
      <c r="G307" s="29">
        <f t="shared" ref="G307:X312" si="165">G235*G$163</f>
        <v>0.74999999274878193</v>
      </c>
      <c r="H307" s="29">
        <f t="shared" si="165"/>
        <v>0.79999998286338259</v>
      </c>
      <c r="I307" s="29">
        <f t="shared" si="165"/>
        <v>1.1499999747186294</v>
      </c>
      <c r="J307" s="29">
        <f t="shared" si="165"/>
        <v>1.199999980430152</v>
      </c>
      <c r="K307" s="29">
        <f t="shared" si="165"/>
        <v>0</v>
      </c>
      <c r="L307" s="30" t="e">
        <f t="shared" si="165"/>
        <v>#VALUE!</v>
      </c>
      <c r="M307" s="31">
        <f t="shared" si="165"/>
        <v>0.49757779084843384</v>
      </c>
      <c r="N307" s="32">
        <f t="shared" si="165"/>
        <v>0</v>
      </c>
      <c r="O307" s="32">
        <f t="shared" si="165"/>
        <v>0</v>
      </c>
      <c r="P307" s="33">
        <f t="shared" si="165"/>
        <v>0</v>
      </c>
      <c r="Q307" s="33">
        <f t="shared" si="165"/>
        <v>0</v>
      </c>
      <c r="R307" s="33">
        <f t="shared" si="165"/>
        <v>0</v>
      </c>
      <c r="S307" s="34">
        <f t="shared" si="165"/>
        <v>0</v>
      </c>
      <c r="T307" s="34">
        <f t="shared" si="165"/>
        <v>0</v>
      </c>
      <c r="U307" s="35" t="e">
        <f t="shared" si="162"/>
        <v>#VALUE!</v>
      </c>
      <c r="V307" s="35" t="e">
        <f t="shared" si="162"/>
        <v>#VALUE!</v>
      </c>
      <c r="W307" s="36" t="e">
        <f t="shared" si="165"/>
        <v>#VALUE!</v>
      </c>
      <c r="X307" s="36" t="e">
        <f t="shared" si="165"/>
        <v>#VALUE!</v>
      </c>
      <c r="AG307">
        <f t="shared" ref="AG307:AG312" si="166">AE79</f>
        <v>69.844499977757209</v>
      </c>
      <c r="AH307" s="29">
        <f t="shared" ref="AH307:AU312" si="167">AH235*AH$163</f>
        <v>0.74999999485167812</v>
      </c>
      <c r="AI307" s="29">
        <f t="shared" si="167"/>
        <v>0.79999999115192855</v>
      </c>
      <c r="AJ307" s="29">
        <f t="shared" si="167"/>
        <v>1.1499999874342357</v>
      </c>
      <c r="AK307" s="29">
        <f t="shared" si="167"/>
        <v>1.199999989857754</v>
      </c>
      <c r="AL307" s="29">
        <f t="shared" si="167"/>
        <v>0</v>
      </c>
      <c r="AM307" s="30" t="e">
        <f t="shared" si="167"/>
        <v>#VALUE!</v>
      </c>
      <c r="AN307" s="31">
        <f t="shared" si="167"/>
        <v>0.49822926030035014</v>
      </c>
      <c r="AO307" s="32">
        <f t="shared" si="167"/>
        <v>0</v>
      </c>
      <c r="AP307" s="32">
        <f t="shared" si="167"/>
        <v>0</v>
      </c>
      <c r="AQ307" s="33">
        <f t="shared" si="167"/>
        <v>0</v>
      </c>
      <c r="AR307" s="33">
        <f t="shared" si="167"/>
        <v>0</v>
      </c>
      <c r="AS307" s="33">
        <f t="shared" si="167"/>
        <v>0</v>
      </c>
      <c r="AT307" s="34">
        <f t="shared" si="167"/>
        <v>0</v>
      </c>
      <c r="AU307" s="34">
        <f t="shared" si="167"/>
        <v>0</v>
      </c>
      <c r="AV307" s="35" t="e">
        <f t="shared" si="163"/>
        <v>#VALUE!</v>
      </c>
      <c r="AW307" s="35" t="e">
        <f t="shared" si="163"/>
        <v>#VALUE!</v>
      </c>
      <c r="AX307" s="36" t="e">
        <f t="shared" si="164"/>
        <v>#VALUE!</v>
      </c>
      <c r="AY307" s="36" t="e">
        <f t="shared" si="164"/>
        <v>#VALUE!</v>
      </c>
    </row>
    <row r="308" spans="5:51" x14ac:dyDescent="0.3">
      <c r="F308">
        <v>66</v>
      </c>
      <c r="G308" s="29">
        <f t="shared" si="165"/>
        <v>0.74999999330190836</v>
      </c>
      <c r="H308" s="29">
        <f t="shared" si="165"/>
        <v>0.79999998515068249</v>
      </c>
      <c r="I308" s="29">
        <f t="shared" si="165"/>
        <v>1.1499999783592889</v>
      </c>
      <c r="J308" s="29">
        <f t="shared" si="165"/>
        <v>1.1999999830340038</v>
      </c>
      <c r="K308" s="29">
        <f t="shared" si="165"/>
        <v>0</v>
      </c>
      <c r="L308" s="30" t="e">
        <f t="shared" si="165"/>
        <v>#VALUE!</v>
      </c>
      <c r="M308" s="31">
        <f t="shared" si="165"/>
        <v>0.49773687162098723</v>
      </c>
      <c r="N308" s="32">
        <f t="shared" si="165"/>
        <v>0</v>
      </c>
      <c r="O308" s="32">
        <f t="shared" si="165"/>
        <v>0</v>
      </c>
      <c r="P308" s="33">
        <f t="shared" si="165"/>
        <v>0</v>
      </c>
      <c r="Q308" s="33">
        <f t="shared" si="165"/>
        <v>0</v>
      </c>
      <c r="R308" s="33">
        <f t="shared" si="165"/>
        <v>0</v>
      </c>
      <c r="S308" s="34">
        <f t="shared" si="165"/>
        <v>0</v>
      </c>
      <c r="T308" s="34">
        <f t="shared" si="165"/>
        <v>0</v>
      </c>
      <c r="U308" s="35" t="e">
        <f t="shared" si="162"/>
        <v>#VALUE!</v>
      </c>
      <c r="V308" s="35" t="e">
        <f t="shared" si="162"/>
        <v>#VALUE!</v>
      </c>
      <c r="W308" s="36" t="e">
        <f t="shared" si="165"/>
        <v>#VALUE!</v>
      </c>
      <c r="X308" s="36" t="e">
        <f t="shared" si="165"/>
        <v>#VALUE!</v>
      </c>
      <c r="AG308">
        <f t="shared" si="166"/>
        <v>70.124005526694646</v>
      </c>
      <c r="AH308" s="29">
        <f t="shared" si="167"/>
        <v>0.74999999493738834</v>
      </c>
      <c r="AI308" s="29">
        <f t="shared" si="167"/>
        <v>0.79999999146202638</v>
      </c>
      <c r="AJ308" s="29">
        <f t="shared" si="167"/>
        <v>1.1499999878829081</v>
      </c>
      <c r="AK308" s="29">
        <f t="shared" si="167"/>
        <v>1.1999999902101333</v>
      </c>
      <c r="AL308" s="29">
        <f t="shared" si="167"/>
        <v>0</v>
      </c>
      <c r="AM308" s="30" t="e">
        <f t="shared" si="167"/>
        <v>#VALUE!</v>
      </c>
      <c r="AN308" s="31">
        <f t="shared" si="167"/>
        <v>0.49825892057237003</v>
      </c>
      <c r="AO308" s="32">
        <f t="shared" si="167"/>
        <v>0</v>
      </c>
      <c r="AP308" s="32">
        <f t="shared" si="167"/>
        <v>0</v>
      </c>
      <c r="AQ308" s="33">
        <f t="shared" si="167"/>
        <v>0</v>
      </c>
      <c r="AR308" s="33">
        <f t="shared" si="167"/>
        <v>0</v>
      </c>
      <c r="AS308" s="33">
        <f t="shared" si="167"/>
        <v>0</v>
      </c>
      <c r="AT308" s="34">
        <f t="shared" si="167"/>
        <v>0</v>
      </c>
      <c r="AU308" s="34">
        <f t="shared" si="167"/>
        <v>0</v>
      </c>
      <c r="AV308" s="35" t="e">
        <f t="shared" si="163"/>
        <v>#VALUE!</v>
      </c>
      <c r="AW308" s="35" t="e">
        <f t="shared" si="163"/>
        <v>#VALUE!</v>
      </c>
      <c r="AX308" s="36" t="e">
        <f t="shared" si="164"/>
        <v>#VALUE!</v>
      </c>
      <c r="AY308" s="36" t="e">
        <f t="shared" si="164"/>
        <v>#VALUE!</v>
      </c>
    </row>
    <row r="309" spans="5:51" x14ac:dyDescent="0.3">
      <c r="F309">
        <v>67</v>
      </c>
      <c r="G309" s="29">
        <f t="shared" si="165"/>
        <v>0.74999999378338789</v>
      </c>
      <c r="H309" s="29">
        <f t="shared" si="165"/>
        <v>0.79999998708600284</v>
      </c>
      <c r="I309" s="29">
        <f t="shared" si="165"/>
        <v>1.1499999813640824</v>
      </c>
      <c r="J309" s="29">
        <f t="shared" si="165"/>
        <v>1.1999999852357153</v>
      </c>
      <c r="K309" s="29">
        <f t="shared" si="165"/>
        <v>0</v>
      </c>
      <c r="L309" s="30" t="e">
        <f t="shared" si="165"/>
        <v>#VALUE!</v>
      </c>
      <c r="M309" s="31">
        <f t="shared" si="165"/>
        <v>0.49788184339101899</v>
      </c>
      <c r="N309" s="32">
        <f t="shared" si="165"/>
        <v>0</v>
      </c>
      <c r="O309" s="32">
        <f t="shared" si="165"/>
        <v>0</v>
      </c>
      <c r="P309" s="33">
        <f t="shared" si="165"/>
        <v>0</v>
      </c>
      <c r="Q309" s="33">
        <f t="shared" si="165"/>
        <v>0</v>
      </c>
      <c r="R309" s="33">
        <f t="shared" si="165"/>
        <v>0</v>
      </c>
      <c r="S309" s="34">
        <f t="shared" si="165"/>
        <v>0</v>
      </c>
      <c r="T309" s="34">
        <f t="shared" si="165"/>
        <v>0</v>
      </c>
      <c r="U309" s="35" t="e">
        <f t="shared" si="162"/>
        <v>#VALUE!</v>
      </c>
      <c r="V309" s="35" t="e">
        <f t="shared" si="162"/>
        <v>#VALUE!</v>
      </c>
      <c r="W309" s="36" t="e">
        <f t="shared" si="165"/>
        <v>#VALUE!</v>
      </c>
      <c r="X309" s="36" t="e">
        <f t="shared" si="165"/>
        <v>#VALUE!</v>
      </c>
      <c r="AG309">
        <f t="shared" si="166"/>
        <v>70.381557656506004</v>
      </c>
      <c r="AH309" s="29">
        <f t="shared" si="167"/>
        <v>0.74999999501381953</v>
      </c>
      <c r="AI309" s="29">
        <f t="shared" si="167"/>
        <v>0.79999999173625291</v>
      </c>
      <c r="AJ309" s="29">
        <f t="shared" si="167"/>
        <v>1.1499999882779213</v>
      </c>
      <c r="AK309" s="29">
        <f t="shared" si="167"/>
        <v>1.1999999905217442</v>
      </c>
      <c r="AL309" s="29">
        <f t="shared" si="167"/>
        <v>0</v>
      </c>
      <c r="AM309" s="30" t="e">
        <f t="shared" si="167"/>
        <v>#VALUE!</v>
      </c>
      <c r="AN309" s="31">
        <f t="shared" si="167"/>
        <v>0.498285622515244</v>
      </c>
      <c r="AO309" s="32">
        <f t="shared" si="167"/>
        <v>0</v>
      </c>
      <c r="AP309" s="32">
        <f t="shared" si="167"/>
        <v>0</v>
      </c>
      <c r="AQ309" s="33">
        <f t="shared" si="167"/>
        <v>0</v>
      </c>
      <c r="AR309" s="33">
        <f t="shared" si="167"/>
        <v>0</v>
      </c>
      <c r="AS309" s="33">
        <f t="shared" si="167"/>
        <v>0</v>
      </c>
      <c r="AT309" s="34">
        <f t="shared" si="167"/>
        <v>0</v>
      </c>
      <c r="AU309" s="34">
        <f t="shared" si="167"/>
        <v>0</v>
      </c>
      <c r="AV309" s="35" t="e">
        <f t="shared" si="163"/>
        <v>#VALUE!</v>
      </c>
      <c r="AW309" s="35" t="e">
        <f t="shared" si="163"/>
        <v>#VALUE!</v>
      </c>
      <c r="AX309" s="36" t="e">
        <f t="shared" si="164"/>
        <v>#VALUE!</v>
      </c>
      <c r="AY309" s="36" t="e">
        <f t="shared" si="164"/>
        <v>#VALUE!</v>
      </c>
    </row>
    <row r="310" spans="5:51" x14ac:dyDescent="0.3">
      <c r="F310">
        <v>68</v>
      </c>
      <c r="G310" s="29">
        <f t="shared" si="165"/>
        <v>0.74999999420435559</v>
      </c>
      <c r="H310" s="29">
        <f t="shared" si="165"/>
        <v>0.79999998872924671</v>
      </c>
      <c r="I310" s="29">
        <f t="shared" si="165"/>
        <v>1.1499999838582011</v>
      </c>
      <c r="J310" s="29">
        <f t="shared" si="165"/>
        <v>1.1999999871042069</v>
      </c>
      <c r="K310" s="29">
        <f t="shared" si="165"/>
        <v>0</v>
      </c>
      <c r="L310" s="30" t="e">
        <f t="shared" si="165"/>
        <v>#VALUE!</v>
      </c>
      <c r="M310" s="31">
        <f t="shared" si="165"/>
        <v>0.49801416260497322</v>
      </c>
      <c r="N310" s="32">
        <f t="shared" si="165"/>
        <v>0</v>
      </c>
      <c r="O310" s="32">
        <f t="shared" si="165"/>
        <v>0</v>
      </c>
      <c r="P310" s="33">
        <f t="shared" si="165"/>
        <v>0</v>
      </c>
      <c r="Q310" s="33">
        <f t="shared" si="165"/>
        <v>0</v>
      </c>
      <c r="R310" s="33">
        <f t="shared" si="165"/>
        <v>0</v>
      </c>
      <c r="S310" s="34">
        <f t="shared" si="165"/>
        <v>0</v>
      </c>
      <c r="T310" s="34">
        <f t="shared" si="165"/>
        <v>0</v>
      </c>
      <c r="U310" s="35" t="e">
        <f t="shared" si="162"/>
        <v>#VALUE!</v>
      </c>
      <c r="V310" s="35" t="e">
        <f t="shared" si="162"/>
        <v>#VALUE!</v>
      </c>
      <c r="W310" s="36" t="e">
        <f t="shared" si="165"/>
        <v>#VALUE!</v>
      </c>
      <c r="X310" s="36" t="e">
        <f t="shared" si="165"/>
        <v>#VALUE!</v>
      </c>
      <c r="AG310">
        <f t="shared" si="166"/>
        <v>70.618880671460559</v>
      </c>
      <c r="AH310" s="29">
        <f t="shared" si="167"/>
        <v>0.74999999508216741</v>
      </c>
      <c r="AI310" s="29">
        <f t="shared" si="167"/>
        <v>0.79999999197959248</v>
      </c>
      <c r="AJ310" s="29">
        <f t="shared" si="167"/>
        <v>1.1499999886270516</v>
      </c>
      <c r="AK310" s="29">
        <f t="shared" si="167"/>
        <v>1.1999999907982546</v>
      </c>
      <c r="AL310" s="29">
        <f t="shared" si="167"/>
        <v>0</v>
      </c>
      <c r="AM310" s="30" t="e">
        <f t="shared" si="167"/>
        <v>#VALUE!</v>
      </c>
      <c r="AN310" s="31">
        <f t="shared" si="167"/>
        <v>0.49830970740803121</v>
      </c>
      <c r="AO310" s="32">
        <f t="shared" si="167"/>
        <v>0</v>
      </c>
      <c r="AP310" s="32">
        <f t="shared" si="167"/>
        <v>0</v>
      </c>
      <c r="AQ310" s="33">
        <f t="shared" si="167"/>
        <v>0</v>
      </c>
      <c r="AR310" s="33">
        <f t="shared" si="167"/>
        <v>0</v>
      </c>
      <c r="AS310" s="33">
        <f t="shared" si="167"/>
        <v>0</v>
      </c>
      <c r="AT310" s="34">
        <f t="shared" si="167"/>
        <v>0</v>
      </c>
      <c r="AU310" s="34">
        <f t="shared" si="167"/>
        <v>0</v>
      </c>
      <c r="AV310" s="35" t="e">
        <f t="shared" si="163"/>
        <v>#VALUE!</v>
      </c>
      <c r="AW310" s="35" t="e">
        <f t="shared" si="163"/>
        <v>#VALUE!</v>
      </c>
      <c r="AX310" s="36" t="e">
        <f t="shared" si="164"/>
        <v>#VALUE!</v>
      </c>
      <c r="AY310" s="36" t="e">
        <f t="shared" si="164"/>
        <v>#VALUE!</v>
      </c>
    </row>
    <row r="311" spans="5:51" x14ac:dyDescent="0.3">
      <c r="F311">
        <v>69</v>
      </c>
      <c r="G311" s="29">
        <f t="shared" si="165"/>
        <v>0.7499999945739525</v>
      </c>
      <c r="H311" s="29">
        <f t="shared" si="165"/>
        <v>0.79999999012927681</v>
      </c>
      <c r="I311" s="29">
        <f t="shared" si="165"/>
        <v>1.1499999859398449</v>
      </c>
      <c r="J311" s="29">
        <f t="shared" si="165"/>
        <v>1.1999999886955788</v>
      </c>
      <c r="K311" s="29">
        <f t="shared" si="165"/>
        <v>0</v>
      </c>
      <c r="L311" s="30" t="e">
        <f t="shared" si="165"/>
        <v>#VALUE!</v>
      </c>
      <c r="M311" s="31">
        <f t="shared" si="165"/>
        <v>0.49813511771789093</v>
      </c>
      <c r="N311" s="32">
        <f t="shared" si="165"/>
        <v>0</v>
      </c>
      <c r="O311" s="32">
        <f t="shared" si="165"/>
        <v>0</v>
      </c>
      <c r="P311" s="33">
        <f t="shared" si="165"/>
        <v>0</v>
      </c>
      <c r="Q311" s="33">
        <f t="shared" si="165"/>
        <v>0</v>
      </c>
      <c r="R311" s="33">
        <f t="shared" si="165"/>
        <v>0</v>
      </c>
      <c r="S311" s="34">
        <f t="shared" si="165"/>
        <v>0</v>
      </c>
      <c r="T311" s="34">
        <f t="shared" si="165"/>
        <v>0</v>
      </c>
      <c r="U311" s="35" t="e">
        <f t="shared" si="162"/>
        <v>#VALUE!</v>
      </c>
      <c r="V311" s="35" t="e">
        <f t="shared" si="162"/>
        <v>#VALUE!</v>
      </c>
      <c r="W311" s="36" t="e">
        <f t="shared" si="165"/>
        <v>#VALUE!</v>
      </c>
      <c r="X311" s="36" t="e">
        <f t="shared" si="165"/>
        <v>#VALUE!</v>
      </c>
      <c r="AG311">
        <f t="shared" si="166"/>
        <v>70.837563442472316</v>
      </c>
      <c r="AH311" s="29">
        <f t="shared" si="167"/>
        <v>0.74999999514344262</v>
      </c>
      <c r="AI311" s="29">
        <f t="shared" si="167"/>
        <v>0.7999999921962021</v>
      </c>
      <c r="AJ311" s="29">
        <f t="shared" si="167"/>
        <v>1.1499999889367236</v>
      </c>
      <c r="AK311" s="29">
        <f t="shared" si="167"/>
        <v>1.1999999910443908</v>
      </c>
      <c r="AL311" s="29">
        <f t="shared" si="167"/>
        <v>0</v>
      </c>
      <c r="AM311" s="30" t="e">
        <f t="shared" si="167"/>
        <v>#VALUE!</v>
      </c>
      <c r="AN311" s="31">
        <f t="shared" si="167"/>
        <v>0.49833146991548299</v>
      </c>
      <c r="AO311" s="32">
        <f t="shared" si="167"/>
        <v>0</v>
      </c>
      <c r="AP311" s="32">
        <f t="shared" si="167"/>
        <v>0</v>
      </c>
      <c r="AQ311" s="33">
        <f t="shared" si="167"/>
        <v>0</v>
      </c>
      <c r="AR311" s="33">
        <f t="shared" si="167"/>
        <v>0</v>
      </c>
      <c r="AS311" s="33">
        <f t="shared" si="167"/>
        <v>0</v>
      </c>
      <c r="AT311" s="34">
        <f t="shared" si="167"/>
        <v>0</v>
      </c>
      <c r="AU311" s="34">
        <f t="shared" si="167"/>
        <v>0</v>
      </c>
      <c r="AV311" s="35" t="e">
        <f t="shared" si="163"/>
        <v>#VALUE!</v>
      </c>
      <c r="AW311" s="35" t="e">
        <f t="shared" si="163"/>
        <v>#VALUE!</v>
      </c>
      <c r="AX311" s="36" t="e">
        <f t="shared" si="164"/>
        <v>#VALUE!</v>
      </c>
      <c r="AY311" s="36" t="e">
        <f t="shared" si="164"/>
        <v>#VALUE!</v>
      </c>
    </row>
    <row r="312" spans="5:51" x14ac:dyDescent="0.3">
      <c r="F312">
        <v>70</v>
      </c>
      <c r="G312" s="29">
        <f t="shared" si="165"/>
        <v>0.74999999489972402</v>
      </c>
      <c r="H312" s="29">
        <f t="shared" si="165"/>
        <v>0.79999999132608934</v>
      </c>
      <c r="I312" s="29">
        <f t="shared" si="165"/>
        <v>1.1499999876864833</v>
      </c>
      <c r="J312" s="29">
        <f t="shared" si="165"/>
        <v>1.1999999900556624</v>
      </c>
      <c r="K312" s="29">
        <f t="shared" si="165"/>
        <v>0</v>
      </c>
      <c r="L312" s="30" t="e">
        <f t="shared" si="165"/>
        <v>#VALUE!</v>
      </c>
      <c r="M312" s="31">
        <f t="shared" si="165"/>
        <v>0.4982458502878101</v>
      </c>
      <c r="N312" s="32">
        <f t="shared" si="165"/>
        <v>0</v>
      </c>
      <c r="O312" s="32">
        <f t="shared" si="165"/>
        <v>0</v>
      </c>
      <c r="P312" s="33">
        <f t="shared" si="165"/>
        <v>0</v>
      </c>
      <c r="Q312" s="33">
        <f t="shared" si="165"/>
        <v>0</v>
      </c>
      <c r="R312" s="33">
        <f t="shared" si="165"/>
        <v>0</v>
      </c>
      <c r="S312" s="34">
        <f t="shared" si="165"/>
        <v>0</v>
      </c>
      <c r="T312" s="34">
        <f t="shared" si="165"/>
        <v>0</v>
      </c>
      <c r="U312" s="35" t="e">
        <f t="shared" si="162"/>
        <v>#VALUE!</v>
      </c>
      <c r="V312" s="35" t="e">
        <f t="shared" si="162"/>
        <v>#VALUE!</v>
      </c>
      <c r="W312" s="36" t="e">
        <f t="shared" si="165"/>
        <v>#VALUE!</v>
      </c>
      <c r="X312" s="36" t="e">
        <f t="shared" si="165"/>
        <v>#VALUE!</v>
      </c>
      <c r="AG312">
        <f t="shared" si="166"/>
        <v>71.039070044546008</v>
      </c>
      <c r="AH312" s="29">
        <f t="shared" si="167"/>
        <v>0.74999999519850435</v>
      </c>
      <c r="AI312" s="29">
        <f t="shared" si="167"/>
        <v>0.79999999238957031</v>
      </c>
      <c r="AJ312" s="29">
        <f t="shared" si="167"/>
        <v>1.1499999892122834</v>
      </c>
      <c r="AK312" s="29">
        <f t="shared" si="167"/>
        <v>1.1999999912641184</v>
      </c>
      <c r="AL312" s="29">
        <f t="shared" si="167"/>
        <v>0</v>
      </c>
      <c r="AM312" s="30" t="e">
        <f t="shared" si="167"/>
        <v>#VALUE!</v>
      </c>
      <c r="AN312" s="31">
        <f t="shared" si="167"/>
        <v>0.49835116556749509</v>
      </c>
      <c r="AO312" s="32">
        <f t="shared" si="167"/>
        <v>0</v>
      </c>
      <c r="AP312" s="32">
        <f t="shared" si="167"/>
        <v>0</v>
      </c>
      <c r="AQ312" s="33">
        <f t="shared" si="167"/>
        <v>0</v>
      </c>
      <c r="AR312" s="33">
        <f t="shared" si="167"/>
        <v>0</v>
      </c>
      <c r="AS312" s="33">
        <f t="shared" si="167"/>
        <v>0</v>
      </c>
      <c r="AT312" s="34">
        <f t="shared" si="167"/>
        <v>0</v>
      </c>
      <c r="AU312" s="34">
        <f t="shared" si="167"/>
        <v>0</v>
      </c>
      <c r="AV312" s="35" t="e">
        <f t="shared" si="163"/>
        <v>#VALUE!</v>
      </c>
      <c r="AW312" s="35" t="e">
        <f t="shared" si="163"/>
        <v>#VALUE!</v>
      </c>
      <c r="AX312" s="36" t="e">
        <f t="shared" si="164"/>
        <v>#VALUE!</v>
      </c>
      <c r="AY312" s="36" t="e">
        <f t="shared" si="164"/>
        <v>#VALUE!</v>
      </c>
    </row>
    <row r="314" spans="5:51" x14ac:dyDescent="0.3">
      <c r="E314" t="s">
        <v>85</v>
      </c>
      <c r="F314">
        <v>0</v>
      </c>
      <c r="G314" s="29">
        <f>G$160+G242</f>
        <v>1.4448884672086231</v>
      </c>
      <c r="H314" s="29">
        <f t="shared" ref="H314:X314" si="168">H$160+H242</f>
        <v>2.1864756559652214</v>
      </c>
      <c r="I314" s="29">
        <f t="shared" si="168"/>
        <v>1.3619495953903284</v>
      </c>
      <c r="J314" s="29">
        <f t="shared" si="168"/>
        <v>1.3619495953903284</v>
      </c>
      <c r="K314" s="29">
        <f t="shared" si="168"/>
        <v>1.012768136147173</v>
      </c>
      <c r="L314" s="30" t="e">
        <f t="shared" si="168"/>
        <v>#VALUE!</v>
      </c>
      <c r="M314" s="31">
        <f t="shared" si="168"/>
        <v>2.7582777713329909</v>
      </c>
      <c r="N314" s="32">
        <f t="shared" si="168"/>
        <v>0.89922506086377174</v>
      </c>
      <c r="O314" s="32">
        <f t="shared" si="168"/>
        <v>0.89922506086377174</v>
      </c>
      <c r="P314" s="33">
        <f t="shared" si="168"/>
        <v>6.1232467163483015</v>
      </c>
      <c r="Q314" s="33">
        <f t="shared" si="168"/>
        <v>10.480819822182657</v>
      </c>
      <c r="R314" s="33">
        <f t="shared" si="168"/>
        <v>19.768653581918468</v>
      </c>
      <c r="S314" s="34">
        <f t="shared" si="168"/>
        <v>0.4</v>
      </c>
      <c r="T314" s="34">
        <f t="shared" si="168"/>
        <v>0.4</v>
      </c>
      <c r="U314" s="35" t="e">
        <f t="shared" si="168"/>
        <v>#VALUE!</v>
      </c>
      <c r="V314" s="35" t="e">
        <f t="shared" si="168"/>
        <v>#VALUE!</v>
      </c>
      <c r="W314" s="36" t="e">
        <f t="shared" si="168"/>
        <v>#VALUE!</v>
      </c>
      <c r="X314" s="36" t="e">
        <f t="shared" si="168"/>
        <v>#VALUE!</v>
      </c>
      <c r="AF314" t="s">
        <v>85</v>
      </c>
      <c r="AG314">
        <f>AE14</f>
        <v>6.1169246739172793</v>
      </c>
      <c r="AH314" s="29">
        <f>AH$160+AH242</f>
        <v>1.4448884672086231</v>
      </c>
      <c r="AI314" s="29">
        <f t="shared" ref="AI314:AY314" si="169">AI$160+AI242</f>
        <v>2.7245931590001571</v>
      </c>
      <c r="AJ314" s="29">
        <f t="shared" si="169"/>
        <v>1.3619495953903284</v>
      </c>
      <c r="AK314" s="29">
        <f t="shared" si="169"/>
        <v>1.9692909496259445</v>
      </c>
      <c r="AL314" s="29">
        <f t="shared" si="169"/>
        <v>1.012768136147173</v>
      </c>
      <c r="AM314" s="30" t="e">
        <f t="shared" si="169"/>
        <v>#VALUE!</v>
      </c>
      <c r="AN314" s="31">
        <f t="shared" si="169"/>
        <v>2.7582777713329909</v>
      </c>
      <c r="AO314" s="32">
        <f t="shared" si="169"/>
        <v>0.89922506086377174</v>
      </c>
      <c r="AP314" s="32">
        <f t="shared" si="169"/>
        <v>0.89922506086377174</v>
      </c>
      <c r="AQ314" s="33">
        <f t="shared" si="169"/>
        <v>6.1232467163483015</v>
      </c>
      <c r="AR314" s="33">
        <f t="shared" si="169"/>
        <v>10.480819822182657</v>
      </c>
      <c r="AS314" s="33">
        <f t="shared" si="169"/>
        <v>19.768653581918468</v>
      </c>
      <c r="AT314" s="34">
        <f t="shared" si="169"/>
        <v>0.4</v>
      </c>
      <c r="AU314" s="34">
        <f t="shared" si="169"/>
        <v>0.4</v>
      </c>
      <c r="AV314" s="35" t="e">
        <f t="shared" si="169"/>
        <v>#VALUE!</v>
      </c>
      <c r="AW314" s="35" t="e">
        <f t="shared" si="169"/>
        <v>#VALUE!</v>
      </c>
      <c r="AX314" s="36" t="e">
        <f t="shared" si="169"/>
        <v>#VALUE!</v>
      </c>
      <c r="AY314" s="36" t="e">
        <f t="shared" si="169"/>
        <v>#VALUE!</v>
      </c>
    </row>
    <row r="315" spans="5:51" x14ac:dyDescent="0.3">
      <c r="F315">
        <v>1</v>
      </c>
      <c r="G315" s="29">
        <f t="shared" ref="G315:X329" si="170">G$160+G243</f>
        <v>1.4448884672086231</v>
      </c>
      <c r="H315" s="29">
        <f t="shared" si="170"/>
        <v>2.1864756559652214</v>
      </c>
      <c r="I315" s="29">
        <f t="shared" si="170"/>
        <v>1.3619495953903284</v>
      </c>
      <c r="J315" s="29">
        <f t="shared" si="170"/>
        <v>1.3619495953903284</v>
      </c>
      <c r="K315" s="29">
        <f t="shared" si="170"/>
        <v>1.012768136147173</v>
      </c>
      <c r="L315" s="30" t="e">
        <f t="shared" si="170"/>
        <v>#VALUE!</v>
      </c>
      <c r="M315" s="31">
        <f t="shared" si="170"/>
        <v>2.7582777713329909</v>
      </c>
      <c r="N315" s="32">
        <f t="shared" si="170"/>
        <v>0.89922506086377174</v>
      </c>
      <c r="O315" s="32">
        <f t="shared" si="170"/>
        <v>0.89922506086377174</v>
      </c>
      <c r="P315" s="33">
        <f t="shared" si="170"/>
        <v>6.1232467163483015</v>
      </c>
      <c r="Q315" s="33">
        <f t="shared" si="170"/>
        <v>10.480819822182657</v>
      </c>
      <c r="R315" s="33">
        <f t="shared" si="170"/>
        <v>19.768653581918468</v>
      </c>
      <c r="S315" s="34">
        <f t="shared" si="170"/>
        <v>0.4</v>
      </c>
      <c r="T315" s="34">
        <f t="shared" si="170"/>
        <v>0.4</v>
      </c>
      <c r="U315" s="35" t="e">
        <f t="shared" si="170"/>
        <v>#VALUE!</v>
      </c>
      <c r="V315" s="35" t="e">
        <f t="shared" si="170"/>
        <v>#VALUE!</v>
      </c>
      <c r="W315" s="36" t="e">
        <f t="shared" si="170"/>
        <v>#VALUE!</v>
      </c>
      <c r="X315" s="36" t="e">
        <f t="shared" si="170"/>
        <v>#VALUE!</v>
      </c>
      <c r="AG315">
        <f t="shared" ref="AG315:AG378" si="171">AE15</f>
        <v>6.4330545104874606</v>
      </c>
      <c r="AH315" s="29">
        <f t="shared" ref="AH315:AY329" si="172">AH$160+AH243</f>
        <v>1.4448884672086231</v>
      </c>
      <c r="AI315" s="29">
        <f t="shared" si="172"/>
        <v>2.7508326669892997</v>
      </c>
      <c r="AJ315" s="29">
        <f t="shared" si="172"/>
        <v>1.3619495953903284</v>
      </c>
      <c r="AK315" s="29">
        <f t="shared" si="172"/>
        <v>2.0329045278254032</v>
      </c>
      <c r="AL315" s="29">
        <f t="shared" si="172"/>
        <v>1.012768136147173</v>
      </c>
      <c r="AM315" s="30" t="e">
        <f t="shared" si="172"/>
        <v>#VALUE!</v>
      </c>
      <c r="AN315" s="31">
        <f t="shared" si="172"/>
        <v>2.7582777713329909</v>
      </c>
      <c r="AO315" s="32">
        <f t="shared" si="172"/>
        <v>0.89922506086377174</v>
      </c>
      <c r="AP315" s="32">
        <f t="shared" si="172"/>
        <v>0.89922506086377174</v>
      </c>
      <c r="AQ315" s="33">
        <f t="shared" si="172"/>
        <v>6.1232467163483015</v>
      </c>
      <c r="AR315" s="33">
        <f t="shared" si="172"/>
        <v>10.480819822182657</v>
      </c>
      <c r="AS315" s="33">
        <f t="shared" si="172"/>
        <v>19.768653581918468</v>
      </c>
      <c r="AT315" s="34">
        <f t="shared" si="172"/>
        <v>0.4</v>
      </c>
      <c r="AU315" s="34">
        <f t="shared" si="172"/>
        <v>0.4</v>
      </c>
      <c r="AV315" s="35" t="e">
        <f t="shared" si="172"/>
        <v>#VALUE!</v>
      </c>
      <c r="AW315" s="35" t="e">
        <f t="shared" si="172"/>
        <v>#VALUE!</v>
      </c>
      <c r="AX315" s="36" t="e">
        <f t="shared" si="172"/>
        <v>#VALUE!</v>
      </c>
      <c r="AY315" s="36" t="e">
        <f t="shared" si="172"/>
        <v>#VALUE!</v>
      </c>
    </row>
    <row r="316" spans="5:51" x14ac:dyDescent="0.3">
      <c r="F316">
        <v>2</v>
      </c>
      <c r="G316" s="29">
        <f t="shared" si="170"/>
        <v>1.4448884672086231</v>
      </c>
      <c r="H316" s="29">
        <f t="shared" si="170"/>
        <v>2.1864756559652214</v>
      </c>
      <c r="I316" s="29">
        <f t="shared" si="170"/>
        <v>1.3619495953903284</v>
      </c>
      <c r="J316" s="29">
        <f t="shared" si="170"/>
        <v>1.3619495953903284</v>
      </c>
      <c r="K316" s="29">
        <f t="shared" si="170"/>
        <v>1.012768136147173</v>
      </c>
      <c r="L316" s="30" t="e">
        <f t="shared" si="170"/>
        <v>#VALUE!</v>
      </c>
      <c r="M316" s="31">
        <f t="shared" si="170"/>
        <v>2.7582777713329909</v>
      </c>
      <c r="N316" s="32">
        <f t="shared" si="170"/>
        <v>0.89922506086377174</v>
      </c>
      <c r="O316" s="32">
        <f t="shared" si="170"/>
        <v>0.89922506086377174</v>
      </c>
      <c r="P316" s="33">
        <f t="shared" si="170"/>
        <v>6.1232467163483015</v>
      </c>
      <c r="Q316" s="33">
        <f t="shared" si="170"/>
        <v>10.480819822182657</v>
      </c>
      <c r="R316" s="33">
        <f t="shared" si="170"/>
        <v>19.768653581918468</v>
      </c>
      <c r="S316" s="34">
        <f t="shared" si="170"/>
        <v>0.4</v>
      </c>
      <c r="T316" s="34">
        <f t="shared" si="170"/>
        <v>0.4</v>
      </c>
      <c r="U316" s="35" t="e">
        <f t="shared" si="170"/>
        <v>#VALUE!</v>
      </c>
      <c r="V316" s="35" t="e">
        <f t="shared" si="170"/>
        <v>#VALUE!</v>
      </c>
      <c r="W316" s="36" t="e">
        <f t="shared" si="170"/>
        <v>#VALUE!</v>
      </c>
      <c r="X316" s="36" t="e">
        <f t="shared" si="170"/>
        <v>#VALUE!</v>
      </c>
      <c r="AG316">
        <f t="shared" si="171"/>
        <v>6.7655223075357256</v>
      </c>
      <c r="AH316" s="29">
        <f t="shared" si="172"/>
        <v>1.4448884672086231</v>
      </c>
      <c r="AI316" s="29">
        <f t="shared" si="172"/>
        <v>2.7759227420840453</v>
      </c>
      <c r="AJ316" s="29">
        <f t="shared" si="172"/>
        <v>1.3619495953903284</v>
      </c>
      <c r="AK316" s="29">
        <f t="shared" si="172"/>
        <v>2.0932084757081388</v>
      </c>
      <c r="AL316" s="29">
        <f t="shared" si="172"/>
        <v>1.012768136147173</v>
      </c>
      <c r="AM316" s="30" t="e">
        <f t="shared" si="172"/>
        <v>#VALUE!</v>
      </c>
      <c r="AN316" s="31">
        <f t="shared" si="172"/>
        <v>2.7582777713329909</v>
      </c>
      <c r="AO316" s="32">
        <f t="shared" si="172"/>
        <v>0.89922506086377174</v>
      </c>
      <c r="AP316" s="32">
        <f t="shared" si="172"/>
        <v>0.89922506086377174</v>
      </c>
      <c r="AQ316" s="33">
        <f t="shared" si="172"/>
        <v>6.1232467163483015</v>
      </c>
      <c r="AR316" s="33">
        <f t="shared" si="172"/>
        <v>10.480819822182657</v>
      </c>
      <c r="AS316" s="33">
        <f t="shared" si="172"/>
        <v>19.768653581918468</v>
      </c>
      <c r="AT316" s="34">
        <f t="shared" si="172"/>
        <v>0.4</v>
      </c>
      <c r="AU316" s="34">
        <f t="shared" si="172"/>
        <v>0.4</v>
      </c>
      <c r="AV316" s="35" t="e">
        <f t="shared" si="172"/>
        <v>#VALUE!</v>
      </c>
      <c r="AW316" s="35" t="e">
        <f t="shared" si="172"/>
        <v>#VALUE!</v>
      </c>
      <c r="AX316" s="36" t="e">
        <f t="shared" si="172"/>
        <v>#VALUE!</v>
      </c>
      <c r="AY316" s="36" t="e">
        <f t="shared" si="172"/>
        <v>#VALUE!</v>
      </c>
    </row>
    <row r="317" spans="5:51" x14ac:dyDescent="0.3">
      <c r="F317">
        <v>3</v>
      </c>
      <c r="G317" s="29">
        <f t="shared" si="170"/>
        <v>1.4448884672086231</v>
      </c>
      <c r="H317" s="29">
        <f t="shared" si="170"/>
        <v>2.3193090731776556</v>
      </c>
      <c r="I317" s="29">
        <f t="shared" si="170"/>
        <v>1.3619495953903284</v>
      </c>
      <c r="J317" s="29">
        <f t="shared" si="170"/>
        <v>1.3619495953903284</v>
      </c>
      <c r="K317" s="29">
        <f t="shared" si="170"/>
        <v>1.012768136147173</v>
      </c>
      <c r="L317" s="30" t="e">
        <f t="shared" si="170"/>
        <v>#VALUE!</v>
      </c>
      <c r="M317" s="31">
        <f t="shared" si="170"/>
        <v>2.7582777713329909</v>
      </c>
      <c r="N317" s="32">
        <f t="shared" si="170"/>
        <v>0.89922506086377174</v>
      </c>
      <c r="O317" s="32">
        <f t="shared" si="170"/>
        <v>0.89922506086377174</v>
      </c>
      <c r="P317" s="33">
        <f t="shared" si="170"/>
        <v>6.1232467163483015</v>
      </c>
      <c r="Q317" s="33">
        <f t="shared" si="170"/>
        <v>10.480819822182657</v>
      </c>
      <c r="R317" s="33">
        <f t="shared" si="170"/>
        <v>19.768653581918468</v>
      </c>
      <c r="S317" s="34">
        <f t="shared" si="170"/>
        <v>0.4</v>
      </c>
      <c r="T317" s="34">
        <f t="shared" si="170"/>
        <v>0.4</v>
      </c>
      <c r="U317" s="35" t="e">
        <f t="shared" si="170"/>
        <v>#VALUE!</v>
      </c>
      <c r="V317" s="35" t="e">
        <f t="shared" si="170"/>
        <v>#VALUE!</v>
      </c>
      <c r="W317" s="36" t="e">
        <f t="shared" si="170"/>
        <v>#VALUE!</v>
      </c>
      <c r="X317" s="36" t="e">
        <f t="shared" si="170"/>
        <v>#VALUE!</v>
      </c>
      <c r="AG317">
        <f t="shared" si="171"/>
        <v>7.1151724300087089</v>
      </c>
      <c r="AH317" s="29">
        <f t="shared" si="172"/>
        <v>1.4448884672086231</v>
      </c>
      <c r="AI317" s="29">
        <f t="shared" si="172"/>
        <v>2.7997279152449428</v>
      </c>
      <c r="AJ317" s="29">
        <f t="shared" si="172"/>
        <v>1.3619495953903284</v>
      </c>
      <c r="AK317" s="29">
        <f t="shared" si="172"/>
        <v>2.149903484106118</v>
      </c>
      <c r="AL317" s="29">
        <f t="shared" si="172"/>
        <v>1.012768136147173</v>
      </c>
      <c r="AM317" s="30" t="e">
        <f t="shared" si="172"/>
        <v>#VALUE!</v>
      </c>
      <c r="AN317" s="31">
        <f t="shared" si="172"/>
        <v>2.7582777713329909</v>
      </c>
      <c r="AO317" s="32">
        <f t="shared" si="172"/>
        <v>0.89922506086377174</v>
      </c>
      <c r="AP317" s="32">
        <f t="shared" si="172"/>
        <v>0.89922506086377174</v>
      </c>
      <c r="AQ317" s="33">
        <f t="shared" si="172"/>
        <v>6.1232467163483015</v>
      </c>
      <c r="AR317" s="33">
        <f t="shared" si="172"/>
        <v>10.480819822182657</v>
      </c>
      <c r="AS317" s="33">
        <f t="shared" si="172"/>
        <v>19.768653581918468</v>
      </c>
      <c r="AT317" s="34">
        <f t="shared" si="172"/>
        <v>0.4</v>
      </c>
      <c r="AU317" s="34">
        <f t="shared" si="172"/>
        <v>0.4</v>
      </c>
      <c r="AV317" s="35" t="e">
        <f t="shared" si="172"/>
        <v>#VALUE!</v>
      </c>
      <c r="AW317" s="35" t="e">
        <f t="shared" si="172"/>
        <v>#VALUE!</v>
      </c>
      <c r="AX317" s="36" t="e">
        <f t="shared" si="172"/>
        <v>#VALUE!</v>
      </c>
      <c r="AY317" s="36" t="e">
        <f t="shared" si="172"/>
        <v>#VALUE!</v>
      </c>
    </row>
    <row r="318" spans="5:51" x14ac:dyDescent="0.3">
      <c r="F318">
        <v>4</v>
      </c>
      <c r="G318" s="29">
        <f t="shared" si="170"/>
        <v>1.4448884672086231</v>
      </c>
      <c r="H318" s="29">
        <f t="shared" si="170"/>
        <v>2.4795153317333045</v>
      </c>
      <c r="I318" s="29">
        <f t="shared" si="170"/>
        <v>1.3619495953903284</v>
      </c>
      <c r="J318" s="29">
        <f t="shared" si="170"/>
        <v>1.3619495953903284</v>
      </c>
      <c r="K318" s="29">
        <f t="shared" si="170"/>
        <v>1.012768136147173</v>
      </c>
      <c r="L318" s="30" t="e">
        <f t="shared" si="170"/>
        <v>#VALUE!</v>
      </c>
      <c r="M318" s="31">
        <f t="shared" si="170"/>
        <v>2.7582777713329909</v>
      </c>
      <c r="N318" s="32">
        <f t="shared" si="170"/>
        <v>0.89922506086377174</v>
      </c>
      <c r="O318" s="32">
        <f t="shared" si="170"/>
        <v>0.89922506086377174</v>
      </c>
      <c r="P318" s="33">
        <f t="shared" si="170"/>
        <v>6.1232467163483015</v>
      </c>
      <c r="Q318" s="33">
        <f t="shared" si="170"/>
        <v>10.480819822182657</v>
      </c>
      <c r="R318" s="33">
        <f t="shared" si="170"/>
        <v>19.768653581918468</v>
      </c>
      <c r="S318" s="34">
        <f t="shared" si="170"/>
        <v>0.4</v>
      </c>
      <c r="T318" s="34">
        <f t="shared" si="170"/>
        <v>0.4</v>
      </c>
      <c r="U318" s="35" t="e">
        <f t="shared" si="170"/>
        <v>#VALUE!</v>
      </c>
      <c r="V318" s="35" t="e">
        <f t="shared" si="170"/>
        <v>#VALUE!</v>
      </c>
      <c r="W318" s="36" t="e">
        <f t="shared" si="170"/>
        <v>#VALUE!</v>
      </c>
      <c r="X318" s="36" t="e">
        <f t="shared" si="170"/>
        <v>#VALUE!</v>
      </c>
      <c r="AG318">
        <f t="shared" si="171"/>
        <v>7.482892880623127</v>
      </c>
      <c r="AH318" s="29">
        <f t="shared" si="172"/>
        <v>1.4448884672086231</v>
      </c>
      <c r="AI318" s="29">
        <f t="shared" si="172"/>
        <v>2.8221294158046111</v>
      </c>
      <c r="AJ318" s="29">
        <f t="shared" si="172"/>
        <v>1.3619495953903284</v>
      </c>
      <c r="AK318" s="29">
        <f t="shared" si="172"/>
        <v>2.2027420851309745</v>
      </c>
      <c r="AL318" s="29">
        <f t="shared" si="172"/>
        <v>1.012768136147173</v>
      </c>
      <c r="AM318" s="30" t="e">
        <f t="shared" si="172"/>
        <v>#VALUE!</v>
      </c>
      <c r="AN318" s="31">
        <f t="shared" si="172"/>
        <v>2.7582777713329909</v>
      </c>
      <c r="AO318" s="32">
        <f t="shared" si="172"/>
        <v>0.89922506086377174</v>
      </c>
      <c r="AP318" s="32">
        <f t="shared" si="172"/>
        <v>0.89922506086377174</v>
      </c>
      <c r="AQ318" s="33">
        <f t="shared" si="172"/>
        <v>6.1232467163483015</v>
      </c>
      <c r="AR318" s="33">
        <f t="shared" si="172"/>
        <v>10.480819822182657</v>
      </c>
      <c r="AS318" s="33">
        <f t="shared" si="172"/>
        <v>19.768653581918468</v>
      </c>
      <c r="AT318" s="34">
        <f t="shared" si="172"/>
        <v>0.4</v>
      </c>
      <c r="AU318" s="34">
        <f t="shared" si="172"/>
        <v>0.4</v>
      </c>
      <c r="AV318" s="35" t="e">
        <f t="shared" si="172"/>
        <v>#VALUE!</v>
      </c>
      <c r="AW318" s="35" t="e">
        <f t="shared" si="172"/>
        <v>#VALUE!</v>
      </c>
      <c r="AX318" s="36" t="e">
        <f t="shared" si="172"/>
        <v>#VALUE!</v>
      </c>
      <c r="AY318" s="36" t="e">
        <f t="shared" si="172"/>
        <v>#VALUE!</v>
      </c>
    </row>
    <row r="319" spans="5:51" x14ac:dyDescent="0.3">
      <c r="F319">
        <v>5</v>
      </c>
      <c r="G319" s="29">
        <f t="shared" si="170"/>
        <v>1.4448884672086231</v>
      </c>
      <c r="H319" s="29">
        <f t="shared" si="170"/>
        <v>2.6111955504242337</v>
      </c>
      <c r="I319" s="29">
        <f t="shared" si="170"/>
        <v>1.3619495953903284</v>
      </c>
      <c r="J319" s="29">
        <f t="shared" si="170"/>
        <v>1.6889644054886539</v>
      </c>
      <c r="K319" s="29">
        <f t="shared" si="170"/>
        <v>1.012768136147173</v>
      </c>
      <c r="L319" s="30" t="e">
        <f t="shared" si="170"/>
        <v>#VALUE!</v>
      </c>
      <c r="M319" s="31">
        <f t="shared" si="170"/>
        <v>2.7582777713329909</v>
      </c>
      <c r="N319" s="32">
        <f t="shared" si="170"/>
        <v>0.89922506086377174</v>
      </c>
      <c r="O319" s="32">
        <f t="shared" si="170"/>
        <v>0.89922506086377174</v>
      </c>
      <c r="P319" s="33">
        <f t="shared" si="170"/>
        <v>6.1232467163483015</v>
      </c>
      <c r="Q319" s="33">
        <f t="shared" si="170"/>
        <v>10.480819822182657</v>
      </c>
      <c r="R319" s="33">
        <f t="shared" si="170"/>
        <v>19.768653581918468</v>
      </c>
      <c r="S319" s="34">
        <f t="shared" si="170"/>
        <v>0.4</v>
      </c>
      <c r="T319" s="34">
        <f t="shared" si="170"/>
        <v>0.4</v>
      </c>
      <c r="U319" s="35" t="e">
        <f t="shared" si="170"/>
        <v>#VALUE!</v>
      </c>
      <c r="V319" s="35" t="e">
        <f t="shared" si="170"/>
        <v>#VALUE!</v>
      </c>
      <c r="W319" s="36" t="e">
        <f t="shared" si="170"/>
        <v>#VALUE!</v>
      </c>
      <c r="X319" s="36" t="e">
        <f t="shared" si="170"/>
        <v>#VALUE!</v>
      </c>
      <c r="AG319">
        <f t="shared" si="171"/>
        <v>7.8696175551168945</v>
      </c>
      <c r="AH319" s="29">
        <f t="shared" si="172"/>
        <v>1.4659998321689414</v>
      </c>
      <c r="AI319" s="29">
        <f t="shared" si="172"/>
        <v>2.8430284564610582</v>
      </c>
      <c r="AJ319" s="29">
        <f t="shared" si="172"/>
        <v>1.3619495953903284</v>
      </c>
      <c r="AK319" s="29">
        <f t="shared" si="172"/>
        <v>2.2515357479015359</v>
      </c>
      <c r="AL319" s="29">
        <f t="shared" si="172"/>
        <v>1.012768136147173</v>
      </c>
      <c r="AM319" s="30" t="e">
        <f t="shared" si="172"/>
        <v>#VALUE!</v>
      </c>
      <c r="AN319" s="31">
        <f t="shared" si="172"/>
        <v>2.7582777713329909</v>
      </c>
      <c r="AO319" s="32">
        <f t="shared" si="172"/>
        <v>0.89922506086377174</v>
      </c>
      <c r="AP319" s="32">
        <f t="shared" si="172"/>
        <v>0.89922506086377174</v>
      </c>
      <c r="AQ319" s="33">
        <f t="shared" si="172"/>
        <v>6.1232467163483015</v>
      </c>
      <c r="AR319" s="33">
        <f t="shared" si="172"/>
        <v>10.480819822182657</v>
      </c>
      <c r="AS319" s="33">
        <f t="shared" si="172"/>
        <v>19.768653581918468</v>
      </c>
      <c r="AT319" s="34">
        <f t="shared" si="172"/>
        <v>0.4</v>
      </c>
      <c r="AU319" s="34">
        <f t="shared" si="172"/>
        <v>0.4</v>
      </c>
      <c r="AV319" s="35" t="e">
        <f t="shared" si="172"/>
        <v>#VALUE!</v>
      </c>
      <c r="AW319" s="35" t="e">
        <f t="shared" si="172"/>
        <v>#VALUE!</v>
      </c>
      <c r="AX319" s="36" t="e">
        <f t="shared" si="172"/>
        <v>#VALUE!</v>
      </c>
      <c r="AY319" s="36" t="e">
        <f t="shared" si="172"/>
        <v>#VALUE!</v>
      </c>
    </row>
    <row r="320" spans="5:51" x14ac:dyDescent="0.3">
      <c r="F320">
        <v>6</v>
      </c>
      <c r="G320" s="29">
        <f t="shared" si="170"/>
        <v>1.4448884672086231</v>
      </c>
      <c r="H320" s="29">
        <f t="shared" si="170"/>
        <v>2.7142695830139645</v>
      </c>
      <c r="I320" s="29">
        <f t="shared" si="170"/>
        <v>1.3619495953903284</v>
      </c>
      <c r="J320" s="29">
        <f t="shared" si="170"/>
        <v>1.9441204912737964</v>
      </c>
      <c r="K320" s="29">
        <f t="shared" si="170"/>
        <v>1.012768136147173</v>
      </c>
      <c r="L320" s="30" t="e">
        <f t="shared" si="170"/>
        <v>#VALUE!</v>
      </c>
      <c r="M320" s="31">
        <f t="shared" si="170"/>
        <v>2.7582777713329909</v>
      </c>
      <c r="N320" s="32">
        <f t="shared" si="170"/>
        <v>0.89922506086377174</v>
      </c>
      <c r="O320" s="32">
        <f t="shared" si="170"/>
        <v>0.89922506086377174</v>
      </c>
      <c r="P320" s="33">
        <f t="shared" si="170"/>
        <v>6.1232467163483015</v>
      </c>
      <c r="Q320" s="33">
        <f t="shared" si="170"/>
        <v>10.480819822182657</v>
      </c>
      <c r="R320" s="33">
        <f t="shared" si="170"/>
        <v>19.768653581918468</v>
      </c>
      <c r="S320" s="34">
        <f t="shared" si="170"/>
        <v>0.4</v>
      </c>
      <c r="T320" s="34">
        <f t="shared" si="170"/>
        <v>0.4</v>
      </c>
      <c r="U320" s="35" t="e">
        <f t="shared" si="170"/>
        <v>#VALUE!</v>
      </c>
      <c r="V320" s="35" t="e">
        <f t="shared" si="170"/>
        <v>#VALUE!</v>
      </c>
      <c r="W320" s="36" t="e">
        <f t="shared" si="170"/>
        <v>#VALUE!</v>
      </c>
      <c r="X320" s="36" t="e">
        <f t="shared" si="170"/>
        <v>#VALUE!</v>
      </c>
      <c r="AG320">
        <f t="shared" si="171"/>
        <v>8.2763286140542487</v>
      </c>
      <c r="AH320" s="29">
        <f t="shared" si="172"/>
        <v>1.5091845065158287</v>
      </c>
      <c r="AI320" s="29">
        <f t="shared" si="172"/>
        <v>2.8623490449648141</v>
      </c>
      <c r="AJ320" s="29">
        <f t="shared" si="172"/>
        <v>1.3619495953903284</v>
      </c>
      <c r="AK320" s="29">
        <f t="shared" si="172"/>
        <v>2.2961602921655548</v>
      </c>
      <c r="AL320" s="29">
        <f t="shared" si="172"/>
        <v>1.012768136147173</v>
      </c>
      <c r="AM320" s="30" t="e">
        <f t="shared" si="172"/>
        <v>#VALUE!</v>
      </c>
      <c r="AN320" s="31">
        <f t="shared" si="172"/>
        <v>2.7582777713329909</v>
      </c>
      <c r="AO320" s="32">
        <f t="shared" si="172"/>
        <v>0.89922506086377174</v>
      </c>
      <c r="AP320" s="32">
        <f t="shared" si="172"/>
        <v>0.89922506086377174</v>
      </c>
      <c r="AQ320" s="33">
        <f t="shared" si="172"/>
        <v>6.1232467163483015</v>
      </c>
      <c r="AR320" s="33">
        <f t="shared" si="172"/>
        <v>10.480819822182657</v>
      </c>
      <c r="AS320" s="33">
        <f t="shared" si="172"/>
        <v>19.768653581918468</v>
      </c>
      <c r="AT320" s="34">
        <f t="shared" si="172"/>
        <v>0.4</v>
      </c>
      <c r="AU320" s="34">
        <f t="shared" si="172"/>
        <v>0.4</v>
      </c>
      <c r="AV320" s="35" t="e">
        <f t="shared" si="172"/>
        <v>#VALUE!</v>
      </c>
      <c r="AW320" s="35" t="e">
        <f t="shared" si="172"/>
        <v>#VALUE!</v>
      </c>
      <c r="AX320" s="36" t="e">
        <f t="shared" si="172"/>
        <v>#VALUE!</v>
      </c>
      <c r="AY320" s="36" t="e">
        <f t="shared" si="172"/>
        <v>#VALUE!</v>
      </c>
    </row>
    <row r="321" spans="6:51" x14ac:dyDescent="0.3">
      <c r="F321">
        <v>7</v>
      </c>
      <c r="G321" s="29">
        <f t="shared" si="170"/>
        <v>1.4448884672086231</v>
      </c>
      <c r="H321" s="29">
        <f t="shared" si="170"/>
        <v>2.7921666877403326</v>
      </c>
      <c r="I321" s="29">
        <f t="shared" si="170"/>
        <v>1.3619495953903284</v>
      </c>
      <c r="J321" s="29">
        <f t="shared" si="170"/>
        <v>2.131953629913971</v>
      </c>
      <c r="K321" s="29">
        <f t="shared" si="170"/>
        <v>1.012768136147173</v>
      </c>
      <c r="L321" s="30" t="e">
        <f t="shared" si="170"/>
        <v>#VALUE!</v>
      </c>
      <c r="M321" s="31">
        <f t="shared" si="170"/>
        <v>2.7582777713329909</v>
      </c>
      <c r="N321" s="32">
        <f t="shared" si="170"/>
        <v>0.89922506086377174</v>
      </c>
      <c r="O321" s="32">
        <f t="shared" si="170"/>
        <v>0.89922506086377174</v>
      </c>
      <c r="P321" s="33">
        <f t="shared" si="170"/>
        <v>6.1232467163483015</v>
      </c>
      <c r="Q321" s="33">
        <f t="shared" si="170"/>
        <v>10.480819822182657</v>
      </c>
      <c r="R321" s="33">
        <f t="shared" si="170"/>
        <v>19.768653581918468</v>
      </c>
      <c r="S321" s="34">
        <f t="shared" si="170"/>
        <v>0.4</v>
      </c>
      <c r="T321" s="34">
        <f t="shared" si="170"/>
        <v>0.4</v>
      </c>
      <c r="U321" s="35" t="e">
        <f t="shared" si="170"/>
        <v>#VALUE!</v>
      </c>
      <c r="V321" s="35" t="e">
        <f t="shared" si="170"/>
        <v>#VALUE!</v>
      </c>
      <c r="W321" s="36" t="e">
        <f t="shared" si="170"/>
        <v>#VALUE!</v>
      </c>
      <c r="X321" s="36" t="e">
        <f t="shared" si="170"/>
        <v>#VALUE!</v>
      </c>
      <c r="AG321">
        <f t="shared" si="171"/>
        <v>8.7040589772085397</v>
      </c>
      <c r="AH321" s="29">
        <f t="shared" si="172"/>
        <v>1.5564500873186398</v>
      </c>
      <c r="AI321" s="29">
        <f t="shared" si="172"/>
        <v>2.880040153931291</v>
      </c>
      <c r="AJ321" s="29">
        <f t="shared" si="172"/>
        <v>1.3619495953903284</v>
      </c>
      <c r="AK321" s="29">
        <f t="shared" si="172"/>
        <v>2.3365592409986133</v>
      </c>
      <c r="AL321" s="29">
        <f t="shared" si="172"/>
        <v>1.012768136147173</v>
      </c>
      <c r="AM321" s="30" t="e">
        <f t="shared" si="172"/>
        <v>#VALUE!</v>
      </c>
      <c r="AN321" s="31">
        <f t="shared" si="172"/>
        <v>2.7582777713329909</v>
      </c>
      <c r="AO321" s="32">
        <f t="shared" si="172"/>
        <v>0.89922506086377174</v>
      </c>
      <c r="AP321" s="32">
        <f t="shared" si="172"/>
        <v>0.89922506086377174</v>
      </c>
      <c r="AQ321" s="33">
        <f t="shared" si="172"/>
        <v>6.1232467163483015</v>
      </c>
      <c r="AR321" s="33">
        <f t="shared" si="172"/>
        <v>10.480819822182657</v>
      </c>
      <c r="AS321" s="33">
        <f t="shared" si="172"/>
        <v>19.768653581918468</v>
      </c>
      <c r="AT321" s="34">
        <f t="shared" si="172"/>
        <v>0.4</v>
      </c>
      <c r="AU321" s="34">
        <f t="shared" si="172"/>
        <v>0.4</v>
      </c>
      <c r="AV321" s="35" t="e">
        <f t="shared" si="172"/>
        <v>#VALUE!</v>
      </c>
      <c r="AW321" s="35" t="e">
        <f t="shared" si="172"/>
        <v>#VALUE!</v>
      </c>
      <c r="AX321" s="36" t="e">
        <f t="shared" si="172"/>
        <v>#VALUE!</v>
      </c>
      <c r="AY321" s="36" t="e">
        <f t="shared" si="172"/>
        <v>#VALUE!</v>
      </c>
    </row>
    <row r="322" spans="6:51" x14ac:dyDescent="0.3">
      <c r="F322">
        <v>8</v>
      </c>
      <c r="G322" s="29">
        <f t="shared" si="170"/>
        <v>1.4796206456442245</v>
      </c>
      <c r="H322" s="29">
        <f t="shared" si="170"/>
        <v>2.8495053020427159</v>
      </c>
      <c r="I322" s="29">
        <f t="shared" si="170"/>
        <v>1.3619495953903284</v>
      </c>
      <c r="J322" s="29">
        <f t="shared" si="170"/>
        <v>2.2665499580812867</v>
      </c>
      <c r="K322" s="29">
        <f t="shared" si="170"/>
        <v>1.012768136147173</v>
      </c>
      <c r="L322" s="30" t="e">
        <f t="shared" si="170"/>
        <v>#VALUE!</v>
      </c>
      <c r="M322" s="31">
        <f t="shared" si="170"/>
        <v>2.7582777713329909</v>
      </c>
      <c r="N322" s="32">
        <f t="shared" si="170"/>
        <v>0.89922506086377174</v>
      </c>
      <c r="O322" s="32">
        <f t="shared" si="170"/>
        <v>0.89922506086377174</v>
      </c>
      <c r="P322" s="33">
        <f t="shared" si="170"/>
        <v>6.1232467163483015</v>
      </c>
      <c r="Q322" s="33">
        <f t="shared" si="170"/>
        <v>10.480819822182657</v>
      </c>
      <c r="R322" s="33">
        <f t="shared" si="170"/>
        <v>19.768653581918468</v>
      </c>
      <c r="S322" s="34">
        <f t="shared" si="170"/>
        <v>0.4</v>
      </c>
      <c r="T322" s="34">
        <f t="shared" si="170"/>
        <v>0.4</v>
      </c>
      <c r="U322" s="35" t="e">
        <f t="shared" si="170"/>
        <v>#VALUE!</v>
      </c>
      <c r="V322" s="35" t="e">
        <f t="shared" si="170"/>
        <v>#VALUE!</v>
      </c>
      <c r="W322" s="36" t="e">
        <f t="shared" si="170"/>
        <v>#VALUE!</v>
      </c>
      <c r="X322" s="36" t="e">
        <f t="shared" si="170"/>
        <v>#VALUE!</v>
      </c>
      <c r="AG322">
        <f t="shared" si="171"/>
        <v>9.1538949468576511</v>
      </c>
      <c r="AH322" s="29">
        <f t="shared" si="172"/>
        <v>1.6074393331526815</v>
      </c>
      <c r="AI322" s="29">
        <f t="shared" si="172"/>
        <v>2.8960770997627101</v>
      </c>
      <c r="AJ322" s="29">
        <f t="shared" si="172"/>
        <v>1.3619495953903284</v>
      </c>
      <c r="AK322" s="29">
        <f t="shared" si="172"/>
        <v>2.3727448222358847</v>
      </c>
      <c r="AL322" s="29">
        <f t="shared" si="172"/>
        <v>1.012768136147173</v>
      </c>
      <c r="AM322" s="30" t="e">
        <f t="shared" si="172"/>
        <v>#VALUE!</v>
      </c>
      <c r="AN322" s="31">
        <f t="shared" si="172"/>
        <v>2.7582777713329909</v>
      </c>
      <c r="AO322" s="32">
        <f t="shared" si="172"/>
        <v>0.89922506086377174</v>
      </c>
      <c r="AP322" s="32">
        <f t="shared" si="172"/>
        <v>0.89922506086377174</v>
      </c>
      <c r="AQ322" s="33">
        <f t="shared" si="172"/>
        <v>6.1232467163483015</v>
      </c>
      <c r="AR322" s="33">
        <f t="shared" si="172"/>
        <v>10.480819822182657</v>
      </c>
      <c r="AS322" s="33">
        <f t="shared" si="172"/>
        <v>19.768653581918468</v>
      </c>
      <c r="AT322" s="34">
        <f t="shared" si="172"/>
        <v>0.4</v>
      </c>
      <c r="AU322" s="34">
        <f t="shared" si="172"/>
        <v>0.4</v>
      </c>
      <c r="AV322" s="35" t="e">
        <f t="shared" si="172"/>
        <v>#VALUE!</v>
      </c>
      <c r="AW322" s="35" t="e">
        <f t="shared" si="172"/>
        <v>#VALUE!</v>
      </c>
      <c r="AX322" s="36" t="e">
        <f t="shared" si="172"/>
        <v>#VALUE!</v>
      </c>
      <c r="AY322" s="36" t="e">
        <f t="shared" si="172"/>
        <v>#VALUE!</v>
      </c>
    </row>
    <row r="323" spans="6:51" x14ac:dyDescent="0.3">
      <c r="F323">
        <v>9</v>
      </c>
      <c r="G323" s="29">
        <f t="shared" si="170"/>
        <v>1.5898985435167625</v>
      </c>
      <c r="H323" s="29">
        <f t="shared" si="170"/>
        <v>2.8908661707223038</v>
      </c>
      <c r="I323" s="29">
        <f t="shared" si="170"/>
        <v>1.3619495953903284</v>
      </c>
      <c r="J323" s="29">
        <f t="shared" si="170"/>
        <v>2.3610361169889122</v>
      </c>
      <c r="K323" s="29">
        <f t="shared" si="170"/>
        <v>1.012768136147173</v>
      </c>
      <c r="L323" s="30" t="e">
        <f t="shared" si="170"/>
        <v>#VALUE!</v>
      </c>
      <c r="M323" s="31">
        <f t="shared" si="170"/>
        <v>2.7582777713329909</v>
      </c>
      <c r="N323" s="32">
        <f t="shared" si="170"/>
        <v>0.89922506086377174</v>
      </c>
      <c r="O323" s="32">
        <f t="shared" si="170"/>
        <v>0.89922506086377174</v>
      </c>
      <c r="P323" s="33">
        <f t="shared" si="170"/>
        <v>6.1232467163483015</v>
      </c>
      <c r="Q323" s="33">
        <f t="shared" si="170"/>
        <v>10.480819822182657</v>
      </c>
      <c r="R323" s="33">
        <f t="shared" si="170"/>
        <v>19.768653581918468</v>
      </c>
      <c r="S323" s="34">
        <f t="shared" si="170"/>
        <v>0.4</v>
      </c>
      <c r="T323" s="34">
        <f t="shared" si="170"/>
        <v>0.4</v>
      </c>
      <c r="U323" s="35" t="e">
        <f t="shared" si="170"/>
        <v>#VALUE!</v>
      </c>
      <c r="V323" s="35" t="e">
        <f t="shared" si="170"/>
        <v>#VALUE!</v>
      </c>
      <c r="W323" s="36" t="e">
        <f t="shared" si="170"/>
        <v>#VALUE!</v>
      </c>
      <c r="X323" s="36" t="e">
        <f t="shared" si="170"/>
        <v>#VALUE!</v>
      </c>
      <c r="AG323">
        <f t="shared" si="171"/>
        <v>9.6269789666544039</v>
      </c>
      <c r="AH323" s="29">
        <f t="shared" si="172"/>
        <v>1.6615643641187843</v>
      </c>
      <c r="AI323" s="29">
        <f t="shared" si="172"/>
        <v>2.9104620149738416</v>
      </c>
      <c r="AJ323" s="29">
        <f t="shared" si="172"/>
        <v>1.3619495953903284</v>
      </c>
      <c r="AK323" s="29">
        <f t="shared" si="172"/>
        <v>2.4047964498259704</v>
      </c>
      <c r="AL323" s="29">
        <f t="shared" si="172"/>
        <v>1.012768136147173</v>
      </c>
      <c r="AM323" s="30" t="e">
        <f t="shared" si="172"/>
        <v>#VALUE!</v>
      </c>
      <c r="AN323" s="31">
        <f t="shared" si="172"/>
        <v>2.7582777713329909</v>
      </c>
      <c r="AO323" s="32">
        <f t="shared" si="172"/>
        <v>0.89922506086377174</v>
      </c>
      <c r="AP323" s="32">
        <f t="shared" si="172"/>
        <v>0.89922506086377174</v>
      </c>
      <c r="AQ323" s="33">
        <f t="shared" si="172"/>
        <v>6.1232467163483015</v>
      </c>
      <c r="AR323" s="33">
        <f t="shared" si="172"/>
        <v>10.480819822182657</v>
      </c>
      <c r="AS323" s="33">
        <f t="shared" si="172"/>
        <v>19.768653581918468</v>
      </c>
      <c r="AT323" s="34">
        <f t="shared" si="172"/>
        <v>0.4</v>
      </c>
      <c r="AU323" s="34">
        <f t="shared" si="172"/>
        <v>0.4</v>
      </c>
      <c r="AV323" s="35" t="e">
        <f t="shared" si="172"/>
        <v>#VALUE!</v>
      </c>
      <c r="AW323" s="35" t="e">
        <f t="shared" si="172"/>
        <v>#VALUE!</v>
      </c>
      <c r="AX323" s="36" t="e">
        <f t="shared" si="172"/>
        <v>#VALUE!</v>
      </c>
      <c r="AY323" s="36" t="e">
        <f t="shared" si="172"/>
        <v>#VALUE!</v>
      </c>
    </row>
    <row r="324" spans="6:51" x14ac:dyDescent="0.3">
      <c r="F324">
        <v>10</v>
      </c>
      <c r="G324" s="29">
        <f t="shared" si="170"/>
        <v>1.7039770664970126</v>
      </c>
      <c r="H324" s="29">
        <f t="shared" si="170"/>
        <v>2.9202374308907437</v>
      </c>
      <c r="I324" s="29">
        <f t="shared" si="170"/>
        <v>1.3619495953903284</v>
      </c>
      <c r="J324" s="29">
        <f t="shared" si="170"/>
        <v>2.426325690017463</v>
      </c>
      <c r="K324" s="29">
        <f t="shared" si="170"/>
        <v>1.012768136147173</v>
      </c>
      <c r="L324" s="30" t="e">
        <f t="shared" si="170"/>
        <v>#VALUE!</v>
      </c>
      <c r="M324" s="31">
        <f t="shared" si="170"/>
        <v>2.7582777713329909</v>
      </c>
      <c r="N324" s="32">
        <f t="shared" si="170"/>
        <v>0.89922506086377174</v>
      </c>
      <c r="O324" s="32">
        <f t="shared" si="170"/>
        <v>0.89922506086377174</v>
      </c>
      <c r="P324" s="33">
        <f t="shared" si="170"/>
        <v>6.1232467163483015</v>
      </c>
      <c r="Q324" s="33">
        <f t="shared" si="170"/>
        <v>10.480819822182657</v>
      </c>
      <c r="R324" s="33">
        <f t="shared" si="170"/>
        <v>19.768653581918468</v>
      </c>
      <c r="S324" s="34">
        <f t="shared" si="170"/>
        <v>0.4</v>
      </c>
      <c r="T324" s="34">
        <f t="shared" si="170"/>
        <v>0.4</v>
      </c>
      <c r="U324" s="35" t="e">
        <f t="shared" si="170"/>
        <v>#VALUE!</v>
      </c>
      <c r="V324" s="35" t="e">
        <f t="shared" si="170"/>
        <v>#VALUE!</v>
      </c>
      <c r="W324" s="36" t="e">
        <f t="shared" si="170"/>
        <v>#VALUE!</v>
      </c>
      <c r="X324" s="36" t="e">
        <f t="shared" si="170"/>
        <v>#VALUE!</v>
      </c>
      <c r="AG324">
        <f t="shared" si="171"/>
        <v>10.124512523078607</v>
      </c>
      <c r="AH324" s="29">
        <f t="shared" si="172"/>
        <v>1.7179941906691618</v>
      </c>
      <c r="AI324" s="29">
        <f t="shared" si="172"/>
        <v>2.9232233444129312</v>
      </c>
      <c r="AJ324" s="29">
        <f t="shared" si="172"/>
        <v>1.3619495953903284</v>
      </c>
      <c r="AK324" s="29">
        <f t="shared" si="172"/>
        <v>2.4328566642741665</v>
      </c>
      <c r="AL324" s="29">
        <f t="shared" si="172"/>
        <v>1.012768136147173</v>
      </c>
      <c r="AM324" s="30" t="e">
        <f t="shared" si="172"/>
        <v>#VALUE!</v>
      </c>
      <c r="AN324" s="31">
        <f t="shared" si="172"/>
        <v>2.7582777713329909</v>
      </c>
      <c r="AO324" s="32">
        <f t="shared" si="172"/>
        <v>0.89922506086377174</v>
      </c>
      <c r="AP324" s="32">
        <f t="shared" si="172"/>
        <v>0.89922506086377174</v>
      </c>
      <c r="AQ324" s="33">
        <f t="shared" si="172"/>
        <v>6.1232467163483015</v>
      </c>
      <c r="AR324" s="33">
        <f t="shared" si="172"/>
        <v>10.480819822182657</v>
      </c>
      <c r="AS324" s="33">
        <f t="shared" si="172"/>
        <v>19.768653581918468</v>
      </c>
      <c r="AT324" s="34">
        <f t="shared" si="172"/>
        <v>0.4</v>
      </c>
      <c r="AU324" s="34">
        <f t="shared" si="172"/>
        <v>0.4</v>
      </c>
      <c r="AV324" s="35" t="e">
        <f t="shared" si="172"/>
        <v>#VALUE!</v>
      </c>
      <c r="AW324" s="35" t="e">
        <f t="shared" si="172"/>
        <v>#VALUE!</v>
      </c>
      <c r="AX324" s="36" t="e">
        <f t="shared" si="172"/>
        <v>#VALUE!</v>
      </c>
      <c r="AY324" s="36" t="e">
        <f t="shared" si="172"/>
        <v>#VALUE!</v>
      </c>
    </row>
    <row r="325" spans="6:51" x14ac:dyDescent="0.3">
      <c r="F325">
        <v>11</v>
      </c>
      <c r="G325" s="29">
        <f t="shared" si="170"/>
        <v>1.8129888157331062</v>
      </c>
      <c r="H325" s="29">
        <f t="shared" si="170"/>
        <v>2.9408423554309664</v>
      </c>
      <c r="I325" s="29">
        <f t="shared" si="170"/>
        <v>1.3619495953903284</v>
      </c>
      <c r="J325" s="29">
        <f t="shared" si="170"/>
        <v>2.4708974753321069</v>
      </c>
      <c r="K325" s="29">
        <f t="shared" si="170"/>
        <v>1.012768136147173</v>
      </c>
      <c r="L325" s="30" t="e">
        <f t="shared" si="170"/>
        <v>#VALUE!</v>
      </c>
      <c r="M325" s="31">
        <f t="shared" si="170"/>
        <v>2.7582777713329909</v>
      </c>
      <c r="N325" s="32">
        <f t="shared" si="170"/>
        <v>0.89922506086377174</v>
      </c>
      <c r="O325" s="32">
        <f t="shared" si="170"/>
        <v>0.89922506086377174</v>
      </c>
      <c r="P325" s="33">
        <f t="shared" si="170"/>
        <v>6.1232467163483015</v>
      </c>
      <c r="Q325" s="33">
        <f t="shared" si="170"/>
        <v>10.480819822182657</v>
      </c>
      <c r="R325" s="33">
        <f t="shared" si="170"/>
        <v>19.768653581918468</v>
      </c>
      <c r="S325" s="34">
        <f t="shared" si="170"/>
        <v>0.4</v>
      </c>
      <c r="T325" s="34">
        <f t="shared" si="170"/>
        <v>0.4</v>
      </c>
      <c r="U325" s="35" t="e">
        <f t="shared" si="170"/>
        <v>#VALUE!</v>
      </c>
      <c r="V325" s="35" t="e">
        <f t="shared" si="170"/>
        <v>#VALUE!</v>
      </c>
      <c r="W325" s="36" t="e">
        <f t="shared" si="170"/>
        <v>#VALUE!</v>
      </c>
      <c r="X325" s="36" t="e">
        <f t="shared" si="170"/>
        <v>#VALUE!</v>
      </c>
      <c r="AG325">
        <f t="shared" si="171"/>
        <v>10.647759196839573</v>
      </c>
      <c r="AH325" s="29">
        <f t="shared" si="172"/>
        <v>1.7756648001695254</v>
      </c>
      <c r="AI325" s="29">
        <f t="shared" si="172"/>
        <v>2.9344143525070536</v>
      </c>
      <c r="AJ325" s="29">
        <f t="shared" si="172"/>
        <v>1.3619495953903284</v>
      </c>
      <c r="AK325" s="29">
        <f t="shared" si="172"/>
        <v>2.4571246750563391</v>
      </c>
      <c r="AL325" s="29">
        <f t="shared" si="172"/>
        <v>1.012768136147173</v>
      </c>
      <c r="AM325" s="30" t="e">
        <f t="shared" si="172"/>
        <v>#VALUE!</v>
      </c>
      <c r="AN325" s="31">
        <f t="shared" si="172"/>
        <v>2.7582777713329909</v>
      </c>
      <c r="AO325" s="32">
        <f t="shared" si="172"/>
        <v>0.89922506086377174</v>
      </c>
      <c r="AP325" s="32">
        <f t="shared" si="172"/>
        <v>0.89922506086377174</v>
      </c>
      <c r="AQ325" s="33">
        <f t="shared" si="172"/>
        <v>6.1232467163483015</v>
      </c>
      <c r="AR325" s="33">
        <f t="shared" si="172"/>
        <v>10.480819822182657</v>
      </c>
      <c r="AS325" s="33">
        <f t="shared" si="172"/>
        <v>19.768653581918468</v>
      </c>
      <c r="AT325" s="34">
        <f t="shared" si="172"/>
        <v>0.4</v>
      </c>
      <c r="AU325" s="34">
        <f t="shared" si="172"/>
        <v>0.4</v>
      </c>
      <c r="AV325" s="35" t="e">
        <f t="shared" si="172"/>
        <v>#VALUE!</v>
      </c>
      <c r="AW325" s="35" t="e">
        <f t="shared" si="172"/>
        <v>#VALUE!</v>
      </c>
      <c r="AX325" s="36" t="e">
        <f t="shared" si="172"/>
        <v>#VALUE!</v>
      </c>
      <c r="AY325" s="36" t="e">
        <f t="shared" si="172"/>
        <v>#VALUE!</v>
      </c>
    </row>
    <row r="326" spans="6:51" x14ac:dyDescent="0.3">
      <c r="F326">
        <v>12</v>
      </c>
      <c r="G326" s="29">
        <f t="shared" si="170"/>
        <v>1.9098903733982606</v>
      </c>
      <c r="H326" s="29">
        <f t="shared" si="170"/>
        <v>2.9551625552730512</v>
      </c>
      <c r="I326" s="29">
        <f t="shared" si="170"/>
        <v>1.3619495953903284</v>
      </c>
      <c r="J326" s="29">
        <f t="shared" si="170"/>
        <v>2.501047786155719</v>
      </c>
      <c r="K326" s="29">
        <f t="shared" si="170"/>
        <v>1.012768136147173</v>
      </c>
      <c r="L326" s="30" t="e">
        <f t="shared" si="170"/>
        <v>#VALUE!</v>
      </c>
      <c r="M326" s="31">
        <f t="shared" si="170"/>
        <v>2.7582777713329909</v>
      </c>
      <c r="N326" s="32">
        <f t="shared" si="170"/>
        <v>0.89922506086377174</v>
      </c>
      <c r="O326" s="32">
        <f t="shared" si="170"/>
        <v>0.89922506086377174</v>
      </c>
      <c r="P326" s="33">
        <f t="shared" si="170"/>
        <v>6.1232467163483015</v>
      </c>
      <c r="Q326" s="33">
        <f t="shared" si="170"/>
        <v>10.480819822182657</v>
      </c>
      <c r="R326" s="33">
        <f t="shared" si="170"/>
        <v>19.768653581918468</v>
      </c>
      <c r="S326" s="34">
        <f t="shared" si="170"/>
        <v>0.4</v>
      </c>
      <c r="T326" s="34">
        <f t="shared" si="170"/>
        <v>0.4</v>
      </c>
      <c r="U326" s="35" t="e">
        <f t="shared" si="170"/>
        <v>#VALUE!</v>
      </c>
      <c r="V326" s="35" t="e">
        <f t="shared" si="170"/>
        <v>#VALUE!</v>
      </c>
      <c r="W326" s="36" t="e">
        <f t="shared" si="170"/>
        <v>#VALUE!</v>
      </c>
      <c r="X326" s="36" t="e">
        <f t="shared" si="170"/>
        <v>#VALUE!</v>
      </c>
      <c r="AG326">
        <f t="shared" si="171"/>
        <v>11.198047871978659</v>
      </c>
      <c r="AH326" s="29">
        <f t="shared" si="172"/>
        <v>1.8333179926171499</v>
      </c>
      <c r="AI326" s="29">
        <f t="shared" si="172"/>
        <v>2.9441106917123796</v>
      </c>
      <c r="AJ326" s="29">
        <f t="shared" si="172"/>
        <v>1.3619495953903284</v>
      </c>
      <c r="AK326" s="29">
        <f t="shared" si="172"/>
        <v>2.4778478131840833</v>
      </c>
      <c r="AL326" s="29">
        <f t="shared" si="172"/>
        <v>1.012768136147173</v>
      </c>
      <c r="AM326" s="30" t="e">
        <f t="shared" si="172"/>
        <v>#VALUE!</v>
      </c>
      <c r="AN326" s="31">
        <f t="shared" si="172"/>
        <v>2.7582777713329909</v>
      </c>
      <c r="AO326" s="32">
        <f t="shared" si="172"/>
        <v>0.89922506086377174</v>
      </c>
      <c r="AP326" s="32">
        <f t="shared" si="172"/>
        <v>0.89922506086377174</v>
      </c>
      <c r="AQ326" s="33">
        <f t="shared" si="172"/>
        <v>6.1232467163483015</v>
      </c>
      <c r="AR326" s="33">
        <f t="shared" si="172"/>
        <v>10.480819822182657</v>
      </c>
      <c r="AS326" s="33">
        <f t="shared" si="172"/>
        <v>19.768653581918468</v>
      </c>
      <c r="AT326" s="34">
        <f t="shared" si="172"/>
        <v>0.4</v>
      </c>
      <c r="AU326" s="34">
        <f t="shared" si="172"/>
        <v>0.4</v>
      </c>
      <c r="AV326" s="35" t="e">
        <f t="shared" si="172"/>
        <v>#VALUE!</v>
      </c>
      <c r="AW326" s="35" t="e">
        <f t="shared" si="172"/>
        <v>#VALUE!</v>
      </c>
      <c r="AX326" s="36" t="e">
        <f t="shared" si="172"/>
        <v>#VALUE!</v>
      </c>
      <c r="AY326" s="36" t="e">
        <f t="shared" si="172"/>
        <v>#VALUE!</v>
      </c>
    </row>
    <row r="327" spans="6:51" x14ac:dyDescent="0.3">
      <c r="F327">
        <v>13</v>
      </c>
      <c r="G327" s="29">
        <f t="shared" si="170"/>
        <v>1.9905286385132555</v>
      </c>
      <c r="H327" s="29">
        <f t="shared" si="170"/>
        <v>2.9650445573840578</v>
      </c>
      <c r="I327" s="29">
        <f t="shared" si="170"/>
        <v>1.3619495953903284</v>
      </c>
      <c r="J327" s="29">
        <f t="shared" si="170"/>
        <v>2.5213048785251448</v>
      </c>
      <c r="K327" s="29">
        <f t="shared" si="170"/>
        <v>1.012768136147173</v>
      </c>
      <c r="L327" s="30" t="e">
        <f t="shared" si="170"/>
        <v>#VALUE!</v>
      </c>
      <c r="M327" s="31">
        <f t="shared" si="170"/>
        <v>2.7582777713329909</v>
      </c>
      <c r="N327" s="32">
        <f t="shared" si="170"/>
        <v>0.89922506086377174</v>
      </c>
      <c r="O327" s="32">
        <f t="shared" si="170"/>
        <v>0.89922506086377174</v>
      </c>
      <c r="P327" s="33">
        <f t="shared" si="170"/>
        <v>6.1232467163483015</v>
      </c>
      <c r="Q327" s="33">
        <f t="shared" si="170"/>
        <v>10.480819822182657</v>
      </c>
      <c r="R327" s="33">
        <f t="shared" si="170"/>
        <v>19.768653581918468</v>
      </c>
      <c r="S327" s="34">
        <f t="shared" si="170"/>
        <v>0.4</v>
      </c>
      <c r="T327" s="34">
        <f t="shared" si="170"/>
        <v>0.4</v>
      </c>
      <c r="U327" s="35" t="e">
        <f t="shared" si="170"/>
        <v>#VALUE!</v>
      </c>
      <c r="V327" s="35" t="e">
        <f t="shared" si="170"/>
        <v>#VALUE!</v>
      </c>
      <c r="W327" s="36" t="e">
        <f t="shared" si="170"/>
        <v>#VALUE!</v>
      </c>
      <c r="X327" s="36" t="e">
        <f t="shared" si="170"/>
        <v>#VALUE!</v>
      </c>
      <c r="AG327">
        <f t="shared" si="171"/>
        <v>11.776776110822025</v>
      </c>
      <c r="AH327" s="29">
        <f t="shared" si="172"/>
        <v>1.8895719492601573</v>
      </c>
      <c r="AI327" s="29">
        <f t="shared" si="172"/>
        <v>2.9524071464412618</v>
      </c>
      <c r="AJ327" s="29">
        <f t="shared" si="172"/>
        <v>1.3619495953903284</v>
      </c>
      <c r="AK327" s="29">
        <f t="shared" si="172"/>
        <v>2.4953113527197326</v>
      </c>
      <c r="AL327" s="29">
        <f t="shared" si="172"/>
        <v>1.012768136147173</v>
      </c>
      <c r="AM327" s="30" t="e">
        <f t="shared" si="172"/>
        <v>#VALUE!</v>
      </c>
      <c r="AN327" s="31">
        <f t="shared" si="172"/>
        <v>2.7582777713329909</v>
      </c>
      <c r="AO327" s="32">
        <f t="shared" si="172"/>
        <v>0.89922506086377174</v>
      </c>
      <c r="AP327" s="32">
        <f t="shared" si="172"/>
        <v>0.89922506086377174</v>
      </c>
      <c r="AQ327" s="33">
        <f t="shared" si="172"/>
        <v>6.1232467163483015</v>
      </c>
      <c r="AR327" s="33">
        <f t="shared" si="172"/>
        <v>10.480819822182657</v>
      </c>
      <c r="AS327" s="33">
        <f t="shared" si="172"/>
        <v>19.768653581918468</v>
      </c>
      <c r="AT327" s="34">
        <f t="shared" si="172"/>
        <v>0.4</v>
      </c>
      <c r="AU327" s="34">
        <f t="shared" si="172"/>
        <v>0.4</v>
      </c>
      <c r="AV327" s="35" t="e">
        <f t="shared" si="172"/>
        <v>#VALUE!</v>
      </c>
      <c r="AW327" s="35" t="e">
        <f t="shared" si="172"/>
        <v>#VALUE!</v>
      </c>
      <c r="AX327" s="36" t="e">
        <f t="shared" si="172"/>
        <v>#VALUE!</v>
      </c>
      <c r="AY327" s="36" t="e">
        <f t="shared" si="172"/>
        <v>#VALUE!</v>
      </c>
    </row>
    <row r="328" spans="6:51" x14ac:dyDescent="0.3">
      <c r="F328">
        <v>14</v>
      </c>
      <c r="G328" s="29">
        <f t="shared" si="170"/>
        <v>2.0537337360689367</v>
      </c>
      <c r="H328" s="29">
        <f t="shared" si="170"/>
        <v>2.9718284123028509</v>
      </c>
      <c r="I328" s="29">
        <f t="shared" si="170"/>
        <v>1.3619495953903284</v>
      </c>
      <c r="J328" s="29">
        <f t="shared" si="170"/>
        <v>2.5348497421358296</v>
      </c>
      <c r="K328" s="29">
        <f t="shared" si="170"/>
        <v>1.012768136147173</v>
      </c>
      <c r="L328" s="30" t="e">
        <f t="shared" si="170"/>
        <v>#VALUE!</v>
      </c>
      <c r="M328" s="31">
        <f t="shared" si="170"/>
        <v>2.7582777713329909</v>
      </c>
      <c r="N328" s="32">
        <f t="shared" si="170"/>
        <v>0.89922506086377174</v>
      </c>
      <c r="O328" s="32">
        <f t="shared" si="170"/>
        <v>0.89922506086377174</v>
      </c>
      <c r="P328" s="33">
        <f t="shared" si="170"/>
        <v>6.1232467163483015</v>
      </c>
      <c r="Q328" s="33">
        <f t="shared" si="170"/>
        <v>10.480819822182657</v>
      </c>
      <c r="R328" s="33">
        <f t="shared" si="170"/>
        <v>19.768653581918468</v>
      </c>
      <c r="S328" s="34">
        <f t="shared" si="170"/>
        <v>0.4</v>
      </c>
      <c r="T328" s="34">
        <f t="shared" si="170"/>
        <v>0.4</v>
      </c>
      <c r="U328" s="35" t="e">
        <f t="shared" si="170"/>
        <v>#VALUE!</v>
      </c>
      <c r="V328" s="35" t="e">
        <f t="shared" si="170"/>
        <v>#VALUE!</v>
      </c>
      <c r="W328" s="36" t="e">
        <f t="shared" si="170"/>
        <v>#VALUE!</v>
      </c>
      <c r="X328" s="36" t="e">
        <f t="shared" si="170"/>
        <v>#VALUE!</v>
      </c>
      <c r="AG328">
        <f t="shared" si="171"/>
        <v>12.385413703354873</v>
      </c>
      <c r="AH328" s="29">
        <f t="shared" si="172"/>
        <v>1.9430211755708082</v>
      </c>
      <c r="AI328" s="29">
        <f t="shared" si="172"/>
        <v>2.9594137256426341</v>
      </c>
      <c r="AJ328" s="29">
        <f t="shared" si="172"/>
        <v>1.3619495953903284</v>
      </c>
      <c r="AK328" s="29">
        <f t="shared" si="172"/>
        <v>2.5098272795050089</v>
      </c>
      <c r="AL328" s="29">
        <f t="shared" si="172"/>
        <v>1.012768136147173</v>
      </c>
      <c r="AM328" s="30" t="e">
        <f t="shared" si="172"/>
        <v>#VALUE!</v>
      </c>
      <c r="AN328" s="31">
        <f t="shared" si="172"/>
        <v>2.7582777713329909</v>
      </c>
      <c r="AO328" s="32">
        <f t="shared" si="172"/>
        <v>0.89922506086377174</v>
      </c>
      <c r="AP328" s="32">
        <f t="shared" si="172"/>
        <v>0.89922506086377174</v>
      </c>
      <c r="AQ328" s="33">
        <f t="shared" si="172"/>
        <v>6.1232467163483015</v>
      </c>
      <c r="AR328" s="33">
        <f t="shared" si="172"/>
        <v>10.480819822182657</v>
      </c>
      <c r="AS328" s="33">
        <f t="shared" si="172"/>
        <v>19.768653581918468</v>
      </c>
      <c r="AT328" s="34">
        <f t="shared" si="172"/>
        <v>0.4</v>
      </c>
      <c r="AU328" s="34">
        <f t="shared" si="172"/>
        <v>0.4</v>
      </c>
      <c r="AV328" s="35" t="e">
        <f t="shared" si="172"/>
        <v>#VALUE!</v>
      </c>
      <c r="AW328" s="35" t="e">
        <f t="shared" si="172"/>
        <v>#VALUE!</v>
      </c>
      <c r="AX328" s="36" t="e">
        <f t="shared" si="172"/>
        <v>#VALUE!</v>
      </c>
      <c r="AY328" s="36" t="e">
        <f t="shared" si="172"/>
        <v>#VALUE!</v>
      </c>
    </row>
    <row r="329" spans="6:51" x14ac:dyDescent="0.3">
      <c r="F329">
        <v>15</v>
      </c>
      <c r="G329" s="29">
        <f t="shared" si="170"/>
        <v>2.1006754480628951</v>
      </c>
      <c r="H329" s="29">
        <f t="shared" si="170"/>
        <v>2.9764685363878267</v>
      </c>
      <c r="I329" s="29">
        <f t="shared" si="170"/>
        <v>1.6078652460669716</v>
      </c>
      <c r="J329" s="29">
        <f t="shared" ref="J329:X329" si="173">J$160+J257</f>
        <v>2.5438779871826078</v>
      </c>
      <c r="K329" s="29">
        <f t="shared" si="173"/>
        <v>1.012768136147173</v>
      </c>
      <c r="L329" s="30" t="e">
        <f t="shared" si="173"/>
        <v>#VALUE!</v>
      </c>
      <c r="M329" s="31">
        <f t="shared" si="173"/>
        <v>2.7582777713329909</v>
      </c>
      <c r="N329" s="32">
        <f t="shared" si="173"/>
        <v>0.89922506086377174</v>
      </c>
      <c r="O329" s="32">
        <f t="shared" si="173"/>
        <v>0.89922506086377174</v>
      </c>
      <c r="P329" s="33">
        <f t="shared" si="173"/>
        <v>6.1232467163483015</v>
      </c>
      <c r="Q329" s="33">
        <f t="shared" si="173"/>
        <v>10.480819822182657</v>
      </c>
      <c r="R329" s="33">
        <f t="shared" si="173"/>
        <v>19.768653581918468</v>
      </c>
      <c r="S329" s="34">
        <f t="shared" si="173"/>
        <v>0.4</v>
      </c>
      <c r="T329" s="34">
        <f t="shared" si="173"/>
        <v>0.4</v>
      </c>
      <c r="U329" s="35" t="e">
        <f t="shared" si="173"/>
        <v>#VALUE!</v>
      </c>
      <c r="V329" s="35" t="e">
        <f t="shared" si="173"/>
        <v>#VALUE!</v>
      </c>
      <c r="W329" s="36" t="e">
        <f t="shared" si="173"/>
        <v>#VALUE!</v>
      </c>
      <c r="X329" s="36" t="e">
        <f t="shared" si="173"/>
        <v>#VALUE!</v>
      </c>
      <c r="AG329">
        <f t="shared" si="171"/>
        <v>13.025506400031523</v>
      </c>
      <c r="AH329" s="29">
        <f t="shared" si="172"/>
        <v>1.9923566059375264</v>
      </c>
      <c r="AI329" s="29">
        <f t="shared" si="172"/>
        <v>2.9652513245705534</v>
      </c>
      <c r="AJ329" s="29">
        <f t="shared" si="172"/>
        <v>1.3619495953903284</v>
      </c>
      <c r="AK329" s="29">
        <f t="shared" ref="AK329:AY329" si="174">AK$160+AK257</f>
        <v>2.5217226592862296</v>
      </c>
      <c r="AL329" s="29">
        <f t="shared" si="174"/>
        <v>1.012768136147173</v>
      </c>
      <c r="AM329" s="30" t="e">
        <f t="shared" si="174"/>
        <v>#VALUE!</v>
      </c>
      <c r="AN329" s="31">
        <f t="shared" si="174"/>
        <v>2.7582777713329909</v>
      </c>
      <c r="AO329" s="32">
        <f t="shared" si="174"/>
        <v>0.89922506086377174</v>
      </c>
      <c r="AP329" s="32">
        <f t="shared" si="174"/>
        <v>0.89922506086377174</v>
      </c>
      <c r="AQ329" s="33">
        <f t="shared" si="174"/>
        <v>6.1232467163483015</v>
      </c>
      <c r="AR329" s="33">
        <f t="shared" si="174"/>
        <v>10.480819822182657</v>
      </c>
      <c r="AS329" s="33">
        <f t="shared" si="174"/>
        <v>19.768653581918468</v>
      </c>
      <c r="AT329" s="34">
        <f t="shared" si="174"/>
        <v>0.4</v>
      </c>
      <c r="AU329" s="34">
        <f t="shared" si="174"/>
        <v>0.4</v>
      </c>
      <c r="AV329" s="35" t="e">
        <f t="shared" si="174"/>
        <v>#VALUE!</v>
      </c>
      <c r="AW329" s="35" t="e">
        <f t="shared" si="174"/>
        <v>#VALUE!</v>
      </c>
      <c r="AX329" s="36" t="e">
        <f t="shared" si="174"/>
        <v>#VALUE!</v>
      </c>
      <c r="AY329" s="36" t="e">
        <f t="shared" si="174"/>
        <v>#VALUE!</v>
      </c>
    </row>
    <row r="330" spans="6:51" x14ac:dyDescent="0.3">
      <c r="F330">
        <v>16</v>
      </c>
      <c r="G330" s="29">
        <f t="shared" ref="G330:X344" si="175">G$160+G258</f>
        <v>2.1339048620752945</v>
      </c>
      <c r="H330" s="29">
        <f t="shared" si="175"/>
        <v>2.9796350732730432</v>
      </c>
      <c r="I330" s="29">
        <f t="shared" si="175"/>
        <v>1.9037058041891668</v>
      </c>
      <c r="J330" s="29">
        <f t="shared" si="175"/>
        <v>2.5498851686471342</v>
      </c>
      <c r="K330" s="29">
        <f t="shared" si="175"/>
        <v>1.012768136147173</v>
      </c>
      <c r="L330" s="30" t="e">
        <f t="shared" si="175"/>
        <v>#VALUE!</v>
      </c>
      <c r="M330" s="31">
        <f t="shared" si="175"/>
        <v>2.7582777713329909</v>
      </c>
      <c r="N330" s="32">
        <f t="shared" si="175"/>
        <v>0.89922506086377174</v>
      </c>
      <c r="O330" s="32">
        <f t="shared" si="175"/>
        <v>0.89922506086377174</v>
      </c>
      <c r="P330" s="33">
        <f t="shared" si="175"/>
        <v>6.1232467163483015</v>
      </c>
      <c r="Q330" s="33">
        <f t="shared" si="175"/>
        <v>10.480819822182657</v>
      </c>
      <c r="R330" s="33">
        <f t="shared" si="175"/>
        <v>19.768653581918468</v>
      </c>
      <c r="S330" s="34">
        <f t="shared" si="175"/>
        <v>0.4</v>
      </c>
      <c r="T330" s="34">
        <f t="shared" si="175"/>
        <v>0.4</v>
      </c>
      <c r="U330" s="35" t="e">
        <f t="shared" si="175"/>
        <v>#VALUE!</v>
      </c>
      <c r="V330" s="35" t="e">
        <f t="shared" si="175"/>
        <v>#VALUE!</v>
      </c>
      <c r="W330" s="36" t="e">
        <f t="shared" si="175"/>
        <v>#VALUE!</v>
      </c>
      <c r="X330" s="36" t="e">
        <f t="shared" si="175"/>
        <v>#VALUE!</v>
      </c>
      <c r="AG330">
        <f t="shared" si="171"/>
        <v>13.698679837501498</v>
      </c>
      <c r="AH330" s="29">
        <f t="shared" ref="AH330:AY344" si="176">AH$160+AH258</f>
        <v>2.0364897958558341</v>
      </c>
      <c r="AI330" s="29">
        <f t="shared" si="176"/>
        <v>2.9700472064637182</v>
      </c>
      <c r="AJ330" s="29">
        <f t="shared" si="176"/>
        <v>1.3619495953903284</v>
      </c>
      <c r="AK330" s="29">
        <f t="shared" si="176"/>
        <v>2.5313282757736655</v>
      </c>
      <c r="AL330" s="29">
        <f t="shared" si="176"/>
        <v>1.012768136147173</v>
      </c>
      <c r="AM330" s="30" t="e">
        <f t="shared" si="176"/>
        <v>#VALUE!</v>
      </c>
      <c r="AN330" s="31">
        <f t="shared" si="176"/>
        <v>2.7582777713329909</v>
      </c>
      <c r="AO330" s="32">
        <f t="shared" si="176"/>
        <v>0.89922506086377174</v>
      </c>
      <c r="AP330" s="32">
        <f t="shared" si="176"/>
        <v>0.89922506086377174</v>
      </c>
      <c r="AQ330" s="33">
        <f t="shared" si="176"/>
        <v>6.1232467163483015</v>
      </c>
      <c r="AR330" s="33">
        <f t="shared" si="176"/>
        <v>10.480819822182657</v>
      </c>
      <c r="AS330" s="33">
        <f t="shared" si="176"/>
        <v>19.768653581918468</v>
      </c>
      <c r="AT330" s="34">
        <f t="shared" si="176"/>
        <v>0.4</v>
      </c>
      <c r="AU330" s="34">
        <f t="shared" si="176"/>
        <v>0.4</v>
      </c>
      <c r="AV330" s="35" t="e">
        <f t="shared" si="176"/>
        <v>#VALUE!</v>
      </c>
      <c r="AW330" s="35" t="e">
        <f t="shared" si="176"/>
        <v>#VALUE!</v>
      </c>
      <c r="AX330" s="36" t="e">
        <f t="shared" si="176"/>
        <v>#VALUE!</v>
      </c>
      <c r="AY330" s="36" t="e">
        <f t="shared" si="176"/>
        <v>#VALUE!</v>
      </c>
    </row>
    <row r="331" spans="6:51" x14ac:dyDescent="0.3">
      <c r="F331">
        <v>17</v>
      </c>
      <c r="G331" s="29">
        <f t="shared" si="175"/>
        <v>2.1564557202282657</v>
      </c>
      <c r="H331" s="29">
        <f t="shared" si="175"/>
        <v>2.9817934961362065</v>
      </c>
      <c r="I331" s="29">
        <f t="shared" si="175"/>
        <v>2.1095493033287802</v>
      </c>
      <c r="J331" s="29">
        <f t="shared" si="175"/>
        <v>2.553879957393379</v>
      </c>
      <c r="K331" s="29">
        <f t="shared" si="175"/>
        <v>1.012768136147173</v>
      </c>
      <c r="L331" s="30" t="e">
        <f t="shared" si="175"/>
        <v>#VALUE!</v>
      </c>
      <c r="M331" s="31">
        <f t="shared" si="175"/>
        <v>2.7582777713329909</v>
      </c>
      <c r="N331" s="32">
        <f t="shared" si="175"/>
        <v>0.89922506086377174</v>
      </c>
      <c r="O331" s="32">
        <f t="shared" si="175"/>
        <v>0.89922506086377174</v>
      </c>
      <c r="P331" s="33">
        <f t="shared" si="175"/>
        <v>6.1232467163483015</v>
      </c>
      <c r="Q331" s="33">
        <f t="shared" si="175"/>
        <v>10.480819822182657</v>
      </c>
      <c r="R331" s="33">
        <f t="shared" si="175"/>
        <v>19.768653581918468</v>
      </c>
      <c r="S331" s="34">
        <f t="shared" si="175"/>
        <v>0.4</v>
      </c>
      <c r="T331" s="34">
        <f t="shared" si="175"/>
        <v>0.4</v>
      </c>
      <c r="U331" s="35" t="e">
        <f t="shared" si="175"/>
        <v>#VALUE!</v>
      </c>
      <c r="V331" s="35" t="e">
        <f t="shared" si="175"/>
        <v>#VALUE!</v>
      </c>
      <c r="W331" s="36" t="e">
        <f t="shared" si="175"/>
        <v>#VALUE!</v>
      </c>
      <c r="X331" s="36" t="e">
        <f t="shared" si="175"/>
        <v>#VALUE!</v>
      </c>
      <c r="AG331">
        <f t="shared" si="171"/>
        <v>14.40664366722172</v>
      </c>
      <c r="AH331" s="29">
        <f t="shared" si="176"/>
        <v>2.0746604644455768</v>
      </c>
      <c r="AI331" s="29">
        <f t="shared" si="176"/>
        <v>2.9739305638718752</v>
      </c>
      <c r="AJ331" s="29">
        <f t="shared" si="176"/>
        <v>1.3782937071487233</v>
      </c>
      <c r="AK331" s="29">
        <f t="shared" si="176"/>
        <v>2.538968168207818</v>
      </c>
      <c r="AL331" s="29">
        <f t="shared" si="176"/>
        <v>1.012768136147173</v>
      </c>
      <c r="AM331" s="30" t="e">
        <f t="shared" si="176"/>
        <v>#VALUE!</v>
      </c>
      <c r="AN331" s="31">
        <f t="shared" si="176"/>
        <v>2.7582777713329909</v>
      </c>
      <c r="AO331" s="32">
        <f t="shared" si="176"/>
        <v>0.89922506086377174</v>
      </c>
      <c r="AP331" s="32">
        <f t="shared" si="176"/>
        <v>0.89922506086377174</v>
      </c>
      <c r="AQ331" s="33">
        <f t="shared" si="176"/>
        <v>6.1232467163483015</v>
      </c>
      <c r="AR331" s="33">
        <f t="shared" si="176"/>
        <v>10.480819822182657</v>
      </c>
      <c r="AS331" s="33">
        <f t="shared" si="176"/>
        <v>19.768653581918468</v>
      </c>
      <c r="AT331" s="34">
        <f t="shared" si="176"/>
        <v>0.4</v>
      </c>
      <c r="AU331" s="34">
        <f t="shared" si="176"/>
        <v>0.4</v>
      </c>
      <c r="AV331" s="35" t="e">
        <f t="shared" si="176"/>
        <v>#VALUE!</v>
      </c>
      <c r="AW331" s="35" t="e">
        <f t="shared" si="176"/>
        <v>#VALUE!</v>
      </c>
      <c r="AX331" s="36" t="e">
        <f t="shared" si="176"/>
        <v>#VALUE!</v>
      </c>
      <c r="AY331" s="36" t="e">
        <f t="shared" si="176"/>
        <v>#VALUE!</v>
      </c>
    </row>
    <row r="332" spans="6:51" x14ac:dyDescent="0.3">
      <c r="F332">
        <v>18</v>
      </c>
      <c r="G332" s="29">
        <f t="shared" si="175"/>
        <v>2.1712107371473497</v>
      </c>
      <c r="H332" s="29">
        <f t="shared" si="175"/>
        <v>2.9832644878994024</v>
      </c>
      <c r="I332" s="29">
        <f t="shared" si="175"/>
        <v>2.2495554910321398</v>
      </c>
      <c r="J332" s="29">
        <f t="shared" si="175"/>
        <v>2.5565377105793692</v>
      </c>
      <c r="K332" s="29">
        <f t="shared" si="175"/>
        <v>1.012768136147173</v>
      </c>
      <c r="L332" s="30" t="e">
        <f t="shared" si="175"/>
        <v>#VALUE!</v>
      </c>
      <c r="M332" s="31">
        <f t="shared" si="175"/>
        <v>2.7582777713329909</v>
      </c>
      <c r="N332" s="32">
        <f t="shared" si="175"/>
        <v>0.89922506086377174</v>
      </c>
      <c r="O332" s="32">
        <f t="shared" si="175"/>
        <v>0.89922506086377174</v>
      </c>
      <c r="P332" s="33">
        <f t="shared" si="175"/>
        <v>6.1232467163483015</v>
      </c>
      <c r="Q332" s="33">
        <f t="shared" si="175"/>
        <v>10.480819822182657</v>
      </c>
      <c r="R332" s="33">
        <f t="shared" si="175"/>
        <v>19.768653581918468</v>
      </c>
      <c r="S332" s="34">
        <f t="shared" si="175"/>
        <v>0.4</v>
      </c>
      <c r="T332" s="34">
        <f t="shared" si="175"/>
        <v>0.4</v>
      </c>
      <c r="U332" s="35" t="e">
        <f t="shared" si="175"/>
        <v>#VALUE!</v>
      </c>
      <c r="V332" s="35" t="e">
        <f t="shared" si="175"/>
        <v>#VALUE!</v>
      </c>
      <c r="W332" s="36" t="e">
        <f t="shared" si="175"/>
        <v>#VALUE!</v>
      </c>
      <c r="X332" s="36" t="e">
        <f t="shared" si="175"/>
        <v>#VALUE!</v>
      </c>
      <c r="AG332">
        <f t="shared" si="171"/>
        <v>15.151195897440212</v>
      </c>
      <c r="AH332" s="29">
        <f t="shared" si="176"/>
        <v>2.1065064498936596</v>
      </c>
      <c r="AI332" s="29">
        <f t="shared" si="176"/>
        <v>2.9770284055557337</v>
      </c>
      <c r="AJ332" s="29">
        <f t="shared" si="176"/>
        <v>1.6594554723047066</v>
      </c>
      <c r="AK332" s="29">
        <f t="shared" si="176"/>
        <v>2.5449506012857954</v>
      </c>
      <c r="AL332" s="29">
        <f t="shared" si="176"/>
        <v>1.012768136147173</v>
      </c>
      <c r="AM332" s="30" t="e">
        <f t="shared" si="176"/>
        <v>#VALUE!</v>
      </c>
      <c r="AN332" s="31">
        <f t="shared" si="176"/>
        <v>2.7582777713329909</v>
      </c>
      <c r="AO332" s="32">
        <f t="shared" si="176"/>
        <v>0.89922506086377174</v>
      </c>
      <c r="AP332" s="32">
        <f t="shared" si="176"/>
        <v>0.89922506086377174</v>
      </c>
      <c r="AQ332" s="33">
        <f t="shared" si="176"/>
        <v>6.1232467163483015</v>
      </c>
      <c r="AR332" s="33">
        <f t="shared" si="176"/>
        <v>10.480819822182657</v>
      </c>
      <c r="AS332" s="33">
        <f t="shared" si="176"/>
        <v>19.768653581918468</v>
      </c>
      <c r="AT332" s="34">
        <f t="shared" si="176"/>
        <v>0.4</v>
      </c>
      <c r="AU332" s="34">
        <f t="shared" si="176"/>
        <v>0.4</v>
      </c>
      <c r="AV332" s="35" t="e">
        <f t="shared" si="176"/>
        <v>#VALUE!</v>
      </c>
      <c r="AW332" s="35" t="e">
        <f t="shared" si="176"/>
        <v>#VALUE!</v>
      </c>
      <c r="AX332" s="36" t="e">
        <f t="shared" si="176"/>
        <v>#VALUE!</v>
      </c>
      <c r="AY332" s="36" t="e">
        <f t="shared" si="176"/>
        <v>#VALUE!</v>
      </c>
    </row>
    <row r="333" spans="6:51" x14ac:dyDescent="0.3">
      <c r="F333">
        <v>19</v>
      </c>
      <c r="G333" s="29">
        <f t="shared" si="175"/>
        <v>2.1805697379667812</v>
      </c>
      <c r="H333" s="29">
        <f t="shared" si="175"/>
        <v>2.984267650919211</v>
      </c>
      <c r="I333" s="29">
        <f t="shared" si="175"/>
        <v>2.3429299371743313</v>
      </c>
      <c r="J333" s="29">
        <f t="shared" si="175"/>
        <v>2.5583082790253524</v>
      </c>
      <c r="K333" s="29">
        <f t="shared" si="175"/>
        <v>1.012768136147173</v>
      </c>
      <c r="L333" s="30" t="e">
        <f t="shared" si="175"/>
        <v>#VALUE!</v>
      </c>
      <c r="M333" s="31">
        <f t="shared" si="175"/>
        <v>2.8081447095628507</v>
      </c>
      <c r="N333" s="32">
        <f t="shared" si="175"/>
        <v>0.89922506086377174</v>
      </c>
      <c r="O333" s="32">
        <f t="shared" si="175"/>
        <v>0.89922506086377174</v>
      </c>
      <c r="P333" s="33">
        <f t="shared" si="175"/>
        <v>6.1232467163483015</v>
      </c>
      <c r="Q333" s="33">
        <f t="shared" si="175"/>
        <v>10.480819822182657</v>
      </c>
      <c r="R333" s="33">
        <f t="shared" si="175"/>
        <v>19.768653581918468</v>
      </c>
      <c r="S333" s="34">
        <f t="shared" si="175"/>
        <v>0.4</v>
      </c>
      <c r="T333" s="34">
        <f t="shared" si="175"/>
        <v>0.4</v>
      </c>
      <c r="U333" s="35" t="e">
        <f t="shared" si="175"/>
        <v>#VALUE!</v>
      </c>
      <c r="V333" s="35" t="e">
        <f t="shared" si="175"/>
        <v>#VALUE!</v>
      </c>
      <c r="W333" s="36" t="e">
        <f t="shared" si="175"/>
        <v>#VALUE!</v>
      </c>
      <c r="X333" s="36" t="e">
        <f t="shared" si="175"/>
        <v>#VALUE!</v>
      </c>
      <c r="AG333">
        <f t="shared" si="171"/>
        <v>15.934227459578645</v>
      </c>
      <c r="AH333" s="29">
        <f t="shared" si="176"/>
        <v>2.13208071975893</v>
      </c>
      <c r="AI333" s="29">
        <f t="shared" si="176"/>
        <v>2.9794619793958974</v>
      </c>
      <c r="AJ333" s="29">
        <f t="shared" si="176"/>
        <v>1.8873032535717844</v>
      </c>
      <c r="AK333" s="29">
        <f t="shared" si="176"/>
        <v>2.5495608586269922</v>
      </c>
      <c r="AL333" s="29">
        <f t="shared" si="176"/>
        <v>1.012768136147173</v>
      </c>
      <c r="AM333" s="30" t="e">
        <f t="shared" si="176"/>
        <v>#VALUE!</v>
      </c>
      <c r="AN333" s="31">
        <f t="shared" si="176"/>
        <v>2.7582777713329909</v>
      </c>
      <c r="AO333" s="32">
        <f t="shared" si="176"/>
        <v>0.89922506086377174</v>
      </c>
      <c r="AP333" s="32">
        <f t="shared" si="176"/>
        <v>0.89922506086377174</v>
      </c>
      <c r="AQ333" s="33">
        <f t="shared" si="176"/>
        <v>6.1232467163483015</v>
      </c>
      <c r="AR333" s="33">
        <f t="shared" si="176"/>
        <v>10.480819822182657</v>
      </c>
      <c r="AS333" s="33">
        <f t="shared" si="176"/>
        <v>19.768653581918468</v>
      </c>
      <c r="AT333" s="34">
        <f t="shared" si="176"/>
        <v>0.4</v>
      </c>
      <c r="AU333" s="34">
        <f t="shared" si="176"/>
        <v>0.4</v>
      </c>
      <c r="AV333" s="35" t="e">
        <f t="shared" si="176"/>
        <v>#VALUE!</v>
      </c>
      <c r="AW333" s="35" t="e">
        <f t="shared" si="176"/>
        <v>#VALUE!</v>
      </c>
      <c r="AX333" s="36" t="e">
        <f t="shared" si="176"/>
        <v>#VALUE!</v>
      </c>
      <c r="AY333" s="36" t="e">
        <f t="shared" si="176"/>
        <v>#VALUE!</v>
      </c>
    </row>
    <row r="334" spans="6:51" x14ac:dyDescent="0.3">
      <c r="F334">
        <v>20</v>
      </c>
      <c r="G334" s="29">
        <f t="shared" si="175"/>
        <v>2.1863547519142048</v>
      </c>
      <c r="H334" s="29">
        <f t="shared" si="175"/>
        <v>2.984952723229684</v>
      </c>
      <c r="I334" s="29">
        <f t="shared" si="175"/>
        <v>2.4041690850462474</v>
      </c>
      <c r="J334" s="29">
        <f t="shared" si="175"/>
        <v>2.5594902709825398</v>
      </c>
      <c r="K334" s="29">
        <f t="shared" si="175"/>
        <v>1.012768136147173</v>
      </c>
      <c r="L334" s="30" t="e">
        <f t="shared" si="175"/>
        <v>#VALUE!</v>
      </c>
      <c r="M334" s="31">
        <f t="shared" si="175"/>
        <v>2.8682352722471363</v>
      </c>
      <c r="N334" s="32">
        <f t="shared" si="175"/>
        <v>0.89922506086377174</v>
      </c>
      <c r="O334" s="32">
        <f t="shared" si="175"/>
        <v>0.89922506086377174</v>
      </c>
      <c r="P334" s="33">
        <f t="shared" si="175"/>
        <v>6.1232467163483015</v>
      </c>
      <c r="Q334" s="33">
        <f t="shared" si="175"/>
        <v>10.480819822182657</v>
      </c>
      <c r="R334" s="33">
        <f t="shared" si="175"/>
        <v>19.768653581918468</v>
      </c>
      <c r="S334" s="34">
        <f t="shared" si="175"/>
        <v>0.4</v>
      </c>
      <c r="T334" s="34">
        <f t="shared" si="175"/>
        <v>0.4</v>
      </c>
      <c r="U334" s="35" t="e">
        <f t="shared" si="175"/>
        <v>#VALUE!</v>
      </c>
      <c r="V334" s="35" t="e">
        <f t="shared" si="175"/>
        <v>#VALUE!</v>
      </c>
      <c r="W334" s="36" t="e">
        <f t="shared" si="175"/>
        <v>#VALUE!</v>
      </c>
      <c r="X334" s="36" t="e">
        <f t="shared" si="175"/>
        <v>#VALUE!</v>
      </c>
      <c r="AG334">
        <f t="shared" si="171"/>
        <v>16.75772701061085</v>
      </c>
      <c r="AH334" s="29">
        <f t="shared" si="176"/>
        <v>2.15181084909538</v>
      </c>
      <c r="AI334" s="29">
        <f t="shared" si="176"/>
        <v>2.9813438885034063</v>
      </c>
      <c r="AJ334" s="29">
        <f t="shared" si="176"/>
        <v>2.0665587120339</v>
      </c>
      <c r="AK334" s="29">
        <f t="shared" si="176"/>
        <v>2.5530560810323109</v>
      </c>
      <c r="AL334" s="29">
        <f t="shared" si="176"/>
        <v>1.012768136147173</v>
      </c>
      <c r="AM334" s="30" t="e">
        <f t="shared" si="176"/>
        <v>#VALUE!</v>
      </c>
      <c r="AN334" s="31">
        <f t="shared" si="176"/>
        <v>2.7582777713329909</v>
      </c>
      <c r="AO334" s="32">
        <f t="shared" si="176"/>
        <v>0.89922506086377174</v>
      </c>
      <c r="AP334" s="32">
        <f t="shared" si="176"/>
        <v>0.89922506086377174</v>
      </c>
      <c r="AQ334" s="33">
        <f t="shared" si="176"/>
        <v>6.1232467163483015</v>
      </c>
      <c r="AR334" s="33">
        <f t="shared" si="176"/>
        <v>10.480819822182657</v>
      </c>
      <c r="AS334" s="33">
        <f t="shared" si="176"/>
        <v>19.768653581918468</v>
      </c>
      <c r="AT334" s="34">
        <f t="shared" si="176"/>
        <v>0.4</v>
      </c>
      <c r="AU334" s="34">
        <f t="shared" si="176"/>
        <v>0.4</v>
      </c>
      <c r="AV334" s="35" t="e">
        <f t="shared" si="176"/>
        <v>#VALUE!</v>
      </c>
      <c r="AW334" s="35" t="e">
        <f t="shared" si="176"/>
        <v>#VALUE!</v>
      </c>
      <c r="AX334" s="36" t="e">
        <f t="shared" si="176"/>
        <v>#VALUE!</v>
      </c>
      <c r="AY334" s="36" t="e">
        <f t="shared" si="176"/>
        <v>#VALUE!</v>
      </c>
    </row>
    <row r="335" spans="6:51" x14ac:dyDescent="0.3">
      <c r="F335">
        <v>21</v>
      </c>
      <c r="G335" s="29">
        <f t="shared" si="175"/>
        <v>2.1898567217962279</v>
      </c>
      <c r="H335" s="29">
        <f t="shared" si="175"/>
        <v>2.985421513411143</v>
      </c>
      <c r="I335" s="29">
        <f t="shared" si="175"/>
        <v>2.4437707344920963</v>
      </c>
      <c r="J335" s="29">
        <f t="shared" si="175"/>
        <v>2.5602814983129365</v>
      </c>
      <c r="K335" s="29">
        <f t="shared" si="175"/>
        <v>1.012768136147173</v>
      </c>
      <c r="L335" s="30" t="e">
        <f t="shared" si="175"/>
        <v>#VALUE!</v>
      </c>
      <c r="M335" s="31">
        <f t="shared" si="175"/>
        <v>2.9205861298619009</v>
      </c>
      <c r="N335" s="32">
        <f t="shared" si="175"/>
        <v>0.89922506086377174</v>
      </c>
      <c r="O335" s="32">
        <f t="shared" si="175"/>
        <v>0.89922506086377174</v>
      </c>
      <c r="P335" s="33">
        <f t="shared" si="175"/>
        <v>6.1232467163483015</v>
      </c>
      <c r="Q335" s="33">
        <f t="shared" si="175"/>
        <v>10.480819822182657</v>
      </c>
      <c r="R335" s="33">
        <f t="shared" si="175"/>
        <v>19.768653581918468</v>
      </c>
      <c r="S335" s="34">
        <f t="shared" si="175"/>
        <v>0.4</v>
      </c>
      <c r="T335" s="34">
        <f t="shared" si="175"/>
        <v>0.4</v>
      </c>
      <c r="U335" s="35" t="e">
        <f t="shared" si="175"/>
        <v>#VALUE!</v>
      </c>
      <c r="V335" s="35" t="e">
        <f t="shared" si="175"/>
        <v>#VALUE!</v>
      </c>
      <c r="W335" s="36" t="e">
        <f t="shared" si="175"/>
        <v>#VALUE!</v>
      </c>
      <c r="X335" s="36" t="e">
        <f t="shared" si="175"/>
        <v>#VALUE!</v>
      </c>
      <c r="AG335">
        <f t="shared" si="171"/>
        <v>17.623785983633894</v>
      </c>
      <c r="AH335" s="29">
        <f t="shared" si="176"/>
        <v>2.166409538314638</v>
      </c>
      <c r="AI335" s="29">
        <f t="shared" si="176"/>
        <v>2.9827759929751321</v>
      </c>
      <c r="AJ335" s="29">
        <f t="shared" si="176"/>
        <v>2.2032802373076326</v>
      </c>
      <c r="AK335" s="29">
        <f t="shared" si="176"/>
        <v>2.5556621927974996</v>
      </c>
      <c r="AL335" s="29">
        <f t="shared" si="176"/>
        <v>1.012768136147173</v>
      </c>
      <c r="AM335" s="30" t="e">
        <f t="shared" si="176"/>
        <v>#VALUE!</v>
      </c>
      <c r="AN335" s="31">
        <f t="shared" si="176"/>
        <v>2.7582777713329909</v>
      </c>
      <c r="AO335" s="32">
        <f t="shared" si="176"/>
        <v>0.89922506086377174</v>
      </c>
      <c r="AP335" s="32">
        <f t="shared" si="176"/>
        <v>0.89922506086377174</v>
      </c>
      <c r="AQ335" s="33">
        <f t="shared" si="176"/>
        <v>6.1232467163483015</v>
      </c>
      <c r="AR335" s="33">
        <f t="shared" si="176"/>
        <v>10.480819822182657</v>
      </c>
      <c r="AS335" s="33">
        <f t="shared" si="176"/>
        <v>19.768653581918468</v>
      </c>
      <c r="AT335" s="34">
        <f t="shared" si="176"/>
        <v>0.4</v>
      </c>
      <c r="AU335" s="34">
        <f t="shared" si="176"/>
        <v>0.4</v>
      </c>
      <c r="AV335" s="35" t="e">
        <f t="shared" si="176"/>
        <v>#VALUE!</v>
      </c>
      <c r="AW335" s="35" t="e">
        <f t="shared" si="176"/>
        <v>#VALUE!</v>
      </c>
      <c r="AX335" s="36" t="e">
        <f t="shared" si="176"/>
        <v>#VALUE!</v>
      </c>
      <c r="AY335" s="36" t="e">
        <f t="shared" si="176"/>
        <v>#VALUE!</v>
      </c>
    </row>
    <row r="336" spans="6:51" x14ac:dyDescent="0.3">
      <c r="F336">
        <v>22</v>
      </c>
      <c r="G336" s="29">
        <f t="shared" si="175"/>
        <v>2.1919424711388986</v>
      </c>
      <c r="H336" s="29">
        <f t="shared" si="175"/>
        <v>2.9857431272881829</v>
      </c>
      <c r="I336" s="29">
        <f t="shared" si="175"/>
        <v>2.469084662307254</v>
      </c>
      <c r="J336" s="29">
        <f t="shared" si="175"/>
        <v>2.5608128906367034</v>
      </c>
      <c r="K336" s="29">
        <f t="shared" si="175"/>
        <v>1.012768136147173</v>
      </c>
      <c r="L336" s="30" t="e">
        <f t="shared" si="175"/>
        <v>#VALUE!</v>
      </c>
      <c r="M336" s="31">
        <f t="shared" si="175"/>
        <v>2.9660583819577973</v>
      </c>
      <c r="N336" s="32">
        <f t="shared" si="175"/>
        <v>0.89922506086377174</v>
      </c>
      <c r="O336" s="32">
        <f t="shared" si="175"/>
        <v>0.89922506086377174</v>
      </c>
      <c r="P336" s="33">
        <f t="shared" si="175"/>
        <v>6.1232467163483015</v>
      </c>
      <c r="Q336" s="33">
        <f t="shared" si="175"/>
        <v>10.480819822182657</v>
      </c>
      <c r="R336" s="33">
        <f t="shared" si="175"/>
        <v>19.768653581918468</v>
      </c>
      <c r="S336" s="34">
        <f t="shared" si="175"/>
        <v>0.4</v>
      </c>
      <c r="T336" s="34">
        <f t="shared" si="175"/>
        <v>0.4</v>
      </c>
      <c r="U336" s="35" t="e">
        <f t="shared" si="175"/>
        <v>#VALUE!</v>
      </c>
      <c r="V336" s="35" t="e">
        <f t="shared" si="175"/>
        <v>#VALUE!</v>
      </c>
      <c r="W336" s="36" t="e">
        <f t="shared" si="175"/>
        <v>#VALUE!</v>
      </c>
      <c r="X336" s="36" t="e">
        <f t="shared" si="175"/>
        <v>#VALUE!</v>
      </c>
      <c r="AG336">
        <f t="shared" si="171"/>
        <v>18.534603899458592</v>
      </c>
      <c r="AH336" s="29">
        <f t="shared" si="176"/>
        <v>2.1767560436898727</v>
      </c>
      <c r="AI336" s="29">
        <f t="shared" si="176"/>
        <v>2.9838481211449204</v>
      </c>
      <c r="AJ336" s="29">
        <f t="shared" si="176"/>
        <v>2.3042497047457915</v>
      </c>
      <c r="AK336" s="29">
        <f t="shared" si="176"/>
        <v>2.5575727938371609</v>
      </c>
      <c r="AL336" s="29">
        <f t="shared" si="176"/>
        <v>1.012768136147173</v>
      </c>
      <c r="AM336" s="30" t="e">
        <f t="shared" si="176"/>
        <v>#VALUE!</v>
      </c>
      <c r="AN336" s="31">
        <f t="shared" si="176"/>
        <v>2.7772887263838997</v>
      </c>
      <c r="AO336" s="32">
        <f t="shared" si="176"/>
        <v>0.89922506086377174</v>
      </c>
      <c r="AP336" s="32">
        <f t="shared" si="176"/>
        <v>0.89922506086377174</v>
      </c>
      <c r="AQ336" s="33">
        <f t="shared" si="176"/>
        <v>6.1232467163483015</v>
      </c>
      <c r="AR336" s="33">
        <f t="shared" si="176"/>
        <v>10.480819822182657</v>
      </c>
      <c r="AS336" s="33">
        <f t="shared" si="176"/>
        <v>19.768653581918468</v>
      </c>
      <c r="AT336" s="34">
        <f t="shared" si="176"/>
        <v>0.4</v>
      </c>
      <c r="AU336" s="34">
        <f t="shared" si="176"/>
        <v>0.4</v>
      </c>
      <c r="AV336" s="35" t="e">
        <f t="shared" si="176"/>
        <v>#VALUE!</v>
      </c>
      <c r="AW336" s="35" t="e">
        <f t="shared" si="176"/>
        <v>#VALUE!</v>
      </c>
      <c r="AX336" s="36" t="e">
        <f t="shared" si="176"/>
        <v>#VALUE!</v>
      </c>
      <c r="AY336" s="36" t="e">
        <f t="shared" si="176"/>
        <v>#VALUE!</v>
      </c>
    </row>
    <row r="337" spans="6:51" x14ac:dyDescent="0.3">
      <c r="F337">
        <v>23</v>
      </c>
      <c r="G337" s="29">
        <f t="shared" si="175"/>
        <v>2.1931699445935289</v>
      </c>
      <c r="H337" s="29">
        <f t="shared" si="175"/>
        <v>2.9859644421185449</v>
      </c>
      <c r="I337" s="29">
        <f t="shared" si="175"/>
        <v>2.4851158726420848</v>
      </c>
      <c r="J337" s="29">
        <f t="shared" si="175"/>
        <v>2.561171123190344</v>
      </c>
      <c r="K337" s="29">
        <f t="shared" si="175"/>
        <v>1.012768136147173</v>
      </c>
      <c r="L337" s="30" t="e">
        <f t="shared" si="175"/>
        <v>#VALUE!</v>
      </c>
      <c r="M337" s="31">
        <f t="shared" si="175"/>
        <v>3.0054592150894019</v>
      </c>
      <c r="N337" s="32">
        <f t="shared" si="175"/>
        <v>0.89922506086377174</v>
      </c>
      <c r="O337" s="32">
        <f t="shared" si="175"/>
        <v>0.89922506086377174</v>
      </c>
      <c r="P337" s="33">
        <f t="shared" si="175"/>
        <v>6.1232467163483015</v>
      </c>
      <c r="Q337" s="33">
        <f t="shared" si="175"/>
        <v>10.480819822182657</v>
      </c>
      <c r="R337" s="33">
        <f t="shared" si="175"/>
        <v>19.768653581918468</v>
      </c>
      <c r="S337" s="34">
        <f t="shared" si="175"/>
        <v>0.4</v>
      </c>
      <c r="T337" s="34">
        <f t="shared" si="175"/>
        <v>0.4</v>
      </c>
      <c r="U337" s="35" t="e">
        <f t="shared" si="175"/>
        <v>#VALUE!</v>
      </c>
      <c r="V337" s="35" t="e">
        <f t="shared" si="175"/>
        <v>#VALUE!</v>
      </c>
      <c r="W337" s="36" t="e">
        <f t="shared" si="175"/>
        <v>#VALUE!</v>
      </c>
      <c r="X337" s="36" t="e">
        <f t="shared" si="175"/>
        <v>#VALUE!</v>
      </c>
      <c r="AG337">
        <f t="shared" si="171"/>
        <v>19.49249395270925</v>
      </c>
      <c r="AH337" s="29">
        <f t="shared" si="176"/>
        <v>2.1837738783382603</v>
      </c>
      <c r="AI337" s="29">
        <f t="shared" si="176"/>
        <v>2.9846375496576405</v>
      </c>
      <c r="AJ337" s="29">
        <f t="shared" si="176"/>
        <v>2.3763693170359139</v>
      </c>
      <c r="AK337" s="29">
        <f t="shared" si="176"/>
        <v>2.5589497601103326</v>
      </c>
      <c r="AL337" s="29">
        <f t="shared" si="176"/>
        <v>1.012768136147173</v>
      </c>
      <c r="AM337" s="30" t="e">
        <f t="shared" si="176"/>
        <v>#VALUE!</v>
      </c>
      <c r="AN337" s="31">
        <f t="shared" si="176"/>
        <v>2.8387619792438032</v>
      </c>
      <c r="AO337" s="32">
        <f t="shared" si="176"/>
        <v>0.89922506086377174</v>
      </c>
      <c r="AP337" s="32">
        <f t="shared" si="176"/>
        <v>0.89922506086377174</v>
      </c>
      <c r="AQ337" s="33">
        <f t="shared" si="176"/>
        <v>6.1232467163483015</v>
      </c>
      <c r="AR337" s="33">
        <f t="shared" si="176"/>
        <v>10.480819822182657</v>
      </c>
      <c r="AS337" s="33">
        <f t="shared" si="176"/>
        <v>19.768653581918468</v>
      </c>
      <c r="AT337" s="34">
        <f t="shared" si="176"/>
        <v>0.4</v>
      </c>
      <c r="AU337" s="34">
        <f t="shared" si="176"/>
        <v>0.4</v>
      </c>
      <c r="AV337" s="35" t="e">
        <f t="shared" si="176"/>
        <v>#VALUE!</v>
      </c>
      <c r="AW337" s="35" t="e">
        <f t="shared" si="176"/>
        <v>#VALUE!</v>
      </c>
      <c r="AX337" s="36" t="e">
        <f t="shared" si="176"/>
        <v>#VALUE!</v>
      </c>
      <c r="AY337" s="36" t="e">
        <f t="shared" si="176"/>
        <v>#VALUE!</v>
      </c>
    </row>
    <row r="338" spans="6:51" x14ac:dyDescent="0.3">
      <c r="F338">
        <v>24</v>
      </c>
      <c r="G338" s="29">
        <f t="shared" si="175"/>
        <v>2.1938865240739061</v>
      </c>
      <c r="H338" s="29">
        <f t="shared" si="175"/>
        <v>2.9861172632346955</v>
      </c>
      <c r="I338" s="29">
        <f t="shared" si="175"/>
        <v>2.4951957261797544</v>
      </c>
      <c r="J338" s="29">
        <f t="shared" si="175"/>
        <v>2.5614136332408188</v>
      </c>
      <c r="K338" s="29">
        <f t="shared" si="175"/>
        <v>1.012768136147173</v>
      </c>
      <c r="L338" s="30" t="e">
        <f t="shared" si="175"/>
        <v>#VALUE!</v>
      </c>
      <c r="M338" s="31">
        <f t="shared" si="175"/>
        <v>3.0395320114071631</v>
      </c>
      <c r="N338" s="32">
        <f t="shared" si="175"/>
        <v>0.89922506086377174</v>
      </c>
      <c r="O338" s="32">
        <f t="shared" si="175"/>
        <v>0.89922506086377174</v>
      </c>
      <c r="P338" s="33">
        <f t="shared" si="175"/>
        <v>6.1232467163483015</v>
      </c>
      <c r="Q338" s="33">
        <f t="shared" si="175"/>
        <v>10.480819822182657</v>
      </c>
      <c r="R338" s="33">
        <f t="shared" si="175"/>
        <v>19.768653581918468</v>
      </c>
      <c r="S338" s="34">
        <f t="shared" si="175"/>
        <v>0.4</v>
      </c>
      <c r="T338" s="34">
        <f t="shared" si="175"/>
        <v>0.4</v>
      </c>
      <c r="U338" s="35" t="e">
        <f t="shared" si="175"/>
        <v>#VALUE!</v>
      </c>
      <c r="V338" s="35" t="e">
        <f t="shared" si="175"/>
        <v>#VALUE!</v>
      </c>
      <c r="W338" s="36" t="e">
        <f t="shared" si="175"/>
        <v>#VALUE!</v>
      </c>
      <c r="X338" s="36" t="e">
        <f t="shared" si="175"/>
        <v>#VALUE!</v>
      </c>
      <c r="AG338">
        <f t="shared" si="171"/>
        <v>20.499888886619559</v>
      </c>
      <c r="AH338" s="29">
        <f t="shared" si="176"/>
        <v>2.188328011234637</v>
      </c>
      <c r="AI338" s="29">
        <f t="shared" si="176"/>
        <v>2.9852091581776756</v>
      </c>
      <c r="AJ338" s="29">
        <f t="shared" si="176"/>
        <v>2.4261470268601286</v>
      </c>
      <c r="AK338" s="29">
        <f t="shared" si="176"/>
        <v>2.5599252021217449</v>
      </c>
      <c r="AL338" s="29">
        <f t="shared" si="176"/>
        <v>1.012768136147173</v>
      </c>
      <c r="AM338" s="30" t="e">
        <f t="shared" si="176"/>
        <v>#VALUE!</v>
      </c>
      <c r="AN338" s="31">
        <f t="shared" si="176"/>
        <v>2.8953174288633829</v>
      </c>
      <c r="AO338" s="32">
        <f t="shared" si="176"/>
        <v>0.89922506086377174</v>
      </c>
      <c r="AP338" s="32">
        <f t="shared" si="176"/>
        <v>0.89922506086377174</v>
      </c>
      <c r="AQ338" s="33">
        <f t="shared" si="176"/>
        <v>6.1232467163483015</v>
      </c>
      <c r="AR338" s="33">
        <f t="shared" si="176"/>
        <v>10.480819822182657</v>
      </c>
      <c r="AS338" s="33">
        <f t="shared" si="176"/>
        <v>19.768653581918468</v>
      </c>
      <c r="AT338" s="34">
        <f t="shared" si="176"/>
        <v>0.4</v>
      </c>
      <c r="AU338" s="34">
        <f t="shared" si="176"/>
        <v>0.4</v>
      </c>
      <c r="AV338" s="35" t="e">
        <f t="shared" si="176"/>
        <v>#VALUE!</v>
      </c>
      <c r="AW338" s="35" t="e">
        <f t="shared" si="176"/>
        <v>#VALUE!</v>
      </c>
      <c r="AX338" s="36" t="e">
        <f t="shared" si="176"/>
        <v>#VALUE!</v>
      </c>
      <c r="AY338" s="36" t="e">
        <f t="shared" si="176"/>
        <v>#VALUE!</v>
      </c>
    </row>
    <row r="339" spans="6:51" x14ac:dyDescent="0.3">
      <c r="F339">
        <v>25</v>
      </c>
      <c r="G339" s="29">
        <f t="shared" si="175"/>
        <v>2.1943029728911214</v>
      </c>
      <c r="H339" s="29">
        <f t="shared" si="175"/>
        <v>2.9862231902562661</v>
      </c>
      <c r="I339" s="29">
        <f t="shared" si="175"/>
        <v>2.5015004947120172</v>
      </c>
      <c r="J339" s="29">
        <f t="shared" si="175"/>
        <v>2.5615785492334662</v>
      </c>
      <c r="K339" s="29">
        <f t="shared" si="175"/>
        <v>1.012768136147173</v>
      </c>
      <c r="L339" s="30" t="e">
        <f t="shared" si="175"/>
        <v>#VALUE!</v>
      </c>
      <c r="M339" s="31">
        <f t="shared" si="175"/>
        <v>3.0689518028868283</v>
      </c>
      <c r="N339" s="32">
        <f t="shared" si="175"/>
        <v>0.89922506086377174</v>
      </c>
      <c r="O339" s="32">
        <f t="shared" si="175"/>
        <v>0.89922506086377174</v>
      </c>
      <c r="P339" s="33">
        <f t="shared" si="175"/>
        <v>6.1232467163483015</v>
      </c>
      <c r="Q339" s="33">
        <f t="shared" si="175"/>
        <v>10.480819822182657</v>
      </c>
      <c r="R339" s="33">
        <f t="shared" si="175"/>
        <v>19.768653581918468</v>
      </c>
      <c r="S339" s="34">
        <f t="shared" si="175"/>
        <v>0.4</v>
      </c>
      <c r="T339" s="34">
        <f t="shared" si="175"/>
        <v>0.4</v>
      </c>
      <c r="U339" s="35" t="e">
        <f t="shared" si="175"/>
        <v>#VALUE!</v>
      </c>
      <c r="V339" s="35" t="e">
        <f t="shared" si="175"/>
        <v>#VALUE!</v>
      </c>
      <c r="W339" s="36" t="e">
        <f t="shared" si="175"/>
        <v>#VALUE!</v>
      </c>
      <c r="X339" s="36" t="e">
        <f t="shared" si="175"/>
        <v>#VALUE!</v>
      </c>
      <c r="AG339">
        <f t="shared" si="171"/>
        <v>21.559347171444852</v>
      </c>
      <c r="AH339" s="29">
        <f t="shared" si="176"/>
        <v>2.1911563206684481</v>
      </c>
      <c r="AI339" s="29">
        <f t="shared" si="176"/>
        <v>2.9856161269763413</v>
      </c>
      <c r="AJ339" s="29">
        <f t="shared" si="176"/>
        <v>2.459324766999611</v>
      </c>
      <c r="AK339" s="29">
        <f t="shared" si="176"/>
        <v>2.5606043864327264</v>
      </c>
      <c r="AL339" s="29">
        <f t="shared" si="176"/>
        <v>1.012768136147173</v>
      </c>
      <c r="AM339" s="30" t="e">
        <f t="shared" si="176"/>
        <v>#VALUE!</v>
      </c>
      <c r="AN339" s="31">
        <f t="shared" si="176"/>
        <v>2.9468155210806311</v>
      </c>
      <c r="AO339" s="32">
        <f t="shared" si="176"/>
        <v>0.89922506086377174</v>
      </c>
      <c r="AP339" s="32">
        <f t="shared" si="176"/>
        <v>0.89922506086377174</v>
      </c>
      <c r="AQ339" s="33">
        <f t="shared" si="176"/>
        <v>6.1232467163483015</v>
      </c>
      <c r="AR339" s="33">
        <f t="shared" si="176"/>
        <v>10.480819822182657</v>
      </c>
      <c r="AS339" s="33">
        <f t="shared" si="176"/>
        <v>19.768653581918468</v>
      </c>
      <c r="AT339" s="34">
        <f t="shared" si="176"/>
        <v>0.4</v>
      </c>
      <c r="AU339" s="34">
        <f t="shared" si="176"/>
        <v>0.4</v>
      </c>
      <c r="AV339" s="35" t="e">
        <f t="shared" si="176"/>
        <v>#VALUE!</v>
      </c>
      <c r="AW339" s="35" t="e">
        <f t="shared" si="176"/>
        <v>#VALUE!</v>
      </c>
      <c r="AX339" s="36" t="e">
        <f t="shared" si="176"/>
        <v>#VALUE!</v>
      </c>
      <c r="AY339" s="36" t="e">
        <f t="shared" si="176"/>
        <v>#VALUE!</v>
      </c>
    </row>
    <row r="340" spans="6:51" x14ac:dyDescent="0.3">
      <c r="F340">
        <v>26</v>
      </c>
      <c r="G340" s="29">
        <f t="shared" si="175"/>
        <v>2.1945446792665679</v>
      </c>
      <c r="H340" s="29">
        <f t="shared" si="175"/>
        <v>2.9862969149232894</v>
      </c>
      <c r="I340" s="29">
        <f t="shared" si="175"/>
        <v>2.5054304297357683</v>
      </c>
      <c r="J340" s="29">
        <f t="shared" si="175"/>
        <v>2.5616912417173587</v>
      </c>
      <c r="K340" s="29">
        <f t="shared" si="175"/>
        <v>1.012768136147173</v>
      </c>
      <c r="L340" s="30" t="e">
        <f t="shared" si="175"/>
        <v>#VALUE!</v>
      </c>
      <c r="M340" s="31">
        <f t="shared" si="175"/>
        <v>3.0943245855783434</v>
      </c>
      <c r="N340" s="32">
        <f t="shared" si="175"/>
        <v>0.89922506086377174</v>
      </c>
      <c r="O340" s="32">
        <f t="shared" si="175"/>
        <v>0.89922506086377174</v>
      </c>
      <c r="P340" s="33">
        <f t="shared" si="175"/>
        <v>6.1232467163483015</v>
      </c>
      <c r="Q340" s="33">
        <f t="shared" si="175"/>
        <v>10.480819822182657</v>
      </c>
      <c r="R340" s="33">
        <f t="shared" si="175"/>
        <v>19.768653581918468</v>
      </c>
      <c r="S340" s="34">
        <f t="shared" si="175"/>
        <v>0.4</v>
      </c>
      <c r="T340" s="34">
        <f t="shared" si="175"/>
        <v>0.4</v>
      </c>
      <c r="U340" s="35" t="e">
        <f t="shared" si="175"/>
        <v>#VALUE!</v>
      </c>
      <c r="V340" s="35" t="e">
        <f t="shared" si="175"/>
        <v>#VALUE!</v>
      </c>
      <c r="W340" s="36" t="e">
        <f t="shared" si="175"/>
        <v>#VALUE!</v>
      </c>
      <c r="X340" s="36" t="e">
        <f t="shared" si="175"/>
        <v>#VALUE!</v>
      </c>
      <c r="AG340">
        <f t="shared" si="171"/>
        <v>22.673559502181952</v>
      </c>
      <c r="AH340" s="29">
        <f t="shared" si="176"/>
        <v>2.192838926209153</v>
      </c>
      <c r="AI340" s="29">
        <f t="shared" si="176"/>
        <v>2.9859010263363794</v>
      </c>
      <c r="AJ340" s="29">
        <f t="shared" si="176"/>
        <v>2.4806710887460586</v>
      </c>
      <c r="AK340" s="29">
        <f t="shared" si="176"/>
        <v>2.561069226312779</v>
      </c>
      <c r="AL340" s="29">
        <f t="shared" si="176"/>
        <v>1.012768136147173</v>
      </c>
      <c r="AM340" s="30" t="e">
        <f t="shared" si="176"/>
        <v>#VALUE!</v>
      </c>
      <c r="AN340" s="31">
        <f t="shared" si="176"/>
        <v>2.9932177131670077</v>
      </c>
      <c r="AO340" s="32">
        <f t="shared" si="176"/>
        <v>0.89922506086377174</v>
      </c>
      <c r="AP340" s="32">
        <f t="shared" si="176"/>
        <v>0.89922506086377174</v>
      </c>
      <c r="AQ340" s="33">
        <f t="shared" si="176"/>
        <v>6.1232467163483015</v>
      </c>
      <c r="AR340" s="33">
        <f t="shared" si="176"/>
        <v>10.480819822182657</v>
      </c>
      <c r="AS340" s="33">
        <f t="shared" si="176"/>
        <v>19.768653581918468</v>
      </c>
      <c r="AT340" s="34">
        <f t="shared" si="176"/>
        <v>0.4</v>
      </c>
      <c r="AU340" s="34">
        <f t="shared" si="176"/>
        <v>0.4</v>
      </c>
      <c r="AV340" s="35" t="e">
        <f t="shared" si="176"/>
        <v>#VALUE!</v>
      </c>
      <c r="AW340" s="35" t="e">
        <f t="shared" si="176"/>
        <v>#VALUE!</v>
      </c>
      <c r="AX340" s="36" t="e">
        <f t="shared" si="176"/>
        <v>#VALUE!</v>
      </c>
      <c r="AY340" s="36" t="e">
        <f t="shared" si="176"/>
        <v>#VALUE!</v>
      </c>
    </row>
    <row r="341" spans="6:51" x14ac:dyDescent="0.3">
      <c r="F341">
        <v>27</v>
      </c>
      <c r="G341" s="29">
        <f t="shared" si="175"/>
        <v>2.1946851781664742</v>
      </c>
      <c r="H341" s="29">
        <f t="shared" si="175"/>
        <v>2.9863484514141758</v>
      </c>
      <c r="I341" s="29">
        <f t="shared" si="175"/>
        <v>2.5078755984770851</v>
      </c>
      <c r="J341" s="29">
        <f t="shared" si="175"/>
        <v>2.5617686410383969</v>
      </c>
      <c r="K341" s="29">
        <f t="shared" si="175"/>
        <v>1.012768136147173</v>
      </c>
      <c r="L341" s="30" t="e">
        <f t="shared" si="175"/>
        <v>#VALUE!</v>
      </c>
      <c r="M341" s="31">
        <f t="shared" si="175"/>
        <v>3.1161893011478714</v>
      </c>
      <c r="N341" s="32">
        <f t="shared" si="175"/>
        <v>0.89922506086377174</v>
      </c>
      <c r="O341" s="32">
        <f t="shared" si="175"/>
        <v>0.89922506086377174</v>
      </c>
      <c r="P341" s="33">
        <f t="shared" si="175"/>
        <v>6.1232467163483015</v>
      </c>
      <c r="Q341" s="33">
        <f t="shared" si="175"/>
        <v>10.480819822182657</v>
      </c>
      <c r="R341" s="33">
        <f t="shared" si="175"/>
        <v>19.768653581918468</v>
      </c>
      <c r="S341" s="34">
        <f t="shared" si="175"/>
        <v>0.4</v>
      </c>
      <c r="T341" s="34">
        <f t="shared" si="175"/>
        <v>0.4</v>
      </c>
      <c r="U341" s="35" t="e">
        <f t="shared" si="175"/>
        <v>#VALUE!</v>
      </c>
      <c r="V341" s="35" t="e">
        <f t="shared" si="175"/>
        <v>#VALUE!</v>
      </c>
      <c r="W341" s="36" t="e">
        <f t="shared" si="175"/>
        <v>#VALUE!</v>
      </c>
      <c r="X341" s="36" t="e">
        <f t="shared" si="175"/>
        <v>#VALUE!</v>
      </c>
      <c r="AG341">
        <f t="shared" si="171"/>
        <v>23.845355632098787</v>
      </c>
      <c r="AH341" s="29">
        <f t="shared" si="176"/>
        <v>2.1937994301390691</v>
      </c>
      <c r="AI341" s="29">
        <f t="shared" si="176"/>
        <v>2.9860971452318332</v>
      </c>
      <c r="AJ341" s="29">
        <f t="shared" si="176"/>
        <v>2.4939278378134819</v>
      </c>
      <c r="AK341" s="29">
        <f t="shared" si="176"/>
        <v>2.5613819870190357</v>
      </c>
      <c r="AL341" s="29">
        <f t="shared" si="176"/>
        <v>1.012768136147173</v>
      </c>
      <c r="AM341" s="30" t="e">
        <f t="shared" si="176"/>
        <v>#VALUE!</v>
      </c>
      <c r="AN341" s="31">
        <f t="shared" si="176"/>
        <v>3.034583164789622</v>
      </c>
      <c r="AO341" s="32">
        <f t="shared" si="176"/>
        <v>0.89922506086377174</v>
      </c>
      <c r="AP341" s="32">
        <f t="shared" si="176"/>
        <v>0.89922506086377174</v>
      </c>
      <c r="AQ341" s="33">
        <f t="shared" si="176"/>
        <v>6.1232467163483015</v>
      </c>
      <c r="AR341" s="33">
        <f t="shared" si="176"/>
        <v>10.480819822182657</v>
      </c>
      <c r="AS341" s="33">
        <f t="shared" si="176"/>
        <v>19.768653581918468</v>
      </c>
      <c r="AT341" s="34">
        <f t="shared" si="176"/>
        <v>0.4</v>
      </c>
      <c r="AU341" s="34">
        <f t="shared" si="176"/>
        <v>0.4</v>
      </c>
      <c r="AV341" s="35" t="e">
        <f t="shared" si="176"/>
        <v>#VALUE!</v>
      </c>
      <c r="AW341" s="35" t="e">
        <f t="shared" si="176"/>
        <v>#VALUE!</v>
      </c>
      <c r="AX341" s="36" t="e">
        <f t="shared" si="176"/>
        <v>#VALUE!</v>
      </c>
      <c r="AY341" s="36" t="e">
        <f t="shared" si="176"/>
        <v>#VALUE!</v>
      </c>
    </row>
    <row r="342" spans="6:51" x14ac:dyDescent="0.3">
      <c r="F342">
        <v>28</v>
      </c>
      <c r="G342" s="29">
        <f t="shared" si="175"/>
        <v>2.1947671747657163</v>
      </c>
      <c r="H342" s="29">
        <f t="shared" si="175"/>
        <v>2.9863846431540209</v>
      </c>
      <c r="I342" s="29">
        <f t="shared" si="175"/>
        <v>2.5093964279051133</v>
      </c>
      <c r="J342" s="29">
        <f t="shared" si="175"/>
        <v>2.5618220830280896</v>
      </c>
      <c r="K342" s="29">
        <f t="shared" si="175"/>
        <v>1.012768136147173</v>
      </c>
      <c r="L342" s="30" t="e">
        <f t="shared" si="175"/>
        <v>#VALUE!</v>
      </c>
      <c r="M342" s="31">
        <f t="shared" si="175"/>
        <v>3.1350215558321204</v>
      </c>
      <c r="N342" s="32">
        <f t="shared" si="175"/>
        <v>0.89922506086377174</v>
      </c>
      <c r="O342" s="32">
        <f t="shared" si="175"/>
        <v>0.89922506086377174</v>
      </c>
      <c r="P342" s="33">
        <f t="shared" si="175"/>
        <v>6.1232467163483015</v>
      </c>
      <c r="Q342" s="33">
        <f t="shared" si="175"/>
        <v>10.480819822182657</v>
      </c>
      <c r="R342" s="33">
        <f t="shared" si="175"/>
        <v>19.768653581918468</v>
      </c>
      <c r="S342" s="34">
        <f t="shared" si="175"/>
        <v>0.4</v>
      </c>
      <c r="T342" s="34">
        <f t="shared" si="175"/>
        <v>0.4</v>
      </c>
      <c r="U342" s="35" t="e">
        <f t="shared" si="175"/>
        <v>#VALUE!</v>
      </c>
      <c r="V342" s="35" t="e">
        <f t="shared" si="175"/>
        <v>#VALUE!</v>
      </c>
      <c r="W342" s="36" t="e">
        <f t="shared" si="175"/>
        <v>#VALUE!</v>
      </c>
      <c r="X342" s="36" t="e">
        <f t="shared" si="175"/>
        <v>#VALUE!</v>
      </c>
      <c r="AG342">
        <f t="shared" si="171"/>
        <v>25.07771155942881</v>
      </c>
      <c r="AH342" s="29">
        <f t="shared" si="176"/>
        <v>2.1943268179383808</v>
      </c>
      <c r="AI342" s="29">
        <f t="shared" si="176"/>
        <v>2.9862299202937108</v>
      </c>
      <c r="AJ342" s="29">
        <f t="shared" si="176"/>
        <v>2.5018769425617133</v>
      </c>
      <c r="AK342" s="29">
        <f t="shared" si="176"/>
        <v>2.5615889168872448</v>
      </c>
      <c r="AL342" s="29">
        <f t="shared" si="176"/>
        <v>1.012768136147173</v>
      </c>
      <c r="AM342" s="30" t="e">
        <f t="shared" si="176"/>
        <v>#VALUE!</v>
      </c>
      <c r="AN342" s="31">
        <f t="shared" si="176"/>
        <v>3.071061245763671</v>
      </c>
      <c r="AO342" s="32">
        <f t="shared" si="176"/>
        <v>0.89922506086377174</v>
      </c>
      <c r="AP342" s="32">
        <f t="shared" si="176"/>
        <v>0.89922506086377174</v>
      </c>
      <c r="AQ342" s="33">
        <f t="shared" si="176"/>
        <v>6.1232467163483015</v>
      </c>
      <c r="AR342" s="33">
        <f t="shared" si="176"/>
        <v>10.480819822182657</v>
      </c>
      <c r="AS342" s="33">
        <f t="shared" si="176"/>
        <v>19.768653581918468</v>
      </c>
      <c r="AT342" s="34">
        <f t="shared" si="176"/>
        <v>0.4</v>
      </c>
      <c r="AU342" s="34">
        <f t="shared" si="176"/>
        <v>0.4</v>
      </c>
      <c r="AV342" s="35" t="e">
        <f t="shared" si="176"/>
        <v>#VALUE!</v>
      </c>
      <c r="AW342" s="35" t="e">
        <f t="shared" si="176"/>
        <v>#VALUE!</v>
      </c>
      <c r="AX342" s="36" t="e">
        <f t="shared" si="176"/>
        <v>#VALUE!</v>
      </c>
      <c r="AY342" s="36" t="e">
        <f t="shared" si="176"/>
        <v>#VALUE!</v>
      </c>
    </row>
    <row r="343" spans="6:51" x14ac:dyDescent="0.3">
      <c r="F343">
        <v>29</v>
      </c>
      <c r="G343" s="29">
        <f t="shared" si="175"/>
        <v>2.1948153245763056</v>
      </c>
      <c r="H343" s="29">
        <f t="shared" si="175"/>
        <v>2.9864101806603935</v>
      </c>
      <c r="I343" s="29">
        <f t="shared" si="175"/>
        <v>2.5103432748883971</v>
      </c>
      <c r="J343" s="29">
        <f t="shared" si="175"/>
        <v>2.5618591860240389</v>
      </c>
      <c r="K343" s="29">
        <f t="shared" si="175"/>
        <v>1.012768136147173</v>
      </c>
      <c r="L343" s="30" t="e">
        <f t="shared" si="175"/>
        <v>#VALUE!</v>
      </c>
      <c r="M343" s="31">
        <f t="shared" si="175"/>
        <v>3.1512383722057242</v>
      </c>
      <c r="N343" s="32">
        <f t="shared" si="175"/>
        <v>0.89922506086377174</v>
      </c>
      <c r="O343" s="32">
        <f t="shared" si="175"/>
        <v>0.89922506086377174</v>
      </c>
      <c r="P343" s="33">
        <f t="shared" si="175"/>
        <v>6.1232467163483015</v>
      </c>
      <c r="Q343" s="33">
        <f t="shared" si="175"/>
        <v>10.480819822182657</v>
      </c>
      <c r="R343" s="33">
        <f t="shared" si="175"/>
        <v>19.768653581918468</v>
      </c>
      <c r="S343" s="34">
        <f t="shared" si="175"/>
        <v>0.4</v>
      </c>
      <c r="T343" s="34">
        <f t="shared" si="175"/>
        <v>0.4</v>
      </c>
      <c r="U343" s="35" t="e">
        <f t="shared" si="175"/>
        <v>#VALUE!</v>
      </c>
      <c r="V343" s="35" t="e">
        <f t="shared" si="175"/>
        <v>#VALUE!</v>
      </c>
      <c r="W343" s="36" t="e">
        <f t="shared" si="175"/>
        <v>#VALUE!</v>
      </c>
      <c r="X343" s="36" t="e">
        <f t="shared" si="175"/>
        <v>#VALUE!</v>
      </c>
      <c r="AG343">
        <f t="shared" si="171"/>
        <v>26.373757085482247</v>
      </c>
      <c r="AH343" s="29">
        <f t="shared" si="176"/>
        <v>2.1946062375504232</v>
      </c>
      <c r="AI343" s="29">
        <f t="shared" si="176"/>
        <v>2.9863183502688742</v>
      </c>
      <c r="AJ343" s="29">
        <f t="shared" si="176"/>
        <v>2.5064823430824124</v>
      </c>
      <c r="AK343" s="29">
        <f t="shared" si="176"/>
        <v>2.5617235942196817</v>
      </c>
      <c r="AL343" s="29">
        <f t="shared" si="176"/>
        <v>1.012768136147173</v>
      </c>
      <c r="AM343" s="30" t="e">
        <f t="shared" si="176"/>
        <v>#VALUE!</v>
      </c>
      <c r="AN343" s="31">
        <f t="shared" si="176"/>
        <v>3.1028804094846962</v>
      </c>
      <c r="AO343" s="32">
        <f t="shared" si="176"/>
        <v>0.89922506086377174</v>
      </c>
      <c r="AP343" s="32">
        <f t="shared" si="176"/>
        <v>0.89922506086377174</v>
      </c>
      <c r="AQ343" s="33">
        <f t="shared" si="176"/>
        <v>6.1232467163483015</v>
      </c>
      <c r="AR343" s="33">
        <f t="shared" si="176"/>
        <v>10.480819822182657</v>
      </c>
      <c r="AS343" s="33">
        <f t="shared" si="176"/>
        <v>19.768653581918468</v>
      </c>
      <c r="AT343" s="34">
        <f t="shared" si="176"/>
        <v>0.4</v>
      </c>
      <c r="AU343" s="34">
        <f t="shared" si="176"/>
        <v>0.4</v>
      </c>
      <c r="AV343" s="35" t="e">
        <f t="shared" si="176"/>
        <v>#VALUE!</v>
      </c>
      <c r="AW343" s="35" t="e">
        <f t="shared" si="176"/>
        <v>#VALUE!</v>
      </c>
      <c r="AX343" s="36" t="e">
        <f t="shared" si="176"/>
        <v>#VALUE!</v>
      </c>
      <c r="AY343" s="36" t="e">
        <f t="shared" si="176"/>
        <v>#VALUE!</v>
      </c>
    </row>
    <row r="344" spans="6:51" x14ac:dyDescent="0.3">
      <c r="F344">
        <v>30</v>
      </c>
      <c r="G344" s="29">
        <f t="shared" si="175"/>
        <v>2.1948438264495884</v>
      </c>
      <c r="H344" s="29">
        <f t="shared" si="175"/>
        <v>2.9864282894972281</v>
      </c>
      <c r="I344" s="29">
        <f t="shared" si="175"/>
        <v>2.5109340579508119</v>
      </c>
      <c r="J344" s="29">
        <f t="shared" ref="J344:X344" si="177">J$160+J272</f>
        <v>2.5618850908083495</v>
      </c>
      <c r="K344" s="29">
        <f t="shared" si="177"/>
        <v>1.012768136147173</v>
      </c>
      <c r="L344" s="30" t="e">
        <f t="shared" si="177"/>
        <v>#VALUE!</v>
      </c>
      <c r="M344" s="31">
        <f t="shared" si="177"/>
        <v>3.1652034554262514</v>
      </c>
      <c r="N344" s="32">
        <f t="shared" si="177"/>
        <v>0.89922506086377174</v>
      </c>
      <c r="O344" s="32">
        <f t="shared" si="177"/>
        <v>0.89922506086377174</v>
      </c>
      <c r="P344" s="33">
        <f t="shared" si="177"/>
        <v>6.1232467163483015</v>
      </c>
      <c r="Q344" s="33">
        <f t="shared" si="177"/>
        <v>10.480819822182657</v>
      </c>
      <c r="R344" s="33">
        <f t="shared" si="177"/>
        <v>19.768653581918468</v>
      </c>
      <c r="S344" s="34">
        <f t="shared" si="177"/>
        <v>0.4</v>
      </c>
      <c r="T344" s="34">
        <f t="shared" si="177"/>
        <v>0.4</v>
      </c>
      <c r="U344" s="35" t="e">
        <f t="shared" si="177"/>
        <v>#VALUE!</v>
      </c>
      <c r="V344" s="35" t="e">
        <f t="shared" si="177"/>
        <v>#VALUE!</v>
      </c>
      <c r="W344" s="36" t="e">
        <f t="shared" si="177"/>
        <v>#VALUE!</v>
      </c>
      <c r="X344" s="36" t="e">
        <f t="shared" si="177"/>
        <v>#VALUE!</v>
      </c>
      <c r="AG344">
        <f t="shared" si="171"/>
        <v>27.736783763369349</v>
      </c>
      <c r="AH344" s="29">
        <f t="shared" si="176"/>
        <v>2.1947496486314386</v>
      </c>
      <c r="AI344" s="29">
        <f t="shared" si="176"/>
        <v>2.98637631099318</v>
      </c>
      <c r="AJ344" s="29">
        <f t="shared" si="176"/>
        <v>2.5090632348520892</v>
      </c>
      <c r="AK344" s="29">
        <f t="shared" ref="AK344:AY344" si="178">AK$160+AK272</f>
        <v>2.5618098595858934</v>
      </c>
      <c r="AL344" s="29">
        <f t="shared" si="178"/>
        <v>1.012768136147173</v>
      </c>
      <c r="AM344" s="30" t="e">
        <f t="shared" si="178"/>
        <v>#VALUE!</v>
      </c>
      <c r="AN344" s="31">
        <f t="shared" si="178"/>
        <v>3.1303342495975293</v>
      </c>
      <c r="AO344" s="32">
        <f t="shared" si="178"/>
        <v>0.89922506086377174</v>
      </c>
      <c r="AP344" s="32">
        <f t="shared" si="178"/>
        <v>0.89922506086377174</v>
      </c>
      <c r="AQ344" s="33">
        <f t="shared" si="178"/>
        <v>6.1232467163483015</v>
      </c>
      <c r="AR344" s="33">
        <f t="shared" si="178"/>
        <v>10.480819822182657</v>
      </c>
      <c r="AS344" s="33">
        <f t="shared" si="178"/>
        <v>19.768653581918468</v>
      </c>
      <c r="AT344" s="34">
        <f t="shared" si="178"/>
        <v>0.4</v>
      </c>
      <c r="AU344" s="34">
        <f t="shared" si="178"/>
        <v>0.4</v>
      </c>
      <c r="AV344" s="35" t="e">
        <f t="shared" si="178"/>
        <v>#VALUE!</v>
      </c>
      <c r="AW344" s="35" t="e">
        <f t="shared" si="178"/>
        <v>#VALUE!</v>
      </c>
      <c r="AX344" s="36" t="e">
        <f t="shared" si="178"/>
        <v>#VALUE!</v>
      </c>
      <c r="AY344" s="36" t="e">
        <f t="shared" si="178"/>
        <v>#VALUE!</v>
      </c>
    </row>
    <row r="345" spans="6:51" x14ac:dyDescent="0.3">
      <c r="F345">
        <v>31</v>
      </c>
      <c r="G345" s="29">
        <f t="shared" ref="G345:X359" si="179">G$160+G273</f>
        <v>2.1948608602843356</v>
      </c>
      <c r="H345" s="29">
        <f t="shared" si="179"/>
        <v>2.98644119582046</v>
      </c>
      <c r="I345" s="29">
        <f t="shared" si="179"/>
        <v>2.511303879245943</v>
      </c>
      <c r="J345" s="29">
        <f t="shared" si="179"/>
        <v>2.561903281408763</v>
      </c>
      <c r="K345" s="29">
        <f t="shared" si="179"/>
        <v>1.012768136147173</v>
      </c>
      <c r="L345" s="30" t="e">
        <f t="shared" si="179"/>
        <v>#VALUE!</v>
      </c>
      <c r="M345" s="31">
        <f t="shared" si="179"/>
        <v>3.1772326050570232</v>
      </c>
      <c r="N345" s="32">
        <f t="shared" si="179"/>
        <v>0.89922506086377174</v>
      </c>
      <c r="O345" s="32">
        <f t="shared" si="179"/>
        <v>0.89922506086377174</v>
      </c>
      <c r="P345" s="33">
        <f t="shared" si="179"/>
        <v>6.1232467163483015</v>
      </c>
      <c r="Q345" s="33">
        <f t="shared" si="179"/>
        <v>10.480819822182657</v>
      </c>
      <c r="R345" s="33">
        <f t="shared" si="179"/>
        <v>19.768653581918468</v>
      </c>
      <c r="S345" s="34">
        <f t="shared" si="179"/>
        <v>0.4</v>
      </c>
      <c r="T345" s="34">
        <f t="shared" si="179"/>
        <v>0.4</v>
      </c>
      <c r="U345" s="35" t="e">
        <f t="shared" si="179"/>
        <v>#VALUE!</v>
      </c>
      <c r="V345" s="35" t="e">
        <f t="shared" si="179"/>
        <v>#VALUE!</v>
      </c>
      <c r="W345" s="36" t="e">
        <f t="shared" si="179"/>
        <v>#VALUE!</v>
      </c>
      <c r="X345" s="36" t="e">
        <f t="shared" si="179"/>
        <v>#VALUE!</v>
      </c>
      <c r="AG345">
        <f t="shared" si="171"/>
        <v>29.170253257523047</v>
      </c>
      <c r="AH345" s="29">
        <f t="shared" ref="AH345:AY359" si="180">AH$160+AH273</f>
        <v>2.1948212814006642</v>
      </c>
      <c r="AI345" s="29">
        <f t="shared" si="180"/>
        <v>2.9864137165739493</v>
      </c>
      <c r="AJ345" s="29">
        <f t="shared" si="180"/>
        <v>2.5104644508463951</v>
      </c>
      <c r="AK345" s="29">
        <f t="shared" si="180"/>
        <v>2.5618642740508131</v>
      </c>
      <c r="AL345" s="29">
        <f t="shared" si="180"/>
        <v>1.012768136147173</v>
      </c>
      <c r="AM345" s="30" t="e">
        <f t="shared" si="180"/>
        <v>#VALUE!</v>
      </c>
      <c r="AN345" s="31">
        <f t="shared" si="180"/>
        <v>3.1537657455073829</v>
      </c>
      <c r="AO345" s="32">
        <f t="shared" si="180"/>
        <v>0.89922506086377174</v>
      </c>
      <c r="AP345" s="32">
        <f t="shared" si="180"/>
        <v>0.89922506086377174</v>
      </c>
      <c r="AQ345" s="33">
        <f t="shared" si="180"/>
        <v>6.1232467163483015</v>
      </c>
      <c r="AR345" s="33">
        <f t="shared" si="180"/>
        <v>10.480819822182657</v>
      </c>
      <c r="AS345" s="33">
        <f t="shared" si="180"/>
        <v>19.768653581918468</v>
      </c>
      <c r="AT345" s="34">
        <f t="shared" si="180"/>
        <v>0.4</v>
      </c>
      <c r="AU345" s="34">
        <f t="shared" si="180"/>
        <v>0.4</v>
      </c>
      <c r="AV345" s="35" t="e">
        <f t="shared" si="180"/>
        <v>#VALUE!</v>
      </c>
      <c r="AW345" s="35" t="e">
        <f t="shared" si="180"/>
        <v>#VALUE!</v>
      </c>
      <c r="AX345" s="36" t="e">
        <f t="shared" si="180"/>
        <v>#VALUE!</v>
      </c>
      <c r="AY345" s="36" t="e">
        <f t="shared" si="180"/>
        <v>#VALUE!</v>
      </c>
    </row>
    <row r="346" spans="6:51" x14ac:dyDescent="0.3">
      <c r="F346">
        <v>32</v>
      </c>
      <c r="G346" s="29">
        <f t="shared" si="179"/>
        <v>2.1948711517547772</v>
      </c>
      <c r="H346" s="29">
        <f t="shared" si="179"/>
        <v>2.986450441967702</v>
      </c>
      <c r="I346" s="29">
        <f t="shared" si="179"/>
        <v>2.5115363599714184</v>
      </c>
      <c r="J346" s="29">
        <f t="shared" si="179"/>
        <v>2.5619161298535191</v>
      </c>
      <c r="K346" s="29">
        <f t="shared" si="179"/>
        <v>1.012768136147173</v>
      </c>
      <c r="L346" s="30" t="e">
        <f t="shared" si="179"/>
        <v>#VALUE!</v>
      </c>
      <c r="M346" s="31">
        <f t="shared" si="179"/>
        <v>3.1875990202911817</v>
      </c>
      <c r="N346" s="32">
        <f t="shared" si="179"/>
        <v>0.89922506086377174</v>
      </c>
      <c r="O346" s="32">
        <f t="shared" si="179"/>
        <v>0.89922506086377174</v>
      </c>
      <c r="P346" s="33">
        <f t="shared" si="179"/>
        <v>6.1232467163483015</v>
      </c>
      <c r="Q346" s="33">
        <f t="shared" si="179"/>
        <v>10.480819822182657</v>
      </c>
      <c r="R346" s="33">
        <f t="shared" si="179"/>
        <v>19.768653581918468</v>
      </c>
      <c r="S346" s="34">
        <f t="shared" si="179"/>
        <v>0.4</v>
      </c>
      <c r="T346" s="34">
        <f t="shared" si="179"/>
        <v>0.4</v>
      </c>
      <c r="U346" s="35" t="e">
        <f t="shared" si="179"/>
        <v>#VALUE!</v>
      </c>
      <c r="V346" s="35" t="e">
        <f t="shared" si="179"/>
        <v>#VALUE!</v>
      </c>
      <c r="W346" s="36" t="e">
        <f t="shared" si="179"/>
        <v>#VALUE!</v>
      </c>
      <c r="X346" s="36" t="e">
        <f t="shared" si="179"/>
        <v>#VALUE!</v>
      </c>
      <c r="AG346">
        <f t="shared" si="171"/>
        <v>30.677806135251387</v>
      </c>
      <c r="AH346" s="29">
        <f t="shared" si="180"/>
        <v>2.1948562852457796</v>
      </c>
      <c r="AI346" s="29">
        <f t="shared" si="180"/>
        <v>2.9864375002242789</v>
      </c>
      <c r="AJ346" s="29">
        <f t="shared" si="180"/>
        <v>2.5112029565858789</v>
      </c>
      <c r="AK346" s="29">
        <f t="shared" si="180"/>
        <v>2.561898100061816</v>
      </c>
      <c r="AL346" s="29">
        <f t="shared" si="180"/>
        <v>1.012768136147173</v>
      </c>
      <c r="AM346" s="30" t="e">
        <f t="shared" si="180"/>
        <v>#VALUE!</v>
      </c>
      <c r="AN346" s="31">
        <f t="shared" si="180"/>
        <v>3.1735507884450018</v>
      </c>
      <c r="AO346" s="32">
        <f t="shared" si="180"/>
        <v>0.89922506086377174</v>
      </c>
      <c r="AP346" s="32">
        <f t="shared" si="180"/>
        <v>0.89922506086377174</v>
      </c>
      <c r="AQ346" s="33">
        <f t="shared" si="180"/>
        <v>6.1232467163483015</v>
      </c>
      <c r="AR346" s="33">
        <f t="shared" si="180"/>
        <v>10.480819822182657</v>
      </c>
      <c r="AS346" s="33">
        <f t="shared" si="180"/>
        <v>19.768653581918468</v>
      </c>
      <c r="AT346" s="34">
        <f t="shared" si="180"/>
        <v>0.4</v>
      </c>
      <c r="AU346" s="34">
        <f t="shared" si="180"/>
        <v>0.4</v>
      </c>
      <c r="AV346" s="35" t="e">
        <f t="shared" si="180"/>
        <v>#VALUE!</v>
      </c>
      <c r="AW346" s="35" t="e">
        <f t="shared" si="180"/>
        <v>#VALUE!</v>
      </c>
      <c r="AX346" s="36" t="e">
        <f t="shared" si="180"/>
        <v>#VALUE!</v>
      </c>
      <c r="AY346" s="36" t="e">
        <f t="shared" si="180"/>
        <v>#VALUE!</v>
      </c>
    </row>
    <row r="347" spans="6:51" x14ac:dyDescent="0.3">
      <c r="F347">
        <v>33</v>
      </c>
      <c r="G347" s="29">
        <f t="shared" si="179"/>
        <v>2.1948774443495864</v>
      </c>
      <c r="H347" s="29">
        <f t="shared" si="179"/>
        <v>2.98645710086535</v>
      </c>
      <c r="I347" s="29">
        <f t="shared" si="179"/>
        <v>2.5116832461247158</v>
      </c>
      <c r="J347" s="29">
        <f t="shared" si="179"/>
        <v>2.5619252588111974</v>
      </c>
      <c r="K347" s="29">
        <f t="shared" si="179"/>
        <v>1.012768136147173</v>
      </c>
      <c r="L347" s="30" t="e">
        <f t="shared" si="179"/>
        <v>#VALUE!</v>
      </c>
      <c r="M347" s="31">
        <f t="shared" si="179"/>
        <v>3.1965383353028769</v>
      </c>
      <c r="N347" s="32">
        <f t="shared" si="179"/>
        <v>0.89922506086377174</v>
      </c>
      <c r="O347" s="32">
        <f t="shared" si="179"/>
        <v>0.89922506086377174</v>
      </c>
      <c r="P347" s="33">
        <f t="shared" si="179"/>
        <v>6.1232467163483015</v>
      </c>
      <c r="Q347" s="33">
        <f t="shared" si="179"/>
        <v>10.480819822182657</v>
      </c>
      <c r="R347" s="33">
        <f t="shared" si="179"/>
        <v>19.768653581918468</v>
      </c>
      <c r="S347" s="34">
        <f t="shared" si="179"/>
        <v>0.4</v>
      </c>
      <c r="T347" s="34">
        <f t="shared" si="179"/>
        <v>0.4</v>
      </c>
      <c r="U347" s="35" t="e">
        <f t="shared" si="179"/>
        <v>#VALUE!</v>
      </c>
      <c r="V347" s="35" t="e">
        <f t="shared" si="179"/>
        <v>#VALUE!</v>
      </c>
      <c r="W347" s="36" t="e">
        <f t="shared" si="179"/>
        <v>#VALUE!</v>
      </c>
      <c r="X347" s="36" t="e">
        <f t="shared" si="179"/>
        <v>#VALUE!</v>
      </c>
      <c r="AG347">
        <f t="shared" si="171"/>
        <v>32.263271112647949</v>
      </c>
      <c r="AH347" s="29">
        <f t="shared" si="180"/>
        <v>2.1948731153823333</v>
      </c>
      <c r="AI347" s="29">
        <f t="shared" si="180"/>
        <v>2.9864524105704291</v>
      </c>
      <c r="AJ347" s="29">
        <f t="shared" si="180"/>
        <v>2.5115817474710589</v>
      </c>
      <c r="AK347" s="29">
        <f t="shared" si="180"/>
        <v>2.5619188409530418</v>
      </c>
      <c r="AL347" s="29">
        <f t="shared" si="180"/>
        <v>1.012768136147173</v>
      </c>
      <c r="AM347" s="30" t="e">
        <f t="shared" si="180"/>
        <v>#VALUE!</v>
      </c>
      <c r="AN347" s="31">
        <f t="shared" si="180"/>
        <v>3.1900820566553287</v>
      </c>
      <c r="AO347" s="32">
        <f t="shared" si="180"/>
        <v>0.89922506086377174</v>
      </c>
      <c r="AP347" s="32">
        <f t="shared" si="180"/>
        <v>0.89922506086377174</v>
      </c>
      <c r="AQ347" s="33">
        <f t="shared" si="180"/>
        <v>6.1232467163483015</v>
      </c>
      <c r="AR347" s="33">
        <f t="shared" si="180"/>
        <v>10.480819822182657</v>
      </c>
      <c r="AS347" s="33">
        <f t="shared" si="180"/>
        <v>19.768653581918468</v>
      </c>
      <c r="AT347" s="34">
        <f t="shared" si="180"/>
        <v>0.4</v>
      </c>
      <c r="AU347" s="34">
        <f t="shared" si="180"/>
        <v>0.4</v>
      </c>
      <c r="AV347" s="35" t="e">
        <f t="shared" si="180"/>
        <v>#VALUE!</v>
      </c>
      <c r="AW347" s="35" t="e">
        <f t="shared" si="180"/>
        <v>#VALUE!</v>
      </c>
      <c r="AX347" s="36" t="e">
        <f t="shared" si="180"/>
        <v>#VALUE!</v>
      </c>
      <c r="AY347" s="36" t="e">
        <f t="shared" si="180"/>
        <v>#VALUE!</v>
      </c>
    </row>
    <row r="348" spans="6:51" x14ac:dyDescent="0.3">
      <c r="F348">
        <v>34</v>
      </c>
      <c r="G348" s="29">
        <f t="shared" si="179"/>
        <v>2.1948813414019575</v>
      </c>
      <c r="H348" s="29">
        <f t="shared" si="179"/>
        <v>2.9864619220716841</v>
      </c>
      <c r="I348" s="29">
        <f t="shared" si="179"/>
        <v>2.5117765923677222</v>
      </c>
      <c r="J348" s="29">
        <f t="shared" si="179"/>
        <v>2.5619317838159095</v>
      </c>
      <c r="K348" s="29">
        <f t="shared" si="179"/>
        <v>1.012768136147173</v>
      </c>
      <c r="L348" s="30" t="e">
        <f t="shared" si="179"/>
        <v>#VALUE!</v>
      </c>
      <c r="M348" s="31">
        <f t="shared" si="179"/>
        <v>3.2042532874781995</v>
      </c>
      <c r="N348" s="32">
        <f t="shared" si="179"/>
        <v>0.89922506086377174</v>
      </c>
      <c r="O348" s="32">
        <f t="shared" si="179"/>
        <v>0.89922506086377174</v>
      </c>
      <c r="P348" s="33">
        <f t="shared" si="179"/>
        <v>6.1232467163483015</v>
      </c>
      <c r="Q348" s="33">
        <f t="shared" si="179"/>
        <v>10.480819822182657</v>
      </c>
      <c r="R348" s="33">
        <f t="shared" si="179"/>
        <v>19.768653581918468</v>
      </c>
      <c r="S348" s="34">
        <f t="shared" si="179"/>
        <v>0.4</v>
      </c>
      <c r="T348" s="34">
        <f t="shared" si="179"/>
        <v>0.4</v>
      </c>
      <c r="U348" s="35" t="e">
        <f t="shared" si="179"/>
        <v>#VALUE!</v>
      </c>
      <c r="V348" s="35" t="e">
        <f t="shared" si="179"/>
        <v>#VALUE!</v>
      </c>
      <c r="W348" s="36" t="e">
        <f t="shared" si="179"/>
        <v>#VALUE!</v>
      </c>
      <c r="X348" s="36" t="e">
        <f t="shared" si="179"/>
        <v>#VALUE!</v>
      </c>
      <c r="AG348">
        <f t="shared" si="171"/>
        <v>33.930674778341483</v>
      </c>
      <c r="AH348" s="29">
        <f t="shared" si="180"/>
        <v>2.1948811263108805</v>
      </c>
      <c r="AI348" s="29">
        <f t="shared" si="180"/>
        <v>2.9864616352137183</v>
      </c>
      <c r="AJ348" s="29">
        <f t="shared" si="180"/>
        <v>2.5117713852455164</v>
      </c>
      <c r="AK348" s="29">
        <f t="shared" si="180"/>
        <v>2.561931397957621</v>
      </c>
      <c r="AL348" s="29">
        <f t="shared" si="180"/>
        <v>1.012768136147173</v>
      </c>
      <c r="AM348" s="30" t="e">
        <f t="shared" si="180"/>
        <v>#VALUE!</v>
      </c>
      <c r="AN348" s="31">
        <f t="shared" si="180"/>
        <v>3.2037541837938708</v>
      </c>
      <c r="AO348" s="32">
        <f t="shared" si="180"/>
        <v>0.89922506086377174</v>
      </c>
      <c r="AP348" s="32">
        <f t="shared" si="180"/>
        <v>0.89922506086377174</v>
      </c>
      <c r="AQ348" s="33">
        <f t="shared" si="180"/>
        <v>6.1232467163483015</v>
      </c>
      <c r="AR348" s="33">
        <f t="shared" si="180"/>
        <v>10.480819822182657</v>
      </c>
      <c r="AS348" s="33">
        <f t="shared" si="180"/>
        <v>19.768653581918468</v>
      </c>
      <c r="AT348" s="34">
        <f t="shared" si="180"/>
        <v>0.4</v>
      </c>
      <c r="AU348" s="34">
        <f t="shared" si="180"/>
        <v>0.4</v>
      </c>
      <c r="AV348" s="35" t="e">
        <f t="shared" si="180"/>
        <v>#VALUE!</v>
      </c>
      <c r="AW348" s="35" t="e">
        <f t="shared" si="180"/>
        <v>#VALUE!</v>
      </c>
      <c r="AX348" s="36" t="e">
        <f t="shared" si="180"/>
        <v>#VALUE!</v>
      </c>
      <c r="AY348" s="36" t="e">
        <f t="shared" si="180"/>
        <v>#VALUE!</v>
      </c>
    </row>
    <row r="349" spans="6:51" x14ac:dyDescent="0.3">
      <c r="F349">
        <v>35</v>
      </c>
      <c r="G349" s="29">
        <f t="shared" si="179"/>
        <v>2.194883787527302</v>
      </c>
      <c r="H349" s="29">
        <f t="shared" si="179"/>
        <v>2.9864654315454104</v>
      </c>
      <c r="I349" s="29">
        <f t="shared" si="179"/>
        <v>2.51183629821002</v>
      </c>
      <c r="J349" s="29">
        <f t="shared" si="179"/>
        <v>2.5619364756601031</v>
      </c>
      <c r="K349" s="29">
        <f t="shared" si="179"/>
        <v>1.012768136147173</v>
      </c>
      <c r="L349" s="30" t="e">
        <f t="shared" si="179"/>
        <v>#VALUE!</v>
      </c>
      <c r="M349" s="31">
        <f t="shared" si="179"/>
        <v>3.2109179690139698</v>
      </c>
      <c r="N349" s="32">
        <f t="shared" si="179"/>
        <v>0.89922506086377174</v>
      </c>
      <c r="O349" s="32">
        <f t="shared" si="179"/>
        <v>0.89922506086377174</v>
      </c>
      <c r="P349" s="33">
        <f t="shared" si="179"/>
        <v>6.1232467163483015</v>
      </c>
      <c r="Q349" s="33">
        <f t="shared" si="179"/>
        <v>10.480819822182657</v>
      </c>
      <c r="R349" s="33">
        <f t="shared" si="179"/>
        <v>19.768653581918468</v>
      </c>
      <c r="S349" s="34">
        <f t="shared" si="179"/>
        <v>0.4</v>
      </c>
      <c r="T349" s="34">
        <f t="shared" si="179"/>
        <v>0.4</v>
      </c>
      <c r="U349" s="35" t="e">
        <f t="shared" si="179"/>
        <v>#VALUE!</v>
      </c>
      <c r="V349" s="35" t="e">
        <f t="shared" si="179"/>
        <v>#VALUE!</v>
      </c>
      <c r="W349" s="36" t="e">
        <f t="shared" si="179"/>
        <v>#VALUE!</v>
      </c>
      <c r="X349" s="36" t="e">
        <f t="shared" si="179"/>
        <v>#VALUE!</v>
      </c>
      <c r="AG349">
        <f t="shared" si="171"/>
        <v>35.684251819780471</v>
      </c>
      <c r="AH349" s="29">
        <f t="shared" si="180"/>
        <v>2.1948849251469769</v>
      </c>
      <c r="AI349" s="29">
        <f t="shared" si="180"/>
        <v>2.986467272997277</v>
      </c>
      <c r="AJ349" s="29">
        <f t="shared" si="180"/>
        <v>2.5118643681428257</v>
      </c>
      <c r="AK349" s="29">
        <f t="shared" si="180"/>
        <v>2.5619389129556476</v>
      </c>
      <c r="AL349" s="29">
        <f t="shared" si="180"/>
        <v>1.012768136147173</v>
      </c>
      <c r="AM349" s="30" t="e">
        <f t="shared" si="180"/>
        <v>#VALUE!</v>
      </c>
      <c r="AN349" s="31">
        <f t="shared" si="180"/>
        <v>3.2149509602929429</v>
      </c>
      <c r="AO349" s="32">
        <f t="shared" si="180"/>
        <v>0.89922506086377174</v>
      </c>
      <c r="AP349" s="32">
        <f t="shared" si="180"/>
        <v>0.89922506086377174</v>
      </c>
      <c r="AQ349" s="33">
        <f t="shared" si="180"/>
        <v>6.1232467163483015</v>
      </c>
      <c r="AR349" s="33">
        <f t="shared" si="180"/>
        <v>10.480819822182657</v>
      </c>
      <c r="AS349" s="33">
        <f t="shared" si="180"/>
        <v>19.768653581918468</v>
      </c>
      <c r="AT349" s="34">
        <f t="shared" si="180"/>
        <v>0.4</v>
      </c>
      <c r="AU349" s="34">
        <f t="shared" si="180"/>
        <v>0.4</v>
      </c>
      <c r="AV349" s="35" t="e">
        <f t="shared" si="180"/>
        <v>#VALUE!</v>
      </c>
      <c r="AW349" s="35" t="e">
        <f t="shared" si="180"/>
        <v>#VALUE!</v>
      </c>
      <c r="AX349" s="36" t="e">
        <f t="shared" si="180"/>
        <v>#VALUE!</v>
      </c>
      <c r="AY349" s="36" t="e">
        <f t="shared" si="180"/>
        <v>#VALUE!</v>
      </c>
    </row>
    <row r="350" spans="6:51" x14ac:dyDescent="0.3">
      <c r="F350">
        <v>36</v>
      </c>
      <c r="G350" s="29">
        <f t="shared" si="179"/>
        <v>2.1948853444365093</v>
      </c>
      <c r="H350" s="29">
        <f t="shared" si="179"/>
        <v>2.9864680000212482</v>
      </c>
      <c r="I350" s="29">
        <f t="shared" si="179"/>
        <v>2.511874756019127</v>
      </c>
      <c r="J350" s="29">
        <f t="shared" si="179"/>
        <v>2.561939869697456</v>
      </c>
      <c r="K350" s="29">
        <f t="shared" si="179"/>
        <v>1.012768136147173</v>
      </c>
      <c r="L350" s="30" t="e">
        <f t="shared" si="179"/>
        <v>#VALUE!</v>
      </c>
      <c r="M350" s="31">
        <f t="shared" si="179"/>
        <v>3.216681645835878</v>
      </c>
      <c r="N350" s="32">
        <f t="shared" si="179"/>
        <v>0.89922506086377174</v>
      </c>
      <c r="O350" s="32">
        <f t="shared" si="179"/>
        <v>0.89922506086377174</v>
      </c>
      <c r="P350" s="33">
        <f t="shared" si="179"/>
        <v>6.1232467163483015</v>
      </c>
      <c r="Q350" s="33">
        <f t="shared" si="179"/>
        <v>10.480819822182657</v>
      </c>
      <c r="R350" s="33">
        <f t="shared" si="179"/>
        <v>19.768653581918468</v>
      </c>
      <c r="S350" s="34">
        <f t="shared" si="179"/>
        <v>0.4</v>
      </c>
      <c r="T350" s="34">
        <f t="shared" si="179"/>
        <v>0.4</v>
      </c>
      <c r="U350" s="35" t="e">
        <f t="shared" si="179"/>
        <v>#VALUE!</v>
      </c>
      <c r="V350" s="35" t="e">
        <f t="shared" si="179"/>
        <v>#VALUE!</v>
      </c>
      <c r="W350" s="36" t="e">
        <f t="shared" si="179"/>
        <v>#VALUE!</v>
      </c>
      <c r="X350" s="36" t="e">
        <f t="shared" si="179"/>
        <v>#VALUE!</v>
      </c>
      <c r="AG350">
        <f t="shared" si="171"/>
        <v>37.528455778024103</v>
      </c>
      <c r="AH350" s="29">
        <f t="shared" si="180"/>
        <v>2.1948867313099218</v>
      </c>
      <c r="AI350" s="29">
        <f t="shared" si="180"/>
        <v>2.9864706807439085</v>
      </c>
      <c r="AJ350" s="29">
        <f t="shared" si="180"/>
        <v>2.511909189239963</v>
      </c>
      <c r="AK350" s="29">
        <f t="shared" si="180"/>
        <v>2.5619433645715532</v>
      </c>
      <c r="AL350" s="29">
        <f t="shared" si="180"/>
        <v>1.012768136147173</v>
      </c>
      <c r="AM350" s="30" t="e">
        <f t="shared" si="180"/>
        <v>#VALUE!</v>
      </c>
      <c r="AN350" s="31">
        <f t="shared" si="180"/>
        <v>3.2240350543166789</v>
      </c>
      <c r="AO350" s="32">
        <f t="shared" si="180"/>
        <v>0.89922506086377174</v>
      </c>
      <c r="AP350" s="32">
        <f t="shared" si="180"/>
        <v>0.89922506086377174</v>
      </c>
      <c r="AQ350" s="33">
        <f t="shared" si="180"/>
        <v>6.1232467163483015</v>
      </c>
      <c r="AR350" s="33">
        <f t="shared" si="180"/>
        <v>10.480819822182657</v>
      </c>
      <c r="AS350" s="33">
        <f t="shared" si="180"/>
        <v>19.768653581918468</v>
      </c>
      <c r="AT350" s="34">
        <f t="shared" si="180"/>
        <v>0.4</v>
      </c>
      <c r="AU350" s="34">
        <f t="shared" si="180"/>
        <v>0.4</v>
      </c>
      <c r="AV350" s="35" t="e">
        <f t="shared" si="180"/>
        <v>#VALUE!</v>
      </c>
      <c r="AW350" s="35" t="e">
        <f t="shared" si="180"/>
        <v>#VALUE!</v>
      </c>
      <c r="AX350" s="36" t="e">
        <f t="shared" si="180"/>
        <v>#VALUE!</v>
      </c>
      <c r="AY350" s="36" t="e">
        <f t="shared" si="180"/>
        <v>#VALUE!</v>
      </c>
    </row>
    <row r="351" spans="6:51" x14ac:dyDescent="0.3">
      <c r="F351">
        <v>37</v>
      </c>
      <c r="G351" s="29">
        <f t="shared" si="179"/>
        <v>2.1948863495824269</v>
      </c>
      <c r="H351" s="29">
        <f t="shared" si="179"/>
        <v>2.9864698900328261</v>
      </c>
      <c r="I351" s="29">
        <f t="shared" si="179"/>
        <v>2.5118997139436807</v>
      </c>
      <c r="J351" s="29">
        <f t="shared" si="179"/>
        <v>2.5619423397199901</v>
      </c>
      <c r="K351" s="29">
        <f t="shared" si="179"/>
        <v>1.012768136147173</v>
      </c>
      <c r="L351" s="30" t="e">
        <f t="shared" si="179"/>
        <v>#VALUE!</v>
      </c>
      <c r="M351" s="31">
        <f t="shared" si="179"/>
        <v>3.221672150363819</v>
      </c>
      <c r="N351" s="32">
        <f t="shared" si="179"/>
        <v>0.89922506086377174</v>
      </c>
      <c r="O351" s="32">
        <f t="shared" si="179"/>
        <v>0.89922506086377174</v>
      </c>
      <c r="P351" s="33">
        <f t="shared" si="179"/>
        <v>6.1232467163483015</v>
      </c>
      <c r="Q351" s="33">
        <f t="shared" si="179"/>
        <v>10.480819822182657</v>
      </c>
      <c r="R351" s="33">
        <f t="shared" si="179"/>
        <v>19.768653581918468</v>
      </c>
      <c r="S351" s="34">
        <f t="shared" si="179"/>
        <v>0.4</v>
      </c>
      <c r="T351" s="34">
        <f t="shared" si="179"/>
        <v>0.4</v>
      </c>
      <c r="U351" s="35" t="e">
        <f t="shared" si="179"/>
        <v>#VALUE!</v>
      </c>
      <c r="V351" s="35" t="e">
        <f t="shared" si="179"/>
        <v>#VALUE!</v>
      </c>
      <c r="W351" s="36" t="e">
        <f t="shared" si="179"/>
        <v>#VALUE!</v>
      </c>
      <c r="X351" s="36" t="e">
        <f t="shared" si="179"/>
        <v>#VALUE!</v>
      </c>
      <c r="AG351">
        <f t="shared" si="171"/>
        <v>39.467970358353305</v>
      </c>
      <c r="AH351" s="29">
        <f t="shared" si="180"/>
        <v>2.1948875976812969</v>
      </c>
      <c r="AI351" s="29">
        <f t="shared" si="180"/>
        <v>2.9864727205423161</v>
      </c>
      <c r="AJ351" s="29">
        <f t="shared" si="180"/>
        <v>2.5119305179554487</v>
      </c>
      <c r="AK351" s="29">
        <f t="shared" si="180"/>
        <v>2.5619459783704852</v>
      </c>
      <c r="AL351" s="29">
        <f t="shared" si="180"/>
        <v>1.012768136147173</v>
      </c>
      <c r="AM351" s="30" t="e">
        <f t="shared" si="180"/>
        <v>#VALUE!</v>
      </c>
      <c r="AN351" s="31">
        <f t="shared" si="180"/>
        <v>3.2313404718347991</v>
      </c>
      <c r="AO351" s="32">
        <f t="shared" si="180"/>
        <v>0.89922506086377174</v>
      </c>
      <c r="AP351" s="32">
        <f t="shared" si="180"/>
        <v>0.89922506086377174</v>
      </c>
      <c r="AQ351" s="33">
        <f t="shared" si="180"/>
        <v>6.1232467163483015</v>
      </c>
      <c r="AR351" s="33">
        <f t="shared" si="180"/>
        <v>10.480819822182657</v>
      </c>
      <c r="AS351" s="33">
        <f t="shared" si="180"/>
        <v>19.768653581918468</v>
      </c>
      <c r="AT351" s="34">
        <f t="shared" si="180"/>
        <v>0.4</v>
      </c>
      <c r="AU351" s="34">
        <f t="shared" si="180"/>
        <v>0.4</v>
      </c>
      <c r="AV351" s="35" t="e">
        <f t="shared" si="180"/>
        <v>#VALUE!</v>
      </c>
      <c r="AW351" s="35" t="e">
        <f t="shared" si="180"/>
        <v>#VALUE!</v>
      </c>
      <c r="AX351" s="36" t="e">
        <f t="shared" si="180"/>
        <v>#VALUE!</v>
      </c>
      <c r="AY351" s="36" t="e">
        <f t="shared" si="180"/>
        <v>#VALUE!</v>
      </c>
    </row>
    <row r="352" spans="6:51" x14ac:dyDescent="0.3">
      <c r="F352">
        <v>38</v>
      </c>
      <c r="G352" s="29">
        <f t="shared" si="179"/>
        <v>2.19488700793194</v>
      </c>
      <c r="H352" s="29">
        <f t="shared" si="179"/>
        <v>2.9864712883696973</v>
      </c>
      <c r="I352" s="29">
        <f t="shared" si="179"/>
        <v>2.5119160393769593</v>
      </c>
      <c r="J352" s="29">
        <f t="shared" si="179"/>
        <v>2.5619441481093288</v>
      </c>
      <c r="K352" s="29">
        <f t="shared" si="179"/>
        <v>1.012768136147173</v>
      </c>
      <c r="L352" s="30" t="e">
        <f t="shared" si="179"/>
        <v>#VALUE!</v>
      </c>
      <c r="M352" s="31">
        <f t="shared" si="179"/>
        <v>3.2259988691049917</v>
      </c>
      <c r="N352" s="32">
        <f t="shared" si="179"/>
        <v>0.89922506086377174</v>
      </c>
      <c r="O352" s="32">
        <f t="shared" si="179"/>
        <v>0.89922506086377174</v>
      </c>
      <c r="P352" s="33">
        <f t="shared" si="179"/>
        <v>6.1232467163483015</v>
      </c>
      <c r="Q352" s="33">
        <f t="shared" si="179"/>
        <v>10.480819822182657</v>
      </c>
      <c r="R352" s="33">
        <f t="shared" si="179"/>
        <v>19.768653581918468</v>
      </c>
      <c r="S352" s="34">
        <f t="shared" si="179"/>
        <v>0.4</v>
      </c>
      <c r="T352" s="34">
        <f t="shared" si="179"/>
        <v>0.4</v>
      </c>
      <c r="U352" s="35" t="e">
        <f t="shared" si="179"/>
        <v>#VALUE!</v>
      </c>
      <c r="V352" s="35" t="e">
        <f t="shared" si="179"/>
        <v>#VALUE!</v>
      </c>
      <c r="W352" s="36" t="e">
        <f t="shared" si="179"/>
        <v>#VALUE!</v>
      </c>
      <c r="X352" s="36" t="e">
        <f t="shared" si="179"/>
        <v>#VALUE!</v>
      </c>
      <c r="AG352">
        <f t="shared" si="171"/>
        <v>41.507721325427532</v>
      </c>
      <c r="AH352" s="29">
        <f t="shared" si="180"/>
        <v>2.1948880194247193</v>
      </c>
      <c r="AI352" s="29">
        <f t="shared" si="180"/>
        <v>2.9864739313775819</v>
      </c>
      <c r="AJ352" s="29">
        <f t="shared" si="180"/>
        <v>2.5119405820924419</v>
      </c>
      <c r="AK352" s="29">
        <f t="shared" si="180"/>
        <v>2.5619475019563058</v>
      </c>
      <c r="AL352" s="29">
        <f t="shared" si="180"/>
        <v>1.012768136147173</v>
      </c>
      <c r="AM352" s="30" t="e">
        <f t="shared" si="180"/>
        <v>#VALUE!</v>
      </c>
      <c r="AN352" s="31">
        <f t="shared" si="180"/>
        <v>3.2371677271013408</v>
      </c>
      <c r="AO352" s="32">
        <f t="shared" si="180"/>
        <v>0.89922506086377174</v>
      </c>
      <c r="AP352" s="32">
        <f t="shared" si="180"/>
        <v>0.89922506086377174</v>
      </c>
      <c r="AQ352" s="33">
        <f t="shared" si="180"/>
        <v>6.1232467163483015</v>
      </c>
      <c r="AR352" s="33">
        <f t="shared" si="180"/>
        <v>10.480819822182657</v>
      </c>
      <c r="AS352" s="33">
        <f t="shared" si="180"/>
        <v>19.768653581918468</v>
      </c>
      <c r="AT352" s="34">
        <f t="shared" si="180"/>
        <v>0.4</v>
      </c>
      <c r="AU352" s="34">
        <f t="shared" si="180"/>
        <v>0.4</v>
      </c>
      <c r="AV352" s="35" t="e">
        <f t="shared" si="180"/>
        <v>#VALUE!</v>
      </c>
      <c r="AW352" s="35" t="e">
        <f t="shared" si="180"/>
        <v>#VALUE!</v>
      </c>
      <c r="AX352" s="36" t="e">
        <f t="shared" si="180"/>
        <v>#VALUE!</v>
      </c>
      <c r="AY352" s="36" t="e">
        <f t="shared" si="180"/>
        <v>#VALUE!</v>
      </c>
    </row>
    <row r="353" spans="6:51" x14ac:dyDescent="0.3">
      <c r="F353">
        <v>39</v>
      </c>
      <c r="G353" s="29">
        <f t="shared" si="179"/>
        <v>2.194887445428503</v>
      </c>
      <c r="H353" s="29">
        <f t="shared" si="179"/>
        <v>2.9864723285665984</v>
      </c>
      <c r="I353" s="29">
        <f t="shared" si="179"/>
        <v>2.511926806500405</v>
      </c>
      <c r="J353" s="29">
        <f t="shared" si="179"/>
        <v>2.5619454800357739</v>
      </c>
      <c r="K353" s="29">
        <f t="shared" si="179"/>
        <v>1.012768136147173</v>
      </c>
      <c r="L353" s="30" t="e">
        <f t="shared" si="179"/>
        <v>#VALUE!</v>
      </c>
      <c r="M353" s="31">
        <f t="shared" si="179"/>
        <v>3.2297553545831299</v>
      </c>
      <c r="N353" s="32">
        <f t="shared" si="179"/>
        <v>0.89922506086377174</v>
      </c>
      <c r="O353" s="32">
        <f t="shared" si="179"/>
        <v>0.89922506086377174</v>
      </c>
      <c r="P353" s="33">
        <f t="shared" si="179"/>
        <v>6.1232467163483015</v>
      </c>
      <c r="Q353" s="33">
        <f t="shared" si="179"/>
        <v>10.480819822182657</v>
      </c>
      <c r="R353" s="33">
        <f t="shared" si="179"/>
        <v>19.768653581918468</v>
      </c>
      <c r="S353" s="34">
        <f t="shared" si="179"/>
        <v>0.4</v>
      </c>
      <c r="T353" s="34">
        <f t="shared" si="179"/>
        <v>0.4</v>
      </c>
      <c r="U353" s="35" t="e">
        <f t="shared" si="179"/>
        <v>#VALUE!</v>
      </c>
      <c r="V353" s="35" t="e">
        <f t="shared" si="179"/>
        <v>#VALUE!</v>
      </c>
      <c r="W353" s="36" t="e">
        <f t="shared" si="179"/>
        <v>#VALUE!</v>
      </c>
      <c r="X353" s="36" t="e">
        <f t="shared" si="179"/>
        <v>#VALUE!</v>
      </c>
      <c r="AG353">
        <f t="shared" si="171"/>
        <v>43.652889013197147</v>
      </c>
      <c r="AH353" s="29">
        <f t="shared" si="180"/>
        <v>2.1948882288946434</v>
      </c>
      <c r="AI353" s="29">
        <f t="shared" si="180"/>
        <v>2.9864746452657629</v>
      </c>
      <c r="AJ353" s="29">
        <f t="shared" si="180"/>
        <v>2.5119453129053184</v>
      </c>
      <c r="AK353" s="29">
        <f t="shared" si="180"/>
        <v>2.5619483850914366</v>
      </c>
      <c r="AL353" s="29">
        <f t="shared" si="180"/>
        <v>1.012768136147173</v>
      </c>
      <c r="AM353" s="30" t="e">
        <f t="shared" si="180"/>
        <v>#VALUE!</v>
      </c>
      <c r="AN353" s="31">
        <f t="shared" si="180"/>
        <v>3.2417814911560674</v>
      </c>
      <c r="AO353" s="32">
        <f t="shared" si="180"/>
        <v>0.89922506086377174</v>
      </c>
      <c r="AP353" s="32">
        <f t="shared" si="180"/>
        <v>0.89922506086377174</v>
      </c>
      <c r="AQ353" s="33">
        <f t="shared" si="180"/>
        <v>6.1232467163483015</v>
      </c>
      <c r="AR353" s="33">
        <f t="shared" si="180"/>
        <v>10.480819822182657</v>
      </c>
      <c r="AS353" s="33">
        <f t="shared" si="180"/>
        <v>19.768653581918468</v>
      </c>
      <c r="AT353" s="34">
        <f t="shared" si="180"/>
        <v>0.4</v>
      </c>
      <c r="AU353" s="34">
        <f t="shared" si="180"/>
        <v>0.4</v>
      </c>
      <c r="AV353" s="35" t="e">
        <f t="shared" si="180"/>
        <v>#VALUE!</v>
      </c>
      <c r="AW353" s="35" t="e">
        <f t="shared" si="180"/>
        <v>#VALUE!</v>
      </c>
      <c r="AX353" s="36" t="e">
        <f t="shared" si="180"/>
        <v>#VALUE!</v>
      </c>
      <c r="AY353" s="36" t="e">
        <f t="shared" si="180"/>
        <v>#VALUE!</v>
      </c>
    </row>
    <row r="354" spans="6:51" x14ac:dyDescent="0.3">
      <c r="F354">
        <v>40</v>
      </c>
      <c r="G354" s="29">
        <f t="shared" si="179"/>
        <v>2.1948877403921214</v>
      </c>
      <c r="H354" s="29">
        <f t="shared" si="179"/>
        <v>2.9864731065483596</v>
      </c>
      <c r="I354" s="29">
        <f t="shared" si="179"/>
        <v>2.5119339684730804</v>
      </c>
      <c r="J354" s="29">
        <f t="shared" si="179"/>
        <v>2.5619464668877647</v>
      </c>
      <c r="K354" s="29">
        <f t="shared" si="179"/>
        <v>1.012768136147173</v>
      </c>
      <c r="L354" s="30" t="e">
        <f t="shared" si="179"/>
        <v>#VALUE!</v>
      </c>
      <c r="M354" s="31">
        <f t="shared" si="179"/>
        <v>3.2330215954258783</v>
      </c>
      <c r="N354" s="32">
        <f t="shared" si="179"/>
        <v>0.89922506086377174</v>
      </c>
      <c r="O354" s="32">
        <f t="shared" si="179"/>
        <v>0.89922506086377174</v>
      </c>
      <c r="P354" s="33">
        <f t="shared" si="179"/>
        <v>6.1232467163483015</v>
      </c>
      <c r="Q354" s="33">
        <f t="shared" si="179"/>
        <v>10.480819822182657</v>
      </c>
      <c r="R354" s="33">
        <f t="shared" si="179"/>
        <v>19.768653581918468</v>
      </c>
      <c r="S354" s="34">
        <f t="shared" si="179"/>
        <v>0.4</v>
      </c>
      <c r="T354" s="34">
        <f t="shared" si="179"/>
        <v>0.4</v>
      </c>
      <c r="U354" s="35" t="e">
        <f t="shared" si="179"/>
        <v>#VALUE!</v>
      </c>
      <c r="V354" s="35" t="e">
        <f t="shared" si="179"/>
        <v>#VALUE!</v>
      </c>
      <c r="W354" s="36" t="e">
        <f t="shared" si="179"/>
        <v>#VALUE!</v>
      </c>
      <c r="X354" s="36" t="e">
        <f t="shared" si="179"/>
        <v>#VALUE!</v>
      </c>
      <c r="AG354">
        <f t="shared" si="171"/>
        <v>45.908921481342745</v>
      </c>
      <c r="AH354" s="29">
        <f t="shared" si="180"/>
        <v>2.1948883355447535</v>
      </c>
      <c r="AI354" s="29">
        <f t="shared" si="180"/>
        <v>2.9864750640017461</v>
      </c>
      <c r="AJ354" s="29">
        <f t="shared" si="180"/>
        <v>2.5119475388351811</v>
      </c>
      <c r="AK354" s="29">
        <f t="shared" si="180"/>
        <v>2.5619488950362728</v>
      </c>
      <c r="AL354" s="29">
        <f t="shared" si="180"/>
        <v>1.012768136147173</v>
      </c>
      <c r="AM354" s="30" t="e">
        <f t="shared" si="180"/>
        <v>#VALUE!</v>
      </c>
      <c r="AN354" s="31">
        <f t="shared" si="180"/>
        <v>3.245410342468432</v>
      </c>
      <c r="AO354" s="32">
        <f t="shared" si="180"/>
        <v>0.89922506086377174</v>
      </c>
      <c r="AP354" s="32">
        <f t="shared" si="180"/>
        <v>0.89922506086377174</v>
      </c>
      <c r="AQ354" s="33">
        <f t="shared" si="180"/>
        <v>6.1232467163483015</v>
      </c>
      <c r="AR354" s="33">
        <f t="shared" si="180"/>
        <v>10.480819822182657</v>
      </c>
      <c r="AS354" s="33">
        <f t="shared" si="180"/>
        <v>19.768653581918468</v>
      </c>
      <c r="AT354" s="34">
        <f t="shared" si="180"/>
        <v>0.4</v>
      </c>
      <c r="AU354" s="34">
        <f t="shared" si="180"/>
        <v>0.4</v>
      </c>
      <c r="AV354" s="35" t="e">
        <f t="shared" si="180"/>
        <v>#VALUE!</v>
      </c>
      <c r="AW354" s="35" t="e">
        <f t="shared" si="180"/>
        <v>#VALUE!</v>
      </c>
      <c r="AX354" s="36" t="e">
        <f t="shared" si="180"/>
        <v>#VALUE!</v>
      </c>
      <c r="AY354" s="36" t="e">
        <f t="shared" si="180"/>
        <v>#VALUE!</v>
      </c>
    </row>
    <row r="355" spans="6:51" x14ac:dyDescent="0.3">
      <c r="F355">
        <v>41</v>
      </c>
      <c r="G355" s="29">
        <f t="shared" si="179"/>
        <v>2.1948879421289131</v>
      </c>
      <c r="H355" s="29">
        <f t="shared" si="179"/>
        <v>2.9864736915582908</v>
      </c>
      <c r="I355" s="29">
        <f t="shared" si="179"/>
        <v>2.5119387741896144</v>
      </c>
      <c r="J355" s="29">
        <f t="shared" si="179"/>
        <v>2.5619472023994971</v>
      </c>
      <c r="K355" s="29">
        <f t="shared" si="179"/>
        <v>1.012768136147173</v>
      </c>
      <c r="L355" s="30" t="e">
        <f t="shared" si="179"/>
        <v>#VALUE!</v>
      </c>
      <c r="M355" s="31">
        <f t="shared" si="179"/>
        <v>3.2358659798360092</v>
      </c>
      <c r="N355" s="32">
        <f t="shared" si="179"/>
        <v>0.89922506086377174</v>
      </c>
      <c r="O355" s="32">
        <f t="shared" si="179"/>
        <v>0.89922506086377174</v>
      </c>
      <c r="P355" s="33">
        <f t="shared" si="179"/>
        <v>6.1232467163483015</v>
      </c>
      <c r="Q355" s="33">
        <f t="shared" si="179"/>
        <v>10.480819822182657</v>
      </c>
      <c r="R355" s="33">
        <f t="shared" si="179"/>
        <v>19.768653581918468</v>
      </c>
      <c r="S355" s="34">
        <f t="shared" si="179"/>
        <v>0.4</v>
      </c>
      <c r="T355" s="34">
        <f t="shared" si="179"/>
        <v>0.4</v>
      </c>
      <c r="U355" s="35" t="e">
        <f t="shared" si="179"/>
        <v>#VALUE!</v>
      </c>
      <c r="V355" s="35" t="e">
        <f t="shared" si="179"/>
        <v>#VALUE!</v>
      </c>
      <c r="W355" s="36" t="e">
        <f t="shared" si="179"/>
        <v>#VALUE!</v>
      </c>
      <c r="X355" s="36" t="e">
        <f t="shared" si="179"/>
        <v>#VALUE!</v>
      </c>
      <c r="AG355">
        <f t="shared" si="171"/>
        <v>48.058485286186681</v>
      </c>
      <c r="AH355" s="29">
        <f t="shared" si="180"/>
        <v>2.1948883876201304</v>
      </c>
      <c r="AI355" s="29">
        <f t="shared" si="180"/>
        <v>2.9864752913729617</v>
      </c>
      <c r="AJ355" s="29">
        <f t="shared" si="180"/>
        <v>2.5119485246302715</v>
      </c>
      <c r="AK355" s="29">
        <f t="shared" si="180"/>
        <v>2.5619491681494866</v>
      </c>
      <c r="AL355" s="29">
        <f t="shared" si="180"/>
        <v>1.012768136147173</v>
      </c>
      <c r="AM355" s="30" t="e">
        <f t="shared" si="180"/>
        <v>#VALUE!</v>
      </c>
      <c r="AN355" s="31">
        <f t="shared" si="180"/>
        <v>3.2480158684514193</v>
      </c>
      <c r="AO355" s="32">
        <f t="shared" si="180"/>
        <v>0.89922506086377174</v>
      </c>
      <c r="AP355" s="32">
        <f t="shared" si="180"/>
        <v>0.89922506086377174</v>
      </c>
      <c r="AQ355" s="33">
        <f t="shared" si="180"/>
        <v>6.1232467163483015</v>
      </c>
      <c r="AR355" s="33">
        <f t="shared" si="180"/>
        <v>10.480819822182657</v>
      </c>
      <c r="AS355" s="33">
        <f t="shared" si="180"/>
        <v>19.768653581918468</v>
      </c>
      <c r="AT355" s="34">
        <f t="shared" si="180"/>
        <v>0.4</v>
      </c>
      <c r="AU355" s="34">
        <f t="shared" si="180"/>
        <v>0.4</v>
      </c>
      <c r="AV355" s="35" t="e">
        <f t="shared" si="180"/>
        <v>#VALUE!</v>
      </c>
      <c r="AW355" s="35" t="e">
        <f t="shared" si="180"/>
        <v>#VALUE!</v>
      </c>
      <c r="AX355" s="36" t="e">
        <f t="shared" si="180"/>
        <v>#VALUE!</v>
      </c>
      <c r="AY355" s="36" t="e">
        <f t="shared" si="180"/>
        <v>#VALUE!</v>
      </c>
    </row>
    <row r="356" spans="6:51" x14ac:dyDescent="0.3">
      <c r="F356">
        <v>42</v>
      </c>
      <c r="G356" s="29">
        <f t="shared" si="179"/>
        <v>2.1948880820682533</v>
      </c>
      <c r="H356" s="29">
        <f t="shared" si="179"/>
        <v>2.9864741338241636</v>
      </c>
      <c r="I356" s="29">
        <f t="shared" si="179"/>
        <v>2.5119420276702646</v>
      </c>
      <c r="J356" s="29">
        <f t="shared" si="179"/>
        <v>2.5619477538060114</v>
      </c>
      <c r="K356" s="29">
        <f t="shared" si="179"/>
        <v>1.012768136147173</v>
      </c>
      <c r="L356" s="30" t="e">
        <f t="shared" si="179"/>
        <v>#VALUE!</v>
      </c>
      <c r="M356" s="31">
        <f t="shared" si="179"/>
        <v>3.2383469871409281</v>
      </c>
      <c r="N356" s="32">
        <f t="shared" si="179"/>
        <v>0.89922506086377174</v>
      </c>
      <c r="O356" s="32">
        <f t="shared" si="179"/>
        <v>0.89922506086377174</v>
      </c>
      <c r="P356" s="33">
        <f t="shared" si="179"/>
        <v>6.1232467163483015</v>
      </c>
      <c r="Q356" s="33">
        <f t="shared" si="179"/>
        <v>10.480819822182657</v>
      </c>
      <c r="R356" s="33">
        <f t="shared" si="179"/>
        <v>19.768653581918468</v>
      </c>
      <c r="S356" s="34">
        <f t="shared" si="179"/>
        <v>0.4</v>
      </c>
      <c r="T356" s="34">
        <f t="shared" si="179"/>
        <v>0.4</v>
      </c>
      <c r="U356" s="35" t="e">
        <f t="shared" si="179"/>
        <v>#VALUE!</v>
      </c>
      <c r="V356" s="35" t="e">
        <f t="shared" si="179"/>
        <v>#VALUE!</v>
      </c>
      <c r="W356" s="36" t="e">
        <f t="shared" si="179"/>
        <v>#VALUE!</v>
      </c>
      <c r="X356" s="36" t="e">
        <f t="shared" si="179"/>
        <v>#VALUE!</v>
      </c>
      <c r="AG356">
        <f t="shared" si="171"/>
        <v>50.049146529274978</v>
      </c>
      <c r="AH356" s="29">
        <f t="shared" si="180"/>
        <v>2.1948884147346579</v>
      </c>
      <c r="AI356" s="29">
        <f t="shared" si="180"/>
        <v>2.9864754182505169</v>
      </c>
      <c r="AJ356" s="29">
        <f t="shared" si="180"/>
        <v>2.5119489869115839</v>
      </c>
      <c r="AK356" s="29">
        <f t="shared" si="180"/>
        <v>2.5619493188587876</v>
      </c>
      <c r="AL356" s="29">
        <f t="shared" si="180"/>
        <v>1.012768136147173</v>
      </c>
      <c r="AM356" s="30" t="e">
        <f t="shared" si="180"/>
        <v>#VALUE!</v>
      </c>
      <c r="AN356" s="31">
        <f t="shared" si="180"/>
        <v>3.2498801340706529</v>
      </c>
      <c r="AO356" s="32">
        <f t="shared" si="180"/>
        <v>0.89922506086377174</v>
      </c>
      <c r="AP356" s="32">
        <f t="shared" si="180"/>
        <v>0.89922506086377174</v>
      </c>
      <c r="AQ356" s="33">
        <f t="shared" si="180"/>
        <v>6.1232467163483015</v>
      </c>
      <c r="AR356" s="33">
        <f t="shared" si="180"/>
        <v>10.480819822182657</v>
      </c>
      <c r="AS356" s="33">
        <f t="shared" si="180"/>
        <v>19.768653581918468</v>
      </c>
      <c r="AT356" s="34">
        <f t="shared" si="180"/>
        <v>0.4</v>
      </c>
      <c r="AU356" s="34">
        <f t="shared" si="180"/>
        <v>0.4</v>
      </c>
      <c r="AV356" s="35" t="e">
        <f t="shared" si="180"/>
        <v>#VALUE!</v>
      </c>
      <c r="AW356" s="35" t="e">
        <f t="shared" si="180"/>
        <v>#VALUE!</v>
      </c>
      <c r="AX356" s="36" t="e">
        <f t="shared" si="180"/>
        <v>#VALUE!</v>
      </c>
      <c r="AY356" s="36" t="e">
        <f t="shared" si="180"/>
        <v>#VALUE!</v>
      </c>
    </row>
    <row r="357" spans="6:51" x14ac:dyDescent="0.3">
      <c r="F357">
        <v>43</v>
      </c>
      <c r="G357" s="29">
        <f t="shared" si="179"/>
        <v>2.1948881804967968</v>
      </c>
      <c r="H357" s="29">
        <f t="shared" si="179"/>
        <v>2.9864744699588428</v>
      </c>
      <c r="I357" s="29">
        <f t="shared" si="179"/>
        <v>2.5119442502359983</v>
      </c>
      <c r="J357" s="29">
        <f t="shared" si="179"/>
        <v>2.5619481695967048</v>
      </c>
      <c r="K357" s="29">
        <f t="shared" si="179"/>
        <v>1.012768136147173</v>
      </c>
      <c r="L357" s="30" t="e">
        <f t="shared" si="179"/>
        <v>#VALUE!</v>
      </c>
      <c r="M357" s="31">
        <f t="shared" si="179"/>
        <v>3.2405146403632901</v>
      </c>
      <c r="N357" s="32">
        <f t="shared" si="179"/>
        <v>0.89922506086377174</v>
      </c>
      <c r="O357" s="32">
        <f t="shared" si="179"/>
        <v>0.89922506086377174</v>
      </c>
      <c r="P357" s="33">
        <f t="shared" si="179"/>
        <v>6.1232467163483015</v>
      </c>
      <c r="Q357" s="33">
        <f t="shared" si="179"/>
        <v>10.480819822182657</v>
      </c>
      <c r="R357" s="33">
        <f t="shared" si="179"/>
        <v>19.768653581918468</v>
      </c>
      <c r="S357" s="34">
        <f t="shared" si="179"/>
        <v>0.4</v>
      </c>
      <c r="T357" s="34">
        <f t="shared" si="179"/>
        <v>0.4</v>
      </c>
      <c r="U357" s="35" t="e">
        <f t="shared" si="179"/>
        <v>#VALUE!</v>
      </c>
      <c r="V357" s="35" t="e">
        <f t="shared" si="179"/>
        <v>#VALUE!</v>
      </c>
      <c r="W357" s="36" t="e">
        <f t="shared" si="179"/>
        <v>#VALUE!</v>
      </c>
      <c r="X357" s="36" t="e">
        <f t="shared" si="179"/>
        <v>#VALUE!</v>
      </c>
      <c r="AG357">
        <f t="shared" si="171"/>
        <v>51.88345373655357</v>
      </c>
      <c r="AH357" s="29">
        <f t="shared" si="180"/>
        <v>2.1948884300472211</v>
      </c>
      <c r="AI357" s="29">
        <f t="shared" si="180"/>
        <v>2.9864754928617834</v>
      </c>
      <c r="AJ357" s="29">
        <f t="shared" si="180"/>
        <v>2.5119492220157422</v>
      </c>
      <c r="AK357" s="29">
        <f t="shared" si="180"/>
        <v>2.5619494066989432</v>
      </c>
      <c r="AL357" s="29">
        <f t="shared" si="180"/>
        <v>1.012768136147173</v>
      </c>
      <c r="AM357" s="30" t="e">
        <f t="shared" si="180"/>
        <v>#VALUE!</v>
      </c>
      <c r="AN357" s="31">
        <f t="shared" si="180"/>
        <v>3.2512432744039197</v>
      </c>
      <c r="AO357" s="32">
        <f t="shared" si="180"/>
        <v>0.89922506086377174</v>
      </c>
      <c r="AP357" s="32">
        <f t="shared" si="180"/>
        <v>0.89922506086377174</v>
      </c>
      <c r="AQ357" s="33">
        <f t="shared" si="180"/>
        <v>6.1232467163483015</v>
      </c>
      <c r="AR357" s="33">
        <f t="shared" si="180"/>
        <v>10.480819822182657</v>
      </c>
      <c r="AS357" s="33">
        <f t="shared" si="180"/>
        <v>19.768653581918468</v>
      </c>
      <c r="AT357" s="34">
        <f t="shared" si="180"/>
        <v>0.4</v>
      </c>
      <c r="AU357" s="34">
        <f t="shared" si="180"/>
        <v>0.4</v>
      </c>
      <c r="AV357" s="35" t="e">
        <f t="shared" si="180"/>
        <v>#VALUE!</v>
      </c>
      <c r="AW357" s="35" t="e">
        <f t="shared" si="180"/>
        <v>#VALUE!</v>
      </c>
      <c r="AX357" s="36" t="e">
        <f t="shared" si="180"/>
        <v>#VALUE!</v>
      </c>
      <c r="AY357" s="36" t="e">
        <f t="shared" si="180"/>
        <v>#VALUE!</v>
      </c>
    </row>
    <row r="358" spans="6:51" x14ac:dyDescent="0.3">
      <c r="F358">
        <v>44</v>
      </c>
      <c r="G358" s="29">
        <f t="shared" si="179"/>
        <v>2.1948882506738681</v>
      </c>
      <c r="H358" s="29">
        <f t="shared" si="179"/>
        <v>2.9864747267816139</v>
      </c>
      <c r="I358" s="29">
        <f t="shared" si="179"/>
        <v>2.5119457824191072</v>
      </c>
      <c r="J358" s="29">
        <f t="shared" si="179"/>
        <v>2.5619484849311696</v>
      </c>
      <c r="K358" s="29">
        <f t="shared" si="179"/>
        <v>1.012768136147173</v>
      </c>
      <c r="L358" s="30" t="e">
        <f t="shared" si="179"/>
        <v>#VALUE!</v>
      </c>
      <c r="M358" s="31">
        <f t="shared" si="179"/>
        <v>3.2424117502963212</v>
      </c>
      <c r="N358" s="32">
        <f t="shared" si="179"/>
        <v>0.89922506086377174</v>
      </c>
      <c r="O358" s="32">
        <f t="shared" si="179"/>
        <v>0.89922506086377174</v>
      </c>
      <c r="P358" s="33">
        <f t="shared" si="179"/>
        <v>6.1232467163483015</v>
      </c>
      <c r="Q358" s="33">
        <f t="shared" si="179"/>
        <v>10.480819822182657</v>
      </c>
      <c r="R358" s="33">
        <f t="shared" si="179"/>
        <v>19.768653581918468</v>
      </c>
      <c r="S358" s="34">
        <f t="shared" si="179"/>
        <v>0.4</v>
      </c>
      <c r="T358" s="34">
        <f t="shared" si="179"/>
        <v>0.4</v>
      </c>
      <c r="U358" s="35" t="e">
        <f t="shared" si="179"/>
        <v>#VALUE!</v>
      </c>
      <c r="V358" s="35" t="e">
        <f t="shared" si="179"/>
        <v>#VALUE!</v>
      </c>
      <c r="W358" s="36" t="e">
        <f t="shared" si="179"/>
        <v>#VALUE!</v>
      </c>
      <c r="X358" s="36" t="e">
        <f t="shared" si="179"/>
        <v>#VALUE!</v>
      </c>
      <c r="AG358">
        <f t="shared" si="171"/>
        <v>53.57368754321287</v>
      </c>
      <c r="AH358" s="29">
        <f t="shared" si="180"/>
        <v>2.1948884393372419</v>
      </c>
      <c r="AI358" s="29">
        <f t="shared" si="180"/>
        <v>2.986475539029005</v>
      </c>
      <c r="AJ358" s="29">
        <f t="shared" si="180"/>
        <v>2.5119493509123707</v>
      </c>
      <c r="AK358" s="29">
        <f t="shared" si="180"/>
        <v>2.5619494606677322</v>
      </c>
      <c r="AL358" s="29">
        <f t="shared" si="180"/>
        <v>1.012768136147173</v>
      </c>
      <c r="AM358" s="30" t="e">
        <f t="shared" si="180"/>
        <v>#VALUE!</v>
      </c>
      <c r="AN358" s="31">
        <f t="shared" si="180"/>
        <v>3.2522643964271247</v>
      </c>
      <c r="AO358" s="32">
        <f t="shared" si="180"/>
        <v>0.89922506086377174</v>
      </c>
      <c r="AP358" s="32">
        <f t="shared" si="180"/>
        <v>0.89922506086377174</v>
      </c>
      <c r="AQ358" s="33">
        <f t="shared" si="180"/>
        <v>6.1232467163483015</v>
      </c>
      <c r="AR358" s="33">
        <f t="shared" si="180"/>
        <v>10.480819822182657</v>
      </c>
      <c r="AS358" s="33">
        <f t="shared" si="180"/>
        <v>19.768653581918468</v>
      </c>
      <c r="AT358" s="34">
        <f t="shared" si="180"/>
        <v>0.4</v>
      </c>
      <c r="AU358" s="34">
        <f t="shared" si="180"/>
        <v>0.4</v>
      </c>
      <c r="AV358" s="35" t="e">
        <f t="shared" si="180"/>
        <v>#VALUE!</v>
      </c>
      <c r="AW358" s="35" t="e">
        <f t="shared" si="180"/>
        <v>#VALUE!</v>
      </c>
      <c r="AX358" s="36" t="e">
        <f t="shared" si="180"/>
        <v>#VALUE!</v>
      </c>
      <c r="AY358" s="36" t="e">
        <f t="shared" si="180"/>
        <v>#VALUE!</v>
      </c>
    </row>
    <row r="359" spans="6:51" x14ac:dyDescent="0.3">
      <c r="F359">
        <v>45</v>
      </c>
      <c r="G359" s="29">
        <f t="shared" si="179"/>
        <v>2.194888301374216</v>
      </c>
      <c r="H359" s="29">
        <f t="shared" si="179"/>
        <v>2.9864749240339918</v>
      </c>
      <c r="I359" s="29">
        <f t="shared" si="179"/>
        <v>2.5119468483603073</v>
      </c>
      <c r="J359" s="29">
        <f t="shared" ref="J359:X359" si="181">J$160+J287</f>
        <v>2.5619487254409856</v>
      </c>
      <c r="K359" s="29">
        <f t="shared" si="181"/>
        <v>1.012768136147173</v>
      </c>
      <c r="L359" s="30" t="e">
        <f t="shared" si="181"/>
        <v>#VALUE!</v>
      </c>
      <c r="M359" s="31">
        <f t="shared" si="181"/>
        <v>3.2440749787597492</v>
      </c>
      <c r="N359" s="32">
        <f t="shared" si="181"/>
        <v>0.89922506086377174</v>
      </c>
      <c r="O359" s="32">
        <f t="shared" si="181"/>
        <v>0.89922506086377174</v>
      </c>
      <c r="P359" s="33">
        <f t="shared" si="181"/>
        <v>6.1232467163483015</v>
      </c>
      <c r="Q359" s="33">
        <f t="shared" si="181"/>
        <v>10.480819822182657</v>
      </c>
      <c r="R359" s="33">
        <f t="shared" si="181"/>
        <v>19.768653581918468</v>
      </c>
      <c r="S359" s="34">
        <f t="shared" si="181"/>
        <v>0.4</v>
      </c>
      <c r="T359" s="34">
        <f t="shared" si="181"/>
        <v>0.4</v>
      </c>
      <c r="U359" s="35" t="e">
        <f t="shared" si="181"/>
        <v>#VALUE!</v>
      </c>
      <c r="V359" s="35" t="e">
        <f t="shared" si="181"/>
        <v>#VALUE!</v>
      </c>
      <c r="W359" s="36" t="e">
        <f t="shared" si="181"/>
        <v>#VALUE!</v>
      </c>
      <c r="X359" s="36" t="e">
        <f t="shared" si="181"/>
        <v>#VALUE!</v>
      </c>
      <c r="AG359">
        <f t="shared" si="171"/>
        <v>55.13116401707601</v>
      </c>
      <c r="AH359" s="29">
        <f t="shared" si="180"/>
        <v>2.1948884453145245</v>
      </c>
      <c r="AI359" s="29">
        <f t="shared" si="180"/>
        <v>2.9864755688853233</v>
      </c>
      <c r="AJ359" s="29">
        <f t="shared" si="180"/>
        <v>2.5119494262590463</v>
      </c>
      <c r="AK359" s="29">
        <f t="shared" ref="AK359:AY359" si="182">AK$160+AK287</f>
        <v>2.5619494953722382</v>
      </c>
      <c r="AL359" s="29">
        <f t="shared" si="182"/>
        <v>1.012768136147173</v>
      </c>
      <c r="AM359" s="30" t="e">
        <f t="shared" si="182"/>
        <v>#VALUE!</v>
      </c>
      <c r="AN359" s="31">
        <f t="shared" si="182"/>
        <v>3.2530458200634578</v>
      </c>
      <c r="AO359" s="32">
        <f t="shared" si="182"/>
        <v>0.89922506086377174</v>
      </c>
      <c r="AP359" s="32">
        <f t="shared" si="182"/>
        <v>0.89922506086377174</v>
      </c>
      <c r="AQ359" s="33">
        <f t="shared" si="182"/>
        <v>6.1232467163483015</v>
      </c>
      <c r="AR359" s="33">
        <f t="shared" si="182"/>
        <v>10.480819822182657</v>
      </c>
      <c r="AS359" s="33">
        <f t="shared" si="182"/>
        <v>19.768653581918468</v>
      </c>
      <c r="AT359" s="34">
        <f t="shared" si="182"/>
        <v>0.4</v>
      </c>
      <c r="AU359" s="34">
        <f t="shared" si="182"/>
        <v>0.4</v>
      </c>
      <c r="AV359" s="35" t="e">
        <f t="shared" si="182"/>
        <v>#VALUE!</v>
      </c>
      <c r="AW359" s="35" t="e">
        <f t="shared" si="182"/>
        <v>#VALUE!</v>
      </c>
      <c r="AX359" s="36" t="e">
        <f t="shared" si="182"/>
        <v>#VALUE!</v>
      </c>
      <c r="AY359" s="36" t="e">
        <f t="shared" si="182"/>
        <v>#VALUE!</v>
      </c>
    </row>
    <row r="360" spans="6:51" x14ac:dyDescent="0.3">
      <c r="F360">
        <v>46</v>
      </c>
      <c r="G360" s="29">
        <f t="shared" ref="G360:X374" si="183">G$160+G288</f>
        <v>2.1948883384766651</v>
      </c>
      <c r="H360" s="29">
        <f t="shared" si="183"/>
        <v>2.986475076318436</v>
      </c>
      <c r="I360" s="29">
        <f t="shared" si="183"/>
        <v>2.5119475967441636</v>
      </c>
      <c r="J360" s="29">
        <f t="shared" si="183"/>
        <v>2.5619489099118216</v>
      </c>
      <c r="K360" s="29">
        <f t="shared" si="183"/>
        <v>1.012768136147173</v>
      </c>
      <c r="L360" s="30" t="e">
        <f t="shared" si="183"/>
        <v>#VALUE!</v>
      </c>
      <c r="M360" s="31">
        <f t="shared" si="183"/>
        <v>3.2455357458004039</v>
      </c>
      <c r="N360" s="32">
        <f t="shared" si="183"/>
        <v>0.89922506086377174</v>
      </c>
      <c r="O360" s="32">
        <f t="shared" si="183"/>
        <v>0.89922506086377174</v>
      </c>
      <c r="P360" s="33">
        <f t="shared" si="183"/>
        <v>6.1232467163483015</v>
      </c>
      <c r="Q360" s="33">
        <f t="shared" si="183"/>
        <v>10.480819822182657</v>
      </c>
      <c r="R360" s="33">
        <f t="shared" si="183"/>
        <v>19.768653581918468</v>
      </c>
      <c r="S360" s="34">
        <f t="shared" si="183"/>
        <v>0.4</v>
      </c>
      <c r="T360" s="34">
        <f t="shared" si="183"/>
        <v>0.4</v>
      </c>
      <c r="U360" s="35" t="e">
        <f t="shared" si="183"/>
        <v>#VALUE!</v>
      </c>
      <c r="V360" s="35" t="e">
        <f t="shared" si="183"/>
        <v>#VALUE!</v>
      </c>
      <c r="W360" s="36" t="e">
        <f t="shared" si="183"/>
        <v>#VALUE!</v>
      </c>
      <c r="X360" s="36" t="e">
        <f t="shared" si="183"/>
        <v>#VALUE!</v>
      </c>
      <c r="AG360">
        <f t="shared" si="171"/>
        <v>56.566310419354807</v>
      </c>
      <c r="AH360" s="29">
        <f t="shared" ref="AH360:AY374" si="184">AH$160+AH288</f>
        <v>2.1948884493515752</v>
      </c>
      <c r="AI360" s="29">
        <f t="shared" si="184"/>
        <v>2.9864755889495709</v>
      </c>
      <c r="AJ360" s="29">
        <f t="shared" si="184"/>
        <v>2.5119494727861293</v>
      </c>
      <c r="AK360" s="29">
        <f t="shared" si="184"/>
        <v>2.5619495185891381</v>
      </c>
      <c r="AL360" s="29">
        <f t="shared" si="184"/>
        <v>1.012768136147173</v>
      </c>
      <c r="AM360" s="30" t="e">
        <f t="shared" si="184"/>
        <v>#VALUE!</v>
      </c>
      <c r="AN360" s="31">
        <f t="shared" si="184"/>
        <v>3.2536551996144953</v>
      </c>
      <c r="AO360" s="32">
        <f t="shared" si="184"/>
        <v>0.89922506086377174</v>
      </c>
      <c r="AP360" s="32">
        <f t="shared" si="184"/>
        <v>0.89922506086377174</v>
      </c>
      <c r="AQ360" s="33">
        <f t="shared" si="184"/>
        <v>6.1232467163483015</v>
      </c>
      <c r="AR360" s="33">
        <f t="shared" si="184"/>
        <v>10.480819822182657</v>
      </c>
      <c r="AS360" s="33">
        <f t="shared" si="184"/>
        <v>19.768653581918468</v>
      </c>
      <c r="AT360" s="34">
        <f t="shared" si="184"/>
        <v>0.4</v>
      </c>
      <c r="AU360" s="34">
        <f t="shared" si="184"/>
        <v>0.4</v>
      </c>
      <c r="AV360" s="35" t="e">
        <f t="shared" si="184"/>
        <v>#VALUE!</v>
      </c>
      <c r="AW360" s="35" t="e">
        <f t="shared" si="184"/>
        <v>#VALUE!</v>
      </c>
      <c r="AX360" s="36" t="e">
        <f t="shared" si="184"/>
        <v>#VALUE!</v>
      </c>
      <c r="AY360" s="36" t="e">
        <f t="shared" si="184"/>
        <v>#VALUE!</v>
      </c>
    </row>
    <row r="361" spans="6:51" x14ac:dyDescent="0.3">
      <c r="F361">
        <v>47</v>
      </c>
      <c r="G361" s="29">
        <f t="shared" si="183"/>
        <v>2.1948883659678629</v>
      </c>
      <c r="H361" s="29">
        <f t="shared" si="183"/>
        <v>2.9864751944885377</v>
      </c>
      <c r="I361" s="29">
        <f t="shared" si="183"/>
        <v>2.511948126984815</v>
      </c>
      <c r="J361" s="29">
        <f t="shared" si="183"/>
        <v>2.5619490521850716</v>
      </c>
      <c r="K361" s="29">
        <f t="shared" si="183"/>
        <v>1.012768136147173</v>
      </c>
      <c r="L361" s="30" t="e">
        <f t="shared" si="183"/>
        <v>#VALUE!</v>
      </c>
      <c r="M361" s="31">
        <f t="shared" si="183"/>
        <v>3.2468210027455204</v>
      </c>
      <c r="N361" s="32">
        <f t="shared" si="183"/>
        <v>0.89922506086377174</v>
      </c>
      <c r="O361" s="32">
        <f t="shared" si="183"/>
        <v>0.89922506086377174</v>
      </c>
      <c r="P361" s="33">
        <f t="shared" si="183"/>
        <v>6.1232467163483015</v>
      </c>
      <c r="Q361" s="33">
        <f t="shared" si="183"/>
        <v>10.480819822182657</v>
      </c>
      <c r="R361" s="33">
        <f t="shared" si="183"/>
        <v>19.768653581918468</v>
      </c>
      <c r="S361" s="34">
        <f t="shared" si="183"/>
        <v>0.4</v>
      </c>
      <c r="T361" s="34">
        <f t="shared" si="183"/>
        <v>0.4</v>
      </c>
      <c r="U361" s="35" t="e">
        <f t="shared" si="183"/>
        <v>#VALUE!</v>
      </c>
      <c r="V361" s="35" t="e">
        <f t="shared" si="183"/>
        <v>#VALUE!</v>
      </c>
      <c r="W361" s="36" t="e">
        <f t="shared" si="183"/>
        <v>#VALUE!</v>
      </c>
      <c r="X361" s="36" t="e">
        <f t="shared" si="183"/>
        <v>#VALUE!</v>
      </c>
      <c r="AG361">
        <f t="shared" si="171"/>
        <v>57.888735014870583</v>
      </c>
      <c r="AH361" s="29">
        <f t="shared" si="184"/>
        <v>2.1948884521905239</v>
      </c>
      <c r="AI361" s="29">
        <f t="shared" si="184"/>
        <v>2.9864756028932673</v>
      </c>
      <c r="AJ361" s="29">
        <f t="shared" si="184"/>
        <v>2.5119495029017229</v>
      </c>
      <c r="AK361" s="29">
        <f t="shared" si="184"/>
        <v>2.5619495346652492</v>
      </c>
      <c r="AL361" s="29">
        <f t="shared" si="184"/>
        <v>1.012768136147173</v>
      </c>
      <c r="AM361" s="30" t="e">
        <f t="shared" si="184"/>
        <v>#VALUE!</v>
      </c>
      <c r="AN361" s="31">
        <f t="shared" si="184"/>
        <v>3.2541384131577518</v>
      </c>
      <c r="AO361" s="32">
        <f t="shared" si="184"/>
        <v>0.89922506086377174</v>
      </c>
      <c r="AP361" s="32">
        <f t="shared" si="184"/>
        <v>0.89922506086377174</v>
      </c>
      <c r="AQ361" s="33">
        <f t="shared" si="184"/>
        <v>6.1232467163483015</v>
      </c>
      <c r="AR361" s="33">
        <f t="shared" si="184"/>
        <v>10.480819822182657</v>
      </c>
      <c r="AS361" s="33">
        <f t="shared" si="184"/>
        <v>19.768653581918468</v>
      </c>
      <c r="AT361" s="34">
        <f t="shared" si="184"/>
        <v>0.4</v>
      </c>
      <c r="AU361" s="34">
        <f t="shared" si="184"/>
        <v>0.4</v>
      </c>
      <c r="AV361" s="35" t="e">
        <f t="shared" si="184"/>
        <v>#VALUE!</v>
      </c>
      <c r="AW361" s="35" t="e">
        <f t="shared" si="184"/>
        <v>#VALUE!</v>
      </c>
      <c r="AX361" s="36" t="e">
        <f t="shared" si="184"/>
        <v>#VALUE!</v>
      </c>
      <c r="AY361" s="36" t="e">
        <f t="shared" si="184"/>
        <v>#VALUE!</v>
      </c>
    </row>
    <row r="362" spans="6:51" x14ac:dyDescent="0.3">
      <c r="F362">
        <v>48</v>
      </c>
      <c r="G362" s="29">
        <f t="shared" si="183"/>
        <v>2.1948883865836382</v>
      </c>
      <c r="H362" s="29">
        <f t="shared" si="183"/>
        <v>2.9864752866503457</v>
      </c>
      <c r="I362" s="29">
        <f t="shared" si="183"/>
        <v>2.5119485060869411</v>
      </c>
      <c r="J362" s="29">
        <f t="shared" si="183"/>
        <v>2.561949162512879</v>
      </c>
      <c r="K362" s="29">
        <f t="shared" si="183"/>
        <v>1.012768136147173</v>
      </c>
      <c r="L362" s="30" t="e">
        <f t="shared" si="183"/>
        <v>#VALUE!</v>
      </c>
      <c r="M362" s="31">
        <f t="shared" si="183"/>
        <v>3.2479538903155443</v>
      </c>
      <c r="N362" s="32">
        <f t="shared" si="183"/>
        <v>0.89922506086377174</v>
      </c>
      <c r="O362" s="32">
        <f t="shared" si="183"/>
        <v>0.89922506086377174</v>
      </c>
      <c r="P362" s="33">
        <f t="shared" si="183"/>
        <v>6.1232467163483015</v>
      </c>
      <c r="Q362" s="33">
        <f t="shared" si="183"/>
        <v>10.480819822182657</v>
      </c>
      <c r="R362" s="33">
        <f t="shared" si="183"/>
        <v>19.768653581918468</v>
      </c>
      <c r="S362" s="34">
        <f t="shared" si="183"/>
        <v>0.4</v>
      </c>
      <c r="T362" s="34">
        <f t="shared" si="183"/>
        <v>0.4</v>
      </c>
      <c r="U362" s="35" t="e">
        <f t="shared" si="183"/>
        <v>#VALUE!</v>
      </c>
      <c r="V362" s="35" t="e">
        <f t="shared" si="183"/>
        <v>#VALUE!</v>
      </c>
      <c r="W362" s="36" t="e">
        <f t="shared" si="183"/>
        <v>#VALUE!</v>
      </c>
      <c r="X362" s="36" t="e">
        <f t="shared" si="183"/>
        <v>#VALUE!</v>
      </c>
      <c r="AG362">
        <f t="shared" si="171"/>
        <v>59.107291399116981</v>
      </c>
      <c r="AH362" s="29">
        <f t="shared" si="184"/>
        <v>2.1948884542556497</v>
      </c>
      <c r="AI362" s="29">
        <f t="shared" si="184"/>
        <v>2.986475612872499</v>
      </c>
      <c r="AJ362" s="29">
        <f t="shared" si="184"/>
        <v>2.5119495232012827</v>
      </c>
      <c r="AK362" s="29">
        <f t="shared" si="184"/>
        <v>2.5619495461370789</v>
      </c>
      <c r="AL362" s="29">
        <f t="shared" si="184"/>
        <v>1.012768136147173</v>
      </c>
      <c r="AM362" s="30" t="e">
        <f t="shared" si="184"/>
        <v>#VALUE!</v>
      </c>
      <c r="AN362" s="31">
        <f t="shared" si="184"/>
        <v>3.2545272952952398</v>
      </c>
      <c r="AO362" s="32">
        <f t="shared" si="184"/>
        <v>0.89922506086377174</v>
      </c>
      <c r="AP362" s="32">
        <f t="shared" si="184"/>
        <v>0.89922506086377174</v>
      </c>
      <c r="AQ362" s="33">
        <f t="shared" si="184"/>
        <v>6.1232467163483015</v>
      </c>
      <c r="AR362" s="33">
        <f t="shared" si="184"/>
        <v>10.480819822182657</v>
      </c>
      <c r="AS362" s="33">
        <f t="shared" si="184"/>
        <v>19.768653581918468</v>
      </c>
      <c r="AT362" s="34">
        <f t="shared" si="184"/>
        <v>0.4</v>
      </c>
      <c r="AU362" s="34">
        <f t="shared" si="184"/>
        <v>0.4</v>
      </c>
      <c r="AV362" s="35" t="e">
        <f t="shared" si="184"/>
        <v>#VALUE!</v>
      </c>
      <c r="AW362" s="35" t="e">
        <f t="shared" si="184"/>
        <v>#VALUE!</v>
      </c>
      <c r="AX362" s="36" t="e">
        <f t="shared" si="184"/>
        <v>#VALUE!</v>
      </c>
      <c r="AY362" s="36" t="e">
        <f t="shared" si="184"/>
        <v>#VALUE!</v>
      </c>
    </row>
    <row r="363" spans="6:51" x14ac:dyDescent="0.3">
      <c r="F363">
        <v>49</v>
      </c>
      <c r="G363" s="29">
        <f t="shared" si="183"/>
        <v>2.1948884022234134</v>
      </c>
      <c r="H363" s="29">
        <f t="shared" si="183"/>
        <v>2.9864753588868629</v>
      </c>
      <c r="I363" s="29">
        <f t="shared" si="183"/>
        <v>2.5119487795765223</v>
      </c>
      <c r="J363" s="29">
        <f t="shared" si="183"/>
        <v>2.5619492485284714</v>
      </c>
      <c r="K363" s="29">
        <f t="shared" si="183"/>
        <v>1.012768136147173</v>
      </c>
      <c r="L363" s="30" t="e">
        <f t="shared" si="183"/>
        <v>#VALUE!</v>
      </c>
      <c r="M363" s="31">
        <f t="shared" si="183"/>
        <v>3.2489542985129023</v>
      </c>
      <c r="N363" s="32">
        <f t="shared" si="183"/>
        <v>0.89922506086377174</v>
      </c>
      <c r="O363" s="32">
        <f t="shared" si="183"/>
        <v>0.89922506086377174</v>
      </c>
      <c r="P363" s="33">
        <f t="shared" si="183"/>
        <v>6.1232467163483015</v>
      </c>
      <c r="Q363" s="33">
        <f t="shared" si="183"/>
        <v>10.480819822182657</v>
      </c>
      <c r="R363" s="33">
        <f t="shared" si="183"/>
        <v>19.768653581918468</v>
      </c>
      <c r="S363" s="34">
        <f t="shared" si="183"/>
        <v>0.4</v>
      </c>
      <c r="T363" s="34">
        <f t="shared" si="183"/>
        <v>0.4</v>
      </c>
      <c r="U363" s="35" t="e">
        <f t="shared" si="183"/>
        <v>#VALUE!</v>
      </c>
      <c r="V363" s="35" t="e">
        <f t="shared" si="183"/>
        <v>#VALUE!</v>
      </c>
      <c r="W363" s="36" t="e">
        <f t="shared" si="183"/>
        <v>#VALUE!</v>
      </c>
      <c r="X363" s="36" t="e">
        <f t="shared" si="183"/>
        <v>#VALUE!</v>
      </c>
      <c r="AG363">
        <f t="shared" si="171"/>
        <v>60.230137772832911</v>
      </c>
      <c r="AH363" s="29">
        <f t="shared" si="184"/>
        <v>2.1948884558014132</v>
      </c>
      <c r="AI363" s="29">
        <f t="shared" si="184"/>
        <v>2.9864756202013583</v>
      </c>
      <c r="AJ363" s="29">
        <f t="shared" si="184"/>
        <v>2.5119495373724905</v>
      </c>
      <c r="AK363" s="29">
        <f t="shared" si="184"/>
        <v>2.5619495545423718</v>
      </c>
      <c r="AL363" s="29">
        <f t="shared" si="184"/>
        <v>1.012768136147173</v>
      </c>
      <c r="AM363" s="30" t="e">
        <f t="shared" si="184"/>
        <v>#VALUE!</v>
      </c>
      <c r="AN363" s="31">
        <f t="shared" si="184"/>
        <v>3.2548444032478896</v>
      </c>
      <c r="AO363" s="32">
        <f t="shared" si="184"/>
        <v>0.89922506086377174</v>
      </c>
      <c r="AP363" s="32">
        <f t="shared" si="184"/>
        <v>0.89922506086377174</v>
      </c>
      <c r="AQ363" s="33">
        <f t="shared" si="184"/>
        <v>6.1232467163483015</v>
      </c>
      <c r="AR363" s="33">
        <f t="shared" si="184"/>
        <v>10.480819822182657</v>
      </c>
      <c r="AS363" s="33">
        <f t="shared" si="184"/>
        <v>19.768653581918468</v>
      </c>
      <c r="AT363" s="34">
        <f t="shared" si="184"/>
        <v>0.4</v>
      </c>
      <c r="AU363" s="34">
        <f t="shared" si="184"/>
        <v>0.4</v>
      </c>
      <c r="AV363" s="35" t="e">
        <f t="shared" si="184"/>
        <v>#VALUE!</v>
      </c>
      <c r="AW363" s="35" t="e">
        <f t="shared" si="184"/>
        <v>#VALUE!</v>
      </c>
      <c r="AX363" s="36" t="e">
        <f t="shared" si="184"/>
        <v>#VALUE!</v>
      </c>
      <c r="AY363" s="36" t="e">
        <f t="shared" si="184"/>
        <v>#VALUE!</v>
      </c>
    </row>
    <row r="364" spans="6:51" x14ac:dyDescent="0.3">
      <c r="F364">
        <v>50</v>
      </c>
      <c r="G364" s="29">
        <f t="shared" si="183"/>
        <v>2.194888414220967</v>
      </c>
      <c r="H364" s="29">
        <f t="shared" si="183"/>
        <v>2.9864754157845907</v>
      </c>
      <c r="I364" s="29">
        <f t="shared" si="183"/>
        <v>2.5119489786366986</v>
      </c>
      <c r="J364" s="29">
        <f t="shared" si="183"/>
        <v>2.5619493159444753</v>
      </c>
      <c r="K364" s="29">
        <f t="shared" si="183"/>
        <v>1.012768136147173</v>
      </c>
      <c r="L364" s="30" t="e">
        <f t="shared" si="183"/>
        <v>#VALUE!</v>
      </c>
      <c r="M364" s="31">
        <f t="shared" si="183"/>
        <v>3.2498393427499739</v>
      </c>
      <c r="N364" s="32">
        <f t="shared" si="183"/>
        <v>0.89922506086377174</v>
      </c>
      <c r="O364" s="32">
        <f t="shared" si="183"/>
        <v>0.89922506086377174</v>
      </c>
      <c r="P364" s="33">
        <f t="shared" si="183"/>
        <v>6.1232467163483015</v>
      </c>
      <c r="Q364" s="33">
        <f t="shared" si="183"/>
        <v>10.480819822182657</v>
      </c>
      <c r="R364" s="33">
        <f t="shared" si="183"/>
        <v>19.768653581918468</v>
      </c>
      <c r="S364" s="34">
        <f t="shared" si="183"/>
        <v>0.4</v>
      </c>
      <c r="T364" s="34">
        <f t="shared" si="183"/>
        <v>0.4</v>
      </c>
      <c r="U364" s="35" t="e">
        <f t="shared" si="183"/>
        <v>#VALUE!</v>
      </c>
      <c r="V364" s="35" t="e">
        <f t="shared" si="183"/>
        <v>#VALUE!</v>
      </c>
      <c r="W364" s="36" t="e">
        <f t="shared" si="183"/>
        <v>#VALUE!</v>
      </c>
      <c r="X364" s="36" t="e">
        <f t="shared" si="183"/>
        <v>#VALUE!</v>
      </c>
      <c r="AG364">
        <f t="shared" si="171"/>
        <v>61.264791560927208</v>
      </c>
      <c r="AH364" s="29">
        <f t="shared" si="184"/>
        <v>2.1948884569868765</v>
      </c>
      <c r="AI364" s="29">
        <f t="shared" si="184"/>
        <v>2.9864756257077816</v>
      </c>
      <c r="AJ364" s="29">
        <f t="shared" si="184"/>
        <v>2.5119495475710867</v>
      </c>
      <c r="AK364" s="29">
        <f t="shared" si="184"/>
        <v>2.5619495608456448</v>
      </c>
      <c r="AL364" s="29">
        <f t="shared" si="184"/>
        <v>1.012768136147173</v>
      </c>
      <c r="AM364" s="30" t="e">
        <f t="shared" si="184"/>
        <v>#VALUE!</v>
      </c>
      <c r="AN364" s="31">
        <f t="shared" si="184"/>
        <v>3.2551060285889197</v>
      </c>
      <c r="AO364" s="32">
        <f t="shared" si="184"/>
        <v>0.89922506086377174</v>
      </c>
      <c r="AP364" s="32">
        <f t="shared" si="184"/>
        <v>0.89922506086377174</v>
      </c>
      <c r="AQ364" s="33">
        <f t="shared" si="184"/>
        <v>6.1232467163483015</v>
      </c>
      <c r="AR364" s="33">
        <f t="shared" si="184"/>
        <v>10.480819822182657</v>
      </c>
      <c r="AS364" s="33">
        <f t="shared" si="184"/>
        <v>19.768653581918468</v>
      </c>
      <c r="AT364" s="34">
        <f t="shared" si="184"/>
        <v>0.4</v>
      </c>
      <c r="AU364" s="34">
        <f t="shared" si="184"/>
        <v>0.4</v>
      </c>
      <c r="AV364" s="35" t="e">
        <f t="shared" si="184"/>
        <v>#VALUE!</v>
      </c>
      <c r="AW364" s="35" t="e">
        <f t="shared" si="184"/>
        <v>#VALUE!</v>
      </c>
      <c r="AX364" s="36" t="e">
        <f t="shared" si="184"/>
        <v>#VALUE!</v>
      </c>
      <c r="AY364" s="36" t="e">
        <f t="shared" si="184"/>
        <v>#VALUE!</v>
      </c>
    </row>
    <row r="365" spans="6:51" x14ac:dyDescent="0.3">
      <c r="F365">
        <v>51</v>
      </c>
      <c r="G365" s="29">
        <f t="shared" si="183"/>
        <v>2.1948884235232842</v>
      </c>
      <c r="H365" s="29">
        <f t="shared" si="183"/>
        <v>2.9864754608179318</v>
      </c>
      <c r="I365" s="29">
        <f t="shared" si="183"/>
        <v>2.5119491247994534</v>
      </c>
      <c r="J365" s="29">
        <f t="shared" si="183"/>
        <v>2.5619493690579498</v>
      </c>
      <c r="K365" s="29">
        <f t="shared" si="183"/>
        <v>1.012768136147173</v>
      </c>
      <c r="L365" s="30" t="e">
        <f t="shared" si="183"/>
        <v>#VALUE!</v>
      </c>
      <c r="M365" s="31">
        <f t="shared" si="183"/>
        <v>3.2506237686698509</v>
      </c>
      <c r="N365" s="32">
        <f t="shared" si="183"/>
        <v>0.89922506086377174</v>
      </c>
      <c r="O365" s="32">
        <f t="shared" si="183"/>
        <v>0.89922506086377174</v>
      </c>
      <c r="P365" s="33">
        <f t="shared" si="183"/>
        <v>6.1232467163483015</v>
      </c>
      <c r="Q365" s="33">
        <f t="shared" si="183"/>
        <v>10.480819822182657</v>
      </c>
      <c r="R365" s="33">
        <f t="shared" si="183"/>
        <v>19.768653581918468</v>
      </c>
      <c r="S365" s="34">
        <f t="shared" si="183"/>
        <v>0.4</v>
      </c>
      <c r="T365" s="34">
        <f t="shared" si="183"/>
        <v>0.4</v>
      </c>
      <c r="U365" s="35" t="e">
        <f t="shared" si="183"/>
        <v>#VALUE!</v>
      </c>
      <c r="V365" s="35" t="e">
        <f t="shared" si="183"/>
        <v>#VALUE!</v>
      </c>
      <c r="W365" s="36" t="e">
        <f t="shared" si="183"/>
        <v>#VALUE!</v>
      </c>
      <c r="X365" s="36" t="e">
        <f t="shared" si="183"/>
        <v>#VALUE!</v>
      </c>
      <c r="AG365">
        <f t="shared" si="171"/>
        <v>62.218179741427043</v>
      </c>
      <c r="AH365" s="29">
        <f t="shared" si="184"/>
        <v>2.1948884579151171</v>
      </c>
      <c r="AI365" s="29">
        <f t="shared" si="184"/>
        <v>2.9864756299291542</v>
      </c>
      <c r="AJ365" s="29">
        <f t="shared" si="184"/>
        <v>2.5119495551078392</v>
      </c>
      <c r="AK365" s="29">
        <f t="shared" si="184"/>
        <v>2.5619495656705649</v>
      </c>
      <c r="AL365" s="29">
        <f t="shared" si="184"/>
        <v>1.012768136147173</v>
      </c>
      <c r="AM365" s="30" t="e">
        <f t="shared" si="184"/>
        <v>#VALUE!</v>
      </c>
      <c r="AN365" s="31">
        <f t="shared" si="184"/>
        <v>3.255324144650968</v>
      </c>
      <c r="AO365" s="32">
        <f t="shared" si="184"/>
        <v>0.89922506086377174</v>
      </c>
      <c r="AP365" s="32">
        <f t="shared" si="184"/>
        <v>0.89922506086377174</v>
      </c>
      <c r="AQ365" s="33">
        <f t="shared" si="184"/>
        <v>6.1232467163483015</v>
      </c>
      <c r="AR365" s="33">
        <f t="shared" si="184"/>
        <v>10.480819822182657</v>
      </c>
      <c r="AS365" s="33">
        <f t="shared" si="184"/>
        <v>19.768653581918468</v>
      </c>
      <c r="AT365" s="34">
        <f t="shared" si="184"/>
        <v>0.4</v>
      </c>
      <c r="AU365" s="34">
        <f t="shared" si="184"/>
        <v>0.4</v>
      </c>
      <c r="AV365" s="35" t="e">
        <f t="shared" si="184"/>
        <v>#VALUE!</v>
      </c>
      <c r="AW365" s="35" t="e">
        <f t="shared" si="184"/>
        <v>#VALUE!</v>
      </c>
      <c r="AX365" s="36" t="e">
        <f t="shared" si="184"/>
        <v>#VALUE!</v>
      </c>
      <c r="AY365" s="36" t="e">
        <f t="shared" si="184"/>
        <v>#VALUE!</v>
      </c>
    </row>
    <row r="366" spans="6:51" x14ac:dyDescent="0.3">
      <c r="F366">
        <v>52</v>
      </c>
      <c r="G366" s="29">
        <f t="shared" si="183"/>
        <v>2.194888430809983</v>
      </c>
      <c r="H366" s="29">
        <f t="shared" si="183"/>
        <v>2.9864754966310767</v>
      </c>
      <c r="I366" s="29">
        <f t="shared" si="183"/>
        <v>2.5119492330526141</v>
      </c>
      <c r="J366" s="29">
        <f t="shared" si="183"/>
        <v>2.561949411117419</v>
      </c>
      <c r="K366" s="29">
        <f t="shared" si="183"/>
        <v>1.012768136147173</v>
      </c>
      <c r="L366" s="30" t="e">
        <f t="shared" si="183"/>
        <v>#VALUE!</v>
      </c>
      <c r="M366" s="31">
        <f t="shared" si="183"/>
        <v>3.2513202963409049</v>
      </c>
      <c r="N366" s="32">
        <f t="shared" si="183"/>
        <v>0.89922506086377174</v>
      </c>
      <c r="O366" s="32">
        <f t="shared" si="183"/>
        <v>0.89922506086377174</v>
      </c>
      <c r="P366" s="33">
        <f t="shared" si="183"/>
        <v>6.1232467163483015</v>
      </c>
      <c r="Q366" s="33">
        <f t="shared" si="183"/>
        <v>10.480819822182657</v>
      </c>
      <c r="R366" s="33">
        <f t="shared" si="183"/>
        <v>19.768653581918468</v>
      </c>
      <c r="S366" s="34">
        <f t="shared" si="183"/>
        <v>0.4</v>
      </c>
      <c r="T366" s="34">
        <f t="shared" si="183"/>
        <v>0.4</v>
      </c>
      <c r="U366" s="35" t="e">
        <f t="shared" si="183"/>
        <v>#VALUE!</v>
      </c>
      <c r="V366" s="35" t="e">
        <f t="shared" si="183"/>
        <v>#VALUE!</v>
      </c>
      <c r="W366" s="36" t="e">
        <f t="shared" si="183"/>
        <v>#VALUE!</v>
      </c>
      <c r="X366" s="36" t="e">
        <f t="shared" si="183"/>
        <v>#VALUE!</v>
      </c>
      <c r="AG366">
        <f t="shared" si="171"/>
        <v>63.096685221401138</v>
      </c>
      <c r="AH366" s="29">
        <f t="shared" si="184"/>
        <v>2.1948884586550736</v>
      </c>
      <c r="AI366" s="29">
        <f t="shared" si="184"/>
        <v>2.9864756332237303</v>
      </c>
      <c r="AJ366" s="29">
        <f t="shared" si="184"/>
        <v>2.5119495608080613</v>
      </c>
      <c r="AK366" s="29">
        <f t="shared" si="184"/>
        <v>2.5619495694315777</v>
      </c>
      <c r="AL366" s="29">
        <f t="shared" si="184"/>
        <v>1.012768136147173</v>
      </c>
      <c r="AM366" s="30" t="e">
        <f t="shared" si="184"/>
        <v>#VALUE!</v>
      </c>
      <c r="AN366" s="31">
        <f t="shared" si="184"/>
        <v>3.2555076927352657</v>
      </c>
      <c r="AO366" s="32">
        <f t="shared" si="184"/>
        <v>0.89922506086377174</v>
      </c>
      <c r="AP366" s="32">
        <f t="shared" si="184"/>
        <v>0.89922506086377174</v>
      </c>
      <c r="AQ366" s="33">
        <f t="shared" si="184"/>
        <v>6.1232467163483015</v>
      </c>
      <c r="AR366" s="33">
        <f t="shared" si="184"/>
        <v>10.480819822182657</v>
      </c>
      <c r="AS366" s="33">
        <f t="shared" si="184"/>
        <v>19.768653581918468</v>
      </c>
      <c r="AT366" s="34">
        <f t="shared" si="184"/>
        <v>0.4</v>
      </c>
      <c r="AU366" s="34">
        <f t="shared" si="184"/>
        <v>0.4</v>
      </c>
      <c r="AV366" s="35" t="e">
        <f t="shared" si="184"/>
        <v>#VALUE!</v>
      </c>
      <c r="AW366" s="35" t="e">
        <f t="shared" si="184"/>
        <v>#VALUE!</v>
      </c>
      <c r="AX366" s="36" t="e">
        <f t="shared" si="184"/>
        <v>#VALUE!</v>
      </c>
      <c r="AY366" s="36" t="e">
        <f t="shared" si="184"/>
        <v>#VALUE!</v>
      </c>
    </row>
    <row r="367" spans="6:51" x14ac:dyDescent="0.3">
      <c r="F367">
        <v>53</v>
      </c>
      <c r="G367" s="29">
        <f t="shared" si="183"/>
        <v>2.1948884365739021</v>
      </c>
      <c r="H367" s="29">
        <f t="shared" si="183"/>
        <v>2.9864755252456283</v>
      </c>
      <c r="I367" s="29">
        <f t="shared" si="183"/>
        <v>2.5119493139124449</v>
      </c>
      <c r="J367" s="29">
        <f t="shared" si="183"/>
        <v>2.561949444590919</v>
      </c>
      <c r="K367" s="29">
        <f t="shared" si="183"/>
        <v>1.012768136147173</v>
      </c>
      <c r="L367" s="30" t="e">
        <f t="shared" si="183"/>
        <v>#VALUE!</v>
      </c>
      <c r="M367" s="31">
        <f t="shared" si="183"/>
        <v>3.2519399129565993</v>
      </c>
      <c r="N367" s="32">
        <f t="shared" si="183"/>
        <v>0.89922506086377174</v>
      </c>
      <c r="O367" s="32">
        <f t="shared" si="183"/>
        <v>0.89922506086377174</v>
      </c>
      <c r="P367" s="33">
        <f t="shared" si="183"/>
        <v>6.1232467163483015</v>
      </c>
      <c r="Q367" s="33">
        <f t="shared" si="183"/>
        <v>10.480819822182657</v>
      </c>
      <c r="R367" s="33">
        <f t="shared" si="183"/>
        <v>19.768653581918468</v>
      </c>
      <c r="S367" s="34">
        <f t="shared" si="183"/>
        <v>0.4</v>
      </c>
      <c r="T367" s="34">
        <f t="shared" si="183"/>
        <v>0.4</v>
      </c>
      <c r="U367" s="35" t="e">
        <f t="shared" si="183"/>
        <v>#VALUE!</v>
      </c>
      <c r="V367" s="35" t="e">
        <f t="shared" si="183"/>
        <v>#VALUE!</v>
      </c>
      <c r="W367" s="36" t="e">
        <f t="shared" si="183"/>
        <v>#VALUE!</v>
      </c>
      <c r="X367" s="36" t="e">
        <f t="shared" si="183"/>
        <v>#VALUE!</v>
      </c>
      <c r="AG367">
        <f t="shared" si="171"/>
        <v>63.906189570343123</v>
      </c>
      <c r="AH367" s="29">
        <f t="shared" si="184"/>
        <v>2.1948884592541522</v>
      </c>
      <c r="AI367" s="29">
        <f t="shared" si="184"/>
        <v>2.9864756358361837</v>
      </c>
      <c r="AJ367" s="29">
        <f t="shared" si="184"/>
        <v>2.5119495652078214</v>
      </c>
      <c r="AK367" s="29">
        <f t="shared" si="184"/>
        <v>2.5619495724109624</v>
      </c>
      <c r="AL367" s="29">
        <f t="shared" si="184"/>
        <v>1.012768136147173</v>
      </c>
      <c r="AM367" s="30" t="e">
        <f t="shared" si="184"/>
        <v>#VALUE!</v>
      </c>
      <c r="AN367" s="31">
        <f t="shared" si="184"/>
        <v>3.2556634484257105</v>
      </c>
      <c r="AO367" s="32">
        <f t="shared" si="184"/>
        <v>0.89922506086377174</v>
      </c>
      <c r="AP367" s="32">
        <f t="shared" si="184"/>
        <v>0.89922506086377174</v>
      </c>
      <c r="AQ367" s="33">
        <f t="shared" si="184"/>
        <v>6.1232467163483015</v>
      </c>
      <c r="AR367" s="33">
        <f t="shared" si="184"/>
        <v>10.480819822182657</v>
      </c>
      <c r="AS367" s="33">
        <f t="shared" si="184"/>
        <v>19.768653581918468</v>
      </c>
      <c r="AT367" s="34">
        <f t="shared" si="184"/>
        <v>0.4</v>
      </c>
      <c r="AU367" s="34">
        <f t="shared" si="184"/>
        <v>0.4</v>
      </c>
      <c r="AV367" s="35" t="e">
        <f t="shared" si="184"/>
        <v>#VALUE!</v>
      </c>
      <c r="AW367" s="35" t="e">
        <f t="shared" si="184"/>
        <v>#VALUE!</v>
      </c>
      <c r="AX367" s="36" t="e">
        <f t="shared" si="184"/>
        <v>#VALUE!</v>
      </c>
      <c r="AY367" s="36" t="e">
        <f t="shared" si="184"/>
        <v>#VALUE!</v>
      </c>
    </row>
    <row r="368" spans="6:51" x14ac:dyDescent="0.3">
      <c r="F368">
        <v>54</v>
      </c>
      <c r="G368" s="29">
        <f t="shared" si="183"/>
        <v>2.1948884411760554</v>
      </c>
      <c r="H368" s="29">
        <f t="shared" si="183"/>
        <v>2.9864755482142087</v>
      </c>
      <c r="I368" s="29">
        <f t="shared" si="183"/>
        <v>2.5119493748163628</v>
      </c>
      <c r="J368" s="29">
        <f t="shared" si="183"/>
        <v>2.5619494713626945</v>
      </c>
      <c r="K368" s="29">
        <f t="shared" si="183"/>
        <v>1.012768136147173</v>
      </c>
      <c r="L368" s="30" t="e">
        <f t="shared" si="183"/>
        <v>#VALUE!</v>
      </c>
      <c r="M368" s="31">
        <f t="shared" si="183"/>
        <v>3.2524921218268674</v>
      </c>
      <c r="N368" s="32">
        <f t="shared" si="183"/>
        <v>0.89922506086377174</v>
      </c>
      <c r="O368" s="32">
        <f t="shared" si="183"/>
        <v>0.89922506086377174</v>
      </c>
      <c r="P368" s="33">
        <f t="shared" si="183"/>
        <v>6.1232467163483015</v>
      </c>
      <c r="Q368" s="33">
        <f t="shared" si="183"/>
        <v>10.480819822182657</v>
      </c>
      <c r="R368" s="33">
        <f t="shared" si="183"/>
        <v>19.768653581918468</v>
      </c>
      <c r="S368" s="34">
        <f t="shared" si="183"/>
        <v>0.4</v>
      </c>
      <c r="T368" s="34">
        <f t="shared" si="183"/>
        <v>0.4</v>
      </c>
      <c r="U368" s="35" t="e">
        <f t="shared" si="183"/>
        <v>#VALUE!</v>
      </c>
      <c r="V368" s="35" t="e">
        <f t="shared" si="183"/>
        <v>#VALUE!</v>
      </c>
      <c r="W368" s="36" t="e">
        <f t="shared" si="183"/>
        <v>#VALUE!</v>
      </c>
      <c r="X368" s="36" t="e">
        <f t="shared" si="183"/>
        <v>#VALUE!</v>
      </c>
      <c r="AG368">
        <f t="shared" si="171"/>
        <v>64.65211239711401</v>
      </c>
      <c r="AH368" s="29">
        <f t="shared" si="184"/>
        <v>2.1948884597457652</v>
      </c>
      <c r="AI368" s="29">
        <f t="shared" si="184"/>
        <v>2.9864756379373119</v>
      </c>
      <c r="AJ368" s="29">
        <f t="shared" si="184"/>
        <v>2.5119495686651399</v>
      </c>
      <c r="AK368" s="29">
        <f t="shared" si="184"/>
        <v>2.5619495748053112</v>
      </c>
      <c r="AL368" s="29">
        <f t="shared" si="184"/>
        <v>1.012768136147173</v>
      </c>
      <c r="AM368" s="30" t="e">
        <f t="shared" si="184"/>
        <v>#VALUE!</v>
      </c>
      <c r="AN368" s="31">
        <f t="shared" si="184"/>
        <v>3.2557966157511191</v>
      </c>
      <c r="AO368" s="32">
        <f t="shared" si="184"/>
        <v>0.89922506086377174</v>
      </c>
      <c r="AP368" s="32">
        <f t="shared" si="184"/>
        <v>0.89922506086377174</v>
      </c>
      <c r="AQ368" s="33">
        <f t="shared" si="184"/>
        <v>6.1232467163483015</v>
      </c>
      <c r="AR368" s="33">
        <f t="shared" si="184"/>
        <v>10.480819822182657</v>
      </c>
      <c r="AS368" s="33">
        <f t="shared" si="184"/>
        <v>19.768653581918468</v>
      </c>
      <c r="AT368" s="34">
        <f t="shared" si="184"/>
        <v>0.4</v>
      </c>
      <c r="AU368" s="34">
        <f t="shared" si="184"/>
        <v>0.4</v>
      </c>
      <c r="AV368" s="35" t="e">
        <f t="shared" si="184"/>
        <v>#VALUE!</v>
      </c>
      <c r="AW368" s="35" t="e">
        <f t="shared" si="184"/>
        <v>#VALUE!</v>
      </c>
      <c r="AX368" s="36" t="e">
        <f t="shared" si="184"/>
        <v>#VALUE!</v>
      </c>
      <c r="AY368" s="36" t="e">
        <f t="shared" si="184"/>
        <v>#VALUE!</v>
      </c>
    </row>
    <row r="369" spans="6:51" x14ac:dyDescent="0.3">
      <c r="F369">
        <v>55</v>
      </c>
      <c r="G369" s="29">
        <f t="shared" si="183"/>
        <v>2.1948884448834818</v>
      </c>
      <c r="H369" s="29">
        <f t="shared" si="183"/>
        <v>2.9864755667345984</v>
      </c>
      <c r="I369" s="29">
        <f t="shared" si="183"/>
        <v>2.5119494210656788</v>
      </c>
      <c r="J369" s="29">
        <f t="shared" si="183"/>
        <v>2.5619494928782212</v>
      </c>
      <c r="K369" s="29">
        <f t="shared" si="183"/>
        <v>1.012768136147173</v>
      </c>
      <c r="L369" s="30" t="e">
        <f t="shared" si="183"/>
        <v>#VALUE!</v>
      </c>
      <c r="M369" s="31">
        <f t="shared" si="183"/>
        <v>3.2529851542865424</v>
      </c>
      <c r="N369" s="32">
        <f t="shared" si="183"/>
        <v>0.89922506086377174</v>
      </c>
      <c r="O369" s="32">
        <f t="shared" si="183"/>
        <v>0.89922506086377174</v>
      </c>
      <c r="P369" s="33">
        <f t="shared" si="183"/>
        <v>6.1232467163483015</v>
      </c>
      <c r="Q369" s="33">
        <f t="shared" si="183"/>
        <v>10.480819822182657</v>
      </c>
      <c r="R369" s="33">
        <f t="shared" si="183"/>
        <v>19.768653581918468</v>
      </c>
      <c r="S369" s="34">
        <f t="shared" si="183"/>
        <v>0.4</v>
      </c>
      <c r="T369" s="34">
        <f t="shared" si="183"/>
        <v>0.4</v>
      </c>
      <c r="U369" s="35" t="e">
        <f t="shared" si="183"/>
        <v>#VALUE!</v>
      </c>
      <c r="V369" s="35" t="e">
        <f t="shared" si="183"/>
        <v>#VALUE!</v>
      </c>
      <c r="W369" s="36" t="e">
        <f t="shared" si="183"/>
        <v>#VALUE!</v>
      </c>
      <c r="X369" s="36" t="e">
        <f t="shared" si="183"/>
        <v>#VALUE!</v>
      </c>
      <c r="AG369">
        <f t="shared" si="171"/>
        <v>65.339447634071149</v>
      </c>
      <c r="AH369" s="29">
        <f t="shared" si="184"/>
        <v>2.1948884601539826</v>
      </c>
      <c r="AI369" s="29">
        <f t="shared" si="184"/>
        <v>2.9864756396487353</v>
      </c>
      <c r="AJ369" s="29">
        <f t="shared" si="184"/>
        <v>2.5119495714251769</v>
      </c>
      <c r="AK369" s="29">
        <f t="shared" si="184"/>
        <v>2.5619495767543352</v>
      </c>
      <c r="AL369" s="29">
        <f t="shared" si="184"/>
        <v>1.012768136147173</v>
      </c>
      <c r="AM369" s="30" t="e">
        <f t="shared" si="184"/>
        <v>#VALUE!</v>
      </c>
      <c r="AN369" s="31">
        <f t="shared" si="184"/>
        <v>3.2559112415816083</v>
      </c>
      <c r="AO369" s="32">
        <f t="shared" si="184"/>
        <v>0.89922506086377174</v>
      </c>
      <c r="AP369" s="32">
        <f t="shared" si="184"/>
        <v>0.89922506086377174</v>
      </c>
      <c r="AQ369" s="33">
        <f t="shared" si="184"/>
        <v>6.1232467163483015</v>
      </c>
      <c r="AR369" s="33">
        <f t="shared" si="184"/>
        <v>10.480819822182657</v>
      </c>
      <c r="AS369" s="33">
        <f t="shared" si="184"/>
        <v>19.768653581918468</v>
      </c>
      <c r="AT369" s="34">
        <f t="shared" si="184"/>
        <v>0.4</v>
      </c>
      <c r="AU369" s="34">
        <f t="shared" si="184"/>
        <v>0.4</v>
      </c>
      <c r="AV369" s="35" t="e">
        <f t="shared" si="184"/>
        <v>#VALUE!</v>
      </c>
      <c r="AW369" s="35" t="e">
        <f t="shared" si="184"/>
        <v>#VALUE!</v>
      </c>
      <c r="AX369" s="36" t="e">
        <f t="shared" si="184"/>
        <v>#VALUE!</v>
      </c>
      <c r="AY369" s="36" t="e">
        <f t="shared" si="184"/>
        <v>#VALUE!</v>
      </c>
    </row>
    <row r="370" spans="6:51" x14ac:dyDescent="0.3">
      <c r="F370">
        <v>56</v>
      </c>
      <c r="G370" s="29">
        <f t="shared" si="183"/>
        <v>2.1948884478955741</v>
      </c>
      <c r="H370" s="29">
        <f t="shared" si="183"/>
        <v>2.9864755817349158</v>
      </c>
      <c r="I370" s="29">
        <f t="shared" si="183"/>
        <v>2.5119494564684328</v>
      </c>
      <c r="J370" s="29">
        <f t="shared" si="183"/>
        <v>2.5619495102516447</v>
      </c>
      <c r="K370" s="29">
        <f t="shared" si="183"/>
        <v>1.012768136147173</v>
      </c>
      <c r="L370" s="30" t="e">
        <f t="shared" si="183"/>
        <v>#VALUE!</v>
      </c>
      <c r="M370" s="31">
        <f t="shared" si="183"/>
        <v>3.2534261501491648</v>
      </c>
      <c r="N370" s="32">
        <f t="shared" si="183"/>
        <v>0.89922506086377174</v>
      </c>
      <c r="O370" s="32">
        <f t="shared" si="183"/>
        <v>0.89922506086377174</v>
      </c>
      <c r="P370" s="33">
        <f t="shared" si="183"/>
        <v>6.1232467163483015</v>
      </c>
      <c r="Q370" s="33">
        <f t="shared" si="183"/>
        <v>10.480819822182657</v>
      </c>
      <c r="R370" s="33">
        <f t="shared" si="183"/>
        <v>19.768653581918468</v>
      </c>
      <c r="S370" s="34">
        <f t="shared" si="183"/>
        <v>0.4</v>
      </c>
      <c r="T370" s="34">
        <f t="shared" si="183"/>
        <v>0.4</v>
      </c>
      <c r="U370" s="35" t="e">
        <f t="shared" si="183"/>
        <v>#VALUE!</v>
      </c>
      <c r="V370" s="35" t="e">
        <f t="shared" si="183"/>
        <v>#VALUE!</v>
      </c>
      <c r="W370" s="36" t="e">
        <f t="shared" si="183"/>
        <v>#VALUE!</v>
      </c>
      <c r="X370" s="36" t="e">
        <f t="shared" si="183"/>
        <v>#VALUE!</v>
      </c>
      <c r="AG370">
        <f t="shared" si="171"/>
        <v>65.972796971304959</v>
      </c>
      <c r="AH370" s="29">
        <f t="shared" si="184"/>
        <v>2.1948884604964887</v>
      </c>
      <c r="AI370" s="29">
        <f t="shared" si="184"/>
        <v>2.9864756410586399</v>
      </c>
      <c r="AJ370" s="29">
        <f t="shared" si="184"/>
        <v>2.5119495736596336</v>
      </c>
      <c r="AK370" s="29">
        <f t="shared" si="184"/>
        <v>2.5619495783591661</v>
      </c>
      <c r="AL370" s="29">
        <f t="shared" si="184"/>
        <v>1.012768136147173</v>
      </c>
      <c r="AM370" s="30" t="e">
        <f t="shared" si="184"/>
        <v>#VALUE!</v>
      </c>
      <c r="AN370" s="31">
        <f t="shared" si="184"/>
        <v>3.2560105091749865</v>
      </c>
      <c r="AO370" s="32">
        <f t="shared" si="184"/>
        <v>0.89922506086377174</v>
      </c>
      <c r="AP370" s="32">
        <f t="shared" si="184"/>
        <v>0.89922506086377174</v>
      </c>
      <c r="AQ370" s="33">
        <f t="shared" si="184"/>
        <v>6.1232467163483015</v>
      </c>
      <c r="AR370" s="33">
        <f t="shared" si="184"/>
        <v>10.480819822182657</v>
      </c>
      <c r="AS370" s="33">
        <f t="shared" si="184"/>
        <v>19.768653581918468</v>
      </c>
      <c r="AT370" s="34">
        <f t="shared" si="184"/>
        <v>0.4</v>
      </c>
      <c r="AU370" s="34">
        <f t="shared" si="184"/>
        <v>0.4</v>
      </c>
      <c r="AV370" s="35" t="e">
        <f t="shared" si="184"/>
        <v>#VALUE!</v>
      </c>
      <c r="AW370" s="35" t="e">
        <f t="shared" si="184"/>
        <v>#VALUE!</v>
      </c>
      <c r="AX370" s="36" t="e">
        <f t="shared" si="184"/>
        <v>#VALUE!</v>
      </c>
      <c r="AY370" s="36" t="e">
        <f t="shared" si="184"/>
        <v>#VALUE!</v>
      </c>
    </row>
    <row r="371" spans="6:51" x14ac:dyDescent="0.3">
      <c r="F371">
        <v>57</v>
      </c>
      <c r="G371" s="29">
        <f t="shared" si="183"/>
        <v>2.1948884503625745</v>
      </c>
      <c r="H371" s="29">
        <f t="shared" si="183"/>
        <v>2.9864755939374628</v>
      </c>
      <c r="I371" s="29">
        <f t="shared" si="183"/>
        <v>2.5119494837809366</v>
      </c>
      <c r="J371" s="29">
        <f t="shared" si="183"/>
        <v>2.5619495243457391</v>
      </c>
      <c r="K371" s="29">
        <f t="shared" si="183"/>
        <v>1.012768136147173</v>
      </c>
      <c r="L371" s="30" t="e">
        <f t="shared" si="183"/>
        <v>#VALUE!</v>
      </c>
      <c r="M371" s="31">
        <f t="shared" si="183"/>
        <v>3.2538213114812362</v>
      </c>
      <c r="N371" s="32">
        <f t="shared" si="183"/>
        <v>0.89922506086377174</v>
      </c>
      <c r="O371" s="32">
        <f t="shared" si="183"/>
        <v>0.89922506086377174</v>
      </c>
      <c r="P371" s="33">
        <f t="shared" si="183"/>
        <v>6.1232467163483015</v>
      </c>
      <c r="Q371" s="33">
        <f t="shared" si="183"/>
        <v>10.480819822182657</v>
      </c>
      <c r="R371" s="33">
        <f t="shared" si="183"/>
        <v>19.768653581918468</v>
      </c>
      <c r="S371" s="34">
        <f t="shared" si="183"/>
        <v>0.4</v>
      </c>
      <c r="T371" s="34">
        <f t="shared" si="183"/>
        <v>0.4</v>
      </c>
      <c r="U371" s="35" t="e">
        <f t="shared" si="183"/>
        <v>#VALUE!</v>
      </c>
      <c r="V371" s="35" t="e">
        <f t="shared" si="183"/>
        <v>#VALUE!</v>
      </c>
      <c r="W371" s="36" t="e">
        <f t="shared" si="183"/>
        <v>#VALUE!</v>
      </c>
      <c r="X371" s="36" t="e">
        <f t="shared" si="183"/>
        <v>#VALUE!</v>
      </c>
      <c r="AG371">
        <f t="shared" si="171"/>
        <v>66.556400664824807</v>
      </c>
      <c r="AH371" s="29">
        <f t="shared" si="184"/>
        <v>2.1948884607865047</v>
      </c>
      <c r="AI371" s="29">
        <f t="shared" si="184"/>
        <v>2.9864756422320369</v>
      </c>
      <c r="AJ371" s="29">
        <f t="shared" si="184"/>
        <v>2.5119495754912364</v>
      </c>
      <c r="AK371" s="29">
        <f t="shared" si="184"/>
        <v>2.561949579694252</v>
      </c>
      <c r="AL371" s="29">
        <f t="shared" si="184"/>
        <v>1.012768136147173</v>
      </c>
      <c r="AM371" s="30" t="e">
        <f t="shared" si="184"/>
        <v>#VALUE!</v>
      </c>
      <c r="AN371" s="31">
        <f t="shared" si="184"/>
        <v>3.2560969491389988</v>
      </c>
      <c r="AO371" s="32">
        <f t="shared" si="184"/>
        <v>0.89922506086377174</v>
      </c>
      <c r="AP371" s="32">
        <f t="shared" si="184"/>
        <v>0.89922506086377174</v>
      </c>
      <c r="AQ371" s="33">
        <f t="shared" si="184"/>
        <v>6.1232467163483015</v>
      </c>
      <c r="AR371" s="33">
        <f t="shared" si="184"/>
        <v>10.480819822182657</v>
      </c>
      <c r="AS371" s="33">
        <f t="shared" si="184"/>
        <v>19.768653581918468</v>
      </c>
      <c r="AT371" s="34">
        <f t="shared" si="184"/>
        <v>0.4</v>
      </c>
      <c r="AU371" s="34">
        <f t="shared" si="184"/>
        <v>0.4</v>
      </c>
      <c r="AV371" s="35" t="e">
        <f t="shared" si="184"/>
        <v>#VALUE!</v>
      </c>
      <c r="AW371" s="35" t="e">
        <f t="shared" si="184"/>
        <v>#VALUE!</v>
      </c>
      <c r="AX371" s="36" t="e">
        <f t="shared" si="184"/>
        <v>#VALUE!</v>
      </c>
      <c r="AY371" s="36" t="e">
        <f t="shared" si="184"/>
        <v>#VALUE!</v>
      </c>
    </row>
    <row r="372" spans="6:51" x14ac:dyDescent="0.3">
      <c r="F372">
        <v>58</v>
      </c>
      <c r="G372" s="29">
        <f t="shared" si="183"/>
        <v>2.1948884523986854</v>
      </c>
      <c r="H372" s="29">
        <f t="shared" si="183"/>
        <v>2.9864756039067788</v>
      </c>
      <c r="I372" s="29">
        <f t="shared" si="183"/>
        <v>2.511949505013261</v>
      </c>
      <c r="J372" s="29">
        <f t="shared" si="183"/>
        <v>2.5619495358316895</v>
      </c>
      <c r="K372" s="29">
        <f t="shared" si="183"/>
        <v>1.012768136147173</v>
      </c>
      <c r="L372" s="30" t="e">
        <f t="shared" si="183"/>
        <v>#VALUE!</v>
      </c>
      <c r="M372" s="31">
        <f t="shared" si="183"/>
        <v>3.2541760337441525</v>
      </c>
      <c r="N372" s="32">
        <f t="shared" si="183"/>
        <v>0.89922506086377174</v>
      </c>
      <c r="O372" s="32">
        <f t="shared" si="183"/>
        <v>0.89922506086377174</v>
      </c>
      <c r="P372" s="33">
        <f t="shared" si="183"/>
        <v>6.1232467163483015</v>
      </c>
      <c r="Q372" s="33">
        <f t="shared" si="183"/>
        <v>10.480819822182657</v>
      </c>
      <c r="R372" s="33">
        <f t="shared" si="183"/>
        <v>19.768653581918468</v>
      </c>
      <c r="S372" s="34">
        <f t="shared" si="183"/>
        <v>0.4</v>
      </c>
      <c r="T372" s="34">
        <f t="shared" si="183"/>
        <v>0.4</v>
      </c>
      <c r="U372" s="35" t="e">
        <f t="shared" si="183"/>
        <v>#VALUE!</v>
      </c>
      <c r="V372" s="35" t="e">
        <f t="shared" si="183"/>
        <v>#VALUE!</v>
      </c>
      <c r="W372" s="36" t="e">
        <f t="shared" si="183"/>
        <v>#VALUE!</v>
      </c>
      <c r="X372" s="36" t="e">
        <f t="shared" si="183"/>
        <v>#VALUE!</v>
      </c>
      <c r="AG372">
        <f t="shared" si="171"/>
        <v>67.094165924953685</v>
      </c>
      <c r="AH372" s="29">
        <f t="shared" si="184"/>
        <v>2.1948884610340769</v>
      </c>
      <c r="AI372" s="29">
        <f t="shared" si="184"/>
        <v>2.9864756432175845</v>
      </c>
      <c r="AJ372" s="29">
        <f t="shared" si="184"/>
        <v>2.5119495770093465</v>
      </c>
      <c r="AK372" s="29">
        <f t="shared" si="184"/>
        <v>2.561949580815245</v>
      </c>
      <c r="AL372" s="29">
        <f t="shared" si="184"/>
        <v>1.012768136147173</v>
      </c>
      <c r="AM372" s="30" t="e">
        <f t="shared" si="184"/>
        <v>#VALUE!</v>
      </c>
      <c r="AN372" s="31">
        <f t="shared" si="184"/>
        <v>3.2561725930914376</v>
      </c>
      <c r="AO372" s="32">
        <f t="shared" si="184"/>
        <v>0.89922506086377174</v>
      </c>
      <c r="AP372" s="32">
        <f t="shared" si="184"/>
        <v>0.89922506086377174</v>
      </c>
      <c r="AQ372" s="33">
        <f t="shared" si="184"/>
        <v>6.1232467163483015</v>
      </c>
      <c r="AR372" s="33">
        <f t="shared" si="184"/>
        <v>10.480819822182657</v>
      </c>
      <c r="AS372" s="33">
        <f t="shared" si="184"/>
        <v>19.768653581918468</v>
      </c>
      <c r="AT372" s="34">
        <f t="shared" si="184"/>
        <v>0.4</v>
      </c>
      <c r="AU372" s="34">
        <f t="shared" si="184"/>
        <v>0.4</v>
      </c>
      <c r="AV372" s="35" t="e">
        <f t="shared" si="184"/>
        <v>#VALUE!</v>
      </c>
      <c r="AW372" s="35" t="e">
        <f t="shared" si="184"/>
        <v>#VALUE!</v>
      </c>
      <c r="AX372" s="36" t="e">
        <f t="shared" si="184"/>
        <v>#VALUE!</v>
      </c>
      <c r="AY372" s="36" t="e">
        <f t="shared" si="184"/>
        <v>#VALUE!</v>
      </c>
    </row>
    <row r="373" spans="6:51" x14ac:dyDescent="0.3">
      <c r="F373">
        <v>59</v>
      </c>
      <c r="G373" s="29">
        <f t="shared" si="183"/>
        <v>2.1948884540914491</v>
      </c>
      <c r="H373" s="29">
        <f t="shared" si="183"/>
        <v>2.9864756120859646</v>
      </c>
      <c r="I373" s="29">
        <f t="shared" si="183"/>
        <v>2.5119495216421082</v>
      </c>
      <c r="J373" s="29">
        <f t="shared" si="183"/>
        <v>2.561949545233996</v>
      </c>
      <c r="K373" s="29">
        <f t="shared" si="183"/>
        <v>1.012768136147173</v>
      </c>
      <c r="L373" s="30" t="e">
        <f t="shared" si="183"/>
        <v>#VALUE!</v>
      </c>
      <c r="M373" s="31">
        <f t="shared" si="183"/>
        <v>3.2544950177317351</v>
      </c>
      <c r="N373" s="32">
        <f t="shared" si="183"/>
        <v>0.89922506086377174</v>
      </c>
      <c r="O373" s="32">
        <f t="shared" si="183"/>
        <v>0.89922506086377174</v>
      </c>
      <c r="P373" s="33">
        <f t="shared" si="183"/>
        <v>6.1232467163483015</v>
      </c>
      <c r="Q373" s="33">
        <f t="shared" si="183"/>
        <v>10.480819822182657</v>
      </c>
      <c r="R373" s="33">
        <f t="shared" si="183"/>
        <v>19.768653581918468</v>
      </c>
      <c r="S373" s="34">
        <f t="shared" si="183"/>
        <v>0.4</v>
      </c>
      <c r="T373" s="34">
        <f t="shared" si="183"/>
        <v>0.4</v>
      </c>
      <c r="U373" s="35" t="e">
        <f t="shared" si="183"/>
        <v>#VALUE!</v>
      </c>
      <c r="V373" s="35" t="e">
        <f t="shared" si="183"/>
        <v>#VALUE!</v>
      </c>
      <c r="W373" s="36" t="e">
        <f t="shared" si="183"/>
        <v>#VALUE!</v>
      </c>
      <c r="X373" s="36" t="e">
        <f t="shared" si="183"/>
        <v>#VALUE!</v>
      </c>
      <c r="AG373">
        <f t="shared" si="171"/>
        <v>67.589693074991615</v>
      </c>
      <c r="AH373" s="29">
        <f t="shared" si="184"/>
        <v>2.1948884612469475</v>
      </c>
      <c r="AI373" s="29">
        <f t="shared" si="184"/>
        <v>2.9864756440522147</v>
      </c>
      <c r="AJ373" s="29">
        <f t="shared" si="184"/>
        <v>2.5119495782801318</v>
      </c>
      <c r="AK373" s="29">
        <f t="shared" si="184"/>
        <v>2.5619495817643392</v>
      </c>
      <c r="AL373" s="29">
        <f t="shared" si="184"/>
        <v>1.012768136147173</v>
      </c>
      <c r="AM373" s="30" t="e">
        <f t="shared" si="184"/>
        <v>#VALUE!</v>
      </c>
      <c r="AN373" s="31">
        <f t="shared" si="184"/>
        <v>3.2562390869906661</v>
      </c>
      <c r="AO373" s="32">
        <f t="shared" si="184"/>
        <v>0.89922506086377174</v>
      </c>
      <c r="AP373" s="32">
        <f t="shared" si="184"/>
        <v>0.89922506086377174</v>
      </c>
      <c r="AQ373" s="33">
        <f t="shared" si="184"/>
        <v>6.1232467163483015</v>
      </c>
      <c r="AR373" s="33">
        <f t="shared" si="184"/>
        <v>10.480819822182657</v>
      </c>
      <c r="AS373" s="33">
        <f t="shared" si="184"/>
        <v>19.768653581918468</v>
      </c>
      <c r="AT373" s="34">
        <f t="shared" si="184"/>
        <v>0.4</v>
      </c>
      <c r="AU373" s="34">
        <f t="shared" si="184"/>
        <v>0.4</v>
      </c>
      <c r="AV373" s="35" t="e">
        <f t="shared" si="184"/>
        <v>#VALUE!</v>
      </c>
      <c r="AW373" s="35" t="e">
        <f t="shared" si="184"/>
        <v>#VALUE!</v>
      </c>
      <c r="AX373" s="36" t="e">
        <f t="shared" si="184"/>
        <v>#VALUE!</v>
      </c>
      <c r="AY373" s="36" t="e">
        <f t="shared" si="184"/>
        <v>#VALUE!</v>
      </c>
    </row>
    <row r="374" spans="6:51" x14ac:dyDescent="0.3">
      <c r="F374">
        <v>60</v>
      </c>
      <c r="G374" s="29">
        <f t="shared" si="183"/>
        <v>2.19488845550852</v>
      </c>
      <c r="H374" s="29">
        <f t="shared" si="183"/>
        <v>2.9864756188242523</v>
      </c>
      <c r="I374" s="29">
        <f t="shared" si="183"/>
        <v>2.5119495347602143</v>
      </c>
      <c r="J374" s="29">
        <f t="shared" ref="J374:X374" si="185">J$160+J302</f>
        <v>2.5619495529643501</v>
      </c>
      <c r="K374" s="29">
        <f t="shared" si="185"/>
        <v>1.012768136147173</v>
      </c>
      <c r="L374" s="30" t="e">
        <f t="shared" si="185"/>
        <v>#VALUE!</v>
      </c>
      <c r="M374" s="31">
        <f t="shared" si="185"/>
        <v>3.2547823652054237</v>
      </c>
      <c r="N374" s="32">
        <f t="shared" si="185"/>
        <v>0.89922506086377174</v>
      </c>
      <c r="O374" s="32">
        <f t="shared" si="185"/>
        <v>0.89922506086377174</v>
      </c>
      <c r="P374" s="33">
        <f t="shared" si="185"/>
        <v>6.1232467163483015</v>
      </c>
      <c r="Q374" s="33">
        <f t="shared" si="185"/>
        <v>10.480819822182657</v>
      </c>
      <c r="R374" s="33">
        <f t="shared" si="185"/>
        <v>19.768653581918468</v>
      </c>
      <c r="S374" s="34">
        <f t="shared" si="185"/>
        <v>0.4</v>
      </c>
      <c r="T374" s="34">
        <f t="shared" si="185"/>
        <v>0.4</v>
      </c>
      <c r="U374" s="35" t="e">
        <f t="shared" si="185"/>
        <v>#VALUE!</v>
      </c>
      <c r="V374" s="35" t="e">
        <f t="shared" si="185"/>
        <v>#VALUE!</v>
      </c>
      <c r="W374" s="36" t="e">
        <f t="shared" si="185"/>
        <v>#VALUE!</v>
      </c>
      <c r="X374" s="36" t="e">
        <f t="shared" si="185"/>
        <v>#VALUE!</v>
      </c>
      <c r="AG374">
        <f t="shared" si="171"/>
        <v>68.046299655278801</v>
      </c>
      <c r="AH374" s="29">
        <f t="shared" si="184"/>
        <v>2.1948884614311615</v>
      </c>
      <c r="AI374" s="29">
        <f t="shared" si="184"/>
        <v>2.9864756447643206</v>
      </c>
      <c r="AJ374" s="29">
        <f t="shared" si="184"/>
        <v>2.5119495793533493</v>
      </c>
      <c r="AK374" s="29">
        <f t="shared" ref="AK374:AY374" si="186">AK$160+AK302</f>
        <v>2.5619495825739458</v>
      </c>
      <c r="AL374" s="29">
        <f t="shared" si="186"/>
        <v>1.012768136147173</v>
      </c>
      <c r="AM374" s="30" t="e">
        <f t="shared" si="186"/>
        <v>#VALUE!</v>
      </c>
      <c r="AN374" s="31">
        <f t="shared" si="186"/>
        <v>3.2562977757021749</v>
      </c>
      <c r="AO374" s="32">
        <f t="shared" si="186"/>
        <v>0.89922506086377174</v>
      </c>
      <c r="AP374" s="32">
        <f t="shared" si="186"/>
        <v>0.89922506086377174</v>
      </c>
      <c r="AQ374" s="33">
        <f t="shared" si="186"/>
        <v>6.1232467163483015</v>
      </c>
      <c r="AR374" s="33">
        <f t="shared" si="186"/>
        <v>10.480819822182657</v>
      </c>
      <c r="AS374" s="33">
        <f t="shared" si="186"/>
        <v>19.768653581918468</v>
      </c>
      <c r="AT374" s="34">
        <f t="shared" si="186"/>
        <v>0.4</v>
      </c>
      <c r="AU374" s="34">
        <f t="shared" si="186"/>
        <v>0.4</v>
      </c>
      <c r="AV374" s="35" t="e">
        <f t="shared" si="186"/>
        <v>#VALUE!</v>
      </c>
      <c r="AW374" s="35" t="e">
        <f t="shared" si="186"/>
        <v>#VALUE!</v>
      </c>
      <c r="AX374" s="36" t="e">
        <f t="shared" si="186"/>
        <v>#VALUE!</v>
      </c>
      <c r="AY374" s="36" t="e">
        <f t="shared" si="186"/>
        <v>#VALUE!</v>
      </c>
    </row>
    <row r="375" spans="6:51" x14ac:dyDescent="0.3">
      <c r="F375">
        <v>61</v>
      </c>
      <c r="G375" s="29">
        <f t="shared" ref="G375:X384" si="187">G$160+G303</f>
        <v>2.194888456702591</v>
      </c>
      <c r="H375" s="29">
        <f t="shared" si="187"/>
        <v>2.9864756243980191</v>
      </c>
      <c r="I375" s="29">
        <f t="shared" si="187"/>
        <v>2.5119495451819347</v>
      </c>
      <c r="J375" s="29">
        <f t="shared" si="187"/>
        <v>2.5619495593473069</v>
      </c>
      <c r="K375" s="29">
        <f t="shared" si="187"/>
        <v>1.012768136147173</v>
      </c>
      <c r="L375" s="30" t="e">
        <f t="shared" si="187"/>
        <v>#VALUE!</v>
      </c>
      <c r="M375" s="31">
        <f t="shared" si="187"/>
        <v>3.2550416606833865</v>
      </c>
      <c r="N375" s="32">
        <f t="shared" si="187"/>
        <v>0.89922506086377174</v>
      </c>
      <c r="O375" s="32">
        <f t="shared" si="187"/>
        <v>0.89922506086377174</v>
      </c>
      <c r="P375" s="33">
        <f t="shared" si="187"/>
        <v>6.1232467163483015</v>
      </c>
      <c r="Q375" s="33">
        <f t="shared" si="187"/>
        <v>10.480819822182657</v>
      </c>
      <c r="R375" s="33">
        <f t="shared" si="187"/>
        <v>19.768653581918468</v>
      </c>
      <c r="S375" s="34">
        <f t="shared" si="187"/>
        <v>0.4</v>
      </c>
      <c r="T375" s="34">
        <f t="shared" si="187"/>
        <v>0.4</v>
      </c>
      <c r="U375" s="35" t="e">
        <f t="shared" si="187"/>
        <v>#VALUE!</v>
      </c>
      <c r="V375" s="35" t="e">
        <f t="shared" si="187"/>
        <v>#VALUE!</v>
      </c>
      <c r="W375" s="36" t="e">
        <f t="shared" si="187"/>
        <v>#VALUE!</v>
      </c>
      <c r="X375" s="36" t="e">
        <f t="shared" si="187"/>
        <v>#VALUE!</v>
      </c>
      <c r="AG375">
        <f t="shared" si="171"/>
        <v>68.467042634035067</v>
      </c>
      <c r="AH375" s="29">
        <f t="shared" ref="AH375:AY384" si="188">AH$160+AH303</f>
        <v>2.1948884615914972</v>
      </c>
      <c r="AI375" s="29">
        <f t="shared" si="188"/>
        <v>2.9864756453759922</v>
      </c>
      <c r="AJ375" s="29">
        <f t="shared" si="188"/>
        <v>2.5119495802669434</v>
      </c>
      <c r="AK375" s="29">
        <f t="shared" si="188"/>
        <v>2.5619495832692598</v>
      </c>
      <c r="AL375" s="29">
        <f t="shared" si="188"/>
        <v>1.012768136147173</v>
      </c>
      <c r="AM375" s="30" t="e">
        <f t="shared" si="188"/>
        <v>#VALUE!</v>
      </c>
      <c r="AN375" s="31">
        <f t="shared" si="188"/>
        <v>3.2563497667933734</v>
      </c>
      <c r="AO375" s="32">
        <f t="shared" si="188"/>
        <v>0.89922506086377174</v>
      </c>
      <c r="AP375" s="32">
        <f t="shared" si="188"/>
        <v>0.89922506086377174</v>
      </c>
      <c r="AQ375" s="33">
        <f t="shared" si="188"/>
        <v>6.1232467163483015</v>
      </c>
      <c r="AR375" s="33">
        <f t="shared" si="188"/>
        <v>10.480819822182657</v>
      </c>
      <c r="AS375" s="33">
        <f t="shared" si="188"/>
        <v>19.768653581918468</v>
      </c>
      <c r="AT375" s="34">
        <f t="shared" si="188"/>
        <v>0.4</v>
      </c>
      <c r="AU375" s="34">
        <f t="shared" si="188"/>
        <v>0.4</v>
      </c>
      <c r="AV375" s="35" t="e">
        <f t="shared" si="188"/>
        <v>#VALUE!</v>
      </c>
      <c r="AW375" s="35" t="e">
        <f t="shared" si="188"/>
        <v>#VALUE!</v>
      </c>
      <c r="AX375" s="36" t="e">
        <f t="shared" si="188"/>
        <v>#VALUE!</v>
      </c>
      <c r="AY375" s="36" t="e">
        <f t="shared" si="188"/>
        <v>#VALUE!</v>
      </c>
    </row>
    <row r="376" spans="6:51" x14ac:dyDescent="0.3">
      <c r="F376">
        <v>62</v>
      </c>
      <c r="G376" s="29">
        <f t="shared" si="187"/>
        <v>2.194888457715015</v>
      </c>
      <c r="H376" s="29">
        <f t="shared" si="187"/>
        <v>2.9864756290268657</v>
      </c>
      <c r="I376" s="29">
        <f t="shared" si="187"/>
        <v>2.5119495535183924</v>
      </c>
      <c r="J376" s="29">
        <f t="shared" si="187"/>
        <v>2.5619495646398227</v>
      </c>
      <c r="K376" s="29">
        <f t="shared" si="187"/>
        <v>1.012768136147173</v>
      </c>
      <c r="L376" s="30" t="e">
        <f t="shared" si="187"/>
        <v>#VALUE!</v>
      </c>
      <c r="M376" s="31">
        <f t="shared" si="187"/>
        <v>3.2552760414623516</v>
      </c>
      <c r="N376" s="32">
        <f t="shared" si="187"/>
        <v>0.89922506086377174</v>
      </c>
      <c r="O376" s="32">
        <f t="shared" si="187"/>
        <v>0.89922506086377174</v>
      </c>
      <c r="P376" s="33">
        <f t="shared" si="187"/>
        <v>6.1232467163483015</v>
      </c>
      <c r="Q376" s="33">
        <f t="shared" si="187"/>
        <v>10.480819822182657</v>
      </c>
      <c r="R376" s="33">
        <f t="shared" si="187"/>
        <v>19.768653581918468</v>
      </c>
      <c r="S376" s="34">
        <f t="shared" si="187"/>
        <v>0.4</v>
      </c>
      <c r="T376" s="34">
        <f t="shared" si="187"/>
        <v>0.4</v>
      </c>
      <c r="U376" s="35" t="e">
        <f t="shared" si="187"/>
        <v>#VALUE!</v>
      </c>
      <c r="V376" s="35" t="e">
        <f t="shared" si="187"/>
        <v>#VALUE!</v>
      </c>
      <c r="W376" s="36" t="e">
        <f t="shared" si="187"/>
        <v>#VALUE!</v>
      </c>
      <c r="X376" s="36" t="e">
        <f t="shared" si="187"/>
        <v>#VALUE!</v>
      </c>
      <c r="AG376">
        <f t="shared" si="171"/>
        <v>68.854738873676126</v>
      </c>
      <c r="AH376" s="29">
        <f t="shared" si="188"/>
        <v>2.1948884617317717</v>
      </c>
      <c r="AI376" s="29">
        <f t="shared" si="188"/>
        <v>2.9864756459046062</v>
      </c>
      <c r="AJ376" s="29">
        <f t="shared" si="188"/>
        <v>2.5119495810502293</v>
      </c>
      <c r="AK376" s="29">
        <f t="shared" si="188"/>
        <v>2.5619495838700885</v>
      </c>
      <c r="AL376" s="29">
        <f t="shared" si="188"/>
        <v>1.012768136147173</v>
      </c>
      <c r="AM376" s="30" t="e">
        <f t="shared" si="188"/>
        <v>#VALUE!</v>
      </c>
      <c r="AN376" s="31">
        <f t="shared" si="188"/>
        <v>3.2563959791524222</v>
      </c>
      <c r="AO376" s="32">
        <f t="shared" si="188"/>
        <v>0.89922506086377174</v>
      </c>
      <c r="AP376" s="32">
        <f t="shared" si="188"/>
        <v>0.89922506086377174</v>
      </c>
      <c r="AQ376" s="33">
        <f t="shared" si="188"/>
        <v>6.1232467163483015</v>
      </c>
      <c r="AR376" s="33">
        <f t="shared" si="188"/>
        <v>10.480819822182657</v>
      </c>
      <c r="AS376" s="33">
        <f t="shared" si="188"/>
        <v>19.768653581918468</v>
      </c>
      <c r="AT376" s="34">
        <f t="shared" si="188"/>
        <v>0.4</v>
      </c>
      <c r="AU376" s="34">
        <f t="shared" si="188"/>
        <v>0.4</v>
      </c>
      <c r="AV376" s="35" t="e">
        <f t="shared" si="188"/>
        <v>#VALUE!</v>
      </c>
      <c r="AW376" s="35" t="e">
        <f t="shared" si="188"/>
        <v>#VALUE!</v>
      </c>
      <c r="AX376" s="36" t="e">
        <f t="shared" si="188"/>
        <v>#VALUE!</v>
      </c>
      <c r="AY376" s="36" t="e">
        <f t="shared" si="188"/>
        <v>#VALUE!</v>
      </c>
    </row>
    <row r="377" spans="6:51" x14ac:dyDescent="0.3">
      <c r="F377">
        <v>63</v>
      </c>
      <c r="G377" s="29">
        <f t="shared" si="187"/>
        <v>2.1948884585784754</v>
      </c>
      <c r="H377" s="29">
        <f t="shared" si="187"/>
        <v>2.9864756328859721</v>
      </c>
      <c r="I377" s="29">
        <f t="shared" si="187"/>
        <v>2.5119495602313178</v>
      </c>
      <c r="J377" s="29">
        <f t="shared" si="187"/>
        <v>2.5619495690461895</v>
      </c>
      <c r="K377" s="29">
        <f t="shared" si="187"/>
        <v>1.012768136147173</v>
      </c>
      <c r="L377" s="30" t="e">
        <f t="shared" si="187"/>
        <v>#VALUE!</v>
      </c>
      <c r="M377" s="31">
        <f t="shared" si="187"/>
        <v>3.2554882576316868</v>
      </c>
      <c r="N377" s="32">
        <f t="shared" si="187"/>
        <v>0.89922506086377174</v>
      </c>
      <c r="O377" s="32">
        <f t="shared" si="187"/>
        <v>0.89922506086377174</v>
      </c>
      <c r="P377" s="33">
        <f t="shared" si="187"/>
        <v>6.1232467163483015</v>
      </c>
      <c r="Q377" s="33">
        <f t="shared" si="187"/>
        <v>10.480819822182657</v>
      </c>
      <c r="R377" s="33">
        <f t="shared" si="187"/>
        <v>19.768653581918468</v>
      </c>
      <c r="S377" s="34">
        <f t="shared" si="187"/>
        <v>0.4</v>
      </c>
      <c r="T377" s="34">
        <f t="shared" si="187"/>
        <v>0.4</v>
      </c>
      <c r="U377" s="35" t="e">
        <f t="shared" si="187"/>
        <v>#VALUE!</v>
      </c>
      <c r="V377" s="35" t="e">
        <f t="shared" si="187"/>
        <v>#VALUE!</v>
      </c>
      <c r="W377" s="36" t="e">
        <f t="shared" si="187"/>
        <v>#VALUE!</v>
      </c>
      <c r="X377" s="36" t="e">
        <f t="shared" si="187"/>
        <v>#VALUE!</v>
      </c>
      <c r="AG377">
        <f t="shared" si="171"/>
        <v>69.211983989628195</v>
      </c>
      <c r="AH377" s="29">
        <f t="shared" si="188"/>
        <v>2.1948884618550655</v>
      </c>
      <c r="AI377" s="29">
        <f t="shared" si="188"/>
        <v>2.9864756463639708</v>
      </c>
      <c r="AJ377" s="29">
        <f t="shared" si="188"/>
        <v>2.5119495817261255</v>
      </c>
      <c r="AK377" s="29">
        <f t="shared" si="188"/>
        <v>2.5619495843921607</v>
      </c>
      <c r="AL377" s="29">
        <f t="shared" si="188"/>
        <v>1.012768136147173</v>
      </c>
      <c r="AM377" s="30" t="e">
        <f t="shared" si="188"/>
        <v>#VALUE!</v>
      </c>
      <c r="AN377" s="31">
        <f t="shared" si="188"/>
        <v>3.2564371803976258</v>
      </c>
      <c r="AO377" s="32">
        <f t="shared" si="188"/>
        <v>0.89922506086377174</v>
      </c>
      <c r="AP377" s="32">
        <f t="shared" si="188"/>
        <v>0.89922506086377174</v>
      </c>
      <c r="AQ377" s="33">
        <f t="shared" si="188"/>
        <v>6.1232467163483015</v>
      </c>
      <c r="AR377" s="33">
        <f t="shared" si="188"/>
        <v>10.480819822182657</v>
      </c>
      <c r="AS377" s="33">
        <f t="shared" si="188"/>
        <v>19.768653581918468</v>
      </c>
      <c r="AT377" s="34">
        <f t="shared" si="188"/>
        <v>0.4</v>
      </c>
      <c r="AU377" s="34">
        <f t="shared" si="188"/>
        <v>0.4</v>
      </c>
      <c r="AV377" s="35" t="e">
        <f t="shared" si="188"/>
        <v>#VALUE!</v>
      </c>
      <c r="AW377" s="35" t="e">
        <f t="shared" si="188"/>
        <v>#VALUE!</v>
      </c>
      <c r="AX377" s="36" t="e">
        <f t="shared" si="188"/>
        <v>#VALUE!</v>
      </c>
      <c r="AY377" s="36" t="e">
        <f t="shared" si="188"/>
        <v>#VALUE!</v>
      </c>
    </row>
    <row r="378" spans="6:51" x14ac:dyDescent="0.3">
      <c r="F378">
        <v>64</v>
      </c>
      <c r="G378" s="29">
        <f t="shared" si="187"/>
        <v>2.1948884593189906</v>
      </c>
      <c r="H378" s="29">
        <f t="shared" si="187"/>
        <v>2.9864756361156264</v>
      </c>
      <c r="I378" s="29">
        <f t="shared" si="187"/>
        <v>2.5119495656718938</v>
      </c>
      <c r="J378" s="29">
        <f t="shared" si="187"/>
        <v>2.5619495727294996</v>
      </c>
      <c r="K378" s="29">
        <f t="shared" si="187"/>
        <v>1.012768136147173</v>
      </c>
      <c r="L378" s="30" t="e">
        <f t="shared" si="187"/>
        <v>#VALUE!</v>
      </c>
      <c r="M378" s="31">
        <f t="shared" si="187"/>
        <v>3.2556807235693626</v>
      </c>
      <c r="N378" s="32">
        <f t="shared" si="187"/>
        <v>0.89922506086377174</v>
      </c>
      <c r="O378" s="32">
        <f t="shared" si="187"/>
        <v>0.89922506086377174</v>
      </c>
      <c r="P378" s="33">
        <f t="shared" si="187"/>
        <v>6.1232467163483015</v>
      </c>
      <c r="Q378" s="33">
        <f t="shared" si="187"/>
        <v>10.480819822182657</v>
      </c>
      <c r="R378" s="33">
        <f t="shared" si="187"/>
        <v>19.768653581918468</v>
      </c>
      <c r="S378" s="34">
        <f t="shared" si="187"/>
        <v>0.4</v>
      </c>
      <c r="T378" s="34">
        <f t="shared" si="187"/>
        <v>0.4</v>
      </c>
      <c r="U378" s="35" t="e">
        <f t="shared" si="187"/>
        <v>#VALUE!</v>
      </c>
      <c r="V378" s="35" t="e">
        <f t="shared" si="187"/>
        <v>#VALUE!</v>
      </c>
      <c r="W378" s="36" t="e">
        <f t="shared" si="187"/>
        <v>#VALUE!</v>
      </c>
      <c r="X378" s="36" t="e">
        <f t="shared" si="187"/>
        <v>#VALUE!</v>
      </c>
      <c r="AG378">
        <f t="shared" si="171"/>
        <v>69.541169727900453</v>
      </c>
      <c r="AH378" s="29">
        <f t="shared" si="188"/>
        <v>2.1948884619638882</v>
      </c>
      <c r="AI378" s="29">
        <f t="shared" si="188"/>
        <v>2.9864756467651632</v>
      </c>
      <c r="AJ378" s="29">
        <f t="shared" si="188"/>
        <v>2.5119495823127478</v>
      </c>
      <c r="AK378" s="29">
        <f t="shared" si="188"/>
        <v>2.5619495848480902</v>
      </c>
      <c r="AL378" s="29">
        <f t="shared" si="188"/>
        <v>1.012768136147173</v>
      </c>
      <c r="AM378" s="30" t="e">
        <f t="shared" si="188"/>
        <v>#VALUE!</v>
      </c>
      <c r="AN378" s="31">
        <f t="shared" si="188"/>
        <v>3.2564740159217513</v>
      </c>
      <c r="AO378" s="32">
        <f t="shared" si="188"/>
        <v>0.89922506086377174</v>
      </c>
      <c r="AP378" s="32">
        <f t="shared" si="188"/>
        <v>0.89922506086377174</v>
      </c>
      <c r="AQ378" s="33">
        <f t="shared" si="188"/>
        <v>6.1232467163483015</v>
      </c>
      <c r="AR378" s="33">
        <f t="shared" si="188"/>
        <v>10.480819822182657</v>
      </c>
      <c r="AS378" s="33">
        <f t="shared" si="188"/>
        <v>19.768653581918468</v>
      </c>
      <c r="AT378" s="34">
        <f t="shared" si="188"/>
        <v>0.4</v>
      </c>
      <c r="AU378" s="34">
        <f t="shared" si="188"/>
        <v>0.4</v>
      </c>
      <c r="AV378" s="35" t="e">
        <f t="shared" si="188"/>
        <v>#VALUE!</v>
      </c>
      <c r="AW378" s="35" t="e">
        <f t="shared" si="188"/>
        <v>#VALUE!</v>
      </c>
      <c r="AX378" s="36" t="e">
        <f t="shared" si="188"/>
        <v>#VALUE!</v>
      </c>
      <c r="AY378" s="36" t="e">
        <f t="shared" si="188"/>
        <v>#VALUE!</v>
      </c>
    </row>
    <row r="379" spans="6:51" x14ac:dyDescent="0.3">
      <c r="F379">
        <v>65</v>
      </c>
      <c r="G379" s="29">
        <f t="shared" si="187"/>
        <v>2.1948884599574052</v>
      </c>
      <c r="H379" s="29">
        <f t="shared" si="187"/>
        <v>2.9864756388286038</v>
      </c>
      <c r="I379" s="29">
        <f t="shared" si="187"/>
        <v>2.5119495701089578</v>
      </c>
      <c r="J379" s="29">
        <f t="shared" si="187"/>
        <v>2.5619495758204804</v>
      </c>
      <c r="K379" s="29">
        <f t="shared" si="187"/>
        <v>1.012768136147173</v>
      </c>
      <c r="L379" s="30" t="e">
        <f t="shared" si="187"/>
        <v>#VALUE!</v>
      </c>
      <c r="M379" s="31">
        <f t="shared" si="187"/>
        <v>3.2558555621814249</v>
      </c>
      <c r="N379" s="32">
        <f t="shared" si="187"/>
        <v>0.89922506086377174</v>
      </c>
      <c r="O379" s="32">
        <f t="shared" si="187"/>
        <v>0.89922506086377174</v>
      </c>
      <c r="P379" s="33">
        <f t="shared" si="187"/>
        <v>6.1232467163483015</v>
      </c>
      <c r="Q379" s="33">
        <f t="shared" si="187"/>
        <v>10.480819822182657</v>
      </c>
      <c r="R379" s="33">
        <f t="shared" si="187"/>
        <v>19.768653581918468</v>
      </c>
      <c r="S379" s="34">
        <f t="shared" si="187"/>
        <v>0.4</v>
      </c>
      <c r="T379" s="34">
        <f t="shared" si="187"/>
        <v>0.4</v>
      </c>
      <c r="U379" s="35" t="e">
        <f t="shared" si="187"/>
        <v>#VALUE!</v>
      </c>
      <c r="V379" s="35" t="e">
        <f t="shared" si="187"/>
        <v>#VALUE!</v>
      </c>
      <c r="W379" s="36" t="e">
        <f t="shared" si="187"/>
        <v>#VALUE!</v>
      </c>
      <c r="X379" s="36" t="e">
        <f t="shared" si="187"/>
        <v>#VALUE!</v>
      </c>
      <c r="AG379">
        <f t="shared" ref="AG379:AG384" si="189">AE79</f>
        <v>69.844499977757209</v>
      </c>
      <c r="AH379" s="29">
        <f t="shared" si="188"/>
        <v>2.1948884620603013</v>
      </c>
      <c r="AI379" s="29">
        <f t="shared" si="188"/>
        <v>2.9864756471171501</v>
      </c>
      <c r="AJ379" s="29">
        <f t="shared" si="188"/>
        <v>2.5119495828245642</v>
      </c>
      <c r="AK379" s="29">
        <f t="shared" si="188"/>
        <v>2.5619495852480823</v>
      </c>
      <c r="AL379" s="29">
        <f t="shared" si="188"/>
        <v>1.012768136147173</v>
      </c>
      <c r="AM379" s="30" t="e">
        <f t="shared" si="188"/>
        <v>#VALUE!</v>
      </c>
      <c r="AN379" s="31">
        <f t="shared" si="188"/>
        <v>3.2565070316333409</v>
      </c>
      <c r="AO379" s="32">
        <f t="shared" si="188"/>
        <v>0.89922506086377174</v>
      </c>
      <c r="AP379" s="32">
        <f t="shared" si="188"/>
        <v>0.89922506086377174</v>
      </c>
      <c r="AQ379" s="33">
        <f t="shared" si="188"/>
        <v>6.1232467163483015</v>
      </c>
      <c r="AR379" s="33">
        <f t="shared" si="188"/>
        <v>10.480819822182657</v>
      </c>
      <c r="AS379" s="33">
        <f t="shared" si="188"/>
        <v>19.768653581918468</v>
      </c>
      <c r="AT379" s="34">
        <f t="shared" si="188"/>
        <v>0.4</v>
      </c>
      <c r="AU379" s="34">
        <f t="shared" si="188"/>
        <v>0.4</v>
      </c>
      <c r="AV379" s="35" t="e">
        <f t="shared" si="188"/>
        <v>#VALUE!</v>
      </c>
      <c r="AW379" s="35" t="e">
        <f t="shared" si="188"/>
        <v>#VALUE!</v>
      </c>
      <c r="AX379" s="36" t="e">
        <f t="shared" si="188"/>
        <v>#VALUE!</v>
      </c>
      <c r="AY379" s="36" t="e">
        <f t="shared" si="188"/>
        <v>#VALUE!</v>
      </c>
    </row>
    <row r="380" spans="6:51" x14ac:dyDescent="0.3">
      <c r="F380">
        <v>66</v>
      </c>
      <c r="G380" s="29">
        <f t="shared" si="187"/>
        <v>2.1948884605105317</v>
      </c>
      <c r="H380" s="29">
        <f t="shared" si="187"/>
        <v>2.9864756411159039</v>
      </c>
      <c r="I380" s="29">
        <f t="shared" si="187"/>
        <v>2.5119495737496171</v>
      </c>
      <c r="J380" s="29">
        <f t="shared" si="187"/>
        <v>2.5619495784243322</v>
      </c>
      <c r="K380" s="29">
        <f t="shared" si="187"/>
        <v>1.012768136147173</v>
      </c>
      <c r="L380" s="30" t="e">
        <f t="shared" si="187"/>
        <v>#VALUE!</v>
      </c>
      <c r="M380" s="31">
        <f t="shared" si="187"/>
        <v>3.256014642953978</v>
      </c>
      <c r="N380" s="32">
        <f t="shared" si="187"/>
        <v>0.89922506086377174</v>
      </c>
      <c r="O380" s="32">
        <f t="shared" si="187"/>
        <v>0.89922506086377174</v>
      </c>
      <c r="P380" s="33">
        <f t="shared" si="187"/>
        <v>6.1232467163483015</v>
      </c>
      <c r="Q380" s="33">
        <f t="shared" si="187"/>
        <v>10.480819822182657</v>
      </c>
      <c r="R380" s="33">
        <f t="shared" si="187"/>
        <v>19.768653581918468</v>
      </c>
      <c r="S380" s="34">
        <f t="shared" si="187"/>
        <v>0.4</v>
      </c>
      <c r="T380" s="34">
        <f t="shared" si="187"/>
        <v>0.4</v>
      </c>
      <c r="U380" s="35" t="e">
        <f t="shared" si="187"/>
        <v>#VALUE!</v>
      </c>
      <c r="V380" s="35" t="e">
        <f t="shared" si="187"/>
        <v>#VALUE!</v>
      </c>
      <c r="W380" s="36" t="e">
        <f t="shared" si="187"/>
        <v>#VALUE!</v>
      </c>
      <c r="X380" s="36" t="e">
        <f t="shared" si="187"/>
        <v>#VALUE!</v>
      </c>
      <c r="AG380">
        <f t="shared" si="189"/>
        <v>70.124005526694646</v>
      </c>
      <c r="AH380" s="29">
        <f t="shared" si="188"/>
        <v>2.1948884621460114</v>
      </c>
      <c r="AI380" s="29">
        <f t="shared" si="188"/>
        <v>2.9864756474272478</v>
      </c>
      <c r="AJ380" s="29">
        <f t="shared" si="188"/>
        <v>2.5119495832732364</v>
      </c>
      <c r="AK380" s="29">
        <f t="shared" si="188"/>
        <v>2.5619495856004617</v>
      </c>
      <c r="AL380" s="29">
        <f t="shared" si="188"/>
        <v>1.012768136147173</v>
      </c>
      <c r="AM380" s="30" t="e">
        <f t="shared" si="188"/>
        <v>#VALUE!</v>
      </c>
      <c r="AN380" s="31">
        <f t="shared" si="188"/>
        <v>3.2565366919053611</v>
      </c>
      <c r="AO380" s="32">
        <f t="shared" si="188"/>
        <v>0.89922506086377174</v>
      </c>
      <c r="AP380" s="32">
        <f t="shared" si="188"/>
        <v>0.89922506086377174</v>
      </c>
      <c r="AQ380" s="33">
        <f t="shared" si="188"/>
        <v>6.1232467163483015</v>
      </c>
      <c r="AR380" s="33">
        <f t="shared" si="188"/>
        <v>10.480819822182657</v>
      </c>
      <c r="AS380" s="33">
        <f t="shared" si="188"/>
        <v>19.768653581918468</v>
      </c>
      <c r="AT380" s="34">
        <f t="shared" si="188"/>
        <v>0.4</v>
      </c>
      <c r="AU380" s="34">
        <f t="shared" si="188"/>
        <v>0.4</v>
      </c>
      <c r="AV380" s="35" t="e">
        <f t="shared" si="188"/>
        <v>#VALUE!</v>
      </c>
      <c r="AW380" s="35" t="e">
        <f t="shared" si="188"/>
        <v>#VALUE!</v>
      </c>
      <c r="AX380" s="36" t="e">
        <f t="shared" si="188"/>
        <v>#VALUE!</v>
      </c>
      <c r="AY380" s="36" t="e">
        <f t="shared" si="188"/>
        <v>#VALUE!</v>
      </c>
    </row>
    <row r="381" spans="6:51" x14ac:dyDescent="0.3">
      <c r="F381">
        <v>67</v>
      </c>
      <c r="G381" s="29">
        <f t="shared" si="187"/>
        <v>2.194888460992011</v>
      </c>
      <c r="H381" s="29">
        <f t="shared" si="187"/>
        <v>2.9864756430512243</v>
      </c>
      <c r="I381" s="29">
        <f t="shared" si="187"/>
        <v>2.5119495767544109</v>
      </c>
      <c r="J381" s="29">
        <f t="shared" si="187"/>
        <v>2.5619495806260435</v>
      </c>
      <c r="K381" s="29">
        <f t="shared" si="187"/>
        <v>1.012768136147173</v>
      </c>
      <c r="L381" s="30" t="e">
        <f t="shared" si="187"/>
        <v>#VALUE!</v>
      </c>
      <c r="M381" s="31">
        <f t="shared" si="187"/>
        <v>3.2561596147240097</v>
      </c>
      <c r="N381" s="32">
        <f t="shared" si="187"/>
        <v>0.89922506086377174</v>
      </c>
      <c r="O381" s="32">
        <f t="shared" si="187"/>
        <v>0.89922506086377174</v>
      </c>
      <c r="P381" s="33">
        <f t="shared" si="187"/>
        <v>6.1232467163483015</v>
      </c>
      <c r="Q381" s="33">
        <f t="shared" si="187"/>
        <v>10.480819822182657</v>
      </c>
      <c r="R381" s="33">
        <f t="shared" si="187"/>
        <v>19.768653581918468</v>
      </c>
      <c r="S381" s="34">
        <f t="shared" si="187"/>
        <v>0.4</v>
      </c>
      <c r="T381" s="34">
        <f t="shared" si="187"/>
        <v>0.4</v>
      </c>
      <c r="U381" s="35" t="e">
        <f t="shared" si="187"/>
        <v>#VALUE!</v>
      </c>
      <c r="V381" s="35" t="e">
        <f t="shared" si="187"/>
        <v>#VALUE!</v>
      </c>
      <c r="W381" s="36" t="e">
        <f t="shared" si="187"/>
        <v>#VALUE!</v>
      </c>
      <c r="X381" s="36" t="e">
        <f t="shared" si="187"/>
        <v>#VALUE!</v>
      </c>
      <c r="AG381">
        <f t="shared" si="189"/>
        <v>70.381557656506004</v>
      </c>
      <c r="AH381" s="29">
        <f t="shared" si="188"/>
        <v>2.1948884622224427</v>
      </c>
      <c r="AI381" s="29">
        <f t="shared" si="188"/>
        <v>2.9864756477014742</v>
      </c>
      <c r="AJ381" s="29">
        <f t="shared" si="188"/>
        <v>2.5119495836682497</v>
      </c>
      <c r="AK381" s="29">
        <f t="shared" si="188"/>
        <v>2.5619495859120729</v>
      </c>
      <c r="AL381" s="29">
        <f t="shared" si="188"/>
        <v>1.012768136147173</v>
      </c>
      <c r="AM381" s="30" t="e">
        <f t="shared" si="188"/>
        <v>#VALUE!</v>
      </c>
      <c r="AN381" s="31">
        <f t="shared" si="188"/>
        <v>3.2565633938482348</v>
      </c>
      <c r="AO381" s="32">
        <f t="shared" si="188"/>
        <v>0.89922506086377174</v>
      </c>
      <c r="AP381" s="32">
        <f t="shared" si="188"/>
        <v>0.89922506086377174</v>
      </c>
      <c r="AQ381" s="33">
        <f t="shared" si="188"/>
        <v>6.1232467163483015</v>
      </c>
      <c r="AR381" s="33">
        <f t="shared" si="188"/>
        <v>10.480819822182657</v>
      </c>
      <c r="AS381" s="33">
        <f t="shared" si="188"/>
        <v>19.768653581918468</v>
      </c>
      <c r="AT381" s="34">
        <f t="shared" si="188"/>
        <v>0.4</v>
      </c>
      <c r="AU381" s="34">
        <f t="shared" si="188"/>
        <v>0.4</v>
      </c>
      <c r="AV381" s="35" t="e">
        <f t="shared" si="188"/>
        <v>#VALUE!</v>
      </c>
      <c r="AW381" s="35" t="e">
        <f t="shared" si="188"/>
        <v>#VALUE!</v>
      </c>
      <c r="AX381" s="36" t="e">
        <f t="shared" si="188"/>
        <v>#VALUE!</v>
      </c>
      <c r="AY381" s="36" t="e">
        <f t="shared" si="188"/>
        <v>#VALUE!</v>
      </c>
    </row>
    <row r="382" spans="6:51" x14ac:dyDescent="0.3">
      <c r="F382">
        <v>68</v>
      </c>
      <c r="G382" s="29">
        <f t="shared" si="187"/>
        <v>2.1948884614129787</v>
      </c>
      <c r="H382" s="29">
        <f t="shared" si="187"/>
        <v>2.986475644694468</v>
      </c>
      <c r="I382" s="29">
        <f t="shared" si="187"/>
        <v>2.5119495792485296</v>
      </c>
      <c r="J382" s="29">
        <f t="shared" si="187"/>
        <v>2.5619495824945355</v>
      </c>
      <c r="K382" s="29">
        <f t="shared" si="187"/>
        <v>1.012768136147173</v>
      </c>
      <c r="L382" s="30" t="e">
        <f t="shared" si="187"/>
        <v>#VALUE!</v>
      </c>
      <c r="M382" s="31">
        <f t="shared" si="187"/>
        <v>3.2562919339379643</v>
      </c>
      <c r="N382" s="32">
        <f t="shared" si="187"/>
        <v>0.89922506086377174</v>
      </c>
      <c r="O382" s="32">
        <f t="shared" si="187"/>
        <v>0.89922506086377174</v>
      </c>
      <c r="P382" s="33">
        <f t="shared" si="187"/>
        <v>6.1232467163483015</v>
      </c>
      <c r="Q382" s="33">
        <f t="shared" si="187"/>
        <v>10.480819822182657</v>
      </c>
      <c r="R382" s="33">
        <f t="shared" si="187"/>
        <v>19.768653581918468</v>
      </c>
      <c r="S382" s="34">
        <f t="shared" si="187"/>
        <v>0.4</v>
      </c>
      <c r="T382" s="34">
        <f t="shared" si="187"/>
        <v>0.4</v>
      </c>
      <c r="U382" s="35" t="e">
        <f t="shared" si="187"/>
        <v>#VALUE!</v>
      </c>
      <c r="V382" s="35" t="e">
        <f t="shared" si="187"/>
        <v>#VALUE!</v>
      </c>
      <c r="W382" s="36" t="e">
        <f t="shared" si="187"/>
        <v>#VALUE!</v>
      </c>
      <c r="X382" s="36" t="e">
        <f t="shared" si="187"/>
        <v>#VALUE!</v>
      </c>
      <c r="AG382">
        <f t="shared" si="189"/>
        <v>70.618880671460559</v>
      </c>
      <c r="AH382" s="29">
        <f t="shared" si="188"/>
        <v>2.1948884622907903</v>
      </c>
      <c r="AI382" s="29">
        <f t="shared" si="188"/>
        <v>2.9864756479448138</v>
      </c>
      <c r="AJ382" s="29">
        <f t="shared" si="188"/>
        <v>2.5119495840173798</v>
      </c>
      <c r="AK382" s="29">
        <f t="shared" si="188"/>
        <v>2.5619495861885833</v>
      </c>
      <c r="AL382" s="29">
        <f t="shared" si="188"/>
        <v>1.012768136147173</v>
      </c>
      <c r="AM382" s="30" t="e">
        <f t="shared" si="188"/>
        <v>#VALUE!</v>
      </c>
      <c r="AN382" s="31">
        <f t="shared" si="188"/>
        <v>3.2565874787410221</v>
      </c>
      <c r="AO382" s="32">
        <f t="shared" si="188"/>
        <v>0.89922506086377174</v>
      </c>
      <c r="AP382" s="32">
        <f t="shared" si="188"/>
        <v>0.89922506086377174</v>
      </c>
      <c r="AQ382" s="33">
        <f t="shared" si="188"/>
        <v>6.1232467163483015</v>
      </c>
      <c r="AR382" s="33">
        <f t="shared" si="188"/>
        <v>10.480819822182657</v>
      </c>
      <c r="AS382" s="33">
        <f t="shared" si="188"/>
        <v>19.768653581918468</v>
      </c>
      <c r="AT382" s="34">
        <f t="shared" si="188"/>
        <v>0.4</v>
      </c>
      <c r="AU382" s="34">
        <f t="shared" si="188"/>
        <v>0.4</v>
      </c>
      <c r="AV382" s="35" t="e">
        <f t="shared" si="188"/>
        <v>#VALUE!</v>
      </c>
      <c r="AW382" s="35" t="e">
        <f t="shared" si="188"/>
        <v>#VALUE!</v>
      </c>
      <c r="AX382" s="36" t="e">
        <f t="shared" si="188"/>
        <v>#VALUE!</v>
      </c>
      <c r="AY382" s="36" t="e">
        <f t="shared" si="188"/>
        <v>#VALUE!</v>
      </c>
    </row>
    <row r="383" spans="6:51" x14ac:dyDescent="0.3">
      <c r="F383">
        <v>69</v>
      </c>
      <c r="G383" s="29">
        <f t="shared" si="187"/>
        <v>2.1948884617825755</v>
      </c>
      <c r="H383" s="29">
        <f t="shared" si="187"/>
        <v>2.9864756460944983</v>
      </c>
      <c r="I383" s="29">
        <f t="shared" si="187"/>
        <v>2.5119495813301733</v>
      </c>
      <c r="J383" s="29">
        <f t="shared" si="187"/>
        <v>2.561949584085907</v>
      </c>
      <c r="K383" s="29">
        <f t="shared" si="187"/>
        <v>1.012768136147173</v>
      </c>
      <c r="L383" s="30" t="e">
        <f t="shared" si="187"/>
        <v>#VALUE!</v>
      </c>
      <c r="M383" s="31">
        <f t="shared" si="187"/>
        <v>3.2564128890508819</v>
      </c>
      <c r="N383" s="32">
        <f t="shared" si="187"/>
        <v>0.89922506086377174</v>
      </c>
      <c r="O383" s="32">
        <f t="shared" si="187"/>
        <v>0.89922506086377174</v>
      </c>
      <c r="P383" s="33">
        <f t="shared" si="187"/>
        <v>6.1232467163483015</v>
      </c>
      <c r="Q383" s="33">
        <f t="shared" si="187"/>
        <v>10.480819822182657</v>
      </c>
      <c r="R383" s="33">
        <f t="shared" si="187"/>
        <v>19.768653581918468</v>
      </c>
      <c r="S383" s="34">
        <f t="shared" si="187"/>
        <v>0.4</v>
      </c>
      <c r="T383" s="34">
        <f t="shared" si="187"/>
        <v>0.4</v>
      </c>
      <c r="U383" s="35" t="e">
        <f t="shared" si="187"/>
        <v>#VALUE!</v>
      </c>
      <c r="V383" s="35" t="e">
        <f t="shared" si="187"/>
        <v>#VALUE!</v>
      </c>
      <c r="W383" s="36" t="e">
        <f t="shared" si="187"/>
        <v>#VALUE!</v>
      </c>
      <c r="X383" s="36" t="e">
        <f t="shared" si="187"/>
        <v>#VALUE!</v>
      </c>
      <c r="AG383">
        <f t="shared" si="189"/>
        <v>70.837563442472316</v>
      </c>
      <c r="AH383" s="29">
        <f t="shared" si="188"/>
        <v>2.1948884623520657</v>
      </c>
      <c r="AI383" s="29">
        <f t="shared" si="188"/>
        <v>2.9864756481614236</v>
      </c>
      <c r="AJ383" s="29">
        <f t="shared" si="188"/>
        <v>2.5119495843270521</v>
      </c>
      <c r="AK383" s="29">
        <f t="shared" si="188"/>
        <v>2.5619495864347193</v>
      </c>
      <c r="AL383" s="29">
        <f t="shared" si="188"/>
        <v>1.012768136147173</v>
      </c>
      <c r="AM383" s="30" t="e">
        <f t="shared" si="188"/>
        <v>#VALUE!</v>
      </c>
      <c r="AN383" s="31">
        <f t="shared" si="188"/>
        <v>3.2566092412484737</v>
      </c>
      <c r="AO383" s="32">
        <f t="shared" si="188"/>
        <v>0.89922506086377174</v>
      </c>
      <c r="AP383" s="32">
        <f t="shared" si="188"/>
        <v>0.89922506086377174</v>
      </c>
      <c r="AQ383" s="33">
        <f t="shared" si="188"/>
        <v>6.1232467163483015</v>
      </c>
      <c r="AR383" s="33">
        <f t="shared" si="188"/>
        <v>10.480819822182657</v>
      </c>
      <c r="AS383" s="33">
        <f t="shared" si="188"/>
        <v>19.768653581918468</v>
      </c>
      <c r="AT383" s="34">
        <f t="shared" si="188"/>
        <v>0.4</v>
      </c>
      <c r="AU383" s="34">
        <f t="shared" si="188"/>
        <v>0.4</v>
      </c>
      <c r="AV383" s="35" t="e">
        <f t="shared" si="188"/>
        <v>#VALUE!</v>
      </c>
      <c r="AW383" s="35" t="e">
        <f t="shared" si="188"/>
        <v>#VALUE!</v>
      </c>
      <c r="AX383" s="36" t="e">
        <f t="shared" si="188"/>
        <v>#VALUE!</v>
      </c>
      <c r="AY383" s="36" t="e">
        <f t="shared" si="188"/>
        <v>#VALUE!</v>
      </c>
    </row>
    <row r="384" spans="6:51" x14ac:dyDescent="0.3">
      <c r="F384">
        <v>70</v>
      </c>
      <c r="G384" s="29">
        <f t="shared" si="187"/>
        <v>2.1948884621083469</v>
      </c>
      <c r="H384" s="29">
        <f t="shared" si="187"/>
        <v>2.9864756472913108</v>
      </c>
      <c r="I384" s="29">
        <f t="shared" si="187"/>
        <v>2.5119495830768117</v>
      </c>
      <c r="J384" s="29">
        <f t="shared" si="187"/>
        <v>2.5619495854459906</v>
      </c>
      <c r="K384" s="29">
        <f t="shared" si="187"/>
        <v>1.012768136147173</v>
      </c>
      <c r="L384" s="30" t="e">
        <f t="shared" si="187"/>
        <v>#VALUE!</v>
      </c>
      <c r="M384" s="31">
        <f t="shared" si="187"/>
        <v>3.2565236216208011</v>
      </c>
      <c r="N384" s="32">
        <f t="shared" si="187"/>
        <v>0.89922506086377174</v>
      </c>
      <c r="O384" s="32">
        <f t="shared" si="187"/>
        <v>0.89922506086377174</v>
      </c>
      <c r="P384" s="33">
        <f t="shared" si="187"/>
        <v>6.1232467163483015</v>
      </c>
      <c r="Q384" s="33">
        <f t="shared" si="187"/>
        <v>10.480819822182657</v>
      </c>
      <c r="R384" s="33">
        <f t="shared" si="187"/>
        <v>19.768653581918468</v>
      </c>
      <c r="S384" s="34">
        <f t="shared" si="187"/>
        <v>0.4</v>
      </c>
      <c r="T384" s="34">
        <f t="shared" si="187"/>
        <v>0.4</v>
      </c>
      <c r="U384" s="35" t="e">
        <f t="shared" si="187"/>
        <v>#VALUE!</v>
      </c>
      <c r="V384" s="35" t="e">
        <f t="shared" si="187"/>
        <v>#VALUE!</v>
      </c>
      <c r="W384" s="36" t="e">
        <f t="shared" si="187"/>
        <v>#VALUE!</v>
      </c>
      <c r="X384" s="36" t="e">
        <f t="shared" si="187"/>
        <v>#VALUE!</v>
      </c>
      <c r="AG384">
        <f t="shared" si="189"/>
        <v>71.039070044546008</v>
      </c>
      <c r="AH384" s="29">
        <f t="shared" si="188"/>
        <v>2.1948884624071274</v>
      </c>
      <c r="AI384" s="29">
        <f t="shared" si="188"/>
        <v>2.9864756483547916</v>
      </c>
      <c r="AJ384" s="29">
        <f t="shared" si="188"/>
        <v>2.5119495846026121</v>
      </c>
      <c r="AK384" s="29">
        <f t="shared" si="188"/>
        <v>2.5619495866544471</v>
      </c>
      <c r="AL384" s="29">
        <f t="shared" si="188"/>
        <v>1.012768136147173</v>
      </c>
      <c r="AM384" s="30" t="e">
        <f t="shared" si="188"/>
        <v>#VALUE!</v>
      </c>
      <c r="AN384" s="31">
        <f t="shared" si="188"/>
        <v>3.2566289369004862</v>
      </c>
      <c r="AO384" s="32">
        <f t="shared" si="188"/>
        <v>0.89922506086377174</v>
      </c>
      <c r="AP384" s="32">
        <f t="shared" si="188"/>
        <v>0.89922506086377174</v>
      </c>
      <c r="AQ384" s="33">
        <f t="shared" si="188"/>
        <v>6.1232467163483015</v>
      </c>
      <c r="AR384" s="33">
        <f t="shared" si="188"/>
        <v>10.480819822182657</v>
      </c>
      <c r="AS384" s="33">
        <f t="shared" si="188"/>
        <v>19.768653581918468</v>
      </c>
      <c r="AT384" s="34">
        <f t="shared" si="188"/>
        <v>0.4</v>
      </c>
      <c r="AU384" s="34">
        <f t="shared" si="188"/>
        <v>0.4</v>
      </c>
      <c r="AV384" s="35" t="e">
        <f t="shared" si="188"/>
        <v>#VALUE!</v>
      </c>
      <c r="AW384" s="35" t="e">
        <f t="shared" si="188"/>
        <v>#VALUE!</v>
      </c>
      <c r="AX384" s="36" t="e">
        <f t="shared" si="188"/>
        <v>#VALUE!</v>
      </c>
      <c r="AY384" s="36" t="e">
        <f t="shared" si="188"/>
        <v>#VALUE!</v>
      </c>
    </row>
    <row r="386" spans="3:52" x14ac:dyDescent="0.3">
      <c r="C386" t="s">
        <v>31</v>
      </c>
      <c r="D386">
        <v>1</v>
      </c>
      <c r="E386" t="s">
        <v>86</v>
      </c>
      <c r="F386">
        <v>0</v>
      </c>
      <c r="G386" s="29">
        <f>300*G314*G86</f>
        <v>0</v>
      </c>
      <c r="H386" s="29">
        <f t="shared" ref="H386:X386" si="190">300*H314*H86</f>
        <v>0</v>
      </c>
      <c r="I386" s="29">
        <f t="shared" si="190"/>
        <v>0</v>
      </c>
      <c r="J386" s="29">
        <f t="shared" si="190"/>
        <v>0</v>
      </c>
      <c r="K386" s="29">
        <f t="shared" si="190"/>
        <v>0</v>
      </c>
      <c r="L386" s="30" t="e">
        <f t="shared" si="190"/>
        <v>#VALUE!</v>
      </c>
      <c r="M386" s="31">
        <f t="shared" si="190"/>
        <v>0</v>
      </c>
      <c r="N386" s="32">
        <f t="shared" si="190"/>
        <v>0</v>
      </c>
      <c r="O386" s="32">
        <f t="shared" si="190"/>
        <v>0</v>
      </c>
      <c r="P386" s="33">
        <f t="shared" si="190"/>
        <v>0</v>
      </c>
      <c r="Q386" s="33">
        <f t="shared" si="190"/>
        <v>0</v>
      </c>
      <c r="R386" s="33">
        <f t="shared" si="190"/>
        <v>0</v>
      </c>
      <c r="S386" s="34" t="e">
        <f t="shared" si="190"/>
        <v>#VALUE!</v>
      </c>
      <c r="T386" s="34" t="e">
        <f t="shared" si="190"/>
        <v>#VALUE!</v>
      </c>
      <c r="U386" s="35" t="e">
        <f t="shared" si="190"/>
        <v>#VALUE!</v>
      </c>
      <c r="V386" s="35" t="e">
        <f t="shared" si="190"/>
        <v>#VALUE!</v>
      </c>
      <c r="W386" s="36" t="e">
        <f t="shared" si="190"/>
        <v>#VALUE!</v>
      </c>
      <c r="X386" s="36" t="e">
        <f t="shared" si="190"/>
        <v>#VALUE!</v>
      </c>
      <c r="Y386" t="e">
        <f>NA()</f>
        <v>#N/A</v>
      </c>
      <c r="AD386" t="s">
        <v>31</v>
      </c>
      <c r="AE386">
        <v>1</v>
      </c>
      <c r="AF386" t="s">
        <v>86</v>
      </c>
      <c r="AG386">
        <f>AE14</f>
        <v>6.1169246739172793</v>
      </c>
      <c r="AH386" s="29">
        <f>300*AH314*AH86</f>
        <v>249.23625456055552</v>
      </c>
      <c r="AI386" s="29">
        <f t="shared" ref="AI386:AY386" si="191">300*AI314*AI86</f>
        <v>5244.7604645146866</v>
      </c>
      <c r="AJ386" s="29">
        <f t="shared" si="191"/>
        <v>571.89648430359875</v>
      </c>
      <c r="AK386" s="29">
        <f t="shared" si="191"/>
        <v>4091.9062068028406</v>
      </c>
      <c r="AL386" s="29">
        <f t="shared" si="191"/>
        <v>129.19560323931961</v>
      </c>
      <c r="AM386" s="30" t="e">
        <f t="shared" si="191"/>
        <v>#VALUE!</v>
      </c>
      <c r="AN386" s="31">
        <f t="shared" si="191"/>
        <v>989.8839095410616</v>
      </c>
      <c r="AO386" s="32">
        <f t="shared" si="191"/>
        <v>337.56761384384083</v>
      </c>
      <c r="AP386" s="32">
        <f t="shared" si="191"/>
        <v>0</v>
      </c>
      <c r="AQ386" s="33">
        <f t="shared" si="191"/>
        <v>14628.056947658055</v>
      </c>
      <c r="AR386" s="33">
        <f t="shared" si="191"/>
        <v>10109.075605862865</v>
      </c>
      <c r="AS386" s="33">
        <f t="shared" si="191"/>
        <v>20361.553723958365</v>
      </c>
      <c r="AT386" s="34" t="e">
        <f t="shared" si="191"/>
        <v>#VALUE!</v>
      </c>
      <c r="AU386" s="34" t="e">
        <f t="shared" si="191"/>
        <v>#VALUE!</v>
      </c>
      <c r="AV386" s="35" t="e">
        <f t="shared" si="191"/>
        <v>#VALUE!</v>
      </c>
      <c r="AW386" s="35" t="e">
        <f t="shared" si="191"/>
        <v>#VALUE!</v>
      </c>
      <c r="AX386" s="36" t="e">
        <f t="shared" si="191"/>
        <v>#VALUE!</v>
      </c>
      <c r="AY386" s="36" t="e">
        <f t="shared" si="191"/>
        <v>#VALUE!</v>
      </c>
      <c r="AZ386" t="e">
        <f>NA()</f>
        <v>#N/A</v>
      </c>
    </row>
    <row r="387" spans="3:52" x14ac:dyDescent="0.3">
      <c r="D387">
        <v>2</v>
      </c>
      <c r="F387">
        <v>1</v>
      </c>
      <c r="G387" s="29">
        <f t="shared" ref="G387:X401" si="192">300*G315*G87</f>
        <v>0.14765320899766424</v>
      </c>
      <c r="H387" s="29">
        <f t="shared" si="192"/>
        <v>309.4451654718477</v>
      </c>
      <c r="I387" s="29">
        <f t="shared" si="192"/>
        <v>3.4819713939405448</v>
      </c>
      <c r="J387" s="29">
        <f t="shared" si="192"/>
        <v>208.9116936222006</v>
      </c>
      <c r="K387" s="29">
        <f t="shared" si="192"/>
        <v>0.18285692426827752</v>
      </c>
      <c r="L387" s="30" t="e">
        <f t="shared" si="192"/>
        <v>#VALUE!</v>
      </c>
      <c r="M387" s="31">
        <f t="shared" si="192"/>
        <v>30.83692161855339</v>
      </c>
      <c r="N387" s="32">
        <f t="shared" si="192"/>
        <v>20.444917085793794</v>
      </c>
      <c r="O387" s="32">
        <f t="shared" si="192"/>
        <v>0</v>
      </c>
      <c r="P387" s="33">
        <f t="shared" si="192"/>
        <v>1530.5188888044195</v>
      </c>
      <c r="Q387" s="33">
        <f t="shared" si="192"/>
        <v>560.00475075689849</v>
      </c>
      <c r="R387" s="33">
        <f t="shared" si="192"/>
        <v>118.087518981187</v>
      </c>
      <c r="S387" s="34" t="e">
        <f t="shared" si="192"/>
        <v>#VALUE!</v>
      </c>
      <c r="T387" s="34" t="e">
        <f t="shared" si="192"/>
        <v>#VALUE!</v>
      </c>
      <c r="U387" s="35" t="e">
        <f t="shared" si="192"/>
        <v>#VALUE!</v>
      </c>
      <c r="V387" s="35" t="e">
        <f t="shared" si="192"/>
        <v>#VALUE!</v>
      </c>
      <c r="W387" s="36" t="e">
        <f t="shared" si="192"/>
        <v>#VALUE!</v>
      </c>
      <c r="X387" s="36" t="e">
        <f t="shared" si="192"/>
        <v>#VALUE!</v>
      </c>
      <c r="Y387" t="e">
        <f>NA()</f>
        <v>#N/A</v>
      </c>
      <c r="AE387">
        <v>2</v>
      </c>
      <c r="AG387">
        <f t="shared" ref="AG387:AG450" si="193">AE15</f>
        <v>6.4330545104874606</v>
      </c>
      <c r="AH387" s="29">
        <f t="shared" ref="AH387:AY401" si="194">300*AH315*AH87</f>
        <v>299.50108735467126</v>
      </c>
      <c r="AI387" s="29">
        <f t="shared" si="194"/>
        <v>5674.0891581588303</v>
      </c>
      <c r="AJ387" s="29">
        <f t="shared" si="194"/>
        <v>652.0036404731211</v>
      </c>
      <c r="AK387" s="29">
        <f t="shared" si="194"/>
        <v>4525.1636697100848</v>
      </c>
      <c r="AL387" s="29">
        <f t="shared" si="194"/>
        <v>151.71764717009702</v>
      </c>
      <c r="AM387" s="30" t="e">
        <f t="shared" si="194"/>
        <v>#VALUE!</v>
      </c>
      <c r="AN387" s="31">
        <f t="shared" si="194"/>
        <v>1084.6721813962965</v>
      </c>
      <c r="AO387" s="32">
        <f t="shared" si="194"/>
        <v>363.82201170539525</v>
      </c>
      <c r="AP387" s="32">
        <f t="shared" si="194"/>
        <v>0</v>
      </c>
      <c r="AQ387" s="33">
        <f t="shared" si="194"/>
        <v>15526.293787543822</v>
      </c>
      <c r="AR387" s="33">
        <f t="shared" si="194"/>
        <v>10890.224310027579</v>
      </c>
      <c r="AS387" s="33">
        <f t="shared" si="194"/>
        <v>23025.082672651144</v>
      </c>
      <c r="AT387" s="34" t="e">
        <f t="shared" si="194"/>
        <v>#VALUE!</v>
      </c>
      <c r="AU387" s="34" t="e">
        <f t="shared" si="194"/>
        <v>#VALUE!</v>
      </c>
      <c r="AV387" s="35" t="e">
        <f t="shared" si="194"/>
        <v>#VALUE!</v>
      </c>
      <c r="AW387" s="35" t="e">
        <f t="shared" si="194"/>
        <v>#VALUE!</v>
      </c>
      <c r="AX387" s="36" t="e">
        <f t="shared" si="194"/>
        <v>#VALUE!</v>
      </c>
      <c r="AY387" s="36" t="e">
        <f t="shared" si="194"/>
        <v>#VALUE!</v>
      </c>
      <c r="AZ387" t="e">
        <f>NA()</f>
        <v>#N/A</v>
      </c>
    </row>
    <row r="388" spans="3:52" x14ac:dyDescent="0.3">
      <c r="D388">
        <v>3</v>
      </c>
      <c r="F388">
        <v>2</v>
      </c>
      <c r="G388" s="29">
        <f t="shared" si="192"/>
        <v>2.8939351375993301</v>
      </c>
      <c r="H388" s="29">
        <f t="shared" si="192"/>
        <v>857.0538726230194</v>
      </c>
      <c r="I388" s="29">
        <f t="shared" si="192"/>
        <v>26.080277226873136</v>
      </c>
      <c r="J388" s="29">
        <f t="shared" si="192"/>
        <v>578.14134256172463</v>
      </c>
      <c r="K388" s="29">
        <f t="shared" si="192"/>
        <v>2.5512055423977005</v>
      </c>
      <c r="L388" s="30" t="e">
        <f t="shared" si="192"/>
        <v>#VALUE!</v>
      </c>
      <c r="M388" s="31">
        <f t="shared" si="192"/>
        <v>119.67020175394914</v>
      </c>
      <c r="N388" s="32">
        <f t="shared" si="192"/>
        <v>60.844256845257874</v>
      </c>
      <c r="O388" s="32">
        <f t="shared" si="192"/>
        <v>0</v>
      </c>
      <c r="P388" s="33">
        <f t="shared" si="192"/>
        <v>3697.0547531538391</v>
      </c>
      <c r="Q388" s="33">
        <f t="shared" si="192"/>
        <v>1753.6824444662388</v>
      </c>
      <c r="R388" s="33">
        <f t="shared" si="192"/>
        <v>952.990743712876</v>
      </c>
      <c r="S388" s="34" t="e">
        <f t="shared" si="192"/>
        <v>#VALUE!</v>
      </c>
      <c r="T388" s="34" t="e">
        <f t="shared" si="192"/>
        <v>#VALUE!</v>
      </c>
      <c r="U388" s="35" t="e">
        <f t="shared" si="192"/>
        <v>#VALUE!</v>
      </c>
      <c r="V388" s="35" t="e">
        <f t="shared" si="192"/>
        <v>#VALUE!</v>
      </c>
      <c r="W388" s="36" t="e">
        <f t="shared" si="192"/>
        <v>#VALUE!</v>
      </c>
      <c r="X388" s="36" t="e">
        <f t="shared" si="192"/>
        <v>#VALUE!</v>
      </c>
      <c r="Y388" t="e">
        <f>NA()</f>
        <v>#N/A</v>
      </c>
      <c r="AE388">
        <v>3</v>
      </c>
      <c r="AG388">
        <f t="shared" si="193"/>
        <v>6.7655223075357256</v>
      </c>
      <c r="AH388" s="29">
        <f t="shared" si="194"/>
        <v>359.16410251331956</v>
      </c>
      <c r="AI388" s="29">
        <f t="shared" si="194"/>
        <v>6133.4714046795198</v>
      </c>
      <c r="AJ388" s="29">
        <f t="shared" si="194"/>
        <v>742.60001440270867</v>
      </c>
      <c r="AK388" s="29">
        <f t="shared" si="194"/>
        <v>4989.8235019152826</v>
      </c>
      <c r="AL388" s="29">
        <f t="shared" si="194"/>
        <v>177.82069125578678</v>
      </c>
      <c r="AM388" s="30" t="e">
        <f t="shared" si="194"/>
        <v>#VALUE!</v>
      </c>
      <c r="AN388" s="31">
        <f t="shared" si="194"/>
        <v>1187.9836714334815</v>
      </c>
      <c r="AO388" s="32">
        <f t="shared" si="194"/>
        <v>392.00537921212492</v>
      </c>
      <c r="AP388" s="32">
        <f t="shared" si="194"/>
        <v>0</v>
      </c>
      <c r="AQ388" s="33">
        <f t="shared" si="194"/>
        <v>16474.820714110407</v>
      </c>
      <c r="AR388" s="33">
        <f t="shared" si="194"/>
        <v>11725.268644612899</v>
      </c>
      <c r="AS388" s="33">
        <f t="shared" si="194"/>
        <v>25990.592023873756</v>
      </c>
      <c r="AT388" s="34" t="e">
        <f t="shared" si="194"/>
        <v>#VALUE!</v>
      </c>
      <c r="AU388" s="34" t="e">
        <f t="shared" si="194"/>
        <v>#VALUE!</v>
      </c>
      <c r="AV388" s="35" t="e">
        <f t="shared" si="194"/>
        <v>#VALUE!</v>
      </c>
      <c r="AW388" s="35" t="e">
        <f t="shared" si="194"/>
        <v>#VALUE!</v>
      </c>
      <c r="AX388" s="36" t="e">
        <f t="shared" si="194"/>
        <v>#VALUE!</v>
      </c>
      <c r="AY388" s="36" t="e">
        <f t="shared" si="194"/>
        <v>#VALUE!</v>
      </c>
      <c r="AZ388" t="e">
        <f>NA()</f>
        <v>#N/A</v>
      </c>
    </row>
    <row r="389" spans="3:52" x14ac:dyDescent="0.3">
      <c r="D389">
        <v>4</v>
      </c>
      <c r="F389">
        <v>3</v>
      </c>
      <c r="G389" s="29">
        <f t="shared" si="192"/>
        <v>15.566671095466038</v>
      </c>
      <c r="H389" s="29">
        <f t="shared" si="192"/>
        <v>1635.6168684836796</v>
      </c>
      <c r="I389" s="29">
        <f t="shared" si="192"/>
        <v>82.451193813538964</v>
      </c>
      <c r="J389" s="29">
        <f t="shared" si="192"/>
        <v>1039.3068623414651</v>
      </c>
      <c r="K389" s="29">
        <f t="shared" si="192"/>
        <v>11.280467846625157</v>
      </c>
      <c r="L389" s="30" t="e">
        <f t="shared" si="192"/>
        <v>#VALUE!</v>
      </c>
      <c r="M389" s="31">
        <f t="shared" si="192"/>
        <v>261.27080117463419</v>
      </c>
      <c r="N389" s="32">
        <f t="shared" si="192"/>
        <v>114.28336345817301</v>
      </c>
      <c r="O389" s="32">
        <f t="shared" si="192"/>
        <v>0</v>
      </c>
      <c r="P389" s="33">
        <f t="shared" si="192"/>
        <v>6144.6083552186537</v>
      </c>
      <c r="Q389" s="33">
        <f t="shared" si="192"/>
        <v>3368.4672575766808</v>
      </c>
      <c r="R389" s="33">
        <f t="shared" si="192"/>
        <v>3068.7688564037944</v>
      </c>
      <c r="S389" s="34" t="e">
        <f t="shared" si="192"/>
        <v>#VALUE!</v>
      </c>
      <c r="T389" s="34" t="e">
        <f t="shared" si="192"/>
        <v>#VALUE!</v>
      </c>
      <c r="U389" s="35" t="e">
        <f t="shared" si="192"/>
        <v>#VALUE!</v>
      </c>
      <c r="V389" s="35" t="e">
        <f t="shared" si="192"/>
        <v>#VALUE!</v>
      </c>
      <c r="W389" s="36" t="e">
        <f t="shared" si="192"/>
        <v>#VALUE!</v>
      </c>
      <c r="X389" s="36" t="e">
        <f t="shared" si="192"/>
        <v>#VALUE!</v>
      </c>
      <c r="Y389" t="e">
        <f>NA()</f>
        <v>#N/A</v>
      </c>
      <c r="AE389">
        <v>4</v>
      </c>
      <c r="AG389">
        <f t="shared" si="193"/>
        <v>7.1151724300087089</v>
      </c>
      <c r="AH389" s="29">
        <f t="shared" si="194"/>
        <v>429.79003529664277</v>
      </c>
      <c r="AI389" s="29">
        <f t="shared" si="194"/>
        <v>6624.2084564298857</v>
      </c>
      <c r="AJ389" s="29">
        <f t="shared" si="194"/>
        <v>844.91408262235859</v>
      </c>
      <c r="AK389" s="29">
        <f t="shared" si="194"/>
        <v>5486.4812653738027</v>
      </c>
      <c r="AL389" s="29">
        <f t="shared" si="194"/>
        <v>207.99393284569749</v>
      </c>
      <c r="AM389" s="30" t="e">
        <f t="shared" si="194"/>
        <v>#VALUE!</v>
      </c>
      <c r="AN389" s="31">
        <f t="shared" si="194"/>
        <v>1300.5003892876398</v>
      </c>
      <c r="AO389" s="32">
        <f t="shared" si="194"/>
        <v>422.24433235207948</v>
      </c>
      <c r="AP389" s="32">
        <f t="shared" si="194"/>
        <v>0</v>
      </c>
      <c r="AQ389" s="33">
        <f t="shared" si="194"/>
        <v>17475.885032388283</v>
      </c>
      <c r="AR389" s="33">
        <f t="shared" si="194"/>
        <v>12617.064994089147</v>
      </c>
      <c r="AS389" s="33">
        <f t="shared" si="194"/>
        <v>29283.608917388665</v>
      </c>
      <c r="AT389" s="34" t="e">
        <f t="shared" si="194"/>
        <v>#VALUE!</v>
      </c>
      <c r="AU389" s="34" t="e">
        <f t="shared" si="194"/>
        <v>#VALUE!</v>
      </c>
      <c r="AV389" s="35" t="e">
        <f t="shared" si="194"/>
        <v>#VALUE!</v>
      </c>
      <c r="AW389" s="35" t="e">
        <f t="shared" si="194"/>
        <v>#VALUE!</v>
      </c>
      <c r="AX389" s="36" t="e">
        <f t="shared" si="194"/>
        <v>#VALUE!</v>
      </c>
      <c r="AY389" s="36" t="e">
        <f t="shared" si="194"/>
        <v>#VALUE!</v>
      </c>
      <c r="AZ389" t="e">
        <f>NA()</f>
        <v>#N/A</v>
      </c>
    </row>
    <row r="390" spans="3:52" x14ac:dyDescent="0.3">
      <c r="D390">
        <v>5</v>
      </c>
      <c r="F390">
        <v>4</v>
      </c>
      <c r="G390" s="29">
        <f t="shared" si="192"/>
        <v>49.362938253392201</v>
      </c>
      <c r="H390" s="29">
        <f t="shared" si="192"/>
        <v>2636.7175034411403</v>
      </c>
      <c r="I390" s="29">
        <f t="shared" si="192"/>
        <v>183.16309354413406</v>
      </c>
      <c r="J390" s="29">
        <f t="shared" si="192"/>
        <v>1565.9264713968212</v>
      </c>
      <c r="K390" s="29">
        <f t="shared" si="192"/>
        <v>31.188924710916922</v>
      </c>
      <c r="L390" s="30" t="e">
        <f t="shared" si="192"/>
        <v>#VALUE!</v>
      </c>
      <c r="M390" s="31">
        <f t="shared" si="192"/>
        <v>450.77309943243466</v>
      </c>
      <c r="N390" s="32">
        <f t="shared" si="192"/>
        <v>177.80073822871594</v>
      </c>
      <c r="O390" s="32">
        <f t="shared" si="192"/>
        <v>0</v>
      </c>
      <c r="P390" s="33">
        <f t="shared" si="192"/>
        <v>8763.462583677805</v>
      </c>
      <c r="Q390" s="33">
        <f t="shared" si="192"/>
        <v>5297.5168447052183</v>
      </c>
      <c r="R390" s="33">
        <f t="shared" si="192"/>
        <v>6791.1763500174275</v>
      </c>
      <c r="S390" s="34" t="e">
        <f t="shared" si="192"/>
        <v>#VALUE!</v>
      </c>
      <c r="T390" s="34" t="e">
        <f t="shared" si="192"/>
        <v>#VALUE!</v>
      </c>
      <c r="U390" s="35" t="e">
        <f t="shared" si="192"/>
        <v>#VALUE!</v>
      </c>
      <c r="V390" s="35" t="e">
        <f t="shared" si="192"/>
        <v>#VALUE!</v>
      </c>
      <c r="W390" s="36" t="e">
        <f t="shared" si="192"/>
        <v>#VALUE!</v>
      </c>
      <c r="X390" s="36" t="e">
        <f t="shared" si="192"/>
        <v>#VALUE!</v>
      </c>
      <c r="Y390" t="e">
        <f>NA()</f>
        <v>#N/A</v>
      </c>
      <c r="AE390">
        <v>5</v>
      </c>
      <c r="AG390">
        <f t="shared" si="193"/>
        <v>7.482892880623127</v>
      </c>
      <c r="AH390" s="29">
        <f t="shared" si="194"/>
        <v>513.15555917745587</v>
      </c>
      <c r="AI390" s="29">
        <f t="shared" si="194"/>
        <v>7147.5860665478431</v>
      </c>
      <c r="AJ390" s="29">
        <f t="shared" si="194"/>
        <v>960.28991724797208</v>
      </c>
      <c r="AK390" s="29">
        <f t="shared" si="194"/>
        <v>6015.6192720624085</v>
      </c>
      <c r="AL390" s="29">
        <f t="shared" si="194"/>
        <v>242.7753210305178</v>
      </c>
      <c r="AM390" s="30" t="e">
        <f t="shared" si="194"/>
        <v>#VALUE!</v>
      </c>
      <c r="AN390" s="31">
        <f t="shared" si="194"/>
        <v>1422.9460710909837</v>
      </c>
      <c r="AO390" s="32">
        <f t="shared" si="194"/>
        <v>454.67176722106069</v>
      </c>
      <c r="AP390" s="32">
        <f t="shared" si="194"/>
        <v>0</v>
      </c>
      <c r="AQ390" s="33">
        <f t="shared" si="194"/>
        <v>18531.766563802517</v>
      </c>
      <c r="AR390" s="33">
        <f t="shared" si="194"/>
        <v>13568.504281365182</v>
      </c>
      <c r="AS390" s="33">
        <f t="shared" si="194"/>
        <v>32930.212215316125</v>
      </c>
      <c r="AT390" s="34" t="e">
        <f t="shared" si="194"/>
        <v>#VALUE!</v>
      </c>
      <c r="AU390" s="34" t="e">
        <f t="shared" si="194"/>
        <v>#VALUE!</v>
      </c>
      <c r="AV390" s="35" t="e">
        <f t="shared" si="194"/>
        <v>#VALUE!</v>
      </c>
      <c r="AW390" s="35" t="e">
        <f t="shared" si="194"/>
        <v>#VALUE!</v>
      </c>
      <c r="AX390" s="36" t="e">
        <f t="shared" si="194"/>
        <v>#VALUE!</v>
      </c>
      <c r="AY390" s="36" t="e">
        <f t="shared" si="194"/>
        <v>#VALUE!</v>
      </c>
      <c r="AZ390" t="e">
        <f>NA()</f>
        <v>#N/A</v>
      </c>
    </row>
    <row r="391" spans="3:52" x14ac:dyDescent="0.3">
      <c r="D391">
        <v>6</v>
      </c>
      <c r="F391">
        <v>5</v>
      </c>
      <c r="G391" s="29">
        <f t="shared" si="192"/>
        <v>117.26290264302433</v>
      </c>
      <c r="H391" s="29">
        <f t="shared" si="192"/>
        <v>3801.1071251745657</v>
      </c>
      <c r="I391" s="29">
        <f t="shared" si="192"/>
        <v>335.43356506451516</v>
      </c>
      <c r="J391" s="29">
        <f t="shared" si="192"/>
        <v>2656.2068089237277</v>
      </c>
      <c r="K391" s="29">
        <f t="shared" si="192"/>
        <v>66.720505093870642</v>
      </c>
      <c r="L391" s="30" t="e">
        <f t="shared" si="192"/>
        <v>#VALUE!</v>
      </c>
      <c r="M391" s="31">
        <f t="shared" si="192"/>
        <v>683.65176734495105</v>
      </c>
      <c r="N391" s="32">
        <f t="shared" si="192"/>
        <v>249.49928309440409</v>
      </c>
      <c r="O391" s="32">
        <f t="shared" si="192"/>
        <v>0</v>
      </c>
      <c r="P391" s="33">
        <f t="shared" si="192"/>
        <v>11493.740754758028</v>
      </c>
      <c r="Q391" s="33">
        <f t="shared" si="192"/>
        <v>7467.6057528673255</v>
      </c>
      <c r="R391" s="33">
        <f t="shared" si="192"/>
        <v>12246.879032184197</v>
      </c>
      <c r="S391" s="34" t="e">
        <f t="shared" si="192"/>
        <v>#VALUE!</v>
      </c>
      <c r="T391" s="34" t="e">
        <f t="shared" si="192"/>
        <v>#VALUE!</v>
      </c>
      <c r="U391" s="35" t="e">
        <f t="shared" si="192"/>
        <v>#VALUE!</v>
      </c>
      <c r="V391" s="35" t="e">
        <f t="shared" si="192"/>
        <v>#VALUE!</v>
      </c>
      <c r="W391" s="36" t="e">
        <f t="shared" si="192"/>
        <v>#VALUE!</v>
      </c>
      <c r="X391" s="36" t="e">
        <f t="shared" si="192"/>
        <v>#VALUE!</v>
      </c>
      <c r="Y391" t="e">
        <f>NA()</f>
        <v>#N/A</v>
      </c>
      <c r="AE391">
        <v>6</v>
      </c>
      <c r="AG391">
        <f t="shared" si="193"/>
        <v>7.8696175551168945</v>
      </c>
      <c r="AH391" s="29">
        <f t="shared" si="194"/>
        <v>620.19722677284415</v>
      </c>
      <c r="AI391" s="29">
        <f t="shared" si="194"/>
        <v>7704.8765976844634</v>
      </c>
      <c r="AJ391" s="29">
        <f t="shared" si="194"/>
        <v>1090.1925267815118</v>
      </c>
      <c r="AK391" s="29">
        <f t="shared" si="194"/>
        <v>6577.6258746666645</v>
      </c>
      <c r="AL391" s="29">
        <f t="shared" si="194"/>
        <v>282.75235228495143</v>
      </c>
      <c r="AM391" s="30" t="e">
        <f t="shared" si="194"/>
        <v>#VALUE!</v>
      </c>
      <c r="AN391" s="31">
        <f t="shared" si="194"/>
        <v>1556.0867153345109</v>
      </c>
      <c r="AO391" s="32">
        <f t="shared" si="194"/>
        <v>489.42688676370437</v>
      </c>
      <c r="AP391" s="32">
        <f t="shared" si="194"/>
        <v>0</v>
      </c>
      <c r="AQ391" s="33">
        <f t="shared" si="194"/>
        <v>19644.768800479189</v>
      </c>
      <c r="AR391" s="33">
        <f t="shared" si="194"/>
        <v>14582.494043157782</v>
      </c>
      <c r="AS391" s="33">
        <f t="shared" si="194"/>
        <v>36956.715164619702</v>
      </c>
      <c r="AT391" s="34" t="e">
        <f t="shared" si="194"/>
        <v>#VALUE!</v>
      </c>
      <c r="AU391" s="34" t="e">
        <f t="shared" si="194"/>
        <v>#VALUE!</v>
      </c>
      <c r="AV391" s="35" t="e">
        <f t="shared" si="194"/>
        <v>#VALUE!</v>
      </c>
      <c r="AW391" s="35" t="e">
        <f t="shared" si="194"/>
        <v>#VALUE!</v>
      </c>
      <c r="AX391" s="36" t="e">
        <f t="shared" si="194"/>
        <v>#VALUE!</v>
      </c>
      <c r="AY391" s="36" t="e">
        <f t="shared" si="194"/>
        <v>#VALUE!</v>
      </c>
      <c r="AZ391" t="e">
        <f>NA()</f>
        <v>#N/A</v>
      </c>
    </row>
    <row r="392" spans="3:52" x14ac:dyDescent="0.3">
      <c r="D392">
        <v>7</v>
      </c>
      <c r="F392">
        <v>6</v>
      </c>
      <c r="G392" s="29">
        <f t="shared" si="192"/>
        <v>232.17912825543672</v>
      </c>
      <c r="H392" s="29">
        <f t="shared" si="192"/>
        <v>5088.0055664774063</v>
      </c>
      <c r="I392" s="29">
        <f t="shared" si="192"/>
        <v>543.7537598713094</v>
      </c>
      <c r="J392" s="29">
        <f t="shared" si="192"/>
        <v>3934.1329124930971</v>
      </c>
      <c r="K392" s="29">
        <f t="shared" si="192"/>
        <v>121.42334243079074</v>
      </c>
      <c r="L392" s="30" t="e">
        <f t="shared" si="192"/>
        <v>#VALUE!</v>
      </c>
      <c r="M392" s="31">
        <f t="shared" si="192"/>
        <v>955.70005680081545</v>
      </c>
      <c r="N392" s="32">
        <f t="shared" si="192"/>
        <v>327.99722043675706</v>
      </c>
      <c r="O392" s="32">
        <f t="shared" si="192"/>
        <v>0</v>
      </c>
      <c r="P392" s="33">
        <f t="shared" si="192"/>
        <v>14296.874857395684</v>
      </c>
      <c r="Q392" s="33">
        <f t="shared" si="192"/>
        <v>9823.5681143110232</v>
      </c>
      <c r="R392" s="33">
        <f t="shared" si="192"/>
        <v>19416.138702991611</v>
      </c>
      <c r="S392" s="34" t="e">
        <f t="shared" si="192"/>
        <v>#VALUE!</v>
      </c>
      <c r="T392" s="34" t="e">
        <f t="shared" si="192"/>
        <v>#VALUE!</v>
      </c>
      <c r="U392" s="35" t="e">
        <f t="shared" si="192"/>
        <v>#VALUE!</v>
      </c>
      <c r="V392" s="35" t="e">
        <f t="shared" si="192"/>
        <v>#VALUE!</v>
      </c>
      <c r="W392" s="36" t="e">
        <f t="shared" si="192"/>
        <v>#VALUE!</v>
      </c>
      <c r="X392" s="36" t="e">
        <f t="shared" si="192"/>
        <v>#VALUE!</v>
      </c>
      <c r="Y392" t="e">
        <f>NA()</f>
        <v>#N/A</v>
      </c>
      <c r="AE392">
        <v>7</v>
      </c>
      <c r="AG392">
        <f t="shared" si="193"/>
        <v>8.2763286140542487</v>
      </c>
      <c r="AH392" s="29">
        <f t="shared" si="194"/>
        <v>758.69284382478384</v>
      </c>
      <c r="AI392" s="29">
        <f t="shared" si="194"/>
        <v>8297.3435174229726</v>
      </c>
      <c r="AJ392" s="29">
        <f t="shared" si="194"/>
        <v>1236.2122558881922</v>
      </c>
      <c r="AK392" s="29">
        <f t="shared" si="194"/>
        <v>7172.8219959860917</v>
      </c>
      <c r="AL392" s="29">
        <f t="shared" si="194"/>
        <v>328.56182123676456</v>
      </c>
      <c r="AM392" s="30" t="e">
        <f t="shared" si="194"/>
        <v>#VALUE!</v>
      </c>
      <c r="AN392" s="31">
        <f t="shared" si="194"/>
        <v>1700.7307495042717</v>
      </c>
      <c r="AO392" s="32">
        <f t="shared" si="194"/>
        <v>526.65517878864557</v>
      </c>
      <c r="AP392" s="32">
        <f t="shared" si="194"/>
        <v>0</v>
      </c>
      <c r="AQ392" s="33">
        <f t="shared" si="194"/>
        <v>20817.208667690196</v>
      </c>
      <c r="AR392" s="33">
        <f t="shared" si="194"/>
        <v>15661.93762235402</v>
      </c>
      <c r="AS392" s="33">
        <f t="shared" si="194"/>
        <v>41389.282885585933</v>
      </c>
      <c r="AT392" s="34" t="e">
        <f t="shared" si="194"/>
        <v>#VALUE!</v>
      </c>
      <c r="AU392" s="34" t="e">
        <f t="shared" si="194"/>
        <v>#VALUE!</v>
      </c>
      <c r="AV392" s="35" t="e">
        <f t="shared" si="194"/>
        <v>#VALUE!</v>
      </c>
      <c r="AW392" s="35" t="e">
        <f t="shared" si="194"/>
        <v>#VALUE!</v>
      </c>
      <c r="AX392" s="36" t="e">
        <f t="shared" si="194"/>
        <v>#VALUE!</v>
      </c>
      <c r="AY392" s="36" t="e">
        <f t="shared" si="194"/>
        <v>#VALUE!</v>
      </c>
      <c r="AZ392" t="e">
        <f>NA()</f>
        <v>#N/A</v>
      </c>
    </row>
    <row r="393" spans="3:52" x14ac:dyDescent="0.3">
      <c r="D393">
        <v>8</v>
      </c>
      <c r="F393">
        <v>7</v>
      </c>
      <c r="G393" s="29">
        <f t="shared" si="192"/>
        <v>405.61259796923287</v>
      </c>
      <c r="H393" s="29">
        <f t="shared" si="192"/>
        <v>6461.7663336863934</v>
      </c>
      <c r="I393" s="29">
        <f t="shared" si="192"/>
        <v>810.41586726748062</v>
      </c>
      <c r="J393" s="29">
        <f t="shared" si="192"/>
        <v>5322.0985791031262</v>
      </c>
      <c r="K393" s="29">
        <f t="shared" si="192"/>
        <v>197.74447671586475</v>
      </c>
      <c r="L393" s="30" t="e">
        <f t="shared" si="192"/>
        <v>#VALUE!</v>
      </c>
      <c r="M393" s="31">
        <f t="shared" si="192"/>
        <v>1263.0094225519872</v>
      </c>
      <c r="N393" s="32">
        <f t="shared" si="192"/>
        <v>412.21807547204099</v>
      </c>
      <c r="O393" s="32">
        <f t="shared" si="192"/>
        <v>0</v>
      </c>
      <c r="P393" s="33">
        <f t="shared" si="192"/>
        <v>17145.789038425992</v>
      </c>
      <c r="Q393" s="33">
        <f t="shared" si="192"/>
        <v>12321.857667667746</v>
      </c>
      <c r="R393" s="33">
        <f t="shared" si="192"/>
        <v>28179.686468315107</v>
      </c>
      <c r="S393" s="34" t="e">
        <f t="shared" si="192"/>
        <v>#VALUE!</v>
      </c>
      <c r="T393" s="34" t="e">
        <f t="shared" si="192"/>
        <v>#VALUE!</v>
      </c>
      <c r="U393" s="35" t="e">
        <f t="shared" si="192"/>
        <v>#VALUE!</v>
      </c>
      <c r="V393" s="35" t="e">
        <f t="shared" si="192"/>
        <v>#VALUE!</v>
      </c>
      <c r="W393" s="36" t="e">
        <f t="shared" si="192"/>
        <v>#VALUE!</v>
      </c>
      <c r="X393" s="36" t="e">
        <f t="shared" si="192"/>
        <v>#VALUE!</v>
      </c>
      <c r="Y393" t="e">
        <f>NA()</f>
        <v>#N/A</v>
      </c>
      <c r="AE393">
        <v>8</v>
      </c>
      <c r="AG393">
        <f t="shared" si="193"/>
        <v>8.7040589772085397</v>
      </c>
      <c r="AH393" s="29">
        <f t="shared" si="194"/>
        <v>927.44921481490553</v>
      </c>
      <c r="AI393" s="29">
        <f t="shared" si="194"/>
        <v>8926.2480775716067</v>
      </c>
      <c r="AJ393" s="29">
        <f t="shared" si="194"/>
        <v>1400.0679318526461</v>
      </c>
      <c r="AK393" s="29">
        <f t="shared" si="194"/>
        <v>7801.4938507883307</v>
      </c>
      <c r="AL393" s="29">
        <f t="shared" si="194"/>
        <v>380.88827093898431</v>
      </c>
      <c r="AM393" s="30" t="e">
        <f t="shared" si="194"/>
        <v>#VALUE!</v>
      </c>
      <c r="AN393" s="31">
        <f t="shared" si="194"/>
        <v>1857.7287558464407</v>
      </c>
      <c r="AO393" s="32">
        <f t="shared" si="194"/>
        <v>566.50833723862672</v>
      </c>
      <c r="AP393" s="32">
        <f t="shared" si="194"/>
        <v>0</v>
      </c>
      <c r="AQ393" s="33">
        <f t="shared" si="194"/>
        <v>22051.404784018177</v>
      </c>
      <c r="AR393" s="33">
        <f t="shared" si="194"/>
        <v>16809.710285045712</v>
      </c>
      <c r="AS393" s="33">
        <f t="shared" si="194"/>
        <v>46253.482072692677</v>
      </c>
      <c r="AT393" s="34" t="e">
        <f t="shared" si="194"/>
        <v>#VALUE!</v>
      </c>
      <c r="AU393" s="34" t="e">
        <f t="shared" si="194"/>
        <v>#VALUE!</v>
      </c>
      <c r="AV393" s="35" t="e">
        <f t="shared" si="194"/>
        <v>#VALUE!</v>
      </c>
      <c r="AW393" s="35" t="e">
        <f t="shared" si="194"/>
        <v>#VALUE!</v>
      </c>
      <c r="AX393" s="36" t="e">
        <f t="shared" si="194"/>
        <v>#VALUE!</v>
      </c>
      <c r="AY393" s="36" t="e">
        <f t="shared" si="194"/>
        <v>#VALUE!</v>
      </c>
      <c r="AZ393" t="e">
        <f>NA()</f>
        <v>#N/A</v>
      </c>
    </row>
    <row r="394" spans="3:52" x14ac:dyDescent="0.3">
      <c r="D394">
        <v>9</v>
      </c>
      <c r="F394">
        <v>8</v>
      </c>
      <c r="G394" s="29">
        <f t="shared" si="192"/>
        <v>662.3657780377614</v>
      </c>
      <c r="H394" s="29">
        <f t="shared" si="192"/>
        <v>7894.1524672938522</v>
      </c>
      <c r="I394" s="29">
        <f t="shared" si="192"/>
        <v>1135.9574774298553</v>
      </c>
      <c r="J394" s="29">
        <f t="shared" si="192"/>
        <v>6768.0570075324222</v>
      </c>
      <c r="K394" s="29">
        <f t="shared" si="192"/>
        <v>297.01756339311822</v>
      </c>
      <c r="L394" s="30" t="e">
        <f t="shared" si="192"/>
        <v>#VALUE!</v>
      </c>
      <c r="M394" s="31">
        <f t="shared" si="192"/>
        <v>1601.9503957510767</v>
      </c>
      <c r="N394" s="32">
        <f t="shared" si="192"/>
        <v>501.28796395063858</v>
      </c>
      <c r="O394" s="32">
        <f t="shared" si="192"/>
        <v>0</v>
      </c>
      <c r="P394" s="33">
        <f t="shared" si="192"/>
        <v>20020.455387904229</v>
      </c>
      <c r="Q394" s="33">
        <f t="shared" si="192"/>
        <v>14927.165914024776</v>
      </c>
      <c r="R394" s="33">
        <f t="shared" si="192"/>
        <v>38356.289847471555</v>
      </c>
      <c r="S394" s="34" t="e">
        <f t="shared" si="192"/>
        <v>#VALUE!</v>
      </c>
      <c r="T394" s="34" t="e">
        <f t="shared" si="192"/>
        <v>#VALUE!</v>
      </c>
      <c r="U394" s="35" t="e">
        <f t="shared" si="192"/>
        <v>#VALUE!</v>
      </c>
      <c r="V394" s="35" t="e">
        <f t="shared" si="192"/>
        <v>#VALUE!</v>
      </c>
      <c r="W394" s="36" t="e">
        <f t="shared" si="192"/>
        <v>#VALUE!</v>
      </c>
      <c r="X394" s="36" t="e">
        <f t="shared" si="192"/>
        <v>#VALUE!</v>
      </c>
      <c r="Y394" t="e">
        <f>NA()</f>
        <v>#N/A</v>
      </c>
      <c r="AE394">
        <v>9</v>
      </c>
      <c r="AG394">
        <f t="shared" si="193"/>
        <v>9.1538949468576511</v>
      </c>
      <c r="AH394" s="29">
        <f t="shared" si="194"/>
        <v>1132.3489619806307</v>
      </c>
      <c r="AI394" s="29">
        <f t="shared" si="194"/>
        <v>9592.8577239169408</v>
      </c>
      <c r="AJ394" s="29">
        <f t="shared" si="194"/>
        <v>1583.6084024488143</v>
      </c>
      <c r="AK394" s="29">
        <f t="shared" si="194"/>
        <v>8463.9301473175055</v>
      </c>
      <c r="AL394" s="29">
        <f t="shared" si="194"/>
        <v>440.46086996349601</v>
      </c>
      <c r="AM394" s="30" t="e">
        <f t="shared" si="194"/>
        <v>#VALUE!</v>
      </c>
      <c r="AN394" s="31">
        <f t="shared" si="194"/>
        <v>2027.9726776686909</v>
      </c>
      <c r="AO394" s="32">
        <f t="shared" si="194"/>
        <v>609.14411797393143</v>
      </c>
      <c r="AP394" s="32">
        <f t="shared" si="194"/>
        <v>0</v>
      </c>
      <c r="AQ394" s="33">
        <f t="shared" si="194"/>
        <v>23349.66410969957</v>
      </c>
      <c r="AR394" s="33">
        <f t="shared" si="194"/>
        <v>18028.632090211548</v>
      </c>
      <c r="AS394" s="33">
        <f t="shared" si="194"/>
        <v>51573.762149184331</v>
      </c>
      <c r="AT394" s="34" t="e">
        <f t="shared" si="194"/>
        <v>#VALUE!</v>
      </c>
      <c r="AU394" s="34" t="e">
        <f t="shared" si="194"/>
        <v>#VALUE!</v>
      </c>
      <c r="AV394" s="35" t="e">
        <f t="shared" si="194"/>
        <v>#VALUE!</v>
      </c>
      <c r="AW394" s="35" t="e">
        <f t="shared" si="194"/>
        <v>#VALUE!</v>
      </c>
      <c r="AX394" s="36" t="e">
        <f t="shared" si="194"/>
        <v>#VALUE!</v>
      </c>
      <c r="AY394" s="36" t="e">
        <f t="shared" si="194"/>
        <v>#VALUE!</v>
      </c>
      <c r="AZ394" t="e">
        <f>NA()</f>
        <v>#N/A</v>
      </c>
    </row>
    <row r="395" spans="3:52" x14ac:dyDescent="0.3">
      <c r="D395">
        <v>10</v>
      </c>
      <c r="F395">
        <v>9</v>
      </c>
      <c r="G395" s="29">
        <f t="shared" si="192"/>
        <v>1058.9774119268013</v>
      </c>
      <c r="H395" s="29">
        <f t="shared" si="192"/>
        <v>9364.2733974445928</v>
      </c>
      <c r="I395" s="29">
        <f t="shared" si="192"/>
        <v>1519.534730940333</v>
      </c>
      <c r="J395" s="29">
        <f t="shared" si="192"/>
        <v>8237.249765473056</v>
      </c>
      <c r="K395" s="29">
        <f t="shared" si="192"/>
        <v>419.56056005031309</v>
      </c>
      <c r="L395" s="30" t="e">
        <f t="shared" si="192"/>
        <v>#VALUE!</v>
      </c>
      <c r="M395" s="31">
        <f t="shared" si="192"/>
        <v>1969.1546337828145</v>
      </c>
      <c r="N395" s="32">
        <f t="shared" si="192"/>
        <v>594.47768538515845</v>
      </c>
      <c r="O395" s="32">
        <f t="shared" si="192"/>
        <v>0</v>
      </c>
      <c r="P395" s="33">
        <f t="shared" si="192"/>
        <v>22905.541314226219</v>
      </c>
      <c r="Q395" s="33">
        <f t="shared" si="192"/>
        <v>17610.383741064561</v>
      </c>
      <c r="R395" s="33">
        <f t="shared" si="192"/>
        <v>49731.2678715031</v>
      </c>
      <c r="S395" s="34" t="e">
        <f t="shared" si="192"/>
        <v>#VALUE!</v>
      </c>
      <c r="T395" s="34" t="e">
        <f t="shared" si="192"/>
        <v>#VALUE!</v>
      </c>
      <c r="U395" s="35" t="e">
        <f t="shared" si="192"/>
        <v>#VALUE!</v>
      </c>
      <c r="V395" s="35" t="e">
        <f t="shared" si="192"/>
        <v>#VALUE!</v>
      </c>
      <c r="W395" s="36" t="e">
        <f t="shared" si="192"/>
        <v>#VALUE!</v>
      </c>
      <c r="X395" s="36" t="e">
        <f t="shared" si="192"/>
        <v>#VALUE!</v>
      </c>
      <c r="Y395" t="e">
        <f>NA()</f>
        <v>#N/A</v>
      </c>
      <c r="AE395">
        <v>10</v>
      </c>
      <c r="AG395">
        <f t="shared" si="193"/>
        <v>9.6269789666544039</v>
      </c>
      <c r="AH395" s="29">
        <f t="shared" si="194"/>
        <v>1379.9648491225307</v>
      </c>
      <c r="AI395" s="29">
        <f t="shared" si="194"/>
        <v>10298.455523104652</v>
      </c>
      <c r="AJ395" s="29">
        <f t="shared" si="194"/>
        <v>1788.8120674422662</v>
      </c>
      <c r="AK395" s="29">
        <f t="shared" si="194"/>
        <v>9160.4614355100912</v>
      </c>
      <c r="AL395" s="29">
        <f t="shared" si="194"/>
        <v>508.04843498430836</v>
      </c>
      <c r="AM395" s="30" t="e">
        <f t="shared" si="194"/>
        <v>#VALUE!</v>
      </c>
      <c r="AN395" s="31">
        <f t="shared" si="194"/>
        <v>2212.3944208027046</v>
      </c>
      <c r="AO395" s="32">
        <f t="shared" si="194"/>
        <v>654.72611960634231</v>
      </c>
      <c r="AP395" s="32">
        <f t="shared" si="194"/>
        <v>0</v>
      </c>
      <c r="AQ395" s="33">
        <f t="shared" si="194"/>
        <v>24714.266876569414</v>
      </c>
      <c r="AR395" s="33">
        <f t="shared" si="194"/>
        <v>19321.437368804549</v>
      </c>
      <c r="AS395" s="33">
        <f t="shared" si="194"/>
        <v>57372.869469723009</v>
      </c>
      <c r="AT395" s="34" t="e">
        <f t="shared" si="194"/>
        <v>#VALUE!</v>
      </c>
      <c r="AU395" s="34" t="e">
        <f t="shared" si="194"/>
        <v>#VALUE!</v>
      </c>
      <c r="AV395" s="35" t="e">
        <f t="shared" si="194"/>
        <v>#VALUE!</v>
      </c>
      <c r="AW395" s="35" t="e">
        <f t="shared" si="194"/>
        <v>#VALUE!</v>
      </c>
      <c r="AX395" s="36" t="e">
        <f t="shared" si="194"/>
        <v>#VALUE!</v>
      </c>
      <c r="AY395" s="36" t="e">
        <f t="shared" si="194"/>
        <v>#VALUE!</v>
      </c>
      <c r="AZ395" t="e">
        <f>NA()</f>
        <v>#N/A</v>
      </c>
    </row>
    <row r="396" spans="3:52" x14ac:dyDescent="0.3">
      <c r="D396">
        <v>11</v>
      </c>
      <c r="F396">
        <v>10</v>
      </c>
      <c r="G396" s="29">
        <f t="shared" si="192"/>
        <v>1599.3649389116242</v>
      </c>
      <c r="H396" s="29">
        <f t="shared" si="192"/>
        <v>10857.37411102787</v>
      </c>
      <c r="I396" s="29">
        <f t="shared" si="192"/>
        <v>1959.2345363445077</v>
      </c>
      <c r="J396" s="29">
        <f t="shared" si="192"/>
        <v>9708.7537849999317</v>
      </c>
      <c r="K396" s="29">
        <f t="shared" si="192"/>
        <v>564.82860769135834</v>
      </c>
      <c r="L396" s="30" t="e">
        <f t="shared" si="192"/>
        <v>#VALUE!</v>
      </c>
      <c r="M396" s="31">
        <f t="shared" si="192"/>
        <v>2361.4980754450899</v>
      </c>
      <c r="N396" s="32">
        <f t="shared" si="192"/>
        <v>691.16682714310934</v>
      </c>
      <c r="O396" s="32">
        <f t="shared" si="192"/>
        <v>0</v>
      </c>
      <c r="P396" s="33">
        <f t="shared" si="192"/>
        <v>25789.028318759414</v>
      </c>
      <c r="Q396" s="33">
        <f t="shared" si="192"/>
        <v>20347.255750320521</v>
      </c>
      <c r="R396" s="33">
        <f t="shared" si="192"/>
        <v>62077.263379524316</v>
      </c>
      <c r="S396" s="34" t="e">
        <f t="shared" si="192"/>
        <v>#VALUE!</v>
      </c>
      <c r="T396" s="34" t="e">
        <f t="shared" si="192"/>
        <v>#VALUE!</v>
      </c>
      <c r="U396" s="35" t="e">
        <f t="shared" si="192"/>
        <v>#VALUE!</v>
      </c>
      <c r="V396" s="35" t="e">
        <f t="shared" si="192"/>
        <v>#VALUE!</v>
      </c>
      <c r="W396" s="36" t="e">
        <f t="shared" si="192"/>
        <v>#VALUE!</v>
      </c>
      <c r="X396" s="36" t="e">
        <f t="shared" si="192"/>
        <v>#VALUE!</v>
      </c>
      <c r="Y396" t="e">
        <f>NA()</f>
        <v>#N/A</v>
      </c>
      <c r="AE396">
        <v>11</v>
      </c>
      <c r="AG396">
        <f t="shared" si="193"/>
        <v>10.124512523078607</v>
      </c>
      <c r="AH396" s="29">
        <f t="shared" si="194"/>
        <v>1677.4366856404208</v>
      </c>
      <c r="AI396" s="29">
        <f t="shared" si="194"/>
        <v>11044.349650169308</v>
      </c>
      <c r="AJ396" s="29">
        <f t="shared" si="194"/>
        <v>2017.7839657482239</v>
      </c>
      <c r="AK396" s="29">
        <f t="shared" si="194"/>
        <v>9891.4987722865972</v>
      </c>
      <c r="AL396" s="29">
        <f t="shared" si="194"/>
        <v>584.4523204225884</v>
      </c>
      <c r="AM396" s="30" t="e">
        <f t="shared" si="194"/>
        <v>#VALUE!</v>
      </c>
      <c r="AN396" s="31">
        <f t="shared" si="194"/>
        <v>2411.9637584611614</v>
      </c>
      <c r="AO396" s="32">
        <f t="shared" si="194"/>
        <v>703.42347921693602</v>
      </c>
      <c r="AP396" s="32">
        <f t="shared" si="194"/>
        <v>0</v>
      </c>
      <c r="AQ396" s="33">
        <f t="shared" si="194"/>
        <v>26147.44969850063</v>
      </c>
      <c r="AR396" s="33">
        <f t="shared" si="194"/>
        <v>20690.740707511231</v>
      </c>
      <c r="AS396" s="33">
        <f t="shared" si="194"/>
        <v>63671.199027227129</v>
      </c>
      <c r="AT396" s="34" t="e">
        <f t="shared" si="194"/>
        <v>#VALUE!</v>
      </c>
      <c r="AU396" s="34" t="e">
        <f t="shared" si="194"/>
        <v>#VALUE!</v>
      </c>
      <c r="AV396" s="35" t="e">
        <f t="shared" si="194"/>
        <v>#VALUE!</v>
      </c>
      <c r="AW396" s="35" t="e">
        <f t="shared" si="194"/>
        <v>#VALUE!</v>
      </c>
      <c r="AX396" s="36" t="e">
        <f t="shared" si="194"/>
        <v>#VALUE!</v>
      </c>
      <c r="AY396" s="36" t="e">
        <f t="shared" si="194"/>
        <v>#VALUE!</v>
      </c>
      <c r="AZ396" t="e">
        <f>NA()</f>
        <v>#N/A</v>
      </c>
    </row>
    <row r="397" spans="3:52" x14ac:dyDescent="0.3">
      <c r="D397">
        <v>12</v>
      </c>
      <c r="F397">
        <v>11</v>
      </c>
      <c r="G397" s="29">
        <f t="shared" si="192"/>
        <v>2295.4910646059238</v>
      </c>
      <c r="H397" s="29">
        <f t="shared" si="192"/>
        <v>12363.30879801037</v>
      </c>
      <c r="I397" s="29">
        <f t="shared" si="192"/>
        <v>2452.3347335543972</v>
      </c>
      <c r="J397" s="29">
        <f t="shared" si="192"/>
        <v>11171.284194575048</v>
      </c>
      <c r="K397" s="29">
        <f t="shared" si="192"/>
        <v>731.58701387801943</v>
      </c>
      <c r="L397" s="30" t="e">
        <f t="shared" si="192"/>
        <v>#VALUE!</v>
      </c>
      <c r="M397" s="31">
        <f t="shared" si="192"/>
        <v>2776.0851347732996</v>
      </c>
      <c r="N397" s="32">
        <f t="shared" si="192"/>
        <v>790.81993608282937</v>
      </c>
      <c r="O397" s="32">
        <f t="shared" si="192"/>
        <v>0</v>
      </c>
      <c r="P397" s="33">
        <f t="shared" si="192"/>
        <v>28661.338597123482</v>
      </c>
      <c r="Q397" s="33">
        <f t="shared" si="192"/>
        <v>23117.432896661507</v>
      </c>
      <c r="R397" s="33">
        <f t="shared" si="192"/>
        <v>75168.773654563003</v>
      </c>
      <c r="S397" s="34" t="e">
        <f t="shared" si="192"/>
        <v>#VALUE!</v>
      </c>
      <c r="T397" s="34" t="e">
        <f t="shared" si="192"/>
        <v>#VALUE!</v>
      </c>
      <c r="U397" s="35" t="e">
        <f t="shared" si="192"/>
        <v>#VALUE!</v>
      </c>
      <c r="V397" s="35" t="e">
        <f t="shared" si="192"/>
        <v>#VALUE!</v>
      </c>
      <c r="W397" s="36" t="e">
        <f t="shared" si="192"/>
        <v>#VALUE!</v>
      </c>
      <c r="X397" s="36" t="e">
        <f t="shared" si="192"/>
        <v>#VALUE!</v>
      </c>
      <c r="Y397" t="e">
        <f>NA()</f>
        <v>#N/A</v>
      </c>
      <c r="AE397">
        <v>12</v>
      </c>
      <c r="AG397">
        <f t="shared" si="193"/>
        <v>10.647759196839573</v>
      </c>
      <c r="AH397" s="29">
        <f t="shared" si="194"/>
        <v>2032.2665155225507</v>
      </c>
      <c r="AI397" s="29">
        <f t="shared" si="194"/>
        <v>11831.881783629149</v>
      </c>
      <c r="AJ397" s="29">
        <f t="shared" si="194"/>
        <v>2272.7499447443379</v>
      </c>
      <c r="AK397" s="29">
        <f t="shared" si="194"/>
        <v>10657.56857776027</v>
      </c>
      <c r="AL397" s="29">
        <f t="shared" si="194"/>
        <v>670.49691458917823</v>
      </c>
      <c r="AM397" s="30" t="e">
        <f t="shared" si="194"/>
        <v>#VALUE!</v>
      </c>
      <c r="AN397" s="31">
        <f t="shared" si="194"/>
        <v>2627.6854419996007</v>
      </c>
      <c r="AO397" s="32">
        <f t="shared" si="194"/>
        <v>755.41047212401543</v>
      </c>
      <c r="AP397" s="32">
        <f t="shared" si="194"/>
        <v>0</v>
      </c>
      <c r="AQ397" s="33">
        <f t="shared" si="194"/>
        <v>27651.386769657274</v>
      </c>
      <c r="AR397" s="33">
        <f t="shared" si="194"/>
        <v>22138.999381929945</v>
      </c>
      <c r="AS397" s="33">
        <f t="shared" si="194"/>
        <v>70486.091472311251</v>
      </c>
      <c r="AT397" s="34" t="e">
        <f t="shared" si="194"/>
        <v>#VALUE!</v>
      </c>
      <c r="AU397" s="34" t="e">
        <f t="shared" si="194"/>
        <v>#VALUE!</v>
      </c>
      <c r="AV397" s="35" t="e">
        <f t="shared" si="194"/>
        <v>#VALUE!</v>
      </c>
      <c r="AW397" s="35" t="e">
        <f t="shared" si="194"/>
        <v>#VALUE!</v>
      </c>
      <c r="AX397" s="36" t="e">
        <f t="shared" si="194"/>
        <v>#VALUE!</v>
      </c>
      <c r="AY397" s="36" t="e">
        <f t="shared" si="194"/>
        <v>#VALUE!</v>
      </c>
      <c r="AZ397" t="e">
        <f>NA()</f>
        <v>#N/A</v>
      </c>
    </row>
    <row r="398" spans="3:52" x14ac:dyDescent="0.3">
      <c r="D398">
        <v>13</v>
      </c>
      <c r="F398">
        <v>12</v>
      </c>
      <c r="G398" s="29">
        <f t="shared" si="192"/>
        <v>3147.2832713662046</v>
      </c>
      <c r="H398" s="29">
        <f t="shared" si="192"/>
        <v>13875.142676780573</v>
      </c>
      <c r="I398" s="29">
        <f t="shared" si="192"/>
        <v>2995.5198626628849</v>
      </c>
      <c r="J398" s="29">
        <f t="shared" si="192"/>
        <v>12619.569068154033</v>
      </c>
      <c r="K398" s="29">
        <f t="shared" si="192"/>
        <v>918.08280110823716</v>
      </c>
      <c r="L398" s="30" t="e">
        <f t="shared" si="192"/>
        <v>#VALUE!</v>
      </c>
      <c r="M398" s="31">
        <f t="shared" si="192"/>
        <v>3210.2338707881986</v>
      </c>
      <c r="N398" s="32">
        <f t="shared" si="192"/>
        <v>892.96985759771303</v>
      </c>
      <c r="O398" s="32">
        <f t="shared" si="192"/>
        <v>0</v>
      </c>
      <c r="P398" s="33">
        <f t="shared" si="192"/>
        <v>31514.750936283366</v>
      </c>
      <c r="Q398" s="33">
        <f t="shared" si="192"/>
        <v>25903.773207800805</v>
      </c>
      <c r="R398" s="33">
        <f t="shared" si="192"/>
        <v>88791.830085654467</v>
      </c>
      <c r="S398" s="34" t="e">
        <f t="shared" si="192"/>
        <v>#VALUE!</v>
      </c>
      <c r="T398" s="34" t="e">
        <f t="shared" si="192"/>
        <v>#VALUE!</v>
      </c>
      <c r="U398" s="35" t="e">
        <f t="shared" si="192"/>
        <v>#VALUE!</v>
      </c>
      <c r="V398" s="35" t="e">
        <f t="shared" si="192"/>
        <v>#VALUE!</v>
      </c>
      <c r="W398" s="36" t="e">
        <f t="shared" si="192"/>
        <v>#VALUE!</v>
      </c>
      <c r="X398" s="36" t="e">
        <f t="shared" si="192"/>
        <v>#VALUE!</v>
      </c>
      <c r="Y398" t="e">
        <f>NA()</f>
        <v>#N/A</v>
      </c>
      <c r="AE398">
        <v>13</v>
      </c>
      <c r="AG398">
        <f t="shared" si="193"/>
        <v>11.198047871978659</v>
      </c>
      <c r="AH398" s="29">
        <f t="shared" si="194"/>
        <v>2452.0360006183992</v>
      </c>
      <c r="AI398" s="29">
        <f t="shared" si="194"/>
        <v>12662.433134906691</v>
      </c>
      <c r="AJ398" s="29">
        <f t="shared" si="194"/>
        <v>2556.0474102483904</v>
      </c>
      <c r="AK398" s="29">
        <f t="shared" si="194"/>
        <v>11459.340524331163</v>
      </c>
      <c r="AL398" s="29">
        <f t="shared" si="194"/>
        <v>767.017518071979</v>
      </c>
      <c r="AM398" s="30" t="e">
        <f t="shared" si="194"/>
        <v>#VALUE!</v>
      </c>
      <c r="AN398" s="31">
        <f t="shared" si="194"/>
        <v>2860.5954153720177</v>
      </c>
      <c r="AO398" s="32">
        <f t="shared" si="194"/>
        <v>810.86600426118673</v>
      </c>
      <c r="AP398" s="32">
        <f t="shared" si="194"/>
        <v>0</v>
      </c>
      <c r="AQ398" s="33">
        <f t="shared" si="194"/>
        <v>29228.169069753065</v>
      </c>
      <c r="AR398" s="33">
        <f t="shared" si="194"/>
        <v>23668.472245563142</v>
      </c>
      <c r="AS398" s="33">
        <f t="shared" si="194"/>
        <v>77831.087042048021</v>
      </c>
      <c r="AT398" s="34" t="e">
        <f t="shared" si="194"/>
        <v>#VALUE!</v>
      </c>
      <c r="AU398" s="34" t="e">
        <f t="shared" si="194"/>
        <v>#VALUE!</v>
      </c>
      <c r="AV398" s="35" t="e">
        <f t="shared" si="194"/>
        <v>#VALUE!</v>
      </c>
      <c r="AW398" s="35" t="e">
        <f t="shared" si="194"/>
        <v>#VALUE!</v>
      </c>
      <c r="AX398" s="36" t="e">
        <f t="shared" si="194"/>
        <v>#VALUE!</v>
      </c>
      <c r="AY398" s="36" t="e">
        <f t="shared" si="194"/>
        <v>#VALUE!</v>
      </c>
      <c r="AZ398" t="e">
        <f>NA()</f>
        <v>#N/A</v>
      </c>
    </row>
    <row r="399" spans="3:52" x14ac:dyDescent="0.3">
      <c r="D399">
        <v>14</v>
      </c>
      <c r="F399">
        <v>13</v>
      </c>
      <c r="G399" s="29">
        <f t="shared" si="192"/>
        <v>4143.7097419776501</v>
      </c>
      <c r="H399" s="29">
        <f t="shared" si="192"/>
        <v>15388.052511437891</v>
      </c>
      <c r="I399" s="29">
        <f t="shared" si="192"/>
        <v>3585.0591409612603</v>
      </c>
      <c r="J399" s="29">
        <f t="shared" si="192"/>
        <v>14051.694391326499</v>
      </c>
      <c r="K399" s="29">
        <f t="shared" si="192"/>
        <v>1122.202470396983</v>
      </c>
      <c r="L399" s="30" t="e">
        <f t="shared" si="192"/>
        <v>#VALUE!</v>
      </c>
      <c r="M399" s="31">
        <f t="shared" si="192"/>
        <v>3661.4620741967015</v>
      </c>
      <c r="N399" s="32">
        <f t="shared" si="192"/>
        <v>997.20560092657433</v>
      </c>
      <c r="O399" s="32">
        <f t="shared" si="192"/>
        <v>0</v>
      </c>
      <c r="P399" s="33">
        <f t="shared" si="192"/>
        <v>34342.992587859677</v>
      </c>
      <c r="Q399" s="33">
        <f t="shared" si="192"/>
        <v>28691.806771521799</v>
      </c>
      <c r="R399" s="33">
        <f t="shared" si="192"/>
        <v>102750.01119368497</v>
      </c>
      <c r="S399" s="34" t="e">
        <f t="shared" si="192"/>
        <v>#VALUE!</v>
      </c>
      <c r="T399" s="34" t="e">
        <f t="shared" si="192"/>
        <v>#VALUE!</v>
      </c>
      <c r="U399" s="35" t="e">
        <f t="shared" si="192"/>
        <v>#VALUE!</v>
      </c>
      <c r="V399" s="35" t="e">
        <f t="shared" si="192"/>
        <v>#VALUE!</v>
      </c>
      <c r="W399" s="36" t="e">
        <f t="shared" si="192"/>
        <v>#VALUE!</v>
      </c>
      <c r="X399" s="36" t="e">
        <f t="shared" si="192"/>
        <v>#VALUE!</v>
      </c>
      <c r="Y399" t="e">
        <f>NA()</f>
        <v>#N/A</v>
      </c>
      <c r="AE399">
        <v>14</v>
      </c>
      <c r="AG399">
        <f t="shared" si="193"/>
        <v>11.776776110822025</v>
      </c>
      <c r="AH399" s="29">
        <f t="shared" si="194"/>
        <v>2944.0683378923281</v>
      </c>
      <c r="AI399" s="29">
        <f t="shared" si="194"/>
        <v>13537.426820713797</v>
      </c>
      <c r="AJ399" s="29">
        <f t="shared" si="194"/>
        <v>2870.1121386054724</v>
      </c>
      <c r="AK399" s="29">
        <f t="shared" si="194"/>
        <v>12297.645573192214</v>
      </c>
      <c r="AL399" s="29">
        <f t="shared" si="194"/>
        <v>874.84543819317514</v>
      </c>
      <c r="AM399" s="30" t="e">
        <f t="shared" si="194"/>
        <v>#VALUE!</v>
      </c>
      <c r="AN399" s="31">
        <f t="shared" si="194"/>
        <v>3111.7560277406205</v>
      </c>
      <c r="AO399" s="32">
        <f t="shared" si="194"/>
        <v>869.97298520834033</v>
      </c>
      <c r="AP399" s="32">
        <f t="shared" si="194"/>
        <v>0</v>
      </c>
      <c r="AQ399" s="33">
        <f t="shared" si="194"/>
        <v>30879.781511350142</v>
      </c>
      <c r="AR399" s="33">
        <f t="shared" si="194"/>
        <v>25281.175155917372</v>
      </c>
      <c r="AS399" s="33">
        <f t="shared" si="194"/>
        <v>85715.152120819679</v>
      </c>
      <c r="AT399" s="34" t="e">
        <f t="shared" si="194"/>
        <v>#VALUE!</v>
      </c>
      <c r="AU399" s="34" t="e">
        <f t="shared" si="194"/>
        <v>#VALUE!</v>
      </c>
      <c r="AV399" s="35" t="e">
        <f t="shared" si="194"/>
        <v>#VALUE!</v>
      </c>
      <c r="AW399" s="35" t="e">
        <f t="shared" si="194"/>
        <v>#VALUE!</v>
      </c>
      <c r="AX399" s="36" t="e">
        <f t="shared" si="194"/>
        <v>#VALUE!</v>
      </c>
      <c r="AY399" s="36" t="e">
        <f t="shared" si="194"/>
        <v>#VALUE!</v>
      </c>
      <c r="AZ399" t="e">
        <f>NA()</f>
        <v>#N/A</v>
      </c>
    </row>
    <row r="400" spans="3:52" x14ac:dyDescent="0.3">
      <c r="D400">
        <v>15</v>
      </c>
      <c r="F400">
        <v>14</v>
      </c>
      <c r="G400" s="29">
        <f t="shared" si="192"/>
        <v>5266.5030541782935</v>
      </c>
      <c r="H400" s="29">
        <f t="shared" si="192"/>
        <v>16898.54322634052</v>
      </c>
      <c r="I400" s="29">
        <f t="shared" si="192"/>
        <v>4216.9523346951892</v>
      </c>
      <c r="J400" s="29">
        <f t="shared" si="192"/>
        <v>15467.370292156413</v>
      </c>
      <c r="K400" s="29">
        <f t="shared" si="192"/>
        <v>1341.6097288051019</v>
      </c>
      <c r="L400" s="30" t="e">
        <f t="shared" si="192"/>
        <v>#VALUE!</v>
      </c>
      <c r="M400" s="31">
        <f t="shared" si="192"/>
        <v>4127.4742156013335</v>
      </c>
      <c r="N400" s="32">
        <f t="shared" si="192"/>
        <v>1103.1632054084191</v>
      </c>
      <c r="O400" s="32">
        <f t="shared" si="192"/>
        <v>0</v>
      </c>
      <c r="P400" s="33">
        <f t="shared" si="192"/>
        <v>37140.94388754823</v>
      </c>
      <c r="Q400" s="33">
        <f t="shared" si="192"/>
        <v>31469.314884913216</v>
      </c>
      <c r="R400" s="33">
        <f t="shared" si="192"/>
        <v>116867.75315803246</v>
      </c>
      <c r="S400" s="34" t="e">
        <f t="shared" si="192"/>
        <v>#VALUE!</v>
      </c>
      <c r="T400" s="34" t="e">
        <f t="shared" si="192"/>
        <v>#VALUE!</v>
      </c>
      <c r="U400" s="35" t="e">
        <f t="shared" si="192"/>
        <v>#VALUE!</v>
      </c>
      <c r="V400" s="35" t="e">
        <f t="shared" si="192"/>
        <v>#VALUE!</v>
      </c>
      <c r="W400" s="36" t="e">
        <f t="shared" si="192"/>
        <v>#VALUE!</v>
      </c>
      <c r="X400" s="36" t="e">
        <f t="shared" si="192"/>
        <v>#VALUE!</v>
      </c>
      <c r="Y400" t="e">
        <f>NA()</f>
        <v>#N/A</v>
      </c>
      <c r="AE400">
        <v>15</v>
      </c>
      <c r="AG400">
        <f t="shared" si="193"/>
        <v>12.385413703354873</v>
      </c>
      <c r="AH400" s="29">
        <f t="shared" si="194"/>
        <v>3515.0776174504322</v>
      </c>
      <c r="AI400" s="29">
        <f t="shared" si="194"/>
        <v>14458.325387403263</v>
      </c>
      <c r="AJ400" s="29">
        <f t="shared" si="194"/>
        <v>3217.4606300789133</v>
      </c>
      <c r="AK400" s="29">
        <f t="shared" si="194"/>
        <v>13173.481853876448</v>
      </c>
      <c r="AL400" s="29">
        <f t="shared" si="194"/>
        <v>994.79021601968054</v>
      </c>
      <c r="AM400" s="30" t="e">
        <f t="shared" si="194"/>
        <v>#VALUE!</v>
      </c>
      <c r="AN400" s="31">
        <f t="shared" si="194"/>
        <v>3382.2501372176034</v>
      </c>
      <c r="AO400" s="32">
        <f t="shared" si="194"/>
        <v>932.91756952337914</v>
      </c>
      <c r="AP400" s="32">
        <f t="shared" si="194"/>
        <v>0</v>
      </c>
      <c r="AQ400" s="33">
        <f t="shared" si="194"/>
        <v>32608.077984588963</v>
      </c>
      <c r="AR400" s="33">
        <f t="shared" si="194"/>
        <v>26978.833108045081</v>
      </c>
      <c r="AS400" s="33">
        <f t="shared" si="194"/>
        <v>94141.898471839333</v>
      </c>
      <c r="AT400" s="34" t="e">
        <f t="shared" si="194"/>
        <v>#VALUE!</v>
      </c>
      <c r="AU400" s="34" t="e">
        <f t="shared" si="194"/>
        <v>#VALUE!</v>
      </c>
      <c r="AV400" s="35" t="e">
        <f t="shared" si="194"/>
        <v>#VALUE!</v>
      </c>
      <c r="AW400" s="35" t="e">
        <f t="shared" si="194"/>
        <v>#VALUE!</v>
      </c>
      <c r="AX400" s="36" t="e">
        <f t="shared" si="194"/>
        <v>#VALUE!</v>
      </c>
      <c r="AY400" s="36" t="e">
        <f t="shared" si="194"/>
        <v>#VALUE!</v>
      </c>
      <c r="AZ400" t="e">
        <f>NA()</f>
        <v>#N/A</v>
      </c>
    </row>
    <row r="401" spans="4:52" x14ac:dyDescent="0.3">
      <c r="D401">
        <v>16</v>
      </c>
      <c r="F401">
        <v>15</v>
      </c>
      <c r="G401" s="29">
        <f t="shared" si="192"/>
        <v>6494.6602375955954</v>
      </c>
      <c r="H401" s="29">
        <f t="shared" si="192"/>
        <v>18403.930305647285</v>
      </c>
      <c r="I401" s="29">
        <f t="shared" si="192"/>
        <v>5769.4611708724888</v>
      </c>
      <c r="J401" s="29">
        <f t="shared" ref="J401:X401" si="195">300*J329*J101</f>
        <v>16866.908708976604</v>
      </c>
      <c r="K401" s="29">
        <f t="shared" si="195"/>
        <v>1573.8608670582405</v>
      </c>
      <c r="L401" s="30" t="e">
        <f t="shared" si="195"/>
        <v>#VALUE!</v>
      </c>
      <c r="M401" s="31">
        <f t="shared" si="195"/>
        <v>4606.1492030906229</v>
      </c>
      <c r="N401" s="32">
        <f t="shared" si="195"/>
        <v>1210.5186769026618</v>
      </c>
      <c r="O401" s="32">
        <f t="shared" si="195"/>
        <v>0</v>
      </c>
      <c r="P401" s="33">
        <f t="shared" si="195"/>
        <v>39904.418220198284</v>
      </c>
      <c r="Q401" s="33">
        <f t="shared" si="195"/>
        <v>34225.991701249397</v>
      </c>
      <c r="R401" s="33">
        <f t="shared" si="195"/>
        <v>130991.72014640384</v>
      </c>
      <c r="S401" s="34" t="e">
        <f t="shared" si="195"/>
        <v>#VALUE!</v>
      </c>
      <c r="T401" s="34" t="e">
        <f t="shared" si="195"/>
        <v>#VALUE!</v>
      </c>
      <c r="U401" s="35" t="e">
        <f t="shared" si="195"/>
        <v>#VALUE!</v>
      </c>
      <c r="V401" s="35" t="e">
        <f t="shared" si="195"/>
        <v>#VALUE!</v>
      </c>
      <c r="W401" s="36" t="e">
        <f t="shared" si="195"/>
        <v>#VALUE!</v>
      </c>
      <c r="X401" s="36" t="e">
        <f t="shared" si="195"/>
        <v>#VALUE!</v>
      </c>
      <c r="Y401" t="e">
        <f>NA()</f>
        <v>#N/A</v>
      </c>
      <c r="AE401">
        <v>16</v>
      </c>
      <c r="AG401">
        <f t="shared" si="193"/>
        <v>13.025506400031523</v>
      </c>
      <c r="AH401" s="29">
        <f t="shared" si="194"/>
        <v>4170.864839280569</v>
      </c>
      <c r="AI401" s="29">
        <f t="shared" si="194"/>
        <v>15426.622518208953</v>
      </c>
      <c r="AJ401" s="29">
        <f t="shared" si="194"/>
        <v>3600.6674996397956</v>
      </c>
      <c r="AK401" s="29">
        <f t="shared" ref="AK401:AY401" si="196">300*AK329*AK101</f>
        <v>14088.006933860624</v>
      </c>
      <c r="AL401" s="29">
        <f t="shared" si="196"/>
        <v>1127.6190115543952</v>
      </c>
      <c r="AM401" s="30" t="e">
        <f t="shared" si="196"/>
        <v>#VALUE!</v>
      </c>
      <c r="AN401" s="31">
        <f t="shared" si="196"/>
        <v>3673.1739995946577</v>
      </c>
      <c r="AO401" s="32">
        <f t="shared" si="196"/>
        <v>999.88825378868898</v>
      </c>
      <c r="AP401" s="32">
        <f t="shared" si="196"/>
        <v>0</v>
      </c>
      <c r="AQ401" s="33">
        <f t="shared" si="196"/>
        <v>34414.754280174966</v>
      </c>
      <c r="AR401" s="33">
        <f t="shared" si="196"/>
        <v>28762.829349655796</v>
      </c>
      <c r="AS401" s="33">
        <f t="shared" si="196"/>
        <v>103108.81948221239</v>
      </c>
      <c r="AT401" s="34" t="e">
        <f t="shared" si="196"/>
        <v>#VALUE!</v>
      </c>
      <c r="AU401" s="34" t="e">
        <f t="shared" si="196"/>
        <v>#VALUE!</v>
      </c>
      <c r="AV401" s="35" t="e">
        <f t="shared" si="196"/>
        <v>#VALUE!</v>
      </c>
      <c r="AW401" s="35" t="e">
        <f t="shared" si="196"/>
        <v>#VALUE!</v>
      </c>
      <c r="AX401" s="36" t="e">
        <f t="shared" si="196"/>
        <v>#VALUE!</v>
      </c>
      <c r="AY401" s="36" t="e">
        <f t="shared" si="196"/>
        <v>#VALUE!</v>
      </c>
      <c r="AZ401" t="e">
        <f>NA()</f>
        <v>#N/A</v>
      </c>
    </row>
    <row r="402" spans="4:52" x14ac:dyDescent="0.3">
      <c r="D402">
        <v>17</v>
      </c>
      <c r="F402">
        <v>16</v>
      </c>
      <c r="G402" s="29">
        <f t="shared" ref="G402:X416" si="197">300*G330*G102</f>
        <v>7808.0247832870982</v>
      </c>
      <c r="H402" s="29">
        <f t="shared" si="197"/>
        <v>19902.019460525091</v>
      </c>
      <c r="I402" s="29">
        <f t="shared" si="197"/>
        <v>7815.184965065886</v>
      </c>
      <c r="J402" s="29">
        <f t="shared" si="197"/>
        <v>18250.686417132882</v>
      </c>
      <c r="K402" s="29">
        <f t="shared" si="197"/>
        <v>1816.4979155209903</v>
      </c>
      <c r="L402" s="30" t="e">
        <f t="shared" si="197"/>
        <v>#VALUE!</v>
      </c>
      <c r="M402" s="31">
        <f t="shared" si="197"/>
        <v>5095.5289002018853</v>
      </c>
      <c r="N402" s="32">
        <f t="shared" si="197"/>
        <v>1318.9824002134624</v>
      </c>
      <c r="O402" s="32">
        <f t="shared" si="197"/>
        <v>0</v>
      </c>
      <c r="P402" s="33">
        <f t="shared" si="197"/>
        <v>42629.994128414568</v>
      </c>
      <c r="Q402" s="33">
        <f t="shared" si="197"/>
        <v>36953.167429438414</v>
      </c>
      <c r="R402" s="33">
        <f t="shared" si="197"/>
        <v>144990.82411313691</v>
      </c>
      <c r="S402" s="34" t="e">
        <f t="shared" si="197"/>
        <v>#VALUE!</v>
      </c>
      <c r="T402" s="34" t="e">
        <f t="shared" si="197"/>
        <v>#VALUE!</v>
      </c>
      <c r="U402" s="35" t="e">
        <f t="shared" si="197"/>
        <v>#VALUE!</v>
      </c>
      <c r="V402" s="35" t="e">
        <f t="shared" si="197"/>
        <v>#VALUE!</v>
      </c>
      <c r="W402" s="36" t="e">
        <f t="shared" si="197"/>
        <v>#VALUE!</v>
      </c>
      <c r="X402" s="36" t="e">
        <f t="shared" si="197"/>
        <v>#VALUE!</v>
      </c>
      <c r="Y402" t="e">
        <f>NA()</f>
        <v>#N/A</v>
      </c>
      <c r="AE402">
        <v>17</v>
      </c>
      <c r="AG402">
        <f t="shared" si="193"/>
        <v>13.698679837501498</v>
      </c>
      <c r="AH402" s="29">
        <f t="shared" ref="AH402:AY416" si="198">300*AH330*AH102</f>
        <v>4916.1235593567271</v>
      </c>
      <c r="AI402" s="29">
        <f t="shared" si="198"/>
        <v>16443.828284746844</v>
      </c>
      <c r="AJ402" s="29">
        <f t="shared" si="198"/>
        <v>4022.3374419665492</v>
      </c>
      <c r="AK402" s="29">
        <f t="shared" si="198"/>
        <v>15042.51606612264</v>
      </c>
      <c r="AL402" s="29">
        <f t="shared" si="198"/>
        <v>1274.0333088920952</v>
      </c>
      <c r="AM402" s="30" t="e">
        <f t="shared" si="198"/>
        <v>#VALUE!</v>
      </c>
      <c r="AN402" s="31">
        <f t="shared" si="198"/>
        <v>3985.6288397275844</v>
      </c>
      <c r="AO402" s="32">
        <f t="shared" si="198"/>
        <v>1071.074816757671</v>
      </c>
      <c r="AP402" s="32">
        <f t="shared" si="198"/>
        <v>0</v>
      </c>
      <c r="AQ402" s="33">
        <f t="shared" si="198"/>
        <v>36301.318902512328</v>
      </c>
      <c r="AR402" s="33">
        <f t="shared" si="198"/>
        <v>30634.151870683527</v>
      </c>
      <c r="AS402" s="33">
        <f t="shared" si="198"/>
        <v>112606.5718024091</v>
      </c>
      <c r="AT402" s="34" t="e">
        <f t="shared" si="198"/>
        <v>#VALUE!</v>
      </c>
      <c r="AU402" s="34" t="e">
        <f t="shared" si="198"/>
        <v>#VALUE!</v>
      </c>
      <c r="AV402" s="35" t="e">
        <f t="shared" si="198"/>
        <v>#VALUE!</v>
      </c>
      <c r="AW402" s="35" t="e">
        <f t="shared" si="198"/>
        <v>#VALUE!</v>
      </c>
      <c r="AX402" s="36" t="e">
        <f t="shared" si="198"/>
        <v>#VALUE!</v>
      </c>
      <c r="AY402" s="36" t="e">
        <f t="shared" si="198"/>
        <v>#VALUE!</v>
      </c>
      <c r="AZ402" t="e">
        <f>NA()</f>
        <v>#N/A</v>
      </c>
    </row>
    <row r="403" spans="4:52" x14ac:dyDescent="0.3">
      <c r="D403">
        <v>18</v>
      </c>
      <c r="F403">
        <v>17</v>
      </c>
      <c r="G403" s="29">
        <f t="shared" si="197"/>
        <v>9189.1806542399227</v>
      </c>
      <c r="H403" s="29">
        <f t="shared" si="197"/>
        <v>21390.920541510055</v>
      </c>
      <c r="I403" s="29">
        <f t="shared" si="197"/>
        <v>9796.9820566813087</v>
      </c>
      <c r="J403" s="29">
        <f t="shared" si="197"/>
        <v>19618.908540155029</v>
      </c>
      <c r="K403" s="29">
        <f t="shared" si="197"/>
        <v>2067.1211295954918</v>
      </c>
      <c r="L403" s="30" t="e">
        <f t="shared" si="197"/>
        <v>#VALUE!</v>
      </c>
      <c r="M403" s="31">
        <f t="shared" si="197"/>
        <v>5593.8073581813978</v>
      </c>
      <c r="N403" s="32">
        <f t="shared" si="197"/>
        <v>1428.2946336880984</v>
      </c>
      <c r="O403" s="32">
        <f t="shared" si="197"/>
        <v>0</v>
      </c>
      <c r="P403" s="33">
        <f t="shared" si="197"/>
        <v>45314.884587240558</v>
      </c>
      <c r="Q403" s="33">
        <f t="shared" si="197"/>
        <v>39643.578691195056</v>
      </c>
      <c r="R403" s="33">
        <f t="shared" si="197"/>
        <v>158755.34176221918</v>
      </c>
      <c r="S403" s="34" t="e">
        <f t="shared" si="197"/>
        <v>#VALUE!</v>
      </c>
      <c r="T403" s="34" t="e">
        <f t="shared" si="197"/>
        <v>#VALUE!</v>
      </c>
      <c r="U403" s="35" t="e">
        <f t="shared" si="197"/>
        <v>#VALUE!</v>
      </c>
      <c r="V403" s="35" t="e">
        <f t="shared" si="197"/>
        <v>#VALUE!</v>
      </c>
      <c r="W403" s="36" t="e">
        <f t="shared" si="197"/>
        <v>#VALUE!</v>
      </c>
      <c r="X403" s="36" t="e">
        <f t="shared" si="197"/>
        <v>#VALUE!</v>
      </c>
      <c r="Y403" t="e">
        <f>NA()</f>
        <v>#N/A</v>
      </c>
      <c r="AE403">
        <v>18</v>
      </c>
      <c r="AG403">
        <f t="shared" si="193"/>
        <v>14.40664366722172</v>
      </c>
      <c r="AH403" s="29">
        <f t="shared" si="198"/>
        <v>5754.4021933407766</v>
      </c>
      <c r="AI403" s="29">
        <f t="shared" si="198"/>
        <v>17511.447713751309</v>
      </c>
      <c r="AJ403" s="29">
        <f t="shared" si="198"/>
        <v>4538.8945932383995</v>
      </c>
      <c r="AK403" s="29">
        <f t="shared" si="198"/>
        <v>16038.407117419218</v>
      </c>
      <c r="AL403" s="29">
        <f t="shared" si="198"/>
        <v>1434.6432649380731</v>
      </c>
      <c r="AM403" s="30" t="e">
        <f t="shared" si="198"/>
        <v>#VALUE!</v>
      </c>
      <c r="AN403" s="31">
        <f t="shared" si="198"/>
        <v>4320.7110106147093</v>
      </c>
      <c r="AO403" s="32">
        <f t="shared" si="198"/>
        <v>1146.6670902130616</v>
      </c>
      <c r="AP403" s="32">
        <f t="shared" si="198"/>
        <v>0</v>
      </c>
      <c r="AQ403" s="33">
        <f t="shared" si="198"/>
        <v>38269.061822113101</v>
      </c>
      <c r="AR403" s="33">
        <f t="shared" si="198"/>
        <v>32593.33779362082</v>
      </c>
      <c r="AS403" s="33">
        <f t="shared" si="198"/>
        <v>122618.33422919385</v>
      </c>
      <c r="AT403" s="34" t="e">
        <f t="shared" si="198"/>
        <v>#VALUE!</v>
      </c>
      <c r="AU403" s="34" t="e">
        <f t="shared" si="198"/>
        <v>#VALUE!</v>
      </c>
      <c r="AV403" s="35" t="e">
        <f t="shared" si="198"/>
        <v>#VALUE!</v>
      </c>
      <c r="AW403" s="35" t="e">
        <f t="shared" si="198"/>
        <v>#VALUE!</v>
      </c>
      <c r="AX403" s="36" t="e">
        <f t="shared" si="198"/>
        <v>#VALUE!</v>
      </c>
      <c r="AY403" s="36" t="e">
        <f t="shared" si="198"/>
        <v>#VALUE!</v>
      </c>
      <c r="AZ403" t="e">
        <f>NA()</f>
        <v>#N/A</v>
      </c>
    </row>
    <row r="404" spans="4:52" x14ac:dyDescent="0.3">
      <c r="D404">
        <v>19</v>
      </c>
      <c r="F404">
        <v>18</v>
      </c>
      <c r="G404" s="29">
        <f t="shared" si="197"/>
        <v>10623.811959956505</v>
      </c>
      <c r="H404" s="29">
        <f t="shared" si="197"/>
        <v>22868.946524617397</v>
      </c>
      <c r="I404" s="29">
        <f t="shared" si="197"/>
        <v>11701.850802155792</v>
      </c>
      <c r="J404" s="29">
        <f t="shared" si="197"/>
        <v>20971.541196547121</v>
      </c>
      <c r="K404" s="29">
        <f t="shared" si="197"/>
        <v>2323.4430966768305</v>
      </c>
      <c r="L404" s="30" t="e">
        <f t="shared" si="197"/>
        <v>#VALUE!</v>
      </c>
      <c r="M404" s="31">
        <f t="shared" si="197"/>
        <v>6099.3207192259433</v>
      </c>
      <c r="N404" s="32">
        <f t="shared" si="197"/>
        <v>1538.2218164689036</v>
      </c>
      <c r="O404" s="32">
        <f t="shared" si="197"/>
        <v>0</v>
      </c>
      <c r="P404" s="33">
        <f t="shared" si="197"/>
        <v>47956.833445471246</v>
      </c>
      <c r="Q404" s="33">
        <f t="shared" si="197"/>
        <v>42291.175815981856</v>
      </c>
      <c r="R404" s="33">
        <f t="shared" si="197"/>
        <v>172195.46260260072</v>
      </c>
      <c r="S404" s="34" t="e">
        <f t="shared" si="197"/>
        <v>#VALUE!</v>
      </c>
      <c r="T404" s="34" t="e">
        <f t="shared" si="197"/>
        <v>#VALUE!</v>
      </c>
      <c r="U404" s="35" t="e">
        <f t="shared" si="197"/>
        <v>#VALUE!</v>
      </c>
      <c r="V404" s="35" t="e">
        <f t="shared" si="197"/>
        <v>#VALUE!</v>
      </c>
      <c r="W404" s="36" t="e">
        <f t="shared" si="197"/>
        <v>#VALUE!</v>
      </c>
      <c r="X404" s="36" t="e">
        <f t="shared" si="197"/>
        <v>#VALUE!</v>
      </c>
      <c r="Y404" t="e">
        <f>NA()</f>
        <v>#N/A</v>
      </c>
      <c r="AE404">
        <v>19</v>
      </c>
      <c r="AG404">
        <f t="shared" si="193"/>
        <v>15.151195897440212</v>
      </c>
      <c r="AH404" s="29">
        <f t="shared" si="198"/>
        <v>6688.2328089800776</v>
      </c>
      <c r="AI404" s="29">
        <f t="shared" si="198"/>
        <v>18630.952885786828</v>
      </c>
      <c r="AJ404" s="29">
        <f t="shared" si="198"/>
        <v>6081.7595753398318</v>
      </c>
      <c r="AK404" s="29">
        <f t="shared" si="198"/>
        <v>17077.133934219677</v>
      </c>
      <c r="AL404" s="29">
        <f t="shared" si="198"/>
        <v>1609.940209032457</v>
      </c>
      <c r="AM404" s="30" t="e">
        <f t="shared" si="198"/>
        <v>#VALUE!</v>
      </c>
      <c r="AN404" s="31">
        <f t="shared" si="198"/>
        <v>4679.5006568072031</v>
      </c>
      <c r="AO404" s="32">
        <f t="shared" si="198"/>
        <v>1226.8535486857161</v>
      </c>
      <c r="AP404" s="32">
        <f t="shared" si="198"/>
        <v>0</v>
      </c>
      <c r="AQ404" s="33">
        <f t="shared" si="198"/>
        <v>40319.021260308728</v>
      </c>
      <c r="AR404" s="33">
        <f t="shared" si="198"/>
        <v>34640.416338061121</v>
      </c>
      <c r="AS404" s="33">
        <f t="shared" si="198"/>
        <v>133119.27823757593</v>
      </c>
      <c r="AT404" s="34" t="e">
        <f t="shared" si="198"/>
        <v>#VALUE!</v>
      </c>
      <c r="AU404" s="34" t="e">
        <f t="shared" si="198"/>
        <v>#VALUE!</v>
      </c>
      <c r="AV404" s="35" t="e">
        <f t="shared" si="198"/>
        <v>#VALUE!</v>
      </c>
      <c r="AW404" s="35" t="e">
        <f t="shared" si="198"/>
        <v>#VALUE!</v>
      </c>
      <c r="AX404" s="36" t="e">
        <f t="shared" si="198"/>
        <v>#VALUE!</v>
      </c>
      <c r="AY404" s="36" t="e">
        <f t="shared" si="198"/>
        <v>#VALUE!</v>
      </c>
      <c r="AZ404" t="e">
        <f>NA()</f>
        <v>#N/A</v>
      </c>
    </row>
    <row r="405" spans="4:52" x14ac:dyDescent="0.3">
      <c r="D405">
        <v>20</v>
      </c>
      <c r="F405">
        <v>19</v>
      </c>
      <c r="G405" s="29">
        <f t="shared" si="197"/>
        <v>12100.15405041681</v>
      </c>
      <c r="H405" s="29">
        <f t="shared" si="197"/>
        <v>24334.562878673663</v>
      </c>
      <c r="I405" s="29">
        <f t="shared" si="197"/>
        <v>13531.697042634358</v>
      </c>
      <c r="J405" s="29">
        <f t="shared" si="197"/>
        <v>22308.328668388924</v>
      </c>
      <c r="K405" s="29">
        <f t="shared" si="197"/>
        <v>2583.3270534331273</v>
      </c>
      <c r="L405" s="30" t="e">
        <f t="shared" si="197"/>
        <v>#VALUE!</v>
      </c>
      <c r="M405" s="31">
        <f t="shared" si="197"/>
        <v>6730.0497444147122</v>
      </c>
      <c r="N405" s="32">
        <f t="shared" si="197"/>
        <v>1648.5534988072843</v>
      </c>
      <c r="O405" s="32">
        <f t="shared" si="197"/>
        <v>0</v>
      </c>
      <c r="P405" s="33">
        <f t="shared" si="197"/>
        <v>50554.032161597483</v>
      </c>
      <c r="Q405" s="33">
        <f t="shared" si="197"/>
        <v>44890.959612409839</v>
      </c>
      <c r="R405" s="33">
        <f t="shared" si="197"/>
        <v>185239.51257529604</v>
      </c>
      <c r="S405" s="34" t="e">
        <f t="shared" si="197"/>
        <v>#VALUE!</v>
      </c>
      <c r="T405" s="34" t="e">
        <f t="shared" si="197"/>
        <v>#VALUE!</v>
      </c>
      <c r="U405" s="35" t="e">
        <f t="shared" si="197"/>
        <v>#VALUE!</v>
      </c>
      <c r="V405" s="35" t="e">
        <f t="shared" si="197"/>
        <v>#VALUE!</v>
      </c>
      <c r="W405" s="36" t="e">
        <f t="shared" si="197"/>
        <v>#VALUE!</v>
      </c>
      <c r="X405" s="36" t="e">
        <f t="shared" si="197"/>
        <v>#VALUE!</v>
      </c>
      <c r="Y405" t="e">
        <f>NA()</f>
        <v>#N/A</v>
      </c>
      <c r="AE405">
        <v>20</v>
      </c>
      <c r="AG405">
        <f t="shared" si="193"/>
        <v>15.934227459578645</v>
      </c>
      <c r="AH405" s="29">
        <f t="shared" si="198"/>
        <v>7719.3854798230141</v>
      </c>
      <c r="AI405" s="29">
        <f t="shared" si="198"/>
        <v>19803.749213723502</v>
      </c>
      <c r="AJ405" s="29">
        <f t="shared" si="198"/>
        <v>7682.3429266674884</v>
      </c>
      <c r="AK405" s="29">
        <f t="shared" si="198"/>
        <v>18160.150764005863</v>
      </c>
      <c r="AL405" s="29">
        <f t="shared" si="198"/>
        <v>1800.2679999739985</v>
      </c>
      <c r="AM405" s="30" t="e">
        <f t="shared" si="198"/>
        <v>#VALUE!</v>
      </c>
      <c r="AN405" s="31">
        <f t="shared" si="198"/>
        <v>5063.0488153100268</v>
      </c>
      <c r="AO405" s="32">
        <f t="shared" si="198"/>
        <v>1311.8197070906547</v>
      </c>
      <c r="AP405" s="32">
        <f t="shared" si="198"/>
        <v>0</v>
      </c>
      <c r="AQ405" s="33">
        <f t="shared" si="198"/>
        <v>42451.948650270475</v>
      </c>
      <c r="AR405" s="33">
        <f t="shared" si="198"/>
        <v>36774.851191973059</v>
      </c>
      <c r="AS405" s="33">
        <f t="shared" si="198"/>
        <v>144076.1858494195</v>
      </c>
      <c r="AT405" s="34" t="e">
        <f t="shared" si="198"/>
        <v>#VALUE!</v>
      </c>
      <c r="AU405" s="34" t="e">
        <f t="shared" si="198"/>
        <v>#VALUE!</v>
      </c>
      <c r="AV405" s="35" t="e">
        <f t="shared" si="198"/>
        <v>#VALUE!</v>
      </c>
      <c r="AW405" s="35" t="e">
        <f t="shared" si="198"/>
        <v>#VALUE!</v>
      </c>
      <c r="AX405" s="36" t="e">
        <f t="shared" si="198"/>
        <v>#VALUE!</v>
      </c>
      <c r="AY405" s="36" t="e">
        <f t="shared" si="198"/>
        <v>#VALUE!</v>
      </c>
      <c r="AZ405" t="e">
        <f>NA()</f>
        <v>#N/A</v>
      </c>
    </row>
    <row r="406" spans="4:52" x14ac:dyDescent="0.3">
      <c r="D406">
        <v>21</v>
      </c>
      <c r="F406">
        <v>20</v>
      </c>
      <c r="G406" s="29">
        <f t="shared" si="197"/>
        <v>13608.169329891065</v>
      </c>
      <c r="H406" s="29">
        <f t="shared" si="197"/>
        <v>25786.364612263962</v>
      </c>
      <c r="I406" s="29">
        <f t="shared" si="197"/>
        <v>15296.272641785237</v>
      </c>
      <c r="J406" s="29">
        <f t="shared" si="197"/>
        <v>23628.845019502631</v>
      </c>
      <c r="K406" s="29">
        <f t="shared" si="197"/>
        <v>2844.8120194115031</v>
      </c>
      <c r="L406" s="30" t="e">
        <f t="shared" si="197"/>
        <v>#VALUE!</v>
      </c>
      <c r="M406" s="31">
        <f t="shared" si="197"/>
        <v>7410.127778977755</v>
      </c>
      <c r="N406" s="32">
        <f t="shared" si="197"/>
        <v>1759.0997588420003</v>
      </c>
      <c r="O406" s="32">
        <f t="shared" si="197"/>
        <v>0</v>
      </c>
      <c r="P406" s="33">
        <f t="shared" si="197"/>
        <v>53105.0519914178</v>
      </c>
      <c r="Q406" s="33">
        <f t="shared" si="197"/>
        <v>47438.842035537418</v>
      </c>
      <c r="R406" s="33">
        <f t="shared" si="197"/>
        <v>197832.02848909871</v>
      </c>
      <c r="S406" s="34" t="e">
        <f t="shared" si="197"/>
        <v>#VALUE!</v>
      </c>
      <c r="T406" s="34" t="e">
        <f t="shared" si="197"/>
        <v>#VALUE!</v>
      </c>
      <c r="U406" s="35" t="e">
        <f t="shared" si="197"/>
        <v>#VALUE!</v>
      </c>
      <c r="V406" s="35" t="e">
        <f t="shared" si="197"/>
        <v>#VALUE!</v>
      </c>
      <c r="W406" s="36" t="e">
        <f t="shared" si="197"/>
        <v>#VALUE!</v>
      </c>
      <c r="X406" s="36" t="e">
        <f t="shared" si="197"/>
        <v>#VALUE!</v>
      </c>
      <c r="Y406" t="e">
        <f>NA()</f>
        <v>#N/A</v>
      </c>
      <c r="AE406">
        <v>21</v>
      </c>
      <c r="AG406">
        <f t="shared" si="193"/>
        <v>16.75772701061085</v>
      </c>
      <c r="AH406" s="29">
        <f t="shared" si="198"/>
        <v>8849.1598854760268</v>
      </c>
      <c r="AI406" s="29">
        <f t="shared" si="198"/>
        <v>21031.136914251314</v>
      </c>
      <c r="AJ406" s="29">
        <f t="shared" si="198"/>
        <v>9323.7212362523369</v>
      </c>
      <c r="AK406" s="29">
        <f t="shared" si="198"/>
        <v>19288.850909287117</v>
      </c>
      <c r="AL406" s="29">
        <f t="shared" si="198"/>
        <v>2005.7941518887194</v>
      </c>
      <c r="AM406" s="30" t="e">
        <f t="shared" si="198"/>
        <v>#VALUE!</v>
      </c>
      <c r="AN406" s="31">
        <f t="shared" si="198"/>
        <v>5472.3629092697702</v>
      </c>
      <c r="AO406" s="32">
        <f t="shared" si="198"/>
        <v>1401.7463166818266</v>
      </c>
      <c r="AP406" s="32">
        <f t="shared" si="198"/>
        <v>0</v>
      </c>
      <c r="AQ406" s="33">
        <f t="shared" si="198"/>
        <v>44668.271976708544</v>
      </c>
      <c r="AR406" s="33">
        <f t="shared" si="198"/>
        <v>38995.483290559285</v>
      </c>
      <c r="AS406" s="33">
        <f t="shared" si="198"/>
        <v>155447.25017457659</v>
      </c>
      <c r="AT406" s="34" t="e">
        <f t="shared" si="198"/>
        <v>#VALUE!</v>
      </c>
      <c r="AU406" s="34" t="e">
        <f t="shared" si="198"/>
        <v>#VALUE!</v>
      </c>
      <c r="AV406" s="35" t="e">
        <f t="shared" si="198"/>
        <v>#VALUE!</v>
      </c>
      <c r="AW406" s="35" t="e">
        <f t="shared" si="198"/>
        <v>#VALUE!</v>
      </c>
      <c r="AX406" s="36" t="e">
        <f t="shared" si="198"/>
        <v>#VALUE!</v>
      </c>
      <c r="AY406" s="36" t="e">
        <f t="shared" si="198"/>
        <v>#VALUE!</v>
      </c>
      <c r="AZ406" t="e">
        <f>NA()</f>
        <v>#N/A</v>
      </c>
    </row>
    <row r="407" spans="4:52" x14ac:dyDescent="0.3">
      <c r="D407">
        <v>22</v>
      </c>
      <c r="F407">
        <v>21</v>
      </c>
      <c r="G407" s="29">
        <f t="shared" si="197"/>
        <v>15138.84751433159</v>
      </c>
      <c r="H407" s="29">
        <f t="shared" si="197"/>
        <v>27223.06709347482</v>
      </c>
      <c r="I407" s="29">
        <f t="shared" si="197"/>
        <v>17008.001145663566</v>
      </c>
      <c r="J407" s="29">
        <f t="shared" si="197"/>
        <v>24932.553103627393</v>
      </c>
      <c r="K407" s="29">
        <f t="shared" si="197"/>
        <v>3106.1272040124363</v>
      </c>
      <c r="L407" s="30" t="e">
        <f t="shared" si="197"/>
        <v>#VALUE!</v>
      </c>
      <c r="M407" s="31">
        <f t="shared" si="197"/>
        <v>8094.406020842659</v>
      </c>
      <c r="N407" s="32">
        <f t="shared" si="197"/>
        <v>1869.6890053316927</v>
      </c>
      <c r="O407" s="32">
        <f t="shared" si="197"/>
        <v>0</v>
      </c>
      <c r="P407" s="33">
        <f t="shared" si="197"/>
        <v>55608.788138151103</v>
      </c>
      <c r="Q407" s="33">
        <f t="shared" si="197"/>
        <v>49931.52648736089</v>
      </c>
      <c r="R407" s="33">
        <f t="shared" si="197"/>
        <v>209931.80563719751</v>
      </c>
      <c r="S407" s="34" t="e">
        <f t="shared" si="197"/>
        <v>#VALUE!</v>
      </c>
      <c r="T407" s="34" t="e">
        <f t="shared" si="197"/>
        <v>#VALUE!</v>
      </c>
      <c r="U407" s="35" t="e">
        <f t="shared" si="197"/>
        <v>#VALUE!</v>
      </c>
      <c r="V407" s="35" t="e">
        <f t="shared" si="197"/>
        <v>#VALUE!</v>
      </c>
      <c r="W407" s="36" t="e">
        <f t="shared" si="197"/>
        <v>#VALUE!</v>
      </c>
      <c r="X407" s="36" t="e">
        <f t="shared" si="197"/>
        <v>#VALUE!</v>
      </c>
      <c r="Y407" t="e">
        <f>NA()</f>
        <v>#N/A</v>
      </c>
      <c r="AE407">
        <v>22</v>
      </c>
      <c r="AG407">
        <f t="shared" si="193"/>
        <v>17.623785983633894</v>
      </c>
      <c r="AH407" s="29">
        <f t="shared" si="198"/>
        <v>10078.602336675085</v>
      </c>
      <c r="AI407" s="29">
        <f t="shared" si="198"/>
        <v>22314.268943558174</v>
      </c>
      <c r="AJ407" s="29">
        <f t="shared" si="198"/>
        <v>10994.355311679292</v>
      </c>
      <c r="AK407" s="29">
        <f t="shared" si="198"/>
        <v>20464.502987276763</v>
      </c>
      <c r="AL407" s="29">
        <f t="shared" si="198"/>
        <v>2226.4818383990096</v>
      </c>
      <c r="AM407" s="30" t="e">
        <f t="shared" si="198"/>
        <v>#VALUE!</v>
      </c>
      <c r="AN407" s="31">
        <f t="shared" si="198"/>
        <v>5908.3906181675693</v>
      </c>
      <c r="AO407" s="32">
        <f t="shared" si="198"/>
        <v>1496.80735157699</v>
      </c>
      <c r="AP407" s="32">
        <f t="shared" si="198"/>
        <v>0</v>
      </c>
      <c r="AQ407" s="33">
        <f t="shared" si="198"/>
        <v>46968.057762520511</v>
      </c>
      <c r="AR407" s="33">
        <f t="shared" si="198"/>
        <v>41300.475177337394</v>
      </c>
      <c r="AS407" s="33">
        <f t="shared" si="198"/>
        <v>167182.09164996599</v>
      </c>
      <c r="AT407" s="34" t="e">
        <f t="shared" si="198"/>
        <v>#VALUE!</v>
      </c>
      <c r="AU407" s="34" t="e">
        <f t="shared" si="198"/>
        <v>#VALUE!</v>
      </c>
      <c r="AV407" s="35" t="e">
        <f t="shared" si="198"/>
        <v>#VALUE!</v>
      </c>
      <c r="AW407" s="35" t="e">
        <f t="shared" si="198"/>
        <v>#VALUE!</v>
      </c>
      <c r="AX407" s="36" t="e">
        <f t="shared" si="198"/>
        <v>#VALUE!</v>
      </c>
      <c r="AY407" s="36" t="e">
        <f t="shared" si="198"/>
        <v>#VALUE!</v>
      </c>
      <c r="AZ407" t="e">
        <f>NA()</f>
        <v>#N/A</v>
      </c>
    </row>
    <row r="408" spans="4:52" x14ac:dyDescent="0.3">
      <c r="D408">
        <v>23</v>
      </c>
      <c r="F408">
        <v>22</v>
      </c>
      <c r="G408" s="29">
        <f t="shared" si="197"/>
        <v>16683.776015016309</v>
      </c>
      <c r="H408" s="29">
        <f t="shared" si="197"/>
        <v>28643.502678107114</v>
      </c>
      <c r="I408" s="29">
        <f t="shared" si="197"/>
        <v>18678.77158314794</v>
      </c>
      <c r="J408" s="29">
        <f t="shared" si="197"/>
        <v>26218.858040606585</v>
      </c>
      <c r="K408" s="29">
        <f t="shared" si="197"/>
        <v>3365.6979050487739</v>
      </c>
      <c r="L408" s="30" t="e">
        <f t="shared" si="197"/>
        <v>#VALUE!</v>
      </c>
      <c r="M408" s="31">
        <f t="shared" si="197"/>
        <v>8779.9663662586063</v>
      </c>
      <c r="N408" s="32">
        <f t="shared" si="197"/>
        <v>1980.1660909924015</v>
      </c>
      <c r="O408" s="32">
        <f t="shared" si="197"/>
        <v>0</v>
      </c>
      <c r="P408" s="33">
        <f t="shared" si="197"/>
        <v>58064.41330169217</v>
      </c>
      <c r="Q408" s="33">
        <f t="shared" si="197"/>
        <v>52366.404433864765</v>
      </c>
      <c r="R408" s="33">
        <f t="shared" si="197"/>
        <v>221510.00114318432</v>
      </c>
      <c r="S408" s="34" t="e">
        <f t="shared" si="197"/>
        <v>#VALUE!</v>
      </c>
      <c r="T408" s="34" t="e">
        <f t="shared" si="197"/>
        <v>#VALUE!</v>
      </c>
      <c r="U408" s="35" t="e">
        <f t="shared" si="197"/>
        <v>#VALUE!</v>
      </c>
      <c r="V408" s="35" t="e">
        <f t="shared" si="197"/>
        <v>#VALUE!</v>
      </c>
      <c r="W408" s="36" t="e">
        <f t="shared" si="197"/>
        <v>#VALUE!</v>
      </c>
      <c r="X408" s="36" t="e">
        <f t="shared" si="197"/>
        <v>#VALUE!</v>
      </c>
      <c r="Y408" t="e">
        <f>NA()</f>
        <v>#N/A</v>
      </c>
      <c r="AE408">
        <v>23</v>
      </c>
      <c r="AG408">
        <f t="shared" si="193"/>
        <v>18.534603899458592</v>
      </c>
      <c r="AH408" s="29">
        <f t="shared" si="198"/>
        <v>11408.550869359629</v>
      </c>
      <c r="AI408" s="29">
        <f t="shared" si="198"/>
        <v>23654.106792901719</v>
      </c>
      <c r="AJ408" s="29">
        <f t="shared" si="198"/>
        <v>12688.917781316488</v>
      </c>
      <c r="AK408" s="29">
        <f t="shared" si="198"/>
        <v>21688.187993765139</v>
      </c>
      <c r="AL408" s="29">
        <f t="shared" si="198"/>
        <v>2462.0640599912881</v>
      </c>
      <c r="AM408" s="30" t="e">
        <f t="shared" si="198"/>
        <v>#VALUE!</v>
      </c>
      <c r="AN408" s="31">
        <f t="shared" si="198"/>
        <v>6415.920072182048</v>
      </c>
      <c r="AO408" s="32">
        <f t="shared" si="198"/>
        <v>1597.1677805302238</v>
      </c>
      <c r="AP408" s="32">
        <f t="shared" si="198"/>
        <v>0</v>
      </c>
      <c r="AQ408" s="33">
        <f t="shared" si="198"/>
        <v>49350.972044043709</v>
      </c>
      <c r="AR408" s="33">
        <f t="shared" si="198"/>
        <v>43687.258296308552</v>
      </c>
      <c r="AS408" s="33">
        <f t="shared" si="198"/>
        <v>179222.01847918952</v>
      </c>
      <c r="AT408" s="34" t="e">
        <f t="shared" si="198"/>
        <v>#VALUE!</v>
      </c>
      <c r="AU408" s="34" t="e">
        <f t="shared" si="198"/>
        <v>#VALUE!</v>
      </c>
      <c r="AV408" s="35" t="e">
        <f t="shared" si="198"/>
        <v>#VALUE!</v>
      </c>
      <c r="AW408" s="35" t="e">
        <f t="shared" si="198"/>
        <v>#VALUE!</v>
      </c>
      <c r="AX408" s="36" t="e">
        <f t="shared" si="198"/>
        <v>#VALUE!</v>
      </c>
      <c r="AY408" s="36" t="e">
        <f t="shared" si="198"/>
        <v>#VALUE!</v>
      </c>
      <c r="AZ408" t="e">
        <f>NA()</f>
        <v>#N/A</v>
      </c>
    </row>
    <row r="409" spans="4:52" x14ac:dyDescent="0.3">
      <c r="D409">
        <v>24</v>
      </c>
      <c r="F409">
        <v>23</v>
      </c>
      <c r="G409" s="29">
        <f t="shared" si="197"/>
        <v>18234.961174778779</v>
      </c>
      <c r="H409" s="29">
        <f t="shared" si="197"/>
        <v>30046.618941907724</v>
      </c>
      <c r="I409" s="29">
        <f t="shared" si="197"/>
        <v>20318.329120484486</v>
      </c>
      <c r="J409" s="29">
        <f t="shared" si="197"/>
        <v>27487.150281438775</v>
      </c>
      <c r="K409" s="29">
        <f t="shared" si="197"/>
        <v>3622.1448386928964</v>
      </c>
      <c r="L409" s="30" t="e">
        <f t="shared" si="197"/>
        <v>#VALUE!</v>
      </c>
      <c r="M409" s="31">
        <f t="shared" si="197"/>
        <v>9464.3669137373563</v>
      </c>
      <c r="N409" s="32">
        <f t="shared" si="197"/>
        <v>2090.3906790038209</v>
      </c>
      <c r="O409" s="32">
        <f t="shared" si="197"/>
        <v>0</v>
      </c>
      <c r="P409" s="33">
        <f t="shared" si="197"/>
        <v>60471.338710768214</v>
      </c>
      <c r="Q409" s="33">
        <f t="shared" si="197"/>
        <v>54741.465715975886</v>
      </c>
      <c r="R409" s="33">
        <f t="shared" si="197"/>
        <v>232548.34599944882</v>
      </c>
      <c r="S409" s="34" t="e">
        <f t="shared" si="197"/>
        <v>#VALUE!</v>
      </c>
      <c r="T409" s="34" t="e">
        <f t="shared" si="197"/>
        <v>#VALUE!</v>
      </c>
      <c r="U409" s="35" t="e">
        <f t="shared" si="197"/>
        <v>#VALUE!</v>
      </c>
      <c r="V409" s="35" t="e">
        <f t="shared" si="197"/>
        <v>#VALUE!</v>
      </c>
      <c r="W409" s="36" t="e">
        <f t="shared" si="197"/>
        <v>#VALUE!</v>
      </c>
      <c r="X409" s="36" t="e">
        <f t="shared" si="197"/>
        <v>#VALUE!</v>
      </c>
      <c r="Y409" t="e">
        <f>NA()</f>
        <v>#N/A</v>
      </c>
      <c r="AE409">
        <v>24</v>
      </c>
      <c r="AG409">
        <f t="shared" si="193"/>
        <v>19.49249395270925</v>
      </c>
      <c r="AH409" s="29">
        <f t="shared" si="198"/>
        <v>12839.462062761084</v>
      </c>
      <c r="AI409" s="29">
        <f t="shared" si="198"/>
        <v>25051.375526892989</v>
      </c>
      <c r="AJ409" s="29">
        <f t="shared" si="198"/>
        <v>14408.140603061851</v>
      </c>
      <c r="AK409" s="29">
        <f t="shared" si="198"/>
        <v>22960.739877379834</v>
      </c>
      <c r="AL409" s="29">
        <f t="shared" si="198"/>
        <v>2712.0213944872221</v>
      </c>
      <c r="AM409" s="30" t="e">
        <f t="shared" si="198"/>
        <v>#VALUE!</v>
      </c>
      <c r="AN409" s="31">
        <f t="shared" si="198"/>
        <v>7064.2557869604452</v>
      </c>
      <c r="AO409" s="32">
        <f t="shared" si="198"/>
        <v>1702.9811217026063</v>
      </c>
      <c r="AP409" s="32">
        <f t="shared" si="198"/>
        <v>0</v>
      </c>
      <c r="AQ409" s="33">
        <f t="shared" si="198"/>
        <v>51816.240757126623</v>
      </c>
      <c r="AR409" s="33">
        <f t="shared" si="198"/>
        <v>46152.484732437166</v>
      </c>
      <c r="AS409" s="33">
        <f t="shared" si="198"/>
        <v>191500.5528970818</v>
      </c>
      <c r="AT409" s="34" t="e">
        <f t="shared" si="198"/>
        <v>#VALUE!</v>
      </c>
      <c r="AU409" s="34" t="e">
        <f t="shared" si="198"/>
        <v>#VALUE!</v>
      </c>
      <c r="AV409" s="35" t="e">
        <f t="shared" si="198"/>
        <v>#VALUE!</v>
      </c>
      <c r="AW409" s="35" t="e">
        <f t="shared" si="198"/>
        <v>#VALUE!</v>
      </c>
      <c r="AX409" s="36" t="e">
        <f t="shared" si="198"/>
        <v>#VALUE!</v>
      </c>
      <c r="AY409" s="36" t="e">
        <f t="shared" si="198"/>
        <v>#VALUE!</v>
      </c>
      <c r="AZ409" t="e">
        <f>NA()</f>
        <v>#N/A</v>
      </c>
    </row>
    <row r="410" spans="4:52" x14ac:dyDescent="0.3">
      <c r="D410">
        <v>25</v>
      </c>
      <c r="F410">
        <v>24</v>
      </c>
      <c r="G410" s="29">
        <f t="shared" si="197"/>
        <v>19784.815433181284</v>
      </c>
      <c r="H410" s="29">
        <f t="shared" si="197"/>
        <v>31431.476550303691</v>
      </c>
      <c r="I410" s="29">
        <f t="shared" si="197"/>
        <v>21933.758381159052</v>
      </c>
      <c r="J410" s="29">
        <f t="shared" si="197"/>
        <v>28736.837568267387</v>
      </c>
      <c r="K410" s="29">
        <f t="shared" si="197"/>
        <v>3874.2785546926157</v>
      </c>
      <c r="L410" s="30" t="e">
        <f t="shared" si="197"/>
        <v>#VALUE!</v>
      </c>
      <c r="M410" s="31">
        <f t="shared" si="197"/>
        <v>10145.588262450488</v>
      </c>
      <c r="N410" s="32">
        <f t="shared" si="197"/>
        <v>2200.2358182417875</v>
      </c>
      <c r="O410" s="32">
        <f t="shared" si="197"/>
        <v>0</v>
      </c>
      <c r="P410" s="33">
        <f t="shared" si="197"/>
        <v>62829.18118299124</v>
      </c>
      <c r="Q410" s="33">
        <f t="shared" si="197"/>
        <v>57055.220450736488</v>
      </c>
      <c r="R410" s="33">
        <f t="shared" si="197"/>
        <v>243037.49711813635</v>
      </c>
      <c r="S410" s="34" t="e">
        <f t="shared" si="197"/>
        <v>#VALUE!</v>
      </c>
      <c r="T410" s="34" t="e">
        <f t="shared" si="197"/>
        <v>#VALUE!</v>
      </c>
      <c r="U410" s="35" t="e">
        <f t="shared" si="197"/>
        <v>#VALUE!</v>
      </c>
      <c r="V410" s="35" t="e">
        <f t="shared" si="197"/>
        <v>#VALUE!</v>
      </c>
      <c r="W410" s="36" t="e">
        <f t="shared" si="197"/>
        <v>#VALUE!</v>
      </c>
      <c r="X410" s="36" t="e">
        <f t="shared" si="197"/>
        <v>#VALUE!</v>
      </c>
      <c r="Y410" t="e">
        <f>NA()</f>
        <v>#N/A</v>
      </c>
      <c r="AE410">
        <v>25</v>
      </c>
      <c r="AG410">
        <f t="shared" si="193"/>
        <v>20.499888886619559</v>
      </c>
      <c r="AH410" s="29">
        <f t="shared" si="198"/>
        <v>14371.042098865484</v>
      </c>
      <c r="AI410" s="29">
        <f t="shared" si="198"/>
        <v>26506.519314712248</v>
      </c>
      <c r="AJ410" s="29">
        <f t="shared" si="198"/>
        <v>16157.771609199257</v>
      </c>
      <c r="AK410" s="29">
        <f t="shared" si="198"/>
        <v>24282.691619663568</v>
      </c>
      <c r="AL410" s="29">
        <f t="shared" si="198"/>
        <v>2975.5648260642261</v>
      </c>
      <c r="AM410" s="30" t="e">
        <f t="shared" si="198"/>
        <v>#VALUE!</v>
      </c>
      <c r="AN410" s="31">
        <f t="shared" si="198"/>
        <v>7751.8599682358663</v>
      </c>
      <c r="AO410" s="32">
        <f t="shared" si="198"/>
        <v>1814.3867819693712</v>
      </c>
      <c r="AP410" s="32">
        <f t="shared" si="198"/>
        <v>0</v>
      </c>
      <c r="AQ410" s="33">
        <f t="shared" si="198"/>
        <v>54362.610043337496</v>
      </c>
      <c r="AR410" s="33">
        <f t="shared" si="198"/>
        <v>48691.985072468051</v>
      </c>
      <c r="AS410" s="33">
        <f t="shared" si="198"/>
        <v>203944.23565681648</v>
      </c>
      <c r="AT410" s="34" t="e">
        <f t="shared" si="198"/>
        <v>#VALUE!</v>
      </c>
      <c r="AU410" s="34" t="e">
        <f t="shared" si="198"/>
        <v>#VALUE!</v>
      </c>
      <c r="AV410" s="35" t="e">
        <f t="shared" si="198"/>
        <v>#VALUE!</v>
      </c>
      <c r="AW410" s="35" t="e">
        <f t="shared" si="198"/>
        <v>#VALUE!</v>
      </c>
      <c r="AX410" s="36" t="e">
        <f t="shared" si="198"/>
        <v>#VALUE!</v>
      </c>
      <c r="AY410" s="36" t="e">
        <f t="shared" si="198"/>
        <v>#VALUE!</v>
      </c>
      <c r="AZ410" t="e">
        <f>NA()</f>
        <v>#N/A</v>
      </c>
    </row>
    <row r="411" spans="4:52" x14ac:dyDescent="0.3">
      <c r="D411">
        <v>26</v>
      </c>
      <c r="F411">
        <v>25</v>
      </c>
      <c r="G411" s="29">
        <f t="shared" si="197"/>
        <v>21326.224217411105</v>
      </c>
      <c r="H411" s="29">
        <f t="shared" si="197"/>
        <v>32797.246045801963</v>
      </c>
      <c r="I411" s="29">
        <f t="shared" si="197"/>
        <v>23529.603734514603</v>
      </c>
      <c r="J411" s="29">
        <f t="shared" si="197"/>
        <v>29967.367004271036</v>
      </c>
      <c r="K411" s="29">
        <f t="shared" si="197"/>
        <v>4121.0903168109089</v>
      </c>
      <c r="L411" s="30" t="e">
        <f t="shared" si="197"/>
        <v>#VALUE!</v>
      </c>
      <c r="M411" s="31">
        <f t="shared" si="197"/>
        <v>10821.978114949707</v>
      </c>
      <c r="N411" s="32">
        <f t="shared" si="197"/>
        <v>2309.5866923798108</v>
      </c>
      <c r="O411" s="32">
        <f t="shared" si="197"/>
        <v>0</v>
      </c>
      <c r="P411" s="33">
        <f t="shared" si="197"/>
        <v>65137.735092375602</v>
      </c>
      <c r="Q411" s="33">
        <f t="shared" si="197"/>
        <v>59306.630813894713</v>
      </c>
      <c r="R411" s="33">
        <f t="shared" si="197"/>
        <v>252975.54516719413</v>
      </c>
      <c r="S411" s="34" t="e">
        <f t="shared" si="197"/>
        <v>#VALUE!</v>
      </c>
      <c r="T411" s="34" t="e">
        <f t="shared" si="197"/>
        <v>#VALUE!</v>
      </c>
      <c r="U411" s="35" t="e">
        <f t="shared" si="197"/>
        <v>#VALUE!</v>
      </c>
      <c r="V411" s="35" t="e">
        <f t="shared" si="197"/>
        <v>#VALUE!</v>
      </c>
      <c r="W411" s="36" t="e">
        <f t="shared" si="197"/>
        <v>#VALUE!</v>
      </c>
      <c r="X411" s="36" t="e">
        <f t="shared" si="197"/>
        <v>#VALUE!</v>
      </c>
      <c r="Y411" t="e">
        <f>NA()</f>
        <v>#N/A</v>
      </c>
      <c r="AE411">
        <v>26</v>
      </c>
      <c r="AG411">
        <f t="shared" si="193"/>
        <v>21.559347171444852</v>
      </c>
      <c r="AH411" s="29">
        <f t="shared" si="198"/>
        <v>16001.763707835162</v>
      </c>
      <c r="AI411" s="29">
        <f t="shared" si="198"/>
        <v>28019.658488432357</v>
      </c>
      <c r="AJ411" s="29">
        <f t="shared" si="198"/>
        <v>17946.905653538768</v>
      </c>
      <c r="AK411" s="29">
        <f t="shared" si="198"/>
        <v>25654.228014120898</v>
      </c>
      <c r="AL411" s="29">
        <f t="shared" si="198"/>
        <v>3251.6251456829018</v>
      </c>
      <c r="AM411" s="30" t="e">
        <f t="shared" si="198"/>
        <v>#VALUE!</v>
      </c>
      <c r="AN411" s="31">
        <f t="shared" si="198"/>
        <v>8477.881048468771</v>
      </c>
      <c r="AO411" s="32">
        <f t="shared" si="198"/>
        <v>1931.5071868659727</v>
      </c>
      <c r="AP411" s="32">
        <f t="shared" si="198"/>
        <v>0</v>
      </c>
      <c r="AQ411" s="33">
        <f t="shared" si="198"/>
        <v>56988.30707826397</v>
      </c>
      <c r="AR411" s="33">
        <f t="shared" si="198"/>
        <v>51300.734190340445</v>
      </c>
      <c r="AS411" s="33">
        <f t="shared" si="198"/>
        <v>216473.70975227217</v>
      </c>
      <c r="AT411" s="34" t="e">
        <f t="shared" si="198"/>
        <v>#VALUE!</v>
      </c>
      <c r="AU411" s="34" t="e">
        <f t="shared" si="198"/>
        <v>#VALUE!</v>
      </c>
      <c r="AV411" s="35" t="e">
        <f t="shared" si="198"/>
        <v>#VALUE!</v>
      </c>
      <c r="AW411" s="35" t="e">
        <f t="shared" si="198"/>
        <v>#VALUE!</v>
      </c>
      <c r="AX411" s="36" t="e">
        <f t="shared" si="198"/>
        <v>#VALUE!</v>
      </c>
      <c r="AY411" s="36" t="e">
        <f t="shared" si="198"/>
        <v>#VALUE!</v>
      </c>
      <c r="AZ411" t="e">
        <f>NA()</f>
        <v>#N/A</v>
      </c>
    </row>
    <row r="412" spans="4:52" x14ac:dyDescent="0.3">
      <c r="D412">
        <v>27</v>
      </c>
      <c r="F412">
        <v>26</v>
      </c>
      <c r="G412" s="29">
        <f t="shared" si="197"/>
        <v>22852.631542679297</v>
      </c>
      <c r="H412" s="29">
        <f t="shared" si="197"/>
        <v>34143.20347074914</v>
      </c>
      <c r="I412" s="29">
        <f t="shared" si="197"/>
        <v>25108.289948404225</v>
      </c>
      <c r="J412" s="29">
        <f t="shared" si="197"/>
        <v>31178.239107539452</v>
      </c>
      <c r="K412" s="29">
        <f t="shared" si="197"/>
        <v>4361.7405774811923</v>
      </c>
      <c r="L412" s="30" t="e">
        <f t="shared" si="197"/>
        <v>#VALUE!</v>
      </c>
      <c r="M412" s="31">
        <f t="shared" si="197"/>
        <v>11492.197676218584</v>
      </c>
      <c r="N412" s="32">
        <f t="shared" si="197"/>
        <v>2418.3395151820064</v>
      </c>
      <c r="O412" s="32">
        <f t="shared" si="197"/>
        <v>0</v>
      </c>
      <c r="P412" s="33">
        <f t="shared" si="197"/>
        <v>67396.948370467784</v>
      </c>
      <c r="Q412" s="33">
        <f t="shared" si="197"/>
        <v>61495.051300312589</v>
      </c>
      <c r="R412" s="33">
        <f t="shared" si="197"/>
        <v>262366.68304472539</v>
      </c>
      <c r="S412" s="34" t="e">
        <f t="shared" si="197"/>
        <v>#VALUE!</v>
      </c>
      <c r="T412" s="34" t="e">
        <f t="shared" si="197"/>
        <v>#VALUE!</v>
      </c>
      <c r="U412" s="35" t="e">
        <f t="shared" si="197"/>
        <v>#VALUE!</v>
      </c>
      <c r="V412" s="35" t="e">
        <f t="shared" si="197"/>
        <v>#VALUE!</v>
      </c>
      <c r="W412" s="36" t="e">
        <f t="shared" si="197"/>
        <v>#VALUE!</v>
      </c>
      <c r="X412" s="36" t="e">
        <f t="shared" si="197"/>
        <v>#VALUE!</v>
      </c>
      <c r="Y412" t="e">
        <f>NA()</f>
        <v>#N/A</v>
      </c>
      <c r="AE412">
        <v>27</v>
      </c>
      <c r="AG412">
        <f t="shared" si="193"/>
        <v>22.673559502181952</v>
      </c>
      <c r="AH412" s="29">
        <f t="shared" si="198"/>
        <v>17728.377825658066</v>
      </c>
      <c r="AI412" s="29">
        <f t="shared" si="198"/>
        <v>29590.548910400255</v>
      </c>
      <c r="AJ412" s="29">
        <f t="shared" si="198"/>
        <v>19786.053524845716</v>
      </c>
      <c r="AK412" s="29">
        <f t="shared" si="198"/>
        <v>27075.145573000027</v>
      </c>
      <c r="AL412" s="29">
        <f t="shared" si="198"/>
        <v>3538.8503186940261</v>
      </c>
      <c r="AM412" s="30" t="e">
        <f t="shared" si="198"/>
        <v>#VALUE!</v>
      </c>
      <c r="AN412" s="31">
        <f t="shared" si="198"/>
        <v>9241.2102020482362</v>
      </c>
      <c r="AO412" s="32">
        <f t="shared" si="198"/>
        <v>2054.4447126668424</v>
      </c>
      <c r="AP412" s="32">
        <f t="shared" si="198"/>
        <v>0</v>
      </c>
      <c r="AQ412" s="33">
        <f t="shared" si="198"/>
        <v>59691.002120554745</v>
      </c>
      <c r="AR412" s="33">
        <f t="shared" si="198"/>
        <v>53972.826860858608</v>
      </c>
      <c r="AS412" s="33">
        <f t="shared" si="198"/>
        <v>229005.07124276247</v>
      </c>
      <c r="AT412" s="34" t="e">
        <f t="shared" si="198"/>
        <v>#VALUE!</v>
      </c>
      <c r="AU412" s="34" t="e">
        <f t="shared" si="198"/>
        <v>#VALUE!</v>
      </c>
      <c r="AV412" s="35" t="e">
        <f t="shared" si="198"/>
        <v>#VALUE!</v>
      </c>
      <c r="AW412" s="35" t="e">
        <f t="shared" si="198"/>
        <v>#VALUE!</v>
      </c>
      <c r="AX412" s="36" t="e">
        <f t="shared" si="198"/>
        <v>#VALUE!</v>
      </c>
      <c r="AY412" s="36" t="e">
        <f t="shared" si="198"/>
        <v>#VALUE!</v>
      </c>
      <c r="AZ412" t="e">
        <f>NA()</f>
        <v>#N/A</v>
      </c>
    </row>
    <row r="413" spans="4:52" x14ac:dyDescent="0.3">
      <c r="D413">
        <v>28</v>
      </c>
      <c r="F413">
        <v>27</v>
      </c>
      <c r="G413" s="29">
        <f t="shared" si="197"/>
        <v>24358.111029509801</v>
      </c>
      <c r="H413" s="29">
        <f t="shared" si="197"/>
        <v>35468.725027134766</v>
      </c>
      <c r="I413" s="29">
        <f t="shared" si="197"/>
        <v>26670.629660590112</v>
      </c>
      <c r="J413" s="29">
        <f t="shared" si="197"/>
        <v>32369.015755348526</v>
      </c>
      <c r="K413" s="29">
        <f t="shared" si="197"/>
        <v>4595.5459529466443</v>
      </c>
      <c r="L413" s="30" t="e">
        <f t="shared" si="197"/>
        <v>#VALUE!</v>
      </c>
      <c r="M413" s="31">
        <f t="shared" si="197"/>
        <v>12155.172032457824</v>
      </c>
      <c r="N413" s="32">
        <f t="shared" si="197"/>
        <v>2526.4005497624844</v>
      </c>
      <c r="O413" s="32">
        <f t="shared" si="197"/>
        <v>0</v>
      </c>
      <c r="P413" s="33">
        <f t="shared" si="197"/>
        <v>69606.901851602976</v>
      </c>
      <c r="Q413" s="33">
        <f t="shared" si="197"/>
        <v>63620.176297837701</v>
      </c>
      <c r="R413" s="33">
        <f t="shared" si="197"/>
        <v>271220.03240220743</v>
      </c>
      <c r="S413" s="34" t="e">
        <f t="shared" si="197"/>
        <v>#VALUE!</v>
      </c>
      <c r="T413" s="34" t="e">
        <f t="shared" si="197"/>
        <v>#VALUE!</v>
      </c>
      <c r="U413" s="35" t="e">
        <f t="shared" si="197"/>
        <v>#VALUE!</v>
      </c>
      <c r="V413" s="35" t="e">
        <f t="shared" si="197"/>
        <v>#VALUE!</v>
      </c>
      <c r="W413" s="36" t="e">
        <f t="shared" si="197"/>
        <v>#VALUE!</v>
      </c>
      <c r="X413" s="36" t="e">
        <f t="shared" si="197"/>
        <v>#VALUE!</v>
      </c>
      <c r="Y413" t="e">
        <f>NA()</f>
        <v>#N/A</v>
      </c>
      <c r="AE413">
        <v>28</v>
      </c>
      <c r="AG413">
        <f t="shared" si="193"/>
        <v>23.845355632098787</v>
      </c>
      <c r="AH413" s="29">
        <f t="shared" si="198"/>
        <v>19545.518317823862</v>
      </c>
      <c r="AI413" s="29">
        <f t="shared" si="198"/>
        <v>31218.544192127709</v>
      </c>
      <c r="AJ413" s="29">
        <f t="shared" si="198"/>
        <v>21685.308686282318</v>
      </c>
      <c r="AK413" s="29">
        <f t="shared" si="198"/>
        <v>28544.819372227092</v>
      </c>
      <c r="AL413" s="29">
        <f t="shared" si="198"/>
        <v>3835.6120119482275</v>
      </c>
      <c r="AM413" s="30" t="e">
        <f t="shared" si="198"/>
        <v>#VALUE!</v>
      </c>
      <c r="AN413" s="31">
        <f t="shared" si="198"/>
        <v>10040.519358095313</v>
      </c>
      <c r="AO413" s="32">
        <f t="shared" si="198"/>
        <v>2183.2784383441226</v>
      </c>
      <c r="AP413" s="32">
        <f t="shared" si="198"/>
        <v>0</v>
      </c>
      <c r="AQ413" s="33">
        <f t="shared" si="198"/>
        <v>62467.77257913127</v>
      </c>
      <c r="AR413" s="33">
        <f t="shared" si="198"/>
        <v>56701.46516056508</v>
      </c>
      <c r="AS413" s="33">
        <f t="shared" si="198"/>
        <v>241451.46075280878</v>
      </c>
      <c r="AT413" s="34" t="e">
        <f t="shared" si="198"/>
        <v>#VALUE!</v>
      </c>
      <c r="AU413" s="34" t="e">
        <f t="shared" si="198"/>
        <v>#VALUE!</v>
      </c>
      <c r="AV413" s="35" t="e">
        <f t="shared" si="198"/>
        <v>#VALUE!</v>
      </c>
      <c r="AW413" s="35" t="e">
        <f t="shared" si="198"/>
        <v>#VALUE!</v>
      </c>
      <c r="AX413" s="36" t="e">
        <f t="shared" si="198"/>
        <v>#VALUE!</v>
      </c>
      <c r="AY413" s="36" t="e">
        <f t="shared" si="198"/>
        <v>#VALUE!</v>
      </c>
      <c r="AZ413" t="e">
        <f>NA()</f>
        <v>#N/A</v>
      </c>
    </row>
    <row r="414" spans="4:52" x14ac:dyDescent="0.3">
      <c r="D414">
        <v>29</v>
      </c>
      <c r="F414">
        <v>28</v>
      </c>
      <c r="G414" s="29">
        <f t="shared" si="197"/>
        <v>25837.409494902502</v>
      </c>
      <c r="H414" s="29">
        <f t="shared" si="197"/>
        <v>36773.281066906398</v>
      </c>
      <c r="I414" s="29">
        <f t="shared" si="197"/>
        <v>28216.301657999597</v>
      </c>
      <c r="J414" s="29">
        <f t="shared" si="197"/>
        <v>33539.323685696501</v>
      </c>
      <c r="K414" s="29">
        <f t="shared" si="197"/>
        <v>4821.965412264939</v>
      </c>
      <c r="L414" s="30" t="e">
        <f t="shared" si="197"/>
        <v>#VALUE!</v>
      </c>
      <c r="M414" s="31">
        <f t="shared" si="197"/>
        <v>12810.045699535613</v>
      </c>
      <c r="N414" s="32">
        <f t="shared" si="197"/>
        <v>2633.6852337801442</v>
      </c>
      <c r="O414" s="32">
        <f t="shared" si="197"/>
        <v>0</v>
      </c>
      <c r="P414" s="33">
        <f t="shared" si="197"/>
        <v>71767.7914124823</v>
      </c>
      <c r="Q414" s="33">
        <f t="shared" si="197"/>
        <v>65681.994000244173</v>
      </c>
      <c r="R414" s="33">
        <f t="shared" si="197"/>
        <v>279548.62076549581</v>
      </c>
      <c r="S414" s="34" t="e">
        <f t="shared" si="197"/>
        <v>#VALUE!</v>
      </c>
      <c r="T414" s="34" t="e">
        <f t="shared" si="197"/>
        <v>#VALUE!</v>
      </c>
      <c r="U414" s="35" t="e">
        <f t="shared" si="197"/>
        <v>#VALUE!</v>
      </c>
      <c r="V414" s="35" t="e">
        <f t="shared" si="197"/>
        <v>#VALUE!</v>
      </c>
      <c r="W414" s="36" t="e">
        <f t="shared" si="197"/>
        <v>#VALUE!</v>
      </c>
      <c r="X414" s="36" t="e">
        <f t="shared" si="197"/>
        <v>#VALUE!</v>
      </c>
      <c r="Y414" t="e">
        <f>NA()</f>
        <v>#N/A</v>
      </c>
      <c r="AE414">
        <v>29</v>
      </c>
      <c r="AG414">
        <f t="shared" si="193"/>
        <v>25.07771155942881</v>
      </c>
      <c r="AH414" s="29">
        <f t="shared" si="198"/>
        <v>21445.461645690746</v>
      </c>
      <c r="AI414" s="29">
        <f t="shared" si="198"/>
        <v>32902.561121741324</v>
      </c>
      <c r="AJ414" s="29">
        <f t="shared" si="198"/>
        <v>23652.881693326133</v>
      </c>
      <c r="AK414" s="29">
        <f t="shared" si="198"/>
        <v>30062.176242122565</v>
      </c>
      <c r="AL414" s="29">
        <f t="shared" si="198"/>
        <v>4140.0221578316605</v>
      </c>
      <c r="AM414" s="30" t="e">
        <f t="shared" si="198"/>
        <v>#VALUE!</v>
      </c>
      <c r="AN414" s="31">
        <f t="shared" si="198"/>
        <v>10874.298391749819</v>
      </c>
      <c r="AO414" s="32">
        <f t="shared" si="198"/>
        <v>2318.0607422825633</v>
      </c>
      <c r="AP414" s="32">
        <f t="shared" si="198"/>
        <v>0</v>
      </c>
      <c r="AQ414" s="33">
        <f t="shared" si="198"/>
        <v>65315.069994281352</v>
      </c>
      <c r="AR414" s="33">
        <f t="shared" si="198"/>
        <v>59478.95961396132</v>
      </c>
      <c r="AS414" s="33">
        <f t="shared" si="198"/>
        <v>253724.85458905494</v>
      </c>
      <c r="AT414" s="34" t="e">
        <f t="shared" si="198"/>
        <v>#VALUE!</v>
      </c>
      <c r="AU414" s="34" t="e">
        <f t="shared" si="198"/>
        <v>#VALUE!</v>
      </c>
      <c r="AV414" s="35" t="e">
        <f t="shared" si="198"/>
        <v>#VALUE!</v>
      </c>
      <c r="AW414" s="35" t="e">
        <f t="shared" si="198"/>
        <v>#VALUE!</v>
      </c>
      <c r="AX414" s="36" t="e">
        <f t="shared" si="198"/>
        <v>#VALUE!</v>
      </c>
      <c r="AY414" s="36" t="e">
        <f t="shared" si="198"/>
        <v>#VALUE!</v>
      </c>
      <c r="AZ414" t="e">
        <f>NA()</f>
        <v>#N/A</v>
      </c>
    </row>
    <row r="415" spans="4:52" x14ac:dyDescent="0.3">
      <c r="D415">
        <v>30</v>
      </c>
      <c r="F415">
        <v>29</v>
      </c>
      <c r="G415" s="29">
        <f t="shared" si="197"/>
        <v>27285.962159604303</v>
      </c>
      <c r="H415" s="29">
        <f t="shared" si="197"/>
        <v>38056.429702492896</v>
      </c>
      <c r="I415" s="29">
        <f t="shared" si="197"/>
        <v>29744.249643431591</v>
      </c>
      <c r="J415" s="29">
        <f t="shared" si="197"/>
        <v>34688.854900023776</v>
      </c>
      <c r="K415" s="29">
        <f t="shared" si="197"/>
        <v>5040.5862298174425</v>
      </c>
      <c r="L415" s="30" t="e">
        <f t="shared" si="197"/>
        <v>#VALUE!</v>
      </c>
      <c r="M415" s="31">
        <f t="shared" si="197"/>
        <v>13456.143814266803</v>
      </c>
      <c r="N415" s="32">
        <f t="shared" si="197"/>
        <v>2740.1173958013983</v>
      </c>
      <c r="O415" s="32">
        <f t="shared" si="197"/>
        <v>0</v>
      </c>
      <c r="P415" s="33">
        <f t="shared" si="197"/>
        <v>73879.912463371889</v>
      </c>
      <c r="Q415" s="33">
        <f t="shared" si="197"/>
        <v>67680.745837439783</v>
      </c>
      <c r="R415" s="33">
        <f t="shared" si="197"/>
        <v>287368.49883157597</v>
      </c>
      <c r="S415" s="34" t="e">
        <f t="shared" si="197"/>
        <v>#VALUE!</v>
      </c>
      <c r="T415" s="34" t="e">
        <f t="shared" si="197"/>
        <v>#VALUE!</v>
      </c>
      <c r="U415" s="35" t="e">
        <f t="shared" si="197"/>
        <v>#VALUE!</v>
      </c>
      <c r="V415" s="35" t="e">
        <f t="shared" si="197"/>
        <v>#VALUE!</v>
      </c>
      <c r="W415" s="36" t="e">
        <f t="shared" si="197"/>
        <v>#VALUE!</v>
      </c>
      <c r="X415" s="36" t="e">
        <f t="shared" si="197"/>
        <v>#VALUE!</v>
      </c>
      <c r="Y415" t="e">
        <f>NA()</f>
        <v>#N/A</v>
      </c>
      <c r="AE415">
        <v>30</v>
      </c>
      <c r="AG415">
        <f t="shared" si="193"/>
        <v>26.373757085482247</v>
      </c>
      <c r="AH415" s="29">
        <f t="shared" si="198"/>
        <v>23418.060850743066</v>
      </c>
      <c r="AI415" s="29">
        <f t="shared" si="198"/>
        <v>34641.048552647837</v>
      </c>
      <c r="AJ415" s="29">
        <f t="shared" si="198"/>
        <v>25694.135586514662</v>
      </c>
      <c r="AK415" s="29">
        <f t="shared" si="198"/>
        <v>31625.673547713788</v>
      </c>
      <c r="AL415" s="29">
        <f t="shared" si="198"/>
        <v>4449.960010078431</v>
      </c>
      <c r="AM415" s="30" t="e">
        <f t="shared" si="198"/>
        <v>#VALUE!</v>
      </c>
      <c r="AN415" s="31">
        <f t="shared" si="198"/>
        <v>11740.8871553217</v>
      </c>
      <c r="AO415" s="32">
        <f t="shared" si="198"/>
        <v>2458.8137766154468</v>
      </c>
      <c r="AP415" s="32">
        <f t="shared" si="198"/>
        <v>0</v>
      </c>
      <c r="AQ415" s="33">
        <f t="shared" si="198"/>
        <v>68228.690922940485</v>
      </c>
      <c r="AR415" s="33">
        <f t="shared" si="198"/>
        <v>62296.745974167337</v>
      </c>
      <c r="AS415" s="33">
        <f t="shared" si="198"/>
        <v>265738.00042528519</v>
      </c>
      <c r="AT415" s="34" t="e">
        <f t="shared" si="198"/>
        <v>#VALUE!</v>
      </c>
      <c r="AU415" s="34" t="e">
        <f t="shared" si="198"/>
        <v>#VALUE!</v>
      </c>
      <c r="AV415" s="35" t="e">
        <f t="shared" si="198"/>
        <v>#VALUE!</v>
      </c>
      <c r="AW415" s="35" t="e">
        <f t="shared" si="198"/>
        <v>#VALUE!</v>
      </c>
      <c r="AX415" s="36" t="e">
        <f t="shared" si="198"/>
        <v>#VALUE!</v>
      </c>
      <c r="AY415" s="36" t="e">
        <f t="shared" si="198"/>
        <v>#VALUE!</v>
      </c>
      <c r="AZ415" t="e">
        <f>NA()</f>
        <v>#N/A</v>
      </c>
    </row>
    <row r="416" spans="4:52" x14ac:dyDescent="0.3">
      <c r="D416">
        <v>31</v>
      </c>
      <c r="F416">
        <v>30</v>
      </c>
      <c r="G416" s="29">
        <f t="shared" si="197"/>
        <v>28699.883944430363</v>
      </c>
      <c r="H416" s="29">
        <f t="shared" si="197"/>
        <v>39317.81028273941</v>
      </c>
      <c r="I416" s="29">
        <f t="shared" si="197"/>
        <v>31252.989710493071</v>
      </c>
      <c r="J416" s="29">
        <f t="shared" ref="J416:X416" si="199">300*J344*J116</f>
        <v>35817.364995751246</v>
      </c>
      <c r="K416" s="29">
        <f t="shared" si="199"/>
        <v>5251.1101143398537</v>
      </c>
      <c r="L416" s="30" t="e">
        <f t="shared" si="199"/>
        <v>#VALUE!</v>
      </c>
      <c r="M416" s="31">
        <f t="shared" si="199"/>
        <v>14092.938952975313</v>
      </c>
      <c r="N416" s="32">
        <f t="shared" si="199"/>
        <v>2845.6285506302543</v>
      </c>
      <c r="O416" s="32">
        <f t="shared" si="199"/>
        <v>0</v>
      </c>
      <c r="P416" s="33">
        <f t="shared" si="199"/>
        <v>75943.646431275614</v>
      </c>
      <c r="Q416" s="33">
        <f t="shared" si="199"/>
        <v>69616.890725008765</v>
      </c>
      <c r="R416" s="33">
        <f t="shared" si="199"/>
        <v>294697.98591120722</v>
      </c>
      <c r="S416" s="34" t="e">
        <f t="shared" si="199"/>
        <v>#VALUE!</v>
      </c>
      <c r="T416" s="34" t="e">
        <f t="shared" si="199"/>
        <v>#VALUE!</v>
      </c>
      <c r="U416" s="35" t="e">
        <f t="shared" si="199"/>
        <v>#VALUE!</v>
      </c>
      <c r="V416" s="35" t="e">
        <f t="shared" si="199"/>
        <v>#VALUE!</v>
      </c>
      <c r="W416" s="36" t="e">
        <f t="shared" si="199"/>
        <v>#VALUE!</v>
      </c>
      <c r="X416" s="36" t="e">
        <f t="shared" si="199"/>
        <v>#VALUE!</v>
      </c>
      <c r="Y416" t="e">
        <f>NA()</f>
        <v>#N/A</v>
      </c>
      <c r="AE416">
        <v>31</v>
      </c>
      <c r="AG416">
        <f t="shared" si="193"/>
        <v>27.736783763369349</v>
      </c>
      <c r="AH416" s="29">
        <f t="shared" si="198"/>
        <v>25450.841255337102</v>
      </c>
      <c r="AI416" s="29">
        <f t="shared" si="198"/>
        <v>36431.959991858312</v>
      </c>
      <c r="AJ416" s="29">
        <f t="shared" si="198"/>
        <v>27811.121483145154</v>
      </c>
      <c r="AK416" s="29">
        <f t="shared" ref="AK416:AY416" si="200">300*AK344*AK116</f>
        <v>33233.282857825478</v>
      </c>
      <c r="AL416" s="29">
        <f t="shared" si="200"/>
        <v>4763.1096301645439</v>
      </c>
      <c r="AM416" s="30" t="e">
        <f t="shared" si="200"/>
        <v>#VALUE!</v>
      </c>
      <c r="AN416" s="31">
        <f t="shared" si="200"/>
        <v>12638.498559297332</v>
      </c>
      <c r="AO416" s="32">
        <f t="shared" si="200"/>
        <v>2605.5258608426602</v>
      </c>
      <c r="AP416" s="32">
        <f t="shared" si="200"/>
        <v>0</v>
      </c>
      <c r="AQ416" s="33">
        <f t="shared" si="200"/>
        <v>71203.752805490338</v>
      </c>
      <c r="AR416" s="33">
        <f t="shared" si="200"/>
        <v>65145.419378078528</v>
      </c>
      <c r="AS416" s="33">
        <f t="shared" si="200"/>
        <v>277406.43023003248</v>
      </c>
      <c r="AT416" s="34" t="e">
        <f t="shared" si="200"/>
        <v>#VALUE!</v>
      </c>
      <c r="AU416" s="34" t="e">
        <f t="shared" si="200"/>
        <v>#VALUE!</v>
      </c>
      <c r="AV416" s="35" t="e">
        <f t="shared" si="200"/>
        <v>#VALUE!</v>
      </c>
      <c r="AW416" s="35" t="e">
        <f t="shared" si="200"/>
        <v>#VALUE!</v>
      </c>
      <c r="AX416" s="36" t="e">
        <f t="shared" si="200"/>
        <v>#VALUE!</v>
      </c>
      <c r="AY416" s="36" t="e">
        <f t="shared" si="200"/>
        <v>#VALUE!</v>
      </c>
      <c r="AZ416" t="e">
        <f>NA()</f>
        <v>#N/A</v>
      </c>
    </row>
    <row r="417" spans="4:52" x14ac:dyDescent="0.3">
      <c r="D417">
        <v>32</v>
      </c>
      <c r="F417">
        <v>31</v>
      </c>
      <c r="G417" s="29">
        <f t="shared" ref="G417:X431" si="201">300*G345*G117</f>
        <v>30075.942900077291</v>
      </c>
      <c r="H417" s="29">
        <f t="shared" si="201"/>
        <v>40557.136923390819</v>
      </c>
      <c r="I417" s="29">
        <f t="shared" si="201"/>
        <v>32740.834084644568</v>
      </c>
      <c r="J417" s="29">
        <f t="shared" si="201"/>
        <v>36924.67018687255</v>
      </c>
      <c r="K417" s="29">
        <f t="shared" si="201"/>
        <v>5453.3398152738309</v>
      </c>
      <c r="L417" s="30" t="e">
        <f t="shared" si="201"/>
        <v>#VALUE!</v>
      </c>
      <c r="M417" s="31">
        <f t="shared" si="201"/>
        <v>14720.023251669671</v>
      </c>
      <c r="N417" s="32">
        <f t="shared" si="201"/>
        <v>2950.1572634442605</v>
      </c>
      <c r="O417" s="32">
        <f t="shared" si="201"/>
        <v>0</v>
      </c>
      <c r="P417" s="33">
        <f t="shared" si="201"/>
        <v>77959.448940489543</v>
      </c>
      <c r="Q417" s="33">
        <f t="shared" si="201"/>
        <v>71491.073536689553</v>
      </c>
      <c r="R417" s="33">
        <f t="shared" si="201"/>
        <v>301557.03084323957</v>
      </c>
      <c r="S417" s="34" t="e">
        <f t="shared" si="201"/>
        <v>#VALUE!</v>
      </c>
      <c r="T417" s="34" t="e">
        <f t="shared" si="201"/>
        <v>#VALUE!</v>
      </c>
      <c r="U417" s="35" t="e">
        <f t="shared" si="201"/>
        <v>#VALUE!</v>
      </c>
      <c r="V417" s="35" t="e">
        <f t="shared" si="201"/>
        <v>#VALUE!</v>
      </c>
      <c r="W417" s="36" t="e">
        <f t="shared" si="201"/>
        <v>#VALUE!</v>
      </c>
      <c r="X417" s="36" t="e">
        <f t="shared" si="201"/>
        <v>#VALUE!</v>
      </c>
      <c r="Y417" t="e">
        <f>NA()</f>
        <v>#N/A</v>
      </c>
      <c r="AE417">
        <v>32</v>
      </c>
      <c r="AG417">
        <f t="shared" si="193"/>
        <v>29.170253257523047</v>
      </c>
      <c r="AH417" s="29">
        <f t="shared" ref="AH417:AY431" si="202">300*AH345*AH117</f>
        <v>27529.230146443093</v>
      </c>
      <c r="AI417" s="29">
        <f t="shared" si="202"/>
        <v>38272.730194482479</v>
      </c>
      <c r="AJ417" s="29">
        <f t="shared" si="202"/>
        <v>30002.519217885347</v>
      </c>
      <c r="AK417" s="29">
        <f t="shared" si="202"/>
        <v>34882.478024868185</v>
      </c>
      <c r="AL417" s="29">
        <f t="shared" si="202"/>
        <v>5077.0071588755372</v>
      </c>
      <c r="AM417" s="30" t="e">
        <f t="shared" si="202"/>
        <v>#VALUE!</v>
      </c>
      <c r="AN417" s="31">
        <f t="shared" si="202"/>
        <v>13565.229969968728</v>
      </c>
      <c r="AO417" s="32">
        <f t="shared" si="202"/>
        <v>2758.1478458995111</v>
      </c>
      <c r="AP417" s="32">
        <f t="shared" si="202"/>
        <v>0</v>
      </c>
      <c r="AQ417" s="33">
        <f t="shared" si="202"/>
        <v>74234.675966300274</v>
      </c>
      <c r="AR417" s="33">
        <f t="shared" si="202"/>
        <v>68014.7873765892</v>
      </c>
      <c r="AS417" s="33">
        <f t="shared" si="202"/>
        <v>288650.47363816347</v>
      </c>
      <c r="AT417" s="34" t="e">
        <f t="shared" si="202"/>
        <v>#VALUE!</v>
      </c>
      <c r="AU417" s="34" t="e">
        <f t="shared" si="202"/>
        <v>#VALUE!</v>
      </c>
      <c r="AV417" s="35" t="e">
        <f t="shared" si="202"/>
        <v>#VALUE!</v>
      </c>
      <c r="AW417" s="35" t="e">
        <f t="shared" si="202"/>
        <v>#VALUE!</v>
      </c>
      <c r="AX417" s="36" t="e">
        <f t="shared" si="202"/>
        <v>#VALUE!</v>
      </c>
      <c r="AY417" s="36" t="e">
        <f t="shared" si="202"/>
        <v>#VALUE!</v>
      </c>
      <c r="AZ417" t="e">
        <f>NA()</f>
        <v>#N/A</v>
      </c>
    </row>
    <row r="418" spans="4:52" x14ac:dyDescent="0.3">
      <c r="D418">
        <v>33</v>
      </c>
      <c r="F418">
        <v>32</v>
      </c>
      <c r="G418" s="29">
        <f t="shared" si="201"/>
        <v>31411.521495251363</v>
      </c>
      <c r="H418" s="29">
        <f t="shared" si="201"/>
        <v>41774.192227725936</v>
      </c>
      <c r="I418" s="29">
        <f t="shared" si="201"/>
        <v>34206.046169053719</v>
      </c>
      <c r="J418" s="29">
        <f t="shared" si="201"/>
        <v>38010.643554902985</v>
      </c>
      <c r="K418" s="29">
        <f t="shared" si="201"/>
        <v>5647.1664164413496</v>
      </c>
      <c r="L418" s="30" t="e">
        <f t="shared" si="201"/>
        <v>#VALUE!</v>
      </c>
      <c r="M418" s="31">
        <f t="shared" si="201"/>
        <v>15337.085325596423</v>
      </c>
      <c r="N418" s="32">
        <f t="shared" si="201"/>
        <v>3053.648574209627</v>
      </c>
      <c r="O418" s="32">
        <f t="shared" si="201"/>
        <v>0</v>
      </c>
      <c r="P418" s="33">
        <f t="shared" si="201"/>
        <v>79927.83944739803</v>
      </c>
      <c r="Q418" s="33">
        <f t="shared" si="201"/>
        <v>73304.097287331446</v>
      </c>
      <c r="R418" s="33">
        <f t="shared" si="201"/>
        <v>307966.67572550295</v>
      </c>
      <c r="S418" s="34" t="e">
        <f t="shared" si="201"/>
        <v>#VALUE!</v>
      </c>
      <c r="T418" s="34" t="e">
        <f t="shared" si="201"/>
        <v>#VALUE!</v>
      </c>
      <c r="U418" s="35" t="e">
        <f t="shared" si="201"/>
        <v>#VALUE!</v>
      </c>
      <c r="V418" s="35" t="e">
        <f t="shared" si="201"/>
        <v>#VALUE!</v>
      </c>
      <c r="W418" s="36" t="e">
        <f t="shared" si="201"/>
        <v>#VALUE!</v>
      </c>
      <c r="X418" s="36" t="e">
        <f t="shared" si="201"/>
        <v>#VALUE!</v>
      </c>
      <c r="Y418" t="e">
        <f>NA()</f>
        <v>#N/A</v>
      </c>
      <c r="AE418">
        <v>33</v>
      </c>
      <c r="AG418">
        <f t="shared" si="193"/>
        <v>30.677806135251387</v>
      </c>
      <c r="AH418" s="29">
        <f t="shared" si="202"/>
        <v>29636.891256786461</v>
      </c>
      <c r="AI418" s="29">
        <f t="shared" si="202"/>
        <v>40160.256200192562</v>
      </c>
      <c r="AJ418" s="29">
        <f t="shared" si="202"/>
        <v>32263.847767098254</v>
      </c>
      <c r="AK418" s="29">
        <f t="shared" si="202"/>
        <v>36570.227518994434</v>
      </c>
      <c r="AL418" s="29">
        <f t="shared" si="202"/>
        <v>5389.0966111898433</v>
      </c>
      <c r="AM418" s="30" t="e">
        <f t="shared" si="202"/>
        <v>#VALUE!</v>
      </c>
      <c r="AN418" s="31">
        <f t="shared" si="202"/>
        <v>14519.061631638115</v>
      </c>
      <c r="AO418" s="32">
        <f t="shared" si="202"/>
        <v>2916.5895099138079</v>
      </c>
      <c r="AP418" s="32">
        <f t="shared" si="202"/>
        <v>0</v>
      </c>
      <c r="AQ418" s="33">
        <f t="shared" si="202"/>
        <v>77315.172957774528</v>
      </c>
      <c r="AR418" s="33">
        <f t="shared" si="202"/>
        <v>70893.943002229076</v>
      </c>
      <c r="AS418" s="33">
        <f t="shared" si="202"/>
        <v>299397.18929698074</v>
      </c>
      <c r="AT418" s="34" t="e">
        <f t="shared" si="202"/>
        <v>#VALUE!</v>
      </c>
      <c r="AU418" s="34" t="e">
        <f t="shared" si="202"/>
        <v>#VALUE!</v>
      </c>
      <c r="AV418" s="35" t="e">
        <f t="shared" si="202"/>
        <v>#VALUE!</v>
      </c>
      <c r="AW418" s="35" t="e">
        <f t="shared" si="202"/>
        <v>#VALUE!</v>
      </c>
      <c r="AX418" s="36" t="e">
        <f t="shared" si="202"/>
        <v>#VALUE!</v>
      </c>
      <c r="AY418" s="36" t="e">
        <f t="shared" si="202"/>
        <v>#VALUE!</v>
      </c>
      <c r="AZ418" t="e">
        <f>NA()</f>
        <v>#N/A</v>
      </c>
    </row>
    <row r="419" spans="4:52" x14ac:dyDescent="0.3">
      <c r="D419">
        <v>34</v>
      </c>
      <c r="F419">
        <v>33</v>
      </c>
      <c r="G419" s="29">
        <f t="shared" si="201"/>
        <v>32704.570464714416</v>
      </c>
      <c r="H419" s="29">
        <f t="shared" si="201"/>
        <v>42968.821287685198</v>
      </c>
      <c r="I419" s="29">
        <f t="shared" si="201"/>
        <v>35646.942990881347</v>
      </c>
      <c r="J419" s="29">
        <f t="shared" si="201"/>
        <v>39075.210907761531</v>
      </c>
      <c r="K419" s="29">
        <f t="shared" si="201"/>
        <v>5832.5574546776261</v>
      </c>
      <c r="L419" s="30" t="e">
        <f t="shared" si="201"/>
        <v>#VALUE!</v>
      </c>
      <c r="M419" s="31">
        <f t="shared" si="201"/>
        <v>15943.891404792854</v>
      </c>
      <c r="N419" s="32">
        <f t="shared" si="201"/>
        <v>3156.0534751707419</v>
      </c>
      <c r="O419" s="32">
        <f t="shared" si="201"/>
        <v>0</v>
      </c>
      <c r="P419" s="33">
        <f t="shared" si="201"/>
        <v>81849.392127418163</v>
      </c>
      <c r="Q419" s="33">
        <f t="shared" si="201"/>
        <v>75056.898583834016</v>
      </c>
      <c r="R419" s="33">
        <f t="shared" si="201"/>
        <v>313948.61026689108</v>
      </c>
      <c r="S419" s="34" t="e">
        <f t="shared" si="201"/>
        <v>#VALUE!</v>
      </c>
      <c r="T419" s="34" t="e">
        <f t="shared" si="201"/>
        <v>#VALUE!</v>
      </c>
      <c r="U419" s="35" t="e">
        <f t="shared" si="201"/>
        <v>#VALUE!</v>
      </c>
      <c r="V419" s="35" t="e">
        <f t="shared" si="201"/>
        <v>#VALUE!</v>
      </c>
      <c r="W419" s="36" t="e">
        <f t="shared" si="201"/>
        <v>#VALUE!</v>
      </c>
      <c r="X419" s="36" t="e">
        <f t="shared" si="201"/>
        <v>#VALUE!</v>
      </c>
      <c r="Y419" t="e">
        <f>NA()</f>
        <v>#N/A</v>
      </c>
      <c r="AE419">
        <v>34</v>
      </c>
      <c r="AG419">
        <f t="shared" si="193"/>
        <v>32.263271112647949</v>
      </c>
      <c r="AH419" s="29">
        <f t="shared" si="202"/>
        <v>31756.139748008332</v>
      </c>
      <c r="AI419" s="29">
        <f t="shared" si="202"/>
        <v>42090.883409468741</v>
      </c>
      <c r="AJ419" s="29">
        <f t="shared" si="202"/>
        <v>34587.817154013203</v>
      </c>
      <c r="AK419" s="29">
        <f t="shared" si="202"/>
        <v>38292.991211571811</v>
      </c>
      <c r="AL419" s="29">
        <f t="shared" si="202"/>
        <v>5696.7923286107434</v>
      </c>
      <c r="AM419" s="30" t="e">
        <f t="shared" si="202"/>
        <v>#VALUE!</v>
      </c>
      <c r="AN419" s="31">
        <f t="shared" si="202"/>
        <v>15497.842457979259</v>
      </c>
      <c r="AO419" s="32">
        <f t="shared" si="202"/>
        <v>3080.7160573084375</v>
      </c>
      <c r="AP419" s="32">
        <f t="shared" si="202"/>
        <v>0</v>
      </c>
      <c r="AQ419" s="33">
        <f t="shared" si="202"/>
        <v>80438.24649200459</v>
      </c>
      <c r="AR419" s="33">
        <f t="shared" si="202"/>
        <v>73771.358594584584</v>
      </c>
      <c r="AS419" s="33">
        <f t="shared" si="202"/>
        <v>309582.13064768416</v>
      </c>
      <c r="AT419" s="34" t="e">
        <f t="shared" si="202"/>
        <v>#VALUE!</v>
      </c>
      <c r="AU419" s="34" t="e">
        <f t="shared" si="202"/>
        <v>#VALUE!</v>
      </c>
      <c r="AV419" s="35" t="e">
        <f t="shared" si="202"/>
        <v>#VALUE!</v>
      </c>
      <c r="AW419" s="35" t="e">
        <f t="shared" si="202"/>
        <v>#VALUE!</v>
      </c>
      <c r="AX419" s="36" t="e">
        <f t="shared" si="202"/>
        <v>#VALUE!</v>
      </c>
      <c r="AY419" s="36" t="e">
        <f t="shared" si="202"/>
        <v>#VALUE!</v>
      </c>
      <c r="AZ419" t="e">
        <f>NA()</f>
        <v>#N/A</v>
      </c>
    </row>
    <row r="420" spans="4:52" x14ac:dyDescent="0.3">
      <c r="D420">
        <v>35</v>
      </c>
      <c r="F420">
        <v>34</v>
      </c>
      <c r="G420" s="29">
        <f t="shared" si="201"/>
        <v>33953.558791464297</v>
      </c>
      <c r="H420" s="29">
        <f t="shared" si="201"/>
        <v>44140.926020246749</v>
      </c>
      <c r="I420" s="29">
        <f t="shared" si="201"/>
        <v>37061.959260974239</v>
      </c>
      <c r="J420" s="29">
        <f t="shared" si="201"/>
        <v>40118.346502506967</v>
      </c>
      <c r="K420" s="29">
        <f t="shared" si="201"/>
        <v>6009.5459442952515</v>
      </c>
      <c r="L420" s="30" t="e">
        <f t="shared" si="201"/>
        <v>#VALUE!</v>
      </c>
      <c r="M420" s="31">
        <f t="shared" si="201"/>
        <v>16540.270085927896</v>
      </c>
      <c r="N420" s="32">
        <f t="shared" si="201"/>
        <v>3257.3284352866926</v>
      </c>
      <c r="O420" s="32">
        <f t="shared" si="201"/>
        <v>0</v>
      </c>
      <c r="P420" s="33">
        <f t="shared" si="201"/>
        <v>83724.727845021378</v>
      </c>
      <c r="Q420" s="33">
        <f t="shared" si="201"/>
        <v>76750.525960300118</v>
      </c>
      <c r="R420" s="33">
        <f t="shared" si="201"/>
        <v>319524.80530197721</v>
      </c>
      <c r="S420" s="34" t="e">
        <f t="shared" si="201"/>
        <v>#VALUE!</v>
      </c>
      <c r="T420" s="34" t="e">
        <f t="shared" si="201"/>
        <v>#VALUE!</v>
      </c>
      <c r="U420" s="35" t="e">
        <f t="shared" si="201"/>
        <v>#VALUE!</v>
      </c>
      <c r="V420" s="35" t="e">
        <f t="shared" si="201"/>
        <v>#VALUE!</v>
      </c>
      <c r="W420" s="36" t="e">
        <f t="shared" si="201"/>
        <v>#VALUE!</v>
      </c>
      <c r="X420" s="36" t="e">
        <f t="shared" si="201"/>
        <v>#VALUE!</v>
      </c>
      <c r="Y420" t="e">
        <f>NA()</f>
        <v>#N/A</v>
      </c>
      <c r="AE420">
        <v>35</v>
      </c>
      <c r="AG420">
        <f t="shared" si="193"/>
        <v>33.930674778341483</v>
      </c>
      <c r="AH420" s="29">
        <f t="shared" si="202"/>
        <v>33868.418294314128</v>
      </c>
      <c r="AI420" s="29">
        <f t="shared" si="202"/>
        <v>44060.3974621538</v>
      </c>
      <c r="AJ420" s="29">
        <f t="shared" si="202"/>
        <v>36964.72806119905</v>
      </c>
      <c r="AK420" s="29">
        <f t="shared" si="202"/>
        <v>40046.722125006163</v>
      </c>
      <c r="AL420" s="29">
        <f t="shared" si="202"/>
        <v>5997.5456816418982</v>
      </c>
      <c r="AM420" s="30" t="e">
        <f t="shared" si="202"/>
        <v>#VALUE!</v>
      </c>
      <c r="AN420" s="31">
        <f t="shared" si="202"/>
        <v>16499.26514701722</v>
      </c>
      <c r="AO420" s="32">
        <f t="shared" si="202"/>
        <v>3250.3448033974441</v>
      </c>
      <c r="AP420" s="32">
        <f t="shared" si="202"/>
        <v>0</v>
      </c>
      <c r="AQ420" s="33">
        <f t="shared" si="202"/>
        <v>83596.197208924699</v>
      </c>
      <c r="AR420" s="33">
        <f t="shared" si="202"/>
        <v>76635.000557537554</v>
      </c>
      <c r="AS420" s="33">
        <f t="shared" si="202"/>
        <v>319150.86662854918</v>
      </c>
      <c r="AT420" s="34" t="e">
        <f t="shared" si="202"/>
        <v>#VALUE!</v>
      </c>
      <c r="AU420" s="34" t="e">
        <f t="shared" si="202"/>
        <v>#VALUE!</v>
      </c>
      <c r="AV420" s="35" t="e">
        <f t="shared" si="202"/>
        <v>#VALUE!</v>
      </c>
      <c r="AW420" s="35" t="e">
        <f t="shared" si="202"/>
        <v>#VALUE!</v>
      </c>
      <c r="AX420" s="36" t="e">
        <f t="shared" si="202"/>
        <v>#VALUE!</v>
      </c>
      <c r="AY420" s="36" t="e">
        <f t="shared" si="202"/>
        <v>#VALUE!</v>
      </c>
      <c r="AZ420" t="e">
        <f>NA()</f>
        <v>#N/A</v>
      </c>
    </row>
    <row r="421" spans="4:52" x14ac:dyDescent="0.3">
      <c r="D421">
        <v>36</v>
      </c>
      <c r="F421">
        <v>35</v>
      </c>
      <c r="G421" s="29">
        <f t="shared" si="201"/>
        <v>35157.42241119247</v>
      </c>
      <c r="H421" s="29">
        <f t="shared" si="201"/>
        <v>45290.459867237318</v>
      </c>
      <c r="I421" s="29">
        <f t="shared" si="201"/>
        <v>38449.684419626508</v>
      </c>
      <c r="J421" s="29">
        <f t="shared" si="201"/>
        <v>41140.06880020324</v>
      </c>
      <c r="K421" s="29">
        <f t="shared" si="201"/>
        <v>6178.2203445092082</v>
      </c>
      <c r="L421" s="30" t="e">
        <f t="shared" si="201"/>
        <v>#VALUE!</v>
      </c>
      <c r="M421" s="31">
        <f t="shared" si="201"/>
        <v>17126.100125707842</v>
      </c>
      <c r="N421" s="32">
        <f t="shared" si="201"/>
        <v>3357.4349663722919</v>
      </c>
      <c r="O421" s="32">
        <f t="shared" si="201"/>
        <v>0</v>
      </c>
      <c r="P421" s="33">
        <f t="shared" si="201"/>
        <v>85554.507064522622</v>
      </c>
      <c r="Q421" s="33">
        <f t="shared" si="201"/>
        <v>78386.120763256069</v>
      </c>
      <c r="R421" s="33">
        <f t="shared" si="201"/>
        <v>324717.21490473347</v>
      </c>
      <c r="S421" s="34" t="e">
        <f t="shared" si="201"/>
        <v>#VALUE!</v>
      </c>
      <c r="T421" s="34" t="e">
        <f t="shared" si="201"/>
        <v>#VALUE!</v>
      </c>
      <c r="U421" s="35" t="e">
        <f t="shared" si="201"/>
        <v>#VALUE!</v>
      </c>
      <c r="V421" s="35" t="e">
        <f t="shared" si="201"/>
        <v>#VALUE!</v>
      </c>
      <c r="W421" s="36" t="e">
        <f t="shared" si="201"/>
        <v>#VALUE!</v>
      </c>
      <c r="X421" s="36" t="e">
        <f t="shared" si="201"/>
        <v>#VALUE!</v>
      </c>
      <c r="Y421" t="e">
        <f>NA()</f>
        <v>#N/A</v>
      </c>
      <c r="AE421">
        <v>36</v>
      </c>
      <c r="AG421">
        <f t="shared" si="193"/>
        <v>35.684251819780471</v>
      </c>
      <c r="AH421" s="29">
        <f t="shared" si="202"/>
        <v>35954.816761691458</v>
      </c>
      <c r="AI421" s="29">
        <f t="shared" si="202"/>
        <v>46064.022821452556</v>
      </c>
      <c r="AJ421" s="29">
        <f t="shared" si="202"/>
        <v>39382.866835878951</v>
      </c>
      <c r="AK421" s="29">
        <f t="shared" si="202"/>
        <v>41826.873917425844</v>
      </c>
      <c r="AL421" s="29">
        <f t="shared" si="202"/>
        <v>6288.9131872517364</v>
      </c>
      <c r="AM421" s="30" t="e">
        <f t="shared" si="202"/>
        <v>#VALUE!</v>
      </c>
      <c r="AN421" s="31">
        <f t="shared" si="202"/>
        <v>17520.833941491732</v>
      </c>
      <c r="AO421" s="32">
        <f t="shared" si="202"/>
        <v>3425.2421368312616</v>
      </c>
      <c r="AP421" s="32">
        <f t="shared" si="202"/>
        <v>0</v>
      </c>
      <c r="AQ421" s="33">
        <f t="shared" si="202"/>
        <v>86780.642498453104</v>
      </c>
      <c r="AR421" s="33">
        <f t="shared" si="202"/>
        <v>79472.464576583923</v>
      </c>
      <c r="AS421" s="33">
        <f t="shared" si="202"/>
        <v>328060.18701170635</v>
      </c>
      <c r="AT421" s="34" t="e">
        <f t="shared" si="202"/>
        <v>#VALUE!</v>
      </c>
      <c r="AU421" s="34" t="e">
        <f t="shared" si="202"/>
        <v>#VALUE!</v>
      </c>
      <c r="AV421" s="35" t="e">
        <f t="shared" si="202"/>
        <v>#VALUE!</v>
      </c>
      <c r="AW421" s="35" t="e">
        <f t="shared" si="202"/>
        <v>#VALUE!</v>
      </c>
      <c r="AX421" s="36" t="e">
        <f t="shared" si="202"/>
        <v>#VALUE!</v>
      </c>
      <c r="AY421" s="36" t="e">
        <f t="shared" si="202"/>
        <v>#VALUE!</v>
      </c>
      <c r="AZ421" t="e">
        <f>NA()</f>
        <v>#N/A</v>
      </c>
    </row>
    <row r="422" spans="4:52" x14ac:dyDescent="0.3">
      <c r="D422">
        <v>37</v>
      </c>
      <c r="F422">
        <v>36</v>
      </c>
      <c r="G422" s="29">
        <f t="shared" si="201"/>
        <v>36315.513447349695</v>
      </c>
      <c r="H422" s="29">
        <f t="shared" si="201"/>
        <v>46417.422867771049</v>
      </c>
      <c r="I422" s="29">
        <f t="shared" si="201"/>
        <v>39808.881231109524</v>
      </c>
      <c r="J422" s="29">
        <f t="shared" si="201"/>
        <v>42140.436359326653</v>
      </c>
      <c r="K422" s="29">
        <f t="shared" si="201"/>
        <v>6338.7154739340021</v>
      </c>
      <c r="L422" s="30" t="e">
        <f t="shared" si="201"/>
        <v>#VALUE!</v>
      </c>
      <c r="M422" s="31">
        <f t="shared" si="201"/>
        <v>17701.30075012743</v>
      </c>
      <c r="N422" s="32">
        <f t="shared" si="201"/>
        <v>3456.3392264327122</v>
      </c>
      <c r="O422" s="32">
        <f t="shared" si="201"/>
        <v>0</v>
      </c>
      <c r="P422" s="33">
        <f t="shared" si="201"/>
        <v>87339.423581181196</v>
      </c>
      <c r="Q422" s="33">
        <f t="shared" si="201"/>
        <v>79964.900294975261</v>
      </c>
      <c r="R422" s="33">
        <f t="shared" si="201"/>
        <v>329547.53750745044</v>
      </c>
      <c r="S422" s="34" t="e">
        <f t="shared" si="201"/>
        <v>#VALUE!</v>
      </c>
      <c r="T422" s="34" t="e">
        <f t="shared" si="201"/>
        <v>#VALUE!</v>
      </c>
      <c r="U422" s="35" t="e">
        <f t="shared" si="201"/>
        <v>#VALUE!</v>
      </c>
      <c r="V422" s="35" t="e">
        <f t="shared" si="201"/>
        <v>#VALUE!</v>
      </c>
      <c r="W422" s="36" t="e">
        <f t="shared" si="201"/>
        <v>#VALUE!</v>
      </c>
      <c r="X422" s="36" t="e">
        <f t="shared" si="201"/>
        <v>#VALUE!</v>
      </c>
      <c r="Y422" t="e">
        <f>NA()</f>
        <v>#N/A</v>
      </c>
      <c r="AE422">
        <v>37</v>
      </c>
      <c r="AG422">
        <f t="shared" si="193"/>
        <v>37.528455778024103</v>
      </c>
      <c r="AH422" s="29">
        <f t="shared" si="202"/>
        <v>37996.616868263409</v>
      </c>
      <c r="AI422" s="29">
        <f t="shared" si="202"/>
        <v>48096.429062244541</v>
      </c>
      <c r="AJ422" s="29">
        <f t="shared" si="202"/>
        <v>41828.877715732939</v>
      </c>
      <c r="AK422" s="29">
        <f t="shared" si="202"/>
        <v>43628.415028703719</v>
      </c>
      <c r="AL422" s="29">
        <f t="shared" si="202"/>
        <v>6568.6229383835207</v>
      </c>
      <c r="AM422" s="30" t="e">
        <f t="shared" si="202"/>
        <v>#VALUE!</v>
      </c>
      <c r="AN422" s="31">
        <f t="shared" si="202"/>
        <v>18559.829309790217</v>
      </c>
      <c r="AO422" s="32">
        <f t="shared" si="202"/>
        <v>3605.1208617380012</v>
      </c>
      <c r="AP422" s="32">
        <f t="shared" si="202"/>
        <v>0</v>
      </c>
      <c r="AQ422" s="33">
        <f t="shared" si="202"/>
        <v>89982.547519720887</v>
      </c>
      <c r="AR422" s="33">
        <f t="shared" si="202"/>
        <v>82271.130090796927</v>
      </c>
      <c r="AS422" s="33">
        <f t="shared" si="202"/>
        <v>336278.9361756444</v>
      </c>
      <c r="AT422" s="34" t="e">
        <f t="shared" si="202"/>
        <v>#VALUE!</v>
      </c>
      <c r="AU422" s="34" t="e">
        <f t="shared" si="202"/>
        <v>#VALUE!</v>
      </c>
      <c r="AV422" s="35" t="e">
        <f t="shared" si="202"/>
        <v>#VALUE!</v>
      </c>
      <c r="AW422" s="35" t="e">
        <f t="shared" si="202"/>
        <v>#VALUE!</v>
      </c>
      <c r="AX422" s="36" t="e">
        <f t="shared" si="202"/>
        <v>#VALUE!</v>
      </c>
      <c r="AY422" s="36" t="e">
        <f t="shared" si="202"/>
        <v>#VALUE!</v>
      </c>
      <c r="AZ422" t="e">
        <f>NA()</f>
        <v>#N/A</v>
      </c>
    </row>
    <row r="423" spans="4:52" x14ac:dyDescent="0.3">
      <c r="D423">
        <v>38</v>
      </c>
      <c r="F423">
        <v>37</v>
      </c>
      <c r="G423" s="29">
        <f t="shared" si="201"/>
        <v>37427.551199383692</v>
      </c>
      <c r="H423" s="29">
        <f t="shared" si="201"/>
        <v>47521.857099491266</v>
      </c>
      <c r="I423" s="29">
        <f t="shared" si="201"/>
        <v>41138.492113053704</v>
      </c>
      <c r="J423" s="29">
        <f t="shared" si="201"/>
        <v>43119.543931258115</v>
      </c>
      <c r="K423" s="29">
        <f t="shared" si="201"/>
        <v>6491.2043519715216</v>
      </c>
      <c r="L423" s="30" t="e">
        <f t="shared" si="201"/>
        <v>#VALUE!</v>
      </c>
      <c r="M423" s="31">
        <f t="shared" si="201"/>
        <v>18265.824014641592</v>
      </c>
      <c r="N423" s="32">
        <f t="shared" si="201"/>
        <v>3554.0116562899439</v>
      </c>
      <c r="O423" s="32">
        <f t="shared" si="201"/>
        <v>0</v>
      </c>
      <c r="P423" s="33">
        <f t="shared" si="201"/>
        <v>89080.198970113954</v>
      </c>
      <c r="Q423" s="33">
        <f t="shared" si="201"/>
        <v>81488.142958994591</v>
      </c>
      <c r="R423" s="33">
        <f t="shared" si="201"/>
        <v>334037.0274161651</v>
      </c>
      <c r="S423" s="34" t="e">
        <f t="shared" si="201"/>
        <v>#VALUE!</v>
      </c>
      <c r="T423" s="34" t="e">
        <f t="shared" si="201"/>
        <v>#VALUE!</v>
      </c>
      <c r="U423" s="35" t="e">
        <f t="shared" si="201"/>
        <v>#VALUE!</v>
      </c>
      <c r="V423" s="35" t="e">
        <f t="shared" si="201"/>
        <v>#VALUE!</v>
      </c>
      <c r="W423" s="36" t="e">
        <f t="shared" si="201"/>
        <v>#VALUE!</v>
      </c>
      <c r="X423" s="36" t="e">
        <f t="shared" si="201"/>
        <v>#VALUE!</v>
      </c>
      <c r="Y423" t="e">
        <f>NA()</f>
        <v>#N/A</v>
      </c>
      <c r="AE423">
        <v>38</v>
      </c>
      <c r="AG423">
        <f t="shared" si="193"/>
        <v>39.467970358353305</v>
      </c>
      <c r="AH423" s="29">
        <f t="shared" si="202"/>
        <v>39975.840592589295</v>
      </c>
      <c r="AI423" s="29">
        <f t="shared" si="202"/>
        <v>50151.745899568239</v>
      </c>
      <c r="AJ423" s="29">
        <f t="shared" si="202"/>
        <v>44288.11512344666</v>
      </c>
      <c r="AK423" s="29">
        <f t="shared" si="202"/>
        <v>45445.85047159245</v>
      </c>
      <c r="AL423" s="29">
        <f t="shared" si="202"/>
        <v>6834.6361710884375</v>
      </c>
      <c r="AM423" s="30" t="e">
        <f t="shared" si="202"/>
        <v>#VALUE!</v>
      </c>
      <c r="AN423" s="31">
        <f t="shared" si="202"/>
        <v>19613.27426325926</v>
      </c>
      <c r="AO423" s="32">
        <f t="shared" si="202"/>
        <v>3789.6380296705483</v>
      </c>
      <c r="AP423" s="32">
        <f t="shared" si="202"/>
        <v>0</v>
      </c>
      <c r="AQ423" s="33">
        <f t="shared" si="202"/>
        <v>93192.269436607734</v>
      </c>
      <c r="AR423" s="33">
        <f t="shared" si="202"/>
        <v>85018.332011293474</v>
      </c>
      <c r="AS423" s="33">
        <f t="shared" si="202"/>
        <v>343788.43728969584</v>
      </c>
      <c r="AT423" s="34" t="e">
        <f t="shared" si="202"/>
        <v>#VALUE!</v>
      </c>
      <c r="AU423" s="34" t="e">
        <f t="shared" si="202"/>
        <v>#VALUE!</v>
      </c>
      <c r="AV423" s="35" t="e">
        <f t="shared" si="202"/>
        <v>#VALUE!</v>
      </c>
      <c r="AW423" s="35" t="e">
        <f t="shared" si="202"/>
        <v>#VALUE!</v>
      </c>
      <c r="AX423" s="36" t="e">
        <f t="shared" si="202"/>
        <v>#VALUE!</v>
      </c>
      <c r="AY423" s="36" t="e">
        <f t="shared" si="202"/>
        <v>#VALUE!</v>
      </c>
      <c r="AZ423" t="e">
        <f>NA()</f>
        <v>#N/A</v>
      </c>
    </row>
    <row r="424" spans="4:52" x14ac:dyDescent="0.3">
      <c r="D424">
        <v>39</v>
      </c>
      <c r="F424">
        <v>38</v>
      </c>
      <c r="G424" s="29">
        <f t="shared" si="201"/>
        <v>38493.575678307679</v>
      </c>
      <c r="H424" s="29">
        <f t="shared" si="201"/>
        <v>48603.842476288184</v>
      </c>
      <c r="I424" s="29">
        <f t="shared" si="201"/>
        <v>42437.637539195348</v>
      </c>
      <c r="J424" s="29">
        <f t="shared" si="201"/>
        <v>44077.518792227514</v>
      </c>
      <c r="K424" s="29">
        <f t="shared" si="201"/>
        <v>6635.8909296289548</v>
      </c>
      <c r="L424" s="30" t="e">
        <f t="shared" si="201"/>
        <v>#VALUE!</v>
      </c>
      <c r="M424" s="31">
        <f t="shared" si="201"/>
        <v>18819.648814666991</v>
      </c>
      <c r="N424" s="32">
        <f t="shared" si="201"/>
        <v>3650.4266461093844</v>
      </c>
      <c r="O424" s="32">
        <f t="shared" si="201"/>
        <v>0</v>
      </c>
      <c r="P424" s="33">
        <f t="shared" si="201"/>
        <v>90777.577665374512</v>
      </c>
      <c r="Q424" s="33">
        <f t="shared" si="201"/>
        <v>82957.175182882536</v>
      </c>
      <c r="R424" s="33">
        <f t="shared" si="201"/>
        <v>338206.3490753395</v>
      </c>
      <c r="S424" s="34" t="e">
        <f t="shared" si="201"/>
        <v>#VALUE!</v>
      </c>
      <c r="T424" s="34" t="e">
        <f t="shared" si="201"/>
        <v>#VALUE!</v>
      </c>
      <c r="U424" s="35" t="e">
        <f t="shared" si="201"/>
        <v>#VALUE!</v>
      </c>
      <c r="V424" s="35" t="e">
        <f t="shared" si="201"/>
        <v>#VALUE!</v>
      </c>
      <c r="W424" s="36" t="e">
        <f t="shared" si="201"/>
        <v>#VALUE!</v>
      </c>
      <c r="X424" s="36" t="e">
        <f t="shared" si="201"/>
        <v>#VALUE!</v>
      </c>
      <c r="Y424" t="e">
        <f>NA()</f>
        <v>#N/A</v>
      </c>
      <c r="AE424">
        <v>39</v>
      </c>
      <c r="AG424">
        <f t="shared" si="193"/>
        <v>41.507721325427532</v>
      </c>
      <c r="AH424" s="29">
        <f t="shared" si="202"/>
        <v>41875.778658696174</v>
      </c>
      <c r="AI424" s="29">
        <f t="shared" si="202"/>
        <v>52223.587963735794</v>
      </c>
      <c r="AJ424" s="29">
        <f t="shared" si="202"/>
        <v>46744.987449332024</v>
      </c>
      <c r="AK424" s="29">
        <f t="shared" si="202"/>
        <v>47273.25221214151</v>
      </c>
      <c r="AL424" s="29">
        <f t="shared" si="202"/>
        <v>7085.200940544466</v>
      </c>
      <c r="AM424" s="30" t="e">
        <f t="shared" si="202"/>
        <v>#VALUE!</v>
      </c>
      <c r="AN424" s="31">
        <f t="shared" si="202"/>
        <v>20677.906938476881</v>
      </c>
      <c r="AO424" s="32">
        <f t="shared" si="202"/>
        <v>3978.3933779166518</v>
      </c>
      <c r="AP424" s="32">
        <f t="shared" si="202"/>
        <v>0</v>
      </c>
      <c r="AQ424" s="33">
        <f t="shared" si="202"/>
        <v>96399.615709529651</v>
      </c>
      <c r="AR424" s="33">
        <f t="shared" si="202"/>
        <v>87701.546833158849</v>
      </c>
      <c r="AS424" s="33">
        <f t="shared" si="202"/>
        <v>350582.48996370926</v>
      </c>
      <c r="AT424" s="34" t="e">
        <f t="shared" si="202"/>
        <v>#VALUE!</v>
      </c>
      <c r="AU424" s="34" t="e">
        <f t="shared" si="202"/>
        <v>#VALUE!</v>
      </c>
      <c r="AV424" s="35" t="e">
        <f t="shared" si="202"/>
        <v>#VALUE!</v>
      </c>
      <c r="AW424" s="35" t="e">
        <f t="shared" si="202"/>
        <v>#VALUE!</v>
      </c>
      <c r="AX424" s="36" t="e">
        <f t="shared" si="202"/>
        <v>#VALUE!</v>
      </c>
      <c r="AY424" s="36" t="e">
        <f t="shared" si="202"/>
        <v>#VALUE!</v>
      </c>
      <c r="AZ424" t="e">
        <f>NA()</f>
        <v>#N/A</v>
      </c>
    </row>
    <row r="425" spans="4:52" x14ac:dyDescent="0.3">
      <c r="D425">
        <v>40</v>
      </c>
      <c r="F425">
        <v>39</v>
      </c>
      <c r="G425" s="29">
        <f t="shared" si="201"/>
        <v>39513.904174572453</v>
      </c>
      <c r="H425" s="29">
        <f t="shared" si="201"/>
        <v>49663.492884961546</v>
      </c>
      <c r="I425" s="29">
        <f t="shared" si="201"/>
        <v>43705.609491607567</v>
      </c>
      <c r="J425" s="29">
        <f t="shared" si="201"/>
        <v>45014.517326609828</v>
      </c>
      <c r="K425" s="29">
        <f t="shared" si="201"/>
        <v>6773.0036605938885</v>
      </c>
      <c r="L425" s="30" t="e">
        <f t="shared" si="201"/>
        <v>#VALUE!</v>
      </c>
      <c r="M425" s="31">
        <f t="shared" si="201"/>
        <v>19362.77620843759</v>
      </c>
      <c r="N425" s="32">
        <f t="shared" si="201"/>
        <v>3745.5622288646505</v>
      </c>
      <c r="O425" s="32">
        <f t="shared" si="201"/>
        <v>0</v>
      </c>
      <c r="P425" s="33">
        <f t="shared" si="201"/>
        <v>92432.322593909485</v>
      </c>
      <c r="Q425" s="33">
        <f t="shared" si="201"/>
        <v>84373.359920039191</v>
      </c>
      <c r="R425" s="33">
        <f t="shared" si="201"/>
        <v>342075.4673467644</v>
      </c>
      <c r="S425" s="34" t="e">
        <f t="shared" si="201"/>
        <v>#VALUE!</v>
      </c>
      <c r="T425" s="34" t="e">
        <f t="shared" si="201"/>
        <v>#VALUE!</v>
      </c>
      <c r="U425" s="35" t="e">
        <f t="shared" si="201"/>
        <v>#VALUE!</v>
      </c>
      <c r="V425" s="35" t="e">
        <f t="shared" si="201"/>
        <v>#VALUE!</v>
      </c>
      <c r="W425" s="36" t="e">
        <f t="shared" si="201"/>
        <v>#VALUE!</v>
      </c>
      <c r="X425" s="36" t="e">
        <f t="shared" si="201"/>
        <v>#VALUE!</v>
      </c>
      <c r="Y425" t="e">
        <f>NA()</f>
        <v>#N/A</v>
      </c>
      <c r="AE425">
        <v>40</v>
      </c>
      <c r="AG425">
        <f t="shared" si="193"/>
        <v>43.652889013197147</v>
      </c>
      <c r="AH425" s="29">
        <f t="shared" si="202"/>
        <v>43681.474388288079</v>
      </c>
      <c r="AI425" s="29">
        <f t="shared" si="202"/>
        <v>54305.090229863927</v>
      </c>
      <c r="AJ425" s="29">
        <f t="shared" si="202"/>
        <v>49183.303653387855</v>
      </c>
      <c r="AK425" s="29">
        <f t="shared" si="202"/>
        <v>49104.298956699713</v>
      </c>
      <c r="AL425" s="29">
        <f t="shared" si="202"/>
        <v>7318.8952417011096</v>
      </c>
      <c r="AM425" s="30" t="e">
        <f t="shared" si="202"/>
        <v>#VALUE!</v>
      </c>
      <c r="AN425" s="31">
        <f t="shared" si="202"/>
        <v>21750.163520322516</v>
      </c>
      <c r="AO425" s="32">
        <f t="shared" si="202"/>
        <v>4170.928494708598</v>
      </c>
      <c r="AP425" s="32">
        <f t="shared" si="202"/>
        <v>0</v>
      </c>
      <c r="AQ425" s="33">
        <f t="shared" si="202"/>
        <v>99593.91704396579</v>
      </c>
      <c r="AR425" s="33">
        <f t="shared" si="202"/>
        <v>90308.589435369446</v>
      </c>
      <c r="AS425" s="33">
        <f t="shared" si="202"/>
        <v>356666.94690989458</v>
      </c>
      <c r="AT425" s="34" t="e">
        <f t="shared" si="202"/>
        <v>#VALUE!</v>
      </c>
      <c r="AU425" s="34" t="e">
        <f t="shared" si="202"/>
        <v>#VALUE!</v>
      </c>
      <c r="AV425" s="35" t="e">
        <f t="shared" si="202"/>
        <v>#VALUE!</v>
      </c>
      <c r="AW425" s="35" t="e">
        <f t="shared" si="202"/>
        <v>#VALUE!</v>
      </c>
      <c r="AX425" s="36" t="e">
        <f t="shared" si="202"/>
        <v>#VALUE!</v>
      </c>
      <c r="AY425" s="36" t="e">
        <f t="shared" si="202"/>
        <v>#VALUE!</v>
      </c>
      <c r="AZ425" t="e">
        <f>NA()</f>
        <v>#N/A</v>
      </c>
    </row>
    <row r="426" spans="4:52" x14ac:dyDescent="0.3">
      <c r="D426">
        <v>41</v>
      </c>
      <c r="F426">
        <v>40</v>
      </c>
      <c r="G426" s="29">
        <f t="shared" si="201"/>
        <v>40489.09112152025</v>
      </c>
      <c r="H426" s="29">
        <f t="shared" si="201"/>
        <v>50700.952640435069</v>
      </c>
      <c r="I426" s="29">
        <f t="shared" si="201"/>
        <v>44941.86196915149</v>
      </c>
      <c r="J426" s="29">
        <f t="shared" si="201"/>
        <v>45930.721863784711</v>
      </c>
      <c r="K426" s="29">
        <f t="shared" si="201"/>
        <v>6902.7898560410631</v>
      </c>
      <c r="L426" s="30" t="e">
        <f t="shared" si="201"/>
        <v>#VALUE!</v>
      </c>
      <c r="M426" s="31">
        <f t="shared" si="201"/>
        <v>19895.225772050155</v>
      </c>
      <c r="N426" s="32">
        <f t="shared" si="201"/>
        <v>3839.3997981427033</v>
      </c>
      <c r="O426" s="32">
        <f t="shared" si="201"/>
        <v>0</v>
      </c>
      <c r="P426" s="33">
        <f t="shared" si="201"/>
        <v>94045.211299438291</v>
      </c>
      <c r="Q426" s="33">
        <f t="shared" si="201"/>
        <v>85738.086555461152</v>
      </c>
      <c r="R426" s="33">
        <f t="shared" si="201"/>
        <v>345663.56791548326</v>
      </c>
      <c r="S426" s="34" t="e">
        <f t="shared" si="201"/>
        <v>#VALUE!</v>
      </c>
      <c r="T426" s="34" t="e">
        <f t="shared" si="201"/>
        <v>#VALUE!</v>
      </c>
      <c r="U426" s="35" t="e">
        <f t="shared" si="201"/>
        <v>#VALUE!</v>
      </c>
      <c r="V426" s="35" t="e">
        <f t="shared" si="201"/>
        <v>#VALUE!</v>
      </c>
      <c r="W426" s="36" t="e">
        <f t="shared" si="201"/>
        <v>#VALUE!</v>
      </c>
      <c r="X426" s="36" t="e">
        <f t="shared" si="201"/>
        <v>#VALUE!</v>
      </c>
      <c r="Y426" t="e">
        <f>NA()</f>
        <v>#N/A</v>
      </c>
      <c r="AE426">
        <v>41</v>
      </c>
      <c r="AG426">
        <f t="shared" si="193"/>
        <v>45.908921481342745</v>
      </c>
      <c r="AH426" s="29">
        <f t="shared" si="202"/>
        <v>45380.139181935701</v>
      </c>
      <c r="AI426" s="29">
        <f t="shared" si="202"/>
        <v>56388.95484192497</v>
      </c>
      <c r="AJ426" s="29">
        <f t="shared" si="202"/>
        <v>51586.629430902642</v>
      </c>
      <c r="AK426" s="29">
        <f t="shared" si="202"/>
        <v>50932.325960272145</v>
      </c>
      <c r="AL426" s="29">
        <f t="shared" si="202"/>
        <v>7534.6574741704326</v>
      </c>
      <c r="AM426" s="30" t="e">
        <f t="shared" si="202"/>
        <v>#VALUE!</v>
      </c>
      <c r="AN426" s="31">
        <f t="shared" si="202"/>
        <v>22826.174681856592</v>
      </c>
      <c r="AO426" s="32">
        <f t="shared" si="202"/>
        <v>4366.7268326795038</v>
      </c>
      <c r="AP426" s="32">
        <f t="shared" si="202"/>
        <v>0</v>
      </c>
      <c r="AQ426" s="33">
        <f t="shared" si="202"/>
        <v>102764.11529344891</v>
      </c>
      <c r="AR426" s="33">
        <f t="shared" si="202"/>
        <v>92827.816045289539</v>
      </c>
      <c r="AS426" s="33">
        <f t="shared" si="202"/>
        <v>362058.89742014627</v>
      </c>
      <c r="AT426" s="34" t="e">
        <f t="shared" si="202"/>
        <v>#VALUE!</v>
      </c>
      <c r="AU426" s="34" t="e">
        <f t="shared" si="202"/>
        <v>#VALUE!</v>
      </c>
      <c r="AV426" s="35" t="e">
        <f t="shared" si="202"/>
        <v>#VALUE!</v>
      </c>
      <c r="AW426" s="35" t="e">
        <f t="shared" si="202"/>
        <v>#VALUE!</v>
      </c>
      <c r="AX426" s="36" t="e">
        <f t="shared" si="202"/>
        <v>#VALUE!</v>
      </c>
      <c r="AY426" s="36" t="e">
        <f t="shared" si="202"/>
        <v>#VALUE!</v>
      </c>
      <c r="AZ426" t="e">
        <f>NA()</f>
        <v>#N/A</v>
      </c>
    </row>
    <row r="427" spans="4:52" x14ac:dyDescent="0.3">
      <c r="D427">
        <v>42</v>
      </c>
      <c r="F427">
        <v>41</v>
      </c>
      <c r="G427" s="29">
        <f t="shared" si="201"/>
        <v>41419.891359486683</v>
      </c>
      <c r="H427" s="29">
        <f t="shared" si="201"/>
        <v>51716.393237882869</v>
      </c>
      <c r="I427" s="29">
        <f t="shared" si="201"/>
        <v>46145.999886211546</v>
      </c>
      <c r="J427" s="29">
        <f t="shared" si="201"/>
        <v>46826.337762763258</v>
      </c>
      <c r="K427" s="29">
        <f t="shared" si="201"/>
        <v>7025.5107626562785</v>
      </c>
      <c r="L427" s="30" t="e">
        <f t="shared" si="201"/>
        <v>#VALUE!</v>
      </c>
      <c r="M427" s="31">
        <f t="shared" si="201"/>
        <v>20417.032757976896</v>
      </c>
      <c r="N427" s="32">
        <f t="shared" si="201"/>
        <v>3931.9238480014174</v>
      </c>
      <c r="O427" s="32">
        <f t="shared" si="201"/>
        <v>0</v>
      </c>
      <c r="P427" s="33">
        <f t="shared" si="201"/>
        <v>95617.032499999012</v>
      </c>
      <c r="Q427" s="33">
        <f t="shared" si="201"/>
        <v>87052.762060541019</v>
      </c>
      <c r="R427" s="33">
        <f t="shared" si="201"/>
        <v>348989.00271107268</v>
      </c>
      <c r="S427" s="34" t="e">
        <f t="shared" si="201"/>
        <v>#VALUE!</v>
      </c>
      <c r="T427" s="34" t="e">
        <f t="shared" si="201"/>
        <v>#VALUE!</v>
      </c>
      <c r="U427" s="35" t="e">
        <f t="shared" si="201"/>
        <v>#VALUE!</v>
      </c>
      <c r="V427" s="35" t="e">
        <f t="shared" si="201"/>
        <v>#VALUE!</v>
      </c>
      <c r="W427" s="36" t="e">
        <f t="shared" si="201"/>
        <v>#VALUE!</v>
      </c>
      <c r="X427" s="36" t="e">
        <f t="shared" si="201"/>
        <v>#VALUE!</v>
      </c>
      <c r="Y427" t="e">
        <f>NA()</f>
        <v>#N/A</v>
      </c>
      <c r="AE427">
        <v>42</v>
      </c>
      <c r="AG427">
        <f t="shared" si="193"/>
        <v>48.058485286186681</v>
      </c>
      <c r="AH427" s="29">
        <f t="shared" si="202"/>
        <v>46821.273576645814</v>
      </c>
      <c r="AI427" s="29">
        <f t="shared" si="202"/>
        <v>58276.92559536246</v>
      </c>
      <c r="AJ427" s="29">
        <f t="shared" si="202"/>
        <v>53725.072310852542</v>
      </c>
      <c r="AK427" s="29">
        <f t="shared" si="202"/>
        <v>52583.913469573738</v>
      </c>
      <c r="AL427" s="29">
        <f t="shared" si="202"/>
        <v>7714.4732048799424</v>
      </c>
      <c r="AM427" s="30" t="e">
        <f t="shared" si="202"/>
        <v>#VALUE!</v>
      </c>
      <c r="AN427" s="31">
        <f t="shared" si="202"/>
        <v>23803.064368201576</v>
      </c>
      <c r="AO427" s="32">
        <f t="shared" si="202"/>
        <v>4546.8780768922106</v>
      </c>
      <c r="AP427" s="32">
        <f t="shared" si="202"/>
        <v>0</v>
      </c>
      <c r="AQ427" s="33">
        <f t="shared" si="202"/>
        <v>105612.57204174063</v>
      </c>
      <c r="AR427" s="33">
        <f t="shared" si="202"/>
        <v>95030.278111460429</v>
      </c>
      <c r="AS427" s="33">
        <f t="shared" si="202"/>
        <v>366378.00691494881</v>
      </c>
      <c r="AT427" s="34" t="e">
        <f t="shared" si="202"/>
        <v>#VALUE!</v>
      </c>
      <c r="AU427" s="34" t="e">
        <f t="shared" si="202"/>
        <v>#VALUE!</v>
      </c>
      <c r="AV427" s="35" t="e">
        <f t="shared" si="202"/>
        <v>#VALUE!</v>
      </c>
      <c r="AW427" s="35" t="e">
        <f t="shared" si="202"/>
        <v>#VALUE!</v>
      </c>
      <c r="AX427" s="36" t="e">
        <f t="shared" si="202"/>
        <v>#VALUE!</v>
      </c>
      <c r="AY427" s="36" t="e">
        <f t="shared" si="202"/>
        <v>#VALUE!</v>
      </c>
      <c r="AZ427" t="e">
        <f>NA()</f>
        <v>#N/A</v>
      </c>
    </row>
    <row r="428" spans="4:52" x14ac:dyDescent="0.3">
      <c r="D428">
        <v>43</v>
      </c>
      <c r="F428">
        <v>42</v>
      </c>
      <c r="G428" s="29">
        <f t="shared" si="201"/>
        <v>42307.226793476068</v>
      </c>
      <c r="H428" s="29">
        <f t="shared" si="201"/>
        <v>52710.010379961925</v>
      </c>
      <c r="I428" s="29">
        <f t="shared" si="201"/>
        <v>47317.767237235588</v>
      </c>
      <c r="J428" s="29">
        <f t="shared" si="201"/>
        <v>47701.590733961173</v>
      </c>
      <c r="K428" s="29">
        <f t="shared" si="201"/>
        <v>7141.4373019233481</v>
      </c>
      <c r="L428" s="30" t="e">
        <f t="shared" si="201"/>
        <v>#VALUE!</v>
      </c>
      <c r="M428" s="31">
        <f t="shared" si="201"/>
        <v>20928.245872841941</v>
      </c>
      <c r="N428" s="32">
        <f t="shared" si="201"/>
        <v>4023.1217328569278</v>
      </c>
      <c r="O428" s="32">
        <f t="shared" si="201"/>
        <v>0</v>
      </c>
      <c r="P428" s="33">
        <f t="shared" si="201"/>
        <v>97148.583030246446</v>
      </c>
      <c r="Q428" s="33">
        <f t="shared" si="201"/>
        <v>88318.80325954227</v>
      </c>
      <c r="R428" s="33">
        <f t="shared" si="201"/>
        <v>352069.2559330985</v>
      </c>
      <c r="S428" s="34" t="e">
        <f t="shared" si="201"/>
        <v>#VALUE!</v>
      </c>
      <c r="T428" s="34" t="e">
        <f t="shared" si="201"/>
        <v>#VALUE!</v>
      </c>
      <c r="U428" s="35" t="e">
        <f t="shared" si="201"/>
        <v>#VALUE!</v>
      </c>
      <c r="V428" s="35" t="e">
        <f t="shared" si="201"/>
        <v>#VALUE!</v>
      </c>
      <c r="W428" s="36" t="e">
        <f t="shared" si="201"/>
        <v>#VALUE!</v>
      </c>
      <c r="X428" s="36" t="e">
        <f t="shared" si="201"/>
        <v>#VALUE!</v>
      </c>
      <c r="Y428" t="e">
        <f>NA()</f>
        <v>#N/A</v>
      </c>
      <c r="AE428">
        <v>43</v>
      </c>
      <c r="AG428">
        <f t="shared" si="193"/>
        <v>50.049146529274978</v>
      </c>
      <c r="AH428" s="29">
        <f t="shared" si="202"/>
        <v>48013.821074566411</v>
      </c>
      <c r="AI428" s="29">
        <f t="shared" si="202"/>
        <v>59943.024525134169</v>
      </c>
      <c r="AJ428" s="29">
        <f t="shared" si="202"/>
        <v>55576.810265408691</v>
      </c>
      <c r="AK428" s="29">
        <f t="shared" si="202"/>
        <v>54037.621192090541</v>
      </c>
      <c r="AL428" s="29">
        <f t="shared" si="202"/>
        <v>7860.9112718847837</v>
      </c>
      <c r="AM428" s="30" t="e">
        <f t="shared" si="202"/>
        <v>#VALUE!</v>
      </c>
      <c r="AN428" s="31">
        <f t="shared" si="202"/>
        <v>24666.589642924071</v>
      </c>
      <c r="AO428" s="32">
        <f t="shared" si="202"/>
        <v>4708.1451302479436</v>
      </c>
      <c r="AP428" s="32">
        <f t="shared" si="202"/>
        <v>0</v>
      </c>
      <c r="AQ428" s="33">
        <f t="shared" si="202"/>
        <v>108107.64584290619</v>
      </c>
      <c r="AR428" s="33">
        <f t="shared" si="202"/>
        <v>96909.596801734471</v>
      </c>
      <c r="AS428" s="33">
        <f t="shared" si="202"/>
        <v>369770.93609811715</v>
      </c>
      <c r="AT428" s="34" t="e">
        <f t="shared" si="202"/>
        <v>#VALUE!</v>
      </c>
      <c r="AU428" s="34" t="e">
        <f t="shared" si="202"/>
        <v>#VALUE!</v>
      </c>
      <c r="AV428" s="35" t="e">
        <f t="shared" si="202"/>
        <v>#VALUE!</v>
      </c>
      <c r="AW428" s="35" t="e">
        <f t="shared" si="202"/>
        <v>#VALUE!</v>
      </c>
      <c r="AX428" s="36" t="e">
        <f t="shared" si="202"/>
        <v>#VALUE!</v>
      </c>
      <c r="AY428" s="36" t="e">
        <f t="shared" si="202"/>
        <v>#VALUE!</v>
      </c>
      <c r="AZ428" t="e">
        <f>NA()</f>
        <v>#N/A</v>
      </c>
    </row>
    <row r="429" spans="4:52" x14ac:dyDescent="0.3">
      <c r="D429">
        <v>44</v>
      </c>
      <c r="F429">
        <v>43</v>
      </c>
      <c r="G429" s="29">
        <f t="shared" si="201"/>
        <v>43152.156358847162</v>
      </c>
      <c r="H429" s="29">
        <f t="shared" si="201"/>
        <v>53682.021257877132</v>
      </c>
      <c r="I429" s="29">
        <f t="shared" si="201"/>
        <v>48457.035093922321</v>
      </c>
      <c r="J429" s="29">
        <f t="shared" si="201"/>
        <v>48556.724384814319</v>
      </c>
      <c r="K429" s="29">
        <f t="shared" si="201"/>
        <v>7250.8464091719934</v>
      </c>
      <c r="L429" s="30" t="e">
        <f t="shared" si="201"/>
        <v>#VALUE!</v>
      </c>
      <c r="M429" s="31">
        <f t="shared" si="201"/>
        <v>21428.92552795263</v>
      </c>
      <c r="N429" s="32">
        <f t="shared" si="201"/>
        <v>4112.9834456061544</v>
      </c>
      <c r="O429" s="32">
        <f t="shared" si="201"/>
        <v>0</v>
      </c>
      <c r="P429" s="33">
        <f t="shared" si="201"/>
        <v>98640.665125828862</v>
      </c>
      <c r="Q429" s="33">
        <f t="shared" si="201"/>
        <v>89537.63008577557</v>
      </c>
      <c r="R429" s="33">
        <f t="shared" si="201"/>
        <v>354920.9268957547</v>
      </c>
      <c r="S429" s="34" t="e">
        <f t="shared" si="201"/>
        <v>#VALUE!</v>
      </c>
      <c r="T429" s="34" t="e">
        <f t="shared" si="201"/>
        <v>#VALUE!</v>
      </c>
      <c r="U429" s="35" t="e">
        <f t="shared" si="201"/>
        <v>#VALUE!</v>
      </c>
      <c r="V429" s="35" t="e">
        <f t="shared" si="201"/>
        <v>#VALUE!</v>
      </c>
      <c r="W429" s="36" t="e">
        <f t="shared" si="201"/>
        <v>#VALUE!</v>
      </c>
      <c r="X429" s="36" t="e">
        <f t="shared" si="201"/>
        <v>#VALUE!</v>
      </c>
      <c r="Y429" t="e">
        <f>NA()</f>
        <v>#N/A</v>
      </c>
      <c r="AE429">
        <v>44</v>
      </c>
      <c r="AG429">
        <f t="shared" si="193"/>
        <v>51.88345373655357</v>
      </c>
      <c r="AH429" s="29">
        <f t="shared" si="202"/>
        <v>49001.654357248881</v>
      </c>
      <c r="AI429" s="29">
        <f t="shared" si="202"/>
        <v>61410.372247993299</v>
      </c>
      <c r="AJ429" s="29">
        <f t="shared" si="202"/>
        <v>57176.970190746681</v>
      </c>
      <c r="AK429" s="29">
        <f t="shared" si="202"/>
        <v>55314.850914647664</v>
      </c>
      <c r="AL429" s="29">
        <f t="shared" si="202"/>
        <v>7980.5037875298603</v>
      </c>
      <c r="AM429" s="30" t="e">
        <f t="shared" si="202"/>
        <v>#VALUE!</v>
      </c>
      <c r="AN429" s="31">
        <f t="shared" si="202"/>
        <v>25428.075741567645</v>
      </c>
      <c r="AO429" s="32">
        <f t="shared" si="202"/>
        <v>4852.0353064205856</v>
      </c>
      <c r="AP429" s="32">
        <f t="shared" si="202"/>
        <v>0</v>
      </c>
      <c r="AQ429" s="33">
        <f t="shared" si="202"/>
        <v>110290.63262511377</v>
      </c>
      <c r="AR429" s="33">
        <f t="shared" si="202"/>
        <v>98513.922984685851</v>
      </c>
      <c r="AS429" s="33">
        <f t="shared" si="202"/>
        <v>372453.65264679748</v>
      </c>
      <c r="AT429" s="34" t="e">
        <f t="shared" si="202"/>
        <v>#VALUE!</v>
      </c>
      <c r="AU429" s="34" t="e">
        <f t="shared" si="202"/>
        <v>#VALUE!</v>
      </c>
      <c r="AV429" s="35" t="e">
        <f t="shared" si="202"/>
        <v>#VALUE!</v>
      </c>
      <c r="AW429" s="35" t="e">
        <f t="shared" si="202"/>
        <v>#VALUE!</v>
      </c>
      <c r="AX429" s="36" t="e">
        <f t="shared" si="202"/>
        <v>#VALUE!</v>
      </c>
      <c r="AY429" s="36" t="e">
        <f t="shared" si="202"/>
        <v>#VALUE!</v>
      </c>
      <c r="AZ429" t="e">
        <f>NA()</f>
        <v>#N/A</v>
      </c>
    </row>
    <row r="430" spans="4:52" x14ac:dyDescent="0.3">
      <c r="D430">
        <v>45</v>
      </c>
      <c r="F430">
        <v>44</v>
      </c>
      <c r="G430" s="29">
        <f t="shared" si="201"/>
        <v>43955.849155752068</v>
      </c>
      <c r="H430" s="29">
        <f t="shared" si="201"/>
        <v>54632.662065961013</v>
      </c>
      <c r="I430" s="29">
        <f t="shared" si="201"/>
        <v>49563.789795885852</v>
      </c>
      <c r="J430" s="29">
        <f t="shared" si="201"/>
        <v>49391.997974662809</v>
      </c>
      <c r="K430" s="29">
        <f t="shared" si="201"/>
        <v>7354.0179127010597</v>
      </c>
      <c r="L430" s="30" t="e">
        <f t="shared" si="201"/>
        <v>#VALUE!</v>
      </c>
      <c r="M430" s="31">
        <f t="shared" si="201"/>
        <v>21919.142447418701</v>
      </c>
      <c r="N430" s="32">
        <f t="shared" si="201"/>
        <v>4201.5014123868114</v>
      </c>
      <c r="O430" s="32">
        <f t="shared" si="201"/>
        <v>0</v>
      </c>
      <c r="P430" s="33">
        <f t="shared" si="201"/>
        <v>100094.08401248952</v>
      </c>
      <c r="Q430" s="33">
        <f t="shared" si="201"/>
        <v>90710.659719006158</v>
      </c>
      <c r="R430" s="33">
        <f t="shared" si="201"/>
        <v>357559.7264616217</v>
      </c>
      <c r="S430" s="34" t="e">
        <f t="shared" si="201"/>
        <v>#VALUE!</v>
      </c>
      <c r="T430" s="34" t="e">
        <f t="shared" si="201"/>
        <v>#VALUE!</v>
      </c>
      <c r="U430" s="35" t="e">
        <f t="shared" si="201"/>
        <v>#VALUE!</v>
      </c>
      <c r="V430" s="35" t="e">
        <f t="shared" si="201"/>
        <v>#VALUE!</v>
      </c>
      <c r="W430" s="36" t="e">
        <f t="shared" si="201"/>
        <v>#VALUE!</v>
      </c>
      <c r="X430" s="36" t="e">
        <f t="shared" si="201"/>
        <v>#VALUE!</v>
      </c>
      <c r="Y430" t="e">
        <f>NA()</f>
        <v>#N/A</v>
      </c>
      <c r="AE430">
        <v>45</v>
      </c>
      <c r="AG430">
        <f t="shared" si="193"/>
        <v>53.57368754321287</v>
      </c>
      <c r="AH430" s="29">
        <f t="shared" si="202"/>
        <v>49825.225135579109</v>
      </c>
      <c r="AI430" s="29">
        <f t="shared" si="202"/>
        <v>62706.591731175831</v>
      </c>
      <c r="AJ430" s="29">
        <f t="shared" si="202"/>
        <v>58564.411267788222</v>
      </c>
      <c r="AK430" s="29">
        <f t="shared" si="202"/>
        <v>56440.644994181872</v>
      </c>
      <c r="AL430" s="29">
        <f t="shared" si="202"/>
        <v>8078.9602509375991</v>
      </c>
      <c r="AM430" s="30" t="e">
        <f t="shared" si="202"/>
        <v>#VALUE!</v>
      </c>
      <c r="AN430" s="31">
        <f t="shared" si="202"/>
        <v>26101.390588023805</v>
      </c>
      <c r="AO430" s="32">
        <f t="shared" si="202"/>
        <v>4980.6600210809474</v>
      </c>
      <c r="AP430" s="32">
        <f t="shared" si="202"/>
        <v>0</v>
      </c>
      <c r="AQ430" s="33">
        <f t="shared" si="202"/>
        <v>112207.76274793298</v>
      </c>
      <c r="AR430" s="33">
        <f t="shared" si="202"/>
        <v>99890.929592615561</v>
      </c>
      <c r="AS430" s="33">
        <f t="shared" si="202"/>
        <v>374598.89123541949</v>
      </c>
      <c r="AT430" s="34" t="e">
        <f t="shared" si="202"/>
        <v>#VALUE!</v>
      </c>
      <c r="AU430" s="34" t="e">
        <f t="shared" si="202"/>
        <v>#VALUE!</v>
      </c>
      <c r="AV430" s="35" t="e">
        <f t="shared" si="202"/>
        <v>#VALUE!</v>
      </c>
      <c r="AW430" s="35" t="e">
        <f t="shared" si="202"/>
        <v>#VALUE!</v>
      </c>
      <c r="AX430" s="36" t="e">
        <f t="shared" si="202"/>
        <v>#VALUE!</v>
      </c>
      <c r="AY430" s="36" t="e">
        <f t="shared" si="202"/>
        <v>#VALUE!</v>
      </c>
      <c r="AZ430" t="e">
        <f>NA()</f>
        <v>#N/A</v>
      </c>
    </row>
    <row r="431" spans="4:52" x14ac:dyDescent="0.3">
      <c r="D431">
        <v>46</v>
      </c>
      <c r="F431">
        <v>45</v>
      </c>
      <c r="G431" s="29">
        <f t="shared" si="201"/>
        <v>44719.560577783508</v>
      </c>
      <c r="H431" s="29">
        <f t="shared" si="201"/>
        <v>55562.185730647638</v>
      </c>
      <c r="I431" s="29">
        <f t="shared" si="201"/>
        <v>50638.121558912288</v>
      </c>
      <c r="J431" s="29">
        <f t="shared" ref="J431:X431" si="203">300*J359*J131</f>
        <v>50207.684363977722</v>
      </c>
      <c r="K431" s="29">
        <f t="shared" si="203"/>
        <v>7451.231896055896</v>
      </c>
      <c r="L431" s="30" t="e">
        <f t="shared" si="203"/>
        <v>#VALUE!</v>
      </c>
      <c r="M431" s="31">
        <f t="shared" si="203"/>
        <v>22398.976544355941</v>
      </c>
      <c r="N431" s="32">
        <f t="shared" si="203"/>
        <v>4288.6703025479364</v>
      </c>
      <c r="O431" s="32">
        <f t="shared" si="203"/>
        <v>0</v>
      </c>
      <c r="P431" s="33">
        <f t="shared" si="203"/>
        <v>101509.64576709327</v>
      </c>
      <c r="Q431" s="33">
        <f t="shared" si="203"/>
        <v>91839.301507511205</v>
      </c>
      <c r="R431" s="33">
        <f t="shared" si="203"/>
        <v>360000.48432262149</v>
      </c>
      <c r="S431" s="34" t="e">
        <f t="shared" si="203"/>
        <v>#VALUE!</v>
      </c>
      <c r="T431" s="34" t="e">
        <f t="shared" si="203"/>
        <v>#VALUE!</v>
      </c>
      <c r="U431" s="35" t="e">
        <f t="shared" si="203"/>
        <v>#VALUE!</v>
      </c>
      <c r="V431" s="35" t="e">
        <f t="shared" si="203"/>
        <v>#VALUE!</v>
      </c>
      <c r="W431" s="36" t="e">
        <f t="shared" si="203"/>
        <v>#VALUE!</v>
      </c>
      <c r="X431" s="36" t="e">
        <f t="shared" si="203"/>
        <v>#VALUE!</v>
      </c>
      <c r="Y431" t="e">
        <f>NA()</f>
        <v>#N/A</v>
      </c>
      <c r="AE431">
        <v>46</v>
      </c>
      <c r="AG431">
        <f t="shared" si="193"/>
        <v>55.13116401707601</v>
      </c>
      <c r="AH431" s="29">
        <f t="shared" si="202"/>
        <v>50516.280888255591</v>
      </c>
      <c r="AI431" s="29">
        <f t="shared" si="202"/>
        <v>63854.967096295797</v>
      </c>
      <c r="AJ431" s="29">
        <f t="shared" si="202"/>
        <v>59771.622897943795</v>
      </c>
      <c r="AK431" s="29">
        <f t="shared" ref="AK431:AY431" si="204">300*AK359*AK131</f>
        <v>57436.019101500977</v>
      </c>
      <c r="AL431" s="29">
        <f t="shared" si="204"/>
        <v>8160.6487624885876</v>
      </c>
      <c r="AM431" s="30" t="e">
        <f t="shared" si="204"/>
        <v>#VALUE!</v>
      </c>
      <c r="AN431" s="31">
        <f t="shared" si="204"/>
        <v>26698.309760960863</v>
      </c>
      <c r="AO431" s="32">
        <f t="shared" si="204"/>
        <v>5095.8525211930109</v>
      </c>
      <c r="AP431" s="32">
        <f t="shared" si="204"/>
        <v>0</v>
      </c>
      <c r="AQ431" s="33">
        <f t="shared" si="204"/>
        <v>113897.37097152832</v>
      </c>
      <c r="AR431" s="33">
        <f t="shared" si="204"/>
        <v>101078.89624691079</v>
      </c>
      <c r="AS431" s="33">
        <f t="shared" si="204"/>
        <v>376332.61373674189</v>
      </c>
      <c r="AT431" s="34" t="e">
        <f t="shared" si="204"/>
        <v>#VALUE!</v>
      </c>
      <c r="AU431" s="34" t="e">
        <f t="shared" si="204"/>
        <v>#VALUE!</v>
      </c>
      <c r="AV431" s="35" t="e">
        <f t="shared" si="204"/>
        <v>#VALUE!</v>
      </c>
      <c r="AW431" s="35" t="e">
        <f t="shared" si="204"/>
        <v>#VALUE!</v>
      </c>
      <c r="AX431" s="36" t="e">
        <f t="shared" si="204"/>
        <v>#VALUE!</v>
      </c>
      <c r="AY431" s="36" t="e">
        <f t="shared" si="204"/>
        <v>#VALUE!</v>
      </c>
      <c r="AZ431" t="e">
        <f>NA()</f>
        <v>#N/A</v>
      </c>
    </row>
    <row r="432" spans="4:52" x14ac:dyDescent="0.3">
      <c r="D432">
        <v>47</v>
      </c>
      <c r="F432">
        <v>46</v>
      </c>
      <c r="G432" s="29">
        <f t="shared" ref="G432:X446" si="205">300*G360*G132</f>
        <v>45444.611238728299</v>
      </c>
      <c r="H432" s="29">
        <f t="shared" si="205"/>
        <v>56470.859836026859</v>
      </c>
      <c r="I432" s="29">
        <f t="shared" si="205"/>
        <v>51680.213634516331</v>
      </c>
      <c r="J432" s="29">
        <f t="shared" si="205"/>
        <v>51004.068143229248</v>
      </c>
      <c r="K432" s="29">
        <f t="shared" si="205"/>
        <v>7542.7664899241072</v>
      </c>
      <c r="L432" s="30" t="e">
        <f t="shared" si="205"/>
        <v>#VALUE!</v>
      </c>
      <c r="M432" s="31">
        <f t="shared" si="205"/>
        <v>22868.515996400172</v>
      </c>
      <c r="N432" s="32">
        <f t="shared" si="205"/>
        <v>4374.4868525526426</v>
      </c>
      <c r="O432" s="32">
        <f t="shared" si="205"/>
        <v>0</v>
      </c>
      <c r="P432" s="33">
        <f t="shared" si="205"/>
        <v>102888.15542169733</v>
      </c>
      <c r="Q432" s="33">
        <f t="shared" si="205"/>
        <v>92924.952588693719</v>
      </c>
      <c r="R432" s="33">
        <f t="shared" si="205"/>
        <v>362257.16481287096</v>
      </c>
      <c r="S432" s="34" t="e">
        <f t="shared" si="205"/>
        <v>#VALUE!</v>
      </c>
      <c r="T432" s="34" t="e">
        <f t="shared" si="205"/>
        <v>#VALUE!</v>
      </c>
      <c r="U432" s="35" t="e">
        <f t="shared" si="205"/>
        <v>#VALUE!</v>
      </c>
      <c r="V432" s="35" t="e">
        <f t="shared" si="205"/>
        <v>#VALUE!</v>
      </c>
      <c r="W432" s="36" t="e">
        <f t="shared" si="205"/>
        <v>#VALUE!</v>
      </c>
      <c r="X432" s="36" t="e">
        <f t="shared" si="205"/>
        <v>#VALUE!</v>
      </c>
      <c r="Y432" t="e">
        <f>NA()</f>
        <v>#N/A</v>
      </c>
      <c r="AE432">
        <v>47</v>
      </c>
      <c r="AG432">
        <f t="shared" si="193"/>
        <v>56.566310419354807</v>
      </c>
      <c r="AH432" s="29">
        <f t="shared" ref="AH432:AY446" si="206">300*AH360*AH132</f>
        <v>51099.793636510891</v>
      </c>
      <c r="AI432" s="29">
        <f t="shared" si="206"/>
        <v>64875.173110705044</v>
      </c>
      <c r="AJ432" s="29">
        <f t="shared" si="206"/>
        <v>60825.705581424649</v>
      </c>
      <c r="AK432" s="29">
        <f t="shared" si="206"/>
        <v>58318.658904104246</v>
      </c>
      <c r="AL432" s="29">
        <f t="shared" si="206"/>
        <v>8228.9305080940085</v>
      </c>
      <c r="AM432" s="30" t="e">
        <f t="shared" si="206"/>
        <v>#VALUE!</v>
      </c>
      <c r="AN432" s="31">
        <f t="shared" si="206"/>
        <v>27228.846104455031</v>
      </c>
      <c r="AO432" s="32">
        <f t="shared" si="206"/>
        <v>5199.2035031104115</v>
      </c>
      <c r="AP432" s="32">
        <f t="shared" si="206"/>
        <v>0</v>
      </c>
      <c r="AQ432" s="33">
        <f t="shared" si="206"/>
        <v>115391.39033479879</v>
      </c>
      <c r="AR432" s="33">
        <f t="shared" si="206"/>
        <v>102108.72803616273</v>
      </c>
      <c r="AS432" s="33">
        <f t="shared" si="206"/>
        <v>377747.71199898166</v>
      </c>
      <c r="AT432" s="34" t="e">
        <f t="shared" si="206"/>
        <v>#VALUE!</v>
      </c>
      <c r="AU432" s="34" t="e">
        <f t="shared" si="206"/>
        <v>#VALUE!</v>
      </c>
      <c r="AV432" s="35" t="e">
        <f t="shared" si="206"/>
        <v>#VALUE!</v>
      </c>
      <c r="AW432" s="35" t="e">
        <f t="shared" si="206"/>
        <v>#VALUE!</v>
      </c>
      <c r="AX432" s="36" t="e">
        <f t="shared" si="206"/>
        <v>#VALUE!</v>
      </c>
      <c r="AY432" s="36" t="e">
        <f t="shared" si="206"/>
        <v>#VALUE!</v>
      </c>
      <c r="AZ432" t="e">
        <f>NA()</f>
        <v>#N/A</v>
      </c>
    </row>
    <row r="433" spans="4:52" x14ac:dyDescent="0.3">
      <c r="D433">
        <v>48</v>
      </c>
      <c r="F433">
        <v>47</v>
      </c>
      <c r="G433" s="29">
        <f t="shared" si="205"/>
        <v>46132.368490015768</v>
      </c>
      <c r="H433" s="29">
        <f t="shared" si="205"/>
        <v>57358.964729502994</v>
      </c>
      <c r="I433" s="29">
        <f t="shared" si="205"/>
        <v>52690.332094862111</v>
      </c>
      <c r="J433" s="29">
        <f t="shared" si="205"/>
        <v>51781.443927269866</v>
      </c>
      <c r="K433" s="29">
        <f t="shared" si="205"/>
        <v>7628.8960438683389</v>
      </c>
      <c r="L433" s="30" t="e">
        <f t="shared" si="205"/>
        <v>#VALUE!</v>
      </c>
      <c r="M433" s="31">
        <f t="shared" si="205"/>
        <v>23327.856468297228</v>
      </c>
      <c r="N433" s="32">
        <f t="shared" si="205"/>
        <v>4458.949702664705</v>
      </c>
      <c r="O433" s="32">
        <f t="shared" si="205"/>
        <v>0</v>
      </c>
      <c r="P433" s="33">
        <f t="shared" si="205"/>
        <v>104230.41528516459</v>
      </c>
      <c r="Q433" s="33">
        <f t="shared" si="205"/>
        <v>93968.99413143452</v>
      </c>
      <c r="R433" s="33">
        <f t="shared" si="205"/>
        <v>364342.88930884813</v>
      </c>
      <c r="S433" s="34" t="e">
        <f t="shared" si="205"/>
        <v>#VALUE!</v>
      </c>
      <c r="T433" s="34" t="e">
        <f t="shared" si="205"/>
        <v>#VALUE!</v>
      </c>
      <c r="U433" s="35" t="e">
        <f t="shared" si="205"/>
        <v>#VALUE!</v>
      </c>
      <c r="V433" s="35" t="e">
        <f t="shared" si="205"/>
        <v>#VALUE!</v>
      </c>
      <c r="W433" s="36" t="e">
        <f t="shared" si="205"/>
        <v>#VALUE!</v>
      </c>
      <c r="X433" s="36" t="e">
        <f t="shared" si="205"/>
        <v>#VALUE!</v>
      </c>
      <c r="Y433" t="e">
        <f>NA()</f>
        <v>#N/A</v>
      </c>
      <c r="AE433">
        <v>48</v>
      </c>
      <c r="AG433">
        <f t="shared" si="193"/>
        <v>57.888735014870583</v>
      </c>
      <c r="AH433" s="29">
        <f t="shared" si="206"/>
        <v>51595.482043885546</v>
      </c>
      <c r="AI433" s="29">
        <f t="shared" si="206"/>
        <v>65783.883530234947</v>
      </c>
      <c r="AJ433" s="29">
        <f t="shared" si="206"/>
        <v>61749.260000979317</v>
      </c>
      <c r="AK433" s="29">
        <f t="shared" si="206"/>
        <v>59103.495890321945</v>
      </c>
      <c r="AL433" s="29">
        <f t="shared" si="206"/>
        <v>8286.409083379107</v>
      </c>
      <c r="AM433" s="30" t="e">
        <f t="shared" si="206"/>
        <v>#VALUE!</v>
      </c>
      <c r="AN433" s="31">
        <f t="shared" si="206"/>
        <v>27701.530272878987</v>
      </c>
      <c r="AO433" s="32">
        <f t="shared" si="206"/>
        <v>5292.0937614499744</v>
      </c>
      <c r="AP433" s="32">
        <f t="shared" si="206"/>
        <v>0</v>
      </c>
      <c r="AQ433" s="33">
        <f t="shared" si="206"/>
        <v>116716.54507286666</v>
      </c>
      <c r="AR433" s="33">
        <f t="shared" si="206"/>
        <v>103005.51801297822</v>
      </c>
      <c r="AS433" s="33">
        <f t="shared" si="206"/>
        <v>378913.45405074232</v>
      </c>
      <c r="AT433" s="34" t="e">
        <f t="shared" si="206"/>
        <v>#VALUE!</v>
      </c>
      <c r="AU433" s="34" t="e">
        <f t="shared" si="206"/>
        <v>#VALUE!</v>
      </c>
      <c r="AV433" s="35" t="e">
        <f t="shared" si="206"/>
        <v>#VALUE!</v>
      </c>
      <c r="AW433" s="35" t="e">
        <f t="shared" si="206"/>
        <v>#VALUE!</v>
      </c>
      <c r="AX433" s="36" t="e">
        <f t="shared" si="206"/>
        <v>#VALUE!</v>
      </c>
      <c r="AY433" s="36" t="e">
        <f t="shared" si="206"/>
        <v>#VALUE!</v>
      </c>
      <c r="AZ433" t="e">
        <f>NA()</f>
        <v>#N/A</v>
      </c>
    </row>
    <row r="434" spans="4:52" x14ac:dyDescent="0.3">
      <c r="D434">
        <v>49</v>
      </c>
      <c r="F434">
        <v>48</v>
      </c>
      <c r="G434" s="29">
        <f t="shared" si="205"/>
        <v>46784.230317752299</v>
      </c>
      <c r="H434" s="29">
        <f t="shared" si="205"/>
        <v>58226.791792393655</v>
      </c>
      <c r="I434" s="29">
        <f t="shared" si="205"/>
        <v>53668.816277846126</v>
      </c>
      <c r="J434" s="29">
        <f t="shared" si="205"/>
        <v>52540.114801876152</v>
      </c>
      <c r="K434" s="29">
        <f t="shared" si="205"/>
        <v>7709.8896320462873</v>
      </c>
      <c r="L434" s="30" t="e">
        <f t="shared" si="205"/>
        <v>#VALUE!</v>
      </c>
      <c r="M434" s="31">
        <f t="shared" si="205"/>
        <v>23777.100442380499</v>
      </c>
      <c r="N434" s="32">
        <f t="shared" si="205"/>
        <v>4542.0592453844756</v>
      </c>
      <c r="O434" s="32">
        <f t="shared" si="205"/>
        <v>0</v>
      </c>
      <c r="P434" s="33">
        <f t="shared" si="205"/>
        <v>105537.22345974456</v>
      </c>
      <c r="Q434" s="33">
        <f t="shared" si="205"/>
        <v>94972.788131579524</v>
      </c>
      <c r="R434" s="33">
        <f t="shared" si="205"/>
        <v>366269.96359274042</v>
      </c>
      <c r="S434" s="34" t="e">
        <f t="shared" si="205"/>
        <v>#VALUE!</v>
      </c>
      <c r="T434" s="34" t="e">
        <f t="shared" si="205"/>
        <v>#VALUE!</v>
      </c>
      <c r="U434" s="35" t="e">
        <f t="shared" si="205"/>
        <v>#VALUE!</v>
      </c>
      <c r="V434" s="35" t="e">
        <f t="shared" si="205"/>
        <v>#VALUE!</v>
      </c>
      <c r="W434" s="36" t="e">
        <f t="shared" si="205"/>
        <v>#VALUE!</v>
      </c>
      <c r="X434" s="36" t="e">
        <f t="shared" si="205"/>
        <v>#VALUE!</v>
      </c>
      <c r="Y434" t="e">
        <f>NA()</f>
        <v>#N/A</v>
      </c>
      <c r="AE434">
        <v>49</v>
      </c>
      <c r="AG434">
        <f t="shared" si="193"/>
        <v>59.107291399116981</v>
      </c>
      <c r="AH434" s="29">
        <f t="shared" si="206"/>
        <v>52018.992663440556</v>
      </c>
      <c r="AI434" s="29">
        <f t="shared" si="206"/>
        <v>66595.274702768918</v>
      </c>
      <c r="AJ434" s="29">
        <f t="shared" si="206"/>
        <v>62561.156909296325</v>
      </c>
      <c r="AK434" s="29">
        <f t="shared" si="206"/>
        <v>59803.180493352782</v>
      </c>
      <c r="AL434" s="29">
        <f t="shared" si="206"/>
        <v>8335.1156139234627</v>
      </c>
      <c r="AM434" s="30" t="e">
        <f t="shared" si="206"/>
        <v>#VALUE!</v>
      </c>
      <c r="AN434" s="31">
        <f t="shared" si="206"/>
        <v>28123.647309625529</v>
      </c>
      <c r="AO434" s="32">
        <f t="shared" si="206"/>
        <v>5375.7232297417959</v>
      </c>
      <c r="AP434" s="32">
        <f t="shared" si="206"/>
        <v>0</v>
      </c>
      <c r="AQ434" s="33">
        <f t="shared" si="206"/>
        <v>117895.30438727899</v>
      </c>
      <c r="AR434" s="33">
        <f t="shared" si="206"/>
        <v>103789.75752205725</v>
      </c>
      <c r="AS434" s="33">
        <f t="shared" si="206"/>
        <v>379882.05292118329</v>
      </c>
      <c r="AT434" s="34" t="e">
        <f t="shared" si="206"/>
        <v>#VALUE!</v>
      </c>
      <c r="AU434" s="34" t="e">
        <f t="shared" si="206"/>
        <v>#VALUE!</v>
      </c>
      <c r="AV434" s="35" t="e">
        <f t="shared" si="206"/>
        <v>#VALUE!</v>
      </c>
      <c r="AW434" s="35" t="e">
        <f t="shared" si="206"/>
        <v>#VALUE!</v>
      </c>
      <c r="AX434" s="36" t="e">
        <f t="shared" si="206"/>
        <v>#VALUE!</v>
      </c>
      <c r="AY434" s="36" t="e">
        <f t="shared" si="206"/>
        <v>#VALUE!</v>
      </c>
      <c r="AZ434" t="e">
        <f>NA()</f>
        <v>#N/A</v>
      </c>
    </row>
    <row r="435" spans="4:52" x14ac:dyDescent="0.3">
      <c r="D435">
        <v>50</v>
      </c>
      <c r="F435">
        <v>49</v>
      </c>
      <c r="G435" s="29">
        <f t="shared" si="205"/>
        <v>47401.611410131365</v>
      </c>
      <c r="H435" s="29">
        <f t="shared" si="205"/>
        <v>59074.641861561569</v>
      </c>
      <c r="I435" s="29">
        <f t="shared" si="205"/>
        <v>54616.069901370589</v>
      </c>
      <c r="J435" s="29">
        <f t="shared" si="205"/>
        <v>53280.390909960872</v>
      </c>
      <c r="K435" s="29">
        <f t="shared" si="205"/>
        <v>7786.0098510332045</v>
      </c>
      <c r="L435" s="30" t="e">
        <f t="shared" si="205"/>
        <v>#VALUE!</v>
      </c>
      <c r="M435" s="31">
        <f t="shared" si="205"/>
        <v>24216.356627924724</v>
      </c>
      <c r="N435" s="32">
        <f t="shared" si="205"/>
        <v>4623.8174846999536</v>
      </c>
      <c r="O435" s="32">
        <f t="shared" si="205"/>
        <v>0</v>
      </c>
      <c r="P435" s="33">
        <f t="shared" si="205"/>
        <v>106809.37253259186</v>
      </c>
      <c r="Q435" s="33">
        <f t="shared" si="205"/>
        <v>95937.674699253941</v>
      </c>
      <c r="R435" s="33">
        <f t="shared" si="205"/>
        <v>368049.90883052361</v>
      </c>
      <c r="S435" s="34" t="e">
        <f t="shared" si="205"/>
        <v>#VALUE!</v>
      </c>
      <c r="T435" s="34" t="e">
        <f t="shared" si="205"/>
        <v>#VALUE!</v>
      </c>
      <c r="U435" s="35" t="e">
        <f t="shared" si="205"/>
        <v>#VALUE!</v>
      </c>
      <c r="V435" s="35" t="e">
        <f t="shared" si="205"/>
        <v>#VALUE!</v>
      </c>
      <c r="W435" s="36" t="e">
        <f t="shared" si="205"/>
        <v>#VALUE!</v>
      </c>
      <c r="X435" s="36" t="e">
        <f t="shared" si="205"/>
        <v>#VALUE!</v>
      </c>
      <c r="Y435" t="e">
        <f>NA()</f>
        <v>#N/A</v>
      </c>
      <c r="AE435">
        <v>50</v>
      </c>
      <c r="AG435">
        <f t="shared" si="193"/>
        <v>60.230137772832911</v>
      </c>
      <c r="AH435" s="29">
        <f t="shared" si="206"/>
        <v>52382.809112542964</v>
      </c>
      <c r="AI435" s="29">
        <f t="shared" si="206"/>
        <v>67321.440904157222</v>
      </c>
      <c r="AJ435" s="29">
        <f t="shared" si="206"/>
        <v>63277.186722801394</v>
      </c>
      <c r="AK435" s="29">
        <f t="shared" si="206"/>
        <v>60428.469767620772</v>
      </c>
      <c r="AL435" s="29">
        <f t="shared" si="206"/>
        <v>8376.646238259711</v>
      </c>
      <c r="AM435" s="30" t="e">
        <f t="shared" si="206"/>
        <v>#VALUE!</v>
      </c>
      <c r="AN435" s="31">
        <f t="shared" si="206"/>
        <v>28501.434992815502</v>
      </c>
      <c r="AO435" s="32">
        <f t="shared" si="206"/>
        <v>5451.1363475739417</v>
      </c>
      <c r="AP435" s="32">
        <f t="shared" si="206"/>
        <v>0</v>
      </c>
      <c r="AQ435" s="33">
        <f t="shared" si="206"/>
        <v>118946.64683351046</v>
      </c>
      <c r="AR435" s="33">
        <f t="shared" si="206"/>
        <v>104478.27609346488</v>
      </c>
      <c r="AS435" s="33">
        <f t="shared" si="206"/>
        <v>380693.27841586556</v>
      </c>
      <c r="AT435" s="34" t="e">
        <f t="shared" si="206"/>
        <v>#VALUE!</v>
      </c>
      <c r="AU435" s="34" t="e">
        <f t="shared" si="206"/>
        <v>#VALUE!</v>
      </c>
      <c r="AV435" s="35" t="e">
        <f t="shared" si="206"/>
        <v>#VALUE!</v>
      </c>
      <c r="AW435" s="35" t="e">
        <f t="shared" si="206"/>
        <v>#VALUE!</v>
      </c>
      <c r="AX435" s="36" t="e">
        <f t="shared" si="206"/>
        <v>#VALUE!</v>
      </c>
      <c r="AY435" s="36" t="e">
        <f t="shared" si="206"/>
        <v>#VALUE!</v>
      </c>
      <c r="AZ435" t="e">
        <f>NA()</f>
        <v>#N/A</v>
      </c>
    </row>
    <row r="436" spans="4:52" x14ac:dyDescent="0.3">
      <c r="D436">
        <v>51</v>
      </c>
      <c r="F436">
        <v>50</v>
      </c>
      <c r="G436" s="29">
        <f t="shared" si="205"/>
        <v>47985.93119194256</v>
      </c>
      <c r="H436" s="29">
        <f t="shared" si="205"/>
        <v>59902.82378935226</v>
      </c>
      <c r="I436" s="29">
        <f t="shared" si="205"/>
        <v>55532.552839029202</v>
      </c>
      <c r="J436" s="29">
        <f t="shared" si="205"/>
        <v>54002.588165866393</v>
      </c>
      <c r="K436" s="29">
        <f t="shared" si="205"/>
        <v>7857.5118717565892</v>
      </c>
      <c r="L436" s="30" t="e">
        <f t="shared" si="205"/>
        <v>#VALUE!</v>
      </c>
      <c r="M436" s="31">
        <f t="shared" si="205"/>
        <v>24645.73942821685</v>
      </c>
      <c r="N436" s="32">
        <f t="shared" si="205"/>
        <v>4704.2279053073153</v>
      </c>
      <c r="O436" s="32">
        <f t="shared" si="205"/>
        <v>0</v>
      </c>
      <c r="P436" s="33">
        <f t="shared" si="205"/>
        <v>108047.6484244087</v>
      </c>
      <c r="Q436" s="33">
        <f t="shared" si="205"/>
        <v>96864.969783176566</v>
      </c>
      <c r="R436" s="33">
        <f t="shared" si="205"/>
        <v>369693.49505242333</v>
      </c>
      <c r="S436" s="34" t="e">
        <f t="shared" si="205"/>
        <v>#VALUE!</v>
      </c>
      <c r="T436" s="34" t="e">
        <f t="shared" si="205"/>
        <v>#VALUE!</v>
      </c>
      <c r="U436" s="35" t="e">
        <f t="shared" si="205"/>
        <v>#VALUE!</v>
      </c>
      <c r="V436" s="35" t="e">
        <f t="shared" si="205"/>
        <v>#VALUE!</v>
      </c>
      <c r="W436" s="36" t="e">
        <f t="shared" si="205"/>
        <v>#VALUE!</v>
      </c>
      <c r="X436" s="36" t="e">
        <f t="shared" si="205"/>
        <v>#VALUE!</v>
      </c>
      <c r="Y436" t="e">
        <f>NA()</f>
        <v>#N/A</v>
      </c>
      <c r="AE436">
        <v>51</v>
      </c>
      <c r="AG436">
        <f t="shared" si="193"/>
        <v>61.264791560927208</v>
      </c>
      <c r="AH436" s="29">
        <f t="shared" si="206"/>
        <v>52696.949596331593</v>
      </c>
      <c r="AI436" s="29">
        <f t="shared" si="206"/>
        <v>67972.736384723292</v>
      </c>
      <c r="AJ436" s="29">
        <f t="shared" si="206"/>
        <v>63910.599311126214</v>
      </c>
      <c r="AK436" s="29">
        <f t="shared" si="206"/>
        <v>60988.544832375126</v>
      </c>
      <c r="AL436" s="29">
        <f t="shared" si="206"/>
        <v>8412.2644983074733</v>
      </c>
      <c r="AM436" s="30" t="e">
        <f t="shared" si="206"/>
        <v>#VALUE!</v>
      </c>
      <c r="AN436" s="31">
        <f t="shared" si="206"/>
        <v>28840.249549665572</v>
      </c>
      <c r="AO436" s="32">
        <f t="shared" si="206"/>
        <v>5519.2439716666304</v>
      </c>
      <c r="AP436" s="32">
        <f t="shared" si="206"/>
        <v>0</v>
      </c>
      <c r="AQ436" s="33">
        <f t="shared" si="206"/>
        <v>119886.67484557048</v>
      </c>
      <c r="AR436" s="33">
        <f t="shared" si="206"/>
        <v>105084.97395229521</v>
      </c>
      <c r="AS436" s="33">
        <f t="shared" si="206"/>
        <v>381377.72726090724</v>
      </c>
      <c r="AT436" s="34" t="e">
        <f t="shared" si="206"/>
        <v>#VALUE!</v>
      </c>
      <c r="AU436" s="34" t="e">
        <f t="shared" si="206"/>
        <v>#VALUE!</v>
      </c>
      <c r="AV436" s="35" t="e">
        <f t="shared" si="206"/>
        <v>#VALUE!</v>
      </c>
      <c r="AW436" s="35" t="e">
        <f t="shared" si="206"/>
        <v>#VALUE!</v>
      </c>
      <c r="AX436" s="36" t="e">
        <f t="shared" si="206"/>
        <v>#VALUE!</v>
      </c>
      <c r="AY436" s="36" t="e">
        <f t="shared" si="206"/>
        <v>#VALUE!</v>
      </c>
      <c r="AZ436" t="e">
        <f>NA()</f>
        <v>#N/A</v>
      </c>
    </row>
    <row r="437" spans="4:52" x14ac:dyDescent="0.3">
      <c r="D437">
        <v>52</v>
      </c>
      <c r="F437">
        <v>51</v>
      </c>
      <c r="G437" s="29">
        <f t="shared" si="205"/>
        <v>48538.603631665574</v>
      </c>
      <c r="H437" s="29">
        <f t="shared" si="205"/>
        <v>60711.653130209219</v>
      </c>
      <c r="I437" s="29">
        <f t="shared" si="205"/>
        <v>56418.773538594294</v>
      </c>
      <c r="J437" s="29">
        <f t="shared" si="205"/>
        <v>54707.027087040849</v>
      </c>
      <c r="K437" s="29">
        <f t="shared" si="205"/>
        <v>7924.6427113018108</v>
      </c>
      <c r="L437" s="30" t="e">
        <f t="shared" si="205"/>
        <v>#VALUE!</v>
      </c>
      <c r="M437" s="31">
        <f t="shared" si="205"/>
        <v>25065.368450175087</v>
      </c>
      <c r="N437" s="32">
        <f t="shared" si="205"/>
        <v>4783.2953510336374</v>
      </c>
      <c r="O437" s="32">
        <f t="shared" si="205"/>
        <v>0</v>
      </c>
      <c r="P437" s="33">
        <f t="shared" si="205"/>
        <v>109252.82937933675</v>
      </c>
      <c r="Q437" s="33">
        <f t="shared" si="205"/>
        <v>97755.963282921308</v>
      </c>
      <c r="R437" s="33">
        <f t="shared" si="205"/>
        <v>371210.77622473479</v>
      </c>
      <c r="S437" s="34" t="e">
        <f t="shared" si="205"/>
        <v>#VALUE!</v>
      </c>
      <c r="T437" s="34" t="e">
        <f t="shared" si="205"/>
        <v>#VALUE!</v>
      </c>
      <c r="U437" s="35" t="e">
        <f t="shared" si="205"/>
        <v>#VALUE!</v>
      </c>
      <c r="V437" s="35" t="e">
        <f t="shared" si="205"/>
        <v>#VALUE!</v>
      </c>
      <c r="W437" s="36" t="e">
        <f t="shared" si="205"/>
        <v>#VALUE!</v>
      </c>
      <c r="X437" s="36" t="e">
        <f t="shared" si="205"/>
        <v>#VALUE!</v>
      </c>
      <c r="Y437" t="e">
        <f>NA()</f>
        <v>#N/A</v>
      </c>
      <c r="AE437">
        <v>52</v>
      </c>
      <c r="AG437">
        <f t="shared" si="193"/>
        <v>62.218179741427043</v>
      </c>
      <c r="AH437" s="29">
        <f t="shared" si="206"/>
        <v>52969.502023176705</v>
      </c>
      <c r="AI437" s="29">
        <f t="shared" si="206"/>
        <v>68558.057086762114</v>
      </c>
      <c r="AJ437" s="29">
        <f t="shared" si="206"/>
        <v>64472.548552620363</v>
      </c>
      <c r="AK437" s="29">
        <f t="shared" si="206"/>
        <v>61491.270984520015</v>
      </c>
      <c r="AL437" s="29">
        <f t="shared" si="206"/>
        <v>8442.9779301513281</v>
      </c>
      <c r="AM437" s="30" t="e">
        <f t="shared" si="206"/>
        <v>#VALUE!</v>
      </c>
      <c r="AN437" s="31">
        <f t="shared" si="206"/>
        <v>29144.703857792618</v>
      </c>
      <c r="AO437" s="32">
        <f t="shared" si="206"/>
        <v>5580.8421710544635</v>
      </c>
      <c r="AP437" s="32">
        <f t="shared" si="206"/>
        <v>0</v>
      </c>
      <c r="AQ437" s="33">
        <f t="shared" si="206"/>
        <v>120729.1105562443</v>
      </c>
      <c r="AR437" s="33">
        <f t="shared" si="206"/>
        <v>105621.3953461452</v>
      </c>
      <c r="AS437" s="33">
        <f t="shared" si="206"/>
        <v>381959.16530652263</v>
      </c>
      <c r="AT437" s="34" t="e">
        <f t="shared" si="206"/>
        <v>#VALUE!</v>
      </c>
      <c r="AU437" s="34" t="e">
        <f t="shared" si="206"/>
        <v>#VALUE!</v>
      </c>
      <c r="AV437" s="35" t="e">
        <f t="shared" si="206"/>
        <v>#VALUE!</v>
      </c>
      <c r="AW437" s="35" t="e">
        <f t="shared" si="206"/>
        <v>#VALUE!</v>
      </c>
      <c r="AX437" s="36" t="e">
        <f t="shared" si="206"/>
        <v>#VALUE!</v>
      </c>
      <c r="AY437" s="36" t="e">
        <f t="shared" si="206"/>
        <v>#VALUE!</v>
      </c>
      <c r="AZ437" t="e">
        <f>NA()</f>
        <v>#N/A</v>
      </c>
    </row>
    <row r="438" spans="4:52" x14ac:dyDescent="0.3">
      <c r="D438">
        <v>53</v>
      </c>
      <c r="F438">
        <v>52</v>
      </c>
      <c r="G438" s="29">
        <f t="shared" si="205"/>
        <v>49061.028637286792</v>
      </c>
      <c r="H438" s="29">
        <f t="shared" si="205"/>
        <v>61501.450943350035</v>
      </c>
      <c r="I438" s="29">
        <f t="shared" si="205"/>
        <v>57275.282057868229</v>
      </c>
      <c r="J438" s="29">
        <f t="shared" si="205"/>
        <v>55394.031733256008</v>
      </c>
      <c r="K438" s="29">
        <f t="shared" si="205"/>
        <v>7987.6406939020708</v>
      </c>
      <c r="L438" s="30" t="e">
        <f t="shared" si="205"/>
        <v>#VALUE!</v>
      </c>
      <c r="M438" s="31">
        <f t="shared" si="205"/>
        <v>25475.36804586319</v>
      </c>
      <c r="N438" s="32">
        <f t="shared" si="205"/>
        <v>4861.0259117641899</v>
      </c>
      <c r="O438" s="32">
        <f t="shared" si="205"/>
        <v>0</v>
      </c>
      <c r="P438" s="33">
        <f t="shared" si="205"/>
        <v>110425.68508192364</v>
      </c>
      <c r="Q438" s="33">
        <f t="shared" si="205"/>
        <v>98611.91750521856</v>
      </c>
      <c r="R438" s="33">
        <f t="shared" si="205"/>
        <v>372611.12617293303</v>
      </c>
      <c r="S438" s="34" t="e">
        <f t="shared" si="205"/>
        <v>#VALUE!</v>
      </c>
      <c r="T438" s="34" t="e">
        <f t="shared" si="205"/>
        <v>#VALUE!</v>
      </c>
      <c r="U438" s="35" t="e">
        <f t="shared" si="205"/>
        <v>#VALUE!</v>
      </c>
      <c r="V438" s="35" t="e">
        <f t="shared" si="205"/>
        <v>#VALUE!</v>
      </c>
      <c r="W438" s="36" t="e">
        <f t="shared" si="205"/>
        <v>#VALUE!</v>
      </c>
      <c r="X438" s="36" t="e">
        <f t="shared" si="205"/>
        <v>#VALUE!</v>
      </c>
      <c r="Y438" t="e">
        <f>NA()</f>
        <v>#N/A</v>
      </c>
      <c r="AE438">
        <v>53</v>
      </c>
      <c r="AG438">
        <f t="shared" si="193"/>
        <v>63.096685221401138</v>
      </c>
      <c r="AH438" s="29">
        <f t="shared" si="206"/>
        <v>53207.035338156376</v>
      </c>
      <c r="AI438" s="29">
        <f t="shared" si="206"/>
        <v>69085.072938994257</v>
      </c>
      <c r="AJ438" s="29">
        <f t="shared" si="206"/>
        <v>64972.456653361129</v>
      </c>
      <c r="AK438" s="29">
        <f t="shared" si="206"/>
        <v>61943.411178912684</v>
      </c>
      <c r="AL438" s="29">
        <f t="shared" si="206"/>
        <v>8469.5956648878146</v>
      </c>
      <c r="AM438" s="30" t="e">
        <f t="shared" si="206"/>
        <v>#VALUE!</v>
      </c>
      <c r="AN438" s="31">
        <f t="shared" si="206"/>
        <v>29418.782633993658</v>
      </c>
      <c r="AO438" s="32">
        <f t="shared" si="206"/>
        <v>5636.6282831431336</v>
      </c>
      <c r="AP438" s="32">
        <f t="shared" si="206"/>
        <v>0</v>
      </c>
      <c r="AQ438" s="33">
        <f t="shared" si="206"/>
        <v>121485.69739809727</v>
      </c>
      <c r="AR438" s="33">
        <f t="shared" si="206"/>
        <v>106097.17939112651</v>
      </c>
      <c r="AS438" s="33">
        <f t="shared" si="206"/>
        <v>382456.2218785758</v>
      </c>
      <c r="AT438" s="34" t="e">
        <f t="shared" si="206"/>
        <v>#VALUE!</v>
      </c>
      <c r="AU438" s="34" t="e">
        <f t="shared" si="206"/>
        <v>#VALUE!</v>
      </c>
      <c r="AV438" s="35" t="e">
        <f t="shared" si="206"/>
        <v>#VALUE!</v>
      </c>
      <c r="AW438" s="35" t="e">
        <f t="shared" si="206"/>
        <v>#VALUE!</v>
      </c>
      <c r="AX438" s="36" t="e">
        <f t="shared" si="206"/>
        <v>#VALUE!</v>
      </c>
      <c r="AY438" s="36" t="e">
        <f t="shared" si="206"/>
        <v>#VALUE!</v>
      </c>
      <c r="AZ438" t="e">
        <f>NA()</f>
        <v>#N/A</v>
      </c>
    </row>
    <row r="439" spans="4:52" x14ac:dyDescent="0.3">
      <c r="D439">
        <v>54</v>
      </c>
      <c r="F439">
        <v>53</v>
      </c>
      <c r="G439" s="29">
        <f t="shared" si="205"/>
        <v>49554.584868795711</v>
      </c>
      <c r="H439" s="29">
        <f t="shared" si="205"/>
        <v>62272.542701814033</v>
      </c>
      <c r="I439" s="29">
        <f t="shared" si="205"/>
        <v>58102.663688341338</v>
      </c>
      <c r="J439" s="29">
        <f t="shared" si="205"/>
        <v>56063.928744337114</v>
      </c>
      <c r="K439" s="29">
        <f t="shared" si="205"/>
        <v>8046.7350737541528</v>
      </c>
      <c r="L439" s="30" t="e">
        <f t="shared" si="205"/>
        <v>#VALUE!</v>
      </c>
      <c r="M439" s="31">
        <f t="shared" si="205"/>
        <v>25875.866878606754</v>
      </c>
      <c r="N439" s="32">
        <f t="shared" si="205"/>
        <v>4937.4268182387013</v>
      </c>
      <c r="O439" s="32">
        <f t="shared" si="205"/>
        <v>0</v>
      </c>
      <c r="P439" s="33">
        <f t="shared" si="205"/>
        <v>111566.97588848432</v>
      </c>
      <c r="Q439" s="33">
        <f t="shared" si="205"/>
        <v>99434.065924983763</v>
      </c>
      <c r="R439" s="33">
        <f t="shared" si="205"/>
        <v>373903.27476057981</v>
      </c>
      <c r="S439" s="34" t="e">
        <f t="shared" si="205"/>
        <v>#VALUE!</v>
      </c>
      <c r="T439" s="34" t="e">
        <f t="shared" si="205"/>
        <v>#VALUE!</v>
      </c>
      <c r="U439" s="35" t="e">
        <f t="shared" si="205"/>
        <v>#VALUE!</v>
      </c>
      <c r="V439" s="35" t="e">
        <f t="shared" si="205"/>
        <v>#VALUE!</v>
      </c>
      <c r="W439" s="36" t="e">
        <f t="shared" si="205"/>
        <v>#VALUE!</v>
      </c>
      <c r="X439" s="36" t="e">
        <f t="shared" si="205"/>
        <v>#VALUE!</v>
      </c>
      <c r="Y439" t="e">
        <f>NA()</f>
        <v>#N/A</v>
      </c>
      <c r="AE439">
        <v>54</v>
      </c>
      <c r="AG439">
        <f t="shared" si="193"/>
        <v>63.906189570343123</v>
      </c>
      <c r="AH439" s="29">
        <f t="shared" si="206"/>
        <v>53414.916750368408</v>
      </c>
      <c r="AI439" s="29">
        <f t="shared" si="206"/>
        <v>69560.419755160721</v>
      </c>
      <c r="AJ439" s="29">
        <f t="shared" si="206"/>
        <v>65418.312021829253</v>
      </c>
      <c r="AK439" s="29">
        <f t="shared" si="206"/>
        <v>62350.801630541464</v>
      </c>
      <c r="AL439" s="29">
        <f t="shared" si="206"/>
        <v>8492.772007367359</v>
      </c>
      <c r="AM439" s="30" t="e">
        <f t="shared" si="206"/>
        <v>#VALUE!</v>
      </c>
      <c r="AN439" s="31">
        <f t="shared" si="206"/>
        <v>29665.938473862243</v>
      </c>
      <c r="AO439" s="32">
        <f t="shared" si="206"/>
        <v>5687.2145994353214</v>
      </c>
      <c r="AP439" s="32">
        <f t="shared" si="206"/>
        <v>0</v>
      </c>
      <c r="AQ439" s="33">
        <f t="shared" si="206"/>
        <v>122166.52671005673</v>
      </c>
      <c r="AR439" s="33">
        <f t="shared" si="206"/>
        <v>106520.4163546714</v>
      </c>
      <c r="AS439" s="33">
        <f t="shared" si="206"/>
        <v>382883.62748121418</v>
      </c>
      <c r="AT439" s="34" t="e">
        <f t="shared" si="206"/>
        <v>#VALUE!</v>
      </c>
      <c r="AU439" s="34" t="e">
        <f t="shared" si="206"/>
        <v>#VALUE!</v>
      </c>
      <c r="AV439" s="35" t="e">
        <f t="shared" si="206"/>
        <v>#VALUE!</v>
      </c>
      <c r="AW439" s="35" t="e">
        <f t="shared" si="206"/>
        <v>#VALUE!</v>
      </c>
      <c r="AX439" s="36" t="e">
        <f t="shared" si="206"/>
        <v>#VALUE!</v>
      </c>
      <c r="AY439" s="36" t="e">
        <f t="shared" si="206"/>
        <v>#VALUE!</v>
      </c>
      <c r="AZ439" t="e">
        <f>NA()</f>
        <v>#N/A</v>
      </c>
    </row>
    <row r="440" spans="4:52" x14ac:dyDescent="0.3">
      <c r="D440">
        <v>55</v>
      </c>
      <c r="F440">
        <v>54</v>
      </c>
      <c r="G440" s="29">
        <f t="shared" si="205"/>
        <v>50020.623807745469</v>
      </c>
      <c r="H440" s="29">
        <f t="shared" si="205"/>
        <v>63025.257299038822</v>
      </c>
      <c r="I440" s="29">
        <f t="shared" si="205"/>
        <v>58901.533134814497</v>
      </c>
      <c r="J440" s="29">
        <f t="shared" si="205"/>
        <v>56717.046468129825</v>
      </c>
      <c r="K440" s="29">
        <f t="shared" si="205"/>
        <v>8102.1457953857143</v>
      </c>
      <c r="L440" s="30" t="e">
        <f t="shared" si="205"/>
        <v>#VALUE!</v>
      </c>
      <c r="M440" s="31">
        <f t="shared" si="205"/>
        <v>26266.99750888042</v>
      </c>
      <c r="N440" s="32">
        <f t="shared" si="205"/>
        <v>5012.5063441365191</v>
      </c>
      <c r="O440" s="32">
        <f t="shared" si="205"/>
        <v>0</v>
      </c>
      <c r="P440" s="33">
        <f t="shared" si="205"/>
        <v>112677.4521614949</v>
      </c>
      <c r="Q440" s="33">
        <f t="shared" si="205"/>
        <v>100223.61221586465</v>
      </c>
      <c r="R440" s="33">
        <f t="shared" si="205"/>
        <v>375095.34385025885</v>
      </c>
      <c r="S440" s="34" t="e">
        <f t="shared" si="205"/>
        <v>#VALUE!</v>
      </c>
      <c r="T440" s="34" t="e">
        <f t="shared" si="205"/>
        <v>#VALUE!</v>
      </c>
      <c r="U440" s="35" t="e">
        <f t="shared" si="205"/>
        <v>#VALUE!</v>
      </c>
      <c r="V440" s="35" t="e">
        <f t="shared" si="205"/>
        <v>#VALUE!</v>
      </c>
      <c r="W440" s="36" t="e">
        <f t="shared" si="205"/>
        <v>#VALUE!</v>
      </c>
      <c r="X440" s="36" t="e">
        <f t="shared" si="205"/>
        <v>#VALUE!</v>
      </c>
      <c r="Y440" t="e">
        <f>NA()</f>
        <v>#N/A</v>
      </c>
      <c r="AE440">
        <v>55</v>
      </c>
      <c r="AG440">
        <f t="shared" si="193"/>
        <v>64.65211239711401</v>
      </c>
      <c r="AH440" s="29">
        <f t="shared" si="206"/>
        <v>53597.557400716534</v>
      </c>
      <c r="AI440" s="29">
        <f t="shared" si="206"/>
        <v>69989.858135501767</v>
      </c>
      <c r="AJ440" s="29">
        <f t="shared" si="206"/>
        <v>65816.91268813872</v>
      </c>
      <c r="AK440" s="29">
        <f t="shared" si="206"/>
        <v>62718.496647098371</v>
      </c>
      <c r="AL440" s="29">
        <f t="shared" si="206"/>
        <v>8513.0396148686468</v>
      </c>
      <c r="AM440" s="30" t="e">
        <f t="shared" si="206"/>
        <v>#VALUE!</v>
      </c>
      <c r="AN440" s="31">
        <f t="shared" si="206"/>
        <v>29889.172006780478</v>
      </c>
      <c r="AO440" s="32">
        <f t="shared" si="206"/>
        <v>5733.1400204858001</v>
      </c>
      <c r="AP440" s="32">
        <f t="shared" si="206"/>
        <v>0</v>
      </c>
      <c r="AQ440" s="33">
        <f t="shared" si="206"/>
        <v>122780.30445572817</v>
      </c>
      <c r="AR440" s="33">
        <f t="shared" si="206"/>
        <v>106897.9306354265</v>
      </c>
      <c r="AS440" s="33">
        <f t="shared" si="206"/>
        <v>383253.1265334207</v>
      </c>
      <c r="AT440" s="34" t="e">
        <f t="shared" si="206"/>
        <v>#VALUE!</v>
      </c>
      <c r="AU440" s="34" t="e">
        <f t="shared" si="206"/>
        <v>#VALUE!</v>
      </c>
      <c r="AV440" s="35" t="e">
        <f t="shared" si="206"/>
        <v>#VALUE!</v>
      </c>
      <c r="AW440" s="35" t="e">
        <f t="shared" si="206"/>
        <v>#VALUE!</v>
      </c>
      <c r="AX440" s="36" t="e">
        <f t="shared" si="206"/>
        <v>#VALUE!</v>
      </c>
      <c r="AY440" s="36" t="e">
        <f t="shared" si="206"/>
        <v>#VALUE!</v>
      </c>
      <c r="AZ440" t="e">
        <f>NA()</f>
        <v>#N/A</v>
      </c>
    </row>
    <row r="441" spans="4:52" x14ac:dyDescent="0.3">
      <c r="D441">
        <v>56</v>
      </c>
      <c r="F441">
        <v>55</v>
      </c>
      <c r="G441" s="29">
        <f t="shared" si="205"/>
        <v>50460.464936879362</v>
      </c>
      <c r="H441" s="29">
        <f t="shared" si="205"/>
        <v>63759.926144893863</v>
      </c>
      <c r="I441" s="29">
        <f t="shared" si="205"/>
        <v>59672.529218117961</v>
      </c>
      <c r="J441" s="29">
        <f t="shared" si="205"/>
        <v>57353.714171131207</v>
      </c>
      <c r="K441" s="29">
        <f t="shared" si="205"/>
        <v>8154.0833701344527</v>
      </c>
      <c r="L441" s="30" t="e">
        <f t="shared" si="205"/>
        <v>#VALUE!</v>
      </c>
      <c r="M441" s="31">
        <f t="shared" si="205"/>
        <v>26648.895996908603</v>
      </c>
      <c r="N441" s="32">
        <f t="shared" si="205"/>
        <v>5086.2737149200575</v>
      </c>
      <c r="O441" s="32">
        <f t="shared" si="205"/>
        <v>0</v>
      </c>
      <c r="P441" s="33">
        <f t="shared" si="205"/>
        <v>113757.85369682113</v>
      </c>
      <c r="Q441" s="33">
        <f t="shared" si="205"/>
        <v>100981.72951877225</v>
      </c>
      <c r="R441" s="33">
        <f t="shared" si="205"/>
        <v>376194.88267484651</v>
      </c>
      <c r="S441" s="34" t="e">
        <f t="shared" si="205"/>
        <v>#VALUE!</v>
      </c>
      <c r="T441" s="34" t="e">
        <f t="shared" si="205"/>
        <v>#VALUE!</v>
      </c>
      <c r="U441" s="35" t="e">
        <f t="shared" si="205"/>
        <v>#VALUE!</v>
      </c>
      <c r="V441" s="35" t="e">
        <f t="shared" si="205"/>
        <v>#VALUE!</v>
      </c>
      <c r="W441" s="36" t="e">
        <f t="shared" si="205"/>
        <v>#VALUE!</v>
      </c>
      <c r="X441" s="36" t="e">
        <f t="shared" si="205"/>
        <v>#VALUE!</v>
      </c>
      <c r="Y441" t="e">
        <f>NA()</f>
        <v>#N/A</v>
      </c>
      <c r="AE441">
        <v>56</v>
      </c>
      <c r="AG441">
        <f t="shared" si="193"/>
        <v>65.339447634071149</v>
      </c>
      <c r="AH441" s="29">
        <f t="shared" si="206"/>
        <v>53758.603507235857</v>
      </c>
      <c r="AI441" s="29">
        <f t="shared" si="206"/>
        <v>70378.405400415548</v>
      </c>
      <c r="AJ441" s="29">
        <f t="shared" si="206"/>
        <v>66174.065362474474</v>
      </c>
      <c r="AK441" s="29">
        <f t="shared" si="206"/>
        <v>63050.888439347291</v>
      </c>
      <c r="AL441" s="29">
        <f t="shared" si="206"/>
        <v>8530.8349215058388</v>
      </c>
      <c r="AM441" s="30" t="e">
        <f t="shared" si="206"/>
        <v>#VALUE!</v>
      </c>
      <c r="AN441" s="31">
        <f t="shared" si="206"/>
        <v>30091.09889596681</v>
      </c>
      <c r="AO441" s="32">
        <f t="shared" si="206"/>
        <v>5774.879981998537</v>
      </c>
      <c r="AP441" s="32">
        <f t="shared" si="206"/>
        <v>0</v>
      </c>
      <c r="AQ441" s="33">
        <f t="shared" si="206"/>
        <v>123334.56994508926</v>
      </c>
      <c r="AR441" s="33">
        <f t="shared" si="206"/>
        <v>107235.50666907951</v>
      </c>
      <c r="AS441" s="33">
        <f t="shared" si="206"/>
        <v>383574.1566595693</v>
      </c>
      <c r="AT441" s="34" t="e">
        <f t="shared" si="206"/>
        <v>#VALUE!</v>
      </c>
      <c r="AU441" s="34" t="e">
        <f t="shared" si="206"/>
        <v>#VALUE!</v>
      </c>
      <c r="AV441" s="35" t="e">
        <f t="shared" si="206"/>
        <v>#VALUE!</v>
      </c>
      <c r="AW441" s="35" t="e">
        <f t="shared" si="206"/>
        <v>#VALUE!</v>
      </c>
      <c r="AX441" s="36" t="e">
        <f t="shared" si="206"/>
        <v>#VALUE!</v>
      </c>
      <c r="AY441" s="36" t="e">
        <f t="shared" si="206"/>
        <v>#VALUE!</v>
      </c>
      <c r="AZ441" t="e">
        <f>NA()</f>
        <v>#N/A</v>
      </c>
    </row>
    <row r="442" spans="4:52" x14ac:dyDescent="0.3">
      <c r="D442">
        <v>57</v>
      </c>
      <c r="F442">
        <v>56</v>
      </c>
      <c r="G442" s="29">
        <f t="shared" si="205"/>
        <v>50875.391895315523</v>
      </c>
      <c r="H442" s="29">
        <f t="shared" si="205"/>
        <v>64476.882343799123</v>
      </c>
      <c r="I442" s="29">
        <f t="shared" si="205"/>
        <v>60416.310067894476</v>
      </c>
      <c r="J442" s="29">
        <f t="shared" si="205"/>
        <v>57974.261324854626</v>
      </c>
      <c r="K442" s="29">
        <f t="shared" si="205"/>
        <v>8202.7488498844305</v>
      </c>
      <c r="L442" s="30" t="e">
        <f t="shared" si="205"/>
        <v>#VALUE!</v>
      </c>
      <c r="M442" s="31">
        <f t="shared" si="205"/>
        <v>27021.701520170773</v>
      </c>
      <c r="N442" s="32">
        <f t="shared" si="205"/>
        <v>5158.7390229506445</v>
      </c>
      <c r="O442" s="32">
        <f t="shared" si="205"/>
        <v>0</v>
      </c>
      <c r="P442" s="33">
        <f t="shared" si="205"/>
        <v>114808.90923461491</v>
      </c>
      <c r="Q442" s="33">
        <f t="shared" si="205"/>
        <v>101709.55992014761</v>
      </c>
      <c r="R442" s="33">
        <f t="shared" si="205"/>
        <v>377208.9023326048</v>
      </c>
      <c r="S442" s="34" t="e">
        <f t="shared" si="205"/>
        <v>#VALUE!</v>
      </c>
      <c r="T442" s="34" t="e">
        <f t="shared" si="205"/>
        <v>#VALUE!</v>
      </c>
      <c r="U442" s="35" t="e">
        <f t="shared" si="205"/>
        <v>#VALUE!</v>
      </c>
      <c r="V442" s="35" t="e">
        <f t="shared" si="205"/>
        <v>#VALUE!</v>
      </c>
      <c r="W442" s="36" t="e">
        <f t="shared" si="205"/>
        <v>#VALUE!</v>
      </c>
      <c r="X442" s="36" t="e">
        <f t="shared" si="205"/>
        <v>#VALUE!</v>
      </c>
      <c r="Y442" t="e">
        <f>NA()</f>
        <v>#N/A</v>
      </c>
      <c r="AE442">
        <v>57</v>
      </c>
      <c r="AG442">
        <f t="shared" si="193"/>
        <v>65.972796971304959</v>
      </c>
      <c r="AH442" s="29">
        <f t="shared" si="206"/>
        <v>53901.085837781524</v>
      </c>
      <c r="AI442" s="29">
        <f t="shared" si="206"/>
        <v>70730.445454556335</v>
      </c>
      <c r="AJ442" s="29">
        <f t="shared" si="206"/>
        <v>66494.748471707673</v>
      </c>
      <c r="AK442" s="29">
        <f t="shared" si="206"/>
        <v>63351.806546911706</v>
      </c>
      <c r="AL442" s="29">
        <f t="shared" si="206"/>
        <v>8546.5177477644957</v>
      </c>
      <c r="AM442" s="30" t="e">
        <f t="shared" si="206"/>
        <v>#VALUE!</v>
      </c>
      <c r="AN442" s="31">
        <f t="shared" si="206"/>
        <v>30274.005950137976</v>
      </c>
      <c r="AO442" s="32">
        <f t="shared" si="206"/>
        <v>5812.8549148039519</v>
      </c>
      <c r="AP442" s="32">
        <f t="shared" si="206"/>
        <v>0</v>
      </c>
      <c r="AQ442" s="33">
        <f t="shared" si="206"/>
        <v>123835.8759446099</v>
      </c>
      <c r="AR442" s="33">
        <f t="shared" si="206"/>
        <v>107538.07018868058</v>
      </c>
      <c r="AS442" s="33">
        <f t="shared" si="206"/>
        <v>383854.35872669</v>
      </c>
      <c r="AT442" s="34" t="e">
        <f t="shared" si="206"/>
        <v>#VALUE!</v>
      </c>
      <c r="AU442" s="34" t="e">
        <f t="shared" si="206"/>
        <v>#VALUE!</v>
      </c>
      <c r="AV442" s="35" t="e">
        <f t="shared" si="206"/>
        <v>#VALUE!</v>
      </c>
      <c r="AW442" s="35" t="e">
        <f t="shared" si="206"/>
        <v>#VALUE!</v>
      </c>
      <c r="AX442" s="36" t="e">
        <f t="shared" si="206"/>
        <v>#VALUE!</v>
      </c>
      <c r="AY442" s="36" t="e">
        <f t="shared" si="206"/>
        <v>#VALUE!</v>
      </c>
      <c r="AZ442" t="e">
        <f>NA()</f>
        <v>#N/A</v>
      </c>
    </row>
    <row r="443" spans="4:52" x14ac:dyDescent="0.3">
      <c r="D443">
        <v>58</v>
      </c>
      <c r="F443">
        <v>57</v>
      </c>
      <c r="G443" s="29">
        <f t="shared" si="205"/>
        <v>51266.649486915907</v>
      </c>
      <c r="H443" s="29">
        <f t="shared" si="205"/>
        <v>65176.459948193828</v>
      </c>
      <c r="I443" s="29">
        <f t="shared" si="205"/>
        <v>61133.548772843649</v>
      </c>
      <c r="J443" s="29">
        <f t="shared" si="205"/>
        <v>58579.016961589667</v>
      </c>
      <c r="K443" s="29">
        <f t="shared" si="205"/>
        <v>8248.3338815481966</v>
      </c>
      <c r="L443" s="30" t="e">
        <f t="shared" si="205"/>
        <v>#VALUE!</v>
      </c>
      <c r="M443" s="31">
        <f t="shared" si="205"/>
        <v>27385.556004858354</v>
      </c>
      <c r="N443" s="32">
        <f t="shared" si="205"/>
        <v>5229.9131484309146</v>
      </c>
      <c r="O443" s="32">
        <f t="shared" si="205"/>
        <v>0</v>
      </c>
      <c r="P443" s="33">
        <f t="shared" si="205"/>
        <v>115831.33604562812</v>
      </c>
      <c r="Q443" s="33">
        <f t="shared" si="205"/>
        <v>102408.2141146636</v>
      </c>
      <c r="R443" s="33">
        <f t="shared" si="205"/>
        <v>378143.90919033461</v>
      </c>
      <c r="S443" s="34" t="e">
        <f t="shared" si="205"/>
        <v>#VALUE!</v>
      </c>
      <c r="T443" s="34" t="e">
        <f t="shared" si="205"/>
        <v>#VALUE!</v>
      </c>
      <c r="U443" s="35" t="e">
        <f t="shared" si="205"/>
        <v>#VALUE!</v>
      </c>
      <c r="V443" s="35" t="e">
        <f t="shared" si="205"/>
        <v>#VALUE!</v>
      </c>
      <c r="W443" s="36" t="e">
        <f t="shared" si="205"/>
        <v>#VALUE!</v>
      </c>
      <c r="X443" s="36" t="e">
        <f t="shared" si="205"/>
        <v>#VALUE!</v>
      </c>
      <c r="Y443" t="e">
        <f>NA()</f>
        <v>#N/A</v>
      </c>
      <c r="AE443">
        <v>58</v>
      </c>
      <c r="AG443">
        <f t="shared" si="193"/>
        <v>66.556400664824807</v>
      </c>
      <c r="AH443" s="29">
        <f t="shared" si="206"/>
        <v>54027.537206261724</v>
      </c>
      <c r="AI443" s="29">
        <f t="shared" si="206"/>
        <v>71049.820555739541</v>
      </c>
      <c r="AJ443" s="29">
        <f t="shared" si="206"/>
        <v>66783.245982856854</v>
      </c>
      <c r="AK443" s="29">
        <f t="shared" si="206"/>
        <v>63624.600619927915</v>
      </c>
      <c r="AL443" s="29">
        <f t="shared" si="206"/>
        <v>8560.386523158013</v>
      </c>
      <c r="AM443" s="30" t="e">
        <f t="shared" si="206"/>
        <v>#VALUE!</v>
      </c>
      <c r="AN443" s="31">
        <f t="shared" si="206"/>
        <v>30439.898220317875</v>
      </c>
      <c r="AO443" s="32">
        <f t="shared" si="206"/>
        <v>5847.4374642443345</v>
      </c>
      <c r="AP443" s="32">
        <f t="shared" si="206"/>
        <v>0</v>
      </c>
      <c r="AQ443" s="33">
        <f t="shared" si="206"/>
        <v>124289.93760506844</v>
      </c>
      <c r="AR443" s="33">
        <f t="shared" si="206"/>
        <v>107809.83439417947</v>
      </c>
      <c r="AS443" s="33">
        <f t="shared" si="206"/>
        <v>384099.96306530316</v>
      </c>
      <c r="AT443" s="34" t="e">
        <f t="shared" si="206"/>
        <v>#VALUE!</v>
      </c>
      <c r="AU443" s="34" t="e">
        <f t="shared" si="206"/>
        <v>#VALUE!</v>
      </c>
      <c r="AV443" s="35" t="e">
        <f t="shared" si="206"/>
        <v>#VALUE!</v>
      </c>
      <c r="AW443" s="35" t="e">
        <f t="shared" si="206"/>
        <v>#VALUE!</v>
      </c>
      <c r="AX443" s="36" t="e">
        <f t="shared" si="206"/>
        <v>#VALUE!</v>
      </c>
      <c r="AY443" s="36" t="e">
        <f t="shared" si="206"/>
        <v>#VALUE!</v>
      </c>
      <c r="AZ443" t="e">
        <f>NA()</f>
        <v>#N/A</v>
      </c>
    </row>
    <row r="444" spans="4:52" x14ac:dyDescent="0.3">
      <c r="D444">
        <v>59</v>
      </c>
      <c r="F444">
        <v>58</v>
      </c>
      <c r="G444" s="29">
        <f t="shared" si="205"/>
        <v>51635.441431084182</v>
      </c>
      <c r="H444" s="29">
        <f t="shared" si="205"/>
        <v>65858.993281196381</v>
      </c>
      <c r="I444" s="29">
        <f t="shared" si="205"/>
        <v>61824.929456658509</v>
      </c>
      <c r="J444" s="29">
        <f t="shared" si="205"/>
        <v>59168.309093756376</v>
      </c>
      <c r="K444" s="29">
        <f t="shared" si="205"/>
        <v>8291.0208278949249</v>
      </c>
      <c r="L444" s="30" t="e">
        <f t="shared" si="205"/>
        <v>#VALUE!</v>
      </c>
      <c r="M444" s="31">
        <f t="shared" si="205"/>
        <v>27740.603770892758</v>
      </c>
      <c r="N444" s="32">
        <f t="shared" si="205"/>
        <v>5299.8076857639944</v>
      </c>
      <c r="O444" s="32">
        <f t="shared" si="205"/>
        <v>0</v>
      </c>
      <c r="P444" s="33">
        <f t="shared" si="205"/>
        <v>116825.83958550708</v>
      </c>
      <c r="Q444" s="33">
        <f t="shared" si="205"/>
        <v>103078.77122970129</v>
      </c>
      <c r="R444" s="33">
        <f t="shared" si="205"/>
        <v>379005.93703727942</v>
      </c>
      <c r="S444" s="34" t="e">
        <f t="shared" si="205"/>
        <v>#VALUE!</v>
      </c>
      <c r="T444" s="34" t="e">
        <f t="shared" si="205"/>
        <v>#VALUE!</v>
      </c>
      <c r="U444" s="35" t="e">
        <f t="shared" si="205"/>
        <v>#VALUE!</v>
      </c>
      <c r="V444" s="35" t="e">
        <f t="shared" si="205"/>
        <v>#VALUE!</v>
      </c>
      <c r="W444" s="36" t="e">
        <f t="shared" si="205"/>
        <v>#VALUE!</v>
      </c>
      <c r="X444" s="36" t="e">
        <f t="shared" si="205"/>
        <v>#VALUE!</v>
      </c>
      <c r="Y444" t="e">
        <f>NA()</f>
        <v>#N/A</v>
      </c>
      <c r="AE444">
        <v>59</v>
      </c>
      <c r="AG444">
        <f t="shared" si="193"/>
        <v>67.094165924953685</v>
      </c>
      <c r="AH444" s="29">
        <f t="shared" si="206"/>
        <v>54140.085323669002</v>
      </c>
      <c r="AI444" s="29">
        <f t="shared" si="206"/>
        <v>71339.908213336545</v>
      </c>
      <c r="AJ444" s="29">
        <f t="shared" si="206"/>
        <v>67043.257533558397</v>
      </c>
      <c r="AK444" s="29">
        <f t="shared" si="206"/>
        <v>63872.209575269495</v>
      </c>
      <c r="AL444" s="29">
        <f t="shared" si="206"/>
        <v>8572.6901788702053</v>
      </c>
      <c r="AM444" s="30" t="e">
        <f t="shared" si="206"/>
        <v>#VALUE!</v>
      </c>
      <c r="AN444" s="31">
        <f t="shared" si="206"/>
        <v>30590.538626226939</v>
      </c>
      <c r="AO444" s="32">
        <f t="shared" si="206"/>
        <v>5878.9586608342688</v>
      </c>
      <c r="AP444" s="32">
        <f t="shared" si="206"/>
        <v>0</v>
      </c>
      <c r="AQ444" s="33">
        <f t="shared" si="206"/>
        <v>124701.75610782765</v>
      </c>
      <c r="AR444" s="33">
        <f t="shared" si="206"/>
        <v>108054.41840750349</v>
      </c>
      <c r="AS444" s="33">
        <f t="shared" si="206"/>
        <v>384316.08432407875</v>
      </c>
      <c r="AT444" s="34" t="e">
        <f t="shared" si="206"/>
        <v>#VALUE!</v>
      </c>
      <c r="AU444" s="34" t="e">
        <f t="shared" si="206"/>
        <v>#VALUE!</v>
      </c>
      <c r="AV444" s="35" t="e">
        <f t="shared" si="206"/>
        <v>#VALUE!</v>
      </c>
      <c r="AW444" s="35" t="e">
        <f t="shared" si="206"/>
        <v>#VALUE!</v>
      </c>
      <c r="AX444" s="36" t="e">
        <f t="shared" si="206"/>
        <v>#VALUE!</v>
      </c>
      <c r="AY444" s="36" t="e">
        <f t="shared" si="206"/>
        <v>#VALUE!</v>
      </c>
      <c r="AZ444" t="e">
        <f>NA()</f>
        <v>#N/A</v>
      </c>
    </row>
    <row r="445" spans="4:52" x14ac:dyDescent="0.3">
      <c r="D445">
        <v>60</v>
      </c>
      <c r="F445">
        <v>59</v>
      </c>
      <c r="G445" s="29">
        <f t="shared" si="205"/>
        <v>51982.928756225774</v>
      </c>
      <c r="H445" s="29">
        <f t="shared" si="205"/>
        <v>66524.816322821018</v>
      </c>
      <c r="I445" s="29">
        <f t="shared" si="205"/>
        <v>62491.143748993934</v>
      </c>
      <c r="J445" s="29">
        <f t="shared" si="205"/>
        <v>59742.464191547078</v>
      </c>
      <c r="K445" s="29">
        <f t="shared" si="205"/>
        <v>8330.9829422183757</v>
      </c>
      <c r="L445" s="30" t="e">
        <f t="shared" si="205"/>
        <v>#VALUE!</v>
      </c>
      <c r="M445" s="31">
        <f t="shared" si="205"/>
        <v>28086.991190464036</v>
      </c>
      <c r="N445" s="32">
        <f t="shared" si="205"/>
        <v>5368.4348749525816</v>
      </c>
      <c r="O445" s="32">
        <f t="shared" si="205"/>
        <v>0</v>
      </c>
      <c r="P445" s="33">
        <f t="shared" si="205"/>
        <v>117793.11321035784</v>
      </c>
      <c r="Q445" s="33">
        <f t="shared" si="205"/>
        <v>103722.27879131329</v>
      </c>
      <c r="R445" s="33">
        <f t="shared" si="205"/>
        <v>379800.57788047154</v>
      </c>
      <c r="S445" s="34" t="e">
        <f t="shared" si="205"/>
        <v>#VALUE!</v>
      </c>
      <c r="T445" s="34" t="e">
        <f t="shared" si="205"/>
        <v>#VALUE!</v>
      </c>
      <c r="U445" s="35" t="e">
        <f t="shared" si="205"/>
        <v>#VALUE!</v>
      </c>
      <c r="V445" s="35" t="e">
        <f t="shared" si="205"/>
        <v>#VALUE!</v>
      </c>
      <c r="W445" s="36" t="e">
        <f t="shared" si="205"/>
        <v>#VALUE!</v>
      </c>
      <c r="X445" s="36" t="e">
        <f t="shared" si="205"/>
        <v>#VALUE!</v>
      </c>
      <c r="Y445" t="e">
        <f>NA()</f>
        <v>#N/A</v>
      </c>
      <c r="AE445">
        <v>60</v>
      </c>
      <c r="AG445">
        <f t="shared" si="193"/>
        <v>67.589693074991615</v>
      </c>
      <c r="AH445" s="29">
        <f t="shared" si="206"/>
        <v>54240.526564002153</v>
      </c>
      <c r="AI445" s="29">
        <f t="shared" si="206"/>
        <v>71603.68583482239</v>
      </c>
      <c r="AJ445" s="29">
        <f t="shared" si="206"/>
        <v>67277.989327155199</v>
      </c>
      <c r="AK445" s="29">
        <f t="shared" si="206"/>
        <v>64097.219566919186</v>
      </c>
      <c r="AL445" s="29">
        <f t="shared" si="206"/>
        <v>8583.6374969311237</v>
      </c>
      <c r="AM445" s="30" t="e">
        <f t="shared" si="206"/>
        <v>#VALUE!</v>
      </c>
      <c r="AN445" s="31">
        <f t="shared" si="206"/>
        <v>30727.481383587248</v>
      </c>
      <c r="AO445" s="32">
        <f t="shared" si="206"/>
        <v>5907.7132044853633</v>
      </c>
      <c r="AP445" s="32">
        <f t="shared" si="206"/>
        <v>0</v>
      </c>
      <c r="AQ445" s="33">
        <f t="shared" si="206"/>
        <v>125075.72173294866</v>
      </c>
      <c r="AR445" s="33">
        <f t="shared" si="206"/>
        <v>108274.94373305346</v>
      </c>
      <c r="AS445" s="33">
        <f t="shared" si="206"/>
        <v>384506.9483372473</v>
      </c>
      <c r="AT445" s="34" t="e">
        <f t="shared" si="206"/>
        <v>#VALUE!</v>
      </c>
      <c r="AU445" s="34" t="e">
        <f t="shared" si="206"/>
        <v>#VALUE!</v>
      </c>
      <c r="AV445" s="35" t="e">
        <f t="shared" si="206"/>
        <v>#VALUE!</v>
      </c>
      <c r="AW445" s="35" t="e">
        <f t="shared" si="206"/>
        <v>#VALUE!</v>
      </c>
      <c r="AX445" s="36" t="e">
        <f t="shared" si="206"/>
        <v>#VALUE!</v>
      </c>
      <c r="AY445" s="36" t="e">
        <f t="shared" si="206"/>
        <v>#VALUE!</v>
      </c>
      <c r="AZ445" t="e">
        <f>NA()</f>
        <v>#N/A</v>
      </c>
    </row>
    <row r="446" spans="4:52" x14ac:dyDescent="0.3">
      <c r="D446">
        <v>61</v>
      </c>
      <c r="F446">
        <v>60</v>
      </c>
      <c r="G446" s="29">
        <f t="shared" si="205"/>
        <v>52310.228746400557</v>
      </c>
      <c r="H446" s="29">
        <f t="shared" si="205"/>
        <v>67174.262154592521</v>
      </c>
      <c r="I446" s="29">
        <f t="shared" si="205"/>
        <v>63132.887622092778</v>
      </c>
      <c r="J446" s="29">
        <f t="shared" ref="J446:X446" si="207">300*J374*J146</f>
        <v>60301.806713996164</v>
      </c>
      <c r="K446" s="29">
        <f t="shared" si="207"/>
        <v>8368.3845860286183</v>
      </c>
      <c r="L446" s="30" t="e">
        <f t="shared" si="207"/>
        <v>#VALUE!</v>
      </c>
      <c r="M446" s="31">
        <f t="shared" si="207"/>
        <v>28424.866360245218</v>
      </c>
      <c r="N446" s="32">
        <f t="shared" si="207"/>
        <v>5435.8075376904271</v>
      </c>
      <c r="O446" s="32">
        <f t="shared" si="207"/>
        <v>0</v>
      </c>
      <c r="P446" s="33">
        <f t="shared" si="207"/>
        <v>118733.83794751986</v>
      </c>
      <c r="Q446" s="33">
        <f t="shared" si="207"/>
        <v>104339.7528135124</v>
      </c>
      <c r="R446" s="33">
        <f t="shared" si="207"/>
        <v>380533.01131137618</v>
      </c>
      <c r="S446" s="34" t="e">
        <f t="shared" si="207"/>
        <v>#VALUE!</v>
      </c>
      <c r="T446" s="34" t="e">
        <f t="shared" si="207"/>
        <v>#VALUE!</v>
      </c>
      <c r="U446" s="35" t="e">
        <f t="shared" si="207"/>
        <v>#VALUE!</v>
      </c>
      <c r="V446" s="35" t="e">
        <f t="shared" si="207"/>
        <v>#VALUE!</v>
      </c>
      <c r="W446" s="36" t="e">
        <f t="shared" si="207"/>
        <v>#VALUE!</v>
      </c>
      <c r="X446" s="36" t="e">
        <f t="shared" si="207"/>
        <v>#VALUE!</v>
      </c>
      <c r="Y446" t="e">
        <f>NA()</f>
        <v>#N/A</v>
      </c>
      <c r="AE446">
        <v>61</v>
      </c>
      <c r="AG446">
        <f t="shared" si="193"/>
        <v>68.046299655278801</v>
      </c>
      <c r="AH446" s="29">
        <f t="shared" si="206"/>
        <v>54330.384877762401</v>
      </c>
      <c r="AI446" s="29">
        <f t="shared" si="206"/>
        <v>71843.785250161411</v>
      </c>
      <c r="AJ446" s="29">
        <f t="shared" si="206"/>
        <v>67490.229385011713</v>
      </c>
      <c r="AK446" s="29">
        <f t="shared" ref="AK446:AY446" si="208">300*AK374*AK146</f>
        <v>64301.912745797948</v>
      </c>
      <c r="AL446" s="29">
        <f t="shared" si="208"/>
        <v>8593.4045046918727</v>
      </c>
      <c r="AM446" s="30" t="e">
        <f t="shared" si="208"/>
        <v>#VALUE!</v>
      </c>
      <c r="AN446" s="31">
        <f t="shared" si="208"/>
        <v>30852.100278409409</v>
      </c>
      <c r="AO446" s="32">
        <f t="shared" si="208"/>
        <v>5933.9639990694923</v>
      </c>
      <c r="AP446" s="32">
        <f t="shared" si="208"/>
        <v>0</v>
      </c>
      <c r="AQ446" s="33">
        <f t="shared" si="208"/>
        <v>125415.7001118808</v>
      </c>
      <c r="AR446" s="33">
        <f t="shared" si="208"/>
        <v>108474.11317930222</v>
      </c>
      <c r="AS446" s="33">
        <f t="shared" si="208"/>
        <v>384676.06799196755</v>
      </c>
      <c r="AT446" s="34" t="e">
        <f t="shared" si="208"/>
        <v>#VALUE!</v>
      </c>
      <c r="AU446" s="34" t="e">
        <f t="shared" si="208"/>
        <v>#VALUE!</v>
      </c>
      <c r="AV446" s="35" t="e">
        <f t="shared" si="208"/>
        <v>#VALUE!</v>
      </c>
      <c r="AW446" s="35" t="e">
        <f t="shared" si="208"/>
        <v>#VALUE!</v>
      </c>
      <c r="AX446" s="36" t="e">
        <f t="shared" si="208"/>
        <v>#VALUE!</v>
      </c>
      <c r="AY446" s="36" t="e">
        <f t="shared" si="208"/>
        <v>#VALUE!</v>
      </c>
      <c r="AZ446" t="e">
        <f>NA()</f>
        <v>#N/A</v>
      </c>
    </row>
    <row r="447" spans="4:52" x14ac:dyDescent="0.3">
      <c r="D447">
        <v>62</v>
      </c>
      <c r="F447">
        <v>61</v>
      </c>
      <c r="G447" s="29">
        <f t="shared" ref="G447:X456" si="209">300*G375*G147</f>
        <v>52618.414361264688</v>
      </c>
      <c r="H447" s="29">
        <f t="shared" si="209"/>
        <v>67807.662457831233</v>
      </c>
      <c r="I447" s="29">
        <f t="shared" si="209"/>
        <v>63750.858565095055</v>
      </c>
      <c r="J447" s="29">
        <f t="shared" si="209"/>
        <v>60846.658689027528</v>
      </c>
      <c r="K447" s="29">
        <f t="shared" si="209"/>
        <v>8403.3814804539816</v>
      </c>
      <c r="L447" s="30" t="e">
        <f t="shared" si="209"/>
        <v>#VALUE!</v>
      </c>
      <c r="M447" s="31">
        <f t="shared" si="209"/>
        <v>28754.378787525766</v>
      </c>
      <c r="N447" s="32">
        <f t="shared" si="209"/>
        <v>5501.9390178257272</v>
      </c>
      <c r="O447" s="32">
        <f t="shared" si="209"/>
        <v>0</v>
      </c>
      <c r="P447" s="33">
        <f t="shared" si="209"/>
        <v>119648.68231606687</v>
      </c>
      <c r="Q447" s="33">
        <f t="shared" si="209"/>
        <v>104932.17799463715</v>
      </c>
      <c r="R447" s="33">
        <f t="shared" si="209"/>
        <v>381208.03240539087</v>
      </c>
      <c r="S447" s="34" t="e">
        <f t="shared" si="209"/>
        <v>#VALUE!</v>
      </c>
      <c r="T447" s="34" t="e">
        <f t="shared" si="209"/>
        <v>#VALUE!</v>
      </c>
      <c r="U447" s="35" t="e">
        <f t="shared" si="209"/>
        <v>#VALUE!</v>
      </c>
      <c r="V447" s="35" t="e">
        <f t="shared" si="209"/>
        <v>#VALUE!</v>
      </c>
      <c r="W447" s="36" t="e">
        <f t="shared" si="209"/>
        <v>#VALUE!</v>
      </c>
      <c r="X447" s="36" t="e">
        <f t="shared" si="209"/>
        <v>#VALUE!</v>
      </c>
      <c r="Y447" t="e">
        <f>NA()</f>
        <v>#N/A</v>
      </c>
      <c r="AE447">
        <v>62</v>
      </c>
      <c r="AG447">
        <f t="shared" si="193"/>
        <v>68.467042634035067</v>
      </c>
      <c r="AH447" s="29">
        <f t="shared" ref="AH447:AY456" si="210">300*AH375*AH147</f>
        <v>54410.959088821044</v>
      </c>
      <c r="AI447" s="29">
        <f t="shared" si="210"/>
        <v>72062.538849382152</v>
      </c>
      <c r="AJ447" s="29">
        <f t="shared" si="210"/>
        <v>67682.410050078295</v>
      </c>
      <c r="AK447" s="29">
        <f t="shared" si="210"/>
        <v>64488.308412094208</v>
      </c>
      <c r="AL447" s="29">
        <f t="shared" si="210"/>
        <v>8602.1403579237285</v>
      </c>
      <c r="AM447" s="30" t="e">
        <f t="shared" si="210"/>
        <v>#VALUE!</v>
      </c>
      <c r="AN447" s="31">
        <f t="shared" si="210"/>
        <v>30965.612649225935</v>
      </c>
      <c r="AO447" s="32">
        <f t="shared" si="210"/>
        <v>5957.9460523478056</v>
      </c>
      <c r="AP447" s="32">
        <f t="shared" si="210"/>
        <v>0</v>
      </c>
      <c r="AQ447" s="33">
        <f t="shared" si="210"/>
        <v>125725.10468618608</v>
      </c>
      <c r="AR447" s="33">
        <f t="shared" si="210"/>
        <v>108654.27572846405</v>
      </c>
      <c r="AS447" s="33">
        <f t="shared" si="210"/>
        <v>384826.38054068957</v>
      </c>
      <c r="AT447" s="34" t="e">
        <f t="shared" si="210"/>
        <v>#VALUE!</v>
      </c>
      <c r="AU447" s="34" t="e">
        <f t="shared" si="210"/>
        <v>#VALUE!</v>
      </c>
      <c r="AV447" s="35" t="e">
        <f t="shared" si="210"/>
        <v>#VALUE!</v>
      </c>
      <c r="AW447" s="35" t="e">
        <f t="shared" si="210"/>
        <v>#VALUE!</v>
      </c>
      <c r="AX447" s="36" t="e">
        <f t="shared" si="210"/>
        <v>#VALUE!</v>
      </c>
      <c r="AY447" s="36" t="e">
        <f t="shared" si="210"/>
        <v>#VALUE!</v>
      </c>
      <c r="AZ447" t="e">
        <f>NA()</f>
        <v>#N/A</v>
      </c>
    </row>
    <row r="448" spans="4:52" x14ac:dyDescent="0.3">
      <c r="D448">
        <v>63</v>
      </c>
      <c r="F448">
        <v>62</v>
      </c>
      <c r="G448" s="29">
        <f t="shared" si="209"/>
        <v>52908.514058224806</v>
      </c>
      <c r="H448" s="29">
        <f t="shared" si="209"/>
        <v>68425.347061274573</v>
      </c>
      <c r="I448" s="29">
        <f t="shared" si="209"/>
        <v>64345.753069516635</v>
      </c>
      <c r="J448" s="29">
        <f t="shared" si="209"/>
        <v>61377.339338402002</v>
      </c>
      <c r="K448" s="29">
        <f t="shared" si="209"/>
        <v>8436.1209833696612</v>
      </c>
      <c r="L448" s="30" t="e">
        <f t="shared" si="209"/>
        <v>#VALUE!</v>
      </c>
      <c r="M448" s="31">
        <f t="shared" si="209"/>
        <v>29075.679090522346</v>
      </c>
      <c r="N448" s="32">
        <f t="shared" si="209"/>
        <v>5566.8431259003373</v>
      </c>
      <c r="O448" s="32">
        <f t="shared" si="209"/>
        <v>0</v>
      </c>
      <c r="P448" s="33">
        <f t="shared" si="209"/>
        <v>120538.30219207305</v>
      </c>
      <c r="Q448" s="33">
        <f t="shared" si="209"/>
        <v>105500.50800626275</v>
      </c>
      <c r="R448" s="33">
        <f t="shared" si="209"/>
        <v>381830.07814119372</v>
      </c>
      <c r="S448" s="34" t="e">
        <f t="shared" si="209"/>
        <v>#VALUE!</v>
      </c>
      <c r="T448" s="34" t="e">
        <f t="shared" si="209"/>
        <v>#VALUE!</v>
      </c>
      <c r="U448" s="35" t="e">
        <f t="shared" si="209"/>
        <v>#VALUE!</v>
      </c>
      <c r="V448" s="35" t="e">
        <f t="shared" si="209"/>
        <v>#VALUE!</v>
      </c>
      <c r="W448" s="36" t="e">
        <f t="shared" si="209"/>
        <v>#VALUE!</v>
      </c>
      <c r="X448" s="36" t="e">
        <f t="shared" si="209"/>
        <v>#VALUE!</v>
      </c>
      <c r="Y448" t="e">
        <f>NA()</f>
        <v>#N/A</v>
      </c>
      <c r="AE448">
        <v>63</v>
      </c>
      <c r="AG448">
        <f t="shared" si="193"/>
        <v>68.854738873676126</v>
      </c>
      <c r="AH448" s="29">
        <f t="shared" si="210"/>
        <v>54483.361059554794</v>
      </c>
      <c r="AI448" s="29">
        <f t="shared" si="210"/>
        <v>72262.018750541494</v>
      </c>
      <c r="AJ448" s="29">
        <f t="shared" si="210"/>
        <v>67856.660074214829</v>
      </c>
      <c r="AK448" s="29">
        <f t="shared" si="210"/>
        <v>64658.197864339731</v>
      </c>
      <c r="AL448" s="29">
        <f t="shared" si="210"/>
        <v>8609.9720483391557</v>
      </c>
      <c r="AM448" s="30" t="e">
        <f t="shared" si="210"/>
        <v>#VALUE!</v>
      </c>
      <c r="AN448" s="31">
        <f t="shared" si="210"/>
        <v>31069.09978649324</v>
      </c>
      <c r="AO448" s="32">
        <f t="shared" si="210"/>
        <v>5979.86983790459</v>
      </c>
      <c r="AP448" s="32">
        <f t="shared" si="210"/>
        <v>0</v>
      </c>
      <c r="AQ448" s="33">
        <f t="shared" si="210"/>
        <v>126006.95780762051</v>
      </c>
      <c r="AR448" s="33">
        <f t="shared" si="210"/>
        <v>108817.48009575183</v>
      </c>
      <c r="AS448" s="33">
        <f t="shared" si="210"/>
        <v>384960.35554876708</v>
      </c>
      <c r="AT448" s="34" t="e">
        <f t="shared" si="210"/>
        <v>#VALUE!</v>
      </c>
      <c r="AU448" s="34" t="e">
        <f t="shared" si="210"/>
        <v>#VALUE!</v>
      </c>
      <c r="AV448" s="35" t="e">
        <f t="shared" si="210"/>
        <v>#VALUE!</v>
      </c>
      <c r="AW448" s="35" t="e">
        <f t="shared" si="210"/>
        <v>#VALUE!</v>
      </c>
      <c r="AX448" s="36" t="e">
        <f t="shared" si="210"/>
        <v>#VALUE!</v>
      </c>
      <c r="AY448" s="36" t="e">
        <f t="shared" si="210"/>
        <v>#VALUE!</v>
      </c>
      <c r="AZ448" t="e">
        <f>NA()</f>
        <v>#N/A</v>
      </c>
    </row>
    <row r="449" spans="4:52" x14ac:dyDescent="0.3">
      <c r="D449">
        <v>64</v>
      </c>
      <c r="F449">
        <v>63</v>
      </c>
      <c r="G449" s="29">
        <f t="shared" si="209"/>
        <v>53181.511953820336</v>
      </c>
      <c r="H449" s="29">
        <f t="shared" si="209"/>
        <v>69027.643534057119</v>
      </c>
      <c r="I449" s="29">
        <f t="shared" si="209"/>
        <v>64918.264400870183</v>
      </c>
      <c r="J449" s="29">
        <f t="shared" si="209"/>
        <v>61894.164743825691</v>
      </c>
      <c r="K449" s="29">
        <f t="shared" si="209"/>
        <v>8466.7423854429908</v>
      </c>
      <c r="L449" s="30" t="e">
        <f t="shared" si="209"/>
        <v>#VALUE!</v>
      </c>
      <c r="M449" s="31">
        <f t="shared" si="209"/>
        <v>29388.918713091804</v>
      </c>
      <c r="N449" s="32">
        <f t="shared" si="209"/>
        <v>5630.5340874908989</v>
      </c>
      <c r="O449" s="32">
        <f t="shared" si="209"/>
        <v>0</v>
      </c>
      <c r="P449" s="33">
        <f t="shared" si="209"/>
        <v>121403.34071414951</v>
      </c>
      <c r="Q449" s="33">
        <f t="shared" si="209"/>
        <v>106045.66586167019</v>
      </c>
      <c r="R449" s="33">
        <f t="shared" si="209"/>
        <v>382403.25234711223</v>
      </c>
      <c r="S449" s="34" t="e">
        <f t="shared" si="209"/>
        <v>#VALUE!</v>
      </c>
      <c r="T449" s="34" t="e">
        <f t="shared" si="209"/>
        <v>#VALUE!</v>
      </c>
      <c r="U449" s="35" t="e">
        <f t="shared" si="209"/>
        <v>#VALUE!</v>
      </c>
      <c r="V449" s="35" t="e">
        <f t="shared" si="209"/>
        <v>#VALUE!</v>
      </c>
      <c r="W449" s="36" t="e">
        <f t="shared" si="209"/>
        <v>#VALUE!</v>
      </c>
      <c r="X449" s="36" t="e">
        <f t="shared" si="209"/>
        <v>#VALUE!</v>
      </c>
      <c r="Y449" t="e">
        <f>NA()</f>
        <v>#N/A</v>
      </c>
      <c r="AE449">
        <v>64</v>
      </c>
      <c r="AG449">
        <f t="shared" si="193"/>
        <v>69.211983989628195</v>
      </c>
      <c r="AH449" s="29">
        <f t="shared" si="210"/>
        <v>54548.546641481822</v>
      </c>
      <c r="AI449" s="29">
        <f t="shared" si="210"/>
        <v>72444.070158309711</v>
      </c>
      <c r="AJ449" s="29">
        <f t="shared" si="210"/>
        <v>68014.848171588994</v>
      </c>
      <c r="AK449" s="29">
        <f t="shared" si="210"/>
        <v>64813.17400926612</v>
      </c>
      <c r="AL449" s="29">
        <f t="shared" si="210"/>
        <v>8617.0081913900285</v>
      </c>
      <c r="AM449" s="30" t="e">
        <f t="shared" si="210"/>
        <v>#VALUE!</v>
      </c>
      <c r="AN449" s="31">
        <f t="shared" si="210"/>
        <v>31163.524334131529</v>
      </c>
      <c r="AO449" s="32">
        <f t="shared" si="210"/>
        <v>5999.9242002583087</v>
      </c>
      <c r="AP449" s="32">
        <f t="shared" si="210"/>
        <v>0</v>
      </c>
      <c r="AQ449" s="33">
        <f t="shared" si="210"/>
        <v>126263.94244981068</v>
      </c>
      <c r="AR449" s="33">
        <f t="shared" si="210"/>
        <v>108965.519143575</v>
      </c>
      <c r="AS449" s="33">
        <f t="shared" si="210"/>
        <v>385080.08031637687</v>
      </c>
      <c r="AT449" s="34" t="e">
        <f t="shared" si="210"/>
        <v>#VALUE!</v>
      </c>
      <c r="AU449" s="34" t="e">
        <f t="shared" si="210"/>
        <v>#VALUE!</v>
      </c>
      <c r="AV449" s="35" t="e">
        <f t="shared" si="210"/>
        <v>#VALUE!</v>
      </c>
      <c r="AW449" s="35" t="e">
        <f t="shared" si="210"/>
        <v>#VALUE!</v>
      </c>
      <c r="AX449" s="36" t="e">
        <f t="shared" si="210"/>
        <v>#VALUE!</v>
      </c>
      <c r="AY449" s="36" t="e">
        <f t="shared" si="210"/>
        <v>#VALUE!</v>
      </c>
      <c r="AZ449" t="e">
        <f>NA()</f>
        <v>#N/A</v>
      </c>
    </row>
    <row r="450" spans="4:52" x14ac:dyDescent="0.3">
      <c r="D450">
        <v>65</v>
      </c>
      <c r="F450">
        <v>64</v>
      </c>
      <c r="G450" s="29">
        <f t="shared" si="209"/>
        <v>53438.348268730704</v>
      </c>
      <c r="H450" s="29">
        <f t="shared" si="209"/>
        <v>69614.876820397083</v>
      </c>
      <c r="I450" s="29">
        <f t="shared" si="209"/>
        <v>65469.080632887846</v>
      </c>
      <c r="J450" s="29">
        <f t="shared" si="209"/>
        <v>62397.447550789526</v>
      </c>
      <c r="K450" s="29">
        <f t="shared" si="209"/>
        <v>8495.3772193169461</v>
      </c>
      <c r="L450" s="30" t="e">
        <f t="shared" si="209"/>
        <v>#VALUE!</v>
      </c>
      <c r="M450" s="31">
        <f t="shared" si="209"/>
        <v>29694.249654008388</v>
      </c>
      <c r="N450" s="32">
        <f t="shared" si="209"/>
        <v>5693.0264950983583</v>
      </c>
      <c r="O450" s="32">
        <f t="shared" si="209"/>
        <v>0</v>
      </c>
      <c r="P450" s="33">
        <f t="shared" si="209"/>
        <v>122244.42822517602</v>
      </c>
      <c r="Q450" s="33">
        <f t="shared" si="209"/>
        <v>106568.5443522748</v>
      </c>
      <c r="R450" s="33">
        <f t="shared" si="209"/>
        <v>382931.34919748426</v>
      </c>
      <c r="S450" s="34" t="e">
        <f t="shared" si="209"/>
        <v>#VALUE!</v>
      </c>
      <c r="T450" s="34" t="e">
        <f t="shared" si="209"/>
        <v>#VALUE!</v>
      </c>
      <c r="U450" s="35" t="e">
        <f t="shared" si="209"/>
        <v>#VALUE!</v>
      </c>
      <c r="V450" s="35" t="e">
        <f t="shared" si="209"/>
        <v>#VALUE!</v>
      </c>
      <c r="W450" s="36" t="e">
        <f t="shared" si="209"/>
        <v>#VALUE!</v>
      </c>
      <c r="X450" s="36" t="e">
        <f t="shared" si="209"/>
        <v>#VALUE!</v>
      </c>
      <c r="Y450" t="e">
        <f>NA()</f>
        <v>#N/A</v>
      </c>
      <c r="AE450">
        <v>65</v>
      </c>
      <c r="AG450">
        <f t="shared" si="193"/>
        <v>69.541169727900453</v>
      </c>
      <c r="AH450" s="29">
        <f t="shared" si="210"/>
        <v>54607.340897754446</v>
      </c>
      <c r="AI450" s="29">
        <f t="shared" si="210"/>
        <v>72610.339865518836</v>
      </c>
      <c r="AJ450" s="29">
        <f t="shared" si="210"/>
        <v>68158.619559889252</v>
      </c>
      <c r="AK450" s="29">
        <f t="shared" si="210"/>
        <v>64954.656602977433</v>
      </c>
      <c r="AL450" s="29">
        <f t="shared" si="210"/>
        <v>8623.3420904267041</v>
      </c>
      <c r="AM450" s="30" t="e">
        <f t="shared" si="210"/>
        <v>#VALUE!</v>
      </c>
      <c r="AN450" s="31">
        <f t="shared" si="210"/>
        <v>31249.745176460099</v>
      </c>
      <c r="AO450" s="32">
        <f t="shared" si="210"/>
        <v>6018.2788713561959</v>
      </c>
      <c r="AP450" s="32">
        <f t="shared" si="210"/>
        <v>0</v>
      </c>
      <c r="AQ450" s="33">
        <f t="shared" si="210"/>
        <v>126498.44613141027</v>
      </c>
      <c r="AR450" s="33">
        <f t="shared" si="210"/>
        <v>109099.96686873579</v>
      </c>
      <c r="AS450" s="33">
        <f t="shared" si="210"/>
        <v>385187.32790194044</v>
      </c>
      <c r="AT450" s="34" t="e">
        <f t="shared" si="210"/>
        <v>#VALUE!</v>
      </c>
      <c r="AU450" s="34" t="e">
        <f t="shared" si="210"/>
        <v>#VALUE!</v>
      </c>
      <c r="AV450" s="35" t="e">
        <f t="shared" si="210"/>
        <v>#VALUE!</v>
      </c>
      <c r="AW450" s="35" t="e">
        <f t="shared" si="210"/>
        <v>#VALUE!</v>
      </c>
      <c r="AX450" s="36" t="e">
        <f t="shared" si="210"/>
        <v>#VALUE!</v>
      </c>
      <c r="AY450" s="36" t="e">
        <f t="shared" si="210"/>
        <v>#VALUE!</v>
      </c>
      <c r="AZ450" t="e">
        <f>NA()</f>
        <v>#N/A</v>
      </c>
    </row>
    <row r="451" spans="4:52" x14ac:dyDescent="0.3">
      <c r="D451">
        <v>66</v>
      </c>
      <c r="F451">
        <v>65</v>
      </c>
      <c r="G451" s="29">
        <f t="shared" si="209"/>
        <v>53679.920007501474</v>
      </c>
      <c r="H451" s="29">
        <f t="shared" si="209"/>
        <v>70187.368912632999</v>
      </c>
      <c r="I451" s="29">
        <f t="shared" si="209"/>
        <v>65998.882922270757</v>
      </c>
      <c r="J451" s="29">
        <f t="shared" si="209"/>
        <v>62887.496706992482</v>
      </c>
      <c r="K451" s="29">
        <f t="shared" si="209"/>
        <v>8522.1495770570564</v>
      </c>
      <c r="L451" s="30" t="e">
        <f t="shared" si="209"/>
        <v>#VALUE!</v>
      </c>
      <c r="M451" s="31">
        <f t="shared" si="209"/>
        <v>29991.82421088919</v>
      </c>
      <c r="N451" s="32">
        <f t="shared" si="209"/>
        <v>5754.3352633507793</v>
      </c>
      <c r="O451" s="32">
        <f t="shared" si="209"/>
        <v>0</v>
      </c>
      <c r="P451" s="33">
        <f t="shared" si="209"/>
        <v>123062.1822465306</v>
      </c>
      <c r="Q451" s="33">
        <f t="shared" si="209"/>
        <v>107070.00654166412</v>
      </c>
      <c r="R451" s="33">
        <f t="shared" si="209"/>
        <v>383417.87529414095</v>
      </c>
      <c r="S451" s="34" t="e">
        <f t="shared" si="209"/>
        <v>#VALUE!</v>
      </c>
      <c r="T451" s="34" t="e">
        <f t="shared" si="209"/>
        <v>#VALUE!</v>
      </c>
      <c r="U451" s="35" t="e">
        <f t="shared" si="209"/>
        <v>#VALUE!</v>
      </c>
      <c r="V451" s="35" t="e">
        <f t="shared" si="209"/>
        <v>#VALUE!</v>
      </c>
      <c r="W451" s="36" t="e">
        <f t="shared" si="209"/>
        <v>#VALUE!</v>
      </c>
      <c r="X451" s="36" t="e">
        <f t="shared" si="209"/>
        <v>#VALUE!</v>
      </c>
      <c r="Y451" t="e">
        <f>NA()</f>
        <v>#N/A</v>
      </c>
      <c r="AE451">
        <v>66</v>
      </c>
      <c r="AG451">
        <f t="shared" ref="AG451:AG456" si="211">AE79</f>
        <v>69.844499977757209</v>
      </c>
      <c r="AH451" s="29">
        <f t="shared" si="210"/>
        <v>54660.458755394589</v>
      </c>
      <c r="AI451" s="29">
        <f t="shared" si="210"/>
        <v>72762.300681504494</v>
      </c>
      <c r="AJ451" s="29">
        <f t="shared" si="210"/>
        <v>68289.426722265533</v>
      </c>
      <c r="AK451" s="29">
        <f t="shared" si="210"/>
        <v>65083.913837743021</v>
      </c>
      <c r="AL451" s="29">
        <f t="shared" si="210"/>
        <v>8629.0542283557334</v>
      </c>
      <c r="AM451" s="30" t="e">
        <f t="shared" si="210"/>
        <v>#VALUE!</v>
      </c>
      <c r="AN451" s="31">
        <f t="shared" si="210"/>
        <v>31328.530210494882</v>
      </c>
      <c r="AO451" s="32">
        <f t="shared" si="210"/>
        <v>6035.0866558109437</v>
      </c>
      <c r="AP451" s="32">
        <f t="shared" si="210"/>
        <v>0</v>
      </c>
      <c r="AQ451" s="33">
        <f t="shared" si="210"/>
        <v>126712.5983546388</v>
      </c>
      <c r="AR451" s="33">
        <f t="shared" si="210"/>
        <v>109222.209331875</v>
      </c>
      <c r="AS451" s="33">
        <f t="shared" si="210"/>
        <v>385283.61161840125</v>
      </c>
      <c r="AT451" s="34" t="e">
        <f t="shared" si="210"/>
        <v>#VALUE!</v>
      </c>
      <c r="AU451" s="34" t="e">
        <f t="shared" si="210"/>
        <v>#VALUE!</v>
      </c>
      <c r="AV451" s="35" t="e">
        <f t="shared" si="210"/>
        <v>#VALUE!</v>
      </c>
      <c r="AW451" s="35" t="e">
        <f t="shared" si="210"/>
        <v>#VALUE!</v>
      </c>
      <c r="AX451" s="36" t="e">
        <f t="shared" si="210"/>
        <v>#VALUE!</v>
      </c>
      <c r="AY451" s="36" t="e">
        <f t="shared" si="210"/>
        <v>#VALUE!</v>
      </c>
      <c r="AZ451" t="e">
        <f>NA()</f>
        <v>#N/A</v>
      </c>
    </row>
    <row r="452" spans="4:52" x14ac:dyDescent="0.3">
      <c r="D452">
        <v>67</v>
      </c>
      <c r="F452">
        <v>66</v>
      </c>
      <c r="G452" s="29">
        <f t="shared" si="209"/>
        <v>53907.081830136776</v>
      </c>
      <c r="H452" s="29">
        <f t="shared" si="209"/>
        <v>70745.438559524686</v>
      </c>
      <c r="I452" s="29">
        <f t="shared" si="209"/>
        <v>66508.344003320439</v>
      </c>
      <c r="J452" s="29">
        <f t="shared" si="209"/>
        <v>63364.617232458069</v>
      </c>
      <c r="K452" s="29">
        <f t="shared" si="209"/>
        <v>8547.1764317761863</v>
      </c>
      <c r="L452" s="30" t="e">
        <f t="shared" si="209"/>
        <v>#VALUE!</v>
      </c>
      <c r="M452" s="31">
        <f t="shared" si="209"/>
        <v>30281.794738766235</v>
      </c>
      <c r="N452" s="32">
        <f t="shared" si="209"/>
        <v>5814.4755873015238</v>
      </c>
      <c r="O452" s="32">
        <f t="shared" si="209"/>
        <v>0</v>
      </c>
      <c r="P452" s="33">
        <f t="shared" si="209"/>
        <v>123857.20748146044</v>
      </c>
      <c r="Q452" s="33">
        <f t="shared" si="209"/>
        <v>107550.88630801754</v>
      </c>
      <c r="R452" s="33">
        <f t="shared" si="209"/>
        <v>383866.07037728059</v>
      </c>
      <c r="S452" s="34" t="e">
        <f t="shared" si="209"/>
        <v>#VALUE!</v>
      </c>
      <c r="T452" s="34" t="e">
        <f t="shared" si="209"/>
        <v>#VALUE!</v>
      </c>
      <c r="U452" s="35" t="e">
        <f t="shared" si="209"/>
        <v>#VALUE!</v>
      </c>
      <c r="V452" s="35" t="e">
        <f t="shared" si="209"/>
        <v>#VALUE!</v>
      </c>
      <c r="W452" s="36" t="e">
        <f t="shared" si="209"/>
        <v>#VALUE!</v>
      </c>
      <c r="X452" s="36" t="e">
        <f t="shared" si="209"/>
        <v>#VALUE!</v>
      </c>
      <c r="Y452" t="e">
        <f>NA()</f>
        <v>#N/A</v>
      </c>
      <c r="AE452">
        <v>67</v>
      </c>
      <c r="AG452">
        <f t="shared" si="211"/>
        <v>70.124005526694646</v>
      </c>
      <c r="AH452" s="29">
        <f t="shared" si="210"/>
        <v>54708.521993628594</v>
      </c>
      <c r="AI452" s="29">
        <f t="shared" si="210"/>
        <v>72901.272434174432</v>
      </c>
      <c r="AJ452" s="29">
        <f t="shared" si="210"/>
        <v>68408.555391353511</v>
      </c>
      <c r="AK452" s="29">
        <f t="shared" si="210"/>
        <v>65202.080862262286</v>
      </c>
      <c r="AL452" s="29">
        <f t="shared" si="210"/>
        <v>8634.2143039450584</v>
      </c>
      <c r="AM452" s="30" t="e">
        <f t="shared" si="210"/>
        <v>#VALUE!</v>
      </c>
      <c r="AN452" s="31">
        <f t="shared" si="210"/>
        <v>31400.567335312506</v>
      </c>
      <c r="AO452" s="32">
        <f t="shared" si="210"/>
        <v>6050.4853331714612</v>
      </c>
      <c r="AP452" s="32">
        <f t="shared" si="210"/>
        <v>0</v>
      </c>
      <c r="AQ452" s="33">
        <f t="shared" si="210"/>
        <v>126908.30262570862</v>
      </c>
      <c r="AR452" s="33">
        <f t="shared" si="210"/>
        <v>109333.4706252083</v>
      </c>
      <c r="AS452" s="33">
        <f t="shared" si="210"/>
        <v>385370.22894558945</v>
      </c>
      <c r="AT452" s="34" t="e">
        <f t="shared" si="210"/>
        <v>#VALUE!</v>
      </c>
      <c r="AU452" s="34" t="e">
        <f t="shared" si="210"/>
        <v>#VALUE!</v>
      </c>
      <c r="AV452" s="35" t="e">
        <f t="shared" si="210"/>
        <v>#VALUE!</v>
      </c>
      <c r="AW452" s="35" t="e">
        <f t="shared" si="210"/>
        <v>#VALUE!</v>
      </c>
      <c r="AX452" s="36" t="e">
        <f t="shared" si="210"/>
        <v>#VALUE!</v>
      </c>
      <c r="AY452" s="36" t="e">
        <f t="shared" si="210"/>
        <v>#VALUE!</v>
      </c>
      <c r="AZ452" t="e">
        <f>NA()</f>
        <v>#N/A</v>
      </c>
    </row>
    <row r="453" spans="4:52" x14ac:dyDescent="0.3">
      <c r="D453">
        <v>68</v>
      </c>
      <c r="F453">
        <v>67</v>
      </c>
      <c r="G453" s="29">
        <f t="shared" si="209"/>
        <v>54120.647078150549</v>
      </c>
      <c r="H453" s="29">
        <f t="shared" si="209"/>
        <v>71289.401006978849</v>
      </c>
      <c r="I453" s="29">
        <f t="shared" si="209"/>
        <v>66998.126883193021</v>
      </c>
      <c r="J453" s="29">
        <f t="shared" si="209"/>
        <v>63829.110018688029</v>
      </c>
      <c r="K453" s="29">
        <f t="shared" si="209"/>
        <v>8570.5679600384265</v>
      </c>
      <c r="L453" s="30" t="e">
        <f t="shared" si="209"/>
        <v>#VALUE!</v>
      </c>
      <c r="M453" s="31">
        <f t="shared" si="209"/>
        <v>30564.313423219155</v>
      </c>
      <c r="N453" s="32">
        <f t="shared" si="209"/>
        <v>5873.4629036201814</v>
      </c>
      <c r="O453" s="32">
        <f t="shared" si="209"/>
        <v>0</v>
      </c>
      <c r="P453" s="33">
        <f t="shared" si="209"/>
        <v>124630.09584454523</v>
      </c>
      <c r="Q453" s="33">
        <f t="shared" si="209"/>
        <v>108011.98892669124</v>
      </c>
      <c r="R453" s="33">
        <f t="shared" si="209"/>
        <v>384278.92671666871</v>
      </c>
      <c r="S453" s="34" t="e">
        <f t="shared" si="209"/>
        <v>#VALUE!</v>
      </c>
      <c r="T453" s="34" t="e">
        <f t="shared" si="209"/>
        <v>#VALUE!</v>
      </c>
      <c r="U453" s="35" t="e">
        <f t="shared" si="209"/>
        <v>#VALUE!</v>
      </c>
      <c r="V453" s="35" t="e">
        <f t="shared" si="209"/>
        <v>#VALUE!</v>
      </c>
      <c r="W453" s="36" t="e">
        <f t="shared" si="209"/>
        <v>#VALUE!</v>
      </c>
      <c r="X453" s="36" t="e">
        <f t="shared" si="209"/>
        <v>#VALUE!</v>
      </c>
      <c r="Y453" t="e">
        <f>NA()</f>
        <v>#N/A</v>
      </c>
      <c r="AE453">
        <v>68</v>
      </c>
      <c r="AG453">
        <f t="shared" si="211"/>
        <v>70.381557656506004</v>
      </c>
      <c r="AH453" s="29">
        <f t="shared" si="210"/>
        <v>54752.073281178658</v>
      </c>
      <c r="AI453" s="29">
        <f t="shared" si="210"/>
        <v>73028.440081258057</v>
      </c>
      <c r="AJ453" s="29">
        <f t="shared" si="210"/>
        <v>68517.146570822384</v>
      </c>
      <c r="AK453" s="29">
        <f t="shared" si="210"/>
        <v>65310.175720626525</v>
      </c>
      <c r="AL453" s="29">
        <f t="shared" si="210"/>
        <v>8638.8829040770179</v>
      </c>
      <c r="AM453" s="30" t="e">
        <f t="shared" si="210"/>
        <v>#VALUE!</v>
      </c>
      <c r="AN453" s="31">
        <f t="shared" si="210"/>
        <v>31466.473934168764</v>
      </c>
      <c r="AO453" s="32">
        <f t="shared" si="210"/>
        <v>6064.5993179441102</v>
      </c>
      <c r="AP453" s="32">
        <f t="shared" si="210"/>
        <v>0</v>
      </c>
      <c r="AQ453" s="33">
        <f t="shared" si="210"/>
        <v>127087.26393255107</v>
      </c>
      <c r="AR453" s="33">
        <f t="shared" si="210"/>
        <v>109434.83475965558</v>
      </c>
      <c r="AS453" s="33">
        <f t="shared" si="210"/>
        <v>385448.29711113457</v>
      </c>
      <c r="AT453" s="34" t="e">
        <f t="shared" si="210"/>
        <v>#VALUE!</v>
      </c>
      <c r="AU453" s="34" t="e">
        <f t="shared" si="210"/>
        <v>#VALUE!</v>
      </c>
      <c r="AV453" s="35" t="e">
        <f t="shared" si="210"/>
        <v>#VALUE!</v>
      </c>
      <c r="AW453" s="35" t="e">
        <f t="shared" si="210"/>
        <v>#VALUE!</v>
      </c>
      <c r="AX453" s="36" t="e">
        <f t="shared" si="210"/>
        <v>#VALUE!</v>
      </c>
      <c r="AY453" s="36" t="e">
        <f t="shared" si="210"/>
        <v>#VALUE!</v>
      </c>
      <c r="AZ453" t="e">
        <f>NA()</f>
        <v>#N/A</v>
      </c>
    </row>
    <row r="454" spans="4:52" x14ac:dyDescent="0.3">
      <c r="D454">
        <v>69</v>
      </c>
      <c r="F454">
        <v>68</v>
      </c>
      <c r="G454" s="29">
        <f t="shared" si="209"/>
        <v>54321.388922553109</v>
      </c>
      <c r="H454" s="29">
        <f t="shared" si="209"/>
        <v>71819.567768586145</v>
      </c>
      <c r="I454" s="29">
        <f t="shared" si="209"/>
        <v>67468.883719849298</v>
      </c>
      <c r="J454" s="29">
        <f t="shared" si="209"/>
        <v>64281.271654412987</v>
      </c>
      <c r="K454" s="29">
        <f t="shared" si="209"/>
        <v>8592.4278622391648</v>
      </c>
      <c r="L454" s="30" t="e">
        <f t="shared" si="209"/>
        <v>#VALUE!</v>
      </c>
      <c r="M454" s="31">
        <f t="shared" si="209"/>
        <v>30839.532067901309</v>
      </c>
      <c r="N454" s="32">
        <f t="shared" si="209"/>
        <v>5931.3128544881201</v>
      </c>
      <c r="O454" s="32">
        <f t="shared" si="209"/>
        <v>0</v>
      </c>
      <c r="P454" s="33">
        <f t="shared" si="209"/>
        <v>125381.42651448198</v>
      </c>
      <c r="Q454" s="33">
        <f t="shared" si="209"/>
        <v>108454.09168566002</v>
      </c>
      <c r="R454" s="33">
        <f t="shared" si="209"/>
        <v>384659.20723872725</v>
      </c>
      <c r="S454" s="34" t="e">
        <f t="shared" si="209"/>
        <v>#VALUE!</v>
      </c>
      <c r="T454" s="34" t="e">
        <f t="shared" si="209"/>
        <v>#VALUE!</v>
      </c>
      <c r="U454" s="35" t="e">
        <f t="shared" si="209"/>
        <v>#VALUE!</v>
      </c>
      <c r="V454" s="35" t="e">
        <f t="shared" si="209"/>
        <v>#VALUE!</v>
      </c>
      <c r="W454" s="36" t="e">
        <f t="shared" si="209"/>
        <v>#VALUE!</v>
      </c>
      <c r="X454" s="36" t="e">
        <f t="shared" si="209"/>
        <v>#VALUE!</v>
      </c>
      <c r="Y454" t="e">
        <f>NA()</f>
        <v>#N/A</v>
      </c>
      <c r="AE454">
        <v>69</v>
      </c>
      <c r="AG454">
        <f t="shared" si="211"/>
        <v>70.618880671460559</v>
      </c>
      <c r="AH454" s="29">
        <f t="shared" si="210"/>
        <v>54791.587825820039</v>
      </c>
      <c r="AI454" s="29">
        <f t="shared" si="210"/>
        <v>73144.869375179856</v>
      </c>
      <c r="AJ454" s="29">
        <f t="shared" si="210"/>
        <v>68616.215260333178</v>
      </c>
      <c r="AK454" s="29">
        <f t="shared" si="210"/>
        <v>65409.113111689701</v>
      </c>
      <c r="AL454" s="29">
        <f t="shared" si="210"/>
        <v>8643.1128834840947</v>
      </c>
      <c r="AM454" s="30" t="e">
        <f t="shared" si="210"/>
        <v>#VALUE!</v>
      </c>
      <c r="AN454" s="31">
        <f t="shared" si="210"/>
        <v>31526.805079023539</v>
      </c>
      <c r="AO454" s="32">
        <f t="shared" si="210"/>
        <v>6077.5411117491949</v>
      </c>
      <c r="AP454" s="32">
        <f t="shared" si="210"/>
        <v>0</v>
      </c>
      <c r="AQ454" s="33">
        <f t="shared" si="210"/>
        <v>127251.01240089064</v>
      </c>
      <c r="AR454" s="33">
        <f t="shared" si="210"/>
        <v>109527.26418263261</v>
      </c>
      <c r="AS454" s="33">
        <f t="shared" si="210"/>
        <v>385518.78207470739</v>
      </c>
      <c r="AT454" s="34" t="e">
        <f t="shared" si="210"/>
        <v>#VALUE!</v>
      </c>
      <c r="AU454" s="34" t="e">
        <f t="shared" si="210"/>
        <v>#VALUE!</v>
      </c>
      <c r="AV454" s="35" t="e">
        <f t="shared" si="210"/>
        <v>#VALUE!</v>
      </c>
      <c r="AW454" s="35" t="e">
        <f t="shared" si="210"/>
        <v>#VALUE!</v>
      </c>
      <c r="AX454" s="36" t="e">
        <f t="shared" si="210"/>
        <v>#VALUE!</v>
      </c>
      <c r="AY454" s="36" t="e">
        <f t="shared" si="210"/>
        <v>#VALUE!</v>
      </c>
      <c r="AZ454" t="e">
        <f>NA()</f>
        <v>#N/A</v>
      </c>
    </row>
    <row r="455" spans="4:52" x14ac:dyDescent="0.3">
      <c r="D455">
        <v>70</v>
      </c>
      <c r="F455">
        <v>69</v>
      </c>
      <c r="G455" s="29">
        <f t="shared" si="209"/>
        <v>54510.041605611397</v>
      </c>
      <c r="H455" s="29">
        <f t="shared" si="209"/>
        <v>72336.24642356085</v>
      </c>
      <c r="I455" s="29">
        <f t="shared" si="209"/>
        <v>67921.254866048606</v>
      </c>
      <c r="J455" s="29">
        <f t="shared" si="209"/>
        <v>64721.394275694904</v>
      </c>
      <c r="K455" s="29">
        <f t="shared" si="209"/>
        <v>8612.8536786736258</v>
      </c>
      <c r="L455" s="30" t="e">
        <f t="shared" si="209"/>
        <v>#VALUE!</v>
      </c>
      <c r="M455" s="31">
        <f t="shared" si="209"/>
        <v>31107.601896218945</v>
      </c>
      <c r="N455" s="32">
        <f t="shared" si="209"/>
        <v>5988.0412540235666</v>
      </c>
      <c r="O455" s="32">
        <f t="shared" si="209"/>
        <v>0</v>
      </c>
      <c r="P455" s="33">
        <f t="shared" si="209"/>
        <v>126111.76600767241</v>
      </c>
      <c r="Q455" s="33">
        <f t="shared" si="209"/>
        <v>108877.94452732566</v>
      </c>
      <c r="R455" s="33">
        <f t="shared" si="209"/>
        <v>385009.4624480565</v>
      </c>
      <c r="S455" s="34" t="e">
        <f t="shared" si="209"/>
        <v>#VALUE!</v>
      </c>
      <c r="T455" s="34" t="e">
        <f t="shared" si="209"/>
        <v>#VALUE!</v>
      </c>
      <c r="U455" s="35" t="e">
        <f t="shared" si="209"/>
        <v>#VALUE!</v>
      </c>
      <c r="V455" s="35" t="e">
        <f t="shared" si="209"/>
        <v>#VALUE!</v>
      </c>
      <c r="W455" s="36" t="e">
        <f t="shared" si="209"/>
        <v>#VALUE!</v>
      </c>
      <c r="X455" s="36" t="e">
        <f t="shared" si="209"/>
        <v>#VALUE!</v>
      </c>
      <c r="Y455" t="e">
        <f>NA()</f>
        <v>#N/A</v>
      </c>
      <c r="AE455">
        <v>70</v>
      </c>
      <c r="AG455">
        <f t="shared" si="211"/>
        <v>70.837563442472316</v>
      </c>
      <c r="AH455" s="29">
        <f t="shared" si="210"/>
        <v>54827.483083394029</v>
      </c>
      <c r="AI455" s="29">
        <f t="shared" si="210"/>
        <v>73251.520451508317</v>
      </c>
      <c r="AJ455" s="29">
        <f t="shared" si="210"/>
        <v>68706.666429230783</v>
      </c>
      <c r="AK455" s="29">
        <f t="shared" si="210"/>
        <v>65499.716302407178</v>
      </c>
      <c r="AL455" s="29">
        <f t="shared" si="210"/>
        <v>8646.9505083055628</v>
      </c>
      <c r="AM455" s="30" t="e">
        <f t="shared" si="210"/>
        <v>#VALUE!</v>
      </c>
      <c r="AN455" s="31">
        <f t="shared" si="210"/>
        <v>31582.060649224011</v>
      </c>
      <c r="AO455" s="32">
        <f t="shared" si="210"/>
        <v>6089.4125767021496</v>
      </c>
      <c r="AP455" s="32">
        <f t="shared" si="210"/>
        <v>0</v>
      </c>
      <c r="AQ455" s="33">
        <f t="shared" si="210"/>
        <v>127400.92372458294</v>
      </c>
      <c r="AR455" s="33">
        <f t="shared" si="210"/>
        <v>109611.61550301494</v>
      </c>
      <c r="AS455" s="33">
        <f t="shared" si="210"/>
        <v>385582.52225987543</v>
      </c>
      <c r="AT455" s="34" t="e">
        <f t="shared" si="210"/>
        <v>#VALUE!</v>
      </c>
      <c r="AU455" s="34" t="e">
        <f t="shared" si="210"/>
        <v>#VALUE!</v>
      </c>
      <c r="AV455" s="35" t="e">
        <f t="shared" si="210"/>
        <v>#VALUE!</v>
      </c>
      <c r="AW455" s="35" t="e">
        <f t="shared" si="210"/>
        <v>#VALUE!</v>
      </c>
      <c r="AX455" s="36" t="e">
        <f t="shared" si="210"/>
        <v>#VALUE!</v>
      </c>
      <c r="AY455" s="36" t="e">
        <f t="shared" si="210"/>
        <v>#VALUE!</v>
      </c>
      <c r="AZ455" t="e">
        <f>NA()</f>
        <v>#N/A</v>
      </c>
    </row>
    <row r="456" spans="4:52" x14ac:dyDescent="0.3">
      <c r="D456">
        <v>71</v>
      </c>
      <c r="F456">
        <v>70</v>
      </c>
      <c r="G456" s="29">
        <f t="shared" si="209"/>
        <v>54687.301752107363</v>
      </c>
      <c r="H456" s="29">
        <f t="shared" si="209"/>
        <v>72839.740439865098</v>
      </c>
      <c r="I456" s="29">
        <f t="shared" si="209"/>
        <v>68355.86806394771</v>
      </c>
      <c r="J456" s="29">
        <f t="shared" si="209"/>
        <v>65149.765438316732</v>
      </c>
      <c r="K456" s="29">
        <f t="shared" si="209"/>
        <v>8631.9370994498531</v>
      </c>
      <c r="L456" s="30" t="e">
        <f t="shared" si="209"/>
        <v>#VALUE!</v>
      </c>
      <c r="M456" s="31">
        <f t="shared" si="209"/>
        <v>31368.673366857725</v>
      </c>
      <c r="N456" s="32">
        <f t="shared" si="209"/>
        <v>6043.6640570731979</v>
      </c>
      <c r="O456" s="32">
        <f t="shared" si="209"/>
        <v>0</v>
      </c>
      <c r="P456" s="33">
        <f t="shared" si="209"/>
        <v>126821.66827032156</v>
      </c>
      <c r="Q456" s="33">
        <f t="shared" si="209"/>
        <v>109284.27071093621</v>
      </c>
      <c r="R456" s="33">
        <f t="shared" si="209"/>
        <v>385332.04620357783</v>
      </c>
      <c r="S456" s="34" t="e">
        <f t="shared" si="209"/>
        <v>#VALUE!</v>
      </c>
      <c r="T456" s="34" t="e">
        <f t="shared" si="209"/>
        <v>#VALUE!</v>
      </c>
      <c r="U456" s="35" t="e">
        <f t="shared" si="209"/>
        <v>#VALUE!</v>
      </c>
      <c r="V456" s="35" t="e">
        <f t="shared" si="209"/>
        <v>#VALUE!</v>
      </c>
      <c r="W456" s="36" t="e">
        <f t="shared" si="209"/>
        <v>#VALUE!</v>
      </c>
      <c r="X456" s="36" t="e">
        <f t="shared" si="209"/>
        <v>#VALUE!</v>
      </c>
      <c r="Y456" t="e">
        <f>NA()</f>
        <v>#N/A</v>
      </c>
      <c r="AE456">
        <v>71</v>
      </c>
      <c r="AG456">
        <f t="shared" si="211"/>
        <v>71.039070044546008</v>
      </c>
      <c r="AH456" s="29">
        <f t="shared" si="210"/>
        <v>54860.126882891724</v>
      </c>
      <c r="AI456" s="29">
        <f t="shared" si="210"/>
        <v>73349.259649796863</v>
      </c>
      <c r="AJ456" s="29">
        <f t="shared" si="210"/>
        <v>68789.30868686024</v>
      </c>
      <c r="AK456" s="29">
        <f t="shared" si="210"/>
        <v>65582.727472928105</v>
      </c>
      <c r="AL456" s="29">
        <f t="shared" si="210"/>
        <v>8650.4364080580999</v>
      </c>
      <c r="AM456" s="30" t="e">
        <f t="shared" si="210"/>
        <v>#VALUE!</v>
      </c>
      <c r="AN456" s="31">
        <f t="shared" si="210"/>
        <v>31632.691524836573</v>
      </c>
      <c r="AO456" s="32">
        <f t="shared" si="210"/>
        <v>6100.3060546755523</v>
      </c>
      <c r="AP456" s="32">
        <f t="shared" si="210"/>
        <v>0</v>
      </c>
      <c r="AQ456" s="33">
        <f t="shared" si="210"/>
        <v>127538.23686435314</v>
      </c>
      <c r="AR456" s="33">
        <f t="shared" si="210"/>
        <v>109688.65289240559</v>
      </c>
      <c r="AS456" s="33">
        <f t="shared" si="210"/>
        <v>385640.24808137963</v>
      </c>
      <c r="AT456" s="34" t="e">
        <f t="shared" si="210"/>
        <v>#VALUE!</v>
      </c>
      <c r="AU456" s="34" t="e">
        <f t="shared" si="210"/>
        <v>#VALUE!</v>
      </c>
      <c r="AV456" s="35" t="e">
        <f t="shared" si="210"/>
        <v>#VALUE!</v>
      </c>
      <c r="AW456" s="35" t="e">
        <f t="shared" si="210"/>
        <v>#VALUE!</v>
      </c>
      <c r="AX456" s="36" t="e">
        <f t="shared" si="210"/>
        <v>#VALUE!</v>
      </c>
      <c r="AY456" s="36" t="e">
        <f t="shared" si="210"/>
        <v>#VALUE!</v>
      </c>
      <c r="AZ456" t="e">
        <f>NA()</f>
        <v>#N/A</v>
      </c>
    </row>
  </sheetData>
  <mergeCells count="4">
    <mergeCell ref="BN53:BO53"/>
    <mergeCell ref="BP53:BQ53"/>
    <mergeCell ref="CE53:CF53"/>
    <mergeCell ref="CR53:CS53"/>
  </mergeCells>
  <pageMargins left="0.7" right="0.7" top="0.75" bottom="0.75" header="0.3" footer="0.3"/>
  <headerFooter>
    <oddHeader>&amp;R&amp;"Calibri"&amp;12&amp;K000000 UNCLASSIFIED - NON CLASSIFIÉ&amp;1#_x000D_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I456"/>
  <sheetViews>
    <sheetView workbookViewId="0"/>
  </sheetViews>
  <sheetFormatPr defaultRowHeight="14.4" x14ac:dyDescent="0.3"/>
  <cols>
    <col min="1" max="1" width="12.33203125" customWidth="1"/>
    <col min="2" max="2" width="17" customWidth="1"/>
    <col min="3" max="4" width="17.44140625" customWidth="1"/>
    <col min="5" max="5" width="10.44140625" customWidth="1"/>
    <col min="6" max="6" width="14" customWidth="1"/>
    <col min="7" max="9" width="11.5546875" customWidth="1"/>
    <col min="10" max="26" width="9.109375" customWidth="1"/>
    <col min="27" max="27" width="10" customWidth="1"/>
    <col min="28" max="32" width="9.109375" customWidth="1"/>
    <col min="33" max="33" width="15.33203125" customWidth="1"/>
    <col min="34" max="54" width="9.109375" customWidth="1"/>
    <col min="55" max="55" width="12.44140625" customWidth="1"/>
    <col min="56" max="56" width="10.5546875" customWidth="1"/>
    <col min="57" max="57" width="9.109375"/>
    <col min="58" max="58" width="10.88671875" customWidth="1"/>
    <col min="59" max="59" width="9.109375"/>
    <col min="60" max="60" width="20.6640625" customWidth="1"/>
    <col min="61" max="61" width="18" customWidth="1"/>
    <col min="62" max="62" width="9.6640625" customWidth="1"/>
    <col min="63" max="63" width="8.44140625" customWidth="1"/>
    <col min="64" max="64" width="11.109375" customWidth="1"/>
    <col min="65" max="95" width="12.109375" customWidth="1"/>
    <col min="96" max="127" width="9.109375"/>
    <col min="128" max="128" width="12" bestFit="1" customWidth="1"/>
    <col min="129" max="130" width="9.109375"/>
    <col min="131" max="131" width="9.6640625" customWidth="1"/>
    <col min="132" max="132" width="10.6640625" customWidth="1"/>
    <col min="133" max="259" width="9.109375"/>
    <col min="260" max="260" width="16.33203125" customWidth="1"/>
    <col min="261" max="291" width="9.109375"/>
    <col min="292" max="292" width="15.6640625" customWidth="1"/>
    <col min="293" max="348" width="9.109375"/>
  </cols>
  <sheetData>
    <row r="1" spans="1:321" x14ac:dyDescent="0.3">
      <c r="A1" t="s">
        <v>160</v>
      </c>
    </row>
    <row r="2" spans="1:321" x14ac:dyDescent="0.3">
      <c r="B2" s="1" t="s">
        <v>30</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1"/>
      <c r="BE2" s="1"/>
      <c r="BF2" s="1"/>
      <c r="BG2" s="1"/>
      <c r="BH2" s="1"/>
      <c r="BI2" s="47"/>
      <c r="BJ2" s="1"/>
      <c r="BK2" s="1"/>
      <c r="BL2" s="1"/>
      <c r="BM2" s="1"/>
      <c r="BN2" s="37"/>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37"/>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row>
    <row r="3" spans="1:321" x14ac:dyDescent="0.3">
      <c r="A3" s="7" t="s">
        <v>28</v>
      </c>
      <c r="B3" s="6" t="s">
        <v>19</v>
      </c>
      <c r="C3" s="6" t="s">
        <v>27</v>
      </c>
      <c r="D3" s="1"/>
      <c r="E3" s="1"/>
      <c r="F3" s="6" t="s">
        <v>0</v>
      </c>
      <c r="G3" s="49" t="s">
        <v>4</v>
      </c>
      <c r="H3" s="49" t="s">
        <v>5</v>
      </c>
      <c r="I3" s="49" t="s">
        <v>6</v>
      </c>
      <c r="J3" s="49" t="s">
        <v>7</v>
      </c>
      <c r="K3" s="49" t="s">
        <v>8</v>
      </c>
      <c r="L3" s="50" t="s">
        <v>52</v>
      </c>
      <c r="M3" s="51" t="s">
        <v>9</v>
      </c>
      <c r="N3" s="52" t="s">
        <v>10</v>
      </c>
      <c r="O3" s="52" t="s">
        <v>11</v>
      </c>
      <c r="P3" s="53" t="s">
        <v>12</v>
      </c>
      <c r="Q3" s="53" t="s">
        <v>13</v>
      </c>
      <c r="R3" s="53" t="s">
        <v>14</v>
      </c>
      <c r="S3" s="54" t="s">
        <v>20</v>
      </c>
      <c r="T3" s="54" t="s">
        <v>21</v>
      </c>
      <c r="U3" s="55" t="s">
        <v>16</v>
      </c>
      <c r="V3" s="55" t="s">
        <v>17</v>
      </c>
      <c r="W3" s="56" t="s">
        <v>18</v>
      </c>
      <c r="X3" s="56" t="s">
        <v>24</v>
      </c>
      <c r="Y3" s="1" t="s">
        <v>61</v>
      </c>
      <c r="Z3" s="57" t="s">
        <v>80</v>
      </c>
      <c r="AA3" s="57" t="s">
        <v>81</v>
      </c>
      <c r="AB3" s="1"/>
      <c r="AC3" s="1"/>
      <c r="AD3" s="1"/>
      <c r="AE3" s="1"/>
      <c r="AF3" s="1"/>
      <c r="AG3" s="6" t="s">
        <v>0</v>
      </c>
      <c r="AH3" s="49" t="s">
        <v>4</v>
      </c>
      <c r="AI3" s="49" t="s">
        <v>5</v>
      </c>
      <c r="AJ3" s="49" t="s">
        <v>6</v>
      </c>
      <c r="AK3" s="49" t="s">
        <v>7</v>
      </c>
      <c r="AL3" s="49" t="s">
        <v>8</v>
      </c>
      <c r="AM3" s="50" t="s">
        <v>52</v>
      </c>
      <c r="AN3" s="51" t="s">
        <v>9</v>
      </c>
      <c r="AO3" s="52" t="s">
        <v>10</v>
      </c>
      <c r="AP3" s="52" t="s">
        <v>11</v>
      </c>
      <c r="AQ3" s="53" t="s">
        <v>12</v>
      </c>
      <c r="AR3" s="53" t="s">
        <v>13</v>
      </c>
      <c r="AS3" s="53" t="s">
        <v>14</v>
      </c>
      <c r="AT3" s="54" t="s">
        <v>20</v>
      </c>
      <c r="AU3" s="54" t="s">
        <v>21</v>
      </c>
      <c r="AV3" s="55" t="s">
        <v>16</v>
      </c>
      <c r="AW3" s="55" t="s">
        <v>17</v>
      </c>
      <c r="AX3" s="56" t="s">
        <v>18</v>
      </c>
      <c r="AY3" s="56" t="s">
        <v>24</v>
      </c>
      <c r="AZ3" s="1" t="s">
        <v>61</v>
      </c>
      <c r="BA3" s="57" t="s">
        <v>80</v>
      </c>
      <c r="BB3" s="57" t="s">
        <v>81</v>
      </c>
      <c r="BC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EB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Z3" s="1"/>
      <c r="KF3" s="1"/>
    </row>
    <row r="4" spans="1:321" x14ac:dyDescent="0.3">
      <c r="A4" s="13">
        <v>1</v>
      </c>
      <c r="B4" s="11">
        <f>IF($C$8=FALSE,"",IF('Graph-outputs'!$BT$1=6,INDEX(Settings!$G$5:$G$34,'Calcs-control3'!A4),A4*5-5))</f>
        <v>0</v>
      </c>
      <c r="C4" s="8">
        <v>13</v>
      </c>
      <c r="F4" s="1" t="s">
        <v>1</v>
      </c>
      <c r="G4" s="22">
        <v>90</v>
      </c>
      <c r="H4" s="22">
        <v>110</v>
      </c>
      <c r="I4" s="22">
        <v>110</v>
      </c>
      <c r="J4" s="22">
        <v>110</v>
      </c>
      <c r="K4" s="22">
        <v>30</v>
      </c>
      <c r="L4" s="23"/>
      <c r="M4" s="21">
        <v>45</v>
      </c>
      <c r="N4" s="24">
        <v>30</v>
      </c>
      <c r="O4" s="24">
        <v>30</v>
      </c>
      <c r="P4" s="25">
        <v>75</v>
      </c>
      <c r="Q4" s="25">
        <v>40</v>
      </c>
      <c r="R4" s="25">
        <v>55</v>
      </c>
      <c r="S4" s="26">
        <v>190</v>
      </c>
      <c r="T4" s="26">
        <v>250</v>
      </c>
      <c r="U4" s="27"/>
      <c r="V4" s="27"/>
      <c r="W4" s="28">
        <v>120</v>
      </c>
      <c r="X4" s="28">
        <v>100</v>
      </c>
      <c r="Z4" s="23">
        <v>30</v>
      </c>
      <c r="AA4" s="23">
        <v>60</v>
      </c>
      <c r="AG4" s="1" t="s">
        <v>1</v>
      </c>
      <c r="AH4" s="22">
        <v>90</v>
      </c>
      <c r="AI4" s="22">
        <v>110</v>
      </c>
      <c r="AJ4" s="22">
        <v>110</v>
      </c>
      <c r="AK4" s="22">
        <v>110</v>
      </c>
      <c r="AL4" s="22">
        <v>30</v>
      </c>
      <c r="AM4" s="23"/>
      <c r="AN4" s="21">
        <v>45</v>
      </c>
      <c r="AO4" s="24">
        <v>30</v>
      </c>
      <c r="AP4" s="24">
        <v>30</v>
      </c>
      <c r="AQ4" s="25">
        <v>75</v>
      </c>
      <c r="AR4" s="25">
        <v>40</v>
      </c>
      <c r="AS4" s="25">
        <v>55</v>
      </c>
      <c r="AT4" s="26">
        <v>190</v>
      </c>
      <c r="AU4" s="26">
        <v>250</v>
      </c>
      <c r="AV4" s="27"/>
      <c r="AW4" s="27"/>
      <c r="AX4" s="28">
        <v>120</v>
      </c>
      <c r="AY4" s="28">
        <v>100</v>
      </c>
      <c r="BA4" s="23">
        <v>30</v>
      </c>
      <c r="BB4" s="23">
        <v>60</v>
      </c>
    </row>
    <row r="5" spans="1:321" x14ac:dyDescent="0.3">
      <c r="A5" s="13">
        <v>2</v>
      </c>
      <c r="B5" s="11">
        <f>IF($C$8=FALSE,"",IF('Graph-outputs'!$BT$1=6,INDEX(Settings!$G$5:$G$34,'Calcs-control3'!A5),A5*5-5))</f>
        <v>5</v>
      </c>
      <c r="C5" s="3">
        <f>INDEX($B$4:$B$24, $C$4)</f>
        <v>60</v>
      </c>
      <c r="F5" s="1" t="s">
        <v>2</v>
      </c>
      <c r="G5" s="22">
        <v>6.4899999999999999E-2</v>
      </c>
      <c r="H5" s="22">
        <v>2.8199999999999999E-2</v>
      </c>
      <c r="I5" s="22">
        <v>4.4400000000000002E-2</v>
      </c>
      <c r="J5" s="22">
        <v>2.93E-2</v>
      </c>
      <c r="K5" s="22">
        <v>6.9699999999999998E-2</v>
      </c>
      <c r="L5" s="23"/>
      <c r="M5" s="21">
        <v>3.0499999999999999E-2</v>
      </c>
      <c r="N5" s="24">
        <v>2.3199999999999998E-2</v>
      </c>
      <c r="O5" s="24">
        <v>2.3199999999999998E-2</v>
      </c>
      <c r="P5" s="25">
        <v>2.9700000000000001E-2</v>
      </c>
      <c r="Q5" s="25">
        <v>4.3799999999999999E-2</v>
      </c>
      <c r="R5" s="25">
        <v>8.2900000000000001E-2</v>
      </c>
      <c r="S5" s="26">
        <v>3.1E-2</v>
      </c>
      <c r="T5" s="26">
        <v>3.5000000000000003E-2</v>
      </c>
      <c r="U5" s="27"/>
      <c r="V5" s="27"/>
      <c r="W5" s="28">
        <v>5.7200000000000001E-2</v>
      </c>
      <c r="X5" s="28">
        <v>4.0399999999999998E-2</v>
      </c>
      <c r="Z5" s="23">
        <v>0.08</v>
      </c>
      <c r="AA5" s="23">
        <v>4.9700000000000001E-2</v>
      </c>
      <c r="AG5" s="1" t="s">
        <v>2</v>
      </c>
      <c r="AH5" s="22">
        <v>6.4899999999999999E-2</v>
      </c>
      <c r="AI5" s="22">
        <v>2.8199999999999999E-2</v>
      </c>
      <c r="AJ5" s="22">
        <v>4.4400000000000002E-2</v>
      </c>
      <c r="AK5" s="22">
        <v>2.93E-2</v>
      </c>
      <c r="AL5" s="22">
        <v>6.9699999999999998E-2</v>
      </c>
      <c r="AM5" s="23"/>
      <c r="AN5" s="21">
        <v>3.0499999999999999E-2</v>
      </c>
      <c r="AO5" s="24">
        <v>2.3199999999999998E-2</v>
      </c>
      <c r="AP5" s="24">
        <v>2.3199999999999998E-2</v>
      </c>
      <c r="AQ5" s="25">
        <v>2.9700000000000001E-2</v>
      </c>
      <c r="AR5" s="25">
        <v>4.3799999999999999E-2</v>
      </c>
      <c r="AS5" s="25">
        <v>8.2900000000000001E-2</v>
      </c>
      <c r="AT5" s="26">
        <v>3.1E-2</v>
      </c>
      <c r="AU5" s="26">
        <v>3.5000000000000003E-2</v>
      </c>
      <c r="AV5" s="27"/>
      <c r="AW5" s="27"/>
      <c r="AX5" s="28">
        <v>5.7200000000000001E-2</v>
      </c>
      <c r="AY5" s="28">
        <v>4.0399999999999998E-2</v>
      </c>
      <c r="BA5" s="23">
        <v>0.08</v>
      </c>
      <c r="BB5" s="23">
        <v>4.9700000000000001E-2</v>
      </c>
    </row>
    <row r="6" spans="1:321" x14ac:dyDescent="0.3">
      <c r="A6" s="13">
        <v>3</v>
      </c>
      <c r="B6" s="11">
        <f>IF($C$8=FALSE,"",IF('Graph-outputs'!$BT$1=6,INDEX(Settings!$G$5:$G$34,'Calcs-control3'!A6),A6*5-5))</f>
        <v>10</v>
      </c>
      <c r="F6" s="1" t="s">
        <v>3</v>
      </c>
      <c r="G6" s="22">
        <v>4.5</v>
      </c>
      <c r="H6" s="22">
        <v>1.5</v>
      </c>
      <c r="I6" s="22">
        <v>3</v>
      </c>
      <c r="J6" s="22">
        <v>1.5</v>
      </c>
      <c r="K6" s="22">
        <v>4</v>
      </c>
      <c r="L6" s="23"/>
      <c r="M6" s="21">
        <v>2</v>
      </c>
      <c r="N6" s="24">
        <v>1.6</v>
      </c>
      <c r="O6" s="24">
        <v>1.6</v>
      </c>
      <c r="P6" s="25">
        <v>1.3</v>
      </c>
      <c r="Q6" s="25">
        <v>1.7</v>
      </c>
      <c r="R6" s="25">
        <v>3.2</v>
      </c>
      <c r="S6" s="26">
        <v>1.4</v>
      </c>
      <c r="T6" s="26">
        <v>1.7</v>
      </c>
      <c r="U6" s="27"/>
      <c r="V6" s="27"/>
      <c r="W6" s="28">
        <v>1.4</v>
      </c>
      <c r="X6" s="28">
        <v>1.48</v>
      </c>
      <c r="Z6" s="23">
        <v>3</v>
      </c>
      <c r="AA6" s="23">
        <v>1</v>
      </c>
      <c r="AG6" s="1" t="s">
        <v>3</v>
      </c>
      <c r="AH6" s="22">
        <v>4.5</v>
      </c>
      <c r="AI6" s="22">
        <v>1.5</v>
      </c>
      <c r="AJ6" s="22">
        <v>3</v>
      </c>
      <c r="AK6" s="22">
        <v>1.5</v>
      </c>
      <c r="AL6" s="22">
        <v>4</v>
      </c>
      <c r="AM6" s="23"/>
      <c r="AN6" s="21">
        <v>2</v>
      </c>
      <c r="AO6" s="24">
        <v>1.6</v>
      </c>
      <c r="AP6" s="24">
        <v>1.6</v>
      </c>
      <c r="AQ6" s="25">
        <v>1.3</v>
      </c>
      <c r="AR6" s="25">
        <v>1.7</v>
      </c>
      <c r="AS6" s="25">
        <v>3.2</v>
      </c>
      <c r="AT6" s="26">
        <v>1.4</v>
      </c>
      <c r="AU6" s="26">
        <v>1.7</v>
      </c>
      <c r="AV6" s="27"/>
      <c r="AW6" s="27"/>
      <c r="AX6" s="28">
        <v>1.4</v>
      </c>
      <c r="AY6" s="28">
        <v>1.48</v>
      </c>
      <c r="BA6" s="23">
        <v>3</v>
      </c>
      <c r="BB6" s="23">
        <v>1</v>
      </c>
    </row>
    <row r="7" spans="1:321" x14ac:dyDescent="0.3">
      <c r="A7" s="13">
        <v>4</v>
      </c>
      <c r="B7" s="11">
        <f>IF($C$8=FALSE,"",IF('Graph-outputs'!$BT$1=6,INDEX(Settings!$G$5:$G$34,'Calcs-control3'!A7),A7*5-5))</f>
        <v>15</v>
      </c>
      <c r="C7" s="40" t="s">
        <v>198</v>
      </c>
      <c r="F7" s="1" t="s">
        <v>29</v>
      </c>
      <c r="S7" s="26">
        <f t="shared" ref="S7:X7" si="0">$C$5</f>
        <v>60</v>
      </c>
      <c r="T7" s="26">
        <f t="shared" si="0"/>
        <v>60</v>
      </c>
      <c r="U7" s="27">
        <f t="shared" si="0"/>
        <v>60</v>
      </c>
      <c r="V7" s="27">
        <f t="shared" si="0"/>
        <v>60</v>
      </c>
      <c r="W7" s="28">
        <f t="shared" si="0"/>
        <v>60</v>
      </c>
      <c r="X7" s="28">
        <f t="shared" si="0"/>
        <v>60</v>
      </c>
      <c r="AG7" s="1" t="s">
        <v>29</v>
      </c>
      <c r="AT7" s="26">
        <f t="shared" ref="AT7:AY7" si="1">$C$5</f>
        <v>60</v>
      </c>
      <c r="AU7" s="26">
        <f t="shared" si="1"/>
        <v>60</v>
      </c>
      <c r="AV7" s="27">
        <f t="shared" si="1"/>
        <v>60</v>
      </c>
      <c r="AW7" s="27">
        <f t="shared" si="1"/>
        <v>60</v>
      </c>
      <c r="AX7" s="28">
        <f t="shared" si="1"/>
        <v>60</v>
      </c>
      <c r="AY7" s="28">
        <f t="shared" si="1"/>
        <v>60</v>
      </c>
      <c r="IZ7" s="1"/>
      <c r="KF7" s="1"/>
    </row>
    <row r="8" spans="1:321" x14ac:dyDescent="0.3">
      <c r="A8" s="13">
        <v>5</v>
      </c>
      <c r="B8" s="11">
        <f>IF($C$8=FALSE,"",IF('Graph-outputs'!$BT$1=6,INDEX(Settings!$G$5:$G$34,'Calcs-control3'!A8),A8*5-5))</f>
        <v>20</v>
      </c>
      <c r="C8" s="40" t="b">
        <f>IF(AND('Graph-outputs'!$BS$2=TRUE, OR('Graph-outputs'!$BT$1=6,'Graph-outputs'!$BT$1&gt;12)),TRUE,FALSE)</f>
        <v>1</v>
      </c>
      <c r="F8" s="1" t="s">
        <v>67</v>
      </c>
      <c r="S8" s="26">
        <f>IF(S7&lt;58.8, 0.005*(EXP(0.061*S7)-1), 0.176+0.02*(S7-58.8))</f>
        <v>0.20000000000000004</v>
      </c>
      <c r="T8" s="26">
        <f>IF(T7&lt;58.8, 0.005*(EXP(0.061*T7)-1), 0.176+0.02*(T7-58.8))</f>
        <v>0.20000000000000004</v>
      </c>
      <c r="U8" s="27"/>
      <c r="V8" s="27"/>
      <c r="W8" s="28"/>
      <c r="X8" s="28"/>
      <c r="AG8" s="1" t="s">
        <v>67</v>
      </c>
      <c r="AT8" s="26">
        <f>IF(AT7&lt;58.8, 0.005*(EXP(0.061*AT7)-1), 0.176+0.02*(AT7-58.8))</f>
        <v>0.20000000000000004</v>
      </c>
      <c r="AU8" s="26">
        <f>IF(AU7&lt;58.8, 0.005*(EXP(0.061*AU7)-1), 0.176+0.02*(AU7-58.8))</f>
        <v>0.20000000000000004</v>
      </c>
      <c r="AV8" s="27"/>
      <c r="AW8" s="27"/>
      <c r="AX8" s="28"/>
      <c r="AY8" s="28"/>
    </row>
    <row r="9" spans="1:321" x14ac:dyDescent="0.3">
      <c r="A9" s="13">
        <v>6</v>
      </c>
      <c r="B9" s="11">
        <f>IF($C$8=FALSE,"",IF('Graph-outputs'!$BT$1=6,INDEX(Settings!$G$5:$G$34,'Calcs-control3'!A9),A9*5-5))</f>
        <v>25</v>
      </c>
      <c r="F9" s="1" t="s">
        <v>25</v>
      </c>
      <c r="G9" s="22">
        <v>0.9</v>
      </c>
      <c r="H9" s="22">
        <v>0.7</v>
      </c>
      <c r="I9" s="22">
        <v>0.75</v>
      </c>
      <c r="J9" s="22">
        <v>0.8</v>
      </c>
      <c r="K9" s="22">
        <v>0.8</v>
      </c>
      <c r="L9" s="23"/>
      <c r="M9" s="21">
        <v>0.85</v>
      </c>
      <c r="N9" s="24">
        <v>0.9</v>
      </c>
      <c r="O9" s="24">
        <v>0.9</v>
      </c>
      <c r="P9" s="25">
        <v>0.75</v>
      </c>
      <c r="Q9" s="25">
        <v>0.75</v>
      </c>
      <c r="R9" s="25">
        <v>0.75</v>
      </c>
      <c r="S9" s="26"/>
      <c r="T9" s="26"/>
      <c r="U9" s="27">
        <v>0.8</v>
      </c>
      <c r="V9" s="27">
        <v>0.8</v>
      </c>
      <c r="W9" s="28">
        <v>0.8</v>
      </c>
      <c r="X9" s="28">
        <v>0.8</v>
      </c>
      <c r="Z9" s="23">
        <v>0.8</v>
      </c>
      <c r="AA9" s="23"/>
      <c r="AG9" s="1" t="s">
        <v>25</v>
      </c>
      <c r="AH9" s="22">
        <v>0.9</v>
      </c>
      <c r="AI9" s="22">
        <v>0.7</v>
      </c>
      <c r="AJ9" s="22">
        <v>0.75</v>
      </c>
      <c r="AK9" s="22">
        <v>0.8</v>
      </c>
      <c r="AL9" s="22">
        <v>0.8</v>
      </c>
      <c r="AM9" s="23"/>
      <c r="AN9" s="21">
        <v>0.85</v>
      </c>
      <c r="AO9" s="24">
        <v>0.9</v>
      </c>
      <c r="AP9" s="24">
        <v>0.9</v>
      </c>
      <c r="AQ9" s="25">
        <v>0.75</v>
      </c>
      <c r="AR9" s="25">
        <v>0.75</v>
      </c>
      <c r="AS9" s="25">
        <v>0.75</v>
      </c>
      <c r="AT9" s="26"/>
      <c r="AU9" s="26"/>
      <c r="AV9" s="27">
        <v>0.8</v>
      </c>
      <c r="AW9" s="27">
        <v>0.8</v>
      </c>
      <c r="AX9" s="28">
        <v>0.8</v>
      </c>
      <c r="AY9" s="28">
        <v>0.8</v>
      </c>
      <c r="BA9" s="23">
        <v>0.8</v>
      </c>
      <c r="BB9" s="23"/>
      <c r="CQ9" s="37"/>
    </row>
    <row r="10" spans="1:321" x14ac:dyDescent="0.3">
      <c r="A10" s="13">
        <v>7</v>
      </c>
      <c r="B10" s="11">
        <f>IF($C$8=FALSE,"",IF('Graph-outputs'!$BT$1=6,INDEX(Settings!$G$5:$G$34,'Calcs-control3'!A10),A10*5-5))</f>
        <v>30</v>
      </c>
      <c r="F10" s="1" t="s">
        <v>26</v>
      </c>
      <c r="G10" s="22">
        <v>72</v>
      </c>
      <c r="H10" s="22">
        <v>64</v>
      </c>
      <c r="I10" s="22">
        <v>62</v>
      </c>
      <c r="J10" s="22">
        <v>66</v>
      </c>
      <c r="K10" s="22">
        <v>56</v>
      </c>
      <c r="L10" s="23">
        <v>62</v>
      </c>
      <c r="M10" s="21">
        <v>106</v>
      </c>
      <c r="N10" s="24">
        <v>32</v>
      </c>
      <c r="O10" s="24">
        <v>32</v>
      </c>
      <c r="P10" s="25">
        <v>38</v>
      </c>
      <c r="Q10" s="25">
        <v>63</v>
      </c>
      <c r="R10" s="25">
        <v>31</v>
      </c>
      <c r="S10" s="26"/>
      <c r="T10" s="26"/>
      <c r="U10" s="27">
        <v>50</v>
      </c>
      <c r="V10" s="27">
        <v>50</v>
      </c>
      <c r="W10" s="28">
        <v>50</v>
      </c>
      <c r="X10" s="28">
        <v>50</v>
      </c>
      <c r="Z10" s="23">
        <v>62</v>
      </c>
      <c r="AA10" s="23"/>
      <c r="AG10" s="1" t="s">
        <v>26</v>
      </c>
      <c r="AH10" s="22">
        <v>72</v>
      </c>
      <c r="AI10" s="22">
        <v>64</v>
      </c>
      <c r="AJ10" s="22">
        <v>62</v>
      </c>
      <c r="AK10" s="22">
        <v>66</v>
      </c>
      <c r="AL10" s="22">
        <v>56</v>
      </c>
      <c r="AM10" s="23">
        <v>62</v>
      </c>
      <c r="AN10" s="21">
        <v>106</v>
      </c>
      <c r="AO10" s="24">
        <v>32</v>
      </c>
      <c r="AP10" s="24">
        <v>32</v>
      </c>
      <c r="AQ10" s="25">
        <v>38</v>
      </c>
      <c r="AR10" s="25">
        <v>63</v>
      </c>
      <c r="AS10" s="25">
        <v>31</v>
      </c>
      <c r="AT10" s="26"/>
      <c r="AU10" s="26"/>
      <c r="AV10" s="27">
        <v>50</v>
      </c>
      <c r="AW10" s="27">
        <v>50</v>
      </c>
      <c r="AX10" s="28">
        <v>50</v>
      </c>
      <c r="AY10" s="28">
        <v>50</v>
      </c>
      <c r="BA10" s="23">
        <v>62</v>
      </c>
      <c r="BB10" s="23"/>
    </row>
    <row r="11" spans="1:321" x14ac:dyDescent="0.3">
      <c r="A11" s="13">
        <v>8</v>
      </c>
      <c r="B11" s="11">
        <f>IF($C$8=FALSE,"",IF('Graph-outputs'!$BT$1=6,INDEX(Settings!$G$5:$G$34,'Calcs-control3'!A11),A11*5-5))</f>
        <v>35</v>
      </c>
      <c r="F11" s="1" t="s">
        <v>70</v>
      </c>
      <c r="G11" s="22">
        <f>IF(Settings!$I$6=Settings!$C$46, G10, Settings!$I$6)</f>
        <v>50</v>
      </c>
      <c r="H11" s="22">
        <f>IF(Settings!$I$6=Settings!$C$46, H10, Settings!$I$6)</f>
        <v>50</v>
      </c>
      <c r="I11" s="22">
        <f>IF(Settings!$I$6=Settings!$C$46, I10, Settings!$I$6)</f>
        <v>50</v>
      </c>
      <c r="J11" s="22">
        <f>IF(Settings!$I$6=Settings!$C$46, J10, Settings!$I$6)</f>
        <v>50</v>
      </c>
      <c r="K11" s="22">
        <f>IF(Settings!$I$6=Settings!$C$46, K10, Settings!$I$6)</f>
        <v>50</v>
      </c>
      <c r="L11" s="23">
        <f>IF(Settings!$I$6=Settings!$C$46, L10, Settings!$I$6)</f>
        <v>50</v>
      </c>
      <c r="M11" s="21">
        <f>IF(Settings!$I$6=Settings!$C$46, M10, Settings!$I$6)</f>
        <v>50</v>
      </c>
      <c r="N11" s="24">
        <f>IF(Settings!$I$6=Settings!$C$46, N10, Settings!$I$6)</f>
        <v>50</v>
      </c>
      <c r="O11" s="24">
        <f>IF(Settings!$I$6=Settings!$C$46, O10, Settings!$I$6)</f>
        <v>50</v>
      </c>
      <c r="P11" s="25">
        <f>IF(Settings!$I$6=Settings!$C$46, P10, Settings!$I$6)</f>
        <v>50</v>
      </c>
      <c r="Q11" s="25">
        <f>IF(Settings!$I$6=Settings!$C$46, Q10, Settings!$I$6)</f>
        <v>50</v>
      </c>
      <c r="R11" s="25">
        <f>IF(Settings!$I$6=Settings!$C$46, R10, Settings!$I$6)</f>
        <v>50</v>
      </c>
      <c r="S11" s="26"/>
      <c r="T11" s="26"/>
      <c r="U11" s="27">
        <f>IF(Settings!$I$6=Settings!$C$46, U10, Settings!$I$6)</f>
        <v>50</v>
      </c>
      <c r="V11" s="27">
        <f>IF(Settings!$I$6=Settings!$C$46, V10, Settings!$I$6)</f>
        <v>50</v>
      </c>
      <c r="W11" s="28">
        <f>IF(Settings!$I$6=Settings!$C$46, W10, Settings!$I$6)</f>
        <v>50</v>
      </c>
      <c r="X11" s="28">
        <f>IF(Settings!$I$6=Settings!$C$46, X10, Settings!$I$6)</f>
        <v>50</v>
      </c>
      <c r="Z11" s="23">
        <f>IF(Settings!$I$6=Settings!$C$46, Z10, Settings!$I$6)</f>
        <v>50</v>
      </c>
      <c r="AA11" s="23"/>
      <c r="AG11" s="1" t="s">
        <v>70</v>
      </c>
      <c r="AH11" s="22">
        <f>IF(Settings!$I$6=Settings!$C$46, AH10, Settings!$I$6)</f>
        <v>50</v>
      </c>
      <c r="AI11" s="22">
        <f>IF(Settings!$I$6=Settings!$C$46, AI10, Settings!$I$6)</f>
        <v>50</v>
      </c>
      <c r="AJ11" s="22">
        <f>IF(Settings!$I$6=Settings!$C$46, AJ10, Settings!$I$6)</f>
        <v>50</v>
      </c>
      <c r="AK11" s="22">
        <f>IF(Settings!$I$6=Settings!$C$46, AK10, Settings!$I$6)</f>
        <v>50</v>
      </c>
      <c r="AL11" s="22">
        <f>IF(Settings!$I$6=Settings!$C$46, AL10, Settings!$I$6)</f>
        <v>50</v>
      </c>
      <c r="AM11" s="23">
        <f>IF(Settings!$I$6=Settings!$C$46, AM10, Settings!$I$6)</f>
        <v>50</v>
      </c>
      <c r="AN11" s="21">
        <f>IF(Settings!$I$6=Settings!$C$46, AN10, Settings!$I$6)</f>
        <v>50</v>
      </c>
      <c r="AO11" s="24">
        <f>IF(Settings!$I$6=Settings!$C$46, AO10, Settings!$I$6)</f>
        <v>50</v>
      </c>
      <c r="AP11" s="24">
        <f>IF(Settings!$I$6=Settings!$C$46, AP10, Settings!$I$6)</f>
        <v>50</v>
      </c>
      <c r="AQ11" s="25">
        <f>IF(Settings!$I$6=Settings!$C$46, AQ10, Settings!$I$6)</f>
        <v>50</v>
      </c>
      <c r="AR11" s="25">
        <f>IF(Settings!$I$6=Settings!$C$46, AR10, Settings!$I$6)</f>
        <v>50</v>
      </c>
      <c r="AS11" s="25">
        <f>IF(Settings!$I$6=Settings!$C$46, AS10, Settings!$I$6)</f>
        <v>50</v>
      </c>
      <c r="AT11" s="26"/>
      <c r="AU11" s="26"/>
      <c r="AV11" s="27">
        <f>IF(Settings!$I$6=Settings!$C$46, AV10, Settings!$I$6)</f>
        <v>50</v>
      </c>
      <c r="AW11" s="27">
        <f>IF(Settings!$I$6=Settings!$C$46, AW10, Settings!$I$6)</f>
        <v>50</v>
      </c>
      <c r="AX11" s="28">
        <f>IF(Settings!$I$6=Settings!$C$46, AX10, Settings!$I$6)</f>
        <v>50</v>
      </c>
      <c r="AY11" s="28">
        <f>IF(Settings!$I$6=Settings!$C$46, AY10, Settings!$I$6)</f>
        <v>50</v>
      </c>
      <c r="BA11" s="23">
        <f>IF(Settings!$I$6=Settings!$C$46, BA10, Settings!$I$6)</f>
        <v>50</v>
      </c>
      <c r="BB11" s="23"/>
    </row>
    <row r="12" spans="1:321" x14ac:dyDescent="0.3">
      <c r="A12" s="13">
        <v>9</v>
      </c>
      <c r="B12" s="11">
        <f>IF($C$8=FALSE,"",IF('Graph-outputs'!$BT$1=6,INDEX(Settings!$G$5:$G$34,'Calcs-control3'!A12),A12*5-5))</f>
        <v>40</v>
      </c>
      <c r="F12" s="1" t="s">
        <v>23</v>
      </c>
      <c r="G12" s="22">
        <f>EXP(50*LN(G$9)*(1/G$11-1/G$10))</f>
        <v>0.96831920300204211</v>
      </c>
      <c r="H12" s="22">
        <f>EXP(50*LN(H$9)*(1/H$11-1/H$10))</f>
        <v>0.92494348189859732</v>
      </c>
      <c r="I12" s="22">
        <f>EXP(50*LN(I$9)*(1/I$11-1/I$10))</f>
        <v>0.9458413774349641</v>
      </c>
      <c r="J12" s="22">
        <f>EXP(50*LN(J$9)*(1/J$11-1/J$10))</f>
        <v>0.94734171974678194</v>
      </c>
      <c r="K12" s="22">
        <f>EXP(50*LN(K$9)*(1/K$11-1/K$10))</f>
        <v>0.97637530014833185</v>
      </c>
      <c r="L12" s="23"/>
      <c r="M12" s="21">
        <f t="shared" ref="M12:R12" si="2">EXP(50*LN(M$9)*(1/M$11-1/M$10))</f>
        <v>0.91772356873278338</v>
      </c>
      <c r="N12" s="24">
        <f t="shared" si="2"/>
        <v>1.0610566911961516</v>
      </c>
      <c r="O12" s="24">
        <f t="shared" si="2"/>
        <v>1.0610566911961516</v>
      </c>
      <c r="P12" s="25">
        <f t="shared" si="2"/>
        <v>1.0951014093380498</v>
      </c>
      <c r="Q12" s="25">
        <f t="shared" si="2"/>
        <v>0.94236465948795434</v>
      </c>
      <c r="R12" s="25">
        <f t="shared" si="2"/>
        <v>1.1928212150240936</v>
      </c>
      <c r="S12" s="26"/>
      <c r="T12" s="26"/>
      <c r="U12" s="27">
        <f>EXP(50*LN(U$9)*(1/U$11-1/U$10))</f>
        <v>1</v>
      </c>
      <c r="V12" s="27">
        <f>EXP(50*LN(V$9)*(1/V$11-1/V$10))</f>
        <v>1</v>
      </c>
      <c r="W12" s="28">
        <f>EXP(50*LN(W$9)*(1/W$11-1/W$10))</f>
        <v>1</v>
      </c>
      <c r="X12" s="28">
        <f>EXP(50*LN(X$9)*(1/X$11-1/X$10))</f>
        <v>1</v>
      </c>
      <c r="Z12" s="23">
        <f>EXP(50*LN(Z$9)*(1/Z$11-1/Z$10))</f>
        <v>0.95773029062098392</v>
      </c>
      <c r="AA12" s="23"/>
      <c r="AG12" s="1" t="s">
        <v>23</v>
      </c>
      <c r="AH12" s="22">
        <f>EXP(50*LN(AH$9)*(1/AH$11-1/AH$10))</f>
        <v>0.96831920300204211</v>
      </c>
      <c r="AI12" s="22">
        <f>EXP(50*LN(AI$9)*(1/AI$11-1/AI$10))</f>
        <v>0.92494348189859732</v>
      </c>
      <c r="AJ12" s="22">
        <f>EXP(50*LN(AJ$9)*(1/AJ$11-1/AJ$10))</f>
        <v>0.9458413774349641</v>
      </c>
      <c r="AK12" s="22">
        <f>EXP(50*LN(AK$9)*(1/AK$11-1/AK$10))</f>
        <v>0.94734171974678194</v>
      </c>
      <c r="AL12" s="22">
        <f>EXP(50*LN(AL$9)*(1/AL$11-1/AL$10))</f>
        <v>0.97637530014833185</v>
      </c>
      <c r="AM12" s="23"/>
      <c r="AN12" s="21">
        <f t="shared" ref="AN12:AS12" si="3">EXP(50*LN(AN$9)*(1/AN$11-1/AN$10))</f>
        <v>0.91772356873278338</v>
      </c>
      <c r="AO12" s="24">
        <f t="shared" si="3"/>
        <v>1.0610566911961516</v>
      </c>
      <c r="AP12" s="24">
        <f t="shared" si="3"/>
        <v>1.0610566911961516</v>
      </c>
      <c r="AQ12" s="25">
        <f t="shared" si="3"/>
        <v>1.0951014093380498</v>
      </c>
      <c r="AR12" s="25">
        <f t="shared" si="3"/>
        <v>0.94236465948795434</v>
      </c>
      <c r="AS12" s="25">
        <f t="shared" si="3"/>
        <v>1.1928212150240936</v>
      </c>
      <c r="AT12" s="26"/>
      <c r="AU12" s="26"/>
      <c r="AV12" s="27">
        <f>EXP(50*LN(AV$9)*(1/AV$11-1/AV$10))</f>
        <v>1</v>
      </c>
      <c r="AW12" s="27">
        <f>EXP(50*LN(AW$9)*(1/AW$11-1/AW$10))</f>
        <v>1</v>
      </c>
      <c r="AX12" s="28">
        <f>EXP(50*LN(AX$9)*(1/AX$11-1/AX$10))</f>
        <v>1</v>
      </c>
      <c r="AY12" s="28">
        <f>EXP(50*LN(AY$9)*(1/AY$11-1/AY$10))</f>
        <v>1</v>
      </c>
      <c r="BA12" s="23">
        <f>EXP(50*LN(BA$9)*(1/BA$11-1/BA$10))</f>
        <v>0.95773029062098392</v>
      </c>
      <c r="BB12" s="23"/>
    </row>
    <row r="13" spans="1:321" x14ac:dyDescent="0.3">
      <c r="A13" s="13">
        <v>10</v>
      </c>
      <c r="B13" s="11">
        <f>IF($C$8=FALSE,"",IF('Graph-outputs'!$BT$1=6,INDEX(Settings!$G$5:$G$34,'Calcs-control3'!A13),A13*5-5))</f>
        <v>45</v>
      </c>
      <c r="AC13" t="s">
        <v>56</v>
      </c>
      <c r="AD13" t="s">
        <v>55</v>
      </c>
      <c r="AE13" t="s">
        <v>54</v>
      </c>
    </row>
    <row r="14" spans="1:321" x14ac:dyDescent="0.3">
      <c r="A14" s="13">
        <v>11</v>
      </c>
      <c r="B14" s="11">
        <f>IF($C$8=FALSE,"",IF('Graph-outputs'!$BT$1=6,INDEX(Settings!$G$5:$G$34,'Calcs-control3'!A14),A14*5-5))</f>
        <v>50</v>
      </c>
      <c r="E14" s="1" t="s">
        <v>82</v>
      </c>
      <c r="F14">
        <v>0</v>
      </c>
      <c r="G14" s="22">
        <f>G$4*(1-EXP(-G$5*$F14))^G$6</f>
        <v>0</v>
      </c>
      <c r="H14" s="22">
        <f>H$4*(1-EXP(-H$5*$F14))^H$6</f>
        <v>0</v>
      </c>
      <c r="I14" s="22">
        <f>I$4*(1-EXP(-I$5*$F14))^I$6</f>
        <v>0</v>
      </c>
      <c r="J14" s="22">
        <f>J$4*(1-EXP(-J$5*$F14))^J$6</f>
        <v>0</v>
      </c>
      <c r="K14" s="22">
        <f>K$4*(1-EXP(-K$5*$F14))^K$6</f>
        <v>0</v>
      </c>
      <c r="L14" s="23"/>
      <c r="M14" s="22">
        <f t="shared" ref="M14:N29" si="4">M$4*(1-EXP(-M$5*$F14))^M$6</f>
        <v>0</v>
      </c>
      <c r="N14" s="24">
        <f t="shared" si="4"/>
        <v>0</v>
      </c>
      <c r="O14" s="24">
        <f>IF(Settings!$I$6&gt;69, 0.2*(N14), 0)</f>
        <v>0</v>
      </c>
      <c r="P14" s="25">
        <f t="shared" ref="P14:R30" si="5">P$4*(1-EXP(-P$5*$F14))^P$6</f>
        <v>0</v>
      </c>
      <c r="Q14" s="25">
        <f t="shared" si="5"/>
        <v>0</v>
      </c>
      <c r="R14" s="25">
        <f t="shared" si="5"/>
        <v>0</v>
      </c>
      <c r="S14" s="26">
        <f>S$8*(S$4*(1-EXP(-S$5*F14))^S$6)</f>
        <v>0</v>
      </c>
      <c r="T14" s="26">
        <f>T$8*(T$4*(1-EXP(-T$5*F14))^T$6)</f>
        <v>0</v>
      </c>
      <c r="U14" s="27">
        <f>(U$7/100*$H14)+((100-U$7)/100*$N14)</f>
        <v>0</v>
      </c>
      <c r="V14" s="27">
        <f>(V$7/100*$H14)+((100-V$7)/100*$O14)</f>
        <v>0</v>
      </c>
      <c r="W14" s="28">
        <f>$W$7/100*(($W$4*(1-EXP(-$W$5*F14))^$W$6)) + ((100-$W$7)/100*N14)</f>
        <v>0</v>
      </c>
      <c r="X14" s="28">
        <f>$X$7/100*(($X$4*(1-EXP(-$X$5*F14))^$X$6)) + ((100-$X$7)/100*O14)</f>
        <v>0</v>
      </c>
      <c r="Z14" s="23">
        <f>Z$4*(1-EXP(-Z$5*$F14))^Z$6</f>
        <v>0</v>
      </c>
      <c r="AA14" s="23">
        <f>AA$4*(1-EXP(-AA$5*$F14))^AA$6</f>
        <v>0</v>
      </c>
      <c r="AC14">
        <v>0</v>
      </c>
      <c r="AD14" s="41">
        <f>147.2*(101-AC158)/(59.5+AC158)</f>
        <v>8.2315789473684191</v>
      </c>
      <c r="AE14" s="44">
        <f>0.208*EXP(0.05039*AC14)*91.9*(EXP(-0.1386*$AD$14)*(1+($AD$14^5.31/(4.93*10^7))))</f>
        <v>6.1169246739172793</v>
      </c>
      <c r="AF14" s="1" t="s">
        <v>82</v>
      </c>
      <c r="AG14">
        <f>AE14</f>
        <v>6.1169246739172793</v>
      </c>
      <c r="AH14" s="22">
        <f>AH$4*(1-EXP(-AH$5*$AG14))^AH$6</f>
        <v>0.59379576013523883</v>
      </c>
      <c r="AI14" s="22">
        <f t="shared" ref="AI14:AL29" si="6">AI$4*(1-EXP(-AI$5*$AG14))^AI$6</f>
        <v>6.9372531905111456</v>
      </c>
      <c r="AJ14" s="22">
        <f t="shared" si="6"/>
        <v>1.4798470394561247</v>
      </c>
      <c r="AK14" s="22">
        <f t="shared" si="6"/>
        <v>7.3111865805119782</v>
      </c>
      <c r="AL14" s="22">
        <f t="shared" si="6"/>
        <v>0.43551153873644438</v>
      </c>
      <c r="AM14" s="23"/>
      <c r="AN14" s="22">
        <f>AN$4*(1-EXP(-AN$5*$AG14))^AN$6</f>
        <v>1.3035062726392415</v>
      </c>
      <c r="AO14" s="24">
        <f>AO$4*(1-EXP(-AO$5*$AG14))^AO$6</f>
        <v>1.179322348876886</v>
      </c>
      <c r="AP14" s="24">
        <f>IF(Settings!$I$6&gt;69, 0.2*(AO14), 0)</f>
        <v>0</v>
      </c>
      <c r="AQ14" s="25">
        <f>AQ$4*(1-EXP(-AQ$5*$AG14))^AQ$6</f>
        <v>7.2715884562930011</v>
      </c>
      <c r="AR14" s="25">
        <f t="shared" ref="AR14:AS29" si="7">AR$4*(1-EXP(-AR$5*$AG14))^AR$6</f>
        <v>3.4117401318303617</v>
      </c>
      <c r="AS14" s="25">
        <f t="shared" si="7"/>
        <v>2.8783076637896032</v>
      </c>
      <c r="AT14" s="26">
        <f>AT$8*(AT$4*(1-EXP(-AT$5*AG14))^AT$6)</f>
        <v>3.2516213075916895</v>
      </c>
      <c r="AU14" s="26">
        <f>AU$8*(AU$4*(1-EXP(-AU$5*AG14))^AU$6)</f>
        <v>3.0434713751413627</v>
      </c>
      <c r="AV14" s="27">
        <f>(AV$7/100*$AI14)+((100-AV$7)/100*$AO14)</f>
        <v>4.6340808538574416</v>
      </c>
      <c r="AW14" s="27">
        <f>(AW$7/100*$AI14)+((100-AW$7)/100*$AP14)</f>
        <v>4.1623519143066874</v>
      </c>
      <c r="AX14" s="28">
        <f>$W$7/100*(($W$4*(1-EXP(-$W$5*AG14))^$W$6)) + ((100-$W$7)/100*AO14)</f>
        <v>13.520314840196573</v>
      </c>
      <c r="AY14" s="28">
        <f>$X$7/100*(($X$4*(1-EXP(-$X$5*AG14))^$X$6)) + ((100-$X$7)/100*AP14)</f>
        <v>6.3369357954005858</v>
      </c>
      <c r="BA14" s="23">
        <f>BA$4*(1-EXP(-BA$5*$AG14))^BA$6</f>
        <v>1.7385175925890064</v>
      </c>
      <c r="BB14" s="23">
        <f>BB$4*(1-EXP(-BB$5*$AG14))^BB$6</f>
        <v>15.728841917761107</v>
      </c>
    </row>
    <row r="15" spans="1:321" x14ac:dyDescent="0.3">
      <c r="A15" s="13">
        <v>12</v>
      </c>
      <c r="B15" s="11">
        <f>IF($C$8=FALSE,"",IF('Graph-outputs'!$BT$1=6,INDEX(Settings!$G$5:$G$34,'Calcs-control3'!A15),A15*5-5))</f>
        <v>55</v>
      </c>
      <c r="F15">
        <v>1</v>
      </c>
      <c r="G15" s="22">
        <f t="shared" ref="G15:M65" si="8">G$4*(1-EXP(-G$5*$F15))^G$6</f>
        <v>3.5177807348999953E-4</v>
      </c>
      <c r="H15" s="22">
        <f t="shared" si="8"/>
        <v>0.51003808295335251</v>
      </c>
      <c r="I15" s="22">
        <f t="shared" si="8"/>
        <v>9.0099960398749498E-3</v>
      </c>
      <c r="J15" s="22">
        <f t="shared" si="8"/>
        <v>0.53972656790043683</v>
      </c>
      <c r="K15" s="22">
        <f t="shared" si="8"/>
        <v>6.1640101102491984E-4</v>
      </c>
      <c r="L15" s="23"/>
      <c r="M15" s="22">
        <f t="shared" si="4"/>
        <v>4.0606903871490387E-2</v>
      </c>
      <c r="N15" s="24">
        <f t="shared" si="4"/>
        <v>7.1426128133741412E-2</v>
      </c>
      <c r="O15" s="24">
        <f>IF(Settings!$I$6&gt;69, 0.2*(N15), 0)</f>
        <v>0</v>
      </c>
      <c r="P15" s="25">
        <f t="shared" si="5"/>
        <v>0.76081898804409598</v>
      </c>
      <c r="Q15" s="25">
        <f t="shared" si="5"/>
        <v>0.18899756581748212</v>
      </c>
      <c r="R15" s="25">
        <f t="shared" si="5"/>
        <v>1.6692842574263751E-2</v>
      </c>
      <c r="S15" s="26">
        <f t="shared" ref="S15:S78" si="9">S$8*(S$4*(1-EXP(-S$5*F15))^S$6)</f>
        <v>0.28726990009627507</v>
      </c>
      <c r="T15" s="26">
        <f t="shared" ref="T15:T78" si="10">T$8*(T$4*(1-EXP(-T$5*F15))^T$6)</f>
        <v>0.16255603687291567</v>
      </c>
      <c r="U15" s="27">
        <f t="shared" ref="U15:U78" si="11">(U$7/100*$H15)+((100-U$7)/100*$N15)</f>
        <v>0.33459330102550805</v>
      </c>
      <c r="V15" s="27">
        <f t="shared" ref="V15:V78" si="12">(V$7/100*$H15)+((100-V$7)/100*$O15)</f>
        <v>0.3060228497720115</v>
      </c>
      <c r="W15" s="28">
        <f t="shared" ref="W15:W78" si="13">$W$7/100*(($W$4*(1-EXP(-$W$5*F15))^$W$6)) + ((100-$W$7)/100*N15)</f>
        <v>1.2885998314539369</v>
      </c>
      <c r="X15" s="28">
        <f t="shared" ref="X15:X78" si="14">$X$7/100*(($X$4*(1-EXP(-$X$5*F15))^$X$6)) + ((100-$X$7)/100*O15)</f>
        <v>0.50426138696360068</v>
      </c>
      <c r="Z15" s="23">
        <f t="shared" ref="Z15:AA30" si="15">Z$4*(1-EXP(-Z$5*$F15))^Z$6</f>
        <v>1.3634000165197738E-2</v>
      </c>
      <c r="AA15" s="23">
        <f t="shared" si="15"/>
        <v>2.9091098317398489</v>
      </c>
      <c r="AC15">
        <v>1</v>
      </c>
      <c r="AE15" s="44">
        <f t="shared" ref="AE15:AE54" si="16">0.208*EXP(0.05039*AC15)*91.9*(EXP(-0.1386*$AD$14)*(1+($AD$14^5.31/(4.93*10^7))))</f>
        <v>6.4330545104874606</v>
      </c>
      <c r="AG15">
        <f t="shared" ref="AG15:AG78" si="17">AE15</f>
        <v>6.4330545104874606</v>
      </c>
      <c r="AH15" s="22">
        <f t="shared" ref="AH15:AL46" si="18">AH$4*(1-EXP(-AH$5*$AG15))^AH$6</f>
        <v>0.71354978488447873</v>
      </c>
      <c r="AI15" s="22">
        <f t="shared" si="6"/>
        <v>7.4335374137811696</v>
      </c>
      <c r="AJ15" s="22">
        <f t="shared" si="6"/>
        <v>1.6871333948549896</v>
      </c>
      <c r="AK15" s="22">
        <f t="shared" si="6"/>
        <v>7.8323013792782188</v>
      </c>
      <c r="AL15" s="22">
        <f t="shared" si="6"/>
        <v>0.5114321564807911</v>
      </c>
      <c r="AM15" s="23"/>
      <c r="AN15" s="22">
        <f t="shared" ref="AN15:AO46" si="19">AN$4*(1-EXP(-AN$5*$AG15))^AN$6</f>
        <v>1.4283260679152523</v>
      </c>
      <c r="AO15" s="24">
        <f t="shared" si="19"/>
        <v>1.2710444125010343</v>
      </c>
      <c r="AP15" s="24">
        <f>IF(Settings!$I$6&gt;69, 0.2*(AO15), 0)</f>
        <v>0</v>
      </c>
      <c r="AQ15" s="25">
        <f t="shared" ref="AQ15:AS46" si="20">AQ$4*(1-EXP(-AQ$5*$AG15))^AQ$6</f>
        <v>7.7181008440490633</v>
      </c>
      <c r="AR15" s="25">
        <f t="shared" si="7"/>
        <v>3.6753721875032266</v>
      </c>
      <c r="AS15" s="25">
        <f t="shared" si="7"/>
        <v>3.2548239105201842</v>
      </c>
      <c r="AT15" s="26">
        <f t="shared" ref="AT15:AT78" si="21">AT$8*(AT$4*(1-EXP(-AT$5*AG15))^AT$6)</f>
        <v>3.4662107182870243</v>
      </c>
      <c r="AU15" s="26">
        <f t="shared" ref="AU15:AU78" si="22">AU$8*(AU$4*(1-EXP(-AU$5*AG15))^AU$6)</f>
        <v>3.2857695326052627</v>
      </c>
      <c r="AV15" s="27">
        <f t="shared" ref="AV15:AV78" si="23">(AV$7/100*$AI15)+((100-AV$7)/100*$AO15)</f>
        <v>4.9685402132691152</v>
      </c>
      <c r="AW15" s="27">
        <f t="shared" ref="AW15:AW78" si="24">(AW$7/100*$AI15)+((100-AW$7)/100*$AP15)</f>
        <v>4.4601224482687014</v>
      </c>
      <c r="AX15" s="28">
        <f t="shared" ref="AX15:AX78" si="25">$W$7/100*(($W$4*(1-EXP(-$W$5*AG15))^$W$6)) + ((100-$W$7)/100*AO15)</f>
        <v>14.345104433627682</v>
      </c>
      <c r="AY15" s="28">
        <f t="shared" ref="AY15:AY78" si="26">$X$7/100*(($X$4*(1-EXP(-$X$5*AG15))^$X$6)) + ((100-$X$7)/100*AP15)</f>
        <v>6.7660699870630454</v>
      </c>
      <c r="BA15" s="23">
        <f t="shared" ref="BA15:BB30" si="27">BA$4*(1-EXP(-BA$5*$AG15))^BA$6</f>
        <v>1.9531196020973449</v>
      </c>
      <c r="BB15" s="23">
        <f t="shared" si="27"/>
        <v>16.418979190415406</v>
      </c>
    </row>
    <row r="16" spans="1:321" x14ac:dyDescent="0.3">
      <c r="A16" s="13">
        <v>13</v>
      </c>
      <c r="B16" s="11">
        <f>IF($C$8=FALSE,"",IF('Graph-outputs'!$BT$1=6,INDEX(Settings!$G$5:$G$34,'Calcs-control3'!A16),A16*5-5))</f>
        <v>60</v>
      </c>
      <c r="F16">
        <v>2</v>
      </c>
      <c r="G16" s="22">
        <f t="shared" si="8"/>
        <v>6.8946888077848221E-3</v>
      </c>
      <c r="H16" s="22">
        <f t="shared" si="8"/>
        <v>1.4126254437158439</v>
      </c>
      <c r="I16" s="22">
        <f t="shared" si="8"/>
        <v>6.7485676344697779E-2</v>
      </c>
      <c r="J16" s="22">
        <f t="shared" si="8"/>
        <v>1.4936370347295422</v>
      </c>
      <c r="K16" s="22">
        <f t="shared" si="8"/>
        <v>8.5999788192824504E-3</v>
      </c>
      <c r="L16" s="23"/>
      <c r="M16" s="22">
        <f t="shared" si="4"/>
        <v>0.15758500277734394</v>
      </c>
      <c r="N16" s="24">
        <f t="shared" si="4"/>
        <v>0.21256479874165896</v>
      </c>
      <c r="O16" s="24">
        <f>IF(Settings!$I$6&gt;69, 0.2*(N16), 0)</f>
        <v>0</v>
      </c>
      <c r="P16" s="25">
        <f t="shared" si="5"/>
        <v>1.8378012036397395</v>
      </c>
      <c r="Q16" s="25">
        <f t="shared" si="5"/>
        <v>0.59185518118015357</v>
      </c>
      <c r="R16" s="25">
        <f t="shared" si="5"/>
        <v>0.134714698020406</v>
      </c>
      <c r="S16" s="26">
        <f t="shared" si="9"/>
        <v>0.74196080130908104</v>
      </c>
      <c r="T16" s="26">
        <f t="shared" si="10"/>
        <v>0.51279865912203948</v>
      </c>
      <c r="U16" s="27">
        <f t="shared" si="11"/>
        <v>0.9326011857261699</v>
      </c>
      <c r="V16" s="27">
        <f t="shared" si="12"/>
        <v>0.8475752662295063</v>
      </c>
      <c r="W16" s="28">
        <f t="shared" si="13"/>
        <v>3.2815806562891874</v>
      </c>
      <c r="X16" s="28">
        <f t="shared" si="14"/>
        <v>1.3656127593736762</v>
      </c>
      <c r="Z16" s="23">
        <f t="shared" si="15"/>
        <v>9.6970575488937172E-2</v>
      </c>
      <c r="AA16" s="23">
        <f t="shared" si="15"/>
        <v>5.6771709965942723</v>
      </c>
      <c r="AC16">
        <v>2</v>
      </c>
      <c r="AE16" s="44">
        <f t="shared" si="16"/>
        <v>6.7655223075357256</v>
      </c>
      <c r="AG16">
        <f t="shared" si="17"/>
        <v>6.7655223075357256</v>
      </c>
      <c r="AH16" s="22">
        <f t="shared" si="18"/>
        <v>0.85569461650439949</v>
      </c>
      <c r="AI16" s="22">
        <f t="shared" si="6"/>
        <v>7.9627396998944784</v>
      </c>
      <c r="AJ16" s="22">
        <f t="shared" si="6"/>
        <v>1.9215617912953287</v>
      </c>
      <c r="AK16" s="22">
        <f t="shared" si="6"/>
        <v>8.3877365519450962</v>
      </c>
      <c r="AL16" s="22">
        <f t="shared" si="6"/>
        <v>0.59942413616454082</v>
      </c>
      <c r="AM16" s="23"/>
      <c r="AN16" s="22">
        <f t="shared" si="19"/>
        <v>1.5643694705821494</v>
      </c>
      <c r="AO16" s="24">
        <f t="shared" si="19"/>
        <v>1.3695055023811569</v>
      </c>
      <c r="AP16" s="24">
        <f>IF(Settings!$I$6&gt;69, 0.2*(AO16), 0)</f>
        <v>0</v>
      </c>
      <c r="AQ16" s="25">
        <f t="shared" si="20"/>
        <v>8.1896123697687457</v>
      </c>
      <c r="AR16" s="25">
        <f t="shared" si="7"/>
        <v>3.9571936298624113</v>
      </c>
      <c r="AS16" s="25">
        <f t="shared" si="7"/>
        <v>3.6740280836585208</v>
      </c>
      <c r="AT16" s="26">
        <f t="shared" si="21"/>
        <v>3.6937391035895333</v>
      </c>
      <c r="AU16" s="26">
        <f t="shared" si="22"/>
        <v>3.5457630546088916</v>
      </c>
      <c r="AV16" s="27">
        <f t="shared" si="23"/>
        <v>5.3254460208891494</v>
      </c>
      <c r="AW16" s="27">
        <f t="shared" si="24"/>
        <v>4.7776438199366869</v>
      </c>
      <c r="AX16" s="28">
        <f t="shared" si="25"/>
        <v>15.211765772428402</v>
      </c>
      <c r="AY16" s="28">
        <f t="shared" si="26"/>
        <v>7.2210422334956537</v>
      </c>
      <c r="BA16" s="23">
        <f t="shared" si="27"/>
        <v>2.1906450103563584</v>
      </c>
      <c r="BB16" s="23">
        <f t="shared" si="27"/>
        <v>17.133179853152402</v>
      </c>
    </row>
    <row r="17" spans="1:257" x14ac:dyDescent="0.3">
      <c r="A17" s="13">
        <v>14</v>
      </c>
      <c r="B17" s="11">
        <f>IF($C$8=FALSE,"",IF('Graph-outputs'!$BT$1=6,INDEX(Settings!$G$5:$G$34,'Calcs-control3'!A17),A17*5-5))</f>
        <v>65</v>
      </c>
      <c r="F17">
        <v>3</v>
      </c>
      <c r="G17" s="22">
        <f t="shared" si="8"/>
        <v>3.708699327152537E-2</v>
      </c>
      <c r="H17" s="22">
        <f t="shared" si="8"/>
        <v>2.5414788679119087</v>
      </c>
      <c r="I17" s="22">
        <f t="shared" si="8"/>
        <v>0.21335181875294662</v>
      </c>
      <c r="J17" s="22">
        <f t="shared" si="8"/>
        <v>2.6850652353685223</v>
      </c>
      <c r="K17" s="22">
        <f t="shared" si="8"/>
        <v>3.8025859908331197E-2</v>
      </c>
      <c r="L17" s="23"/>
      <c r="M17" s="22">
        <f t="shared" si="4"/>
        <v>0.34404855448808425</v>
      </c>
      <c r="N17" s="24">
        <f t="shared" si="4"/>
        <v>0.39925904945784124</v>
      </c>
      <c r="O17" s="24">
        <f>IF(Settings!$I$6&gt;69, 0.2*(N17), 0)</f>
        <v>0</v>
      </c>
      <c r="P17" s="25">
        <f t="shared" si="5"/>
        <v>3.0544769783250607</v>
      </c>
      <c r="Q17" s="25">
        <f t="shared" si="5"/>
        <v>1.136833413211968</v>
      </c>
      <c r="R17" s="25">
        <f t="shared" si="5"/>
        <v>0.43380092882561982</v>
      </c>
      <c r="S17" s="26">
        <f t="shared" si="9"/>
        <v>1.281168494980391</v>
      </c>
      <c r="T17" s="26">
        <f t="shared" si="10"/>
        <v>0.99213359557143554</v>
      </c>
      <c r="U17" s="27">
        <f t="shared" si="11"/>
        <v>1.6845909405302817</v>
      </c>
      <c r="V17" s="27">
        <f t="shared" si="12"/>
        <v>1.5248873207471452</v>
      </c>
      <c r="W17" s="28">
        <f t="shared" si="13"/>
        <v>5.5826467715723176</v>
      </c>
      <c r="X17" s="28">
        <f t="shared" si="14"/>
        <v>2.4164481519986873</v>
      </c>
      <c r="Z17" s="23">
        <f t="shared" si="15"/>
        <v>0.2914300877637202</v>
      </c>
      <c r="AA17" s="23">
        <f t="shared" si="15"/>
        <v>8.3110222622897751</v>
      </c>
      <c r="AC17">
        <v>3</v>
      </c>
      <c r="AE17" s="44">
        <f t="shared" si="16"/>
        <v>7.1151724300087089</v>
      </c>
      <c r="AG17">
        <f t="shared" si="17"/>
        <v>7.1151724300087089</v>
      </c>
      <c r="AH17" s="22">
        <f t="shared" si="18"/>
        <v>1.0239581763796519</v>
      </c>
      <c r="AI17" s="22">
        <f t="shared" si="6"/>
        <v>8.5267143134436019</v>
      </c>
      <c r="AJ17" s="22">
        <f t="shared" si="6"/>
        <v>2.1863110511791914</v>
      </c>
      <c r="AK17" s="22">
        <f t="shared" si="6"/>
        <v>8.9793938088428593</v>
      </c>
      <c r="AL17" s="22">
        <f t="shared" si="6"/>
        <v>0.7011365361534686</v>
      </c>
      <c r="AM17" s="23"/>
      <c r="AN17" s="22">
        <f t="shared" si="19"/>
        <v>1.7125345696266159</v>
      </c>
      <c r="AO17" s="24">
        <f t="shared" si="19"/>
        <v>1.4751479626827142</v>
      </c>
      <c r="AP17" s="24">
        <f>IF(Settings!$I$6&gt;69, 0.2*(AO17), 0)</f>
        <v>0</v>
      </c>
      <c r="AQ17" s="25">
        <f t="shared" si="20"/>
        <v>8.687240165917137</v>
      </c>
      <c r="AR17" s="25">
        <f t="shared" si="7"/>
        <v>4.2581684680724798</v>
      </c>
      <c r="AS17" s="25">
        <f t="shared" si="7"/>
        <v>4.1395286977123469</v>
      </c>
      <c r="AT17" s="26">
        <f t="shared" si="21"/>
        <v>3.9348379822352584</v>
      </c>
      <c r="AU17" s="26">
        <f t="shared" si="22"/>
        <v>3.8245278141118506</v>
      </c>
      <c r="AV17" s="27">
        <f t="shared" si="23"/>
        <v>5.706087773139247</v>
      </c>
      <c r="AW17" s="27">
        <f t="shared" si="24"/>
        <v>5.1160285880661611</v>
      </c>
      <c r="AX17" s="28">
        <f t="shared" si="25"/>
        <v>16.121445721388749</v>
      </c>
      <c r="AY17" s="28">
        <f t="shared" si="26"/>
        <v>7.7030103694422092</v>
      </c>
      <c r="BA17" s="23">
        <f t="shared" si="27"/>
        <v>2.4528997694970678</v>
      </c>
      <c r="BB17" s="23">
        <f t="shared" si="27"/>
        <v>17.871667621545644</v>
      </c>
    </row>
    <row r="18" spans="1:257" x14ac:dyDescent="0.3">
      <c r="A18" s="13">
        <v>15</v>
      </c>
      <c r="B18" s="11">
        <f>IF($C$8=FALSE,"",IF('Graph-outputs'!$BT$1=6,INDEX(Settings!$G$5:$G$34,'Calcs-control3'!A18),A18*5-5))</f>
        <v>70</v>
      </c>
      <c r="F18">
        <v>4</v>
      </c>
      <c r="G18" s="22">
        <f t="shared" si="8"/>
        <v>0.11760529580402691</v>
      </c>
      <c r="H18" s="22">
        <f t="shared" si="8"/>
        <v>3.8323075360981926</v>
      </c>
      <c r="I18" s="22">
        <f t="shared" si="8"/>
        <v>0.47395528589229752</v>
      </c>
      <c r="J18" s="22">
        <f t="shared" si="8"/>
        <v>4.0455950805696457</v>
      </c>
      <c r="K18" s="22">
        <f t="shared" si="8"/>
        <v>0.10513621401825406</v>
      </c>
      <c r="L18" s="23"/>
      <c r="M18" s="22">
        <f t="shared" si="4"/>
        <v>0.5935903765923749</v>
      </c>
      <c r="N18" s="24">
        <f t="shared" si="4"/>
        <v>0.62116262236262365</v>
      </c>
      <c r="O18" s="24">
        <f>IF(Settings!$I$6&gt;69, 0.2*(N18), 0)</f>
        <v>0</v>
      </c>
      <c r="P18" s="25">
        <f t="shared" si="5"/>
        <v>4.3563060759637935</v>
      </c>
      <c r="Q18" s="25">
        <f t="shared" si="5"/>
        <v>1.7878737406658707</v>
      </c>
      <c r="R18" s="25">
        <f t="shared" si="5"/>
        <v>0.96000016498749952</v>
      </c>
      <c r="S18" s="26">
        <f t="shared" si="9"/>
        <v>1.8761462002167502</v>
      </c>
      <c r="T18" s="26">
        <f t="shared" si="10"/>
        <v>1.5714822091202731</v>
      </c>
      <c r="U18" s="27">
        <f t="shared" si="11"/>
        <v>2.5478495706039648</v>
      </c>
      <c r="V18" s="27">
        <f t="shared" si="12"/>
        <v>2.2993845216589155</v>
      </c>
      <c r="W18" s="28">
        <f t="shared" si="13"/>
        <v>8.0528728596285895</v>
      </c>
      <c r="X18" s="28">
        <f t="shared" si="14"/>
        <v>3.5926012888082148</v>
      </c>
      <c r="Z18" s="23">
        <f t="shared" si="15"/>
        <v>0.61611824798882608</v>
      </c>
      <c r="AA18" s="23">
        <f t="shared" si="15"/>
        <v>10.817170817779029</v>
      </c>
      <c r="AC18">
        <v>4</v>
      </c>
      <c r="AE18" s="44">
        <f t="shared" si="16"/>
        <v>7.482892880623127</v>
      </c>
      <c r="AG18">
        <f t="shared" si="17"/>
        <v>7.482892880623127</v>
      </c>
      <c r="AH18" s="22">
        <f t="shared" si="18"/>
        <v>1.2225733205093059</v>
      </c>
      <c r="AI18" s="22">
        <f t="shared" si="6"/>
        <v>9.1273775865567508</v>
      </c>
      <c r="AJ18" s="22">
        <f t="shared" si="6"/>
        <v>2.4848591136024161</v>
      </c>
      <c r="AK18" s="22">
        <f t="shared" si="6"/>
        <v>9.609234112482989</v>
      </c>
      <c r="AL18" s="22">
        <f t="shared" si="6"/>
        <v>0.81838275435256136</v>
      </c>
      <c r="AM18" s="23"/>
      <c r="AN18" s="22">
        <f t="shared" si="19"/>
        <v>1.8737744006308865</v>
      </c>
      <c r="AO18" s="24">
        <f t="shared" si="19"/>
        <v>1.5884360776836697</v>
      </c>
      <c r="AP18" s="24">
        <f>IF(Settings!$I$6&gt;69, 0.2*(AO18), 0)</f>
        <v>0</v>
      </c>
      <c r="AQ18" s="25">
        <f t="shared" si="20"/>
        <v>9.2121175288176111</v>
      </c>
      <c r="AR18" s="25">
        <f t="shared" si="7"/>
        <v>4.5792723677719867</v>
      </c>
      <c r="AS18" s="25">
        <f t="shared" si="7"/>
        <v>4.6550122586193377</v>
      </c>
      <c r="AT18" s="26">
        <f t="shared" si="21"/>
        <v>4.1901512814507171</v>
      </c>
      <c r="AU18" s="26">
        <f t="shared" si="22"/>
        <v>4.1231754601161903</v>
      </c>
      <c r="AV18" s="27">
        <f t="shared" si="23"/>
        <v>6.1118009830075186</v>
      </c>
      <c r="AW18" s="27">
        <f t="shared" si="24"/>
        <v>5.4764265519340505</v>
      </c>
      <c r="AX18" s="28">
        <f t="shared" si="25"/>
        <v>17.075202722933838</v>
      </c>
      <c r="AY18" s="28">
        <f t="shared" si="26"/>
        <v>8.2131337209921593</v>
      </c>
      <c r="BA18" s="23">
        <f t="shared" si="27"/>
        <v>2.7417177307486109</v>
      </c>
      <c r="BB18" s="23">
        <f t="shared" si="27"/>
        <v>18.634599857336504</v>
      </c>
    </row>
    <row r="19" spans="1:257" x14ac:dyDescent="0.3">
      <c r="A19" s="13">
        <v>16</v>
      </c>
      <c r="B19" s="11">
        <f>IF($C$8=FALSE,"",IF('Graph-outputs'!$BT$1=6,INDEX(Settings!$G$5:$G$34,'Calcs-control3'!A19),A19*5-5))</f>
        <v>75</v>
      </c>
      <c r="F19">
        <v>5</v>
      </c>
      <c r="G19" s="22">
        <f t="shared" si="8"/>
        <v>0.27937434115814597</v>
      </c>
      <c r="H19" s="22">
        <f t="shared" si="8"/>
        <v>5.2460721757261108</v>
      </c>
      <c r="I19" s="22">
        <f t="shared" si="8"/>
        <v>0.86797240727820391</v>
      </c>
      <c r="J19" s="22">
        <f t="shared" si="8"/>
        <v>5.5336727257984384</v>
      </c>
      <c r="K19" s="22">
        <f t="shared" si="8"/>
        <v>0.22491129040110366</v>
      </c>
      <c r="L19" s="23"/>
      <c r="M19" s="22">
        <f t="shared" si="4"/>
        <v>0.90025139154772904</v>
      </c>
      <c r="N19" s="24">
        <f t="shared" si="4"/>
        <v>0.87164783739623675</v>
      </c>
      <c r="O19" s="24">
        <f>IF(Settings!$I$6&gt;69, 0.2*(N19), 0)</f>
        <v>0</v>
      </c>
      <c r="P19" s="25">
        <f t="shared" si="5"/>
        <v>5.7135238734016305</v>
      </c>
      <c r="Q19" s="25">
        <f t="shared" si="5"/>
        <v>2.5202631011057806</v>
      </c>
      <c r="R19" s="25">
        <f t="shared" si="5"/>
        <v>1.7312178753020611</v>
      </c>
      <c r="S19" s="26">
        <f t="shared" si="9"/>
        <v>2.5103573428883772</v>
      </c>
      <c r="T19" s="26">
        <f t="shared" si="10"/>
        <v>2.2308750426560007</v>
      </c>
      <c r="U19" s="27">
        <f t="shared" si="11"/>
        <v>3.4963024403941612</v>
      </c>
      <c r="V19" s="27">
        <f t="shared" si="12"/>
        <v>3.1476433054356665</v>
      </c>
      <c r="W19" s="28">
        <f t="shared" si="13"/>
        <v>10.613919851814035</v>
      </c>
      <c r="X19" s="28">
        <f t="shared" si="14"/>
        <v>4.8556274587552819</v>
      </c>
      <c r="Z19" s="23">
        <f t="shared" si="15"/>
        <v>1.0749762699763432</v>
      </c>
      <c r="AA19" s="23">
        <f t="shared" si="15"/>
        <v>13.20180834989204</v>
      </c>
      <c r="AC19">
        <v>5</v>
      </c>
      <c r="AE19" s="44">
        <f t="shared" si="16"/>
        <v>7.8696175551168945</v>
      </c>
      <c r="AG19">
        <f t="shared" si="17"/>
        <v>7.8696175551168945</v>
      </c>
      <c r="AH19" s="22">
        <f t="shared" si="18"/>
        <v>1.4563176066313634</v>
      </c>
      <c r="AI19" s="22">
        <f t="shared" si="6"/>
        <v>9.7667040906556757</v>
      </c>
      <c r="AJ19" s="22">
        <f t="shared" si="6"/>
        <v>2.8209968542809944</v>
      </c>
      <c r="AK19" s="22">
        <f t="shared" si="6"/>
        <v>10.279273060927101</v>
      </c>
      <c r="AL19" s="22">
        <f t="shared" si="6"/>
        <v>0.95314321027521753</v>
      </c>
      <c r="AM19" s="23"/>
      <c r="AN19" s="22">
        <f t="shared" si="19"/>
        <v>2.0490976514099906</v>
      </c>
      <c r="AO19" s="24">
        <f t="shared" si="19"/>
        <v>1.7098561651968289</v>
      </c>
      <c r="AP19" s="24">
        <f>IF(Settings!$I$6&gt;69, 0.2*(AO19), 0)</f>
        <v>0</v>
      </c>
      <c r="AQ19" s="25">
        <f t="shared" si="20"/>
        <v>9.7653895214688369</v>
      </c>
      <c r="AR19" s="25">
        <f t="shared" si="7"/>
        <v>4.9214866016398755</v>
      </c>
      <c r="AS19" s="25">
        <f t="shared" si="7"/>
        <v>5.2241984049405366</v>
      </c>
      <c r="AT19" s="26">
        <f t="shared" si="21"/>
        <v>4.460333007238221</v>
      </c>
      <c r="AU19" s="26">
        <f t="shared" si="22"/>
        <v>4.4428501953720643</v>
      </c>
      <c r="AV19" s="27">
        <f t="shared" si="23"/>
        <v>6.5439649204721366</v>
      </c>
      <c r="AW19" s="27">
        <f t="shared" si="24"/>
        <v>5.8600224543934054</v>
      </c>
      <c r="AX19" s="28">
        <f t="shared" si="25"/>
        <v>18.073989264676964</v>
      </c>
      <c r="AY19" s="28">
        <f t="shared" si="26"/>
        <v>8.7525654085501827</v>
      </c>
      <c r="BA19" s="23">
        <f t="shared" si="27"/>
        <v>3.0589380742403343</v>
      </c>
      <c r="BB19" s="23">
        <f t="shared" si="27"/>
        <v>19.422059977813255</v>
      </c>
    </row>
    <row r="20" spans="1:257" x14ac:dyDescent="0.3">
      <c r="A20" s="13">
        <v>17</v>
      </c>
      <c r="B20" s="11">
        <f>IF($C$8=FALSE,"",IF('Graph-outputs'!$BT$1=6,INDEX(Settings!$G$5:$G$34,'Calcs-control3'!A20),A20*5-5))</f>
        <v>80</v>
      </c>
      <c r="F20">
        <v>6</v>
      </c>
      <c r="G20" s="22">
        <f t="shared" si="8"/>
        <v>0.55315781483338489</v>
      </c>
      <c r="H20" s="22">
        <f t="shared" si="8"/>
        <v>6.7555100892042548</v>
      </c>
      <c r="I20" s="22">
        <f t="shared" si="8"/>
        <v>1.4070245469659555</v>
      </c>
      <c r="J20" s="22">
        <f t="shared" si="8"/>
        <v>7.1202940979402332</v>
      </c>
      <c r="K20" s="22">
        <f t="shared" si="8"/>
        <v>0.40931165902449146</v>
      </c>
      <c r="L20" s="23"/>
      <c r="M20" s="22">
        <f t="shared" si="4"/>
        <v>1.258492038100824</v>
      </c>
      <c r="N20" s="24">
        <f t="shared" si="4"/>
        <v>1.145887332099065</v>
      </c>
      <c r="O20" s="24">
        <f>IF(Settings!$I$6&gt;69, 0.2*(N20), 0)</f>
        <v>0</v>
      </c>
      <c r="P20" s="25">
        <f t="shared" si="5"/>
        <v>7.1069582615173097</v>
      </c>
      <c r="Q20" s="25">
        <f t="shared" si="5"/>
        <v>3.3153834119042882</v>
      </c>
      <c r="R20" s="25">
        <f t="shared" si="5"/>
        <v>2.7446638693522205</v>
      </c>
      <c r="S20" s="26">
        <f t="shared" si="9"/>
        <v>3.1727275089080491</v>
      </c>
      <c r="T20" s="26">
        <f t="shared" si="10"/>
        <v>2.9551352987916379</v>
      </c>
      <c r="U20" s="27">
        <f t="shared" si="11"/>
        <v>4.5116609863621786</v>
      </c>
      <c r="V20" s="27">
        <f t="shared" si="12"/>
        <v>4.0533060535225527</v>
      </c>
      <c r="W20" s="28">
        <f t="shared" si="13"/>
        <v>13.215245669795198</v>
      </c>
      <c r="X20" s="28">
        <f t="shared" si="14"/>
        <v>6.1791731511253767</v>
      </c>
      <c r="Z20" s="23">
        <f t="shared" si="15"/>
        <v>1.6620217147437528</v>
      </c>
      <c r="AA20" s="23">
        <f t="shared" si="15"/>
        <v>15.470826340508289</v>
      </c>
      <c r="AC20">
        <v>6</v>
      </c>
      <c r="AE20" s="44">
        <f t="shared" si="16"/>
        <v>8.2763286140542487</v>
      </c>
      <c r="AG20">
        <f t="shared" si="17"/>
        <v>8.2763286140542487</v>
      </c>
      <c r="AH20" s="22">
        <f t="shared" si="18"/>
        <v>1.7305487995087558</v>
      </c>
      <c r="AI20" s="22">
        <f t="shared" si="6"/>
        <v>10.446721756030378</v>
      </c>
      <c r="AJ20" s="22">
        <f t="shared" si="6"/>
        <v>3.1988394704737417</v>
      </c>
      <c r="AK20" s="22">
        <f t="shared" si="6"/>
        <v>10.99157512939011</v>
      </c>
      <c r="AL20" s="22">
        <f t="shared" si="6"/>
        <v>1.1075645048989013</v>
      </c>
      <c r="AM20" s="23"/>
      <c r="AN20" s="22">
        <f t="shared" si="19"/>
        <v>2.2395688814429571</v>
      </c>
      <c r="AO20" s="24">
        <f t="shared" si="19"/>
        <v>1.8399164997638717</v>
      </c>
      <c r="AP20" s="24">
        <f>IF(Settings!$I$6&gt;69, 0.2*(AO20), 0)</f>
        <v>0</v>
      </c>
      <c r="AQ20" s="25">
        <f t="shared" si="20"/>
        <v>10.348207884469138</v>
      </c>
      <c r="AR20" s="25">
        <f t="shared" si="7"/>
        <v>5.2857910269678001</v>
      </c>
      <c r="AS20" s="25">
        <f t="shared" si="7"/>
        <v>5.8507858360613509</v>
      </c>
      <c r="AT20" s="26">
        <f t="shared" si="21"/>
        <v>4.7460445026457743</v>
      </c>
      <c r="AU20" s="26">
        <f t="shared" si="22"/>
        <v>4.7847247331344338</v>
      </c>
      <c r="AV20" s="27">
        <f t="shared" si="23"/>
        <v>7.003999653523775</v>
      </c>
      <c r="AW20" s="27">
        <f t="shared" si="24"/>
        <v>6.2680330536182263</v>
      </c>
      <c r="AX20" s="28">
        <f t="shared" si="25"/>
        <v>19.118633121333609</v>
      </c>
      <c r="AY20" s="28">
        <f t="shared" si="26"/>
        <v>9.3224436130473585</v>
      </c>
      <c r="BA20" s="23">
        <f t="shared" si="27"/>
        <v>3.4063784817840976</v>
      </c>
      <c r="BB20" s="23">
        <f t="shared" si="27"/>
        <v>20.234049537759184</v>
      </c>
    </row>
    <row r="21" spans="1:257" x14ac:dyDescent="0.3">
      <c r="A21" s="13">
        <v>18</v>
      </c>
      <c r="B21" s="11">
        <f>IF($C$8=FALSE,"",IF('Graph-outputs'!$BT$1=6,INDEX(Settings!$G$5:$G$34,'Calcs-control3'!A21),A21*5-5))</f>
        <v>85</v>
      </c>
      <c r="F21">
        <v>7</v>
      </c>
      <c r="G21" s="22">
        <f t="shared" si="8"/>
        <v>0.96635636479223141</v>
      </c>
      <c r="H21" s="22">
        <f t="shared" si="8"/>
        <v>8.3401422282260622</v>
      </c>
      <c r="I21" s="22">
        <f t="shared" si="8"/>
        <v>2.0970430048445432</v>
      </c>
      <c r="J21" s="22">
        <f t="shared" si="8"/>
        <v>8.7836948910320416</v>
      </c>
      <c r="K21" s="22">
        <f t="shared" si="8"/>
        <v>0.66658616215934308</v>
      </c>
      <c r="L21" s="23"/>
      <c r="M21" s="22">
        <f t="shared" si="4"/>
        <v>1.6631654367048678</v>
      </c>
      <c r="N21" s="24">
        <f t="shared" si="4"/>
        <v>1.440120346497709</v>
      </c>
      <c r="O21" s="24">
        <f>IF(Settings!$I$6&gt;69, 0.2*(N21), 0)</f>
        <v>0</v>
      </c>
      <c r="P21" s="25">
        <f t="shared" si="5"/>
        <v>8.523149868227323</v>
      </c>
      <c r="Q21" s="25">
        <f t="shared" si="5"/>
        <v>4.1585381238125043</v>
      </c>
      <c r="R21" s="25">
        <f t="shared" si="5"/>
        <v>3.9834783054645739</v>
      </c>
      <c r="S21" s="26">
        <f t="shared" si="9"/>
        <v>3.8552306837060804</v>
      </c>
      <c r="T21" s="26">
        <f t="shared" si="10"/>
        <v>3.732124472432532</v>
      </c>
      <c r="U21" s="27">
        <f t="shared" si="11"/>
        <v>5.5801334755347209</v>
      </c>
      <c r="V21" s="27">
        <f t="shared" si="12"/>
        <v>5.0040853369356375</v>
      </c>
      <c r="W21" s="28">
        <f t="shared" si="13"/>
        <v>15.822059847968267</v>
      </c>
      <c r="X21" s="28">
        <f t="shared" si="14"/>
        <v>7.543893382011448</v>
      </c>
      <c r="Z21" s="23">
        <f t="shared" si="15"/>
        <v>2.3651464884979148</v>
      </c>
      <c r="AA21" s="23">
        <f t="shared" si="15"/>
        <v>17.629830622042924</v>
      </c>
      <c r="AC21">
        <v>7</v>
      </c>
      <c r="AE21" s="44">
        <f t="shared" si="16"/>
        <v>8.7040589772085397</v>
      </c>
      <c r="AG21">
        <f t="shared" si="17"/>
        <v>8.7040589772085397</v>
      </c>
      <c r="AH21" s="22">
        <f t="shared" si="18"/>
        <v>2.0512336880161284</v>
      </c>
      <c r="AI21" s="22">
        <f t="shared" si="6"/>
        <v>11.169505820606245</v>
      </c>
      <c r="AJ21" s="22">
        <f t="shared" si="6"/>
        <v>3.62283462279462</v>
      </c>
      <c r="AK21" s="22">
        <f t="shared" si="6"/>
        <v>11.748246647527449</v>
      </c>
      <c r="AL21" s="22">
        <f t="shared" si="6"/>
        <v>1.283954196614767</v>
      </c>
      <c r="AM21" s="23"/>
      <c r="AN21" s="22">
        <f t="shared" si="19"/>
        <v>2.4463081607527433</v>
      </c>
      <c r="AO21" s="24">
        <f t="shared" si="19"/>
        <v>1.9791470376055045</v>
      </c>
      <c r="AP21" s="24">
        <f>IF(Settings!$I$6&gt;69, 0.2*(AO21), 0)</f>
        <v>0</v>
      </c>
      <c r="AQ21" s="25">
        <f t="shared" si="20"/>
        <v>10.961725200159451</v>
      </c>
      <c r="AR21" s="25">
        <f t="shared" si="7"/>
        <v>5.673156025331445</v>
      </c>
      <c r="AS21" s="25">
        <f t="shared" si="7"/>
        <v>6.5383886579410317</v>
      </c>
      <c r="AT21" s="26">
        <f t="shared" si="21"/>
        <v>5.0479512584500581</v>
      </c>
      <c r="AU21" s="26">
        <f t="shared" si="22"/>
        <v>5.1499953445940791</v>
      </c>
      <c r="AV21" s="27">
        <f t="shared" si="23"/>
        <v>7.493362307405949</v>
      </c>
      <c r="AW21" s="27">
        <f t="shared" si="24"/>
        <v>6.7017034923637473</v>
      </c>
      <c r="AX21" s="28">
        <f t="shared" si="25"/>
        <v>20.209817446908545</v>
      </c>
      <c r="AY21" s="28">
        <f t="shared" si="26"/>
        <v>9.9238817484022093</v>
      </c>
      <c r="BA21" s="23">
        <f t="shared" si="27"/>
        <v>3.7858039119633853</v>
      </c>
      <c r="BB21" s="23">
        <f t="shared" si="27"/>
        <v>21.070480026034367</v>
      </c>
    </row>
    <row r="22" spans="1:257" x14ac:dyDescent="0.3">
      <c r="A22" s="13">
        <v>19</v>
      </c>
      <c r="B22" s="11">
        <f>IF($C$8=FALSE,"",IF('Graph-outputs'!$BT$1=6,INDEX(Settings!$G$5:$G$34,'Calcs-control3'!A22),A22*5-5))</f>
        <v>90</v>
      </c>
      <c r="F22">
        <v>8</v>
      </c>
      <c r="G22" s="22">
        <f t="shared" si="8"/>
        <v>1.5410179737705523</v>
      </c>
      <c r="H22" s="22">
        <f t="shared" si="8"/>
        <v>9.983885455050439</v>
      </c>
      <c r="I22" s="22">
        <f t="shared" si="8"/>
        <v>2.9394188564904957</v>
      </c>
      <c r="J22" s="22">
        <f t="shared" si="8"/>
        <v>10.506807947025166</v>
      </c>
      <c r="K22" s="22">
        <f t="shared" si="8"/>
        <v>1.0012304817020146</v>
      </c>
      <c r="L22" s="23"/>
      <c r="M22" s="22">
        <f t="shared" si="4"/>
        <v>2.1094922032691397</v>
      </c>
      <c r="N22" s="24">
        <f t="shared" si="4"/>
        <v>1.7512938885880787</v>
      </c>
      <c r="O22" s="24">
        <f>IF(Settings!$I$6&gt;69, 0.2*(N22), 0)</f>
        <v>0</v>
      </c>
      <c r="P22" s="25">
        <f t="shared" si="5"/>
        <v>9.9521428450359419</v>
      </c>
      <c r="Q22" s="25">
        <f t="shared" si="5"/>
        <v>5.03781087301717</v>
      </c>
      <c r="R22" s="25">
        <f t="shared" si="5"/>
        <v>5.4220421741494835</v>
      </c>
      <c r="S22" s="26">
        <f t="shared" si="9"/>
        <v>4.5517642728262402</v>
      </c>
      <c r="T22" s="26">
        <f t="shared" si="10"/>
        <v>4.5518378123354344</v>
      </c>
      <c r="U22" s="27">
        <f t="shared" si="11"/>
        <v>6.6908488284654952</v>
      </c>
      <c r="V22" s="27">
        <f t="shared" si="12"/>
        <v>5.9903312730302636</v>
      </c>
      <c r="W22" s="28">
        <f t="shared" si="13"/>
        <v>18.409570413140894</v>
      </c>
      <c r="X22" s="28">
        <f t="shared" si="14"/>
        <v>8.9350014080624511</v>
      </c>
      <c r="Z22" s="23">
        <f t="shared" si="15"/>
        <v>3.1688300130025975</v>
      </c>
      <c r="AA22" s="23">
        <f t="shared" si="15"/>
        <v>19.684155227207885</v>
      </c>
      <c r="AC22">
        <v>8</v>
      </c>
      <c r="AE22" s="44">
        <f t="shared" si="16"/>
        <v>9.1538949468576511</v>
      </c>
      <c r="AG22">
        <f t="shared" si="17"/>
        <v>9.1538949468576511</v>
      </c>
      <c r="AH22" s="22">
        <f t="shared" si="18"/>
        <v>2.4249673521168065</v>
      </c>
      <c r="AI22" s="22">
        <f t="shared" si="6"/>
        <v>11.937171484238908</v>
      </c>
      <c r="AJ22" s="22">
        <f t="shared" si="6"/>
        <v>4.0977664146255606</v>
      </c>
      <c r="AK22" s="22">
        <f t="shared" si="6"/>
        <v>12.551427385707502</v>
      </c>
      <c r="AL22" s="22">
        <f t="shared" si="6"/>
        <v>1.4847702740755073</v>
      </c>
      <c r="AM22" s="23"/>
      <c r="AN22" s="22">
        <f t="shared" si="19"/>
        <v>2.6704900247421213</v>
      </c>
      <c r="AO22" s="24">
        <f t="shared" si="19"/>
        <v>2.1280989127881149</v>
      </c>
      <c r="AP22" s="24">
        <f>IF(Settings!$I$6&gt;69, 0.2*(AO22), 0)</f>
        <v>0</v>
      </c>
      <c r="AQ22" s="25">
        <f t="shared" si="20"/>
        <v>11.607088255531679</v>
      </c>
      <c r="AR22" s="25">
        <f t="shared" si="7"/>
        <v>6.0845333463038545</v>
      </c>
      <c r="AS22" s="25">
        <f t="shared" si="7"/>
        <v>7.2904630391634528</v>
      </c>
      <c r="AT22" s="26">
        <f t="shared" si="21"/>
        <v>5.3667192406888997</v>
      </c>
      <c r="AU22" s="26">
        <f t="shared" si="22"/>
        <v>5.5398759069541494</v>
      </c>
      <c r="AV22" s="27">
        <f t="shared" si="23"/>
        <v>8.013542455658591</v>
      </c>
      <c r="AW22" s="27">
        <f t="shared" si="24"/>
        <v>7.1623028905433443</v>
      </c>
      <c r="AX22" s="28">
        <f t="shared" si="25"/>
        <v>21.348059828147925</v>
      </c>
      <c r="AY22" s="28">
        <f t="shared" si="26"/>
        <v>10.557957490922991</v>
      </c>
      <c r="BA22" s="23">
        <f t="shared" si="27"/>
        <v>4.1988909555497864</v>
      </c>
      <c r="BB22" s="23">
        <f t="shared" si="27"/>
        <v>21.931164430466811</v>
      </c>
    </row>
    <row r="23" spans="1:257" x14ac:dyDescent="0.3">
      <c r="A23" s="13">
        <v>20</v>
      </c>
      <c r="B23" s="11">
        <f>IF($C$8=FALSE,"",IF('Graph-outputs'!$BT$1=6,INDEX(Settings!$G$5:$G$34,'Calcs-control3'!A23),A23*5-5))</f>
        <v>95</v>
      </c>
      <c r="F23">
        <v>9</v>
      </c>
      <c r="G23" s="22">
        <f t="shared" si="8"/>
        <v>2.2928597254866991</v>
      </c>
      <c r="H23" s="22">
        <f t="shared" si="8"/>
        <v>11.673730066535926</v>
      </c>
      <c r="I23" s="22">
        <f t="shared" si="8"/>
        <v>3.9319685199167447</v>
      </c>
      <c r="J23" s="22">
        <f t="shared" si="8"/>
        <v>12.275853186267677</v>
      </c>
      <c r="K23" s="22">
        <f t="shared" si="8"/>
        <v>1.4143164358477631</v>
      </c>
      <c r="L23" s="23"/>
      <c r="M23" s="22">
        <f t="shared" si="4"/>
        <v>2.5930368118849123</v>
      </c>
      <c r="N23" s="24">
        <f t="shared" si="4"/>
        <v>2.0768604319004385</v>
      </c>
      <c r="O23" s="24">
        <f>IF(Settings!$I$6&gt;69, 0.2*(N23), 0)</f>
        <v>0</v>
      </c>
      <c r="P23" s="25">
        <f t="shared" si="5"/>
        <v>11.386315380207481</v>
      </c>
      <c r="Q23" s="25">
        <f t="shared" si="5"/>
        <v>5.9433775439841057</v>
      </c>
      <c r="R23" s="25">
        <f t="shared" si="5"/>
        <v>7.0300081901949136</v>
      </c>
      <c r="S23" s="26">
        <f t="shared" si="9"/>
        <v>5.2575390017823382</v>
      </c>
      <c r="T23" s="26">
        <f t="shared" si="10"/>
        <v>5.4058686590678704</v>
      </c>
      <c r="U23" s="27">
        <f t="shared" si="11"/>
        <v>7.834982212681731</v>
      </c>
      <c r="V23" s="27">
        <f t="shared" si="12"/>
        <v>7.0042380399215558</v>
      </c>
      <c r="W23" s="28">
        <f t="shared" si="13"/>
        <v>20.959794052250228</v>
      </c>
      <c r="X23" s="28">
        <f t="shared" si="14"/>
        <v>10.340899749749154</v>
      </c>
      <c r="Z23" s="23">
        <f t="shared" si="15"/>
        <v>4.0560416138516313</v>
      </c>
      <c r="AA23" s="23">
        <f t="shared" si="15"/>
        <v>21.638875567265007</v>
      </c>
      <c r="AC23">
        <v>9</v>
      </c>
      <c r="AE23" s="44">
        <f t="shared" si="16"/>
        <v>9.6269789666544039</v>
      </c>
      <c r="AG23">
        <f t="shared" si="17"/>
        <v>9.6269789666544039</v>
      </c>
      <c r="AH23" s="22">
        <f t="shared" si="18"/>
        <v>2.858979593824726</v>
      </c>
      <c r="AI23" s="22">
        <f t="shared" si="6"/>
        <v>12.751865141048009</v>
      </c>
      <c r="AJ23" s="22">
        <f t="shared" si="6"/>
        <v>4.6287541798255631</v>
      </c>
      <c r="AK23" s="22">
        <f t="shared" si="6"/>
        <v>13.403280620916666</v>
      </c>
      <c r="AL23" s="22">
        <f t="shared" si="6"/>
        <v>1.712604377587051</v>
      </c>
      <c r="AM23" s="23"/>
      <c r="AN23" s="22">
        <f t="shared" si="19"/>
        <v>2.913341632561167</v>
      </c>
      <c r="AO23" s="24">
        <f t="shared" si="19"/>
        <v>2.2873436715477995</v>
      </c>
      <c r="AP23" s="24">
        <f>IF(Settings!$I$6&gt;69, 0.2*(AO23), 0)</f>
        <v>0</v>
      </c>
      <c r="AQ23" s="25">
        <f t="shared" si="20"/>
        <v>12.285430550923474</v>
      </c>
      <c r="AR23" s="25">
        <f t="shared" si="7"/>
        <v>6.5208458068674915</v>
      </c>
      <c r="AS23" s="25">
        <f t="shared" si="7"/>
        <v>8.1102244026690631</v>
      </c>
      <c r="AT23" s="26">
        <f t="shared" si="21"/>
        <v>5.7030107001449997</v>
      </c>
      <c r="AU23" s="26">
        <f t="shared" si="22"/>
        <v>5.9555908620451579</v>
      </c>
      <c r="AV23" s="27">
        <f t="shared" si="23"/>
        <v>8.5660565532479254</v>
      </c>
      <c r="AW23" s="27">
        <f t="shared" si="24"/>
        <v>7.6511190846288049</v>
      </c>
      <c r="AX23" s="28">
        <f t="shared" si="25"/>
        <v>22.533690449953411</v>
      </c>
      <c r="AY23" s="28">
        <f t="shared" si="26"/>
        <v>11.225700626692625</v>
      </c>
      <c r="BA23" s="23">
        <f t="shared" si="27"/>
        <v>4.6471878981037733</v>
      </c>
      <c r="BB23" s="23">
        <f t="shared" si="27"/>
        <v>22.815808637631768</v>
      </c>
      <c r="CQ23" s="37"/>
    </row>
    <row r="24" spans="1:257" x14ac:dyDescent="0.3">
      <c r="A24" s="13">
        <v>21</v>
      </c>
      <c r="B24" s="11">
        <f>IF($C$8=FALSE,"",IF('Graph-outputs'!$BT$1=6,INDEX(Settings!$G$5:$G$34,'Calcs-control3'!A24),A24*5-5))</f>
        <v>100</v>
      </c>
      <c r="F24">
        <v>10</v>
      </c>
      <c r="G24" s="22">
        <f t="shared" si="8"/>
        <v>3.2310525880727958</v>
      </c>
      <c r="H24" s="22">
        <f t="shared" si="8"/>
        <v>13.398932158177313</v>
      </c>
      <c r="I24" s="22">
        <f t="shared" si="8"/>
        <v>5.0697416539291851</v>
      </c>
      <c r="J24" s="22">
        <f t="shared" si="8"/>
        <v>14.079475378683352</v>
      </c>
      <c r="K24" s="22">
        <f t="shared" si="8"/>
        <v>1.9040073337663097</v>
      </c>
      <c r="L24" s="23"/>
      <c r="M24" s="22">
        <f t="shared" si="4"/>
        <v>3.1096854131059932</v>
      </c>
      <c r="N24" s="24">
        <f t="shared" si="4"/>
        <v>2.4146525099687635</v>
      </c>
      <c r="O24" s="24">
        <f>IF(Settings!$I$6&gt;69, 0.2*(N24), 0)</f>
        <v>0</v>
      </c>
      <c r="P24" s="25">
        <f t="shared" si="5"/>
        <v>12.81969309339661</v>
      </c>
      <c r="Q24" s="25">
        <f t="shared" si="5"/>
        <v>6.8670521146091765</v>
      </c>
      <c r="R24" s="25">
        <f t="shared" si="5"/>
        <v>8.7752371628757473</v>
      </c>
      <c r="S24" s="26">
        <f t="shared" si="9"/>
        <v>5.9687130607513446</v>
      </c>
      <c r="T24" s="26">
        <f t="shared" si="10"/>
        <v>6.2870605254983998</v>
      </c>
      <c r="U24" s="27">
        <f t="shared" si="11"/>
        <v>9.0052202988938941</v>
      </c>
      <c r="V24" s="27">
        <f t="shared" si="12"/>
        <v>8.0393592949063883</v>
      </c>
      <c r="W24" s="28">
        <f t="shared" si="13"/>
        <v>23.459606225846493</v>
      </c>
      <c r="X24" s="28">
        <f t="shared" si="14"/>
        <v>11.752336842302029</v>
      </c>
      <c r="Z24" s="23">
        <f t="shared" si="15"/>
        <v>5.0095412502866683</v>
      </c>
      <c r="AA24" s="23">
        <f t="shared" si="15"/>
        <v>23.498820971329422</v>
      </c>
      <c r="AC24">
        <v>10</v>
      </c>
      <c r="AE24" s="44">
        <f t="shared" si="16"/>
        <v>10.124512523078607</v>
      </c>
      <c r="AG24">
        <f t="shared" si="17"/>
        <v>10.124512523078607</v>
      </c>
      <c r="AH24" s="22">
        <f t="shared" si="18"/>
        <v>3.3611248642723668</v>
      </c>
      <c r="AI24" s="22">
        <f t="shared" si="6"/>
        <v>13.615754060066813</v>
      </c>
      <c r="AJ24" s="22">
        <f t="shared" si="6"/>
        <v>5.2212449454215983</v>
      </c>
      <c r="AK24" s="22">
        <f t="shared" si="6"/>
        <v>14.305981552197357</v>
      </c>
      <c r="AL24" s="22">
        <f t="shared" si="6"/>
        <v>1.9701578304784066</v>
      </c>
      <c r="AM24" s="23"/>
      <c r="AN24" s="22">
        <f t="shared" si="19"/>
        <v>3.1761400081655</v>
      </c>
      <c r="AO24" s="24">
        <f t="shared" si="19"/>
        <v>2.4574722092535373</v>
      </c>
      <c r="AP24" s="24">
        <f>IF(Settings!$I$6&gt;69, 0.2*(AO24), 0)</f>
        <v>0</v>
      </c>
      <c r="AQ24" s="25">
        <f t="shared" si="20"/>
        <v>12.997863904239132</v>
      </c>
      <c r="AR24" s="25">
        <f t="shared" si="7"/>
        <v>6.9829758111782212</v>
      </c>
      <c r="AS24" s="25">
        <f t="shared" si="7"/>
        <v>9.0005557830836054</v>
      </c>
      <c r="AT24" s="26">
        <f t="shared" si="21"/>
        <v>6.0574794303425756</v>
      </c>
      <c r="AU24" s="26">
        <f t="shared" si="22"/>
        <v>6.3983669972512462</v>
      </c>
      <c r="AV24" s="27">
        <f t="shared" si="23"/>
        <v>9.1524413197415022</v>
      </c>
      <c r="AW24" s="27">
        <f t="shared" si="24"/>
        <v>8.1694524360400873</v>
      </c>
      <c r="AX24" s="28">
        <f t="shared" si="25"/>
        <v>23.766829567714431</v>
      </c>
      <c r="AY24" s="28">
        <f t="shared" si="26"/>
        <v>11.928079691357778</v>
      </c>
      <c r="BA24" s="23">
        <f t="shared" si="27"/>
        <v>5.132070796198267</v>
      </c>
      <c r="BB24" s="23">
        <f t="shared" si="27"/>
        <v>23.724002748277904</v>
      </c>
      <c r="CQ24" s="37"/>
    </row>
    <row r="25" spans="1:257" x14ac:dyDescent="0.3">
      <c r="A25" s="13">
        <v>22</v>
      </c>
      <c r="F25">
        <v>11</v>
      </c>
      <c r="G25" s="22">
        <f t="shared" si="8"/>
        <v>4.3585364505326929</v>
      </c>
      <c r="H25" s="22">
        <f t="shared" si="8"/>
        <v>15.150484488077087</v>
      </c>
      <c r="I25" s="22">
        <f t="shared" si="8"/>
        <v>6.3456943604488991</v>
      </c>
      <c r="J25" s="22">
        <f t="shared" si="8"/>
        <v>15.908178536992427</v>
      </c>
      <c r="K25" s="22">
        <f t="shared" si="8"/>
        <v>2.4661410926145901</v>
      </c>
      <c r="L25" s="23"/>
      <c r="M25" s="22">
        <f t="shared" si="4"/>
        <v>3.6556250199432547</v>
      </c>
      <c r="N25" s="24">
        <f t="shared" si="4"/>
        <v>2.7627994698309766</v>
      </c>
      <c r="O25" s="24">
        <f>IF(Settings!$I$6&gt;69, 0.2*(N25), 0)</f>
        <v>0</v>
      </c>
      <c r="P25" s="25">
        <f t="shared" si="5"/>
        <v>14.247514870258627</v>
      </c>
      <c r="Q25" s="25">
        <f t="shared" si="5"/>
        <v>7.801966928874644</v>
      </c>
      <c r="R25" s="25">
        <f t="shared" si="5"/>
        <v>10.6258520455154</v>
      </c>
      <c r="S25" s="26">
        <f t="shared" si="9"/>
        <v>6.6821563005724354</v>
      </c>
      <c r="T25" s="26">
        <f t="shared" si="10"/>
        <v>7.189265652265652</v>
      </c>
      <c r="U25" s="27">
        <f t="shared" si="11"/>
        <v>10.195410480778641</v>
      </c>
      <c r="V25" s="27">
        <f t="shared" si="12"/>
        <v>9.090290692846251</v>
      </c>
      <c r="W25" s="28">
        <f t="shared" si="13"/>
        <v>25.899464515911582</v>
      </c>
      <c r="X25" s="28">
        <f t="shared" si="14"/>
        <v>13.161849929424047</v>
      </c>
      <c r="Z25" s="23">
        <f t="shared" si="15"/>
        <v>6.0127376060406439</v>
      </c>
      <c r="AA25" s="23">
        <f t="shared" si="15"/>
        <v>25.268586617702788</v>
      </c>
      <c r="AC25">
        <v>11</v>
      </c>
      <c r="AE25" s="44">
        <f t="shared" si="16"/>
        <v>10.647759196839573</v>
      </c>
      <c r="AG25">
        <f t="shared" si="17"/>
        <v>10.647759196839573</v>
      </c>
      <c r="AH25" s="22">
        <f t="shared" si="18"/>
        <v>3.9398517174535188</v>
      </c>
      <c r="AI25" s="22">
        <f t="shared" si="6"/>
        <v>14.531014384263651</v>
      </c>
      <c r="AJ25" s="22">
        <f t="shared" si="6"/>
        <v>5.8809983440438769</v>
      </c>
      <c r="AK25" s="22">
        <f t="shared" si="6"/>
        <v>15.26170393714558</v>
      </c>
      <c r="AL25" s="22">
        <f t="shared" si="6"/>
        <v>2.260209602101233</v>
      </c>
      <c r="AM25" s="23"/>
      <c r="AN25" s="22">
        <f t="shared" si="19"/>
        <v>3.4602082356882837</v>
      </c>
      <c r="AO25" s="24">
        <f t="shared" si="19"/>
        <v>2.6390933721610215</v>
      </c>
      <c r="AP25" s="24">
        <f>IF(Settings!$I$6&gt;69, 0.2*(AO25), 0)</f>
        <v>0</v>
      </c>
      <c r="AQ25" s="25">
        <f t="shared" si="20"/>
        <v>13.745469104625272</v>
      </c>
      <c r="AR25" s="25">
        <f t="shared" si="7"/>
        <v>7.4717526720338405</v>
      </c>
      <c r="AS25" s="25">
        <f t="shared" si="7"/>
        <v>9.9639084534403448</v>
      </c>
      <c r="AT25" s="26">
        <f t="shared" si="21"/>
        <v>6.430765443024141</v>
      </c>
      <c r="AU25" s="26">
        <f t="shared" si="22"/>
        <v>6.8694239647866961</v>
      </c>
      <c r="AV25" s="27">
        <f t="shared" si="23"/>
        <v>9.7742459794225987</v>
      </c>
      <c r="AW25" s="27">
        <f t="shared" si="24"/>
        <v>8.7186086305581902</v>
      </c>
      <c r="AX25" s="28">
        <f t="shared" si="25"/>
        <v>25.047364530083815</v>
      </c>
      <c r="AY25" s="28">
        <f t="shared" si="26"/>
        <v>12.665987393519156</v>
      </c>
      <c r="BA25" s="23">
        <f t="shared" si="27"/>
        <v>5.6546960829856232</v>
      </c>
      <c r="BB25" s="23">
        <f t="shared" si="27"/>
        <v>24.655212404564693</v>
      </c>
    </row>
    <row r="26" spans="1:257" x14ac:dyDescent="0.3">
      <c r="A26" s="13">
        <v>23</v>
      </c>
      <c r="F26">
        <v>12</v>
      </c>
      <c r="G26" s="22">
        <f t="shared" si="8"/>
        <v>5.6726709742267465</v>
      </c>
      <c r="H26" s="22">
        <f t="shared" si="8"/>
        <v>16.920750877794394</v>
      </c>
      <c r="I26" s="22">
        <f t="shared" si="8"/>
        <v>7.7512475108002556</v>
      </c>
      <c r="J26" s="22">
        <f t="shared" si="8"/>
        <v>17.753934653284446</v>
      </c>
      <c r="K26" s="22">
        <f t="shared" si="8"/>
        <v>3.0948085180380716</v>
      </c>
      <c r="L26" s="23"/>
      <c r="M26" s="22">
        <f t="shared" si="4"/>
        <v>4.2273239789819907</v>
      </c>
      <c r="N26" s="24">
        <f t="shared" si="4"/>
        <v>3.1196692655047129</v>
      </c>
      <c r="O26" s="24">
        <f>IF(Settings!$I$6&gt;69, 0.2*(N26), 0)</f>
        <v>0</v>
      </c>
      <c r="P26" s="25">
        <f t="shared" si="5"/>
        <v>15.665942505639201</v>
      </c>
      <c r="Q26" s="25">
        <f t="shared" si="5"/>
        <v>8.7423366947251804</v>
      </c>
      <c r="R26" s="25">
        <f t="shared" si="5"/>
        <v>12.551606251772798</v>
      </c>
      <c r="S26" s="26">
        <f t="shared" si="9"/>
        <v>7.3952897438062504</v>
      </c>
      <c r="T26" s="26">
        <f t="shared" si="10"/>
        <v>8.1071689348948563</v>
      </c>
      <c r="U26" s="27">
        <f t="shared" si="11"/>
        <v>11.400318232878522</v>
      </c>
      <c r="V26" s="27">
        <f t="shared" si="12"/>
        <v>10.152450526676636</v>
      </c>
      <c r="W26" s="28">
        <f t="shared" si="13"/>
        <v>28.272529423016319</v>
      </c>
      <c r="X26" s="28">
        <f t="shared" si="14"/>
        <v>14.563377281127085</v>
      </c>
      <c r="Z26" s="23">
        <f t="shared" si="15"/>
        <v>7.0502239689474173</v>
      </c>
      <c r="AA26" s="23">
        <f t="shared" si="15"/>
        <v>26.952544886713817</v>
      </c>
      <c r="AC26">
        <v>12</v>
      </c>
      <c r="AE26" s="44">
        <f t="shared" si="16"/>
        <v>11.198047871978659</v>
      </c>
      <c r="AG26">
        <f t="shared" si="17"/>
        <v>11.198047871978659</v>
      </c>
      <c r="AH26" s="22">
        <f t="shared" si="18"/>
        <v>4.604147646204237</v>
      </c>
      <c r="AI26" s="22">
        <f t="shared" si="6"/>
        <v>15.499817320263922</v>
      </c>
      <c r="AJ26" s="22">
        <f t="shared" si="6"/>
        <v>6.6140626784436636</v>
      </c>
      <c r="AK26" s="22">
        <f t="shared" si="6"/>
        <v>16.272604825514367</v>
      </c>
      <c r="AL26" s="22">
        <f t="shared" si="6"/>
        <v>2.585575446515445</v>
      </c>
      <c r="AM26" s="23"/>
      <c r="AN26" s="22">
        <f t="shared" si="19"/>
        <v>3.7669104745315654</v>
      </c>
      <c r="AO26" s="24">
        <f t="shared" si="19"/>
        <v>2.8328321839905253</v>
      </c>
      <c r="AP26" s="24">
        <f>IF(Settings!$I$6&gt;69, 0.2*(AO26), 0)</f>
        <v>0</v>
      </c>
      <c r="AQ26" s="25">
        <f t="shared" si="20"/>
        <v>14.529285575431352</v>
      </c>
      <c r="AR26" s="25">
        <f t="shared" si="7"/>
        <v>7.9879387362053809</v>
      </c>
      <c r="AS26" s="25">
        <f t="shared" si="7"/>
        <v>11.002196460607417</v>
      </c>
      <c r="AT26" s="26">
        <f t="shared" si="21"/>
        <v>6.8234890335897616</v>
      </c>
      <c r="AU26" s="26">
        <f t="shared" si="22"/>
        <v>7.3699634624775028</v>
      </c>
      <c r="AV26" s="27">
        <f t="shared" si="23"/>
        <v>10.433023265754564</v>
      </c>
      <c r="AW26" s="27">
        <f t="shared" si="24"/>
        <v>9.2998903921583533</v>
      </c>
      <c r="AX26" s="28">
        <f t="shared" si="25"/>
        <v>26.37492664814086</v>
      </c>
      <c r="AY26" s="28">
        <f t="shared" si="26"/>
        <v>13.440224833444256</v>
      </c>
      <c r="BA26" s="23">
        <f t="shared" si="27"/>
        <v>6.2159504546778255</v>
      </c>
      <c r="BB26" s="23">
        <f t="shared" si="27"/>
        <v>25.608770241802183</v>
      </c>
    </row>
    <row r="27" spans="1:257" x14ac:dyDescent="0.3">
      <c r="A27" s="13">
        <v>24</v>
      </c>
      <c r="F27">
        <v>13</v>
      </c>
      <c r="G27" s="22">
        <f t="shared" si="8"/>
        <v>7.1660708357668508</v>
      </c>
      <c r="H27" s="22">
        <f t="shared" si="8"/>
        <v>18.703202868170742</v>
      </c>
      <c r="I27" s="22">
        <f t="shared" si="8"/>
        <v>9.2767472814367391</v>
      </c>
      <c r="J27" s="22">
        <f t="shared" si="8"/>
        <v>19.609901554276455</v>
      </c>
      <c r="K27" s="22">
        <f t="shared" si="8"/>
        <v>3.7828851168496085</v>
      </c>
      <c r="L27" s="23"/>
      <c r="M27" s="22">
        <f t="shared" si="4"/>
        <v>4.8215136489680557</v>
      </c>
      <c r="N27" s="24">
        <f t="shared" si="4"/>
        <v>3.4838260643746048</v>
      </c>
      <c r="O27" s="24">
        <f>IF(Settings!$I$6&gt;69, 0.2*(N27), 0)</f>
        <v>0</v>
      </c>
      <c r="P27" s="25">
        <f t="shared" si="5"/>
        <v>17.071857824317391</v>
      </c>
      <c r="Q27" s="25">
        <f t="shared" si="5"/>
        <v>9.6832779211139055</v>
      </c>
      <c r="R27" s="25">
        <f t="shared" si="5"/>
        <v>14.524733656511787</v>
      </c>
      <c r="S27" s="26">
        <f t="shared" si="9"/>
        <v>8.105971604398734</v>
      </c>
      <c r="T27" s="26">
        <f t="shared" si="10"/>
        <v>9.0361545123503433</v>
      </c>
      <c r="U27" s="27">
        <f t="shared" si="11"/>
        <v>12.615452146652288</v>
      </c>
      <c r="V27" s="27">
        <f t="shared" si="12"/>
        <v>11.221921720902445</v>
      </c>
      <c r="W27" s="28">
        <f t="shared" si="13"/>
        <v>30.574035201524261</v>
      </c>
      <c r="X27" s="28">
        <f t="shared" si="14"/>
        <v>15.951977116214461</v>
      </c>
      <c r="Z27" s="23">
        <f t="shared" si="15"/>
        <v>8.1080826689914183</v>
      </c>
      <c r="AA27" s="23">
        <f t="shared" si="15"/>
        <v>28.554856163114522</v>
      </c>
      <c r="AC27">
        <v>13</v>
      </c>
      <c r="AE27" s="44">
        <f t="shared" si="16"/>
        <v>11.776776110822025</v>
      </c>
      <c r="AG27">
        <f t="shared" si="17"/>
        <v>11.776776110822025</v>
      </c>
      <c r="AH27" s="22">
        <f t="shared" si="18"/>
        <v>5.3634551603342651</v>
      </c>
      <c r="AI27" s="22">
        <f t="shared" si="6"/>
        <v>16.524313396402</v>
      </c>
      <c r="AJ27" s="22">
        <f t="shared" si="6"/>
        <v>7.4267407962725747</v>
      </c>
      <c r="AK27" s="22">
        <f t="shared" si="6"/>
        <v>17.3408072739585</v>
      </c>
      <c r="AL27" s="22">
        <f t="shared" si="6"/>
        <v>2.9490576566936362</v>
      </c>
      <c r="AM27" s="23"/>
      <c r="AN27" s="22">
        <f t="shared" si="19"/>
        <v>4.0976456551995426</v>
      </c>
      <c r="AO27" s="24">
        <f t="shared" si="19"/>
        <v>3.0393276555551187</v>
      </c>
      <c r="AP27" s="24">
        <f>IF(Settings!$I$6&gt;69, 0.2*(AO27), 0)</f>
        <v>0</v>
      </c>
      <c r="AQ27" s="25">
        <f t="shared" si="20"/>
        <v>15.350300014161025</v>
      </c>
      <c r="AR27" s="25">
        <f t="shared" si="7"/>
        <v>8.5322143410672275</v>
      </c>
      <c r="AS27" s="25">
        <f t="shared" si="7"/>
        <v>12.116687291989457</v>
      </c>
      <c r="AT27" s="26">
        <f t="shared" si="21"/>
        <v>7.2362442137804752</v>
      </c>
      <c r="AU27" s="26">
        <f t="shared" si="22"/>
        <v>7.9011570096665364</v>
      </c>
      <c r="AV27" s="27">
        <f t="shared" si="23"/>
        <v>11.130319100063248</v>
      </c>
      <c r="AW27" s="27">
        <f t="shared" si="24"/>
        <v>9.9145880378412006</v>
      </c>
      <c r="AX27" s="28">
        <f t="shared" si="25"/>
        <v>27.748868262438883</v>
      </c>
      <c r="AY27" s="28">
        <f t="shared" si="26"/>
        <v>14.251484553422799</v>
      </c>
      <c r="BA27" s="23">
        <f t="shared" si="27"/>
        <v>6.816399046277267</v>
      </c>
      <c r="BB27" s="23">
        <f t="shared" si="27"/>
        <v>26.583867594873553</v>
      </c>
    </row>
    <row r="28" spans="1:257" x14ac:dyDescent="0.3">
      <c r="A28" s="13">
        <v>25</v>
      </c>
      <c r="B28" s="1"/>
      <c r="F28">
        <v>14</v>
      </c>
      <c r="G28" s="22">
        <f t="shared" si="8"/>
        <v>8.8275137746323189</v>
      </c>
      <c r="H28" s="22">
        <f t="shared" si="8"/>
        <v>20.492223576980003</v>
      </c>
      <c r="I28" s="22">
        <f t="shared" si="8"/>
        <v>10.911842613659864</v>
      </c>
      <c r="J28" s="22">
        <f t="shared" si="8"/>
        <v>21.470212541254003</v>
      </c>
      <c r="K28" s="22">
        <f t="shared" si="8"/>
        <v>4.5224953692376975</v>
      </c>
      <c r="L28" s="23"/>
      <c r="M28" s="22">
        <f t="shared" si="4"/>
        <v>5.4351712138522181</v>
      </c>
      <c r="N28" s="24">
        <f t="shared" si="4"/>
        <v>3.8539983376445845</v>
      </c>
      <c r="O28" s="24">
        <f>IF(Settings!$I$6&gt;69, 0.2*(N28), 0)</f>
        <v>0</v>
      </c>
      <c r="P28" s="25">
        <f t="shared" si="5"/>
        <v>18.462715847695719</v>
      </c>
      <c r="Q28" s="25">
        <f t="shared" si="5"/>
        <v>10.620666883903553</v>
      </c>
      <c r="R28" s="25">
        <f t="shared" si="5"/>
        <v>16.520416571591696</v>
      </c>
      <c r="S28" s="26">
        <f t="shared" si="9"/>
        <v>8.8124135253562041</v>
      </c>
      <c r="T28" s="26">
        <f t="shared" si="10"/>
        <v>9.9722015807722695</v>
      </c>
      <c r="U28" s="27">
        <f t="shared" si="11"/>
        <v>13.836933481245834</v>
      </c>
      <c r="V28" s="27">
        <f t="shared" si="12"/>
        <v>12.295334146188001</v>
      </c>
      <c r="W28" s="28">
        <f t="shared" si="13"/>
        <v>32.800826033476397</v>
      </c>
      <c r="X28" s="28">
        <f t="shared" si="14"/>
        <v>17.323617220667831</v>
      </c>
      <c r="Z28" s="23">
        <f t="shared" si="15"/>
        <v>9.1740261097170439</v>
      </c>
      <c r="AA28" s="23">
        <f t="shared" si="15"/>
        <v>30.079479114720474</v>
      </c>
      <c r="AC28">
        <v>14</v>
      </c>
      <c r="AE28" s="44">
        <f t="shared" si="16"/>
        <v>12.385413703354873</v>
      </c>
      <c r="AG28">
        <f>AE28</f>
        <v>12.385413703354873</v>
      </c>
      <c r="AH28" s="22">
        <f t="shared" si="18"/>
        <v>6.2275552078966498</v>
      </c>
      <c r="AI28" s="22">
        <f t="shared" si="6"/>
        <v>17.606614675645972</v>
      </c>
      <c r="AJ28" s="22">
        <f t="shared" si="6"/>
        <v>8.3255444274794534</v>
      </c>
      <c r="AK28" s="22">
        <f t="shared" si="6"/>
        <v>18.468380938034191</v>
      </c>
      <c r="AL28" s="22">
        <f t="shared" si="6"/>
        <v>3.3533851527142158</v>
      </c>
      <c r="AM28" s="23"/>
      <c r="AN28" s="22">
        <f t="shared" si="19"/>
        <v>4.4538397149440678</v>
      </c>
      <c r="AO28" s="24">
        <f t="shared" si="19"/>
        <v>3.2592301342858851</v>
      </c>
      <c r="AP28" s="24">
        <f>IF(Settings!$I$6&gt;69, 0.2*(AO28), 0)</f>
        <v>0</v>
      </c>
      <c r="AQ28" s="25">
        <f t="shared" si="20"/>
        <v>16.209433987239205</v>
      </c>
      <c r="AR28" s="25">
        <f t="shared" si="7"/>
        <v>9.1051616600125858</v>
      </c>
      <c r="AS28" s="25">
        <f t="shared" si="7"/>
        <v>13.30789150615567</v>
      </c>
      <c r="AT28" s="26">
        <f t="shared" si="21"/>
        <v>7.6695914951533837</v>
      </c>
      <c r="AU28" s="26">
        <f t="shared" si="22"/>
        <v>8.464132266190223</v>
      </c>
      <c r="AV28" s="27">
        <f t="shared" si="23"/>
        <v>11.867660859101937</v>
      </c>
      <c r="AW28" s="27">
        <f t="shared" si="24"/>
        <v>10.563968805387583</v>
      </c>
      <c r="AX28" s="28">
        <f t="shared" si="25"/>
        <v>29.168240417107189</v>
      </c>
      <c r="AY28" s="28">
        <f t="shared" si="26"/>
        <v>15.100332485034636</v>
      </c>
      <c r="BA28" s="23">
        <f t="shared" si="27"/>
        <v>7.4562331740588368</v>
      </c>
      <c r="BB28" s="23">
        <f t="shared" si="27"/>
        <v>27.579546607738731</v>
      </c>
    </row>
    <row r="29" spans="1:257" x14ac:dyDescent="0.3">
      <c r="A29" s="13">
        <v>26</v>
      </c>
      <c r="F29">
        <v>15</v>
      </c>
      <c r="G29" s="22">
        <f t="shared" si="8"/>
        <v>10.642843534040084</v>
      </c>
      <c r="H29" s="22">
        <f t="shared" si="8"/>
        <v>22.28295754868239</v>
      </c>
      <c r="I29" s="22">
        <f t="shared" si="8"/>
        <v>12.645792257304329</v>
      </c>
      <c r="J29" s="22">
        <f t="shared" si="8"/>
        <v>23.329815208797786</v>
      </c>
      <c r="K29" s="22">
        <f t="shared" si="8"/>
        <v>5.3054016606116399</v>
      </c>
      <c r="L29" s="23"/>
      <c r="M29" s="22">
        <f t="shared" si="4"/>
        <v>6.0655035616495301</v>
      </c>
      <c r="N29" s="24">
        <f t="shared" si="4"/>
        <v>4.2290541830964665</v>
      </c>
      <c r="O29" s="24">
        <f>IF(Settings!$I$6&gt;69, 0.2*(N29), 0)</f>
        <v>0</v>
      </c>
      <c r="P29" s="25">
        <f t="shared" si="5"/>
        <v>19.836435414721144</v>
      </c>
      <c r="Q29" s="25">
        <f t="shared" si="5"/>
        <v>11.551025434128061</v>
      </c>
      <c r="R29" s="25">
        <f t="shared" si="5"/>
        <v>18.516979455587446</v>
      </c>
      <c r="S29" s="26">
        <f t="shared" si="9"/>
        <v>9.5131172785389531</v>
      </c>
      <c r="T29" s="26">
        <f t="shared" si="10"/>
        <v>10.911801035101739</v>
      </c>
      <c r="U29" s="27">
        <f t="shared" si="11"/>
        <v>15.061396202448019</v>
      </c>
      <c r="V29" s="27">
        <f t="shared" si="12"/>
        <v>13.369774529209433</v>
      </c>
      <c r="W29" s="28">
        <f t="shared" si="13"/>
        <v>34.951005991019237</v>
      </c>
      <c r="X29" s="28">
        <f t="shared" si="14"/>
        <v>18.675013346806736</v>
      </c>
      <c r="Z29" s="23">
        <f t="shared" si="15"/>
        <v>10.237425050530156</v>
      </c>
      <c r="AA29" s="23">
        <f t="shared" si="15"/>
        <v>31.530180472689544</v>
      </c>
      <c r="AC29">
        <v>15</v>
      </c>
      <c r="AE29" s="44">
        <f t="shared" si="16"/>
        <v>13.025506400031523</v>
      </c>
      <c r="AG29">
        <f t="shared" si="17"/>
        <v>13.025506400031523</v>
      </c>
      <c r="AH29" s="22">
        <f t="shared" si="18"/>
        <v>7.2064145769121666</v>
      </c>
      <c r="AI29" s="22">
        <f t="shared" si="6"/>
        <v>18.748774823099591</v>
      </c>
      <c r="AJ29" s="22">
        <f t="shared" si="6"/>
        <v>9.3171356804130436</v>
      </c>
      <c r="AK29" s="22">
        <f t="shared" si="6"/>
        <v>19.657320454401603</v>
      </c>
      <c r="AL29" s="22">
        <f t="shared" si="6"/>
        <v>3.8011439903325099</v>
      </c>
      <c r="AM29" s="23"/>
      <c r="AN29" s="22">
        <f t="shared" si="19"/>
        <v>4.8369362334486912</v>
      </c>
      <c r="AO29" s="24">
        <f t="shared" si="19"/>
        <v>3.4931981496838134</v>
      </c>
      <c r="AP29" s="24">
        <f>IF(Settings!$I$6&gt;69, 0.2*(AO29), 0)</f>
        <v>0</v>
      </c>
      <c r="AQ29" s="25">
        <f t="shared" si="20"/>
        <v>17.107530470063239</v>
      </c>
      <c r="AR29" s="25">
        <f t="shared" si="7"/>
        <v>9.707247529170381</v>
      </c>
      <c r="AS29" s="25">
        <f t="shared" si="7"/>
        <v>14.575454768500629</v>
      </c>
      <c r="AT29" s="26">
        <f t="shared" si="21"/>
        <v>8.124050014815877</v>
      </c>
      <c r="AU29" s="26">
        <f t="shared" si="22"/>
        <v>9.0599578610972191</v>
      </c>
      <c r="AV29" s="27">
        <f t="shared" si="23"/>
        <v>12.646544153733281</v>
      </c>
      <c r="AW29" s="27">
        <f t="shared" si="24"/>
        <v>11.249264893859754</v>
      </c>
      <c r="AX29" s="28">
        <f t="shared" si="25"/>
        <v>30.631771608620667</v>
      </c>
      <c r="AY29" s="28">
        <f t="shared" si="26"/>
        <v>15.987188892104472</v>
      </c>
      <c r="BA29" s="23">
        <f t="shared" si="27"/>
        <v>8.1352191922227686</v>
      </c>
      <c r="BB29" s="23">
        <f t="shared" si="27"/>
        <v>28.594692913053883</v>
      </c>
      <c r="BF29" s="1"/>
      <c r="BG29" s="1"/>
      <c r="BH29" s="1"/>
      <c r="BI29" s="1"/>
      <c r="BJ29" s="1"/>
      <c r="BK29" s="1"/>
      <c r="BL29" s="1"/>
      <c r="BM29" s="1"/>
      <c r="BN29" s="37"/>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37"/>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row>
    <row r="30" spans="1:257" x14ac:dyDescent="0.3">
      <c r="A30" s="13">
        <v>27</v>
      </c>
      <c r="F30">
        <v>16</v>
      </c>
      <c r="G30" s="22">
        <f t="shared" si="8"/>
        <v>12.595816669853894</v>
      </c>
      <c r="H30" s="22">
        <f t="shared" si="8"/>
        <v>24.071193158823732</v>
      </c>
      <c r="I30" s="22">
        <f t="shared" si="8"/>
        <v>14.467712278899473</v>
      </c>
      <c r="J30" s="22">
        <f t="shared" si="8"/>
        <v>25.184345109690391</v>
      </c>
      <c r="K30" s="22">
        <f t="shared" si="8"/>
        <v>6.1233183054585849</v>
      </c>
      <c r="L30" s="23"/>
      <c r="M30" s="22">
        <f t="shared" ref="M30:N84" si="28">M$4*(1-EXP(-M$5*$F30))^M$6</f>
        <v>6.7099321645779026</v>
      </c>
      <c r="N30" s="24">
        <f t="shared" si="28"/>
        <v>4.6079818043996132</v>
      </c>
      <c r="O30" s="24">
        <f>IF(Settings!$I$6&gt;69, 0.2*(N30), 0)</f>
        <v>0</v>
      </c>
      <c r="P30" s="25">
        <f t="shared" si="5"/>
        <v>21.191315723285221</v>
      </c>
      <c r="Q30" s="25">
        <f>Q$4*(1-EXP(-Q$5*$F30))^Q$6</f>
        <v>12.47142757980199</v>
      </c>
      <c r="R30" s="25">
        <f>R$4*(1-EXP(-R$5*$F30))^R$6</f>
        <v>20.495891712475967</v>
      </c>
      <c r="S30" s="26">
        <f t="shared" si="9"/>
        <v>10.20682580387278</v>
      </c>
      <c r="T30" s="26">
        <f t="shared" si="10"/>
        <v>11.851887448626826</v>
      </c>
      <c r="U30" s="27">
        <f t="shared" si="11"/>
        <v>16.285908617054083</v>
      </c>
      <c r="V30" s="27">
        <f t="shared" si="12"/>
        <v>14.442715895294238</v>
      </c>
      <c r="W30" s="28">
        <f t="shared" si="13"/>
        <v>37.023669903474925</v>
      </c>
      <c r="X30" s="28">
        <f t="shared" si="14"/>
        <v>20.003502421389168</v>
      </c>
      <c r="Z30" s="23">
        <f t="shared" si="15"/>
        <v>11.289261558756806</v>
      </c>
      <c r="AA30" s="23">
        <f t="shared" si="15"/>
        <v>32.910544337602175</v>
      </c>
      <c r="AC30">
        <v>16</v>
      </c>
      <c r="AE30" s="44">
        <f t="shared" si="16"/>
        <v>13.698679837501498</v>
      </c>
      <c r="AG30">
        <f t="shared" si="17"/>
        <v>13.698679837501498</v>
      </c>
      <c r="AH30" s="22">
        <f t="shared" si="18"/>
        <v>8.3099948012734366</v>
      </c>
      <c r="AI30" s="22">
        <f t="shared" si="18"/>
        <v>19.952766945866102</v>
      </c>
      <c r="AJ30" s="22">
        <f t="shared" si="18"/>
        <v>10.408254498077639</v>
      </c>
      <c r="AK30" s="22">
        <f t="shared" si="18"/>
        <v>20.909521548459516</v>
      </c>
      <c r="AL30" s="22">
        <f t="shared" si="18"/>
        <v>4.2946988352945299</v>
      </c>
      <c r="AM30" s="23"/>
      <c r="AN30" s="22">
        <f t="shared" si="19"/>
        <v>5.2483853337968229</v>
      </c>
      <c r="AO30" s="24">
        <f t="shared" si="19"/>
        <v>3.7418947106278626</v>
      </c>
      <c r="AP30" s="24">
        <f>IF(Settings!$I$6&gt;69, 0.2*(AO30), 0)</f>
        <v>0</v>
      </c>
      <c r="AQ30" s="25">
        <f t="shared" si="20"/>
        <v>18.045339338248937</v>
      </c>
      <c r="AR30" s="25">
        <f t="shared" si="20"/>
        <v>10.338805388020059</v>
      </c>
      <c r="AS30" s="25">
        <f t="shared" si="20"/>
        <v>15.918056303855522</v>
      </c>
      <c r="AT30" s="26">
        <f t="shared" si="21"/>
        <v>8.6000890046450973</v>
      </c>
      <c r="AU30" s="26">
        <f t="shared" si="22"/>
        <v>9.6896267214117717</v>
      </c>
      <c r="AV30" s="27">
        <f t="shared" si="23"/>
        <v>13.468418051770806</v>
      </c>
      <c r="AW30" s="27">
        <f t="shared" si="24"/>
        <v>11.97166016751966</v>
      </c>
      <c r="AX30" s="28">
        <f t="shared" si="25"/>
        <v>32.137848134339073</v>
      </c>
      <c r="AY30" s="28">
        <f t="shared" si="26"/>
        <v>16.912308446279066</v>
      </c>
      <c r="BA30" s="23">
        <f t="shared" si="27"/>
        <v>8.8526502669970313</v>
      </c>
      <c r="BB30" s="23">
        <f t="shared" si="27"/>
        <v>29.628029067591036</v>
      </c>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EB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7" x14ac:dyDescent="0.3">
      <c r="A31" s="13">
        <v>28</v>
      </c>
      <c r="F31">
        <v>17</v>
      </c>
      <c r="G31" s="22">
        <f t="shared" si="8"/>
        <v>14.668862759659405</v>
      </c>
      <c r="H31" s="22">
        <f t="shared" si="8"/>
        <v>25.853268726465551</v>
      </c>
      <c r="I31" s="22">
        <f t="shared" si="8"/>
        <v>16.36677337454665</v>
      </c>
      <c r="J31" s="22">
        <f t="shared" si="8"/>
        <v>27.030024822823734</v>
      </c>
      <c r="K31" s="22">
        <f t="shared" si="8"/>
        <v>6.9681558917847486</v>
      </c>
      <c r="L31" s="23"/>
      <c r="M31" s="22">
        <f t="shared" si="28"/>
        <v>7.3660788998030817</v>
      </c>
      <c r="N31" s="24">
        <f t="shared" si="28"/>
        <v>4.9898737710914247</v>
      </c>
      <c r="O31" s="24">
        <f>IF(Settings!$I$6&gt;69, 0.2*(N31), 0)</f>
        <v>0</v>
      </c>
      <c r="P31" s="25">
        <f t="shared" ref="P31:R84" si="29">P$4*(1-EXP(-P$5*$F31))^P$6</f>
        <v>22.525971346835828</v>
      </c>
      <c r="Q31" s="25">
        <f t="shared" si="29"/>
        <v>13.379421983122118</v>
      </c>
      <c r="R31" s="25">
        <f t="shared" si="29"/>
        <v>22.441642865596648</v>
      </c>
      <c r="S31" s="26">
        <f t="shared" si="9"/>
        <v>10.892484592246065</v>
      </c>
      <c r="T31" s="26">
        <f t="shared" si="10"/>
        <v>12.789782662992893</v>
      </c>
      <c r="U31" s="27">
        <f t="shared" si="11"/>
        <v>17.5079107443159</v>
      </c>
      <c r="V31" s="27">
        <f t="shared" si="12"/>
        <v>15.51196123587933</v>
      </c>
      <c r="W31" s="28">
        <f t="shared" si="13"/>
        <v>39.018693316904141</v>
      </c>
      <c r="X31" s="28">
        <f t="shared" si="14"/>
        <v>21.3069413026221</v>
      </c>
      <c r="Z31" s="23">
        <f t="shared" ref="Z31:AA84" si="30">Z$4*(1-EXP(-Z$5*$F31))^Z$6</f>
        <v>12.32203400297508</v>
      </c>
      <c r="AA31" s="23">
        <f t="shared" si="30"/>
        <v>34.223981034334884</v>
      </c>
      <c r="AC31">
        <v>17</v>
      </c>
      <c r="AE31" s="44">
        <f t="shared" si="16"/>
        <v>14.40664366722172</v>
      </c>
      <c r="AG31">
        <f t="shared" si="17"/>
        <v>14.40664366722172</v>
      </c>
      <c r="AH31" s="22">
        <f t="shared" si="18"/>
        <v>9.5480213758340469</v>
      </c>
      <c r="AI31" s="22">
        <f t="shared" si="18"/>
        <v>21.220459146756088</v>
      </c>
      <c r="AJ31" s="22">
        <f t="shared" si="18"/>
        <v>11.605631055443403</v>
      </c>
      <c r="AK31" s="22">
        <f t="shared" si="18"/>
        <v>22.226754831077066</v>
      </c>
      <c r="AL31" s="22">
        <f t="shared" si="18"/>
        <v>4.8361064942255165</v>
      </c>
      <c r="AM31" s="23"/>
      <c r="AN31" s="22">
        <f t="shared" si="19"/>
        <v>5.689630723676375</v>
      </c>
      <c r="AO31" s="24">
        <f t="shared" si="19"/>
        <v>4.0059830112596737</v>
      </c>
      <c r="AP31" s="24">
        <f>IF(Settings!$I$6&gt;69, 0.2*(AO31), 0)</f>
        <v>0</v>
      </c>
      <c r="AQ31" s="25">
        <f t="shared" si="20"/>
        <v>19.023501834492983</v>
      </c>
      <c r="AR31" s="25">
        <f t="shared" si="20"/>
        <v>11.000016511530273</v>
      </c>
      <c r="AS31" s="25">
        <f t="shared" si="20"/>
        <v>17.333318268228506</v>
      </c>
      <c r="AT31" s="26">
        <f t="shared" si="21"/>
        <v>9.0981186169944035</v>
      </c>
      <c r="AU31" s="26">
        <f t="shared" si="22"/>
        <v>10.354037920268015</v>
      </c>
      <c r="AV31" s="27">
        <f t="shared" si="23"/>
        <v>14.334668692557521</v>
      </c>
      <c r="AW31" s="27">
        <f t="shared" si="24"/>
        <v>12.732275488053652</v>
      </c>
      <c r="AX31" s="28">
        <f t="shared" si="25"/>
        <v>33.684496620333263</v>
      </c>
      <c r="AY31" s="28">
        <f t="shared" si="26"/>
        <v>17.875759614945565</v>
      </c>
      <c r="BA31" s="23">
        <f t="shared" ref="BA31:BB84" si="31">BA$4*(1-EXP(-BA$5*$AG31))^BA$6</f>
        <v>9.6073030954718295</v>
      </c>
      <c r="BB31" s="23">
        <f t="shared" si="31"/>
        <v>30.678108947298135</v>
      </c>
    </row>
    <row r="32" spans="1:257" x14ac:dyDescent="0.3">
      <c r="A32" s="13">
        <v>29</v>
      </c>
      <c r="F32">
        <v>18</v>
      </c>
      <c r="G32" s="22">
        <f t="shared" si="8"/>
        <v>16.843742669459438</v>
      </c>
      <c r="H32" s="22">
        <f t="shared" si="8"/>
        <v>27.62599631747327</v>
      </c>
      <c r="I32" s="22">
        <f t="shared" si="8"/>
        <v>18.332355995367045</v>
      </c>
      <c r="J32" s="22">
        <f t="shared" si="8"/>
        <v>28.86358199607341</v>
      </c>
      <c r="K32" s="22">
        <f t="shared" si="8"/>
        <v>7.8322036727975624</v>
      </c>
      <c r="L32" s="23"/>
      <c r="M32" s="22">
        <f t="shared" si="28"/>
        <v>8.031752753750272</v>
      </c>
      <c r="N32" s="24">
        <f t="shared" si="28"/>
        <v>5.3739141176350049</v>
      </c>
      <c r="O32" s="24">
        <f>IF(Settings!$I$6&gt;69, 0.2*(N32), 0)</f>
        <v>0</v>
      </c>
      <c r="P32" s="25">
        <f t="shared" si="29"/>
        <v>23.839280755485788</v>
      </c>
      <c r="Q32" s="25">
        <f t="shared" si="29"/>
        <v>14.2729669238994</v>
      </c>
      <c r="R32" s="25">
        <f t="shared" si="29"/>
        <v>24.341537310862392</v>
      </c>
      <c r="S32" s="26">
        <f t="shared" si="9"/>
        <v>11.569210716526941</v>
      </c>
      <c r="T32" s="26">
        <f t="shared" si="10"/>
        <v>13.723148375068309</v>
      </c>
      <c r="U32" s="27">
        <f t="shared" si="11"/>
        <v>18.725163437537962</v>
      </c>
      <c r="V32" s="27">
        <f t="shared" si="12"/>
        <v>16.575597790483961</v>
      </c>
      <c r="W32" s="28">
        <f t="shared" si="13"/>
        <v>40.936566593642269</v>
      </c>
      <c r="X32" s="28">
        <f t="shared" si="14"/>
        <v>22.583624743438946</v>
      </c>
      <c r="Z32" s="23">
        <f t="shared" si="30"/>
        <v>13.329633867407763</v>
      </c>
      <c r="AA32" s="23">
        <f t="shared" si="30"/>
        <v>35.473735537603709</v>
      </c>
      <c r="AC32">
        <v>18</v>
      </c>
      <c r="AE32" s="44">
        <f t="shared" si="16"/>
        <v>15.151195897440212</v>
      </c>
      <c r="AG32">
        <f t="shared" si="17"/>
        <v>15.151195897440212</v>
      </c>
      <c r="AH32" s="22">
        <f t="shared" si="18"/>
        <v>10.929713788928655</v>
      </c>
      <c r="AI32" s="22">
        <f t="shared" si="18"/>
        <v>22.553587763343522</v>
      </c>
      <c r="AJ32" s="22">
        <f t="shared" si="18"/>
        <v>12.915882344482599</v>
      </c>
      <c r="AK32" s="22">
        <f t="shared" si="18"/>
        <v>23.610637283376313</v>
      </c>
      <c r="AL32" s="22">
        <f t="shared" si="18"/>
        <v>5.4270232123194253</v>
      </c>
      <c r="AM32" s="23"/>
      <c r="AN32" s="22">
        <f t="shared" si="19"/>
        <v>6.1620947670476447</v>
      </c>
      <c r="AO32" s="24">
        <f t="shared" si="19"/>
        <v>4.286121504041259</v>
      </c>
      <c r="AP32" s="24">
        <f>IF(Settings!$I$6&gt;69, 0.2*(AO32), 0)</f>
        <v>0</v>
      </c>
      <c r="AQ32" s="25">
        <f t="shared" si="20"/>
        <v>20.042534057295391</v>
      </c>
      <c r="AR32" s="25">
        <f t="shared" si="20"/>
        <v>11.690890761103139</v>
      </c>
      <c r="AS32" s="25">
        <f t="shared" si="20"/>
        <v>18.817730903242087</v>
      </c>
      <c r="AT32" s="26">
        <f t="shared" si="21"/>
        <v>9.6184801338415067</v>
      </c>
      <c r="AU32" s="26">
        <f t="shared" si="22"/>
        <v>11.053977098574206</v>
      </c>
      <c r="AV32" s="27">
        <f t="shared" si="23"/>
        <v>15.246601259622617</v>
      </c>
      <c r="AW32" s="27">
        <f t="shared" si="24"/>
        <v>13.532152658006114</v>
      </c>
      <c r="AX32" s="28">
        <f t="shared" si="25"/>
        <v>35.269369356824797</v>
      </c>
      <c r="AY32" s="28">
        <f t="shared" si="26"/>
        <v>18.877403588408843</v>
      </c>
      <c r="BA32" s="23">
        <f t="shared" si="31"/>
        <v>10.3974017683359</v>
      </c>
      <c r="BB32" s="23">
        <f t="shared" si="31"/>
        <v>31.74331332288406</v>
      </c>
    </row>
    <row r="33" spans="1:95" x14ac:dyDescent="0.3">
      <c r="A33" s="13">
        <v>30</v>
      </c>
      <c r="F33">
        <v>19</v>
      </c>
      <c r="G33" s="22">
        <f t="shared" si="8"/>
        <v>19.102100232718083</v>
      </c>
      <c r="H33" s="22">
        <f t="shared" si="8"/>
        <v>29.386599029597114</v>
      </c>
      <c r="I33" s="22">
        <f t="shared" si="8"/>
        <v>20.354170141597773</v>
      </c>
      <c r="J33" s="22">
        <f t="shared" si="8"/>
        <v>30.682181863991843</v>
      </c>
      <c r="K33" s="22">
        <f t="shared" si="8"/>
        <v>8.7082587324282947</v>
      </c>
      <c r="L33" s="23"/>
      <c r="M33" s="22">
        <f t="shared" si="28"/>
        <v>8.7049373563595704</v>
      </c>
      <c r="N33" s="24">
        <f t="shared" si="28"/>
        <v>5.7593676191993746</v>
      </c>
      <c r="O33" s="24">
        <f>IF(Settings!$I$6&gt;69, 0.2*(N33), 0)</f>
        <v>0</v>
      </c>
      <c r="P33" s="25">
        <f t="shared" si="29"/>
        <v>25.130344925556997</v>
      </c>
      <c r="Q33" s="25">
        <f t="shared" si="29"/>
        <v>15.150375211083594</v>
      </c>
      <c r="R33" s="25">
        <f t="shared" si="29"/>
        <v>26.185443208823735</v>
      </c>
      <c r="S33" s="26">
        <f t="shared" si="9"/>
        <v>12.236267639660184</v>
      </c>
      <c r="T33" s="26">
        <f t="shared" si="10"/>
        <v>14.649945836418231</v>
      </c>
      <c r="U33" s="27">
        <f t="shared" si="11"/>
        <v>19.935706465438017</v>
      </c>
      <c r="V33" s="27">
        <f t="shared" si="12"/>
        <v>17.631959417758267</v>
      </c>
      <c r="W33" s="28">
        <f t="shared" si="13"/>
        <v>42.778262609853833</v>
      </c>
      <c r="X33" s="28">
        <f t="shared" si="14"/>
        <v>23.832218091961426</v>
      </c>
      <c r="Z33" s="23">
        <f t="shared" si="30"/>
        <v>14.307208460475719</v>
      </c>
      <c r="AA33" s="23">
        <f t="shared" si="30"/>
        <v>36.662895488993847</v>
      </c>
      <c r="AC33">
        <v>19</v>
      </c>
      <c r="AE33" s="44">
        <f t="shared" si="16"/>
        <v>15.934227459578645</v>
      </c>
      <c r="AG33">
        <f t="shared" si="17"/>
        <v>15.934227459578645</v>
      </c>
      <c r="AH33" s="22">
        <f t="shared" si="18"/>
        <v>12.463479006529317</v>
      </c>
      <c r="AI33" s="22">
        <f t="shared" si="18"/>
        <v>23.95372830091209</v>
      </c>
      <c r="AJ33" s="22">
        <f t="shared" si="18"/>
        <v>14.345392556793168</v>
      </c>
      <c r="AK33" s="22">
        <f t="shared" si="18"/>
        <v>25.06260147132021</v>
      </c>
      <c r="AL33" s="22">
        <f t="shared" si="18"/>
        <v>6.0686081193825174</v>
      </c>
      <c r="AM33" s="23"/>
      <c r="AN33" s="22">
        <f t="shared" si="19"/>
        <v>6.6671614982560099</v>
      </c>
      <c r="AO33" s="24">
        <f t="shared" si="19"/>
        <v>4.5829583017546547</v>
      </c>
      <c r="AP33" s="24">
        <f>IF(Settings!$I$6&gt;69, 0.2*(AO33), 0)</f>
        <v>0</v>
      </c>
      <c r="AQ33" s="25">
        <f t="shared" si="20"/>
        <v>21.102809543127439</v>
      </c>
      <c r="AR33" s="25">
        <f t="shared" si="20"/>
        <v>12.411247135294808</v>
      </c>
      <c r="AS33" s="25">
        <f t="shared" si="20"/>
        <v>20.366598518069324</v>
      </c>
      <c r="AT33" s="26">
        <f t="shared" si="21"/>
        <v>10.1614356025962</v>
      </c>
      <c r="AU33" s="26">
        <f t="shared" si="22"/>
        <v>11.790095555323596</v>
      </c>
      <c r="AV33" s="27">
        <f t="shared" si="23"/>
        <v>16.205420301249116</v>
      </c>
      <c r="AW33" s="27">
        <f t="shared" si="24"/>
        <v>14.372236980547253</v>
      </c>
      <c r="AX33" s="28">
        <f t="shared" si="25"/>
        <v>36.889733109832605</v>
      </c>
      <c r="AY33" s="28">
        <f t="shared" si="26"/>
        <v>19.916873024439447</v>
      </c>
      <c r="BA33" s="23">
        <f t="shared" si="31"/>
        <v>11.220591073613416</v>
      </c>
      <c r="BB33" s="23">
        <f t="shared" si="31"/>
        <v>32.821846852007695</v>
      </c>
    </row>
    <row r="34" spans="1:95" x14ac:dyDescent="0.3">
      <c r="A34" s="13">
        <v>31</v>
      </c>
      <c r="F34">
        <v>20</v>
      </c>
      <c r="G34" s="22">
        <f t="shared" si="8"/>
        <v>21.425909917426157</v>
      </c>
      <c r="H34" s="22">
        <f t="shared" si="8"/>
        <v>31.132658742345956</v>
      </c>
      <c r="I34" s="22">
        <f t="shared" si="8"/>
        <v>22.422345686484917</v>
      </c>
      <c r="J34" s="22">
        <f t="shared" si="8"/>
        <v>32.483371011963357</v>
      </c>
      <c r="K34" s="22">
        <f t="shared" si="8"/>
        <v>9.589710709387143</v>
      </c>
      <c r="L34" s="23"/>
      <c r="M34" s="22">
        <f t="shared" si="28"/>
        <v>9.3837792948756586</v>
      </c>
      <c r="N34" s="24">
        <f t="shared" si="28"/>
        <v>6.1455707669456672</v>
      </c>
      <c r="O34" s="24">
        <f>IF(Settings!$I$6&gt;69, 0.2*(N34), 0)</f>
        <v>0</v>
      </c>
      <c r="P34" s="25">
        <f t="shared" si="29"/>
        <v>26.398453630128714</v>
      </c>
      <c r="Q34" s="25">
        <f t="shared" si="29"/>
        <v>16.010267158981193</v>
      </c>
      <c r="R34" s="25">
        <f t="shared" si="29"/>
        <v>27.965520287049991</v>
      </c>
      <c r="S34" s="26">
        <f t="shared" si="9"/>
        <v>12.893044468531462</v>
      </c>
      <c r="T34" s="26">
        <f t="shared" si="10"/>
        <v>15.568401273644492</v>
      </c>
      <c r="U34" s="27">
        <f t="shared" si="11"/>
        <v>21.137823552185839</v>
      </c>
      <c r="V34" s="27">
        <f t="shared" si="12"/>
        <v>18.679595245407572</v>
      </c>
      <c r="W34" s="28">
        <f t="shared" si="13"/>
        <v>44.545130437149176</v>
      </c>
      <c r="X34" s="28">
        <f t="shared" si="14"/>
        <v>25.051701501827143</v>
      </c>
      <c r="Z34" s="23">
        <f t="shared" si="30"/>
        <v>15.251019327063375</v>
      </c>
      <c r="AA34" s="23">
        <f t="shared" si="30"/>
        <v>37.794398825282329</v>
      </c>
      <c r="AC34">
        <v>20</v>
      </c>
      <c r="AE34" s="44">
        <f t="shared" si="16"/>
        <v>16.75772701061085</v>
      </c>
      <c r="AG34">
        <f t="shared" si="17"/>
        <v>16.75772701061085</v>
      </c>
      <c r="AH34" s="22">
        <f t="shared" si="18"/>
        <v>14.156573556433587</v>
      </c>
      <c r="AI34" s="22">
        <f t="shared" si="18"/>
        <v>25.42226411253376</v>
      </c>
      <c r="AJ34" s="22">
        <f t="shared" si="18"/>
        <v>15.900177343200937</v>
      </c>
      <c r="AK34" s="22">
        <f t="shared" si="18"/>
        <v>26.583862582762173</v>
      </c>
      <c r="AL34" s="22">
        <f t="shared" si="18"/>
        <v>6.7614258966651972</v>
      </c>
      <c r="AM34" s="23"/>
      <c r="AN34" s="22">
        <f t="shared" si="19"/>
        <v>7.2061575197223444</v>
      </c>
      <c r="AO34" s="24">
        <f t="shared" si="19"/>
        <v>4.897124874910145</v>
      </c>
      <c r="AP34" s="24">
        <f>IF(Settings!$I$6&gt;69, 0.2*(AO34), 0)</f>
        <v>0</v>
      </c>
      <c r="AQ34" s="25">
        <f t="shared" si="20"/>
        <v>22.204541042642838</v>
      </c>
      <c r="AR34" s="25">
        <f t="shared" si="20"/>
        <v>13.160694458092888</v>
      </c>
      <c r="AS34" s="25">
        <f t="shared" si="20"/>
        <v>21.97401129394375</v>
      </c>
      <c r="AT34" s="26">
        <f t="shared" si="21"/>
        <v>10.72715696045177</v>
      </c>
      <c r="AU34" s="26">
        <f t="shared" si="22"/>
        <v>12.562888148922996</v>
      </c>
      <c r="AV34" s="27">
        <f t="shared" si="23"/>
        <v>17.212208417484312</v>
      </c>
      <c r="AW34" s="27">
        <f t="shared" si="24"/>
        <v>15.253358467520256</v>
      </c>
      <c r="AX34" s="28">
        <f t="shared" si="25"/>
        <v>38.542462106033675</v>
      </c>
      <c r="AY34" s="28">
        <f t="shared" si="26"/>
        <v>20.993550942815361</v>
      </c>
      <c r="BA34" s="23">
        <f t="shared" si="31"/>
        <v>12.073921540349124</v>
      </c>
      <c r="BB34" s="23">
        <f t="shared" si="31"/>
        <v>33.911736736635781</v>
      </c>
    </row>
    <row r="35" spans="1:95" x14ac:dyDescent="0.3">
      <c r="A35" s="13">
        <v>32</v>
      </c>
      <c r="F35">
        <v>21</v>
      </c>
      <c r="G35" s="22">
        <f t="shared" si="8"/>
        <v>23.797827632726456</v>
      </c>
      <c r="H35" s="22">
        <f t="shared" si="8"/>
        <v>32.862072122255618</v>
      </c>
      <c r="I35" s="22">
        <f t="shared" si="8"/>
        <v>24.527498232349743</v>
      </c>
      <c r="J35" s="22">
        <f t="shared" si="8"/>
        <v>34.265030020607945</v>
      </c>
      <c r="K35" s="22">
        <f t="shared" si="8"/>
        <v>10.470590362311079</v>
      </c>
      <c r="L35" s="23"/>
      <c r="M35" s="22">
        <f t="shared" si="28"/>
        <v>10.066577159784188</v>
      </c>
      <c r="N35" s="24">
        <f t="shared" si="28"/>
        <v>6.5319240916786541</v>
      </c>
      <c r="O35" s="24">
        <f>IF(Settings!$I$6&gt;69, 0.2*(N35), 0)</f>
        <v>0</v>
      </c>
      <c r="P35" s="25">
        <f t="shared" si="29"/>
        <v>27.643057676129793</v>
      </c>
      <c r="Q35" s="25">
        <f t="shared" si="29"/>
        <v>16.851530189534007</v>
      </c>
      <c r="R35" s="25">
        <f t="shared" si="29"/>
        <v>29.675943851364739</v>
      </c>
      <c r="S35" s="26">
        <f t="shared" si="9"/>
        <v>13.539038685488331</v>
      </c>
      <c r="T35" s="26">
        <f t="shared" si="10"/>
        <v>16.476975979489747</v>
      </c>
      <c r="U35" s="27">
        <f t="shared" si="11"/>
        <v>22.330012910024834</v>
      </c>
      <c r="V35" s="27">
        <f t="shared" si="12"/>
        <v>19.717243273353372</v>
      </c>
      <c r="W35" s="28">
        <f t="shared" si="13"/>
        <v>46.238809392937362</v>
      </c>
      <c r="X35" s="28">
        <f t="shared" si="14"/>
        <v>26.241323271057986</v>
      </c>
      <c r="Z35" s="23">
        <f t="shared" si="30"/>
        <v>16.158303011930894</v>
      </c>
      <c r="AA35" s="23">
        <f t="shared" si="30"/>
        <v>38.871041036900081</v>
      </c>
      <c r="AC35">
        <v>21</v>
      </c>
      <c r="AE35" s="44">
        <f t="shared" si="16"/>
        <v>17.623785983633894</v>
      </c>
      <c r="AG35">
        <f t="shared" si="17"/>
        <v>17.623785983633894</v>
      </c>
      <c r="AH35" s="22">
        <f t="shared" si="18"/>
        <v>16.014742185346261</v>
      </c>
      <c r="AI35" s="22">
        <f t="shared" si="18"/>
        <v>26.960352932447975</v>
      </c>
      <c r="AJ35" s="22">
        <f t="shared" si="18"/>
        <v>17.585732611035702</v>
      </c>
      <c r="AK35" s="22">
        <f t="shared" si="18"/>
        <v>28.175383439086712</v>
      </c>
      <c r="AL35" s="22">
        <f t="shared" si="18"/>
        <v>7.5053524043981756</v>
      </c>
      <c r="AM35" s="23"/>
      <c r="AN35" s="22">
        <f t="shared" si="19"/>
        <v>7.7803307617708066</v>
      </c>
      <c r="AO35" s="24">
        <f t="shared" si="19"/>
        <v>5.2292290174926528</v>
      </c>
      <c r="AP35" s="24">
        <f>IF(Settings!$I$6&gt;69, 0.2*(AO35), 0)</f>
        <v>0</v>
      </c>
      <c r="AQ35" s="25">
        <f t="shared" si="20"/>
        <v>23.347761624289152</v>
      </c>
      <c r="AR35" s="25">
        <f t="shared" si="20"/>
        <v>13.938612601182394</v>
      </c>
      <c r="AS35" s="25">
        <f t="shared" si="20"/>
        <v>23.63284757971434</v>
      </c>
      <c r="AT35" s="26">
        <f t="shared" si="21"/>
        <v>11.315714730270512</v>
      </c>
      <c r="AU35" s="26">
        <f t="shared" si="22"/>
        <v>13.372670205439226</v>
      </c>
      <c r="AV35" s="27">
        <f t="shared" si="23"/>
        <v>18.267903366465845</v>
      </c>
      <c r="AW35" s="27">
        <f t="shared" si="24"/>
        <v>16.176211759468785</v>
      </c>
      <c r="AX35" s="28">
        <f t="shared" si="25"/>
        <v>40.224035900778169</v>
      </c>
      <c r="AY35" s="28">
        <f t="shared" si="26"/>
        <v>22.106550159333104</v>
      </c>
      <c r="BA35" s="23">
        <f t="shared" si="31"/>
        <v>12.953848406252618</v>
      </c>
      <c r="BB35" s="23">
        <f t="shared" si="31"/>
        <v>35.010833302930266</v>
      </c>
    </row>
    <row r="36" spans="1:95" x14ac:dyDescent="0.3">
      <c r="A36" s="13">
        <v>33</v>
      </c>
      <c r="F36">
        <v>22</v>
      </c>
      <c r="G36" s="22">
        <f t="shared" si="8"/>
        <v>26.201454447932306</v>
      </c>
      <c r="H36" s="22">
        <f t="shared" si="8"/>
        <v>34.573013234556313</v>
      </c>
      <c r="I36" s="22">
        <f t="shared" si="8"/>
        <v>26.660774760572799</v>
      </c>
      <c r="J36" s="22">
        <f t="shared" si="8"/>
        <v>36.025333222851032</v>
      </c>
      <c r="K36" s="22">
        <f t="shared" si="8"/>
        <v>11.345589453493993</v>
      </c>
      <c r="L36" s="23"/>
      <c r="M36" s="22">
        <f t="shared" si="28"/>
        <v>10.751771278349402</v>
      </c>
      <c r="N36" s="24">
        <f t="shared" si="28"/>
        <v>6.9178855726243098</v>
      </c>
      <c r="O36" s="24">
        <f>IF(Settings!$I$6&gt;69, 0.2*(N36), 0)</f>
        <v>0</v>
      </c>
      <c r="P36" s="25">
        <f t="shared" si="29"/>
        <v>28.863745813732827</v>
      </c>
      <c r="Q36" s="25">
        <f t="shared" si="29"/>
        <v>17.673283941318999</v>
      </c>
      <c r="R36" s="25">
        <f t="shared" si="29"/>
        <v>31.312636674983775</v>
      </c>
      <c r="S36" s="26">
        <f t="shared" si="9"/>
        <v>14.173841639836047</v>
      </c>
      <c r="T36" s="26">
        <f t="shared" si="10"/>
        <v>17.374340267297935</v>
      </c>
      <c r="U36" s="27">
        <f t="shared" si="11"/>
        <v>23.510962169783511</v>
      </c>
      <c r="V36" s="27">
        <f t="shared" si="12"/>
        <v>20.743807940733788</v>
      </c>
      <c r="W36" s="28">
        <f t="shared" si="13"/>
        <v>47.861159242167425</v>
      </c>
      <c r="X36" s="28">
        <f t="shared" si="14"/>
        <v>27.400560518659884</v>
      </c>
      <c r="Z36" s="23">
        <f t="shared" si="30"/>
        <v>17.027138497254757</v>
      </c>
      <c r="AA36" s="23">
        <f t="shared" si="30"/>
        <v>39.895482074466436</v>
      </c>
      <c r="AC36">
        <v>22</v>
      </c>
      <c r="AE36" s="44">
        <f t="shared" si="16"/>
        <v>18.534603899458592</v>
      </c>
      <c r="AG36">
        <f t="shared" si="17"/>
        <v>18.534603899458592</v>
      </c>
      <c r="AH36" s="22">
        <f t="shared" si="18"/>
        <v>18.041844068784854</v>
      </c>
      <c r="AI36" s="22">
        <f t="shared" si="18"/>
        <v>28.568891430498443</v>
      </c>
      <c r="AJ36" s="22">
        <f t="shared" si="18"/>
        <v>19.406869213333284</v>
      </c>
      <c r="AK36" s="22">
        <f t="shared" si="18"/>
        <v>29.837837701916737</v>
      </c>
      <c r="AL36" s="22">
        <f t="shared" si="18"/>
        <v>8.2994876013564731</v>
      </c>
      <c r="AM36" s="23"/>
      <c r="AN36" s="22">
        <f t="shared" si="19"/>
        <v>8.3908271296444514</v>
      </c>
      <c r="AO36" s="24">
        <f t="shared" si="19"/>
        <v>5.5798470624517043</v>
      </c>
      <c r="AP36" s="24">
        <f>IF(Settings!$I$6&gt;69, 0.2*(AO36), 0)</f>
        <v>0</v>
      </c>
      <c r="AQ36" s="25">
        <f t="shared" si="20"/>
        <v>24.532305275155505</v>
      </c>
      <c r="AR36" s="25">
        <f t="shared" si="20"/>
        <v>14.744134695432681</v>
      </c>
      <c r="AS36" s="25">
        <f t="shared" si="20"/>
        <v>25.334810707569552</v>
      </c>
      <c r="AT36" s="26">
        <f t="shared" si="21"/>
        <v>11.927066394504777</v>
      </c>
      <c r="AU36" s="26">
        <f t="shared" si="22"/>
        <v>14.219553689195177</v>
      </c>
      <c r="AV36" s="27">
        <f t="shared" si="23"/>
        <v>19.373273683279745</v>
      </c>
      <c r="AW36" s="27">
        <f t="shared" si="24"/>
        <v>17.141334858299064</v>
      </c>
      <c r="AX36" s="28">
        <f t="shared" si="25"/>
        <v>41.930542832807618</v>
      </c>
      <c r="AY36" s="28">
        <f t="shared" si="26"/>
        <v>23.254693706637628</v>
      </c>
      <c r="BA36" s="23">
        <f t="shared" si="31"/>
        <v>13.856246444356641</v>
      </c>
      <c r="BB36" s="23">
        <f t="shared" si="31"/>
        <v>36.116812765037494</v>
      </c>
      <c r="CQ36" s="37"/>
    </row>
    <row r="37" spans="1:95" x14ac:dyDescent="0.3">
      <c r="A37" s="13">
        <v>34</v>
      </c>
      <c r="F37">
        <v>23</v>
      </c>
      <c r="G37" s="22">
        <f t="shared" si="8"/>
        <v>28.621524217121664</v>
      </c>
      <c r="H37" s="22">
        <f t="shared" si="8"/>
        <v>36.263901509475701</v>
      </c>
      <c r="I37" s="22">
        <f t="shared" si="8"/>
        <v>28.813882699072131</v>
      </c>
      <c r="J37" s="22">
        <f t="shared" si="8"/>
        <v>37.762714230683848</v>
      </c>
      <c r="K37" s="22">
        <f t="shared" si="8"/>
        <v>12.210058490174058</v>
      </c>
      <c r="L37" s="23"/>
      <c r="M37" s="22">
        <f t="shared" si="28"/>
        <v>11.437934093880097</v>
      </c>
      <c r="N37" s="24">
        <f t="shared" si="28"/>
        <v>7.3029649306747766</v>
      </c>
      <c r="O37" s="24">
        <f>IF(Settings!$I$6&gt;69, 0.2*(N37), 0)</f>
        <v>0</v>
      </c>
      <c r="P37" s="25">
        <f t="shared" si="29"/>
        <v>30.060225365488858</v>
      </c>
      <c r="Q37" s="25">
        <f t="shared" si="29"/>
        <v>18.474850000141977</v>
      </c>
      <c r="R37" s="25">
        <f t="shared" si="29"/>
        <v>32.873016252400532</v>
      </c>
      <c r="S37" s="26">
        <f t="shared" si="9"/>
        <v>14.79712625806618</v>
      </c>
      <c r="T37" s="26">
        <f t="shared" si="10"/>
        <v>18.25935065752142</v>
      </c>
      <c r="U37" s="27">
        <f t="shared" si="11"/>
        <v>24.679526877955329</v>
      </c>
      <c r="V37" s="27">
        <f t="shared" si="12"/>
        <v>21.758340905685419</v>
      </c>
      <c r="W37" s="28">
        <f t="shared" si="13"/>
        <v>49.414203332276628</v>
      </c>
      <c r="X37" s="28">
        <f t="shared" si="14"/>
        <v>28.529085829308269</v>
      </c>
      <c r="Z37" s="23">
        <f t="shared" si="30"/>
        <v>17.856323947284878</v>
      </c>
      <c r="AA37" s="23">
        <f t="shared" si="30"/>
        <v>40.870252920459095</v>
      </c>
      <c r="AC37">
        <v>23</v>
      </c>
      <c r="AE37" s="44">
        <f t="shared" si="16"/>
        <v>19.49249395270925</v>
      </c>
      <c r="AG37">
        <f t="shared" si="17"/>
        <v>19.49249395270925</v>
      </c>
      <c r="AH37" s="22">
        <f t="shared" si="18"/>
        <v>20.23948056324992</v>
      </c>
      <c r="AI37" s="22">
        <f t="shared" si="18"/>
        <v>30.248478025886186</v>
      </c>
      <c r="AJ37" s="22">
        <f t="shared" si="18"/>
        <v>21.367535683954316</v>
      </c>
      <c r="AK37" s="22">
        <f t="shared" si="18"/>
        <v>31.571571572656055</v>
      </c>
      <c r="AL37" s="22">
        <f t="shared" si="18"/>
        <v>9.1420805428758172</v>
      </c>
      <c r="AM37" s="23"/>
      <c r="AN37" s="22">
        <f t="shared" si="19"/>
        <v>9.0386651189490408</v>
      </c>
      <c r="AO37" s="24">
        <f t="shared" si="19"/>
        <v>5.9495153390762878</v>
      </c>
      <c r="AP37" s="24">
        <f>IF(Settings!$I$6&gt;69, 0.2*(AO37), 0)</f>
        <v>0</v>
      </c>
      <c r="AQ37" s="25">
        <f t="shared" si="20"/>
        <v>25.757787208939202</v>
      </c>
      <c r="AR37" s="25">
        <f t="shared" si="20"/>
        <v>15.576130843657278</v>
      </c>
      <c r="AS37" s="25">
        <f t="shared" si="20"/>
        <v>27.070503385753508</v>
      </c>
      <c r="AT37" s="26">
        <f t="shared" si="21"/>
        <v>12.561044579442635</v>
      </c>
      <c r="AU37" s="26">
        <f t="shared" si="22"/>
        <v>15.103422956100607</v>
      </c>
      <c r="AV37" s="27">
        <f t="shared" si="23"/>
        <v>20.528892951162227</v>
      </c>
      <c r="AW37" s="27">
        <f t="shared" si="24"/>
        <v>18.14908681553171</v>
      </c>
      <c r="AX37" s="28">
        <f t="shared" si="25"/>
        <v>43.65768973958285</v>
      </c>
      <c r="AY37" s="28">
        <f t="shared" si="26"/>
        <v>24.436496746418715</v>
      </c>
      <c r="BA37" s="23">
        <f t="shared" si="31"/>
        <v>14.776442189305497</v>
      </c>
      <c r="BB37" s="23">
        <f t="shared" si="31"/>
        <v>37.227182432184769</v>
      </c>
    </row>
    <row r="38" spans="1:95" x14ac:dyDescent="0.3">
      <c r="A38" s="13">
        <v>35</v>
      </c>
      <c r="F38">
        <v>24</v>
      </c>
      <c r="G38" s="22">
        <f t="shared" si="8"/>
        <v>31.044026353511445</v>
      </c>
      <c r="H38" s="22">
        <f t="shared" si="8"/>
        <v>37.933374098393095</v>
      </c>
      <c r="I38" s="22">
        <f t="shared" si="8"/>
        <v>30.979105481499861</v>
      </c>
      <c r="J38" s="22">
        <f t="shared" si="8"/>
        <v>39.475836195603279</v>
      </c>
      <c r="K38" s="22">
        <f t="shared" si="8"/>
        <v>13.059987898522195</v>
      </c>
      <c r="L38" s="23"/>
      <c r="M38" s="22">
        <f t="shared" si="28"/>
        <v>12.123761151364643</v>
      </c>
      <c r="N38" s="24">
        <f t="shared" si="28"/>
        <v>7.686718650836907</v>
      </c>
      <c r="O38" s="24">
        <f>IF(Settings!$I$6&gt;69, 0.2*(N38), 0)</f>
        <v>0</v>
      </c>
      <c r="P38" s="25">
        <f t="shared" si="29"/>
        <v>31.232305851921428</v>
      </c>
      <c r="Q38" s="25">
        <f t="shared" si="29"/>
        <v>19.255725541246555</v>
      </c>
      <c r="R38" s="25">
        <f t="shared" si="29"/>
        <v>34.355761845436554</v>
      </c>
      <c r="S38" s="26">
        <f t="shared" si="9"/>
        <v>15.40863655830805</v>
      </c>
      <c r="T38" s="26">
        <f t="shared" si="10"/>
        <v>19.131029795196927</v>
      </c>
      <c r="U38" s="27">
        <f t="shared" si="11"/>
        <v>25.834711919370619</v>
      </c>
      <c r="V38" s="27">
        <f t="shared" si="12"/>
        <v>22.760024459035858</v>
      </c>
      <c r="W38" s="28">
        <f t="shared" si="13"/>
        <v>50.900082171114008</v>
      </c>
      <c r="X38" s="28">
        <f t="shared" si="14"/>
        <v>29.626738802698974</v>
      </c>
      <c r="Z38" s="23">
        <f t="shared" si="30"/>
        <v>18.645264181373246</v>
      </c>
      <c r="AA38" s="23">
        <f t="shared" si="30"/>
        <v>41.797761842255589</v>
      </c>
      <c r="AC38">
        <v>24</v>
      </c>
      <c r="AE38" s="44">
        <f t="shared" si="16"/>
        <v>20.499888886619559</v>
      </c>
      <c r="AG38">
        <f t="shared" si="17"/>
        <v>20.499888886619559</v>
      </c>
      <c r="AH38" s="22">
        <f t="shared" si="18"/>
        <v>22.606641271728744</v>
      </c>
      <c r="AI38" s="22">
        <f t="shared" si="18"/>
        <v>31.999374277922424</v>
      </c>
      <c r="AJ38" s="22">
        <f t="shared" si="18"/>
        <v>23.470632064293451</v>
      </c>
      <c r="AK38" s="22">
        <f t="shared" si="18"/>
        <v>33.37656436864836</v>
      </c>
      <c r="AL38" s="22">
        <f t="shared" si="18"/>
        <v>10.030471498389796</v>
      </c>
      <c r="AM38" s="23"/>
      <c r="AN38" s="22">
        <f t="shared" si="19"/>
        <v>9.7247085470600059</v>
      </c>
      <c r="AO38" s="24">
        <f t="shared" si="19"/>
        <v>6.3387208776288091</v>
      </c>
      <c r="AP38" s="24">
        <f>IF(Settings!$I$6&gt;69, 0.2*(AO38), 0)</f>
        <v>0</v>
      </c>
      <c r="AQ38" s="25">
        <f t="shared" si="20"/>
        <v>27.023584134212619</v>
      </c>
      <c r="AR38" s="25">
        <f t="shared" si="20"/>
        <v>16.433193898943497</v>
      </c>
      <c r="AS38" s="25">
        <f t="shared" si="20"/>
        <v>28.829541420801256</v>
      </c>
      <c r="AT38" s="26">
        <f t="shared" si="21"/>
        <v>13.217345209891493</v>
      </c>
      <c r="AU38" s="26">
        <f t="shared" si="22"/>
        <v>16.023910479525039</v>
      </c>
      <c r="AV38" s="27">
        <f t="shared" si="23"/>
        <v>21.735112917804976</v>
      </c>
      <c r="AW38" s="27">
        <f t="shared" si="24"/>
        <v>19.199624566753453</v>
      </c>
      <c r="AX38" s="28">
        <f t="shared" si="25"/>
        <v>45.400818550413675</v>
      </c>
      <c r="AY38" s="28">
        <f t="shared" si="26"/>
        <v>25.650150531940294</v>
      </c>
      <c r="BA38" s="23">
        <f t="shared" si="31"/>
        <v>15.709264560642792</v>
      </c>
      <c r="BB38" s="23">
        <f t="shared" si="31"/>
        <v>38.339288609278803</v>
      </c>
    </row>
    <row r="39" spans="1:95" x14ac:dyDescent="0.3">
      <c r="A39" s="13">
        <v>36</v>
      </c>
      <c r="F39">
        <v>25</v>
      </c>
      <c r="G39" s="22">
        <f t="shared" si="8"/>
        <v>33.456274607906323</v>
      </c>
      <c r="H39" s="22">
        <f t="shared" si="8"/>
        <v>39.580261865968083</v>
      </c>
      <c r="I39" s="22">
        <f t="shared" si="8"/>
        <v>33.149307199981671</v>
      </c>
      <c r="J39" s="22">
        <f t="shared" si="8"/>
        <v>41.163565992472023</v>
      </c>
      <c r="K39" s="22">
        <f t="shared" si="8"/>
        <v>13.891977282087206</v>
      </c>
      <c r="L39" s="23"/>
      <c r="M39" s="22">
        <f t="shared" si="28"/>
        <v>12.808062652479125</v>
      </c>
      <c r="N39" s="24">
        <f t="shared" si="28"/>
        <v>8.0687456121076977</v>
      </c>
      <c r="O39" s="24">
        <f>IF(Settings!$I$6&gt;69, 0.2*(N39), 0)</f>
        <v>0</v>
      </c>
      <c r="P39" s="25">
        <f t="shared" si="29"/>
        <v>32.379885056615251</v>
      </c>
      <c r="Q39" s="25">
        <f t="shared" si="29"/>
        <v>20.015560306430316</v>
      </c>
      <c r="R39" s="25">
        <f t="shared" si="29"/>
        <v>35.760603551060164</v>
      </c>
      <c r="S39" s="26">
        <f t="shared" si="9"/>
        <v>16.008178647115933</v>
      </c>
      <c r="T39" s="26">
        <f t="shared" si="10"/>
        <v>19.988548695292014</v>
      </c>
      <c r="U39" s="27">
        <f t="shared" si="11"/>
        <v>26.975655364423929</v>
      </c>
      <c r="V39" s="27">
        <f t="shared" si="12"/>
        <v>23.748157119580849</v>
      </c>
      <c r="W39" s="28">
        <f t="shared" si="13"/>
        <v>52.321015497104135</v>
      </c>
      <c r="X39" s="28">
        <f t="shared" si="14"/>
        <v>30.69350167068945</v>
      </c>
      <c r="Z39" s="23">
        <f t="shared" si="30"/>
        <v>19.39386944339094</v>
      </c>
      <c r="AA39" s="23">
        <f t="shared" si="30"/>
        <v>42.680300341994993</v>
      </c>
      <c r="AC39">
        <v>25</v>
      </c>
      <c r="AE39" s="44">
        <f t="shared" si="16"/>
        <v>21.559347171444852</v>
      </c>
      <c r="AG39">
        <f t="shared" si="17"/>
        <v>21.559347171444852</v>
      </c>
      <c r="AH39" s="22">
        <f t="shared" si="18"/>
        <v>25.139387475715456</v>
      </c>
      <c r="AI39" s="22">
        <f t="shared" si="18"/>
        <v>33.821465259502183</v>
      </c>
      <c r="AJ39" s="22">
        <f t="shared" si="18"/>
        <v>25.717818826971758</v>
      </c>
      <c r="AK39" s="22">
        <f t="shared" si="18"/>
        <v>35.25238845386869</v>
      </c>
      <c r="AL39" s="22">
        <f t="shared" si="18"/>
        <v>10.961056220831912</v>
      </c>
      <c r="AM39" s="23"/>
      <c r="AN39" s="22">
        <f t="shared" si="19"/>
        <v>10.449637624512597</v>
      </c>
      <c r="AO39" s="24">
        <f t="shared" si="19"/>
        <v>6.7478913825575422</v>
      </c>
      <c r="AP39" s="24">
        <f>IF(Settings!$I$6&gt;69, 0.2*(AO39), 0)</f>
        <v>0</v>
      </c>
      <c r="AQ39" s="25">
        <f t="shared" si="20"/>
        <v>28.328814782220928</v>
      </c>
      <c r="AR39" s="25">
        <f t="shared" si="20"/>
        <v>17.313627917476349</v>
      </c>
      <c r="AS39" s="25">
        <f t="shared" si="20"/>
        <v>30.600706912448839</v>
      </c>
      <c r="AT39" s="26">
        <f t="shared" si="21"/>
        <v>13.895515823898066</v>
      </c>
      <c r="AU39" s="26">
        <f t="shared" si="22"/>
        <v>16.980373011025719</v>
      </c>
      <c r="AV39" s="27">
        <f t="shared" si="23"/>
        <v>22.992035708724327</v>
      </c>
      <c r="AW39" s="27">
        <f t="shared" si="24"/>
        <v>20.292879155701311</v>
      </c>
      <c r="AX39" s="28">
        <f t="shared" si="25"/>
        <v>47.154930287311608</v>
      </c>
      <c r="AY39" s="28">
        <f t="shared" si="26"/>
        <v>26.893509028983878</v>
      </c>
      <c r="BA39" s="23">
        <f t="shared" si="31"/>
        <v>16.64911419542279</v>
      </c>
      <c r="BB39" s="23">
        <f t="shared" si="31"/>
        <v>39.450327423438118</v>
      </c>
    </row>
    <row r="40" spans="1:95" x14ac:dyDescent="0.3">
      <c r="A40" s="13">
        <v>37</v>
      </c>
      <c r="F40">
        <v>26</v>
      </c>
      <c r="G40" s="22">
        <f t="shared" si="8"/>
        <v>35.846931918753882</v>
      </c>
      <c r="H40" s="22">
        <f t="shared" si="8"/>
        <v>41.203568421788226</v>
      </c>
      <c r="I40" s="22">
        <f t="shared" si="8"/>
        <v>35.317928547450542</v>
      </c>
      <c r="J40" s="22">
        <f t="shared" si="8"/>
        <v>42.824951685162581</v>
      </c>
      <c r="K40" s="22">
        <f t="shared" si="8"/>
        <v>14.703196570468874</v>
      </c>
      <c r="L40" s="23"/>
      <c r="M40" s="22">
        <f t="shared" si="28"/>
        <v>13.489755545195734</v>
      </c>
      <c r="N40" s="24">
        <f t="shared" si="28"/>
        <v>8.4486832280823396</v>
      </c>
      <c r="O40" s="24">
        <f>IF(Settings!$I$6&gt;69, 0.2*(N40), 0)</f>
        <v>0</v>
      </c>
      <c r="P40" s="25">
        <f t="shared" si="29"/>
        <v>33.502937096408488</v>
      </c>
      <c r="Q40" s="25">
        <f t="shared" si="29"/>
        <v>20.754136442363201</v>
      </c>
      <c r="R40" s="25">
        <f t="shared" si="29"/>
        <v>37.088134077023788</v>
      </c>
      <c r="S40" s="26">
        <f t="shared" si="9"/>
        <v>16.595612945469608</v>
      </c>
      <c r="T40" s="26">
        <f t="shared" si="10"/>
        <v>20.831210987695698</v>
      </c>
      <c r="U40" s="27">
        <f t="shared" si="11"/>
        <v>28.101614344305872</v>
      </c>
      <c r="V40" s="27">
        <f t="shared" si="12"/>
        <v>24.722141053072935</v>
      </c>
      <c r="W40" s="28">
        <f t="shared" si="13"/>
        <v>53.679271296921065</v>
      </c>
      <c r="X40" s="28">
        <f t="shared" si="14"/>
        <v>31.729478315601988</v>
      </c>
      <c r="Z40" s="23">
        <f t="shared" si="30"/>
        <v>20.102465449240682</v>
      </c>
      <c r="AA40" s="23">
        <f t="shared" si="30"/>
        <v>43.520048817959719</v>
      </c>
      <c r="AC40">
        <v>26</v>
      </c>
      <c r="AE40" s="44">
        <f t="shared" si="16"/>
        <v>22.673559502181952</v>
      </c>
      <c r="AG40">
        <f t="shared" si="17"/>
        <v>22.673559502181952</v>
      </c>
      <c r="AH40" s="22">
        <f t="shared" si="18"/>
        <v>27.830593473064013</v>
      </c>
      <c r="AI40" s="22">
        <f t="shared" si="18"/>
        <v>35.714219414969904</v>
      </c>
      <c r="AJ40" s="22">
        <f t="shared" si="18"/>
        <v>28.109325894872782</v>
      </c>
      <c r="AK40" s="22">
        <f t="shared" si="18"/>
        <v>37.198169103263211</v>
      </c>
      <c r="AL40" s="22">
        <f t="shared" si="18"/>
        <v>11.92927707297811</v>
      </c>
      <c r="AM40" s="23"/>
      <c r="AN40" s="22">
        <f t="shared" si="19"/>
        <v>11.21391867673956</v>
      </c>
      <c r="AO40" s="24">
        <f t="shared" si="19"/>
        <v>7.1773845144421182</v>
      </c>
      <c r="AP40" s="24">
        <f>IF(Settings!$I$6&gt;69, 0.2*(AO40), 0)</f>
        <v>0</v>
      </c>
      <c r="AQ40" s="25">
        <f t="shared" si="20"/>
        <v>29.672321041509061</v>
      </c>
      <c r="AR40" s="25">
        <f t="shared" si="20"/>
        <v>18.215439928328205</v>
      </c>
      <c r="AS40" s="25">
        <f t="shared" si="20"/>
        <v>32.372139206112927</v>
      </c>
      <c r="AT40" s="26">
        <f t="shared" si="21"/>
        <v>14.594944267716025</v>
      </c>
      <c r="AU40" s="26">
        <f t="shared" si="22"/>
        <v>17.971868711956425</v>
      </c>
      <c r="AV40" s="27">
        <f t="shared" si="23"/>
        <v>24.299485454758788</v>
      </c>
      <c r="AW40" s="27">
        <f t="shared" si="24"/>
        <v>21.428531648981942</v>
      </c>
      <c r="AX40" s="28">
        <f t="shared" si="25"/>
        <v>48.914716882789072</v>
      </c>
      <c r="AY40" s="28">
        <f t="shared" si="26"/>
        <v>28.164078844155636</v>
      </c>
      <c r="BA40" s="23">
        <f t="shared" si="31"/>
        <v>17.590050994711966</v>
      </c>
      <c r="BB40" s="23">
        <f t="shared" si="31"/>
        <v>40.557358781285721</v>
      </c>
    </row>
    <row r="41" spans="1:95" x14ac:dyDescent="0.3">
      <c r="A41" s="13">
        <v>38</v>
      </c>
      <c r="F41">
        <v>27</v>
      </c>
      <c r="G41" s="22">
        <f t="shared" si="8"/>
        <v>38.206000394791921</v>
      </c>
      <c r="H41" s="22">
        <f t="shared" si="8"/>
        <v>42.802451714248747</v>
      </c>
      <c r="I41" s="22">
        <f t="shared" si="8"/>
        <v>37.478975897514132</v>
      </c>
      <c r="J41" s="22">
        <f t="shared" si="8"/>
        <v>44.459202760089433</v>
      </c>
      <c r="K41" s="22">
        <f t="shared" si="8"/>
        <v>15.491342113202187</v>
      </c>
      <c r="L41" s="23"/>
      <c r="M41" s="22">
        <f t="shared" si="28"/>
        <v>14.167856115308366</v>
      </c>
      <c r="N41" s="24">
        <f t="shared" si="28"/>
        <v>8.8262040206500441</v>
      </c>
      <c r="O41" s="24">
        <f>IF(Settings!$I$6&gt;69, 0.2*(N41), 0)</f>
        <v>0</v>
      </c>
      <c r="P41" s="25">
        <f t="shared" si="29"/>
        <v>34.601502153946086</v>
      </c>
      <c r="Q41" s="25">
        <f t="shared" si="29"/>
        <v>21.471350807147196</v>
      </c>
      <c r="R41" s="25">
        <f t="shared" si="29"/>
        <v>38.339642859276651</v>
      </c>
      <c r="S41" s="26">
        <f t="shared" si="9"/>
        <v>17.1708474426522</v>
      </c>
      <c r="T41" s="26">
        <f t="shared" si="10"/>
        <v>21.658438891660573</v>
      </c>
      <c r="U41" s="27">
        <f t="shared" si="11"/>
        <v>29.211952636809265</v>
      </c>
      <c r="V41" s="27">
        <f t="shared" si="12"/>
        <v>25.681471028549247</v>
      </c>
      <c r="W41" s="28">
        <f t="shared" si="13"/>
        <v>54.977140535714362</v>
      </c>
      <c r="X41" s="28">
        <f t="shared" si="14"/>
        <v>32.734876152831681</v>
      </c>
      <c r="Z41" s="23">
        <f t="shared" si="30"/>
        <v>20.77171430501458</v>
      </c>
      <c r="AA41" s="23">
        <f t="shared" si="30"/>
        <v>44.319081951464163</v>
      </c>
      <c r="AC41">
        <v>27</v>
      </c>
      <c r="AE41" s="44">
        <f t="shared" si="16"/>
        <v>23.845355632098787</v>
      </c>
      <c r="AG41">
        <f t="shared" si="17"/>
        <v>23.845355632098787</v>
      </c>
      <c r="AH41" s="22">
        <f t="shared" si="18"/>
        <v>30.669766754195386</v>
      </c>
      <c r="AI41" s="22">
        <f t="shared" si="18"/>
        <v>37.676648506732114</v>
      </c>
      <c r="AJ41" s="22">
        <f t="shared" si="18"/>
        <v>30.643767733731483</v>
      </c>
      <c r="AK41" s="22">
        <f t="shared" si="18"/>
        <v>39.212544986525316</v>
      </c>
      <c r="AL41" s="22">
        <f t="shared" si="18"/>
        <v>12.929645029987935</v>
      </c>
      <c r="AM41" s="23"/>
      <c r="AN41" s="22">
        <f t="shared" si="19"/>
        <v>12.01777292186835</v>
      </c>
      <c r="AO41" s="24">
        <f t="shared" si="19"/>
        <v>7.6274765426737616</v>
      </c>
      <c r="AP41" s="24">
        <f>IF(Settings!$I$6&gt;69, 0.2*(AO41), 0)</f>
        <v>0</v>
      </c>
      <c r="AQ41" s="25">
        <f t="shared" si="20"/>
        <v>31.052650095778514</v>
      </c>
      <c r="AR41" s="25">
        <f t="shared" si="20"/>
        <v>19.13633568134432</v>
      </c>
      <c r="AS41" s="25">
        <f t="shared" si="20"/>
        <v>34.131559867175937</v>
      </c>
      <c r="AT41" s="26">
        <f t="shared" si="21"/>
        <v>15.314848022261895</v>
      </c>
      <c r="AU41" s="26">
        <f t="shared" si="22"/>
        <v>18.997135864490673</v>
      </c>
      <c r="AV41" s="27">
        <f t="shared" si="23"/>
        <v>25.656979721108772</v>
      </c>
      <c r="AW41" s="27">
        <f t="shared" si="24"/>
        <v>22.605989104039267</v>
      </c>
      <c r="AX41" s="28">
        <f t="shared" si="25"/>
        <v>50.674601067773438</v>
      </c>
      <c r="AY41" s="28">
        <f t="shared" si="26"/>
        <v>29.459013138801403</v>
      </c>
      <c r="BA41" s="23">
        <f t="shared" si="31"/>
        <v>18.525898490193711</v>
      </c>
      <c r="BB41" s="23">
        <f t="shared" si="31"/>
        <v>41.657323623160472</v>
      </c>
    </row>
    <row r="42" spans="1:95" x14ac:dyDescent="0.3">
      <c r="A42" s="13">
        <v>39</v>
      </c>
      <c r="F42">
        <v>28</v>
      </c>
      <c r="G42" s="22">
        <f t="shared" si="8"/>
        <v>40.52478438989553</v>
      </c>
      <c r="H42" s="22">
        <f t="shared" si="8"/>
        <v>44.376207800757115</v>
      </c>
      <c r="I42" s="22">
        <f t="shared" si="8"/>
        <v>39.627005071541248</v>
      </c>
      <c r="J42" s="22">
        <f t="shared" si="8"/>
        <v>46.065672711761351</v>
      </c>
      <c r="K42" s="22">
        <f t="shared" si="8"/>
        <v>16.254590123623441</v>
      </c>
      <c r="L42" s="23"/>
      <c r="M42" s="22">
        <f t="shared" si="28"/>
        <v>14.841473049158228</v>
      </c>
      <c r="N42" s="24">
        <f t="shared" si="28"/>
        <v>9.2010125637846087</v>
      </c>
      <c r="O42" s="24">
        <f>IF(Settings!$I$6&gt;69, 0.2*(N42), 0)</f>
        <v>0</v>
      </c>
      <c r="P42" s="25">
        <f t="shared" si="29"/>
        <v>35.675677599286402</v>
      </c>
      <c r="Q42" s="25">
        <f t="shared" si="29"/>
        <v>22.167199416266193</v>
      </c>
      <c r="R42" s="25">
        <f t="shared" si="29"/>
        <v>39.516971467868785</v>
      </c>
      <c r="S42" s="26">
        <f t="shared" si="9"/>
        <v>17.733831816180889</v>
      </c>
      <c r="T42" s="26">
        <f t="shared" si="10"/>
        <v>22.469760695071685</v>
      </c>
      <c r="U42" s="27">
        <f t="shared" si="11"/>
        <v>30.306129705968111</v>
      </c>
      <c r="V42" s="27">
        <f t="shared" si="12"/>
        <v>26.625724680454269</v>
      </c>
      <c r="W42" s="28">
        <f t="shared" si="13"/>
        <v>56.216916604225197</v>
      </c>
      <c r="X42" s="28">
        <f t="shared" si="14"/>
        <v>33.709990441113675</v>
      </c>
      <c r="Z42" s="23">
        <f t="shared" si="30"/>
        <v>21.402545643368576</v>
      </c>
      <c r="AA42" s="23">
        <f t="shared" si="30"/>
        <v>45.079373832559199</v>
      </c>
      <c r="AC42">
        <v>28</v>
      </c>
      <c r="AE42" s="44">
        <f t="shared" si="16"/>
        <v>25.07771155942881</v>
      </c>
      <c r="AG42">
        <f t="shared" si="17"/>
        <v>25.07771155942881</v>
      </c>
      <c r="AH42" s="22">
        <f t="shared" si="18"/>
        <v>33.64296698349257</v>
      </c>
      <c r="AI42" s="22">
        <f t="shared" si="18"/>
        <v>39.707268362655789</v>
      </c>
      <c r="AJ42" s="22">
        <f t="shared" si="18"/>
        <v>33.317971405319533</v>
      </c>
      <c r="AK42" s="22">
        <f t="shared" si="18"/>
        <v>41.293630067023003</v>
      </c>
      <c r="AL42" s="22">
        <f t="shared" si="18"/>
        <v>13.955795515891866</v>
      </c>
      <c r="AM42" s="23"/>
      <c r="AN42" s="22">
        <f t="shared" si="19"/>
        <v>12.861144813150764</v>
      </c>
      <c r="AO42" s="24">
        <f t="shared" si="19"/>
        <v>8.0983504557774388</v>
      </c>
      <c r="AP42" s="24">
        <f>IF(Settings!$I$6&gt;69, 0.2*(AO42), 0)</f>
        <v>0</v>
      </c>
      <c r="AQ42" s="25">
        <f t="shared" si="20"/>
        <v>32.46803801023102</v>
      </c>
      <c r="AR42" s="25">
        <f t="shared" si="20"/>
        <v>20.073720033984081</v>
      </c>
      <c r="AS42" s="25">
        <f t="shared" si="20"/>
        <v>35.866525873134925</v>
      </c>
      <c r="AT42" s="26">
        <f t="shared" si="21"/>
        <v>16.054264442835464</v>
      </c>
      <c r="AU42" s="26">
        <f t="shared" si="22"/>
        <v>20.054573838915648</v>
      </c>
      <c r="AV42" s="27">
        <f t="shared" si="23"/>
        <v>27.063701199904447</v>
      </c>
      <c r="AW42" s="27">
        <f t="shared" si="24"/>
        <v>23.824361017593471</v>
      </c>
      <c r="AX42" s="28">
        <f t="shared" si="25"/>
        <v>52.428784390750479</v>
      </c>
      <c r="AY42" s="28">
        <f t="shared" si="26"/>
        <v>30.775110220835721</v>
      </c>
      <c r="BA42" s="23">
        <f t="shared" si="31"/>
        <v>19.45036269315186</v>
      </c>
      <c r="BB42" s="23">
        <f t="shared" si="31"/>
        <v>42.747064589611497</v>
      </c>
    </row>
    <row r="43" spans="1:95" x14ac:dyDescent="0.3">
      <c r="A43" s="13">
        <v>40</v>
      </c>
      <c r="F43">
        <v>29</v>
      </c>
      <c r="G43" s="22">
        <f t="shared" si="8"/>
        <v>42.795833518758627</v>
      </c>
      <c r="H43" s="22">
        <f t="shared" si="8"/>
        <v>45.924256479259306</v>
      </c>
      <c r="I43" s="22">
        <f t="shared" si="8"/>
        <v>41.757101087491392</v>
      </c>
      <c r="J43" s="22">
        <f t="shared" si="8"/>
        <v>47.643843640605937</v>
      </c>
      <c r="K43" s="22">
        <f t="shared" si="8"/>
        <v>16.991549325522449</v>
      </c>
      <c r="L43" s="23"/>
      <c r="M43" s="22">
        <f t="shared" si="28"/>
        <v>15.509800938690219</v>
      </c>
      <c r="N43" s="24">
        <f t="shared" si="28"/>
        <v>9.5728427458381979</v>
      </c>
      <c r="O43" s="24">
        <f>IF(Settings!$I$6&gt;69, 0.2*(N43), 0)</f>
        <v>0</v>
      </c>
      <c r="P43" s="25">
        <f t="shared" si="29"/>
        <v>36.725610280496056</v>
      </c>
      <c r="Q43" s="25">
        <f t="shared" si="29"/>
        <v>22.841763750573378</v>
      </c>
      <c r="R43" s="25">
        <f t="shared" si="29"/>
        <v>40.622388828087942</v>
      </c>
      <c r="S43" s="26">
        <f t="shared" si="9"/>
        <v>18.284552286474845</v>
      </c>
      <c r="T43" s="26">
        <f t="shared" si="10"/>
        <v>23.264799550128377</v>
      </c>
      <c r="U43" s="27">
        <f t="shared" si="11"/>
        <v>31.383690985890862</v>
      </c>
      <c r="V43" s="27">
        <f t="shared" si="12"/>
        <v>27.554553887555581</v>
      </c>
      <c r="W43" s="28">
        <f t="shared" si="13"/>
        <v>57.400878674056777</v>
      </c>
      <c r="X43" s="28">
        <f t="shared" si="14"/>
        <v>34.655190662111245</v>
      </c>
      <c r="Z43" s="23">
        <f t="shared" si="30"/>
        <v>21.996097184849638</v>
      </c>
      <c r="AA43" s="23">
        <f t="shared" si="30"/>
        <v>45.802802837216149</v>
      </c>
      <c r="AC43">
        <v>29</v>
      </c>
      <c r="AE43" s="44">
        <f t="shared" si="16"/>
        <v>26.373757085482247</v>
      </c>
      <c r="AG43">
        <f t="shared" si="17"/>
        <v>26.373757085482247</v>
      </c>
      <c r="AH43" s="22">
        <f t="shared" si="18"/>
        <v>36.732841229604759</v>
      </c>
      <c r="AI43" s="22">
        <f t="shared" si="18"/>
        <v>41.804061246594017</v>
      </c>
      <c r="AJ43" s="22">
        <f t="shared" si="18"/>
        <v>36.126825237719416</v>
      </c>
      <c r="AK43" s="22">
        <f t="shared" si="18"/>
        <v>43.438977821861499</v>
      </c>
      <c r="AL43" s="22">
        <f t="shared" si="18"/>
        <v>15.000579607302644</v>
      </c>
      <c r="AM43" s="23"/>
      <c r="AN43" s="22">
        <f t="shared" si="19"/>
        <v>13.743670562741082</v>
      </c>
      <c r="AO43" s="24">
        <f t="shared" si="19"/>
        <v>8.5900836441922319</v>
      </c>
      <c r="AP43" s="24">
        <f>IF(Settings!$I$6&gt;69, 0.2*(AO43), 0)</f>
        <v>0</v>
      </c>
      <c r="AQ43" s="25">
        <f t="shared" si="20"/>
        <v>33.916395258679074</v>
      </c>
      <c r="AR43" s="25">
        <f t="shared" si="20"/>
        <v>21.024702614672627</v>
      </c>
      <c r="AS43" s="25">
        <f t="shared" si="20"/>
        <v>37.564703241886413</v>
      </c>
      <c r="AT43" s="26">
        <f t="shared" si="21"/>
        <v>16.81204222280201</v>
      </c>
      <c r="AU43" s="26">
        <f t="shared" si="22"/>
        <v>21.142227054638127</v>
      </c>
      <c r="AV43" s="27">
        <f t="shared" si="23"/>
        <v>28.518470205633303</v>
      </c>
      <c r="AW43" s="27">
        <f t="shared" si="24"/>
        <v>25.082436747956411</v>
      </c>
      <c r="AX43" s="28">
        <f t="shared" si="25"/>
        <v>54.171303202218382</v>
      </c>
      <c r="AY43" s="28">
        <f t="shared" si="26"/>
        <v>32.108817501738535</v>
      </c>
      <c r="BA43" s="23">
        <f t="shared" si="31"/>
        <v>20.357162155009142</v>
      </c>
      <c r="BB43" s="23">
        <f t="shared" si="31"/>
        <v>43.823350151806686</v>
      </c>
    </row>
    <row r="44" spans="1:95" x14ac:dyDescent="0.3">
      <c r="F44">
        <v>30</v>
      </c>
      <c r="G44" s="22">
        <f t="shared" si="8"/>
        <v>45.012871397019474</v>
      </c>
      <c r="H44" s="22">
        <f t="shared" si="8"/>
        <v>47.446128521704793</v>
      </c>
      <c r="I44" s="22">
        <f t="shared" si="8"/>
        <v>43.86485496705648</v>
      </c>
      <c r="J44" s="22">
        <f t="shared" si="8"/>
        <v>49.193312583077279</v>
      </c>
      <c r="K44" s="22">
        <f t="shared" si="8"/>
        <v>17.701214194839189</v>
      </c>
      <c r="L44" s="23"/>
      <c r="M44" s="22">
        <f t="shared" si="28"/>
        <v>16.172114201709078</v>
      </c>
      <c r="N44" s="24">
        <f t="shared" si="28"/>
        <v>9.9414553077145893</v>
      </c>
      <c r="O44" s="24">
        <f>IF(Settings!$I$6&gt;69, 0.2*(N44), 0)</f>
        <v>0</v>
      </c>
      <c r="P44" s="25">
        <f t="shared" si="29"/>
        <v>37.751489804452312</v>
      </c>
      <c r="Q44" s="25">
        <f t="shared" si="29"/>
        <v>23.495198690769719</v>
      </c>
      <c r="R44" s="25">
        <f t="shared" si="29"/>
        <v>41.658484556289977</v>
      </c>
      <c r="S44" s="26">
        <f t="shared" si="9"/>
        <v>18.823027098763049</v>
      </c>
      <c r="T44" s="26">
        <f t="shared" si="10"/>
        <v>24.043263426115438</v>
      </c>
      <c r="U44" s="27">
        <f t="shared" si="11"/>
        <v>32.444259236108714</v>
      </c>
      <c r="V44" s="27">
        <f t="shared" si="12"/>
        <v>28.467677113022877</v>
      </c>
      <c r="W44" s="28">
        <f t="shared" si="13"/>
        <v>58.531278299863551</v>
      </c>
      <c r="X44" s="28">
        <f t="shared" si="14"/>
        <v>35.570908672848013</v>
      </c>
      <c r="Z44" s="23">
        <f t="shared" si="30"/>
        <v>22.553663864113378</v>
      </c>
      <c r="AA44" s="23">
        <f t="shared" si="30"/>
        <v>46.491156268039539</v>
      </c>
      <c r="AC44">
        <v>30</v>
      </c>
      <c r="AE44" s="44">
        <f t="shared" si="16"/>
        <v>27.736783763369349</v>
      </c>
      <c r="AG44">
        <f t="shared" si="17"/>
        <v>27.736783763369349</v>
      </c>
      <c r="AH44" s="22">
        <f t="shared" si="18"/>
        <v>39.918788714589034</v>
      </c>
      <c r="AI44" s="22">
        <f t="shared" si="18"/>
        <v>43.964440784212925</v>
      </c>
      <c r="AJ44" s="22">
        <f t="shared" si="18"/>
        <v>39.06315632270794</v>
      </c>
      <c r="AK44" s="22">
        <f t="shared" si="18"/>
        <v>45.64554879600081</v>
      </c>
      <c r="AL44" s="22">
        <f t="shared" si="18"/>
        <v>16.056190398064675</v>
      </c>
      <c r="AM44" s="23"/>
      <c r="AN44" s="22">
        <f t="shared" si="19"/>
        <v>14.66464757389717</v>
      </c>
      <c r="AO44" s="24">
        <f t="shared" si="19"/>
        <v>9.1026353010567451</v>
      </c>
      <c r="AP44" s="24">
        <f>IF(Settings!$I$6&gt;69, 0.2*(AO44), 0)</f>
        <v>0</v>
      </c>
      <c r="AQ44" s="25">
        <f t="shared" si="20"/>
        <v>35.395294726962199</v>
      </c>
      <c r="AR44" s="25">
        <f t="shared" si="20"/>
        <v>21.986109349920014</v>
      </c>
      <c r="AS44" s="25">
        <f t="shared" si="20"/>
        <v>39.21415157901783</v>
      </c>
      <c r="AT44" s="26">
        <f t="shared" si="21"/>
        <v>17.58683441789649</v>
      </c>
      <c r="AU44" s="26">
        <f t="shared" si="22"/>
        <v>22.257772721090124</v>
      </c>
      <c r="AV44" s="27">
        <f t="shared" si="23"/>
        <v>30.019718590950454</v>
      </c>
      <c r="AW44" s="27">
        <f t="shared" si="24"/>
        <v>26.378664470527756</v>
      </c>
      <c r="AX44" s="28">
        <f t="shared" si="25"/>
        <v>55.896092179556476</v>
      </c>
      <c r="AY44" s="28">
        <f t="shared" si="26"/>
        <v>33.456241477827191</v>
      </c>
      <c r="BA44" s="23">
        <f t="shared" si="31"/>
        <v>21.240165111176463</v>
      </c>
      <c r="BB44" s="23">
        <f t="shared" si="31"/>
        <v>44.882902180356936</v>
      </c>
    </row>
    <row r="45" spans="1:95" x14ac:dyDescent="0.3">
      <c r="F45">
        <v>31</v>
      </c>
      <c r="G45" s="22">
        <f t="shared" si="8"/>
        <v>47.170714904134627</v>
      </c>
      <c r="H45" s="22">
        <f t="shared" si="8"/>
        <v>48.941454294136904</v>
      </c>
      <c r="I45" s="22">
        <f t="shared" si="8"/>
        <v>45.94633849183576</v>
      </c>
      <c r="J45" s="22">
        <f t="shared" si="8"/>
        <v>50.713779341443868</v>
      </c>
      <c r="K45" s="22">
        <f t="shared" si="8"/>
        <v>18.382919810384184</v>
      </c>
      <c r="L45" s="23"/>
      <c r="M45" s="22">
        <f t="shared" si="28"/>
        <v>16.827761391838319</v>
      </c>
      <c r="N45" s="24">
        <f t="shared" si="28"/>
        <v>10.30663562142181</v>
      </c>
      <c r="O45" s="24">
        <f>IF(Settings!$I$6&gt;69, 0.2*(N45), 0)</f>
        <v>0</v>
      </c>
      <c r="P45" s="25">
        <f t="shared" si="29"/>
        <v>38.753542661411778</v>
      </c>
      <c r="Q45" s="25">
        <f t="shared" si="29"/>
        <v>24.127721877092476</v>
      </c>
      <c r="R45" s="25">
        <f t="shared" si="29"/>
        <v>42.628078618795925</v>
      </c>
      <c r="S45" s="26">
        <f t="shared" si="9"/>
        <v>19.349302543518473</v>
      </c>
      <c r="T45" s="26">
        <f t="shared" si="10"/>
        <v>24.804936083547648</v>
      </c>
      <c r="U45" s="27">
        <f t="shared" si="11"/>
        <v>33.487526825050864</v>
      </c>
      <c r="V45" s="27">
        <f t="shared" si="12"/>
        <v>29.364872576482142</v>
      </c>
      <c r="W45" s="28">
        <f t="shared" si="13"/>
        <v>59.610328724676584</v>
      </c>
      <c r="X45" s="28">
        <f t="shared" si="14"/>
        <v>36.457628383867714</v>
      </c>
      <c r="Z45" s="23">
        <f t="shared" si="30"/>
        <v>23.076654645708675</v>
      </c>
      <c r="AA45" s="23">
        <f t="shared" si="30"/>
        <v>47.146134769974267</v>
      </c>
      <c r="AC45">
        <v>31</v>
      </c>
      <c r="AE45" s="44">
        <f t="shared" si="16"/>
        <v>29.170253257523047</v>
      </c>
      <c r="AG45">
        <f t="shared" si="17"/>
        <v>29.170253257523047</v>
      </c>
      <c r="AH45" s="22">
        <f t="shared" si="18"/>
        <v>43.177262573729941</v>
      </c>
      <c r="AI45" s="22">
        <f t="shared" si="18"/>
        <v>46.1852204817908</v>
      </c>
      <c r="AJ45" s="22">
        <f t="shared" si="18"/>
        <v>42.117645306878664</v>
      </c>
      <c r="AK45" s="22">
        <f t="shared" si="18"/>
        <v>47.909682602477275</v>
      </c>
      <c r="AL45" s="22">
        <f t="shared" si="18"/>
        <v>17.114322349205924</v>
      </c>
      <c r="AM45" s="23"/>
      <c r="AN45" s="22">
        <f t="shared" si="19"/>
        <v>15.623005617277849</v>
      </c>
      <c r="AO45" s="24">
        <f t="shared" si="19"/>
        <v>9.6358337197615729</v>
      </c>
      <c r="AP45" s="24">
        <f>IF(Settings!$I$6&gt;69, 0.2*(AO45), 0)</f>
        <v>0</v>
      </c>
      <c r="AQ45" s="25">
        <f t="shared" si="20"/>
        <v>36.901962765439123</v>
      </c>
      <c r="AR45" s="25">
        <f t="shared" si="20"/>
        <v>22.954500361639333</v>
      </c>
      <c r="AS45" s="25">
        <f t="shared" si="20"/>
        <v>40.803608687859466</v>
      </c>
      <c r="AT45" s="26">
        <f t="shared" si="21"/>
        <v>18.377093389254448</v>
      </c>
      <c r="AU45" s="26">
        <f t="shared" si="22"/>
        <v>23.398513177050159</v>
      </c>
      <c r="AV45" s="27">
        <f t="shared" si="23"/>
        <v>31.56546577697911</v>
      </c>
      <c r="AW45" s="27">
        <f t="shared" si="24"/>
        <v>27.711132289074481</v>
      </c>
      <c r="AX45" s="28">
        <f t="shared" si="25"/>
        <v>57.597054681868798</v>
      </c>
      <c r="AY45" s="28">
        <f t="shared" si="26"/>
        <v>34.813164339801652</v>
      </c>
      <c r="BA45" s="23">
        <f t="shared" si="31"/>
        <v>22.093528867019739</v>
      </c>
      <c r="BB45" s="23">
        <f t="shared" si="31"/>
        <v>45.922426836556731</v>
      </c>
    </row>
    <row r="46" spans="1:95" x14ac:dyDescent="0.3">
      <c r="F46">
        <v>32</v>
      </c>
      <c r="G46" s="22">
        <f t="shared" si="8"/>
        <v>49.26518787989086</v>
      </c>
      <c r="H46" s="22">
        <f t="shared" si="8"/>
        <v>50.409953583342187</v>
      </c>
      <c r="I46" s="22">
        <f t="shared" si="8"/>
        <v>47.99807764109422</v>
      </c>
      <c r="J46" s="22">
        <f t="shared" si="8"/>
        <v>52.205035618583878</v>
      </c>
      <c r="K46" s="22">
        <f t="shared" si="8"/>
        <v>19.036299021487483</v>
      </c>
      <c r="L46" s="23"/>
      <c r="M46" s="22">
        <f t="shared" si="28"/>
        <v>17.476159874221711</v>
      </c>
      <c r="N46" s="24">
        <f t="shared" si="28"/>
        <v>10.668191679215376</v>
      </c>
      <c r="O46" s="24">
        <f>IF(Settings!$I$6&gt;69, 0.2*(N46), 0)</f>
        <v>0</v>
      </c>
      <c r="P46" s="25">
        <f t="shared" si="29"/>
        <v>39.73202707248074</v>
      </c>
      <c r="Q46" s="25">
        <f t="shared" si="29"/>
        <v>24.739604321263649</v>
      </c>
      <c r="R46" s="25">
        <f t="shared" si="29"/>
        <v>43.534145524931908</v>
      </c>
      <c r="S46" s="26">
        <f t="shared" si="9"/>
        <v>19.863449441659757</v>
      </c>
      <c r="T46" s="26">
        <f t="shared" si="10"/>
        <v>25.549668953309528</v>
      </c>
      <c r="U46" s="27">
        <f t="shared" si="11"/>
        <v>34.513248821691462</v>
      </c>
      <c r="V46" s="27">
        <f t="shared" si="12"/>
        <v>30.245972150005311</v>
      </c>
      <c r="W46" s="28">
        <f t="shared" si="13"/>
        <v>60.640196438885361</v>
      </c>
      <c r="X46" s="28">
        <f t="shared" si="14"/>
        <v>37.315876755755049</v>
      </c>
      <c r="Z46" s="23">
        <f t="shared" si="30"/>
        <v>23.566556173690113</v>
      </c>
      <c r="AA46" s="23">
        <f t="shared" si="30"/>
        <v>47.76935653191638</v>
      </c>
      <c r="AC46">
        <v>32</v>
      </c>
      <c r="AE46" s="44">
        <f t="shared" si="16"/>
        <v>30.677806135251387</v>
      </c>
      <c r="AG46">
        <f t="shared" si="17"/>
        <v>30.677806135251387</v>
      </c>
      <c r="AH46" s="22">
        <f t="shared" si="18"/>
        <v>46.482208946589175</v>
      </c>
      <c r="AI46" s="22">
        <f t="shared" si="18"/>
        <v>48.462586972152849</v>
      </c>
      <c r="AJ46" s="22">
        <f t="shared" si="18"/>
        <v>45.278786822609433</v>
      </c>
      <c r="AK46" s="22">
        <f t="shared" si="18"/>
        <v>50.227075566816737</v>
      </c>
      <c r="AL46" s="22">
        <f t="shared" si="18"/>
        <v>18.166359370535858</v>
      </c>
      <c r="AM46" s="23"/>
      <c r="AN46" s="22">
        <f t="shared" si="19"/>
        <v>16.617280688928361</v>
      </c>
      <c r="AO46" s="24">
        <f t="shared" si="19"/>
        <v>10.189363702207524</v>
      </c>
      <c r="AP46" s="24">
        <f>IF(Settings!$I$6&gt;69, 0.2*(AO46), 0)</f>
        <v>0</v>
      </c>
      <c r="AQ46" s="25">
        <f t="shared" si="20"/>
        <v>38.433273891927158</v>
      </c>
      <c r="AR46" s="25">
        <f t="shared" si="20"/>
        <v>23.926194626947208</v>
      </c>
      <c r="AS46" s="25">
        <f t="shared" si="20"/>
        <v>42.322763584420471</v>
      </c>
      <c r="AT46" s="26">
        <f t="shared" si="21"/>
        <v>19.181068038434088</v>
      </c>
      <c r="AU46" s="26">
        <f t="shared" si="22"/>
        <v>24.561373657865698</v>
      </c>
      <c r="AV46" s="27">
        <f t="shared" si="23"/>
        <v>33.153297664174715</v>
      </c>
      <c r="AW46" s="27">
        <f t="shared" si="24"/>
        <v>29.077552183291708</v>
      </c>
      <c r="AX46" s="28">
        <f t="shared" si="25"/>
        <v>59.268138920204876</v>
      </c>
      <c r="AY46" s="28">
        <f t="shared" si="26"/>
        <v>36.175067728947781</v>
      </c>
      <c r="BA46" s="23">
        <f t="shared" si="31"/>
        <v>22.911836083265886</v>
      </c>
      <c r="BB46" s="23">
        <f t="shared" si="31"/>
        <v>46.938648566801689</v>
      </c>
    </row>
    <row r="47" spans="1:95" x14ac:dyDescent="0.3">
      <c r="F47">
        <v>33</v>
      </c>
      <c r="G47" s="22">
        <f t="shared" si="8"/>
        <v>51.293032383192021</v>
      </c>
      <c r="H47" s="22">
        <f t="shared" si="8"/>
        <v>51.851426478426916</v>
      </c>
      <c r="I47" s="22">
        <f t="shared" si="8"/>
        <v>50.017025309322342</v>
      </c>
      <c r="J47" s="22">
        <f t="shared" si="8"/>
        <v>53.666955293738248</v>
      </c>
      <c r="K47" s="22">
        <f t="shared" si="8"/>
        <v>19.661242396539237</v>
      </c>
      <c r="L47" s="23"/>
      <c r="M47" s="22">
        <f t="shared" si="28"/>
        <v>18.116790844452133</v>
      </c>
      <c r="N47" s="24">
        <f t="shared" si="28"/>
        <v>11.025952268161667</v>
      </c>
      <c r="O47" s="24">
        <f>IF(Settings!$I$6&gt;69, 0.2*(N47), 0)</f>
        <v>0</v>
      </c>
      <c r="P47" s="25">
        <f t="shared" si="29"/>
        <v>40.687228459526914</v>
      </c>
      <c r="Q47" s="25">
        <f t="shared" si="29"/>
        <v>25.331162121359029</v>
      </c>
      <c r="R47" s="25">
        <f t="shared" si="29"/>
        <v>44.379751330274054</v>
      </c>
      <c r="S47" s="26">
        <f t="shared" si="9"/>
        <v>20.365560032770961</v>
      </c>
      <c r="T47" s="26">
        <f t="shared" si="10"/>
        <v>26.277373820388373</v>
      </c>
      <c r="U47" s="27">
        <f t="shared" si="11"/>
        <v>35.521236794320814</v>
      </c>
      <c r="V47" s="27">
        <f t="shared" si="12"/>
        <v>31.110855887056147</v>
      </c>
      <c r="W47" s="28">
        <f t="shared" si="13"/>
        <v>61.622994619677989</v>
      </c>
      <c r="X47" s="28">
        <f t="shared" si="14"/>
        <v>38.146215938935619</v>
      </c>
      <c r="Z47" s="23">
        <f t="shared" si="30"/>
        <v>24.024902441473326</v>
      </c>
      <c r="AA47" s="23">
        <f t="shared" si="30"/>
        <v>48.362361284608163</v>
      </c>
      <c r="AC47">
        <v>33</v>
      </c>
      <c r="AE47" s="44">
        <f t="shared" si="16"/>
        <v>32.263271112647949</v>
      </c>
      <c r="AG47">
        <f t="shared" si="17"/>
        <v>32.263271112647949</v>
      </c>
      <c r="AH47" s="22">
        <f t="shared" ref="AH47:AL84" si="32">AH$4*(1-EXP(-AH$5*$AG47))^AH$6</f>
        <v>49.805635541033496</v>
      </c>
      <c r="AI47" s="22">
        <f t="shared" si="32"/>
        <v>50.792079203918213</v>
      </c>
      <c r="AJ47" s="22">
        <f t="shared" si="32"/>
        <v>48.532903334553332</v>
      </c>
      <c r="AK47" s="22">
        <f t="shared" si="32"/>
        <v>52.592765280619524</v>
      </c>
      <c r="AL47" s="22">
        <f t="shared" si="32"/>
        <v>19.203585344150159</v>
      </c>
      <c r="AM47" s="23"/>
      <c r="AN47" s="22">
        <f t="shared" ref="AN47:AO84" si="33">AN$4*(1-EXP(-AN$5*$AG47))^AN$6</f>
        <v>17.645592576931616</v>
      </c>
      <c r="AO47" s="24">
        <f t="shared" si="33"/>
        <v>10.762754328110484</v>
      </c>
      <c r="AP47" s="24">
        <f>IF(Settings!$I$6&gt;69, 0.2*(AO47), 0)</f>
        <v>0</v>
      </c>
      <c r="AQ47" s="25">
        <f t="shared" ref="AQ47:AS84" si="34">AQ$4*(1-EXP(-AQ$5*$AG47))^AQ$6</f>
        <v>39.985749763529327</v>
      </c>
      <c r="AR47" s="25">
        <f t="shared" si="34"/>
        <v>24.897301643567033</v>
      </c>
      <c r="AS47" s="25">
        <f t="shared" si="34"/>
        <v>43.762506108120093</v>
      </c>
      <c r="AT47" s="26">
        <f t="shared" si="21"/>
        <v>19.996803714627873</v>
      </c>
      <c r="AU47" s="26">
        <f t="shared" si="22"/>
        <v>25.742906304547404</v>
      </c>
      <c r="AV47" s="27">
        <f t="shared" si="23"/>
        <v>34.780349253595119</v>
      </c>
      <c r="AW47" s="27">
        <f t="shared" si="24"/>
        <v>30.475247522350926</v>
      </c>
      <c r="AX47" s="28">
        <f t="shared" si="25"/>
        <v>60.903418616451141</v>
      </c>
      <c r="AY47" s="28">
        <f t="shared" si="26"/>
        <v>37.537164039355325</v>
      </c>
      <c r="BA47" s="23">
        <f t="shared" si="31"/>
        <v>23.690222386779052</v>
      </c>
      <c r="BB47" s="23">
        <f t="shared" si="31"/>
        <v>47.928346866336256</v>
      </c>
    </row>
    <row r="48" spans="1:95" x14ac:dyDescent="0.3">
      <c r="F48">
        <v>34</v>
      </c>
      <c r="G48" s="22">
        <f t="shared" si="8"/>
        <v>53.251819964582332</v>
      </c>
      <c r="H48" s="22">
        <f t="shared" si="8"/>
        <v>53.265745178814313</v>
      </c>
      <c r="I48" s="22">
        <f t="shared" si="8"/>
        <v>52.000533787993959</v>
      </c>
      <c r="J48" s="22">
        <f t="shared" si="8"/>
        <v>55.099485700098299</v>
      </c>
      <c r="K48" s="22">
        <f t="shared" si="8"/>
        <v>20.257861225039374</v>
      </c>
      <c r="L48" s="23"/>
      <c r="M48" s="22">
        <f t="shared" si="28"/>
        <v>18.749194669570745</v>
      </c>
      <c r="N48" s="24">
        <f t="shared" si="28"/>
        <v>11.379765308714802</v>
      </c>
      <c r="O48" s="24">
        <f>IF(Settings!$I$6&gt;69, 0.2*(N48), 0)</f>
        <v>0</v>
      </c>
      <c r="P48" s="25">
        <f t="shared" si="29"/>
        <v>41.619455453487355</v>
      </c>
      <c r="Q48" s="25">
        <f t="shared" si="29"/>
        <v>25.902749150078531</v>
      </c>
      <c r="R48" s="25">
        <f t="shared" si="29"/>
        <v>45.168001830302877</v>
      </c>
      <c r="S48" s="26">
        <f t="shared" si="9"/>
        <v>20.85574521431332</v>
      </c>
      <c r="T48" s="26">
        <f t="shared" si="10"/>
        <v>26.988016225104133</v>
      </c>
      <c r="U48" s="27">
        <f t="shared" si="11"/>
        <v>36.511353230774503</v>
      </c>
      <c r="V48" s="27">
        <f t="shared" si="12"/>
        <v>31.959447107288586</v>
      </c>
      <c r="W48" s="28">
        <f t="shared" si="13"/>
        <v>62.560778139864446</v>
      </c>
      <c r="X48" s="28">
        <f t="shared" si="14"/>
        <v>38.949236408100504</v>
      </c>
      <c r="Z48" s="23">
        <f t="shared" si="30"/>
        <v>24.453249724146318</v>
      </c>
      <c r="AA48" s="23">
        <f t="shared" si="30"/>
        <v>48.926614104694536</v>
      </c>
      <c r="AC48">
        <v>34</v>
      </c>
      <c r="AE48" s="44">
        <f t="shared" si="16"/>
        <v>33.930674778341483</v>
      </c>
      <c r="AG48">
        <f t="shared" si="17"/>
        <v>33.930674778341483</v>
      </c>
      <c r="AH48" s="22">
        <f t="shared" si="32"/>
        <v>53.118293175494436</v>
      </c>
      <c r="AI48" s="22">
        <f t="shared" si="32"/>
        <v>53.168574851535958</v>
      </c>
      <c r="AJ48" s="22">
        <f t="shared" si="32"/>
        <v>51.864219099544854</v>
      </c>
      <c r="AK48" s="22">
        <f t="shared" si="32"/>
        <v>55.001123370295531</v>
      </c>
      <c r="AL48" s="22">
        <f t="shared" si="32"/>
        <v>20.217408974944433</v>
      </c>
      <c r="AM48" s="23"/>
      <c r="AN48" s="22">
        <f t="shared" si="33"/>
        <v>18.705627233849057</v>
      </c>
      <c r="AO48" s="24">
        <f t="shared" si="33"/>
        <v>11.355367372344254</v>
      </c>
      <c r="AP48" s="24">
        <f>IF(Settings!$I$6&gt;69, 0.2*(AO48), 0)</f>
        <v>0</v>
      </c>
      <c r="AQ48" s="25">
        <f t="shared" si="34"/>
        <v>41.555563038174448</v>
      </c>
      <c r="AR48" s="25">
        <f t="shared" si="34"/>
        <v>25.863760159569615</v>
      </c>
      <c r="AS48" s="25">
        <f t="shared" si="34"/>
        <v>45.115141888271602</v>
      </c>
      <c r="AT48" s="26">
        <f t="shared" si="21"/>
        <v>20.822145170901873</v>
      </c>
      <c r="AU48" s="26">
        <f t="shared" si="22"/>
        <v>26.939301181637436</v>
      </c>
      <c r="AV48" s="27">
        <f t="shared" si="23"/>
        <v>36.443291859859272</v>
      </c>
      <c r="AW48" s="27">
        <f t="shared" si="24"/>
        <v>31.901144910921573</v>
      </c>
      <c r="AX48" s="28">
        <f t="shared" si="25"/>
        <v>62.497176517439677</v>
      </c>
      <c r="AY48" s="28">
        <f t="shared" si="26"/>
        <v>38.894435511099722</v>
      </c>
      <c r="BA48" s="23">
        <f t="shared" si="31"/>
        <v>24.424489814854169</v>
      </c>
      <c r="BB48" s="23">
        <f t="shared" si="31"/>
        <v>48.888395354743224</v>
      </c>
    </row>
    <row r="49" spans="1:97" x14ac:dyDescent="0.3">
      <c r="F49">
        <v>35</v>
      </c>
      <c r="G49" s="22">
        <f t="shared" si="8"/>
        <v>55.13986482704</v>
      </c>
      <c r="H49" s="22">
        <f t="shared" si="8"/>
        <v>54.652846619105041</v>
      </c>
      <c r="I49" s="22">
        <f t="shared" si="8"/>
        <v>53.946327399727721</v>
      </c>
      <c r="J49" s="22">
        <f t="shared" si="8"/>
        <v>56.502639785545128</v>
      </c>
      <c r="K49" s="22">
        <f t="shared" si="8"/>
        <v>20.826453698318449</v>
      </c>
      <c r="L49" s="23"/>
      <c r="M49" s="22">
        <f t="shared" si="28"/>
        <v>19.372966531257365</v>
      </c>
      <c r="N49" s="24">
        <f t="shared" si="28"/>
        <v>11.729496338991895</v>
      </c>
      <c r="O49" s="24">
        <f>IF(Settings!$I$6&gt;69, 0.2*(N49), 0)</f>
        <v>0</v>
      </c>
      <c r="P49" s="25">
        <f t="shared" si="29"/>
        <v>42.529036370330878</v>
      </c>
      <c r="Q49" s="25">
        <f t="shared" si="29"/>
        <v>26.454750603645827</v>
      </c>
      <c r="R49" s="25">
        <f t="shared" si="29"/>
        <v>45.902000451221603</v>
      </c>
      <c r="S49" s="26">
        <f t="shared" si="9"/>
        <v>21.33413208773537</v>
      </c>
      <c r="T49" s="26">
        <f t="shared" si="10"/>
        <v>27.681609505902053</v>
      </c>
      <c r="U49" s="27">
        <f t="shared" si="11"/>
        <v>37.483506507059786</v>
      </c>
      <c r="V49" s="27">
        <f t="shared" si="12"/>
        <v>32.791707971463026</v>
      </c>
      <c r="W49" s="28">
        <f t="shared" si="13"/>
        <v>63.455539885910206</v>
      </c>
      <c r="X49" s="28">
        <f t="shared" si="14"/>
        <v>39.725550964392895</v>
      </c>
      <c r="Z49" s="23">
        <f t="shared" si="30"/>
        <v>24.853156078488485</v>
      </c>
      <c r="AA49" s="23">
        <f t="shared" si="30"/>
        <v>49.463509034339246</v>
      </c>
      <c r="AC49">
        <v>35</v>
      </c>
      <c r="AE49" s="44">
        <f t="shared" si="16"/>
        <v>35.684251819780471</v>
      </c>
      <c r="AG49">
        <f t="shared" si="17"/>
        <v>35.684251819780471</v>
      </c>
      <c r="AH49" s="22">
        <f t="shared" si="32"/>
        <v>56.390445390766786</v>
      </c>
      <c r="AI49" s="22">
        <f t="shared" si="32"/>
        <v>55.586285257289319</v>
      </c>
      <c r="AJ49" s="22">
        <f t="shared" si="32"/>
        <v>55.254999319120508</v>
      </c>
      <c r="AK49" s="22">
        <f t="shared" si="32"/>
        <v>57.445857794770021</v>
      </c>
      <c r="AL49" s="22">
        <f t="shared" si="32"/>
        <v>21.19959341098042</v>
      </c>
      <c r="AM49" s="23"/>
      <c r="AN49" s="22">
        <f t="shared" si="33"/>
        <v>19.794625095583722</v>
      </c>
      <c r="AO49" s="24">
        <f t="shared" si="33"/>
        <v>11.966386692974016</v>
      </c>
      <c r="AP49" s="24">
        <f>IF(Settings!$I$6&gt;69, 0.2*(AO49), 0)</f>
        <v>0</v>
      </c>
      <c r="AQ49" s="25">
        <f t="shared" si="34"/>
        <v>43.13854673107965</v>
      </c>
      <c r="AR49" s="25">
        <f t="shared" si="34"/>
        <v>26.821383808243361</v>
      </c>
      <c r="AS49" s="25">
        <f t="shared" si="34"/>
        <v>46.374562730396462</v>
      </c>
      <c r="AT49" s="26">
        <f t="shared" si="21"/>
        <v>21.654742930525028</v>
      </c>
      <c r="AU49" s="26">
        <f t="shared" si="22"/>
        <v>28.14640498743082</v>
      </c>
      <c r="AV49" s="27">
        <f t="shared" si="23"/>
        <v>38.138325831563193</v>
      </c>
      <c r="AW49" s="27">
        <f t="shared" si="24"/>
        <v>33.351771154373587</v>
      </c>
      <c r="AX49" s="28">
        <f t="shared" si="25"/>
        <v>64.043988845168442</v>
      </c>
      <c r="AY49" s="28">
        <f t="shared" si="26"/>
        <v>40.241681168903696</v>
      </c>
      <c r="BA49" s="23">
        <f t="shared" si="31"/>
        <v>25.111201019279619</v>
      </c>
      <c r="BB49" s="23">
        <f t="shared" si="31"/>
        <v>49.815802575910965</v>
      </c>
    </row>
    <row r="50" spans="1:97" x14ac:dyDescent="0.3">
      <c r="F50">
        <v>36</v>
      </c>
      <c r="G50" s="22">
        <f t="shared" si="8"/>
        <v>56.95614026522842</v>
      </c>
      <c r="H50" s="22">
        <f t="shared" si="8"/>
        <v>56.01272581688167</v>
      </c>
      <c r="I50" s="22">
        <f t="shared" si="8"/>
        <v>55.852475592000246</v>
      </c>
      <c r="J50" s="22">
        <f t="shared" si="8"/>
        <v>57.876489054740951</v>
      </c>
      <c r="K50" s="22">
        <f t="shared" si="8"/>
        <v>21.367474282788496</v>
      </c>
      <c r="L50" s="23"/>
      <c r="M50" s="22">
        <f t="shared" si="28"/>
        <v>19.987752352533608</v>
      </c>
      <c r="N50" s="24">
        <f t="shared" si="28"/>
        <v>12.075027128987475</v>
      </c>
      <c r="O50" s="24">
        <f>IF(Settings!$I$6&gt;69, 0.2*(N50), 0)</f>
        <v>0</v>
      </c>
      <c r="P50" s="25">
        <f t="shared" si="29"/>
        <v>43.416316094796208</v>
      </c>
      <c r="Q50" s="25">
        <f t="shared" si="29"/>
        <v>26.987577312801591</v>
      </c>
      <c r="R50" s="25">
        <f t="shared" si="29"/>
        <v>46.584814481745092</v>
      </c>
      <c r="S50" s="26">
        <f t="shared" si="9"/>
        <v>21.800861773904732</v>
      </c>
      <c r="T50" s="26">
        <f t="shared" si="10"/>
        <v>28.358209417203216</v>
      </c>
      <c r="U50" s="27">
        <f t="shared" si="11"/>
        <v>38.43764634172399</v>
      </c>
      <c r="V50" s="27">
        <f t="shared" si="12"/>
        <v>33.607635490128999</v>
      </c>
      <c r="W50" s="28">
        <f t="shared" si="13"/>
        <v>64.309208166946689</v>
      </c>
      <c r="X50" s="28">
        <f t="shared" si="14"/>
        <v>40.475789496583502</v>
      </c>
      <c r="Z50" s="23">
        <f t="shared" si="30"/>
        <v>25.226164781720684</v>
      </c>
      <c r="AA50" s="23">
        <f t="shared" si="30"/>
        <v>49.974372525343277</v>
      </c>
      <c r="AC50">
        <v>36</v>
      </c>
      <c r="AE50" s="44">
        <f t="shared" si="16"/>
        <v>37.528455778024103</v>
      </c>
      <c r="AG50">
        <f t="shared" si="17"/>
        <v>37.528455778024103</v>
      </c>
      <c r="AH50" s="22">
        <f t="shared" si="32"/>
        <v>59.592693784834225</v>
      </c>
      <c r="AI50" s="22">
        <f t="shared" si="32"/>
        <v>58.038760215182442</v>
      </c>
      <c r="AJ50" s="22">
        <f t="shared" si="32"/>
        <v>58.685757403199702</v>
      </c>
      <c r="AK50" s="22">
        <f t="shared" si="32"/>
        <v>59.920025953092598</v>
      </c>
      <c r="AL50" s="22">
        <f t="shared" si="32"/>
        <v>22.142480173847574</v>
      </c>
      <c r="AM50" s="23"/>
      <c r="AN50" s="22">
        <f t="shared" si="33"/>
        <v>20.909376496332488</v>
      </c>
      <c r="AO50" s="24">
        <f t="shared" si="33"/>
        <v>12.594808945791579</v>
      </c>
      <c r="AP50" s="24">
        <f>IF(Settings!$I$6&gt;69, 0.2*(AO50), 0)</f>
        <v>0</v>
      </c>
      <c r="AQ50" s="25">
        <f t="shared" si="34"/>
        <v>44.730209634369416</v>
      </c>
      <c r="AR50" s="25">
        <f t="shared" si="34"/>
        <v>27.76591324126813</v>
      </c>
      <c r="AS50" s="25">
        <f t="shared" si="34"/>
        <v>47.536364478241097</v>
      </c>
      <c r="AT50" s="26">
        <f t="shared" si="21"/>
        <v>22.492063394173755</v>
      </c>
      <c r="AU50" s="26">
        <f t="shared" si="22"/>
        <v>29.359748016584014</v>
      </c>
      <c r="AV50" s="27">
        <f t="shared" si="23"/>
        <v>39.861179707426096</v>
      </c>
      <c r="AW50" s="27">
        <f t="shared" si="24"/>
        <v>34.823256129109467</v>
      </c>
      <c r="AX50" s="28">
        <f t="shared" si="25"/>
        <v>65.538808517096356</v>
      </c>
      <c r="AY50" s="28">
        <f t="shared" si="26"/>
        <v>41.57357143536494</v>
      </c>
      <c r="BA50" s="23">
        <f t="shared" si="31"/>
        <v>25.747749906839363</v>
      </c>
      <c r="BB50" s="23">
        <f t="shared" si="31"/>
        <v>50.707753803840575</v>
      </c>
      <c r="CQ50" s="37"/>
    </row>
    <row r="51" spans="1:97" x14ac:dyDescent="0.3">
      <c r="F51">
        <v>37</v>
      </c>
      <c r="G51" s="22">
        <f t="shared" si="8"/>
        <v>58.700199372471765</v>
      </c>
      <c r="H51" s="22">
        <f t="shared" si="8"/>
        <v>57.345429862527034</v>
      </c>
      <c r="I51" s="22">
        <f t="shared" si="8"/>
        <v>57.717366729478108</v>
      </c>
      <c r="J51" s="22">
        <f t="shared" si="8"/>
        <v>59.221157204807312</v>
      </c>
      <c r="K51" s="22">
        <f t="shared" si="8"/>
        <v>21.881506217693399</v>
      </c>
      <c r="L51" s="23"/>
      <c r="M51" s="22">
        <f t="shared" si="28"/>
        <v>20.593244990429646</v>
      </c>
      <c r="N51" s="24">
        <f t="shared" si="28"/>
        <v>12.416254411095849</v>
      </c>
      <c r="O51" s="24">
        <f>IF(Settings!$I$6&gt;69, 0.2*(N51), 0)</f>
        <v>0</v>
      </c>
      <c r="P51" s="25">
        <f t="shared" si="29"/>
        <v>44.281653320953843</v>
      </c>
      <c r="Q51" s="25">
        <f t="shared" si="29"/>
        <v>27.501660729522396</v>
      </c>
      <c r="R51" s="25">
        <f t="shared" si="29"/>
        <v>47.219448428935216</v>
      </c>
      <c r="S51" s="26">
        <f t="shared" si="9"/>
        <v>22.256087465674845</v>
      </c>
      <c r="T51" s="26">
        <f t="shared" si="10"/>
        <v>29.017909263823167</v>
      </c>
      <c r="U51" s="27">
        <f t="shared" si="11"/>
        <v>39.37375968195456</v>
      </c>
      <c r="V51" s="27">
        <f t="shared" si="12"/>
        <v>34.407257917516219</v>
      </c>
      <c r="W51" s="28">
        <f t="shared" si="13"/>
        <v>65.123645031253304</v>
      </c>
      <c r="X51" s="28">
        <f t="shared" si="14"/>
        <v>41.200594407573739</v>
      </c>
      <c r="Z51" s="23">
        <f t="shared" si="30"/>
        <v>25.573791145413669</v>
      </c>
      <c r="AA51" s="23">
        <f t="shared" si="30"/>
        <v>50.460466716274695</v>
      </c>
      <c r="AC51">
        <v>37</v>
      </c>
      <c r="AE51" s="44">
        <f t="shared" si="16"/>
        <v>39.467970358353305</v>
      </c>
      <c r="AG51">
        <f t="shared" si="17"/>
        <v>39.467970358353305</v>
      </c>
      <c r="AH51" s="22">
        <f t="shared" si="32"/>
        <v>62.696821013048371</v>
      </c>
      <c r="AI51" s="22">
        <f t="shared" si="32"/>
        <v>60.518903862806539</v>
      </c>
      <c r="AJ51" s="22">
        <f t="shared" si="32"/>
        <v>62.135530599948297</v>
      </c>
      <c r="AK51" s="22">
        <f t="shared" si="32"/>
        <v>62.416059801738818</v>
      </c>
      <c r="AL51" s="22">
        <f t="shared" si="32"/>
        <v>23.039196698209263</v>
      </c>
      <c r="AM51" s="23"/>
      <c r="AN51" s="22">
        <f t="shared" si="33"/>
        <v>22.046225295949149</v>
      </c>
      <c r="AO51" s="24">
        <f t="shared" si="33"/>
        <v>13.239436010030586</v>
      </c>
      <c r="AP51" s="24">
        <f>IF(Settings!$I$6&gt;69, 0.2*(AO51), 0)</f>
        <v>0</v>
      </c>
      <c r="AQ51" s="25">
        <f t="shared" si="34"/>
        <v>46.325758306504007</v>
      </c>
      <c r="AR51" s="25">
        <f t="shared" si="34"/>
        <v>28.693074082459557</v>
      </c>
      <c r="AS51" s="25">
        <f t="shared" si="34"/>
        <v>48.59790697646303</v>
      </c>
      <c r="AT51" s="26">
        <f t="shared" si="21"/>
        <v>23.33140297209744</v>
      </c>
      <c r="AU51" s="26">
        <f t="shared" si="22"/>
        <v>30.574579768585018</v>
      </c>
      <c r="AV51" s="27">
        <f t="shared" si="23"/>
        <v>41.607116721696158</v>
      </c>
      <c r="AW51" s="27">
        <f t="shared" si="24"/>
        <v>36.311342317683923</v>
      </c>
      <c r="AX51" s="28">
        <f t="shared" si="25"/>
        <v>66.977044781038856</v>
      </c>
      <c r="AY51" s="28">
        <f t="shared" si="26"/>
        <v>42.88470999049305</v>
      </c>
      <c r="BA51" s="23">
        <f t="shared" si="31"/>
        <v>26.332405443914958</v>
      </c>
      <c r="BB51" s="23">
        <f t="shared" si="31"/>
        <v>51.561653007878348</v>
      </c>
      <c r="CQ51" s="37"/>
    </row>
    <row r="52" spans="1:97" x14ac:dyDescent="0.3">
      <c r="F52">
        <v>38</v>
      </c>
      <c r="G52" s="22">
        <f t="shared" si="8"/>
        <v>60.372100677509842</v>
      </c>
      <c r="H52" s="22">
        <f t="shared" si="8"/>
        <v>58.651052480984809</v>
      </c>
      <c r="I52" s="22">
        <f t="shared" si="8"/>
        <v>59.53968276706437</v>
      </c>
      <c r="J52" s="22">
        <f t="shared" si="8"/>
        <v>60.536814378565346</v>
      </c>
      <c r="K52" s="22">
        <f t="shared" si="8"/>
        <v>22.369237011080969</v>
      </c>
      <c r="L52" s="23"/>
      <c r="M52" s="22">
        <f t="shared" si="28"/>
        <v>21.189180678127212</v>
      </c>
      <c r="N52" s="24">
        <f t="shared" si="28"/>
        <v>12.753088715092215</v>
      </c>
      <c r="O52" s="24">
        <f>IF(Settings!$I$6&gt;69, 0.2*(N52), 0)</f>
        <v>0</v>
      </c>
      <c r="P52" s="25">
        <f t="shared" si="29"/>
        <v>45.125418106022614</v>
      </c>
      <c r="Q52" s="25">
        <f t="shared" si="29"/>
        <v>27.997448513549234</v>
      </c>
      <c r="R52" s="25">
        <f t="shared" si="29"/>
        <v>47.808823417067146</v>
      </c>
      <c r="S52" s="26">
        <f t="shared" si="9"/>
        <v>22.699972689885442</v>
      </c>
      <c r="T52" s="26">
        <f t="shared" si="10"/>
        <v>29.660835500322833</v>
      </c>
      <c r="U52" s="27">
        <f t="shared" si="11"/>
        <v>40.291866974627766</v>
      </c>
      <c r="V52" s="27">
        <f t="shared" si="12"/>
        <v>35.190631488590881</v>
      </c>
      <c r="W52" s="28">
        <f t="shared" si="13"/>
        <v>65.900645335591477</v>
      </c>
      <c r="X52" s="28">
        <f t="shared" si="14"/>
        <v>41.900616625261364</v>
      </c>
      <c r="Z52" s="23">
        <f t="shared" si="30"/>
        <v>25.897512203965071</v>
      </c>
      <c r="AA52" s="23">
        <f t="shared" si="30"/>
        <v>50.922992550706269</v>
      </c>
      <c r="AC52">
        <v>38</v>
      </c>
      <c r="AE52" s="44">
        <f t="shared" si="16"/>
        <v>41.507721325427532</v>
      </c>
      <c r="AG52">
        <f t="shared" si="17"/>
        <v>41.507721325427532</v>
      </c>
      <c r="AH52" s="22">
        <f t="shared" si="32"/>
        <v>65.676610071147195</v>
      </c>
      <c r="AI52" s="22">
        <f t="shared" si="32"/>
        <v>63.019002853442167</v>
      </c>
      <c r="AJ52" s="22">
        <f t="shared" si="32"/>
        <v>65.582221165295849</v>
      </c>
      <c r="AK52" s="22">
        <f t="shared" si="32"/>
        <v>64.925804044909697</v>
      </c>
      <c r="AL52" s="22">
        <f t="shared" si="32"/>
        <v>23.883837270820688</v>
      </c>
      <c r="AM52" s="23"/>
      <c r="AN52" s="22">
        <f t="shared" si="33"/>
        <v>23.201081752810598</v>
      </c>
      <c r="AO52" s="24">
        <f t="shared" si="33"/>
        <v>13.898869532464543</v>
      </c>
      <c r="AP52" s="24">
        <f>IF(Settings!$I$6&gt;69, 0.2*(AO52), 0)</f>
        <v>0</v>
      </c>
      <c r="AQ52" s="25">
        <f t="shared" si="34"/>
        <v>47.920126049052847</v>
      </c>
      <c r="AR52" s="25">
        <f t="shared" si="34"/>
        <v>29.598639739201793</v>
      </c>
      <c r="AS52" s="25">
        <f t="shared" si="34"/>
        <v>49.558313738388726</v>
      </c>
      <c r="AT52" s="26">
        <f t="shared" si="21"/>
        <v>24.16990646059406</v>
      </c>
      <c r="AU52" s="26">
        <f t="shared" si="22"/>
        <v>31.785913384827836</v>
      </c>
      <c r="AV52" s="27">
        <f t="shared" si="23"/>
        <v>43.370949525051117</v>
      </c>
      <c r="AW52" s="27">
        <f t="shared" si="24"/>
        <v>37.811401712065297</v>
      </c>
      <c r="AX52" s="28">
        <f t="shared" si="25"/>
        <v>68.354636796098703</v>
      </c>
      <c r="AY52" s="28">
        <f t="shared" si="26"/>
        <v>44.16970216548372</v>
      </c>
      <c r="BA52" s="23">
        <f t="shared" si="31"/>
        <v>26.864326645079146</v>
      </c>
      <c r="BB52" s="23">
        <f t="shared" si="31"/>
        <v>52.375164013092586</v>
      </c>
    </row>
    <row r="53" spans="1:97" ht="15" customHeight="1" x14ac:dyDescent="0.3">
      <c r="A53" s="48"/>
      <c r="F53">
        <v>39</v>
      </c>
      <c r="G53" s="22">
        <f t="shared" si="8"/>
        <v>61.972339109956195</v>
      </c>
      <c r="H53" s="22">
        <f t="shared" si="8"/>
        <v>59.929729104518913</v>
      </c>
      <c r="I53" s="22">
        <f t="shared" si="8"/>
        <v>61.318374938283334</v>
      </c>
      <c r="J53" s="22">
        <f t="shared" si="8"/>
        <v>61.823671969192773</v>
      </c>
      <c r="K53" s="22">
        <f t="shared" si="8"/>
        <v>22.83143676823742</v>
      </c>
      <c r="L53" s="23"/>
      <c r="M53" s="22">
        <f t="shared" si="28"/>
        <v>21.775335701089634</v>
      </c>
      <c r="N53" s="24">
        <f t="shared" si="28"/>
        <v>13.085453297224827</v>
      </c>
      <c r="O53" s="24">
        <f>IF(Settings!$I$6&gt;69, 0.2*(N53), 0)</f>
        <v>0</v>
      </c>
      <c r="P53" s="25">
        <f t="shared" si="29"/>
        <v>45.947989700014844</v>
      </c>
      <c r="Q53" s="25">
        <f t="shared" si="29"/>
        <v>28.475400651827911</v>
      </c>
      <c r="R53" s="25">
        <f t="shared" si="29"/>
        <v>48.355761677463597</v>
      </c>
      <c r="S53" s="26">
        <f t="shared" si="9"/>
        <v>23.13268975485002</v>
      </c>
      <c r="T53" s="26">
        <f t="shared" si="10"/>
        <v>30.287143749547585</v>
      </c>
      <c r="U53" s="27">
        <f t="shared" si="11"/>
        <v>41.192018781601277</v>
      </c>
      <c r="V53" s="27">
        <f t="shared" si="12"/>
        <v>35.957837462711346</v>
      </c>
      <c r="W53" s="28">
        <f t="shared" si="13"/>
        <v>66.641936436897197</v>
      </c>
      <c r="X53" s="28">
        <f t="shared" si="14"/>
        <v>42.576512127529021</v>
      </c>
      <c r="Z53" s="23">
        <f t="shared" si="30"/>
        <v>26.198758836322213</v>
      </c>
      <c r="AA53" s="23">
        <f t="shared" si="30"/>
        <v>51.363092744264883</v>
      </c>
      <c r="AC53">
        <v>39</v>
      </c>
      <c r="AE53" s="44">
        <f t="shared" si="16"/>
        <v>43.652889013197147</v>
      </c>
      <c r="AG53">
        <f t="shared" si="17"/>
        <v>43.652889013197147</v>
      </c>
      <c r="AH53" s="22">
        <f t="shared" si="32"/>
        <v>68.508598020942699</v>
      </c>
      <c r="AI53" s="22">
        <f t="shared" si="32"/>
        <v>65.530767829891559</v>
      </c>
      <c r="AJ53" s="22">
        <f t="shared" si="32"/>
        <v>69.002996878941445</v>
      </c>
      <c r="AK53" s="22">
        <f t="shared" si="32"/>
        <v>67.440568263183309</v>
      </c>
      <c r="AL53" s="22">
        <f t="shared" si="32"/>
        <v>24.671608387939422</v>
      </c>
      <c r="AM53" s="23"/>
      <c r="AN53" s="22">
        <f t="shared" si="33"/>
        <v>24.369445535651078</v>
      </c>
      <c r="AO53" s="24">
        <f t="shared" si="33"/>
        <v>14.571508010992883</v>
      </c>
      <c r="AP53" s="24">
        <f>IF(Settings!$I$6&gt;69, 0.2*(AO53), 0)</f>
        <v>0</v>
      </c>
      <c r="AQ53" s="25">
        <f t="shared" si="34"/>
        <v>49.508009169314143</v>
      </c>
      <c r="AR53" s="25">
        <f t="shared" si="34"/>
        <v>30.478497821002549</v>
      </c>
      <c r="AS53" s="25">
        <f t="shared" si="34"/>
        <v>50.418412102964737</v>
      </c>
      <c r="AT53" s="26">
        <f t="shared" si="21"/>
        <v>25.004589798233116</v>
      </c>
      <c r="AU53" s="26">
        <f t="shared" si="22"/>
        <v>32.988578843097478</v>
      </c>
      <c r="AV53" s="27">
        <f t="shared" si="23"/>
        <v>45.147063902332086</v>
      </c>
      <c r="AW53" s="27">
        <f t="shared" si="24"/>
        <v>39.318460697934931</v>
      </c>
      <c r="AX53" s="28">
        <f t="shared" si="25"/>
        <v>69.668118671956677</v>
      </c>
      <c r="AY53" s="28">
        <f t="shared" si="26"/>
        <v>45.423228856412365</v>
      </c>
      <c r="BA53" s="23">
        <f t="shared" si="31"/>
        <v>27.343548215864391</v>
      </c>
      <c r="BB53" s="23">
        <f t="shared" si="31"/>
        <v>53.146249790754453</v>
      </c>
      <c r="BN53" s="148"/>
      <c r="BO53" s="149"/>
      <c r="BP53" s="148"/>
      <c r="BQ53" s="154"/>
      <c r="CE53" s="148"/>
      <c r="CF53" s="149"/>
      <c r="CR53" s="148"/>
      <c r="CS53" s="149"/>
    </row>
    <row r="54" spans="1:97" x14ac:dyDescent="0.3">
      <c r="F54">
        <v>40</v>
      </c>
      <c r="G54" s="22">
        <f t="shared" si="8"/>
        <v>63.501782485163226</v>
      </c>
      <c r="H54" s="22">
        <f t="shared" si="8"/>
        <v>61.181632403245665</v>
      </c>
      <c r="I54" s="22">
        <f t="shared" si="8"/>
        <v>63.052640554260343</v>
      </c>
      <c r="J54" s="22">
        <f t="shared" si="8"/>
        <v>63.081977918508507</v>
      </c>
      <c r="K54" s="22">
        <f t="shared" si="8"/>
        <v>23.268939162039821</v>
      </c>
      <c r="L54" s="23"/>
      <c r="M54" s="22">
        <f t="shared" si="28"/>
        <v>22.351523292627874</v>
      </c>
      <c r="N54" s="24">
        <f t="shared" si="28"/>
        <v>13.413283154342237</v>
      </c>
      <c r="O54" s="24">
        <f>IF(Settings!$I$6&gt;69, 0.2*(N54), 0)</f>
        <v>0</v>
      </c>
      <c r="P54" s="25">
        <f t="shared" si="29"/>
        <v>46.749754618922026</v>
      </c>
      <c r="Q54" s="25">
        <f t="shared" si="29"/>
        <v>28.935986051777498</v>
      </c>
      <c r="R54" s="25">
        <f t="shared" si="29"/>
        <v>48.862975297082386</v>
      </c>
      <c r="S54" s="26">
        <f t="shared" si="9"/>
        <v>23.554418362543913</v>
      </c>
      <c r="T54" s="26">
        <f t="shared" si="10"/>
        <v>30.897015199702423</v>
      </c>
      <c r="U54" s="27">
        <f t="shared" si="11"/>
        <v>42.074292703684293</v>
      </c>
      <c r="V54" s="27">
        <f t="shared" si="12"/>
        <v>36.708979441947399</v>
      </c>
      <c r="W54" s="28">
        <f t="shared" si="13"/>
        <v>67.34917839605987</v>
      </c>
      <c r="X54" s="28">
        <f t="shared" si="14"/>
        <v>43.228938920221545</v>
      </c>
      <c r="Z54" s="23">
        <f t="shared" si="30"/>
        <v>26.478909934437972</v>
      </c>
      <c r="AA54" s="23">
        <f t="shared" si="30"/>
        <v>51.78185460782295</v>
      </c>
      <c r="AC54">
        <v>40</v>
      </c>
      <c r="AE54" s="44">
        <f t="shared" si="16"/>
        <v>45.908921481342745</v>
      </c>
      <c r="AG54">
        <f t="shared" si="17"/>
        <v>45.908921481342745</v>
      </c>
      <c r="AH54" s="22">
        <f t="shared" si="32"/>
        <v>71.172724955448189</v>
      </c>
      <c r="AI54" s="22">
        <f t="shared" si="32"/>
        <v>68.045389008042804</v>
      </c>
      <c r="AJ54" s="22">
        <f t="shared" si="32"/>
        <v>72.37474124104611</v>
      </c>
      <c r="AK54" s="22">
        <f t="shared" si="32"/>
        <v>69.951193581897442</v>
      </c>
      <c r="AL54" s="22">
        <f t="shared" si="32"/>
        <v>25.398931450860246</v>
      </c>
      <c r="AM54" s="23"/>
      <c r="AN54" s="22">
        <f t="shared" si="33"/>
        <v>25.546439566957154</v>
      </c>
      <c r="AO54" s="24">
        <f t="shared" si="33"/>
        <v>15.255546841651732</v>
      </c>
      <c r="AP54" s="24">
        <f>IF(Settings!$I$6&gt;69, 0.2*(AO54), 0)</f>
        <v>0</v>
      </c>
      <c r="AQ54" s="25">
        <f t="shared" si="34"/>
        <v>51.083910676779389</v>
      </c>
      <c r="AR54" s="25">
        <f t="shared" si="34"/>
        <v>31.328718638547393</v>
      </c>
      <c r="AS54" s="25">
        <f t="shared" si="34"/>
        <v>51.180617811175033</v>
      </c>
      <c r="AT54" s="26">
        <f t="shared" si="21"/>
        <v>25.832367233707394</v>
      </c>
      <c r="AU54" s="26">
        <f t="shared" si="22"/>
        <v>34.177284544684525</v>
      </c>
      <c r="AV54" s="27">
        <f t="shared" si="23"/>
        <v>46.929452141486379</v>
      </c>
      <c r="AW54" s="27">
        <f t="shared" si="24"/>
        <v>40.827233404825684</v>
      </c>
      <c r="AX54" s="28">
        <f t="shared" si="25"/>
        <v>70.914673568633688</v>
      </c>
      <c r="AY54" s="28">
        <f t="shared" si="26"/>
        <v>46.640124633601594</v>
      </c>
      <c r="BA54" s="23">
        <f t="shared" si="31"/>
        <v>27.770937827936571</v>
      </c>
      <c r="BB54" s="23">
        <f t="shared" si="31"/>
        <v>53.873208738090426</v>
      </c>
    </row>
    <row r="55" spans="1:97" x14ac:dyDescent="0.3">
      <c r="F55">
        <v>41</v>
      </c>
      <c r="G55" s="22">
        <f t="shared" si="8"/>
        <v>64.961613537444578</v>
      </c>
      <c r="H55" s="22">
        <f t="shared" si="8"/>
        <v>62.406968226770346</v>
      </c>
      <c r="I55" s="22">
        <f t="shared" si="8"/>
        <v>64.741900976093305</v>
      </c>
      <c r="J55" s="22">
        <f t="shared" si="8"/>
        <v>64.312012458203696</v>
      </c>
      <c r="K55" s="22">
        <f t="shared" si="8"/>
        <v>23.68262484123527</v>
      </c>
      <c r="L55" s="23"/>
      <c r="M55" s="22">
        <f t="shared" si="28"/>
        <v>22.917590735234125</v>
      </c>
      <c r="N55" s="24">
        <f t="shared" si="28"/>
        <v>13.73652411506265</v>
      </c>
      <c r="O55" s="24">
        <f>IF(Settings!$I$6&gt;69, 0.2*(N55), 0)</f>
        <v>0</v>
      </c>
      <c r="P55" s="25">
        <f t="shared" si="29"/>
        <v>47.531104933475177</v>
      </c>
      <c r="Q55" s="25">
        <f t="shared" si="29"/>
        <v>29.379679556098903</v>
      </c>
      <c r="R55" s="25">
        <f t="shared" si="29"/>
        <v>49.333058503272852</v>
      </c>
      <c r="S55" s="26">
        <f t="shared" si="9"/>
        <v>23.965344367379991</v>
      </c>
      <c r="T55" s="26">
        <f t="shared" si="10"/>
        <v>31.490653343730568</v>
      </c>
      <c r="U55" s="27">
        <f t="shared" si="11"/>
        <v>42.938790582087265</v>
      </c>
      <c r="V55" s="27">
        <f t="shared" si="12"/>
        <v>37.444180936062203</v>
      </c>
      <c r="W55" s="28">
        <f t="shared" si="13"/>
        <v>68.023964600522248</v>
      </c>
      <c r="X55" s="28">
        <f t="shared" si="14"/>
        <v>43.858554414743388</v>
      </c>
      <c r="Z55" s="23">
        <f t="shared" si="30"/>
        <v>26.739288281951801</v>
      </c>
      <c r="AA55" s="23">
        <f t="shared" si="30"/>
        <v>52.180312733807114</v>
      </c>
      <c r="AC55">
        <v>41</v>
      </c>
      <c r="AE55" s="45">
        <f>0.208*12*(1-EXP(-0.0818*(AC55-28)))*91.9*(EXP(-0.1386*$AD$14)*(1+($AD$14^5.31/(4.93*10^7))))</f>
        <v>48.058485286186681</v>
      </c>
      <c r="AG55">
        <f t="shared" si="17"/>
        <v>48.058485286186681</v>
      </c>
      <c r="AH55" s="22">
        <f t="shared" si="32"/>
        <v>73.43295122808442</v>
      </c>
      <c r="AI55" s="22">
        <f t="shared" si="32"/>
        <v>70.323625992705701</v>
      </c>
      <c r="AJ55" s="22">
        <f t="shared" si="32"/>
        <v>75.374893138034892</v>
      </c>
      <c r="AK55" s="22">
        <f t="shared" si="32"/>
        <v>72.219500070581887</v>
      </c>
      <c r="AL55" s="22">
        <f t="shared" si="32"/>
        <v>26.005080759403302</v>
      </c>
      <c r="AM55" s="23"/>
      <c r="AN55" s="22">
        <f t="shared" si="33"/>
        <v>26.61837803726856</v>
      </c>
      <c r="AO55" s="24">
        <f t="shared" si="33"/>
        <v>15.884921164794905</v>
      </c>
      <c r="AP55" s="24">
        <f>IF(Settings!$I$6&gt;69, 0.2*(AO55), 0)</f>
        <v>0</v>
      </c>
      <c r="AQ55" s="25">
        <f t="shared" si="34"/>
        <v>52.499874894258319</v>
      </c>
      <c r="AR55" s="25">
        <f t="shared" si="34"/>
        <v>32.072033706408916</v>
      </c>
      <c r="AS55" s="25">
        <f t="shared" si="34"/>
        <v>51.791166796197174</v>
      </c>
      <c r="AT55" s="26">
        <f t="shared" si="21"/>
        <v>26.575440607421836</v>
      </c>
      <c r="AU55" s="26">
        <f t="shared" si="22"/>
        <v>35.240167765229565</v>
      </c>
      <c r="AV55" s="27">
        <f t="shared" si="23"/>
        <v>48.548144061541379</v>
      </c>
      <c r="AW55" s="27">
        <f t="shared" si="24"/>
        <v>42.19417559562342</v>
      </c>
      <c r="AX55" s="28">
        <f t="shared" si="25"/>
        <v>71.986888433447319</v>
      </c>
      <c r="AY55" s="28">
        <f t="shared" si="26"/>
        <v>47.7093066425142</v>
      </c>
      <c r="BA55" s="23">
        <f t="shared" si="31"/>
        <v>28.11550231894153</v>
      </c>
      <c r="BB55" s="23">
        <f t="shared" si="31"/>
        <v>54.494003101098315</v>
      </c>
    </row>
    <row r="56" spans="1:97" x14ac:dyDescent="0.3">
      <c r="F56">
        <v>42</v>
      </c>
      <c r="G56" s="22">
        <f t="shared" si="8"/>
        <v>66.353277407697419</v>
      </c>
      <c r="H56" s="22">
        <f t="shared" si="8"/>
        <v>63.605971915859243</v>
      </c>
      <c r="I56" s="22">
        <f t="shared" si="8"/>
        <v>66.385780796824676</v>
      </c>
      <c r="J56" s="22">
        <f t="shared" si="8"/>
        <v>65.514084249410246</v>
      </c>
      <c r="K56" s="22">
        <f t="shared" si="8"/>
        <v>24.073407067802769</v>
      </c>
      <c r="L56" s="23"/>
      <c r="M56" s="22">
        <f t="shared" si="28"/>
        <v>23.473416654843575</v>
      </c>
      <c r="N56" s="24">
        <f t="shared" si="28"/>
        <v>14.055132000919135</v>
      </c>
      <c r="O56" s="24">
        <f>IF(Settings!$I$6&gt;69, 0.2*(N56), 0)</f>
        <v>0</v>
      </c>
      <c r="P56" s="25">
        <f t="shared" si="29"/>
        <v>48.292436749165134</v>
      </c>
      <c r="Q56" s="25">
        <f t="shared" si="29"/>
        <v>29.806959332765931</v>
      </c>
      <c r="R56" s="25">
        <f t="shared" si="29"/>
        <v>49.768482861136924</v>
      </c>
      <c r="S56" s="26">
        <f t="shared" si="9"/>
        <v>24.365658665731765</v>
      </c>
      <c r="T56" s="26">
        <f t="shared" si="10"/>
        <v>32.068281028617101</v>
      </c>
      <c r="U56" s="27">
        <f t="shared" si="11"/>
        <v>43.785635949883201</v>
      </c>
      <c r="V56" s="27">
        <f t="shared" si="12"/>
        <v>38.163583149515546</v>
      </c>
      <c r="W56" s="28">
        <f t="shared" si="13"/>
        <v>68.667822726779463</v>
      </c>
      <c r="X56" s="28">
        <f t="shared" si="14"/>
        <v>44.466013158561026</v>
      </c>
      <c r="Z56" s="23">
        <f t="shared" si="30"/>
        <v>26.981157851711092</v>
      </c>
      <c r="AA56" s="23">
        <f t="shared" si="30"/>
        <v>52.559451552260654</v>
      </c>
      <c r="AC56">
        <v>42</v>
      </c>
      <c r="AE56" s="45">
        <f t="shared" ref="AE56:AE84" si="35">0.208*12*(1-EXP(-0.0818*(AC56-28)))*91.9*(EXP(-0.1386*$AD$14)*(1+($AD$14^5.31/(4.93*10^7))))</f>
        <v>50.049146529274978</v>
      </c>
      <c r="AG56">
        <f t="shared" si="17"/>
        <v>50.049146529274978</v>
      </c>
      <c r="AH56" s="22">
        <f t="shared" si="32"/>
        <v>75.30330271591265</v>
      </c>
      <c r="AI56" s="22">
        <f t="shared" si="32"/>
        <v>72.334129081525717</v>
      </c>
      <c r="AJ56" s="22">
        <f t="shared" si="32"/>
        <v>77.972819460127837</v>
      </c>
      <c r="AK56" s="22">
        <f t="shared" si="32"/>
        <v>74.21603871651142</v>
      </c>
      <c r="AL56" s="22">
        <f t="shared" si="32"/>
        <v>26.498715730654858</v>
      </c>
      <c r="AM56" s="23"/>
      <c r="AN56" s="22">
        <f t="shared" si="33"/>
        <v>27.568213645755865</v>
      </c>
      <c r="AO56" s="24">
        <f t="shared" si="33"/>
        <v>16.448321895079172</v>
      </c>
      <c r="AP56" s="24">
        <f>IF(Settings!$I$6&gt;69, 0.2*(AO56), 0)</f>
        <v>0</v>
      </c>
      <c r="AQ56" s="25">
        <f t="shared" si="34"/>
        <v>53.74017289932312</v>
      </c>
      <c r="AR56" s="25">
        <f t="shared" si="34"/>
        <v>32.706290214727865</v>
      </c>
      <c r="AS56" s="25">
        <f t="shared" si="34"/>
        <v>52.270791003809478</v>
      </c>
      <c r="AT56" s="26">
        <f t="shared" si="21"/>
        <v>27.225651577807444</v>
      </c>
      <c r="AU56" s="26">
        <f t="shared" si="22"/>
        <v>36.166371440542058</v>
      </c>
      <c r="AV56" s="27">
        <f t="shared" si="23"/>
        <v>49.979806206947103</v>
      </c>
      <c r="AW56" s="27">
        <f t="shared" si="24"/>
        <v>43.400477448915431</v>
      </c>
      <c r="AX56" s="28">
        <f t="shared" si="25"/>
        <v>72.889359918716067</v>
      </c>
      <c r="AY56" s="28">
        <f t="shared" si="26"/>
        <v>48.626146264089414</v>
      </c>
      <c r="BA56" s="23">
        <f t="shared" si="31"/>
        <v>28.387833848641826</v>
      </c>
      <c r="BB56" s="23">
        <f t="shared" si="31"/>
        <v>55.012663599779749</v>
      </c>
    </row>
    <row r="57" spans="1:97" x14ac:dyDescent="0.3">
      <c r="F57">
        <v>43</v>
      </c>
      <c r="G57" s="22">
        <f t="shared" si="8"/>
        <v>67.678434400666788</v>
      </c>
      <c r="H57" s="22">
        <f t="shared" si="8"/>
        <v>64.778904947882651</v>
      </c>
      <c r="I57" s="22">
        <f t="shared" si="8"/>
        <v>67.984088247615702</v>
      </c>
      <c r="J57" s="22">
        <f t="shared" si="8"/>
        <v>66.688526881211885</v>
      </c>
      <c r="K57" s="22">
        <f t="shared" si="8"/>
        <v>24.442219376077489</v>
      </c>
      <c r="L57" s="23"/>
      <c r="M57" s="22">
        <f t="shared" si="28"/>
        <v>24.018908495965011</v>
      </c>
      <c r="N57" s="24">
        <f t="shared" si="28"/>
        <v>14.369071851211</v>
      </c>
      <c r="O57" s="24">
        <f>IF(Settings!$I$6&gt;69, 0.2*(N57), 0)</f>
        <v>0</v>
      </c>
      <c r="P57" s="25">
        <f t="shared" si="29"/>
        <v>49.034148856309727</v>
      </c>
      <c r="Q57" s="25">
        <f t="shared" si="29"/>
        <v>30.218304599033395</v>
      </c>
      <c r="R57" s="25">
        <f t="shared" si="29"/>
        <v>50.171594848448663</v>
      </c>
      <c r="S57" s="26">
        <f t="shared" si="9"/>
        <v>24.75555620230492</v>
      </c>
      <c r="T57" s="26">
        <f t="shared" si="10"/>
        <v>32.630137785612987</v>
      </c>
      <c r="U57" s="27">
        <f t="shared" si="11"/>
        <v>44.614971709213989</v>
      </c>
      <c r="V57" s="27">
        <f t="shared" si="12"/>
        <v>38.867342968729588</v>
      </c>
      <c r="W57" s="28">
        <f t="shared" si="13"/>
        <v>69.282215975984272</v>
      </c>
      <c r="X57" s="28">
        <f t="shared" si="14"/>
        <v>45.051964877616058</v>
      </c>
      <c r="Z57" s="23">
        <f t="shared" si="30"/>
        <v>27.205722271099848</v>
      </c>
      <c r="AA57" s="23">
        <f t="shared" si="30"/>
        <v>52.920207762974911</v>
      </c>
      <c r="AC57">
        <v>43</v>
      </c>
      <c r="AE57" s="45">
        <f t="shared" si="35"/>
        <v>51.88345373655357</v>
      </c>
      <c r="AG57">
        <f t="shared" si="17"/>
        <v>51.88345373655357</v>
      </c>
      <c r="AH57" s="22">
        <f t="shared" si="32"/>
        <v>76.852587511640621</v>
      </c>
      <c r="AI57" s="22">
        <f t="shared" si="32"/>
        <v>74.1047973028451</v>
      </c>
      <c r="AJ57" s="22">
        <f t="shared" si="32"/>
        <v>80.217794713350813</v>
      </c>
      <c r="AK57" s="22">
        <f t="shared" si="32"/>
        <v>75.970201606987175</v>
      </c>
      <c r="AL57" s="22">
        <f t="shared" si="32"/>
        <v>26.901855769511059</v>
      </c>
      <c r="AM57" s="23"/>
      <c r="AN57" s="22">
        <f t="shared" si="33"/>
        <v>28.407360950930972</v>
      </c>
      <c r="AO57" s="24">
        <f t="shared" si="33"/>
        <v>16.951014966289282</v>
      </c>
      <c r="AP57" s="24">
        <f>IF(Settings!$I$6&gt;69, 0.2*(AO57), 0)</f>
        <v>0</v>
      </c>
      <c r="AQ57" s="25">
        <f t="shared" si="34"/>
        <v>54.825332845209317</v>
      </c>
      <c r="AR57" s="25">
        <f t="shared" si="34"/>
        <v>33.24773873448639</v>
      </c>
      <c r="AS57" s="25">
        <f t="shared" si="34"/>
        <v>52.650019608194221</v>
      </c>
      <c r="AT57" s="26">
        <f t="shared" si="21"/>
        <v>27.793916057350806</v>
      </c>
      <c r="AU57" s="26">
        <f t="shared" si="22"/>
        <v>36.972466158400422</v>
      </c>
      <c r="AV57" s="27">
        <f t="shared" si="23"/>
        <v>51.243284368222774</v>
      </c>
      <c r="AW57" s="27">
        <f t="shared" si="24"/>
        <v>44.462878381707057</v>
      </c>
      <c r="AX57" s="28">
        <f t="shared" si="25"/>
        <v>73.651160907614283</v>
      </c>
      <c r="AY57" s="28">
        <f t="shared" si="26"/>
        <v>49.412584024805291</v>
      </c>
      <c r="BA57" s="23">
        <f t="shared" si="31"/>
        <v>28.604380711709346</v>
      </c>
      <c r="BB57" s="23">
        <f t="shared" si="31"/>
        <v>55.447225116778554</v>
      </c>
    </row>
    <row r="58" spans="1:97" x14ac:dyDescent="0.3">
      <c r="F58">
        <v>44</v>
      </c>
      <c r="G58" s="22">
        <f t="shared" si="8"/>
        <v>68.93891776252066</v>
      </c>
      <c r="H58" s="22">
        <f t="shared" si="8"/>
        <v>65.926051883902275</v>
      </c>
      <c r="I58" s="22">
        <f t="shared" si="8"/>
        <v>69.53679682533317</v>
      </c>
      <c r="J58" s="22">
        <f t="shared" si="8"/>
        <v>67.835695693197096</v>
      </c>
      <c r="K58" s="22">
        <f t="shared" si="8"/>
        <v>24.79000505244036</v>
      </c>
      <c r="L58" s="23"/>
      <c r="M58" s="22">
        <f t="shared" si="28"/>
        <v>24.554000166353354</v>
      </c>
      <c r="N58" s="24">
        <f t="shared" si="28"/>
        <v>14.678317205979726</v>
      </c>
      <c r="O58" s="24">
        <f>IF(Settings!$I$6&gt;69, 0.2*(N58), 0)</f>
        <v>0</v>
      </c>
      <c r="P58" s="25">
        <f t="shared" si="29"/>
        <v>49.756641531599172</v>
      </c>
      <c r="Q58" s="25">
        <f t="shared" si="29"/>
        <v>30.614193642854374</v>
      </c>
      <c r="R58" s="25">
        <f t="shared" si="29"/>
        <v>50.544615351530545</v>
      </c>
      <c r="S58" s="26">
        <f t="shared" si="9"/>
        <v>25.135235081123213</v>
      </c>
      <c r="T58" s="26">
        <f t="shared" si="10"/>
        <v>33.176477415339129</v>
      </c>
      <c r="U58" s="27">
        <f t="shared" si="11"/>
        <v>45.426958012733252</v>
      </c>
      <c r="V58" s="27">
        <f t="shared" si="12"/>
        <v>39.555631130341361</v>
      </c>
      <c r="W58" s="28">
        <f t="shared" si="13"/>
        <v>69.868544526145513</v>
      </c>
      <c r="X58" s="28">
        <f t="shared" si="14"/>
        <v>45.617052794594407</v>
      </c>
      <c r="Z58" s="23">
        <f t="shared" si="30"/>
        <v>27.414124239951608</v>
      </c>
      <c r="AA58" s="23">
        <f t="shared" si="30"/>
        <v>53.263472649698329</v>
      </c>
      <c r="AC58">
        <v>44</v>
      </c>
      <c r="AE58" s="45">
        <f t="shared" si="35"/>
        <v>53.57368754321287</v>
      </c>
      <c r="AG58">
        <f t="shared" si="17"/>
        <v>53.57368754321287</v>
      </c>
      <c r="AH58" s="22">
        <f t="shared" si="32"/>
        <v>78.144248577711181</v>
      </c>
      <c r="AI58" s="22">
        <f t="shared" si="32"/>
        <v>75.668963203657995</v>
      </c>
      <c r="AJ58" s="22">
        <f t="shared" si="32"/>
        <v>82.164334064039153</v>
      </c>
      <c r="AK58" s="22">
        <f t="shared" si="32"/>
        <v>77.516381546932465</v>
      </c>
      <c r="AL58" s="22">
        <f t="shared" si="32"/>
        <v>27.233747295245294</v>
      </c>
      <c r="AM58" s="23"/>
      <c r="AN58" s="22">
        <f t="shared" si="33"/>
        <v>29.150409550802451</v>
      </c>
      <c r="AO58" s="24">
        <f t="shared" si="33"/>
        <v>17.400376796026446</v>
      </c>
      <c r="AP58" s="24">
        <f>IF(Settings!$I$6&gt;69, 0.2*(AO58), 0)</f>
        <v>0</v>
      </c>
      <c r="AQ58" s="25">
        <f t="shared" si="34"/>
        <v>55.778335784710158</v>
      </c>
      <c r="AR58" s="25">
        <f t="shared" si="34"/>
        <v>33.7124685366203</v>
      </c>
      <c r="AS58" s="25">
        <f t="shared" si="34"/>
        <v>52.95327036960456</v>
      </c>
      <c r="AT58" s="26">
        <f t="shared" si="21"/>
        <v>28.292426539672796</v>
      </c>
      <c r="AU58" s="26">
        <f t="shared" si="22"/>
        <v>37.676703501787323</v>
      </c>
      <c r="AV58" s="27">
        <f t="shared" si="23"/>
        <v>52.361528640605378</v>
      </c>
      <c r="AW58" s="27">
        <f t="shared" si="24"/>
        <v>45.401377922194797</v>
      </c>
      <c r="AX58" s="28">
        <f t="shared" si="25"/>
        <v>74.299040478658895</v>
      </c>
      <c r="AY58" s="28">
        <f t="shared" si="26"/>
        <v>50.090683264030474</v>
      </c>
      <c r="BA58" s="23">
        <f t="shared" si="31"/>
        <v>28.778448458526668</v>
      </c>
      <c r="BB58" s="23">
        <f t="shared" si="31"/>
        <v>55.814055810307586</v>
      </c>
    </row>
    <row r="59" spans="1:97" x14ac:dyDescent="0.3">
      <c r="F59">
        <v>45</v>
      </c>
      <c r="G59" s="22">
        <f t="shared" si="8"/>
        <v>70.136696186001146</v>
      </c>
      <c r="H59" s="22">
        <f t="shared" si="8"/>
        <v>67.047717588858518</v>
      </c>
      <c r="I59" s="22">
        <f t="shared" si="8"/>
        <v>71.044028124925234</v>
      </c>
      <c r="J59" s="22">
        <f t="shared" si="8"/>
        <v>68.955964891044502</v>
      </c>
      <c r="K59" s="22">
        <f t="shared" si="8"/>
        <v>25.117708243694771</v>
      </c>
      <c r="L59" s="23"/>
      <c r="M59" s="22">
        <f t="shared" si="28"/>
        <v>25.078649840586738</v>
      </c>
      <c r="N59" s="24">
        <f t="shared" si="28"/>
        <v>14.98284944212417</v>
      </c>
      <c r="O59" s="24">
        <f>IF(Settings!$I$6&gt;69, 0.2*(N59), 0)</f>
        <v>0</v>
      </c>
      <c r="P59" s="25">
        <f t="shared" si="29"/>
        <v>50.460315474815154</v>
      </c>
      <c r="Q59" s="25">
        <f t="shared" si="29"/>
        <v>30.995102109111194</v>
      </c>
      <c r="R59" s="25">
        <f t="shared" si="29"/>
        <v>50.88964069448874</v>
      </c>
      <c r="S59" s="26">
        <f t="shared" si="9"/>
        <v>25.504895770328272</v>
      </c>
      <c r="T59" s="26">
        <f t="shared" si="10"/>
        <v>33.707565804344981</v>
      </c>
      <c r="U59" s="27">
        <f t="shared" si="11"/>
        <v>46.221770330164773</v>
      </c>
      <c r="V59" s="27">
        <f t="shared" si="12"/>
        <v>40.228630553315107</v>
      </c>
      <c r="W59" s="28">
        <f t="shared" si="13"/>
        <v>70.428147153135853</v>
      </c>
      <c r="X59" s="28">
        <f t="shared" si="14"/>
        <v>46.161912191275597</v>
      </c>
      <c r="Z59" s="23">
        <f t="shared" si="30"/>
        <v>27.60744571739524</v>
      </c>
      <c r="AA59" s="23">
        <f t="shared" si="30"/>
        <v>53.590094282140775</v>
      </c>
      <c r="AC59">
        <v>45</v>
      </c>
      <c r="AE59" s="45">
        <f t="shared" si="35"/>
        <v>55.13116401707601</v>
      </c>
      <c r="AG59">
        <f t="shared" si="17"/>
        <v>55.13116401707601</v>
      </c>
      <c r="AH59" s="22">
        <f t="shared" si="32"/>
        <v>79.228077534248442</v>
      </c>
      <c r="AI59" s="22">
        <f t="shared" si="32"/>
        <v>77.054723815796436</v>
      </c>
      <c r="AJ59" s="22">
        <f t="shared" si="32"/>
        <v>83.858017825372698</v>
      </c>
      <c r="AK59" s="22">
        <f t="shared" si="32"/>
        <v>78.883441380892748</v>
      </c>
      <c r="AL59" s="22">
        <f t="shared" si="32"/>
        <v>27.509114942987608</v>
      </c>
      <c r="AM59" s="23"/>
      <c r="AN59" s="22">
        <f t="shared" si="33"/>
        <v>29.809895051917429</v>
      </c>
      <c r="AO59" s="24">
        <f t="shared" si="33"/>
        <v>17.802811994884134</v>
      </c>
      <c r="AP59" s="24">
        <f>IF(Settings!$I$6&gt;69, 0.2*(AO59), 0)</f>
        <v>0</v>
      </c>
      <c r="AQ59" s="25">
        <f t="shared" si="34"/>
        <v>56.618237878222352</v>
      </c>
      <c r="AR59" s="25">
        <f t="shared" si="34"/>
        <v>34.113398717356574</v>
      </c>
      <c r="AS59" s="25">
        <f t="shared" si="34"/>
        <v>53.198349248657344</v>
      </c>
      <c r="AT59" s="26">
        <f t="shared" si="21"/>
        <v>28.731297216372781</v>
      </c>
      <c r="AU59" s="26">
        <f t="shared" si="22"/>
        <v>38.294208806040494</v>
      </c>
      <c r="AV59" s="27">
        <f t="shared" si="23"/>
        <v>53.353959087431512</v>
      </c>
      <c r="AW59" s="27">
        <f t="shared" si="24"/>
        <v>46.232834289477857</v>
      </c>
      <c r="AX59" s="28">
        <f t="shared" si="25"/>
        <v>74.853814251938843</v>
      </c>
      <c r="AY59" s="28">
        <f t="shared" si="26"/>
        <v>50.678232914944239</v>
      </c>
      <c r="BA59" s="23">
        <f t="shared" si="31"/>
        <v>28.919803722236935</v>
      </c>
      <c r="BB59" s="23">
        <f t="shared" si="31"/>
        <v>56.125852221171151</v>
      </c>
    </row>
    <row r="60" spans="1:97" x14ac:dyDescent="0.3">
      <c r="F60">
        <v>46</v>
      </c>
      <c r="G60" s="22">
        <f t="shared" si="8"/>
        <v>71.27384072387963</v>
      </c>
      <c r="H60" s="22">
        <f t="shared" si="8"/>
        <v>68.144224699422097</v>
      </c>
      <c r="I60" s="22">
        <f t="shared" si="8"/>
        <v>72.506035849122526</v>
      </c>
      <c r="J60" s="22">
        <f t="shared" si="8"/>
        <v>70.049724927512756</v>
      </c>
      <c r="K60" s="22">
        <f t="shared" si="8"/>
        <v>25.426266513664039</v>
      </c>
      <c r="L60" s="23"/>
      <c r="M60" s="22">
        <f t="shared" si="28"/>
        <v>25.592837912558185</v>
      </c>
      <c r="N60" s="24">
        <f t="shared" si="28"/>
        <v>15.282657158189254</v>
      </c>
      <c r="O60" s="24">
        <f>IF(Settings!$I$6&gt;69, 0.2*(N60), 0)</f>
        <v>0</v>
      </c>
      <c r="P60" s="25">
        <f t="shared" si="29"/>
        <v>51.145570866366818</v>
      </c>
      <c r="Q60" s="25">
        <f t="shared" si="29"/>
        <v>31.36150152160419</v>
      </c>
      <c r="R60" s="25">
        <f t="shared" si="29"/>
        <v>51.208644874516843</v>
      </c>
      <c r="S60" s="26">
        <f t="shared" si="9"/>
        <v>25.864740391233038</v>
      </c>
      <c r="T60" s="26">
        <f t="shared" si="10"/>
        <v>34.223678952007944</v>
      </c>
      <c r="U60" s="27">
        <f t="shared" si="11"/>
        <v>46.999597682928957</v>
      </c>
      <c r="V60" s="27">
        <f t="shared" si="12"/>
        <v>40.886534819653257</v>
      </c>
      <c r="W60" s="28">
        <f t="shared" si="13"/>
        <v>70.962302980151733</v>
      </c>
      <c r="X60" s="28">
        <f t="shared" si="14"/>
        <v>46.687169186905251</v>
      </c>
      <c r="Z60" s="23">
        <f t="shared" si="30"/>
        <v>27.786708721655966</v>
      </c>
      <c r="AA60" s="23">
        <f t="shared" si="30"/>
        <v>53.90087961121327</v>
      </c>
      <c r="AC60">
        <v>46</v>
      </c>
      <c r="AE60" s="45">
        <f t="shared" si="35"/>
        <v>56.566310419354807</v>
      </c>
      <c r="AG60">
        <f t="shared" si="17"/>
        <v>56.566310419354807</v>
      </c>
      <c r="AH60" s="22">
        <f t="shared" si="32"/>
        <v>80.143239636478327</v>
      </c>
      <c r="AI60" s="22">
        <f t="shared" si="32"/>
        <v>78.285820826186423</v>
      </c>
      <c r="AJ60" s="22">
        <f t="shared" si="32"/>
        <v>85.336866578309412</v>
      </c>
      <c r="AK60" s="22">
        <f t="shared" si="32"/>
        <v>80.095670649716567</v>
      </c>
      <c r="AL60" s="22">
        <f t="shared" si="32"/>
        <v>27.739289092499043</v>
      </c>
      <c r="AM60" s="23"/>
      <c r="AN60" s="22">
        <f t="shared" si="33"/>
        <v>30.396569302233935</v>
      </c>
      <c r="AO60" s="24">
        <f t="shared" si="33"/>
        <v>18.163877801421915</v>
      </c>
      <c r="AP60" s="24">
        <f>IF(Settings!$I$6&gt;69, 0.2*(AO60), 0)</f>
        <v>0</v>
      </c>
      <c r="AQ60" s="25">
        <f t="shared" si="34"/>
        <v>57.360912998664446</v>
      </c>
      <c r="AR60" s="25">
        <f t="shared" si="34"/>
        <v>34.46095952127299</v>
      </c>
      <c r="AS60" s="25">
        <f t="shared" si="34"/>
        <v>53.398387429851127</v>
      </c>
      <c r="AT60" s="26">
        <f t="shared" si="21"/>
        <v>29.11895264974617</v>
      </c>
      <c r="AU60" s="26">
        <f t="shared" si="22"/>
        <v>38.837553505068442</v>
      </c>
      <c r="AV60" s="27">
        <f t="shared" si="23"/>
        <v>54.237043616280616</v>
      </c>
      <c r="AW60" s="27">
        <f t="shared" si="24"/>
        <v>46.97149249571185</v>
      </c>
      <c r="AX60" s="28">
        <f t="shared" si="25"/>
        <v>75.331839065447696</v>
      </c>
      <c r="AY60" s="28">
        <f t="shared" si="26"/>
        <v>51.189659173515771</v>
      </c>
      <c r="BA60" s="23">
        <f t="shared" si="31"/>
        <v>29.035693537982468</v>
      </c>
      <c r="BB60" s="23">
        <f t="shared" si="31"/>
        <v>56.392557998342014</v>
      </c>
    </row>
    <row r="61" spans="1:97" x14ac:dyDescent="0.3">
      <c r="F61">
        <v>47</v>
      </c>
      <c r="G61" s="22">
        <f t="shared" si="8"/>
        <v>72.352495778150654</v>
      </c>
      <c r="H61" s="22">
        <f t="shared" si="8"/>
        <v>69.215911316786304</v>
      </c>
      <c r="I61" s="22">
        <f t="shared" si="8"/>
        <v>73.923190959668304</v>
      </c>
      <c r="J61" s="22">
        <f t="shared" si="8"/>
        <v>71.117380124156441</v>
      </c>
      <c r="K61" s="22">
        <f t="shared" si="8"/>
        <v>25.716604680199417</v>
      </c>
      <c r="L61" s="23"/>
      <c r="M61" s="22">
        <f t="shared" si="28"/>
        <v>26.096565087500636</v>
      </c>
      <c r="N61" s="24">
        <f t="shared" si="28"/>
        <v>15.57773560381607</v>
      </c>
      <c r="O61" s="24">
        <f>IF(Settings!$I$6&gt;69, 0.2*(N61), 0)</f>
        <v>0</v>
      </c>
      <c r="P61" s="25">
        <f t="shared" si="29"/>
        <v>51.81280653296686</v>
      </c>
      <c r="Q61" s="25">
        <f t="shared" si="29"/>
        <v>31.713858014872578</v>
      </c>
      <c r="R61" s="25">
        <f t="shared" si="29"/>
        <v>51.503482728381648</v>
      </c>
      <c r="S61" s="26">
        <f t="shared" si="9"/>
        <v>26.21497208314381</v>
      </c>
      <c r="T61" s="26">
        <f t="shared" si="10"/>
        <v>34.725101188712422</v>
      </c>
      <c r="U61" s="27">
        <f t="shared" si="11"/>
        <v>47.760641031598212</v>
      </c>
      <c r="V61" s="27">
        <f t="shared" si="12"/>
        <v>41.529546790071784</v>
      </c>
      <c r="W61" s="28">
        <f t="shared" si="13"/>
        <v>71.472233321593308</v>
      </c>
      <c r="X61" s="28">
        <f t="shared" si="14"/>
        <v>47.193439707774495</v>
      </c>
      <c r="Z61" s="23">
        <f t="shared" si="30"/>
        <v>27.952876610968016</v>
      </c>
      <c r="AA61" s="23">
        <f t="shared" si="30"/>
        <v>54.196596462679679</v>
      </c>
      <c r="AC61">
        <v>47</v>
      </c>
      <c r="AE61" s="45">
        <f t="shared" si="35"/>
        <v>57.888735014870583</v>
      </c>
      <c r="AG61">
        <f t="shared" si="17"/>
        <v>57.888735014870583</v>
      </c>
      <c r="AH61" s="22">
        <f t="shared" si="32"/>
        <v>80.920660965249994</v>
      </c>
      <c r="AI61" s="22">
        <f t="shared" si="32"/>
        <v>79.382374617572694</v>
      </c>
      <c r="AJ61" s="22">
        <f t="shared" si="32"/>
        <v>86.632588121535889</v>
      </c>
      <c r="AK61" s="22">
        <f t="shared" si="32"/>
        <v>81.173576353274768</v>
      </c>
      <c r="AL61" s="22">
        <f t="shared" si="32"/>
        <v>27.933046326794567</v>
      </c>
      <c r="AM61" s="23"/>
      <c r="AN61" s="22">
        <f t="shared" si="33"/>
        <v>30.919652141808005</v>
      </c>
      <c r="AO61" s="24">
        <f t="shared" si="33"/>
        <v>18.488398143896095</v>
      </c>
      <c r="AP61" s="24">
        <f>IF(Settings!$I$6&gt;69, 0.2*(AO61), 0)</f>
        <v>0</v>
      </c>
      <c r="AQ61" s="25">
        <f t="shared" si="34"/>
        <v>58.019645729239372</v>
      </c>
      <c r="AR61" s="25">
        <f t="shared" si="34"/>
        <v>34.763619672706639</v>
      </c>
      <c r="AS61" s="25">
        <f t="shared" si="34"/>
        <v>53.563176636366173</v>
      </c>
      <c r="AT61" s="26">
        <f t="shared" si="21"/>
        <v>29.462440286580478</v>
      </c>
      <c r="AU61" s="26">
        <f t="shared" si="22"/>
        <v>39.317222917361455</v>
      </c>
      <c r="AV61" s="27">
        <f t="shared" si="23"/>
        <v>55.024784028102054</v>
      </c>
      <c r="AW61" s="27">
        <f t="shared" si="24"/>
        <v>47.629424770543615</v>
      </c>
      <c r="AX61" s="28">
        <f t="shared" si="25"/>
        <v>75.74608845060709</v>
      </c>
      <c r="AY61" s="28">
        <f t="shared" si="26"/>
        <v>51.636730056831517</v>
      </c>
      <c r="BA61" s="23">
        <f t="shared" si="31"/>
        <v>29.1315532445056</v>
      </c>
      <c r="BB61" s="23">
        <f t="shared" si="31"/>
        <v>56.622031707119099</v>
      </c>
    </row>
    <row r="62" spans="1:97" x14ac:dyDescent="0.3">
      <c r="F62">
        <v>48</v>
      </c>
      <c r="G62" s="22">
        <f t="shared" si="8"/>
        <v>73.374853829327094</v>
      </c>
      <c r="H62" s="22">
        <f t="shared" si="8"/>
        <v>70.263128904047832</v>
      </c>
      <c r="I62" s="22">
        <f t="shared" si="8"/>
        <v>75.295967928046835</v>
      </c>
      <c r="J62" s="22">
        <f t="shared" si="8"/>
        <v>72.159346511670591</v>
      </c>
      <c r="K62" s="22">
        <f t="shared" si="8"/>
        <v>25.989629778041358</v>
      </c>
      <c r="L62" s="23"/>
      <c r="M62" s="22">
        <f t="shared" si="8"/>
        <v>26.589850604736462</v>
      </c>
      <c r="N62" s="24">
        <f t="shared" si="28"/>
        <v>15.868086150239353</v>
      </c>
      <c r="O62" s="24">
        <f>IF(Settings!$I$6&gt;69, 0.2*(N62), 0)</f>
        <v>0</v>
      </c>
      <c r="P62" s="25">
        <f t="shared" si="29"/>
        <v>52.462419210225839</v>
      </c>
      <c r="Q62" s="25">
        <f t="shared" si="29"/>
        <v>32.052631252694553</v>
      </c>
      <c r="R62" s="25">
        <f t="shared" si="29"/>
        <v>51.775893800503937</v>
      </c>
      <c r="S62" s="26">
        <f t="shared" si="9"/>
        <v>26.555794436402753</v>
      </c>
      <c r="T62" s="26">
        <f t="shared" si="10"/>
        <v>35.212123568072514</v>
      </c>
      <c r="U62" s="27">
        <f t="shared" si="11"/>
        <v>48.505111802524439</v>
      </c>
      <c r="V62" s="27">
        <f t="shared" si="12"/>
        <v>42.157877342428698</v>
      </c>
      <c r="W62" s="28">
        <f t="shared" si="13"/>
        <v>71.959103592728752</v>
      </c>
      <c r="X62" s="28">
        <f t="shared" si="14"/>
        <v>47.681328626024658</v>
      </c>
      <c r="Z62" s="23">
        <f t="shared" si="30"/>
        <v>28.106855734703082</v>
      </c>
      <c r="AA62" s="23">
        <f t="shared" si="30"/>
        <v>54.477975434145883</v>
      </c>
      <c r="AC62">
        <v>48</v>
      </c>
      <c r="AE62" s="45">
        <f t="shared" si="35"/>
        <v>59.107291399116981</v>
      </c>
      <c r="AG62">
        <f t="shared" si="17"/>
        <v>59.107291399116981</v>
      </c>
      <c r="AH62" s="22">
        <f t="shared" si="32"/>
        <v>81.584881046971375</v>
      </c>
      <c r="AI62" s="22">
        <f t="shared" si="32"/>
        <v>80.361491946898582</v>
      </c>
      <c r="AJ62" s="22">
        <f t="shared" si="32"/>
        <v>87.771657426261228</v>
      </c>
      <c r="AK62" s="22">
        <f t="shared" si="32"/>
        <v>82.134532705427873</v>
      </c>
      <c r="AL62" s="22">
        <f t="shared" si="32"/>
        <v>28.097233462672499</v>
      </c>
      <c r="AM62" s="23"/>
      <c r="AN62" s="22">
        <f t="shared" si="33"/>
        <v>31.387056174809342</v>
      </c>
      <c r="AO62" s="24">
        <f t="shared" si="33"/>
        <v>18.78056509634213</v>
      </c>
      <c r="AP62" s="24">
        <f>IF(Settings!$I$6&gt;69, 0.2*(AO62), 0)</f>
        <v>0</v>
      </c>
      <c r="AQ62" s="25">
        <f t="shared" si="34"/>
        <v>58.605605481385453</v>
      </c>
      <c r="AR62" s="25">
        <f t="shared" si="34"/>
        <v>35.028294852753767</v>
      </c>
      <c r="AS62" s="25">
        <f t="shared" si="34"/>
        <v>53.700097697976894</v>
      </c>
      <c r="AT62" s="26">
        <f t="shared" si="21"/>
        <v>29.767681530393133</v>
      </c>
      <c r="AU62" s="26">
        <f t="shared" si="22"/>
        <v>39.741996008670299</v>
      </c>
      <c r="AV62" s="27">
        <f t="shared" si="23"/>
        <v>55.729121206675998</v>
      </c>
      <c r="AW62" s="27">
        <f t="shared" si="24"/>
        <v>48.216895168139146</v>
      </c>
      <c r="AX62" s="28">
        <f t="shared" si="25"/>
        <v>76.106944289053033</v>
      </c>
      <c r="AY62" s="28">
        <f t="shared" si="26"/>
        <v>52.029101383806868</v>
      </c>
      <c r="BA62" s="23">
        <f t="shared" si="31"/>
        <v>29.211502187596068</v>
      </c>
      <c r="BB62" s="23">
        <f t="shared" si="31"/>
        <v>56.820537428978767</v>
      </c>
    </row>
    <row r="63" spans="1:97" x14ac:dyDescent="0.3">
      <c r="F63">
        <v>49</v>
      </c>
      <c r="G63" s="22">
        <f t="shared" si="8"/>
        <v>74.343133574860403</v>
      </c>
      <c r="H63" s="22">
        <f t="shared" si="8"/>
        <v>71.286240369905954</v>
      </c>
      <c r="I63" s="22">
        <f t="shared" si="8"/>
        <v>76.624932039183818</v>
      </c>
      <c r="J63" s="22">
        <f t="shared" si="8"/>
        <v>73.176049869033648</v>
      </c>
      <c r="K63" s="22">
        <f t="shared" si="8"/>
        <v>26.246227006342842</v>
      </c>
      <c r="L63" s="23"/>
      <c r="M63" s="22">
        <f t="shared" si="8"/>
        <v>27.072730582880393</v>
      </c>
      <c r="N63" s="24">
        <f t="shared" si="28"/>
        <v>16.153715798568626</v>
      </c>
      <c r="O63" s="24">
        <f>IF(Settings!$I$6&gt;69, 0.2*(N63), 0)</f>
        <v>0</v>
      </c>
      <c r="P63" s="25">
        <f t="shared" si="29"/>
        <v>53.094802892207696</v>
      </c>
      <c r="Q63" s="25">
        <f t="shared" si="29"/>
        <v>32.378273512575333</v>
      </c>
      <c r="R63" s="25">
        <f t="shared" si="29"/>
        <v>52.027506722017336</v>
      </c>
      <c r="S63" s="26">
        <f t="shared" si="9"/>
        <v>26.887410986920848</v>
      </c>
      <c r="T63" s="26">
        <f t="shared" si="10"/>
        <v>35.68504241759117</v>
      </c>
      <c r="U63" s="27">
        <f t="shared" si="11"/>
        <v>49.233230541371022</v>
      </c>
      <c r="V63" s="27">
        <f t="shared" si="12"/>
        <v>42.771744221943571</v>
      </c>
      <c r="W63" s="28">
        <f t="shared" si="13"/>
        <v>72.424025261112064</v>
      </c>
      <c r="X63" s="28">
        <f t="shared" si="14"/>
        <v>48.151429048177832</v>
      </c>
      <c r="Z63" s="23">
        <f t="shared" si="30"/>
        <v>28.24949736192363</v>
      </c>
      <c r="AA63" s="23">
        <f t="shared" si="30"/>
        <v>54.745711700073144</v>
      </c>
      <c r="AC63">
        <v>49</v>
      </c>
      <c r="AE63" s="45">
        <f t="shared" si="35"/>
        <v>60.230137772832911</v>
      </c>
      <c r="AG63">
        <f t="shared" si="17"/>
        <v>60.230137772832911</v>
      </c>
      <c r="AH63" s="22">
        <f t="shared" si="32"/>
        <v>82.155478768946708</v>
      </c>
      <c r="AI63" s="22">
        <f t="shared" si="32"/>
        <v>81.237767123013995</v>
      </c>
      <c r="AJ63" s="22">
        <f t="shared" si="32"/>
        <v>88.776227918082611</v>
      </c>
      <c r="AK63" s="22">
        <f t="shared" si="32"/>
        <v>82.993313553544382</v>
      </c>
      <c r="AL63" s="22">
        <f t="shared" si="32"/>
        <v>28.237230998624717</v>
      </c>
      <c r="AM63" s="23"/>
      <c r="AN63" s="22">
        <f t="shared" si="33"/>
        <v>31.805582538849098</v>
      </c>
      <c r="AO63" s="24">
        <f t="shared" si="33"/>
        <v>19.044027500940807</v>
      </c>
      <c r="AP63" s="24">
        <f>IF(Settings!$I$6&gt;69, 0.2*(AO63), 0)</f>
        <v>0</v>
      </c>
      <c r="AQ63" s="25">
        <f t="shared" si="34"/>
        <v>59.128226470829411</v>
      </c>
      <c r="AR63" s="25">
        <f t="shared" si="34"/>
        <v>35.260664906472584</v>
      </c>
      <c r="AS63" s="25">
        <f t="shared" si="34"/>
        <v>53.814772471329682</v>
      </c>
      <c r="AT63" s="26">
        <f t="shared" si="21"/>
        <v>30.039673637854499</v>
      </c>
      <c r="AU63" s="26">
        <f t="shared" si="22"/>
        <v>40.119252741249426</v>
      </c>
      <c r="AV63" s="27">
        <f t="shared" si="23"/>
        <v>56.360271274184718</v>
      </c>
      <c r="AW63" s="27">
        <f t="shared" si="24"/>
        <v>48.742660273808397</v>
      </c>
      <c r="AX63" s="28">
        <f t="shared" si="25"/>
        <v>76.422784979754894</v>
      </c>
      <c r="AY63" s="28">
        <f t="shared" si="26"/>
        <v>52.374741480184298</v>
      </c>
      <c r="BA63" s="23">
        <f t="shared" si="31"/>
        <v>29.278694018387306</v>
      </c>
      <c r="BB63" s="23">
        <f t="shared" si="31"/>
        <v>56.993108818636884</v>
      </c>
    </row>
    <row r="64" spans="1:97" x14ac:dyDescent="0.3">
      <c r="F64">
        <v>50</v>
      </c>
      <c r="G64" s="22">
        <f t="shared" si="8"/>
        <v>75.259561156061139</v>
      </c>
      <c r="H64" s="22">
        <f t="shared" si="8"/>
        <v>72.285618322242328</v>
      </c>
      <c r="I64" s="22">
        <f t="shared" si="8"/>
        <v>77.910727698539617</v>
      </c>
      <c r="J64" s="22">
        <f t="shared" si="8"/>
        <v>74.167923943614994</v>
      </c>
      <c r="K64" s="22">
        <f t="shared" si="8"/>
        <v>26.487256532791381</v>
      </c>
      <c r="L64" s="23"/>
      <c r="M64" s="22">
        <f t="shared" si="8"/>
        <v>27.54525647973038</v>
      </c>
      <c r="N64" s="24">
        <f t="shared" si="28"/>
        <v>16.434636722898532</v>
      </c>
      <c r="O64" s="24">
        <f>IF(Settings!$I$6&gt;69, 0.2*(N64), 0)</f>
        <v>0</v>
      </c>
      <c r="P64" s="25">
        <f t="shared" si="29"/>
        <v>53.710348259091354</v>
      </c>
      <c r="Q64" s="25">
        <f t="shared" si="29"/>
        <v>32.691228917719698</v>
      </c>
      <c r="R64" s="25">
        <f t="shared" si="29"/>
        <v>52.259843943563773</v>
      </c>
      <c r="S64" s="26">
        <f t="shared" si="9"/>
        <v>27.210024766188099</v>
      </c>
      <c r="T64" s="26">
        <f t="shared" si="10"/>
        <v>36.144158033604967</v>
      </c>
      <c r="U64" s="27">
        <f t="shared" si="11"/>
        <v>49.945225682504805</v>
      </c>
      <c r="V64" s="27">
        <f t="shared" si="12"/>
        <v>43.371370993345394</v>
      </c>
      <c r="W64" s="28">
        <f t="shared" si="13"/>
        <v>72.868057819659114</v>
      </c>
      <c r="X64" s="28">
        <f t="shared" si="14"/>
        <v>48.604321736076209</v>
      </c>
      <c r="Z64" s="23">
        <f t="shared" si="30"/>
        <v>28.381599810154547</v>
      </c>
      <c r="AA64" s="23">
        <f t="shared" si="30"/>
        <v>55.000466729275018</v>
      </c>
      <c r="AC64">
        <v>50</v>
      </c>
      <c r="AE64" s="45">
        <f t="shared" si="35"/>
        <v>61.264791560927208</v>
      </c>
      <c r="AG64">
        <f t="shared" si="17"/>
        <v>61.264791560927208</v>
      </c>
      <c r="AH64" s="22">
        <f t="shared" si="32"/>
        <v>82.648166349954991</v>
      </c>
      <c r="AI64" s="22">
        <f t="shared" si="32"/>
        <v>82.0236947515168</v>
      </c>
      <c r="AJ64" s="22">
        <f t="shared" si="32"/>
        <v>89.664888748060207</v>
      </c>
      <c r="AK64" s="22">
        <f t="shared" si="32"/>
        <v>83.762528348955527</v>
      </c>
      <c r="AL64" s="22">
        <f t="shared" si="32"/>
        <v>28.357298267568702</v>
      </c>
      <c r="AM64" s="23"/>
      <c r="AN64" s="22">
        <f t="shared" si="33"/>
        <v>32.181088858903927</v>
      </c>
      <c r="AO64" s="24">
        <f t="shared" si="33"/>
        <v>19.281967516295982</v>
      </c>
      <c r="AP64" s="24">
        <f>IF(Settings!$I$6&gt;69, 0.2*(AO64), 0)</f>
        <v>0</v>
      </c>
      <c r="AQ64" s="25">
        <f t="shared" si="34"/>
        <v>59.595513196984946</v>
      </c>
      <c r="AR64" s="25">
        <f t="shared" si="34"/>
        <v>35.465421059613483</v>
      </c>
      <c r="AS64" s="25">
        <f t="shared" si="34"/>
        <v>53.91152610726845</v>
      </c>
      <c r="AT64" s="26">
        <f t="shared" si="21"/>
        <v>30.282652404834714</v>
      </c>
      <c r="AU64" s="26">
        <f t="shared" si="22"/>
        <v>40.455222627053274</v>
      </c>
      <c r="AV64" s="27">
        <f t="shared" si="23"/>
        <v>56.927003857428474</v>
      </c>
      <c r="AW64" s="27">
        <f t="shared" si="24"/>
        <v>49.214216850910077</v>
      </c>
      <c r="AX64" s="28">
        <f t="shared" si="25"/>
        <v>76.70042642838925</v>
      </c>
      <c r="AY64" s="28">
        <f t="shared" si="26"/>
        <v>52.680263024935989</v>
      </c>
      <c r="BA64" s="23">
        <f t="shared" si="31"/>
        <v>29.335566612966499</v>
      </c>
      <c r="BB64" s="23">
        <f t="shared" si="31"/>
        <v>57.143821845255623</v>
      </c>
    </row>
    <row r="65" spans="6:54" x14ac:dyDescent="0.3">
      <c r="F65">
        <v>51</v>
      </c>
      <c r="G65" s="22">
        <f t="shared" si="8"/>
        <v>76.126354167292035</v>
      </c>
      <c r="H65" s="22">
        <f t="shared" si="8"/>
        <v>73.261643476762899</v>
      </c>
      <c r="I65" s="22">
        <f t="shared" ref="H65:M78" si="36">I$4*(1-EXP(-I$5*$F65))^I$6</f>
        <v>79.154067691145897</v>
      </c>
      <c r="J65" s="22">
        <f t="shared" si="36"/>
        <v>75.135408836176993</v>
      </c>
      <c r="K65" s="22">
        <f t="shared" si="36"/>
        <v>26.713551038904349</v>
      </c>
      <c r="L65" s="23"/>
      <c r="M65" s="22">
        <f t="shared" si="36"/>
        <v>28.007493659555927</v>
      </c>
      <c r="N65" s="24">
        <f t="shared" si="28"/>
        <v>16.710865845567859</v>
      </c>
      <c r="O65" s="24">
        <f>IF(Settings!$I$6&gt;69, 0.2*(N65), 0)</f>
        <v>0</v>
      </c>
      <c r="P65" s="25">
        <f t="shared" si="29"/>
        <v>54.309442175047295</v>
      </c>
      <c r="Q65" s="25">
        <f t="shared" si="29"/>
        <v>32.991932799933828</v>
      </c>
      <c r="R65" s="25">
        <f t="shared" si="29"/>
        <v>52.474326693043196</v>
      </c>
      <c r="S65" s="26">
        <f t="shared" si="9"/>
        <v>27.523837901378094</v>
      </c>
      <c r="T65" s="26">
        <f t="shared" si="10"/>
        <v>36.589773507668404</v>
      </c>
      <c r="U65" s="27">
        <f t="shared" si="11"/>
        <v>50.641332424284883</v>
      </c>
      <c r="V65" s="27">
        <f t="shared" si="12"/>
        <v>43.956986086057739</v>
      </c>
      <c r="W65" s="28">
        <f t="shared" si="13"/>
        <v>73.292210764648132</v>
      </c>
      <c r="X65" s="28">
        <f t="shared" si="14"/>
        <v>49.040574644833654</v>
      </c>
      <c r="Z65" s="23">
        <f t="shared" si="30"/>
        <v>28.503910710529649</v>
      </c>
      <c r="AA65" s="23">
        <f t="shared" si="30"/>
        <v>55.242869919141299</v>
      </c>
      <c r="AC65">
        <v>51</v>
      </c>
      <c r="AE65" s="45">
        <f t="shared" si="35"/>
        <v>62.218179741427043</v>
      </c>
      <c r="AG65">
        <f t="shared" si="17"/>
        <v>62.218179741427043</v>
      </c>
      <c r="AH65" s="22">
        <f t="shared" si="32"/>
        <v>83.075628596519579</v>
      </c>
      <c r="AI65" s="22">
        <f t="shared" si="32"/>
        <v>82.730009683071188</v>
      </c>
      <c r="AJ65" s="22">
        <f t="shared" si="32"/>
        <v>90.453288472345164</v>
      </c>
      <c r="AK65" s="22">
        <f t="shared" si="32"/>
        <v>84.452979383429081</v>
      </c>
      <c r="AL65" s="22">
        <f t="shared" si="32"/>
        <v>28.460831620305299</v>
      </c>
      <c r="AM65" s="23"/>
      <c r="AN65" s="22">
        <f t="shared" si="33"/>
        <v>32.51863200595222</v>
      </c>
      <c r="AO65" s="24">
        <f t="shared" si="33"/>
        <v>19.497166280067947</v>
      </c>
      <c r="AP65" s="24">
        <f>IF(Settings!$I$6&gt;69, 0.2*(AO65), 0)</f>
        <v>0</v>
      </c>
      <c r="AQ65" s="25">
        <f t="shared" si="34"/>
        <v>60.014286914562334</v>
      </c>
      <c r="AR65" s="25">
        <f t="shared" si="34"/>
        <v>35.646459412507888</v>
      </c>
      <c r="AS65" s="25">
        <f t="shared" si="34"/>
        <v>53.993718144546243</v>
      </c>
      <c r="AT65" s="26">
        <f t="shared" si="21"/>
        <v>30.500223624086079</v>
      </c>
      <c r="AU65" s="26">
        <f t="shared" si="22"/>
        <v>40.755185887867889</v>
      </c>
      <c r="AV65" s="27">
        <f t="shared" si="23"/>
        <v>57.436872321869892</v>
      </c>
      <c r="AW65" s="27">
        <f t="shared" si="24"/>
        <v>49.63800580984271</v>
      </c>
      <c r="AX65" s="28">
        <f t="shared" si="25"/>
        <v>76.945455642189501</v>
      </c>
      <c r="AY65" s="28">
        <f t="shared" si="26"/>
        <v>52.951183605814137</v>
      </c>
      <c r="BA65" s="23">
        <f t="shared" si="31"/>
        <v>29.384022109525645</v>
      </c>
      <c r="BB65" s="23">
        <f t="shared" si="31"/>
        <v>57.276000978498999</v>
      </c>
    </row>
    <row r="66" spans="6:54" x14ac:dyDescent="0.3">
      <c r="F66">
        <v>52</v>
      </c>
      <c r="G66" s="22">
        <f t="shared" ref="G66:G84" si="37">G$4*(1-EXP(-G$5*$F66))^G$6</f>
        <v>76.945708158322972</v>
      </c>
      <c r="H66" s="22">
        <f t="shared" si="36"/>
        <v>74.214703207316418</v>
      </c>
      <c r="I66" s="22">
        <f t="shared" si="36"/>
        <v>80.355723340231037</v>
      </c>
      <c r="J66" s="22">
        <f t="shared" si="36"/>
        <v>76.078949536264091</v>
      </c>
      <c r="K66" s="22">
        <f t="shared" si="36"/>
        <v>26.925913903054671</v>
      </c>
      <c r="L66" s="23"/>
      <c r="M66" s="22">
        <f t="shared" si="36"/>
        <v>28.4595200609401</v>
      </c>
      <c r="N66" s="24">
        <f t="shared" si="28"/>
        <v>16.982424442130021</v>
      </c>
      <c r="O66" s="24">
        <f>IF(Settings!$I$6&gt;69, 0.2*(N66), 0)</f>
        <v>0</v>
      </c>
      <c r="P66" s="25">
        <f t="shared" si="29"/>
        <v>54.89246724928271</v>
      </c>
      <c r="Q66" s="25">
        <f t="shared" si="29"/>
        <v>33.28081117863816</v>
      </c>
      <c r="R66" s="25">
        <f t="shared" si="29"/>
        <v>52.672280053701712</v>
      </c>
      <c r="S66" s="26">
        <f t="shared" si="9"/>
        <v>27.829051260719059</v>
      </c>
      <c r="T66" s="26">
        <f t="shared" si="10"/>
        <v>37.022193672704375</v>
      </c>
      <c r="U66" s="27">
        <f t="shared" si="11"/>
        <v>51.321791701241864</v>
      </c>
      <c r="V66" s="27">
        <f t="shared" si="12"/>
        <v>44.528821924389852</v>
      </c>
      <c r="W66" s="28">
        <f t="shared" si="13"/>
        <v>73.697445564786136</v>
      </c>
      <c r="X66" s="28">
        <f t="shared" si="14"/>
        <v>49.460742564097778</v>
      </c>
      <c r="Z66" s="23">
        <f t="shared" si="30"/>
        <v>28.617129356885052</v>
      </c>
      <c r="AA66" s="23">
        <f t="shared" si="30"/>
        <v>55.473520150626157</v>
      </c>
      <c r="AC66">
        <v>52</v>
      </c>
      <c r="AE66" s="45">
        <f t="shared" si="35"/>
        <v>63.096685221401138</v>
      </c>
      <c r="AG66">
        <f t="shared" si="17"/>
        <v>63.096685221401138</v>
      </c>
      <c r="AH66" s="22">
        <f t="shared" si="32"/>
        <v>83.44816802412727</v>
      </c>
      <c r="AI66" s="22">
        <f t="shared" si="32"/>
        <v>83.365967324024737</v>
      </c>
      <c r="AJ66" s="22">
        <f t="shared" si="32"/>
        <v>91.15464617147174</v>
      </c>
      <c r="AK66" s="22">
        <f t="shared" si="32"/>
        <v>85.073954982475897</v>
      </c>
      <c r="AL66" s="22">
        <f t="shared" si="32"/>
        <v>28.550558594924492</v>
      </c>
      <c r="AM66" s="23"/>
      <c r="AN66" s="22">
        <f t="shared" si="33"/>
        <v>32.822588764089765</v>
      </c>
      <c r="AO66" s="24">
        <f t="shared" si="33"/>
        <v>19.692060002229201</v>
      </c>
      <c r="AP66" s="24">
        <f>IF(Settings!$I$6&gt;69, 0.2*(AO66), 0)</f>
        <v>0</v>
      </c>
      <c r="AQ66" s="25">
        <f t="shared" si="34"/>
        <v>60.390385268915686</v>
      </c>
      <c r="AR66" s="25">
        <f t="shared" si="34"/>
        <v>35.807033097346675</v>
      </c>
      <c r="AS66" s="25">
        <f t="shared" si="34"/>
        <v>54.063982023230231</v>
      </c>
      <c r="AT66" s="26">
        <f t="shared" si="21"/>
        <v>30.695469658046601</v>
      </c>
      <c r="AU66" s="26">
        <f t="shared" si="22"/>
        <v>41.023636553157282</v>
      </c>
      <c r="AV66" s="27">
        <f t="shared" si="23"/>
        <v>57.896404395306519</v>
      </c>
      <c r="AW66" s="27">
        <f t="shared" si="24"/>
        <v>50.019580394414838</v>
      </c>
      <c r="AX66" s="28">
        <f t="shared" si="25"/>
        <v>77.162485268305858</v>
      </c>
      <c r="AY66" s="28">
        <f t="shared" si="26"/>
        <v>53.192131343357666</v>
      </c>
      <c r="BA66" s="23">
        <f t="shared" si="31"/>
        <v>29.425557855861712</v>
      </c>
      <c r="BB66" s="23">
        <f t="shared" si="31"/>
        <v>57.392376404632941</v>
      </c>
    </row>
    <row r="67" spans="6:54" x14ac:dyDescent="0.3">
      <c r="F67">
        <v>53</v>
      </c>
      <c r="G67" s="22">
        <f t="shared" si="37"/>
        <v>77.719785359536118</v>
      </c>
      <c r="H67" s="22">
        <f t="shared" si="36"/>
        <v>75.145190225777483</v>
      </c>
      <c r="I67" s="22">
        <f t="shared" si="36"/>
        <v>81.516515512957071</v>
      </c>
      <c r="J67" s="22">
        <f t="shared" si="36"/>
        <v>76.998994594859724</v>
      </c>
      <c r="K67" s="22">
        <f t="shared" si="36"/>
        <v>27.125117929002698</v>
      </c>
      <c r="L67" s="23"/>
      <c r="M67" s="22">
        <f t="shared" si="36"/>
        <v>28.901424958751051</v>
      </c>
      <c r="N67" s="24">
        <f t="shared" si="28"/>
        <v>17.249337773814517</v>
      </c>
      <c r="O67" s="24">
        <f>IF(Settings!$I$6&gt;69, 0.2*(N67), 0)</f>
        <v>0</v>
      </c>
      <c r="P67" s="25">
        <f t="shared" si="29"/>
        <v>55.459801453952224</v>
      </c>
      <c r="Q67" s="25">
        <f t="shared" si="29"/>
        <v>33.558280342723457</v>
      </c>
      <c r="R67" s="25">
        <f t="shared" si="29"/>
        <v>52.854938078378993</v>
      </c>
      <c r="S67" s="26">
        <f t="shared" si="9"/>
        <v>28.125864139794164</v>
      </c>
      <c r="T67" s="26">
        <f t="shared" si="10"/>
        <v>37.441724158300914</v>
      </c>
      <c r="U67" s="27">
        <f t="shared" si="11"/>
        <v>51.986849244992293</v>
      </c>
      <c r="V67" s="27">
        <f t="shared" si="12"/>
        <v>45.087114135466486</v>
      </c>
      <c r="W67" s="28">
        <f t="shared" si="13"/>
        <v>74.084677609938197</v>
      </c>
      <c r="X67" s="28">
        <f t="shared" si="14"/>
        <v>49.865366850418972</v>
      </c>
      <c r="Z67" s="23">
        <f t="shared" si="30"/>
        <v>28.72190909608776</v>
      </c>
      <c r="AA67" s="23">
        <f t="shared" si="30"/>
        <v>55.692987267842589</v>
      </c>
      <c r="AC67">
        <v>53</v>
      </c>
      <c r="AE67" s="45">
        <f t="shared" si="35"/>
        <v>63.906189570343123</v>
      </c>
      <c r="AG67">
        <f t="shared" si="17"/>
        <v>63.906189570343123</v>
      </c>
      <c r="AH67" s="22">
        <f t="shared" si="32"/>
        <v>83.774202385720713</v>
      </c>
      <c r="AI67" s="22">
        <f t="shared" si="32"/>
        <v>83.939575201755304</v>
      </c>
      <c r="AJ67" s="22">
        <f t="shared" si="32"/>
        <v>91.780169354756737</v>
      </c>
      <c r="AK67" s="22">
        <f t="shared" si="32"/>
        <v>85.633470677750381</v>
      </c>
      <c r="AL67" s="22">
        <f t="shared" si="32"/>
        <v>28.628684818437314</v>
      </c>
      <c r="AM67" s="23"/>
      <c r="AN67" s="22">
        <f t="shared" si="33"/>
        <v>33.096757506792464</v>
      </c>
      <c r="AO67" s="24">
        <f t="shared" si="33"/>
        <v>19.868787777359696</v>
      </c>
      <c r="AP67" s="24">
        <f>IF(Settings!$I$6&gt;69, 0.2*(AO67), 0)</f>
        <v>0</v>
      </c>
      <c r="AQ67" s="25">
        <f t="shared" si="34"/>
        <v>60.728824651758188</v>
      </c>
      <c r="AR67" s="25">
        <f t="shared" si="34"/>
        <v>35.949872521058438</v>
      </c>
      <c r="AS67" s="25">
        <f t="shared" si="34"/>
        <v>54.1244000462504</v>
      </c>
      <c r="AT67" s="26">
        <f t="shared" si="21"/>
        <v>30.871036148416806</v>
      </c>
      <c r="AU67" s="26">
        <f t="shared" si="22"/>
        <v>41.264415028977474</v>
      </c>
      <c r="AV67" s="27">
        <f t="shared" si="23"/>
        <v>58.311260231997053</v>
      </c>
      <c r="AW67" s="27">
        <f t="shared" si="24"/>
        <v>50.363745121053178</v>
      </c>
      <c r="AX67" s="28">
        <f t="shared" si="25"/>
        <v>77.355349431745623</v>
      </c>
      <c r="AY67" s="28">
        <f t="shared" si="26"/>
        <v>53.407008009135353</v>
      </c>
      <c r="BA67" s="23">
        <f t="shared" si="31"/>
        <v>29.461362554947531</v>
      </c>
      <c r="BB67" s="23">
        <f t="shared" si="31"/>
        <v>57.495204885492441</v>
      </c>
    </row>
    <row r="68" spans="6:54" x14ac:dyDescent="0.3">
      <c r="F68">
        <v>54</v>
      </c>
      <c r="G68" s="22">
        <f t="shared" si="37"/>
        <v>78.450705379326706</v>
      </c>
      <c r="H68" s="22">
        <f t="shared" si="36"/>
        <v>76.053501380514476</v>
      </c>
      <c r="I68" s="22">
        <f t="shared" si="36"/>
        <v>82.637306421291342</v>
      </c>
      <c r="J68" s="22">
        <f t="shared" si="36"/>
        <v>77.895994922426738</v>
      </c>
      <c r="K68" s="22">
        <f t="shared" si="36"/>
        <v>27.311904538107008</v>
      </c>
      <c r="L68" s="23"/>
      <c r="M68" s="22">
        <f t="shared" si="36"/>
        <v>29.333307814213143</v>
      </c>
      <c r="N68" s="24">
        <f t="shared" si="28"/>
        <v>17.511634745452731</v>
      </c>
      <c r="O68" s="24">
        <f>IF(Settings!$I$6&gt;69, 0.2*(N68), 0)</f>
        <v>0</v>
      </c>
      <c r="P68" s="25">
        <f t="shared" si="29"/>
        <v>56.011817793285921</v>
      </c>
      <c r="Q68" s="25">
        <f t="shared" si="29"/>
        <v>33.824746523367502</v>
      </c>
      <c r="R68" s="25">
        <f t="shared" si="29"/>
        <v>53.023448872943391</v>
      </c>
      <c r="S68" s="26">
        <f t="shared" si="9"/>
        <v>28.414473984868458</v>
      </c>
      <c r="T68" s="26">
        <f t="shared" si="10"/>
        <v>37.8486705454862</v>
      </c>
      <c r="U68" s="27">
        <f t="shared" si="11"/>
        <v>52.636754726489784</v>
      </c>
      <c r="V68" s="27">
        <f t="shared" si="12"/>
        <v>45.632100828308687</v>
      </c>
      <c r="W68" s="28">
        <f t="shared" si="13"/>
        <v>74.454778130216496</v>
      </c>
      <c r="X68" s="28">
        <f t="shared" si="14"/>
        <v>50.254975239849962</v>
      </c>
      <c r="Z68" s="23">
        <f t="shared" si="30"/>
        <v>28.818859725125897</v>
      </c>
      <c r="AA68" s="23">
        <f t="shared" si="30"/>
        <v>55.901813485918382</v>
      </c>
      <c r="AC68">
        <v>54</v>
      </c>
      <c r="AE68" s="45">
        <f t="shared" si="35"/>
        <v>64.65211239711401</v>
      </c>
      <c r="AG68">
        <f t="shared" si="17"/>
        <v>64.65211239711401</v>
      </c>
      <c r="AH68" s="22">
        <f t="shared" si="32"/>
        <v>84.060649968742041</v>
      </c>
      <c r="AI68" s="22">
        <f t="shared" si="32"/>
        <v>84.457784712490721</v>
      </c>
      <c r="AJ68" s="22">
        <f t="shared" si="32"/>
        <v>92.339395467660736</v>
      </c>
      <c r="AK68" s="22">
        <f t="shared" si="32"/>
        <v>86.138468120859585</v>
      </c>
      <c r="AL68" s="22">
        <f t="shared" si="32"/>
        <v>28.697005850330651</v>
      </c>
      <c r="AM68" s="23"/>
      <c r="AN68" s="22">
        <f t="shared" si="33"/>
        <v>33.344443748751424</v>
      </c>
      <c r="AO68" s="24">
        <f t="shared" si="33"/>
        <v>20.029232302264461</v>
      </c>
      <c r="AP68" s="24">
        <f>IF(Settings!$I$6&gt;69, 0.2*(AO68), 0)</f>
        <v>0</v>
      </c>
      <c r="AQ68" s="25">
        <f t="shared" si="34"/>
        <v>61.033932786497054</v>
      </c>
      <c r="AR68" s="25">
        <f t="shared" si="34"/>
        <v>36.077280868983379</v>
      </c>
      <c r="AS68" s="25">
        <f t="shared" si="34"/>
        <v>54.176632403768274</v>
      </c>
      <c r="AT68" s="26">
        <f t="shared" si="21"/>
        <v>31.029202832214914</v>
      </c>
      <c r="AU68" s="26">
        <f t="shared" si="22"/>
        <v>41.480816173499612</v>
      </c>
      <c r="AV68" s="27">
        <f t="shared" si="23"/>
        <v>58.686363748400218</v>
      </c>
      <c r="AW68" s="27">
        <f t="shared" si="24"/>
        <v>50.674670827494431</v>
      </c>
      <c r="AX68" s="28">
        <f t="shared" si="25"/>
        <v>77.527255619209399</v>
      </c>
      <c r="AY68" s="28">
        <f t="shared" si="26"/>
        <v>53.599119101461696</v>
      </c>
      <c r="BA68" s="23">
        <f t="shared" si="31"/>
        <v>29.492387509370744</v>
      </c>
      <c r="BB68" s="23">
        <f t="shared" si="31"/>
        <v>57.586363392113377</v>
      </c>
    </row>
    <row r="69" spans="6:54" x14ac:dyDescent="0.3">
      <c r="F69">
        <v>55</v>
      </c>
      <c r="G69" s="22">
        <f t="shared" si="37"/>
        <v>79.140537642942078</v>
      </c>
      <c r="H69" s="22">
        <f t="shared" si="36"/>
        <v>76.940036563475104</v>
      </c>
      <c r="I69" s="22">
        <f t="shared" si="36"/>
        <v>83.718992167030294</v>
      </c>
      <c r="J69" s="22">
        <f t="shared" si="36"/>
        <v>78.770402701550864</v>
      </c>
      <c r="K69" s="22">
        <f t="shared" si="36"/>
        <v>27.486983352942232</v>
      </c>
      <c r="L69" s="23"/>
      <c r="M69" s="22">
        <f t="shared" si="36"/>
        <v>29.755277207418771</v>
      </c>
      <c r="N69" s="24">
        <f t="shared" si="28"/>
        <v>17.769347587014476</v>
      </c>
      <c r="O69" s="24">
        <f>IF(Settings!$I$6&gt;69, 0.2*(N69), 0)</f>
        <v>0</v>
      </c>
      <c r="P69" s="25">
        <f t="shared" si="29"/>
        <v>56.548884018865337</v>
      </c>
      <c r="Q69" s="25">
        <f t="shared" si="29"/>
        <v>34.080605647169556</v>
      </c>
      <c r="R69" s="25">
        <f t="shared" si="29"/>
        <v>53.178879596371978</v>
      </c>
      <c r="S69" s="26">
        <f t="shared" si="9"/>
        <v>28.695076149725576</v>
      </c>
      <c r="T69" s="26">
        <f t="shared" si="10"/>
        <v>38.243337612171004</v>
      </c>
      <c r="U69" s="27">
        <f t="shared" si="11"/>
        <v>53.271760972890853</v>
      </c>
      <c r="V69" s="27">
        <f t="shared" si="12"/>
        <v>46.164021938085064</v>
      </c>
      <c r="W69" s="28">
        <f t="shared" si="13"/>
        <v>74.80857607791674</v>
      </c>
      <c r="X69" s="28">
        <f t="shared" si="14"/>
        <v>50.630081731075769</v>
      </c>
      <c r="Z69" s="23">
        <f t="shared" si="30"/>
        <v>28.908549867446506</v>
      </c>
      <c r="AA69" s="23">
        <f t="shared" si="30"/>
        <v>56.100514730592025</v>
      </c>
      <c r="AC69">
        <v>55</v>
      </c>
      <c r="AE69" s="45">
        <f t="shared" si="35"/>
        <v>65.339447634071149</v>
      </c>
      <c r="AG69">
        <f t="shared" si="17"/>
        <v>65.339447634071149</v>
      </c>
      <c r="AH69" s="22">
        <f t="shared" si="32"/>
        <v>84.313229381032627</v>
      </c>
      <c r="AI69" s="22">
        <f t="shared" si="32"/>
        <v>84.926650327004793</v>
      </c>
      <c r="AJ69" s="22">
        <f t="shared" si="32"/>
        <v>92.840471163510031</v>
      </c>
      <c r="AK69" s="22">
        <f t="shared" si="32"/>
        <v>86.594979631803696</v>
      </c>
      <c r="AL69" s="22">
        <f t="shared" si="32"/>
        <v>28.75699288689794</v>
      </c>
      <c r="AM69" s="23"/>
      <c r="AN69" s="22">
        <f t="shared" si="33"/>
        <v>33.56853211316789</v>
      </c>
      <c r="AO69" s="24">
        <f t="shared" si="33"/>
        <v>20.175054553672748</v>
      </c>
      <c r="AP69" s="24">
        <f>IF(Settings!$I$6&gt;69, 0.2*(AO69), 0)</f>
        <v>0</v>
      </c>
      <c r="AQ69" s="25">
        <f t="shared" si="34"/>
        <v>61.30945745450876</v>
      </c>
      <c r="AR69" s="25">
        <f t="shared" si="34"/>
        <v>36.191210346461034</v>
      </c>
      <c r="AS69" s="25">
        <f t="shared" si="34"/>
        <v>54.222013197637338</v>
      </c>
      <c r="AT69" s="26">
        <f t="shared" si="21"/>
        <v>31.171941603249689</v>
      </c>
      <c r="AU69" s="26">
        <f t="shared" si="22"/>
        <v>41.675677694925028</v>
      </c>
      <c r="AV69" s="27">
        <f t="shared" si="23"/>
        <v>59.026012017671974</v>
      </c>
      <c r="AW69" s="27">
        <f t="shared" si="24"/>
        <v>50.955990196202876</v>
      </c>
      <c r="AX69" s="28">
        <f t="shared" si="25"/>
        <v>77.680903380953055</v>
      </c>
      <c r="AY69" s="28">
        <f t="shared" si="26"/>
        <v>53.771278110907531</v>
      </c>
      <c r="BA69" s="23">
        <f t="shared" si="31"/>
        <v>29.519399885647481</v>
      </c>
      <c r="BB69" s="23">
        <f t="shared" si="31"/>
        <v>57.667422184007613</v>
      </c>
    </row>
    <row r="70" spans="6:54" x14ac:dyDescent="0.3">
      <c r="F70">
        <v>56</v>
      </c>
      <c r="G70" s="22">
        <f t="shared" si="37"/>
        <v>79.791295361660659</v>
      </c>
      <c r="H70" s="22">
        <f t="shared" si="36"/>
        <v>77.805197716825575</v>
      </c>
      <c r="I70" s="22">
        <f t="shared" si="36"/>
        <v>84.762495981370151</v>
      </c>
      <c r="J70" s="22">
        <f t="shared" si="36"/>
        <v>79.622670404393048</v>
      </c>
      <c r="K70" s="22">
        <f t="shared" si="36"/>
        <v>27.651032108765602</v>
      </c>
      <c r="L70" s="23"/>
      <c r="M70" s="22">
        <f t="shared" si="36"/>
        <v>30.167449846969681</v>
      </c>
      <c r="N70" s="24">
        <f t="shared" si="28"/>
        <v>18.022511557057687</v>
      </c>
      <c r="O70" s="24">
        <f>IF(Settings!$I$6&gt;69, 0.2*(N70), 0)</f>
        <v>0</v>
      </c>
      <c r="P70" s="25">
        <f t="shared" si="29"/>
        <v>57.071362386490762</v>
      </c>
      <c r="Q70" s="25">
        <f t="shared" si="29"/>
        <v>34.326243160069197</v>
      </c>
      <c r="R70" s="25">
        <f t="shared" si="29"/>
        <v>53.322221336974252</v>
      </c>
      <c r="S70" s="26">
        <f t="shared" si="9"/>
        <v>28.967863682840523</v>
      </c>
      <c r="T70" s="26">
        <f t="shared" si="10"/>
        <v>38.62602866122441</v>
      </c>
      <c r="U70" s="27">
        <f t="shared" si="11"/>
        <v>53.892123252918417</v>
      </c>
      <c r="V70" s="27">
        <f t="shared" si="12"/>
        <v>46.683118630095343</v>
      </c>
      <c r="W70" s="28">
        <f t="shared" si="13"/>
        <v>75.146859966319539</v>
      </c>
      <c r="X70" s="28">
        <f t="shared" si="14"/>
        <v>50.991186530420514</v>
      </c>
      <c r="Z70" s="23">
        <f t="shared" si="30"/>
        <v>28.991509306882175</v>
      </c>
      <c r="AA70" s="23">
        <f t="shared" si="30"/>
        <v>56.289581912858019</v>
      </c>
      <c r="AC70">
        <v>56</v>
      </c>
      <c r="AE70" s="45">
        <f t="shared" si="35"/>
        <v>65.972796971304959</v>
      </c>
      <c r="AG70">
        <f t="shared" si="17"/>
        <v>65.972796971304959</v>
      </c>
      <c r="AH70" s="22">
        <f t="shared" si="32"/>
        <v>84.536693978792428</v>
      </c>
      <c r="AI70" s="22">
        <f t="shared" si="32"/>
        <v>85.351462164857296</v>
      </c>
      <c r="AJ70" s="22">
        <f t="shared" si="32"/>
        <v>93.290381038336008</v>
      </c>
      <c r="AK70" s="22">
        <f t="shared" si="32"/>
        <v>87.008264751235359</v>
      </c>
      <c r="AL70" s="22">
        <f t="shared" si="32"/>
        <v>28.809858863946651</v>
      </c>
      <c r="AM70" s="23"/>
      <c r="AN70" s="22">
        <f t="shared" si="33"/>
        <v>33.771546908646087</v>
      </c>
      <c r="AO70" s="24">
        <f t="shared" si="33"/>
        <v>20.307723343917658</v>
      </c>
      <c r="AP70" s="24">
        <f>IF(Settings!$I$6&gt;69, 0.2*(AO70), 0)</f>
        <v>0</v>
      </c>
      <c r="AQ70" s="25">
        <f t="shared" si="34"/>
        <v>61.558656027649967</v>
      </c>
      <c r="AR70" s="25">
        <f t="shared" si="34"/>
        <v>36.293323352881934</v>
      </c>
      <c r="AS70" s="25">
        <f t="shared" si="34"/>
        <v>54.261622540231578</v>
      </c>
      <c r="AT70" s="26">
        <f t="shared" si="21"/>
        <v>31.300964304465442</v>
      </c>
      <c r="AU70" s="26">
        <f t="shared" si="22"/>
        <v>41.851452707693277</v>
      </c>
      <c r="AV70" s="27">
        <f t="shared" si="23"/>
        <v>59.333966636481442</v>
      </c>
      <c r="AW70" s="27">
        <f t="shared" si="24"/>
        <v>51.210877298914376</v>
      </c>
      <c r="AX70" s="28">
        <f t="shared" si="25"/>
        <v>77.818577784462107</v>
      </c>
      <c r="AY70" s="28">
        <f t="shared" si="26"/>
        <v>53.92589052536718</v>
      </c>
      <c r="BA70" s="23">
        <f t="shared" si="31"/>
        <v>29.543022879354321</v>
      </c>
      <c r="BB70" s="23">
        <f t="shared" si="31"/>
        <v>57.739702249198913</v>
      </c>
    </row>
    <row r="71" spans="6:54" x14ac:dyDescent="0.3">
      <c r="F71">
        <v>57</v>
      </c>
      <c r="G71" s="22">
        <f t="shared" si="37"/>
        <v>80.404930840289424</v>
      </c>
      <c r="H71" s="22">
        <f t="shared" si="36"/>
        <v>78.649387930891862</v>
      </c>
      <c r="I71" s="22">
        <f t="shared" si="36"/>
        <v>85.768762111085735</v>
      </c>
      <c r="J71" s="22">
        <f t="shared" si="36"/>
        <v>80.453249906041179</v>
      </c>
      <c r="K71" s="22">
        <f t="shared" si="36"/>
        <v>27.804696837173282</v>
      </c>
      <c r="L71" s="23"/>
      <c r="M71" s="22">
        <f t="shared" si="36"/>
        <v>30.56994965176451</v>
      </c>
      <c r="N71" s="24">
        <f t="shared" si="28"/>
        <v>18.27116466653364</v>
      </c>
      <c r="O71" s="24">
        <f>IF(Settings!$I$6&gt;69, 0.2*(N71), 0)</f>
        <v>0</v>
      </c>
      <c r="P71" s="25">
        <f t="shared" si="29"/>
        <v>57.579609450538349</v>
      </c>
      <c r="Q71" s="25">
        <f t="shared" si="29"/>
        <v>34.562033913510525</v>
      </c>
      <c r="R71" s="25">
        <f t="shared" si="29"/>
        <v>53.454393834259321</v>
      </c>
      <c r="S71" s="26">
        <f t="shared" si="9"/>
        <v>29.233027142021211</v>
      </c>
      <c r="T71" s="26">
        <f t="shared" si="10"/>
        <v>38.997044923851441</v>
      </c>
      <c r="U71" s="27">
        <f t="shared" si="11"/>
        <v>54.498098625148572</v>
      </c>
      <c r="V71" s="27">
        <f t="shared" si="12"/>
        <v>47.189632758535119</v>
      </c>
      <c r="W71" s="28">
        <f t="shared" si="13"/>
        <v>75.470379660675789</v>
      </c>
      <c r="X71" s="28">
        <f t="shared" si="14"/>
        <v>51.338776051006462</v>
      </c>
      <c r="Z71" s="23">
        <f t="shared" si="30"/>
        <v>29.068231262413228</v>
      </c>
      <c r="AA71" s="23">
        <f t="shared" si="30"/>
        <v>56.46948214181085</v>
      </c>
      <c r="AC71">
        <v>57</v>
      </c>
      <c r="AE71" s="45">
        <f t="shared" si="35"/>
        <v>66.556400664824807</v>
      </c>
      <c r="AG71">
        <f t="shared" si="17"/>
        <v>66.556400664824807</v>
      </c>
      <c r="AH71" s="22">
        <f t="shared" si="32"/>
        <v>84.735016143750158</v>
      </c>
      <c r="AI71" s="22">
        <f t="shared" si="32"/>
        <v>85.736856733026684</v>
      </c>
      <c r="AJ71" s="22">
        <f t="shared" si="32"/>
        <v>93.695135380889184</v>
      </c>
      <c r="AK71" s="22">
        <f t="shared" si="32"/>
        <v>87.382923933608183</v>
      </c>
      <c r="AL71" s="22">
        <f t="shared" si="32"/>
        <v>28.856609771567189</v>
      </c>
      <c r="AM71" s="23"/>
      <c r="AN71" s="22">
        <f t="shared" si="33"/>
        <v>33.955703181164672</v>
      </c>
      <c r="AO71" s="24">
        <f t="shared" si="33"/>
        <v>20.428540542498357</v>
      </c>
      <c r="AP71" s="24">
        <f>IF(Settings!$I$6&gt;69, 0.2*(AO71), 0)</f>
        <v>0</v>
      </c>
      <c r="AQ71" s="25">
        <f t="shared" si="34"/>
        <v>61.784369500085155</v>
      </c>
      <c r="AR71" s="25">
        <f t="shared" si="34"/>
        <v>36.385041812852485</v>
      </c>
      <c r="AS71" s="25">
        <f t="shared" si="34"/>
        <v>54.296341150592745</v>
      </c>
      <c r="AT71" s="26">
        <f t="shared" si="21"/>
        <v>31.417762223390174</v>
      </c>
      <c r="AU71" s="26">
        <f t="shared" si="22"/>
        <v>42.010269501989249</v>
      </c>
      <c r="AV71" s="27">
        <f t="shared" si="23"/>
        <v>59.613530256815352</v>
      </c>
      <c r="AW71" s="27">
        <f t="shared" si="24"/>
        <v>51.442114039816012</v>
      </c>
      <c r="AX71" s="28">
        <f t="shared" si="25"/>
        <v>77.942223510170749</v>
      </c>
      <c r="AY71" s="28">
        <f t="shared" si="26"/>
        <v>54.065021852073968</v>
      </c>
      <c r="BA71" s="23">
        <f t="shared" si="31"/>
        <v>29.563766253701189</v>
      </c>
      <c r="BB71" s="23">
        <f t="shared" si="31"/>
        <v>57.804320756101774</v>
      </c>
    </row>
    <row r="72" spans="6:54" x14ac:dyDescent="0.3">
      <c r="F72">
        <v>58</v>
      </c>
      <c r="G72" s="22">
        <f t="shared" si="37"/>
        <v>80.983331949210466</v>
      </c>
      <c r="H72" s="22">
        <f t="shared" si="36"/>
        <v>79.473010625878388</v>
      </c>
      <c r="I72" s="22">
        <f t="shared" si="36"/>
        <v>86.738750305258392</v>
      </c>
      <c r="J72" s="22">
        <f t="shared" si="36"/>
        <v>81.262591685645532</v>
      </c>
      <c r="K72" s="22">
        <f t="shared" si="36"/>
        <v>27.948592273405637</v>
      </c>
      <c r="L72" s="23"/>
      <c r="M72" s="22">
        <f t="shared" si="36"/>
        <v>30.962906900256108</v>
      </c>
      <c r="N72" s="24">
        <f t="shared" si="28"/>
        <v>18.515347421516299</v>
      </c>
      <c r="O72" s="24">
        <f>IF(Settings!$I$6&gt;69, 0.2*(N72), 0)</f>
        <v>0</v>
      </c>
      <c r="P72" s="25">
        <f t="shared" si="29"/>
        <v>58.073975892110354</v>
      </c>
      <c r="Q72" s="25">
        <f t="shared" si="29"/>
        <v>34.7883421052043</v>
      </c>
      <c r="R72" s="25">
        <f t="shared" si="29"/>
        <v>53.576250024209195</v>
      </c>
      <c r="S72" s="26">
        <f t="shared" si="9"/>
        <v>29.490754433924707</v>
      </c>
      <c r="T72" s="26">
        <f t="shared" si="10"/>
        <v>39.356685031578245</v>
      </c>
      <c r="U72" s="27">
        <f t="shared" si="11"/>
        <v>55.089945344133554</v>
      </c>
      <c r="V72" s="27">
        <f t="shared" si="12"/>
        <v>47.683806375527034</v>
      </c>
      <c r="W72" s="28">
        <f t="shared" si="13"/>
        <v>75.779848117802857</v>
      </c>
      <c r="X72" s="28">
        <f t="shared" si="14"/>
        <v>51.673322959170598</v>
      </c>
      <c r="Z72" s="23">
        <f t="shared" si="30"/>
        <v>29.139174591104211</v>
      </c>
      <c r="AA72" s="23">
        <f t="shared" si="30"/>
        <v>56.640659878684033</v>
      </c>
      <c r="AC72">
        <v>58</v>
      </c>
      <c r="AE72" s="45">
        <f t="shared" si="35"/>
        <v>67.094165924953685</v>
      </c>
      <c r="AG72">
        <f t="shared" si="17"/>
        <v>67.094165924953685</v>
      </c>
      <c r="AH72" s="22">
        <f t="shared" si="32"/>
        <v>84.911532907629137</v>
      </c>
      <c r="AI72" s="22">
        <f t="shared" si="32"/>
        <v>86.086909720161955</v>
      </c>
      <c r="AJ72" s="22">
        <f t="shared" si="32"/>
        <v>94.059924682288155</v>
      </c>
      <c r="AK72" s="22">
        <f t="shared" si="32"/>
        <v>87.722993527081968</v>
      </c>
      <c r="AL72" s="22">
        <f t="shared" si="32"/>
        <v>28.898084743601448</v>
      </c>
      <c r="AM72" s="23"/>
      <c r="AN72" s="22">
        <f t="shared" si="33"/>
        <v>34.122949811066853</v>
      </c>
      <c r="AO72" s="24">
        <f t="shared" si="33"/>
        <v>20.538662633828622</v>
      </c>
      <c r="AP72" s="24">
        <f>IF(Settings!$I$6&gt;69, 0.2*(AO72), 0)</f>
        <v>0</v>
      </c>
      <c r="AQ72" s="25">
        <f t="shared" si="34"/>
        <v>61.989083952692695</v>
      </c>
      <c r="AR72" s="25">
        <f t="shared" si="34"/>
        <v>36.467587153929735</v>
      </c>
      <c r="AS72" s="25">
        <f t="shared" si="34"/>
        <v>54.326892035062315</v>
      </c>
      <c r="AT72" s="26">
        <f t="shared" si="21"/>
        <v>31.523638859837991</v>
      </c>
      <c r="AU72" s="26">
        <f t="shared" si="22"/>
        <v>42.153980961999189</v>
      </c>
      <c r="AV72" s="27">
        <f t="shared" si="23"/>
        <v>59.867610885628622</v>
      </c>
      <c r="AW72" s="27">
        <f t="shared" si="24"/>
        <v>51.652145832097169</v>
      </c>
      <c r="AX72" s="28">
        <f t="shared" si="25"/>
        <v>78.053503996368917</v>
      </c>
      <c r="AY72" s="28">
        <f t="shared" si="26"/>
        <v>54.190452968495869</v>
      </c>
      <c r="BA72" s="23">
        <f t="shared" si="31"/>
        <v>29.582049743702534</v>
      </c>
      <c r="BB72" s="23">
        <f t="shared" si="31"/>
        <v>57.862227250589108</v>
      </c>
    </row>
    <row r="73" spans="6:54" x14ac:dyDescent="0.3">
      <c r="F73">
        <v>59</v>
      </c>
      <c r="G73" s="22">
        <f t="shared" si="37"/>
        <v>81.528319604461899</v>
      </c>
      <c r="H73" s="22">
        <f t="shared" si="36"/>
        <v>80.276468810496112</v>
      </c>
      <c r="I73" s="22">
        <f t="shared" si="36"/>
        <v>87.673430858524085</v>
      </c>
      <c r="J73" s="22">
        <f t="shared" si="36"/>
        <v>82.051144107938711</v>
      </c>
      <c r="K73" s="22">
        <f t="shared" si="36"/>
        <v>28.083302445143669</v>
      </c>
      <c r="L73" s="23"/>
      <c r="M73" s="22">
        <f t="shared" si="36"/>
        <v>31.346457442791795</v>
      </c>
      <c r="N73" s="24">
        <f t="shared" si="28"/>
        <v>18.755102583538871</v>
      </c>
      <c r="O73" s="24">
        <f>IF(Settings!$I$6&gt;69, 0.2*(N73), 0)</f>
        <v>0</v>
      </c>
      <c r="P73" s="25">
        <f t="shared" si="29"/>
        <v>58.55480637764299</v>
      </c>
      <c r="Q73" s="25">
        <f t="shared" si="29"/>
        <v>35.005521267640745</v>
      </c>
      <c r="R73" s="25">
        <f t="shared" si="29"/>
        <v>53.68858039250663</v>
      </c>
      <c r="S73" s="26">
        <f t="shared" si="9"/>
        <v>29.741230676099008</v>
      </c>
      <c r="T73" s="26">
        <f t="shared" si="10"/>
        <v>39.705244550729496</v>
      </c>
      <c r="U73" s="27">
        <f t="shared" si="11"/>
        <v>55.66792231971322</v>
      </c>
      <c r="V73" s="27">
        <f t="shared" si="12"/>
        <v>48.165881286297669</v>
      </c>
      <c r="W73" s="28">
        <f t="shared" si="13"/>
        <v>76.07594307165914</v>
      </c>
      <c r="X73" s="28">
        <f t="shared" si="14"/>
        <v>51.995286261982223</v>
      </c>
      <c r="Z73" s="23">
        <f t="shared" si="30"/>
        <v>29.204765909948989</v>
      </c>
      <c r="AA73" s="23">
        <f t="shared" si="30"/>
        <v>56.803538034935343</v>
      </c>
      <c r="AC73">
        <v>59</v>
      </c>
      <c r="AE73" s="45">
        <f t="shared" si="35"/>
        <v>67.589693074991615</v>
      </c>
      <c r="AG73">
        <f t="shared" si="17"/>
        <v>67.589693074991615</v>
      </c>
      <c r="AH73" s="22">
        <f t="shared" si="32"/>
        <v>85.069061644168187</v>
      </c>
      <c r="AI73" s="22">
        <f t="shared" si="32"/>
        <v>86.405214006403142</v>
      </c>
      <c r="AJ73" s="22">
        <f t="shared" si="32"/>
        <v>94.389247159105594</v>
      </c>
      <c r="AK73" s="22">
        <f t="shared" si="32"/>
        <v>88.032025390693079</v>
      </c>
      <c r="AL73" s="22">
        <f t="shared" si="32"/>
        <v>28.934987573219544</v>
      </c>
      <c r="AM73" s="23"/>
      <c r="AN73" s="22">
        <f t="shared" si="33"/>
        <v>34.275005967707344</v>
      </c>
      <c r="AO73" s="24">
        <f t="shared" si="33"/>
        <v>20.639119178143858</v>
      </c>
      <c r="AP73" s="24">
        <f>IF(Settings!$I$6&gt;69, 0.2*(AO73), 0)</f>
        <v>0</v>
      </c>
      <c r="AQ73" s="25">
        <f t="shared" si="34"/>
        <v>62.174981788092879</v>
      </c>
      <c r="AR73" s="25">
        <f t="shared" si="34"/>
        <v>36.542012861343323</v>
      </c>
      <c r="AS73" s="25">
        <f t="shared" si="34"/>
        <v>54.353872557241154</v>
      </c>
      <c r="AT73" s="26">
        <f t="shared" si="21"/>
        <v>31.619737218083767</v>
      </c>
      <c r="AU73" s="26">
        <f t="shared" si="22"/>
        <v>42.284205577838165</v>
      </c>
      <c r="AV73" s="27">
        <f t="shared" si="23"/>
        <v>60.098776075099423</v>
      </c>
      <c r="AW73" s="27">
        <f t="shared" si="24"/>
        <v>51.843128403841881</v>
      </c>
      <c r="AX73" s="28">
        <f t="shared" si="25"/>
        <v>78.15384895566369</v>
      </c>
      <c r="AY73" s="28">
        <f t="shared" si="26"/>
        <v>54.303725378602721</v>
      </c>
      <c r="BA73" s="23">
        <f t="shared" si="31"/>
        <v>29.598221129698707</v>
      </c>
      <c r="BB73" s="23">
        <f t="shared" si="31"/>
        <v>57.914232659847208</v>
      </c>
    </row>
    <row r="74" spans="6:54" x14ac:dyDescent="0.3">
      <c r="F74">
        <v>60</v>
      </c>
      <c r="G74" s="22">
        <f t="shared" si="37"/>
        <v>82.041646115501933</v>
      </c>
      <c r="H74" s="22">
        <f t="shared" si="36"/>
        <v>81.060164411223042</v>
      </c>
      <c r="I74" s="22">
        <f t="shared" si="36"/>
        <v>88.573780168936452</v>
      </c>
      <c r="J74" s="22">
        <f t="shared" si="36"/>
        <v>82.819352778384072</v>
      </c>
      <c r="K74" s="22">
        <f t="shared" si="36"/>
        <v>28.20938140633632</v>
      </c>
      <c r="L74" s="23"/>
      <c r="M74" s="22">
        <f t="shared" si="36"/>
        <v>31.720741972920646</v>
      </c>
      <c r="N74" s="24">
        <f t="shared" si="28"/>
        <v>18.990474946323772</v>
      </c>
      <c r="O74" s="24">
        <f>IF(Settings!$I$6&gt;69, 0.2*(N74), 0)</f>
        <v>0</v>
      </c>
      <c r="P74" s="25">
        <f t="shared" si="29"/>
        <v>59.022439444958316</v>
      </c>
      <c r="Q74" s="25">
        <f t="shared" si="29"/>
        <v>35.213914298223841</v>
      </c>
      <c r="R74" s="25">
        <f t="shared" si="29"/>
        <v>53.792117125801582</v>
      </c>
      <c r="S74" s="26">
        <f t="shared" si="9"/>
        <v>29.984638079420876</v>
      </c>
      <c r="T74" s="26">
        <f t="shared" si="10"/>
        <v>40.043015573808312</v>
      </c>
      <c r="U74" s="27">
        <f t="shared" si="11"/>
        <v>56.23228862526333</v>
      </c>
      <c r="V74" s="27">
        <f t="shared" si="12"/>
        <v>48.636098646733821</v>
      </c>
      <c r="W74" s="28">
        <f t="shared" si="13"/>
        <v>76.359308663059281</v>
      </c>
      <c r="X74" s="28">
        <f t="shared" si="14"/>
        <v>52.305111430364974</v>
      </c>
      <c r="Z74" s="23">
        <f t="shared" si="30"/>
        <v>29.265401630161296</v>
      </c>
      <c r="AA74" s="23">
        <f t="shared" si="30"/>
        <v>56.958519017091213</v>
      </c>
      <c r="AC74">
        <v>60</v>
      </c>
      <c r="AE74" s="45">
        <f t="shared" si="35"/>
        <v>68.046299655278801</v>
      </c>
      <c r="AG74">
        <f t="shared" si="17"/>
        <v>68.046299655278801</v>
      </c>
      <c r="AH74" s="22">
        <f t="shared" si="32"/>
        <v>85.209992467094239</v>
      </c>
      <c r="AI74" s="22">
        <f t="shared" si="32"/>
        <v>86.694945458675818</v>
      </c>
      <c r="AJ74" s="22">
        <f t="shared" si="32"/>
        <v>94.687014330163066</v>
      </c>
      <c r="AK74" s="22">
        <f t="shared" si="32"/>
        <v>88.31315386168265</v>
      </c>
      <c r="AL74" s="22">
        <f t="shared" si="32"/>
        <v>28.96791163930293</v>
      </c>
      <c r="AM74" s="23"/>
      <c r="AN74" s="22">
        <f t="shared" si="33"/>
        <v>34.413392014850608</v>
      </c>
      <c r="AO74" s="24">
        <f t="shared" si="33"/>
        <v>20.730828653399264</v>
      </c>
      <c r="AP74" s="24">
        <f>IF(Settings!$I$6&gt;69, 0.2*(AO74), 0)</f>
        <v>0</v>
      </c>
      <c r="AQ74" s="25">
        <f t="shared" si="34"/>
        <v>62.343984606750084</v>
      </c>
      <c r="AR74" s="25">
        <f t="shared" si="34"/>
        <v>36.609231113465924</v>
      </c>
      <c r="AS74" s="25">
        <f t="shared" si="34"/>
        <v>54.377779298587029</v>
      </c>
      <c r="AT74" s="26">
        <f t="shared" si="21"/>
        <v>31.707062626056608</v>
      </c>
      <c r="AU74" s="26">
        <f t="shared" si="22"/>
        <v>42.40236160788443</v>
      </c>
      <c r="AV74" s="27">
        <f t="shared" si="23"/>
        <v>60.309298736565196</v>
      </c>
      <c r="AW74" s="27">
        <f t="shared" si="24"/>
        <v>52.016967275205488</v>
      </c>
      <c r="AX74" s="28">
        <f t="shared" si="25"/>
        <v>78.244492785845779</v>
      </c>
      <c r="AY74" s="28">
        <f t="shared" si="26"/>
        <v>54.406178388406339</v>
      </c>
      <c r="BA74" s="23">
        <f t="shared" si="31"/>
        <v>29.612570296555976</v>
      </c>
      <c r="BB74" s="23">
        <f t="shared" si="31"/>
        <v>57.961032669080701</v>
      </c>
    </row>
    <row r="75" spans="6:54" x14ac:dyDescent="0.3">
      <c r="F75">
        <v>61</v>
      </c>
      <c r="G75" s="22">
        <f t="shared" si="37"/>
        <v>82.524994275316942</v>
      </c>
      <c r="H75" s="22">
        <f t="shared" si="36"/>
        <v>81.824497666453624</v>
      </c>
      <c r="I75" s="22">
        <f t="shared" si="36"/>
        <v>89.440776770719566</v>
      </c>
      <c r="J75" s="22">
        <f t="shared" si="36"/>
        <v>83.567659965779782</v>
      </c>
      <c r="K75" s="22">
        <f t="shared" si="36"/>
        <v>28.327354084663099</v>
      </c>
      <c r="L75" s="23"/>
      <c r="M75" s="22">
        <f t="shared" si="36"/>
        <v>32.085905353807171</v>
      </c>
      <c r="N75" s="24">
        <f t="shared" si="28"/>
        <v>19.221511127786208</v>
      </c>
      <c r="O75" s="24">
        <f>IF(Settings!$I$6&gt;69, 0.2*(N75), 0)</f>
        <v>0</v>
      </c>
      <c r="P75" s="25">
        <f t="shared" si="29"/>
        <v>59.477207414035448</v>
      </c>
      <c r="Q75" s="25">
        <f t="shared" si="29"/>
        <v>35.413853525543296</v>
      </c>
      <c r="R75" s="25">
        <f t="shared" si="29"/>
        <v>53.887538055582397</v>
      </c>
      <c r="S75" s="26">
        <f t="shared" si="9"/>
        <v>30.221155848997313</v>
      </c>
      <c r="T75" s="26">
        <f t="shared" si="10"/>
        <v>40.370286362667684</v>
      </c>
      <c r="U75" s="27">
        <f t="shared" si="11"/>
        <v>56.78330305098666</v>
      </c>
      <c r="V75" s="27">
        <f t="shared" si="12"/>
        <v>49.094698599872174</v>
      </c>
      <c r="W75" s="28">
        <f t="shared" si="13"/>
        <v>76.630557012365614</v>
      </c>
      <c r="X75" s="28">
        <f t="shared" si="14"/>
        <v>52.603230552916692</v>
      </c>
      <c r="Z75" s="23">
        <f t="shared" si="30"/>
        <v>29.321449899746366</v>
      </c>
      <c r="AA75" s="23">
        <f t="shared" si="30"/>
        <v>57.105985720931706</v>
      </c>
      <c r="AC75">
        <v>61</v>
      </c>
      <c r="AE75" s="45">
        <f t="shared" si="35"/>
        <v>68.467042634035067</v>
      </c>
      <c r="AG75">
        <f t="shared" si="17"/>
        <v>68.467042634035067</v>
      </c>
      <c r="AH75" s="22">
        <f t="shared" si="32"/>
        <v>85.336362408962174</v>
      </c>
      <c r="AI75" s="22">
        <f t="shared" si="32"/>
        <v>86.958918605521148</v>
      </c>
      <c r="AJ75" s="22">
        <f t="shared" si="32"/>
        <v>94.956638707234191</v>
      </c>
      <c r="AK75" s="22">
        <f t="shared" si="32"/>
        <v>88.569152274609777</v>
      </c>
      <c r="AL75" s="22">
        <f t="shared" si="32"/>
        <v>28.997359738060084</v>
      </c>
      <c r="AM75" s="23"/>
      <c r="AN75" s="22">
        <f t="shared" si="33"/>
        <v>34.539455775001876</v>
      </c>
      <c r="AO75" s="24">
        <f t="shared" si="33"/>
        <v>20.814612080017184</v>
      </c>
      <c r="AP75" s="24">
        <f>IF(Settings!$I$6&gt;69, 0.2*(AO75), 0)</f>
        <v>0</v>
      </c>
      <c r="AQ75" s="25">
        <f t="shared" si="34"/>
        <v>62.497789226112239</v>
      </c>
      <c r="AR75" s="25">
        <f t="shared" si="34"/>
        <v>36.670034674858996</v>
      </c>
      <c r="AS75" s="25">
        <f t="shared" si="34"/>
        <v>54.399027468879702</v>
      </c>
      <c r="AT75" s="26">
        <f t="shared" si="21"/>
        <v>31.786501886937128</v>
      </c>
      <c r="AU75" s="26">
        <f t="shared" si="22"/>
        <v>42.509695640857331</v>
      </c>
      <c r="AV75" s="27">
        <f t="shared" si="23"/>
        <v>60.501195995319563</v>
      </c>
      <c r="AW75" s="27">
        <f t="shared" si="24"/>
        <v>52.175351163312691</v>
      </c>
      <c r="AX75" s="28">
        <f t="shared" si="25"/>
        <v>78.326505804363634</v>
      </c>
      <c r="AY75" s="28">
        <f t="shared" si="26"/>
        <v>54.498979782408753</v>
      </c>
      <c r="BA75" s="23">
        <f t="shared" si="31"/>
        <v>29.625340246894652</v>
      </c>
      <c r="BB75" s="23">
        <f t="shared" si="31"/>
        <v>58.003226668847908</v>
      </c>
    </row>
    <row r="76" spans="6:54" x14ac:dyDescent="0.3">
      <c r="F76">
        <v>62</v>
      </c>
      <c r="G76" s="22">
        <f t="shared" si="37"/>
        <v>82.979977081384192</v>
      </c>
      <c r="H76" s="22">
        <f t="shared" si="36"/>
        <v>82.569866580277989</v>
      </c>
      <c r="I76" s="22">
        <f t="shared" si="36"/>
        <v>90.275397804381242</v>
      </c>
      <c r="J76" s="22">
        <f t="shared" si="36"/>
        <v>84.296504086672201</v>
      </c>
      <c r="K76" s="22">
        <f t="shared" si="36"/>
        <v>28.437717215719985</v>
      </c>
      <c r="L76" s="23"/>
      <c r="M76" s="22">
        <f t="shared" si="36"/>
        <v>32.442095996130483</v>
      </c>
      <c r="N76" s="24">
        <f t="shared" si="28"/>
        <v>19.448259376277004</v>
      </c>
      <c r="O76" s="24">
        <f>IF(Settings!$I$6&gt;69, 0.2*(N76), 0)</f>
        <v>0</v>
      </c>
      <c r="P76" s="25">
        <f t="shared" si="29"/>
        <v>59.919436320034549</v>
      </c>
      <c r="Q76" s="25">
        <f t="shared" si="29"/>
        <v>35.605660806879897</v>
      </c>
      <c r="R76" s="25">
        <f t="shared" si="29"/>
        <v>53.975470392812746</v>
      </c>
      <c r="S76" s="26">
        <f t="shared" si="9"/>
        <v>30.450960101775838</v>
      </c>
      <c r="T76" s="26">
        <f t="shared" si="10"/>
        <v>40.687341038798301</v>
      </c>
      <c r="U76" s="27">
        <f t="shared" si="11"/>
        <v>57.321223698677599</v>
      </c>
      <c r="V76" s="27">
        <f t="shared" si="12"/>
        <v>49.541919948166793</v>
      </c>
      <c r="W76" s="28">
        <f t="shared" si="13"/>
        <v>76.890269734554678</v>
      </c>
      <c r="X76" s="28">
        <f t="shared" si="14"/>
        <v>52.890062516047635</v>
      </c>
      <c r="Z76" s="23">
        <f t="shared" si="30"/>
        <v>29.373252452060868</v>
      </c>
      <c r="AA76" s="23">
        <f t="shared" si="30"/>
        <v>57.246302477472263</v>
      </c>
      <c r="AC76">
        <v>62</v>
      </c>
      <c r="AE76" s="45">
        <f t="shared" si="35"/>
        <v>68.854738873676126</v>
      </c>
      <c r="AG76">
        <f t="shared" si="17"/>
        <v>68.854738873676126</v>
      </c>
      <c r="AH76" s="22">
        <f t="shared" si="32"/>
        <v>85.449915278089705</v>
      </c>
      <c r="AI76" s="22">
        <f t="shared" si="32"/>
        <v>87.199633901610781</v>
      </c>
      <c r="AJ76" s="22">
        <f t="shared" si="32"/>
        <v>95.20110687208232</v>
      </c>
      <c r="AK76" s="22">
        <f t="shared" si="32"/>
        <v>88.802480823508887</v>
      </c>
      <c r="AL76" s="22">
        <f t="shared" si="32"/>
        <v>29.023759951830609</v>
      </c>
      <c r="AM76" s="23"/>
      <c r="AN76" s="22">
        <f t="shared" si="33"/>
        <v>34.654394906420464</v>
      </c>
      <c r="AO76" s="24">
        <f t="shared" si="33"/>
        <v>20.891204766100692</v>
      </c>
      <c r="AP76" s="24">
        <f>IF(Settings!$I$6&gt;69, 0.2*(AO76), 0)</f>
        <v>0</v>
      </c>
      <c r="AQ76" s="25">
        <f t="shared" si="34"/>
        <v>62.637898053383431</v>
      </c>
      <c r="AR76" s="25">
        <f t="shared" si="34"/>
        <v>36.725114972135906</v>
      </c>
      <c r="AS76" s="25">
        <f t="shared" si="34"/>
        <v>54.417966165687112</v>
      </c>
      <c r="AT76" s="26">
        <f t="shared" si="21"/>
        <v>31.858839412411296</v>
      </c>
      <c r="AU76" s="26">
        <f t="shared" si="22"/>
        <v>42.607306563199479</v>
      </c>
      <c r="AV76" s="27">
        <f t="shared" si="23"/>
        <v>60.676262247406747</v>
      </c>
      <c r="AW76" s="27">
        <f t="shared" si="24"/>
        <v>52.319780340966467</v>
      </c>
      <c r="AX76" s="28">
        <f t="shared" si="25"/>
        <v>78.400819791631037</v>
      </c>
      <c r="AY76" s="28">
        <f t="shared" si="26"/>
        <v>54.583151248954579</v>
      </c>
      <c r="BA76" s="23">
        <f t="shared" si="31"/>
        <v>29.636735786250075</v>
      </c>
      <c r="BB76" s="23">
        <f t="shared" si="31"/>
        <v>58.041333195135927</v>
      </c>
    </row>
    <row r="77" spans="6:54" x14ac:dyDescent="0.3">
      <c r="F77">
        <v>63</v>
      </c>
      <c r="G77" s="22">
        <f t="shared" si="37"/>
        <v>83.408137988696708</v>
      </c>
      <c r="H77" s="22">
        <f t="shared" si="36"/>
        <v>83.296666431068644</v>
      </c>
      <c r="I77" s="22">
        <f t="shared" si="36"/>
        <v>91.078615888844112</v>
      </c>
      <c r="J77" s="22">
        <f t="shared" si="36"/>
        <v>85.006319246409504</v>
      </c>
      <c r="K77" s="22">
        <f t="shared" si="36"/>
        <v>28.540940340972316</v>
      </c>
      <c r="L77" s="23"/>
      <c r="M77" s="22">
        <f t="shared" si="36"/>
        <v>32.789465284072904</v>
      </c>
      <c r="N77" s="24">
        <f t="shared" si="28"/>
        <v>19.670769390107765</v>
      </c>
      <c r="O77" s="24">
        <f>IF(Settings!$I$6&gt;69, 0.2*(N77), 0)</f>
        <v>0</v>
      </c>
      <c r="P77" s="25">
        <f t="shared" si="29"/>
        <v>60.349445866339124</v>
      </c>
      <c r="Q77" s="25">
        <f t="shared" si="29"/>
        <v>35.789647652561158</v>
      </c>
      <c r="R77" s="25">
        <f t="shared" si="29"/>
        <v>54.056494254348451</v>
      </c>
      <c r="S77" s="26">
        <f t="shared" si="9"/>
        <v>30.67422379926856</v>
      </c>
      <c r="T77" s="26">
        <f t="shared" si="10"/>
        <v>40.994459316454908</v>
      </c>
      <c r="U77" s="27">
        <f t="shared" si="11"/>
        <v>57.846307614684292</v>
      </c>
      <c r="V77" s="27">
        <f t="shared" si="12"/>
        <v>49.977999858641184</v>
      </c>
      <c r="W77" s="28">
        <f t="shared" si="13"/>
        <v>77.13899939653156</v>
      </c>
      <c r="X77" s="28">
        <f t="shared" si="14"/>
        <v>53.166013206529691</v>
      </c>
      <c r="Z77" s="23">
        <f t="shared" si="30"/>
        <v>29.421126359579333</v>
      </c>
      <c r="AA77" s="23">
        <f t="shared" si="30"/>
        <v>57.379815953079309</v>
      </c>
      <c r="AC77">
        <v>63</v>
      </c>
      <c r="AE77" s="45">
        <f t="shared" si="35"/>
        <v>69.211983989628195</v>
      </c>
      <c r="AG77">
        <f t="shared" si="17"/>
        <v>69.211983989628195</v>
      </c>
      <c r="AH77" s="22">
        <f t="shared" si="32"/>
        <v>85.552150200511193</v>
      </c>
      <c r="AI77" s="22">
        <f t="shared" si="32"/>
        <v>87.4193179820099</v>
      </c>
      <c r="AJ77" s="22">
        <f t="shared" si="32"/>
        <v>95.423040580656703</v>
      </c>
      <c r="AK77" s="22">
        <f t="shared" si="32"/>
        <v>89.015327228444818</v>
      </c>
      <c r="AL77" s="22">
        <f t="shared" si="32"/>
        <v>29.04747841755254</v>
      </c>
      <c r="AM77" s="23"/>
      <c r="AN77" s="22">
        <f t="shared" si="33"/>
        <v>34.759276018289938</v>
      </c>
      <c r="AO77" s="24">
        <f t="shared" si="33"/>
        <v>20.961266456696272</v>
      </c>
      <c r="AP77" s="24">
        <f>IF(Settings!$I$6&gt;69, 0.2*(AO77), 0)</f>
        <v>0</v>
      </c>
      <c r="AQ77" s="25">
        <f t="shared" si="34"/>
        <v>62.765644791332385</v>
      </c>
      <c r="AR77" s="25">
        <f t="shared" si="34"/>
        <v>36.77507708343353</v>
      </c>
      <c r="AS77" s="25">
        <f t="shared" si="34"/>
        <v>54.43489044960122</v>
      </c>
      <c r="AT77" s="26">
        <f t="shared" si="21"/>
        <v>31.924770862816143</v>
      </c>
      <c r="AU77" s="26">
        <f t="shared" si="22"/>
        <v>42.696165743613797</v>
      </c>
      <c r="AV77" s="27">
        <f t="shared" si="23"/>
        <v>60.836097371884449</v>
      </c>
      <c r="AW77" s="27">
        <f t="shared" si="24"/>
        <v>52.451590789205937</v>
      </c>
      <c r="AX77" s="28">
        <f t="shared" si="25"/>
        <v>78.468248994041446</v>
      </c>
      <c r="AY77" s="28">
        <f t="shared" si="26"/>
        <v>54.659589543790638</v>
      </c>
      <c r="BA77" s="23">
        <f t="shared" si="31"/>
        <v>29.646930416401656</v>
      </c>
      <c r="BB77" s="23">
        <f t="shared" si="31"/>
        <v>58.075802576516402</v>
      </c>
    </row>
    <row r="78" spans="6:54" x14ac:dyDescent="0.3">
      <c r="F78">
        <v>64</v>
      </c>
      <c r="G78" s="22">
        <f t="shared" si="37"/>
        <v>83.810951607635914</v>
      </c>
      <c r="H78" s="22">
        <f t="shared" si="36"/>
        <v>84.00528933045085</v>
      </c>
      <c r="I78" s="22">
        <f t="shared" si="36"/>
        <v>91.851396362405822</v>
      </c>
      <c r="J78" s="22">
        <f t="shared" si="36"/>
        <v>85.697534832099407</v>
      </c>
      <c r="K78" s="22">
        <f t="shared" si="36"/>
        <v>28.637466849996066</v>
      </c>
      <c r="L78" s="23"/>
      <c r="M78" s="22">
        <f t="shared" si="36"/>
        <v>33.128167046213484</v>
      </c>
      <c r="N78" s="24">
        <f t="shared" si="28"/>
        <v>19.889092149472628</v>
      </c>
      <c r="O78" s="24">
        <f>IF(Settings!$I$6&gt;69, 0.2*(N78), 0)</f>
        <v>0</v>
      </c>
      <c r="P78" s="25">
        <f t="shared" si="29"/>
        <v>60.767549395590954</v>
      </c>
      <c r="Q78" s="25">
        <f t="shared" si="29"/>
        <v>35.966115373252855</v>
      </c>
      <c r="R78" s="25">
        <f t="shared" si="29"/>
        <v>54.131145984381234</v>
      </c>
      <c r="S78" s="26">
        <f t="shared" si="9"/>
        <v>30.891116693939427</v>
      </c>
      <c r="T78" s="26">
        <f t="shared" si="10"/>
        <v>41.291916274706203</v>
      </c>
      <c r="U78" s="27">
        <f t="shared" si="11"/>
        <v>58.358810458059558</v>
      </c>
      <c r="V78" s="27">
        <f t="shared" si="12"/>
        <v>50.403173598270506</v>
      </c>
      <c r="W78" s="28">
        <f t="shared" si="13"/>
        <v>77.377270916957656</v>
      </c>
      <c r="X78" s="28">
        <f t="shared" si="14"/>
        <v>53.431475732972565</v>
      </c>
      <c r="Z78" s="23">
        <f t="shared" si="30"/>
        <v>29.465365693292995</v>
      </c>
      <c r="AA78" s="23">
        <f t="shared" si="30"/>
        <v>57.506856005943725</v>
      </c>
      <c r="AC78">
        <v>64</v>
      </c>
      <c r="AE78" s="45">
        <f t="shared" si="35"/>
        <v>69.541169727900453</v>
      </c>
      <c r="AG78">
        <f t="shared" si="17"/>
        <v>69.541169727900453</v>
      </c>
      <c r="AH78" s="22">
        <f t="shared" si="32"/>
        <v>85.644361178101377</v>
      </c>
      <c r="AI78" s="22">
        <f t="shared" si="32"/>
        <v>87.619958055390939</v>
      </c>
      <c r="AJ78" s="22">
        <f t="shared" si="32"/>
        <v>95.624748029398319</v>
      </c>
      <c r="AK78" s="22">
        <f t="shared" si="32"/>
        <v>89.209641402065941</v>
      </c>
      <c r="AL78" s="22">
        <f t="shared" si="32"/>
        <v>29.068829655880315</v>
      </c>
      <c r="AM78" s="23"/>
      <c r="AN78" s="22">
        <f t="shared" si="33"/>
        <v>34.855051043332452</v>
      </c>
      <c r="AO78" s="24">
        <f t="shared" si="33"/>
        <v>21.025390125390501</v>
      </c>
      <c r="AP78" s="24">
        <f>IF(Settings!$I$6&gt;69, 0.2*(AO78), 0)</f>
        <v>0</v>
      </c>
      <c r="AQ78" s="25">
        <f t="shared" si="34"/>
        <v>62.882216272437439</v>
      </c>
      <c r="AR78" s="25">
        <f t="shared" si="34"/>
        <v>36.820452221324317</v>
      </c>
      <c r="AS78" s="25">
        <f t="shared" si="34"/>
        <v>54.450050960023738</v>
      </c>
      <c r="AT78" s="26">
        <f t="shared" si="21"/>
        <v>31.984914720587309</v>
      </c>
      <c r="AU78" s="26">
        <f t="shared" si="22"/>
        <v>42.777134092308799</v>
      </c>
      <c r="AV78" s="27">
        <f t="shared" si="23"/>
        <v>60.982130883390766</v>
      </c>
      <c r="AW78" s="27">
        <f t="shared" si="24"/>
        <v>52.571974833234563</v>
      </c>
      <c r="AX78" s="28">
        <f t="shared" si="25"/>
        <v>78.529507484060176</v>
      </c>
      <c r="AY78" s="28">
        <f t="shared" si="26"/>
        <v>54.729084179633965</v>
      </c>
      <c r="BA78" s="23">
        <f t="shared" si="31"/>
        <v>29.656071840312705</v>
      </c>
      <c r="BB78" s="23">
        <f t="shared" si="31"/>
        <v>58.107027345099418</v>
      </c>
    </row>
    <row r="79" spans="6:54" x14ac:dyDescent="0.3">
      <c r="F79">
        <v>65</v>
      </c>
      <c r="G79" s="22">
        <f t="shared" si="37"/>
        <v>84.189824769985293</v>
      </c>
      <c r="H79" s="22">
        <f t="shared" ref="H79:K84" si="38">H$4*(1-EXP(-H$5*$F79))^H$6</f>
        <v>84.696123828594096</v>
      </c>
      <c r="I79" s="22">
        <f t="shared" si="38"/>
        <v>92.594694861444225</v>
      </c>
      <c r="J79" s="22">
        <f t="shared" si="38"/>
        <v>86.370575153128414</v>
      </c>
      <c r="K79" s="22">
        <f t="shared" si="38"/>
        <v>28.727715050574531</v>
      </c>
      <c r="L79" s="23"/>
      <c r="M79" s="22">
        <f t="shared" ref="M79:M84" si="39">M$4*(1-EXP(-M$5*$F79))^M$6</f>
        <v>33.458357068340717</v>
      </c>
      <c r="N79" s="24">
        <f t="shared" si="28"/>
        <v>20.103279759945359</v>
      </c>
      <c r="O79" s="24">
        <f>IF(Settings!$I$6&gt;69, 0.2*(N79), 0)</f>
        <v>0</v>
      </c>
      <c r="P79" s="25">
        <f t="shared" si="29"/>
        <v>61.17405387687964</v>
      </c>
      <c r="Q79" s="25">
        <f t="shared" si="29"/>
        <v>36.135355246693194</v>
      </c>
      <c r="R79" s="25">
        <f t="shared" si="29"/>
        <v>54.199921275875468</v>
      </c>
      <c r="S79" s="26">
        <f t="shared" ref="S79:S84" si="40">S$8*(S$4*(1-EXP(-S$5*F79))^S$6)</f>
        <v>31.101805287934379</v>
      </c>
      <c r="T79" s="26">
        <f t="shared" ref="T79:T84" si="41">T$8*(T$4*(1-EXP(-T$5*F79))^T$6)</f>
        <v>41.579982164823875</v>
      </c>
      <c r="U79" s="27">
        <f t="shared" ref="U79:U84" si="42">(U$7/100*$H79)+((100-U$7)/100*$N79)</f>
        <v>58.858986201134599</v>
      </c>
      <c r="V79" s="27">
        <f t="shared" ref="V79:V84" si="43">(V$7/100*$H79)+((100-V$7)/100*$O79)</f>
        <v>50.817674297156458</v>
      </c>
      <c r="W79" s="28">
        <f t="shared" ref="W79:W84" si="44">$W$7/100*(($W$4*(1-EXP(-$W$5*F79))^$W$6)) + ((100-$W$7)/100*N79)</f>
        <v>77.605582909182857</v>
      </c>
      <c r="X79" s="28">
        <f t="shared" ref="X79:X84" si="45">$X$7/100*(($X$4*(1-EXP(-$X$5*F79))^$X$6)) + ((100-$X$7)/100*O79)</f>
        <v>53.686830663121711</v>
      </c>
      <c r="Z79" s="23">
        <f t="shared" si="30"/>
        <v>29.5062430891197</v>
      </c>
      <c r="AA79" s="23">
        <f t="shared" si="30"/>
        <v>57.627736501027925</v>
      </c>
      <c r="AC79">
        <v>65</v>
      </c>
      <c r="AE79" s="45">
        <f t="shared" si="35"/>
        <v>69.844499977757209</v>
      </c>
      <c r="AG79">
        <f t="shared" ref="AG79:AG84" si="46">AE79</f>
        <v>69.844499977757209</v>
      </c>
      <c r="AH79" s="22">
        <f t="shared" si="32"/>
        <v>85.727669478859397</v>
      </c>
      <c r="AI79" s="22">
        <f t="shared" si="32"/>
        <v>87.803331382054552</v>
      </c>
      <c r="AJ79" s="22">
        <f t="shared" si="32"/>
        <v>95.808267013393348</v>
      </c>
      <c r="AK79" s="22">
        <f t="shared" si="32"/>
        <v>89.387165097188301</v>
      </c>
      <c r="AL79" s="22">
        <f t="shared" si="32"/>
        <v>29.088084970431058</v>
      </c>
      <c r="AM79" s="23"/>
      <c r="AN79" s="22">
        <f t="shared" si="33"/>
        <v>34.942571299419548</v>
      </c>
      <c r="AO79" s="24">
        <f t="shared" si="33"/>
        <v>21.084109608627891</v>
      </c>
      <c r="AP79" s="24">
        <f>IF(Settings!$I$6&gt;69, 0.2*(AO79), 0)</f>
        <v>0</v>
      </c>
      <c r="AQ79" s="25">
        <f t="shared" si="34"/>
        <v>62.988671069536622</v>
      </c>
      <c r="AR79" s="25">
        <f t="shared" si="34"/>
        <v>36.861708171281201</v>
      </c>
      <c r="AS79" s="25">
        <f t="shared" si="34"/>
        <v>54.463661618755602</v>
      </c>
      <c r="AT79" s="26">
        <f t="shared" ref="AT79:AT84" si="47">AT$8*(AT$4*(1-EXP(-AT$5*AG79))^AT$6)</f>
        <v>32.039822144405981</v>
      </c>
      <c r="AU79" s="26">
        <f t="shared" ref="AU79:AU84" si="48">AU$8*(AU$4*(1-EXP(-AU$5*AG79))^AU$6)</f>
        <v>42.850976529269751</v>
      </c>
      <c r="AV79" s="27">
        <f t="shared" ref="AV79:AV84" si="49">(AV$7/100*$AI79)+((100-AV$7)/100*$AO79)</f>
        <v>61.11564267268389</v>
      </c>
      <c r="AW79" s="27">
        <f t="shared" ref="AW79:AW84" si="50">(AW$7/100*$AI79)+((100-AW$7)/100*$AP79)</f>
        <v>52.681998829232732</v>
      </c>
      <c r="AX79" s="28">
        <f t="shared" ref="AX79:AX84" si="51">$W$7/100*(($W$4*(1-EXP(-$W$5*AG79))^$W$6)) + ((100-$W$7)/100*AO79)</f>
        <v>78.58522358131566</v>
      </c>
      <c r="AY79" s="28">
        <f t="shared" ref="AY79:AY84" si="52">$X$7/100*(($X$4*(1-EXP(-$X$5*AG79))^$X$6)) + ((100-$X$7)/100*AP79)</f>
        <v>54.792332271881541</v>
      </c>
      <c r="BA79" s="23">
        <f t="shared" si="31"/>
        <v>29.664286384336748</v>
      </c>
      <c r="BB79" s="23">
        <f t="shared" si="31"/>
        <v>58.13535084766248</v>
      </c>
    </row>
    <row r="80" spans="6:54" x14ac:dyDescent="0.3">
      <c r="F80">
        <v>66</v>
      </c>
      <c r="G80" s="22">
        <f t="shared" si="37"/>
        <v>84.546097895871284</v>
      </c>
      <c r="H80" s="22">
        <f t="shared" si="38"/>
        <v>85.369554562090713</v>
      </c>
      <c r="I80" s="22">
        <f t="shared" si="38"/>
        <v>93.309455207822509</v>
      </c>
      <c r="J80" s="22">
        <f t="shared" si="38"/>
        <v>87.025859125258492</v>
      </c>
      <c r="K80" s="22">
        <f t="shared" si="38"/>
        <v>28.812079252878473</v>
      </c>
      <c r="L80" s="23"/>
      <c r="M80" s="22">
        <f t="shared" si="39"/>
        <v>33.780192645384957</v>
      </c>
      <c r="N80" s="24">
        <f t="shared" si="28"/>
        <v>20.313385306790323</v>
      </c>
      <c r="O80" s="24">
        <f>IF(Settings!$I$6&gt;69, 0.2*(N80), 0)</f>
        <v>0</v>
      </c>
      <c r="P80" s="25">
        <f t="shared" si="29"/>
        <v>61.569259907418299</v>
      </c>
      <c r="Q80" s="25">
        <f t="shared" si="29"/>
        <v>36.297648700755566</v>
      </c>
      <c r="R80" s="25">
        <f t="shared" si="29"/>
        <v>54.263278098255654</v>
      </c>
      <c r="S80" s="26">
        <f t="shared" si="40"/>
        <v>31.306452802952077</v>
      </c>
      <c r="T80" s="26">
        <f t="shared" si="41"/>
        <v>41.858922249729574</v>
      </c>
      <c r="U80" s="27">
        <f t="shared" si="42"/>
        <v>59.34708685997056</v>
      </c>
      <c r="V80" s="27">
        <f t="shared" si="43"/>
        <v>51.221732737254428</v>
      </c>
      <c r="W80" s="28">
        <f t="shared" si="44"/>
        <v>77.824408968140176</v>
      </c>
      <c r="X80" s="28">
        <f t="shared" si="45"/>
        <v>53.932446274212992</v>
      </c>
      <c r="Z80" s="23">
        <f t="shared" si="30"/>
        <v>29.544011223443608</v>
      </c>
      <c r="AA80" s="23">
        <f t="shared" si="30"/>
        <v>57.742756085500218</v>
      </c>
      <c r="AC80">
        <v>66</v>
      </c>
      <c r="AE80" s="45">
        <f t="shared" si="35"/>
        <v>70.124005526694646</v>
      </c>
      <c r="AG80">
        <f t="shared" si="46"/>
        <v>70.124005526694646</v>
      </c>
      <c r="AH80" s="22">
        <f t="shared" si="32"/>
        <v>85.803050280851949</v>
      </c>
      <c r="AI80" s="22">
        <f t="shared" si="32"/>
        <v>87.971030617420908</v>
      </c>
      <c r="AJ80" s="22">
        <f t="shared" si="32"/>
        <v>95.975401381246328</v>
      </c>
      <c r="AK80" s="22">
        <f t="shared" si="32"/>
        <v>89.549457342772129</v>
      </c>
      <c r="AL80" s="22">
        <f t="shared" si="32"/>
        <v>29.105479312061558</v>
      </c>
      <c r="AM80" s="23"/>
      <c r="AN80" s="22">
        <f t="shared" si="33"/>
        <v>35.022599599306268</v>
      </c>
      <c r="AO80" s="24">
        <f t="shared" si="33"/>
        <v>21.137906251462248</v>
      </c>
      <c r="AP80" s="24">
        <f>IF(Settings!$I$6&gt;69, 0.2*(AO80), 0)</f>
        <v>0</v>
      </c>
      <c r="AQ80" s="25">
        <f t="shared" si="34"/>
        <v>63.085955413140866</v>
      </c>
      <c r="AR80" s="25">
        <f t="shared" si="34"/>
        <v>36.899258055601422</v>
      </c>
      <c r="AS80" s="25">
        <f t="shared" si="34"/>
        <v>54.475905837445524</v>
      </c>
      <c r="AT80" s="26">
        <f t="shared" si="47"/>
        <v>32.089985388058821</v>
      </c>
      <c r="AU80" s="26">
        <f t="shared" si="48"/>
        <v>42.918374297164178</v>
      </c>
      <c r="AV80" s="27">
        <f t="shared" si="49"/>
        <v>61.237780871037444</v>
      </c>
      <c r="AW80" s="27">
        <f t="shared" si="50"/>
        <v>52.782618370452546</v>
      </c>
      <c r="AX80" s="28">
        <f t="shared" si="51"/>
        <v>78.635951890057186</v>
      </c>
      <c r="AY80" s="28">
        <f t="shared" si="52"/>
        <v>54.849951046671151</v>
      </c>
      <c r="BA80" s="23">
        <f t="shared" si="31"/>
        <v>29.671682570819907</v>
      </c>
      <c r="BB80" s="23">
        <f t="shared" si="31"/>
        <v>58.16107440089818</v>
      </c>
    </row>
    <row r="81" spans="3:54" x14ac:dyDescent="0.3">
      <c r="F81">
        <v>67</v>
      </c>
      <c r="G81" s="22">
        <f t="shared" si="37"/>
        <v>84.881046602961064</v>
      </c>
      <c r="H81" s="22">
        <f t="shared" si="38"/>
        <v>86.025961940988083</v>
      </c>
      <c r="I81" s="22">
        <f t="shared" si="38"/>
        <v>93.996607577916592</v>
      </c>
      <c r="J81" s="22">
        <f t="shared" si="38"/>
        <v>87.663799994642005</v>
      </c>
      <c r="K81" s="22">
        <f t="shared" si="38"/>
        <v>28.890930856272547</v>
      </c>
      <c r="L81" s="23"/>
      <c r="M81" s="22">
        <f t="shared" si="39"/>
        <v>34.093832169846664</v>
      </c>
      <c r="N81" s="24">
        <f t="shared" si="28"/>
        <v>20.519462719379561</v>
      </c>
      <c r="O81" s="24">
        <f>IF(Settings!$I$6&gt;69, 0.2*(N81), 0)</f>
        <v>0</v>
      </c>
      <c r="P81" s="25">
        <f t="shared" si="29"/>
        <v>61.953461727189747</v>
      </c>
      <c r="Q81" s="25">
        <f t="shared" si="29"/>
        <v>36.453267510066752</v>
      </c>
      <c r="R81" s="25">
        <f t="shared" si="29"/>
        <v>54.321639438545063</v>
      </c>
      <c r="S81" s="26">
        <f t="shared" si="40"/>
        <v>31.505219160159932</v>
      </c>
      <c r="T81" s="26">
        <f t="shared" si="41"/>
        <v>42.12899667249458</v>
      </c>
      <c r="U81" s="27">
        <f t="shared" si="42"/>
        <v>59.823362252344673</v>
      </c>
      <c r="V81" s="27">
        <f t="shared" si="43"/>
        <v>51.61557716459285</v>
      </c>
      <c r="W81" s="28">
        <f t="shared" si="44"/>
        <v>78.034198902276714</v>
      </c>
      <c r="X81" s="28">
        <f t="shared" si="45"/>
        <v>54.168678813924252</v>
      </c>
      <c r="Z81" s="23">
        <f t="shared" si="30"/>
        <v>29.578904200466638</v>
      </c>
      <c r="AA81" s="23">
        <f t="shared" si="30"/>
        <v>57.852198926571987</v>
      </c>
      <c r="AC81">
        <v>67</v>
      </c>
      <c r="AE81" s="45">
        <f t="shared" si="35"/>
        <v>70.381557656506004</v>
      </c>
      <c r="AG81">
        <f t="shared" si="46"/>
        <v>70.381557656506004</v>
      </c>
      <c r="AH81" s="22">
        <f t="shared" si="32"/>
        <v>85.871354687838064</v>
      </c>
      <c r="AI81" s="22">
        <f t="shared" si="32"/>
        <v>88.124485667129875</v>
      </c>
      <c r="AJ81" s="22">
        <f t="shared" si="32"/>
        <v>96.127751930710076</v>
      </c>
      <c r="AK81" s="22">
        <f t="shared" si="32"/>
        <v>89.69791633470453</v>
      </c>
      <c r="AL81" s="22">
        <f t="shared" si="32"/>
        <v>29.121216915944636</v>
      </c>
      <c r="AM81" s="23"/>
      <c r="AN81" s="22">
        <f t="shared" si="33"/>
        <v>35.095820707830576</v>
      </c>
      <c r="AO81" s="24">
        <f t="shared" si="33"/>
        <v>21.18721470698782</v>
      </c>
      <c r="AP81" s="24">
        <f>IF(Settings!$I$6&gt;69, 0.2*(AO81), 0)</f>
        <v>0</v>
      </c>
      <c r="AQ81" s="25">
        <f t="shared" si="34"/>
        <v>63.174916850576828</v>
      </c>
      <c r="AR81" s="25">
        <f t="shared" si="34"/>
        <v>36.93346772015488</v>
      </c>
      <c r="AS81" s="25">
        <f t="shared" si="34"/>
        <v>54.486941547305037</v>
      </c>
      <c r="AT81" s="26">
        <f t="shared" si="47"/>
        <v>32.135845017004144</v>
      </c>
      <c r="AU81" s="26">
        <f t="shared" si="48"/>
        <v>42.979935475185023</v>
      </c>
      <c r="AV81" s="27">
        <f t="shared" si="49"/>
        <v>61.349577283073053</v>
      </c>
      <c r="AW81" s="27">
        <f t="shared" si="50"/>
        <v>52.874691400277925</v>
      </c>
      <c r="AX81" s="28">
        <f t="shared" si="51"/>
        <v>78.682183393578782</v>
      </c>
      <c r="AY81" s="28">
        <f t="shared" si="52"/>
        <v>54.902488419671371</v>
      </c>
      <c r="BA81" s="23">
        <f t="shared" si="31"/>
        <v>29.678354020063161</v>
      </c>
      <c r="BB81" s="23">
        <f t="shared" si="31"/>
        <v>58.184463263309887</v>
      </c>
    </row>
    <row r="82" spans="3:54" x14ac:dyDescent="0.3">
      <c r="F82">
        <v>68</v>
      </c>
      <c r="G82" s="22">
        <f t="shared" si="37"/>
        <v>85.195883506905631</v>
      </c>
      <c r="H82" s="22">
        <f t="shared" si="38"/>
        <v>86.66572187181481</v>
      </c>
      <c r="I82" s="22">
        <f t="shared" si="38"/>
        <v>94.657066928073036</v>
      </c>
      <c r="J82" s="22">
        <f t="shared" si="38"/>
        <v>88.284805098394699</v>
      </c>
      <c r="K82" s="22">
        <f t="shared" si="38"/>
        <v>28.964619429299574</v>
      </c>
      <c r="L82" s="23"/>
      <c r="M82" s="22">
        <f t="shared" si="39"/>
        <v>34.399434754260717</v>
      </c>
      <c r="N82" s="24">
        <f t="shared" si="28"/>
        <v>20.721566645058729</v>
      </c>
      <c r="O82" s="24">
        <f>IF(Settings!$I$6&gt;69, 0.2*(N82), 0)</f>
        <v>0</v>
      </c>
      <c r="P82" s="25">
        <f t="shared" si="29"/>
        <v>62.326947245185742</v>
      </c>
      <c r="Q82" s="25">
        <f t="shared" si="29"/>
        <v>36.6024740037141</v>
      </c>
      <c r="R82" s="25">
        <f t="shared" si="29"/>
        <v>54.375395863809565</v>
      </c>
      <c r="S82" s="26">
        <f t="shared" si="40"/>
        <v>31.698260969156884</v>
      </c>
      <c r="T82" s="26">
        <f t="shared" si="41"/>
        <v>42.390460351140717</v>
      </c>
      <c r="U82" s="27">
        <f t="shared" si="42"/>
        <v>60.288059781112381</v>
      </c>
      <c r="V82" s="27">
        <f t="shared" si="43"/>
        <v>51.999433123088885</v>
      </c>
      <c r="W82" s="28">
        <f t="shared" si="44"/>
        <v>78.235379911768646</v>
      </c>
      <c r="X82" s="28">
        <f t="shared" si="45"/>
        <v>54.395872769737672</v>
      </c>
      <c r="Z82" s="23">
        <f t="shared" si="30"/>
        <v>29.611138854469374</v>
      </c>
      <c r="AA82" s="23">
        <f t="shared" si="30"/>
        <v>57.956335413560829</v>
      </c>
      <c r="AC82">
        <v>68</v>
      </c>
      <c r="AE82" s="45">
        <f t="shared" si="35"/>
        <v>70.618880671460559</v>
      </c>
      <c r="AG82">
        <f t="shared" si="46"/>
        <v>70.618880671460559</v>
      </c>
      <c r="AH82" s="22">
        <f t="shared" si="32"/>
        <v>85.93332800005021</v>
      </c>
      <c r="AI82" s="22">
        <f t="shared" si="32"/>
        <v>88.264982590065884</v>
      </c>
      <c r="AJ82" s="22">
        <f t="shared" si="32"/>
        <v>96.266742679292975</v>
      </c>
      <c r="AK82" s="22">
        <f t="shared" si="32"/>
        <v>89.833798333103843</v>
      </c>
      <c r="AL82" s="22">
        <f t="shared" si="32"/>
        <v>29.135475952585274</v>
      </c>
      <c r="AM82" s="23"/>
      <c r="AN82" s="22">
        <f t="shared" si="33"/>
        <v>35.162850396547292</v>
      </c>
      <c r="AO82" s="24">
        <f t="shared" si="33"/>
        <v>21.232428009576598</v>
      </c>
      <c r="AP82" s="24">
        <f>IF(Settings!$I$6&gt;69, 0.2*(AO82), 0)</f>
        <v>0</v>
      </c>
      <c r="AQ82" s="25">
        <f t="shared" si="34"/>
        <v>63.256316005391042</v>
      </c>
      <c r="AR82" s="25">
        <f t="shared" si="34"/>
        <v>36.964661984005247</v>
      </c>
      <c r="AS82" s="25">
        <f t="shared" si="34"/>
        <v>54.496905296318687</v>
      </c>
      <c r="AT82" s="26">
        <f t="shared" si="47"/>
        <v>32.177796114430699</v>
      </c>
      <c r="AU82" s="26">
        <f t="shared" si="48"/>
        <v>43.036203986224862</v>
      </c>
      <c r="AV82" s="27">
        <f t="shared" si="49"/>
        <v>61.451960757870168</v>
      </c>
      <c r="AW82" s="27">
        <f t="shared" si="50"/>
        <v>52.958989554039526</v>
      </c>
      <c r="AX82" s="28">
        <f t="shared" si="51"/>
        <v>78.724353957026693</v>
      </c>
      <c r="AY82" s="28">
        <f t="shared" si="52"/>
        <v>54.950431976410663</v>
      </c>
      <c r="BA82" s="23">
        <f t="shared" si="31"/>
        <v>29.684381819884283</v>
      </c>
      <c r="BB82" s="23">
        <f t="shared" si="31"/>
        <v>58.205751640800564</v>
      </c>
    </row>
    <row r="83" spans="3:54" x14ac:dyDescent="0.3">
      <c r="F83">
        <v>69</v>
      </c>
      <c r="G83" s="22">
        <f t="shared" si="37"/>
        <v>85.491760168859273</v>
      </c>
      <c r="H83" s="22">
        <f t="shared" si="38"/>
        <v>87.289205513690021</v>
      </c>
      <c r="I83" s="22">
        <f t="shared" si="38"/>
        <v>95.29173165310452</v>
      </c>
      <c r="J83" s="22">
        <f t="shared" si="38"/>
        <v>88.889275658637061</v>
      </c>
      <c r="K83" s="22">
        <f t="shared" si="38"/>
        <v>29.033473775130847</v>
      </c>
      <c r="L83" s="23"/>
      <c r="M83" s="22">
        <f t="shared" si="39"/>
        <v>34.697159885392118</v>
      </c>
      <c r="N83" s="24">
        <f t="shared" si="28"/>
        <v>20.919752331850113</v>
      </c>
      <c r="O83" s="24">
        <f>IF(Settings!$I$6&gt;69, 0.2*(N83), 0)</f>
        <v>0</v>
      </c>
      <c r="P83" s="25">
        <f t="shared" si="29"/>
        <v>62.689998075987219</v>
      </c>
      <c r="Q83" s="25">
        <f t="shared" si="29"/>
        <v>36.745521281851218</v>
      </c>
      <c r="R83" s="25">
        <f t="shared" si="29"/>
        <v>54.424907913182707</v>
      </c>
      <c r="S83" s="26">
        <f t="shared" si="40"/>
        <v>31.885731525072512</v>
      </c>
      <c r="T83" s="26">
        <f t="shared" si="41"/>
        <v>42.64356289722226</v>
      </c>
      <c r="U83" s="27">
        <f t="shared" si="42"/>
        <v>60.741424240954061</v>
      </c>
      <c r="V83" s="27">
        <f t="shared" si="43"/>
        <v>52.373523308214011</v>
      </c>
      <c r="W83" s="28">
        <f t="shared" si="44"/>
        <v>78.42835771440356</v>
      </c>
      <c r="X83" s="28">
        <f t="shared" si="45"/>
        <v>54.614361144773142</v>
      </c>
      <c r="Z83" s="23">
        <f t="shared" si="30"/>
        <v>29.640915970374667</v>
      </c>
      <c r="AA83" s="23">
        <f t="shared" si="30"/>
        <v>58.055422825913979</v>
      </c>
      <c r="AC83">
        <v>69</v>
      </c>
      <c r="AE83" s="45">
        <f t="shared" si="35"/>
        <v>70.837563442472316</v>
      </c>
      <c r="AG83">
        <f t="shared" si="46"/>
        <v>70.837563442472316</v>
      </c>
      <c r="AH83" s="22">
        <f t="shared" si="32"/>
        <v>85.989624941489936</v>
      </c>
      <c r="AI83" s="22">
        <f t="shared" si="32"/>
        <v>88.393679995732327</v>
      </c>
      <c r="AJ83" s="22">
        <f t="shared" si="32"/>
        <v>96.393643274915704</v>
      </c>
      <c r="AK83" s="22">
        <f t="shared" si="32"/>
        <v>89.958234024259681</v>
      </c>
      <c r="AL83" s="22">
        <f t="shared" si="32"/>
        <v>29.148412382689596</v>
      </c>
      <c r="AM83" s="23"/>
      <c r="AN83" s="22">
        <f t="shared" si="33"/>
        <v>35.224243304951493</v>
      </c>
      <c r="AO83" s="24">
        <f t="shared" si="33"/>
        <v>21.273902023548224</v>
      </c>
      <c r="AP83" s="24">
        <f>IF(Settings!$I$6&gt;69, 0.2*(AO83), 0)</f>
        <v>0</v>
      </c>
      <c r="AQ83" s="25">
        <f t="shared" si="34"/>
        <v>63.330836733245</v>
      </c>
      <c r="AR83" s="25">
        <f t="shared" si="34"/>
        <v>36.993129946472003</v>
      </c>
      <c r="AS83" s="25">
        <f t="shared" si="34"/>
        <v>54.505915603977321</v>
      </c>
      <c r="AT83" s="26">
        <f t="shared" si="47"/>
        <v>32.216193635202579</v>
      </c>
      <c r="AU83" s="26">
        <f t="shared" si="48"/>
        <v>43.08766733810706</v>
      </c>
      <c r="AV83" s="27">
        <f t="shared" si="49"/>
        <v>61.545768806858689</v>
      </c>
      <c r="AW83" s="27">
        <f t="shared" si="50"/>
        <v>53.036207997439398</v>
      </c>
      <c r="AX83" s="28">
        <f t="shared" si="51"/>
        <v>78.762851520315238</v>
      </c>
      <c r="AY83" s="28">
        <f t="shared" si="52"/>
        <v>54.994216623194312</v>
      </c>
      <c r="BA83" s="23">
        <f t="shared" si="31"/>
        <v>29.689836470202238</v>
      </c>
      <c r="BB83" s="23">
        <f t="shared" si="31"/>
        <v>58.225146899659102</v>
      </c>
    </row>
    <row r="84" spans="3:54" x14ac:dyDescent="0.3">
      <c r="F84">
        <v>70</v>
      </c>
      <c r="G84" s="22">
        <f t="shared" si="37"/>
        <v>85.769769152001331</v>
      </c>
      <c r="H84" s="22">
        <f t="shared" si="38"/>
        <v>87.896779064835755</v>
      </c>
      <c r="I84" s="22">
        <f t="shared" si="38"/>
        <v>95.901482456141949</v>
      </c>
      <c r="J84" s="22">
        <f t="shared" si="38"/>
        <v>89.477606607162741</v>
      </c>
      <c r="K84" s="22">
        <f t="shared" si="38"/>
        <v>29.097802976266394</v>
      </c>
      <c r="L84" s="23"/>
      <c r="M84" s="22">
        <f t="shared" si="39"/>
        <v>34.987167108003028</v>
      </c>
      <c r="N84" s="24">
        <f t="shared" si="28"/>
        <v>21.114075519423295</v>
      </c>
      <c r="O84" s="24">
        <f>IF(Settings!$I$6&gt;69, 0.2*(N84), 0)</f>
        <v>0</v>
      </c>
      <c r="P84" s="25">
        <f t="shared" si="29"/>
        <v>63.042889585546327</v>
      </c>
      <c r="Q84" s="25">
        <f t="shared" si="29"/>
        <v>36.882653439259713</v>
      </c>
      <c r="R84" s="25">
        <f t="shared" si="29"/>
        <v>54.470508327980063</v>
      </c>
      <c r="S84" s="26">
        <f t="shared" si="40"/>
        <v>32.067780812972124</v>
      </c>
      <c r="T84" s="26">
        <f t="shared" si="41"/>
        <v>42.888548555881236</v>
      </c>
      <c r="U84" s="27">
        <f t="shared" si="42"/>
        <v>61.183697646670772</v>
      </c>
      <c r="V84" s="27">
        <f t="shared" si="43"/>
        <v>52.738067438901453</v>
      </c>
      <c r="W84" s="28">
        <f t="shared" si="44"/>
        <v>78.613517620618765</v>
      </c>
      <c r="X84" s="28">
        <f t="shared" si="45"/>
        <v>54.82446573837327</v>
      </c>
      <c r="Z84" s="23">
        <f t="shared" si="30"/>
        <v>29.668421426203039</v>
      </c>
      <c r="AA84" s="23">
        <f t="shared" si="30"/>
        <v>58.14970596884249</v>
      </c>
      <c r="AC84">
        <v>70</v>
      </c>
      <c r="AE84" s="45">
        <f t="shared" si="35"/>
        <v>71.039070044546008</v>
      </c>
      <c r="AG84">
        <f t="shared" si="46"/>
        <v>71.039070044546008</v>
      </c>
      <c r="AH84" s="22">
        <f t="shared" si="32"/>
        <v>86.040822403041474</v>
      </c>
      <c r="AI84" s="22">
        <f t="shared" si="32"/>
        <v>88.511623308628828</v>
      </c>
      <c r="AJ84" s="22">
        <f t="shared" si="32"/>
        <v>96.509588174995685</v>
      </c>
      <c r="AK84" s="22">
        <f t="shared" si="32"/>
        <v>90.072242728723054</v>
      </c>
      <c r="AL84" s="22">
        <f t="shared" si="32"/>
        <v>29.16016316620733</v>
      </c>
      <c r="AM84" s="23"/>
      <c r="AN84" s="22">
        <f t="shared" si="33"/>
        <v>35.280499783665334</v>
      </c>
      <c r="AO84" s="24">
        <f t="shared" si="33"/>
        <v>21.311959353410963</v>
      </c>
      <c r="AP84" s="24">
        <f>IF(Settings!$I$6&gt;69, 0.2*(AO84), 0)</f>
        <v>0</v>
      </c>
      <c r="AQ84" s="25">
        <f t="shared" si="34"/>
        <v>63.399094919935351</v>
      </c>
      <c r="AR84" s="25">
        <f t="shared" si="34"/>
        <v>37.019129509961573</v>
      </c>
      <c r="AS84" s="25">
        <f t="shared" si="34"/>
        <v>54.514075721652361</v>
      </c>
      <c r="AT84" s="26">
        <f t="shared" si="47"/>
        <v>32.251357038931623</v>
      </c>
      <c r="AU84" s="26">
        <f t="shared" si="48"/>
        <v>43.134763297699884</v>
      </c>
      <c r="AV84" s="27">
        <f t="shared" si="49"/>
        <v>61.631757726541686</v>
      </c>
      <c r="AW84" s="27">
        <f t="shared" si="50"/>
        <v>53.106973985177298</v>
      </c>
      <c r="AX84" s="28">
        <f t="shared" si="51"/>
        <v>78.798022208121452</v>
      </c>
      <c r="AY84" s="28">
        <f t="shared" si="52"/>
        <v>55.034231128279245</v>
      </c>
      <c r="BA84" s="23">
        <f t="shared" si="31"/>
        <v>29.694779486601597</v>
      </c>
      <c r="BB84" s="23">
        <f t="shared" si="31"/>
        <v>58.242833126617761</v>
      </c>
    </row>
    <row r="85" spans="3:54" x14ac:dyDescent="0.3">
      <c r="Z85" t="s">
        <v>51</v>
      </c>
      <c r="AA85" t="s">
        <v>50</v>
      </c>
      <c r="BA85" t="s">
        <v>51</v>
      </c>
      <c r="BB85" t="s">
        <v>50</v>
      </c>
    </row>
    <row r="86" spans="3:54" x14ac:dyDescent="0.3">
      <c r="C86" t="s">
        <v>31</v>
      </c>
      <c r="D86">
        <v>1</v>
      </c>
      <c r="E86" s="1" t="s">
        <v>38</v>
      </c>
      <c r="F86">
        <v>0</v>
      </c>
      <c r="G86" s="22">
        <f t="shared" ref="G86:R101" si="53">G14*G$12</f>
        <v>0</v>
      </c>
      <c r="H86" s="22">
        <f t="shared" si="53"/>
        <v>0</v>
      </c>
      <c r="I86" s="22">
        <f t="shared" si="53"/>
        <v>0</v>
      </c>
      <c r="J86" s="22">
        <f t="shared" si="53"/>
        <v>0</v>
      </c>
      <c r="K86" s="22">
        <f t="shared" si="53"/>
        <v>0</v>
      </c>
      <c r="L86" s="23">
        <f>Z86+L170*(AA86-Z86)</f>
        <v>0</v>
      </c>
      <c r="M86" s="22">
        <f t="shared" si="53"/>
        <v>0</v>
      </c>
      <c r="N86" s="24">
        <f t="shared" si="53"/>
        <v>0</v>
      </c>
      <c r="O86" s="24">
        <f t="shared" si="53"/>
        <v>0</v>
      </c>
      <c r="P86" s="25">
        <f t="shared" si="53"/>
        <v>0</v>
      </c>
      <c r="Q86" s="25">
        <f t="shared" si="53"/>
        <v>0</v>
      </c>
      <c r="R86" s="25">
        <f t="shared" si="53"/>
        <v>0</v>
      </c>
      <c r="S86" s="26">
        <f t="shared" ref="S86:T101" si="54">S14</f>
        <v>0</v>
      </c>
      <c r="T86" s="26">
        <f t="shared" si="54"/>
        <v>0</v>
      </c>
      <c r="U86" s="27">
        <f t="shared" ref="U86:X101" si="55">U14*U$12</f>
        <v>0</v>
      </c>
      <c r="V86" s="27">
        <f t="shared" si="55"/>
        <v>0</v>
      </c>
      <c r="W86" s="28">
        <f t="shared" si="55"/>
        <v>0</v>
      </c>
      <c r="X86" s="28">
        <f t="shared" si="55"/>
        <v>0</v>
      </c>
      <c r="Y86" t="e">
        <f>NA()</f>
        <v>#N/A</v>
      </c>
      <c r="Z86" s="23">
        <f>Z14*Z$12</f>
        <v>0</v>
      </c>
      <c r="AA86" s="23">
        <f>AA14*($AM$166/0.778237)</f>
        <v>0</v>
      </c>
      <c r="AD86" t="s">
        <v>31</v>
      </c>
      <c r="AE86">
        <v>1</v>
      </c>
      <c r="AF86" s="1" t="s">
        <v>38</v>
      </c>
      <c r="AG86">
        <f>AE14</f>
        <v>6.1169246739172793</v>
      </c>
      <c r="AH86" s="22">
        <f>AH14*AH$12</f>
        <v>0.57498383720014623</v>
      </c>
      <c r="AI86" s="22">
        <f t="shared" ref="AI86:AS101" si="56">AI14*AI$12</f>
        <v>6.4165671208435322</v>
      </c>
      <c r="AJ86" s="22">
        <f t="shared" si="56"/>
        <v>1.3997005621922347</v>
      </c>
      <c r="AK86" s="22">
        <f t="shared" si="56"/>
        <v>6.9261920685718117</v>
      </c>
      <c r="AL86" s="22">
        <f t="shared" si="56"/>
        <v>0.42522270935185774</v>
      </c>
      <c r="AM86" s="23">
        <f>BA86+AM170*(BB86-BA86)</f>
        <v>1.6650309591999624</v>
      </c>
      <c r="AN86" s="22">
        <f t="shared" si="56"/>
        <v>1.1962584283920532</v>
      </c>
      <c r="AO86" s="24">
        <f t="shared" si="56"/>
        <v>1.2513278693529823</v>
      </c>
      <c r="AP86" s="24">
        <f t="shared" si="56"/>
        <v>0</v>
      </c>
      <c r="AQ86" s="25">
        <f t="shared" si="56"/>
        <v>7.963126766612759</v>
      </c>
      <c r="AR86" s="25">
        <f t="shared" si="56"/>
        <v>3.2151033275937073</v>
      </c>
      <c r="AS86" s="25">
        <f t="shared" si="56"/>
        <v>3.4333064447346748</v>
      </c>
      <c r="AT86" s="26">
        <f>AT14</f>
        <v>3.2516213075916895</v>
      </c>
      <c r="AU86" s="26">
        <f>AU14</f>
        <v>3.0434713751413627</v>
      </c>
      <c r="AV86" s="27">
        <f>AV14*AV$12</f>
        <v>4.6340808538574416</v>
      </c>
      <c r="AW86" s="27">
        <f>AW14*AW$12</f>
        <v>4.1623519143066874</v>
      </c>
      <c r="AX86" s="28">
        <f>AX14*AX$12</f>
        <v>13.520314840196573</v>
      </c>
      <c r="AY86" s="28">
        <f>AY14*AY$12</f>
        <v>6.3369357954005858</v>
      </c>
      <c r="AZ86" t="e">
        <f>NA()</f>
        <v>#N/A</v>
      </c>
      <c r="BA86" s="23">
        <f>BA14*BA$12</f>
        <v>1.6650309591999624</v>
      </c>
      <c r="BB86" s="23">
        <f>BB14*($AM$166/0.778237)</f>
        <v>11.937153690323344</v>
      </c>
    </row>
    <row r="87" spans="3:54" x14ac:dyDescent="0.3">
      <c r="D87">
        <v>2</v>
      </c>
      <c r="F87">
        <v>1</v>
      </c>
      <c r="G87" s="22">
        <f t="shared" si="53"/>
        <v>3.4063346375543012E-4</v>
      </c>
      <c r="H87" s="22">
        <f t="shared" si="53"/>
        <v>0.47175640034775951</v>
      </c>
      <c r="I87" s="22">
        <f t="shared" si="53"/>
        <v>8.5220270650388941E-3</v>
      </c>
      <c r="J87" s="22">
        <f t="shared" si="53"/>
        <v>0.51130549502782807</v>
      </c>
      <c r="K87" s="22">
        <f t="shared" si="53"/>
        <v>6.0183872215119132E-4</v>
      </c>
      <c r="L87" s="23">
        <f t="shared" ref="L87:L150" si="57">Z87+L171*(AA87-Z87)</f>
        <v>1.3057694940541372E-2</v>
      </c>
      <c r="M87" s="22">
        <f t="shared" si="53"/>
        <v>3.7265912736133236E-2</v>
      </c>
      <c r="N87" s="24">
        <f t="shared" si="53"/>
        <v>7.5787171182540025E-2</v>
      </c>
      <c r="O87" s="24">
        <f t="shared" si="53"/>
        <v>0</v>
      </c>
      <c r="P87" s="25">
        <f t="shared" si="53"/>
        <v>0.83317394605823836</v>
      </c>
      <c r="Q87" s="25">
        <f t="shared" si="53"/>
        <v>0.17810462675564379</v>
      </c>
      <c r="R87" s="25">
        <f t="shared" si="53"/>
        <v>1.9911576761639203E-2</v>
      </c>
      <c r="S87" s="26">
        <f t="shared" si="54"/>
        <v>0.28726990009627507</v>
      </c>
      <c r="T87" s="26">
        <f t="shared" si="54"/>
        <v>0.16255603687291567</v>
      </c>
      <c r="U87" s="27">
        <f t="shared" si="55"/>
        <v>0.33459330102550805</v>
      </c>
      <c r="V87" s="27">
        <f t="shared" si="55"/>
        <v>0.3060228497720115</v>
      </c>
      <c r="W87" s="28">
        <f t="shared" si="55"/>
        <v>1.2885998314539369</v>
      </c>
      <c r="X87" s="28">
        <f t="shared" si="55"/>
        <v>0.50426138696360068</v>
      </c>
      <c r="Y87" t="e">
        <f>NA()</f>
        <v>#N/A</v>
      </c>
      <c r="Z87" s="23">
        <f t="shared" ref="Z87:Z150" si="58">Z15*Z$12</f>
        <v>1.3057694940541372E-2</v>
      </c>
      <c r="AA87" s="23">
        <f t="shared" ref="AA87:AA150" si="59">AA15*($AM$166/0.778237)</f>
        <v>2.2078225049929383</v>
      </c>
      <c r="AE87">
        <v>2</v>
      </c>
      <c r="AG87">
        <f t="shared" ref="AG87:AG150" si="60">AE15</f>
        <v>6.4330545104874606</v>
      </c>
      <c r="AH87" s="22">
        <f t="shared" ref="AH87:AL102" si="61">AH15*AH$12</f>
        <v>0.69094395900161709</v>
      </c>
      <c r="AI87" s="22">
        <f t="shared" si="61"/>
        <v>6.875601978326249</v>
      </c>
      <c r="AJ87" s="22">
        <f t="shared" si="61"/>
        <v>1.5957605741061704</v>
      </c>
      <c r="AK87" s="22">
        <f t="shared" si="61"/>
        <v>7.4198658582205201</v>
      </c>
      <c r="AL87" s="22">
        <f t="shared" si="61"/>
        <v>0.49934972528944105</v>
      </c>
      <c r="AM87" s="23">
        <f t="shared" ref="AM87:AM150" si="62">BA87+AM171*(BB87-BA87)</f>
        <v>1.8705618041342307</v>
      </c>
      <c r="AN87" s="22">
        <f t="shared" si="56"/>
        <v>1.3108084963612492</v>
      </c>
      <c r="AO87" s="24">
        <f t="shared" si="56"/>
        <v>1.348650178691704</v>
      </c>
      <c r="AP87" s="24">
        <f t="shared" si="56"/>
        <v>0</v>
      </c>
      <c r="AQ87" s="25">
        <f t="shared" si="56"/>
        <v>8.4521031117313203</v>
      </c>
      <c r="AR87" s="25">
        <f t="shared" si="56"/>
        <v>3.463540859967976</v>
      </c>
      <c r="AS87" s="25">
        <f t="shared" si="56"/>
        <v>3.8824230116361576</v>
      </c>
      <c r="AT87" s="26">
        <f t="shared" ref="AT87:AU102" si="63">AT15</f>
        <v>3.4662107182870243</v>
      </c>
      <c r="AU87" s="26">
        <f t="shared" si="63"/>
        <v>3.2857695326052627</v>
      </c>
      <c r="AV87" s="27">
        <f t="shared" ref="AV87:AY102" si="64">AV15*AV$12</f>
        <v>4.9685402132691152</v>
      </c>
      <c r="AW87" s="27">
        <f t="shared" si="64"/>
        <v>4.4601224482687014</v>
      </c>
      <c r="AX87" s="28">
        <f t="shared" si="64"/>
        <v>14.345104433627682</v>
      </c>
      <c r="AY87" s="28">
        <f t="shared" si="64"/>
        <v>6.7660699870630454</v>
      </c>
      <c r="AZ87" t="e">
        <f>NA()</f>
        <v>#N/A</v>
      </c>
      <c r="BA87" s="23">
        <f t="shared" ref="BA87:BA150" si="65">BA15*BA$12</f>
        <v>1.8705618041342307</v>
      </c>
      <c r="BB87" s="23">
        <f t="shared" ref="BB87:BB150" si="66">BB15*($AM$166/0.778237)</f>
        <v>12.460922365357979</v>
      </c>
    </row>
    <row r="88" spans="3:54" x14ac:dyDescent="0.3">
      <c r="D88">
        <v>3</v>
      </c>
      <c r="F88">
        <v>2</v>
      </c>
      <c r="G88" s="22">
        <f t="shared" si="53"/>
        <v>6.6762595713012992E-3</v>
      </c>
      <c r="H88" s="22">
        <f t="shared" si="53"/>
        <v>1.3065986965290837</v>
      </c>
      <c r="I88" s="22">
        <f t="shared" si="53"/>
        <v>6.3830745070999118E-2</v>
      </c>
      <c r="J88" s="22">
        <f t="shared" si="53"/>
        <v>1.4149846771581684</v>
      </c>
      <c r="K88" s="22">
        <f t="shared" si="53"/>
        <v>8.3968069009461993E-3</v>
      </c>
      <c r="L88" s="23">
        <f t="shared" si="57"/>
        <v>9.2871657444703853E-2</v>
      </c>
      <c r="M88" s="22">
        <f t="shared" si="53"/>
        <v>0.14461947112758966</v>
      </c>
      <c r="N88" s="24">
        <f t="shared" si="53"/>
        <v>0.22554330201760056</v>
      </c>
      <c r="O88" s="24">
        <f t="shared" si="53"/>
        <v>0</v>
      </c>
      <c r="P88" s="25">
        <f t="shared" si="53"/>
        <v>2.0125786881890431</v>
      </c>
      <c r="Q88" s="25">
        <f t="shared" si="53"/>
        <v>0.55774340627901697</v>
      </c>
      <c r="R88" s="25">
        <f t="shared" si="53"/>
        <v>0.16069054977430455</v>
      </c>
      <c r="S88" s="26">
        <f t="shared" si="54"/>
        <v>0.74196080130908104</v>
      </c>
      <c r="T88" s="26">
        <f t="shared" si="54"/>
        <v>0.51279865912203948</v>
      </c>
      <c r="U88" s="27">
        <f t="shared" si="55"/>
        <v>0.9326011857261699</v>
      </c>
      <c r="V88" s="27">
        <f t="shared" si="55"/>
        <v>0.8475752662295063</v>
      </c>
      <c r="W88" s="28">
        <f t="shared" si="55"/>
        <v>3.2815806562891874</v>
      </c>
      <c r="X88" s="28">
        <f t="shared" si="55"/>
        <v>1.3656127593736762</v>
      </c>
      <c r="Y88" t="e">
        <f>NA()</f>
        <v>#N/A</v>
      </c>
      <c r="Z88" s="23">
        <f t="shared" si="58"/>
        <v>9.2871657444703853E-2</v>
      </c>
      <c r="AA88" s="23">
        <f t="shared" si="59"/>
        <v>4.3085983740523508</v>
      </c>
      <c r="AE88">
        <v>3</v>
      </c>
      <c r="AG88">
        <f t="shared" si="60"/>
        <v>6.7655223075357256</v>
      </c>
      <c r="AH88" s="22">
        <f t="shared" si="61"/>
        <v>0.82858552906667815</v>
      </c>
      <c r="AI88" s="22">
        <f t="shared" si="61"/>
        <v>7.3650841834725904</v>
      </c>
      <c r="AJ88" s="22">
        <f t="shared" si="61"/>
        <v>1.8174926515051706</v>
      </c>
      <c r="AK88" s="22">
        <f t="shared" si="61"/>
        <v>7.94605276990261</v>
      </c>
      <c r="AL88" s="22">
        <f t="shared" si="61"/>
        <v>0.58526292086380804</v>
      </c>
      <c r="AM88" s="23">
        <f t="shared" si="62"/>
        <v>2.0980470824160036</v>
      </c>
      <c r="AN88" s="22">
        <f t="shared" si="56"/>
        <v>1.4356587333592652</v>
      </c>
      <c r="AO88" s="24">
        <f t="shared" si="56"/>
        <v>1.4531229769314737</v>
      </c>
      <c r="AP88" s="24">
        <f t="shared" si="56"/>
        <v>0</v>
      </c>
      <c r="AQ88" s="25">
        <f t="shared" si="56"/>
        <v>8.9684560480660789</v>
      </c>
      <c r="AR88" s="25">
        <f t="shared" si="56"/>
        <v>3.7291194275331931</v>
      </c>
      <c r="AS88" s="25">
        <f t="shared" si="56"/>
        <v>4.3824586427821988</v>
      </c>
      <c r="AT88" s="26">
        <f t="shared" si="63"/>
        <v>3.6937391035895333</v>
      </c>
      <c r="AU88" s="26">
        <f t="shared" si="63"/>
        <v>3.5457630546088916</v>
      </c>
      <c r="AV88" s="27">
        <f t="shared" si="64"/>
        <v>5.3254460208891494</v>
      </c>
      <c r="AW88" s="27">
        <f t="shared" si="64"/>
        <v>4.7776438199366869</v>
      </c>
      <c r="AX88" s="28">
        <f t="shared" si="64"/>
        <v>15.211765772428402</v>
      </c>
      <c r="AY88" s="28">
        <f t="shared" si="64"/>
        <v>7.2210422334956537</v>
      </c>
      <c r="AZ88" t="e">
        <f>NA()</f>
        <v>#N/A</v>
      </c>
      <c r="BA88" s="23">
        <f t="shared" si="65"/>
        <v>2.0980470824160036</v>
      </c>
      <c r="BB88" s="23">
        <f t="shared" si="66"/>
        <v>13.00295356647236</v>
      </c>
    </row>
    <row r="89" spans="3:54" x14ac:dyDescent="0.3">
      <c r="D89">
        <v>4</v>
      </c>
      <c r="F89">
        <v>3</v>
      </c>
      <c r="G89" s="22">
        <f t="shared" si="53"/>
        <v>3.5912047766425544E-2</v>
      </c>
      <c r="H89" s="22">
        <f t="shared" si="53"/>
        <v>2.3507243132581461</v>
      </c>
      <c r="I89" s="22">
        <f t="shared" si="53"/>
        <v>0.20179697812754183</v>
      </c>
      <c r="J89" s="22">
        <f t="shared" si="53"/>
        <v>2.5436743177063139</v>
      </c>
      <c r="K89" s="22">
        <f t="shared" si="53"/>
        <v>3.7127510381395293E-2</v>
      </c>
      <c r="L89" s="23">
        <f t="shared" si="57"/>
        <v>0.27911142264964661</v>
      </c>
      <c r="M89" s="22">
        <f t="shared" si="53"/>
        <v>0.31574146724216012</v>
      </c>
      <c r="N89" s="24">
        <f t="shared" si="53"/>
        <v>0.42363648594785769</v>
      </c>
      <c r="O89" s="24">
        <f t="shared" si="53"/>
        <v>0</v>
      </c>
      <c r="P89" s="25">
        <f t="shared" si="53"/>
        <v>3.3449620437544016</v>
      </c>
      <c r="Q89" s="25">
        <f t="shared" si="53"/>
        <v>1.071311632336025</v>
      </c>
      <c r="R89" s="25">
        <f t="shared" si="53"/>
        <v>0.5174469510003562</v>
      </c>
      <c r="S89" s="26">
        <f t="shared" si="54"/>
        <v>1.281168494980391</v>
      </c>
      <c r="T89" s="26">
        <f t="shared" si="54"/>
        <v>0.99213359557143554</v>
      </c>
      <c r="U89" s="27">
        <f t="shared" si="55"/>
        <v>1.6845909405302817</v>
      </c>
      <c r="V89" s="27">
        <f t="shared" si="55"/>
        <v>1.5248873207471452</v>
      </c>
      <c r="W89" s="28">
        <f t="shared" si="55"/>
        <v>5.5826467715723176</v>
      </c>
      <c r="X89" s="28">
        <f t="shared" si="55"/>
        <v>2.4164481519986873</v>
      </c>
      <c r="Y89" t="e">
        <f>NA()</f>
        <v>#N/A</v>
      </c>
      <c r="Z89" s="23">
        <f t="shared" si="58"/>
        <v>0.27911142264964661</v>
      </c>
      <c r="AA89" s="23">
        <f t="shared" si="59"/>
        <v>6.3075177808623888</v>
      </c>
      <c r="AE89">
        <v>4</v>
      </c>
      <c r="AG89">
        <f t="shared" si="60"/>
        <v>7.1151724300087089</v>
      </c>
      <c r="AH89" s="22">
        <f t="shared" si="61"/>
        <v>0.99151836525936898</v>
      </c>
      <c r="AI89" s="22">
        <f t="shared" si="61"/>
        <v>7.886728826231133</v>
      </c>
      <c r="AJ89" s="22">
        <f t="shared" si="61"/>
        <v>2.0679034561486107</v>
      </c>
      <c r="AK89" s="22">
        <f t="shared" si="61"/>
        <v>8.5065543731528006</v>
      </c>
      <c r="AL89" s="22">
        <f t="shared" si="61"/>
        <v>0.68457239593180463</v>
      </c>
      <c r="AM89" s="23">
        <f t="shared" si="62"/>
        <v>2.3492164091045713</v>
      </c>
      <c r="AN89" s="22">
        <f t="shared" si="56"/>
        <v>1.5716333368159991</v>
      </c>
      <c r="AO89" s="24">
        <f t="shared" si="56"/>
        <v>1.5652156163088649</v>
      </c>
      <c r="AP89" s="24">
        <f t="shared" si="56"/>
        <v>0</v>
      </c>
      <c r="AQ89" s="25">
        <f t="shared" si="56"/>
        <v>9.5134089489539697</v>
      </c>
      <c r="AR89" s="25">
        <f t="shared" si="56"/>
        <v>4.0127474784574666</v>
      </c>
      <c r="AS89" s="25">
        <f t="shared" si="56"/>
        <v>4.9377176508323455</v>
      </c>
      <c r="AT89" s="26">
        <f t="shared" si="63"/>
        <v>3.9348379822352584</v>
      </c>
      <c r="AU89" s="26">
        <f t="shared" si="63"/>
        <v>3.8245278141118506</v>
      </c>
      <c r="AV89" s="27">
        <f t="shared" si="64"/>
        <v>5.706087773139247</v>
      </c>
      <c r="AW89" s="27">
        <f t="shared" si="64"/>
        <v>5.1160285880661611</v>
      </c>
      <c r="AX89" s="28">
        <f t="shared" si="64"/>
        <v>16.121445721388749</v>
      </c>
      <c r="AY89" s="28">
        <f t="shared" si="64"/>
        <v>7.7030103694422092</v>
      </c>
      <c r="AZ89" t="e">
        <f>NA()</f>
        <v>#N/A</v>
      </c>
      <c r="BA89" s="23">
        <f t="shared" si="65"/>
        <v>2.3492164091045713</v>
      </c>
      <c r="BB89" s="23">
        <f t="shared" si="66"/>
        <v>13.563417079032659</v>
      </c>
    </row>
    <row r="90" spans="3:54" x14ac:dyDescent="0.3">
      <c r="D90">
        <v>5</v>
      </c>
      <c r="F90">
        <v>4</v>
      </c>
      <c r="G90" s="22">
        <f t="shared" si="53"/>
        <v>0.11387946630177474</v>
      </c>
      <c r="H90" s="22">
        <f t="shared" si="53"/>
        <v>3.5446678761448966</v>
      </c>
      <c r="I90" s="22">
        <f t="shared" si="53"/>
        <v>0.44828652045095291</v>
      </c>
      <c r="J90" s="22">
        <f t="shared" si="53"/>
        <v>3.8325610010259692</v>
      </c>
      <c r="K90" s="22">
        <f t="shared" si="53"/>
        <v>0.10265240251853205</v>
      </c>
      <c r="L90" s="23">
        <f t="shared" si="57"/>
        <v>0.59007510870322988</v>
      </c>
      <c r="M90" s="22">
        <f t="shared" si="53"/>
        <v>0.5447518787717911</v>
      </c>
      <c r="N90" s="24">
        <f t="shared" si="53"/>
        <v>0.65908875677881007</v>
      </c>
      <c r="O90" s="24">
        <f t="shared" si="53"/>
        <v>0</v>
      </c>
      <c r="P90" s="25">
        <f t="shared" si="53"/>
        <v>4.7705969232958596</v>
      </c>
      <c r="Q90" s="25">
        <f t="shared" si="53"/>
        <v>1.6848290288300485</v>
      </c>
      <c r="R90" s="25">
        <f t="shared" si="53"/>
        <v>1.1451085632237195</v>
      </c>
      <c r="S90" s="26">
        <f t="shared" si="54"/>
        <v>1.8761462002167502</v>
      </c>
      <c r="T90" s="26">
        <f t="shared" si="54"/>
        <v>1.5714822091202731</v>
      </c>
      <c r="U90" s="27">
        <f t="shared" si="55"/>
        <v>2.5478495706039648</v>
      </c>
      <c r="V90" s="27">
        <f t="shared" si="55"/>
        <v>2.2993845216589155</v>
      </c>
      <c r="W90" s="28">
        <f t="shared" si="55"/>
        <v>8.0528728596285895</v>
      </c>
      <c r="X90" s="28">
        <f t="shared" si="55"/>
        <v>3.5926012888082148</v>
      </c>
      <c r="Y90" t="e">
        <f>NA()</f>
        <v>#N/A</v>
      </c>
      <c r="Z90" s="23">
        <f t="shared" si="58"/>
        <v>0.59007510870322988</v>
      </c>
      <c r="AA90" s="23">
        <f t="shared" si="59"/>
        <v>8.2095192526856522</v>
      </c>
      <c r="AE90">
        <v>5</v>
      </c>
      <c r="AG90">
        <f t="shared" si="60"/>
        <v>7.482892880623127</v>
      </c>
      <c r="AH90" s="22">
        <f t="shared" si="61"/>
        <v>1.1838412233271312</v>
      </c>
      <c r="AI90" s="22">
        <f t="shared" si="61"/>
        <v>8.4423084055130175</v>
      </c>
      <c r="AJ90" s="22">
        <f t="shared" si="61"/>
        <v>2.3502825667415332</v>
      </c>
      <c r="AK90" s="22">
        <f t="shared" si="61"/>
        <v>9.1032283695690772</v>
      </c>
      <c r="AL90" s="22">
        <f t="shared" si="61"/>
        <v>0.79904870741720058</v>
      </c>
      <c r="AM90" s="23">
        <f t="shared" si="62"/>
        <v>2.6258261190705716</v>
      </c>
      <c r="AN90" s="22">
        <f t="shared" si="56"/>
        <v>1.7196069299471093</v>
      </c>
      <c r="AO90" s="24">
        <f t="shared" si="56"/>
        <v>1.6854207287636278</v>
      </c>
      <c r="AP90" s="24">
        <f t="shared" si="56"/>
        <v>0</v>
      </c>
      <c r="AQ90" s="25">
        <f t="shared" si="56"/>
        <v>10.088202888795918</v>
      </c>
      <c r="AR90" s="25">
        <f t="shared" si="56"/>
        <v>4.315344445558047</v>
      </c>
      <c r="AS90" s="25">
        <f t="shared" si="56"/>
        <v>5.5525973782783682</v>
      </c>
      <c r="AT90" s="26">
        <f t="shared" si="63"/>
        <v>4.1901512814507171</v>
      </c>
      <c r="AU90" s="26">
        <f t="shared" si="63"/>
        <v>4.1231754601161903</v>
      </c>
      <c r="AV90" s="27">
        <f t="shared" si="64"/>
        <v>6.1118009830075186</v>
      </c>
      <c r="AW90" s="27">
        <f t="shared" si="64"/>
        <v>5.4764265519340505</v>
      </c>
      <c r="AX90" s="28">
        <f t="shared" si="64"/>
        <v>17.075202722933838</v>
      </c>
      <c r="AY90" s="28">
        <f t="shared" si="64"/>
        <v>8.2131337209921593</v>
      </c>
      <c r="AZ90" t="e">
        <f>NA()</f>
        <v>#N/A</v>
      </c>
      <c r="BA90" s="23">
        <f t="shared" si="65"/>
        <v>2.6258261190705716</v>
      </c>
      <c r="BB90" s="23">
        <f t="shared" si="66"/>
        <v>14.142432330222483</v>
      </c>
    </row>
    <row r="91" spans="3:54" x14ac:dyDescent="0.3">
      <c r="D91">
        <v>6</v>
      </c>
      <c r="F91">
        <v>5</v>
      </c>
      <c r="G91" s="22">
        <f t="shared" si="53"/>
        <v>0.27052353936947648</v>
      </c>
      <c r="H91" s="22">
        <f t="shared" si="53"/>
        <v>4.8523202645074592</v>
      </c>
      <c r="I91" s="22">
        <f t="shared" si="53"/>
        <v>0.82096421727555802</v>
      </c>
      <c r="J91" s="22">
        <f t="shared" si="53"/>
        <v>5.2422790365737555</v>
      </c>
      <c r="K91" s="22">
        <f t="shared" si="53"/>
        <v>0.21959782867212621</v>
      </c>
      <c r="L91" s="23">
        <f t="shared" si="57"/>
        <v>1.0295373354551045</v>
      </c>
      <c r="M91" s="22">
        <f t="shared" si="53"/>
        <v>0.82618191980783617</v>
      </c>
      <c r="N91" s="24">
        <f t="shared" si="53"/>
        <v>0.92486777023593214</v>
      </c>
      <c r="O91" s="24">
        <f t="shared" si="53"/>
        <v>0</v>
      </c>
      <c r="P91" s="25">
        <f t="shared" si="53"/>
        <v>6.2568880460487186</v>
      </c>
      <c r="Q91" s="25">
        <f t="shared" si="53"/>
        <v>2.3750068790936045</v>
      </c>
      <c r="R91" s="25">
        <f t="shared" si="53"/>
        <v>2.0650334094892342</v>
      </c>
      <c r="S91" s="26">
        <f t="shared" si="54"/>
        <v>2.5103573428883772</v>
      </c>
      <c r="T91" s="26">
        <f t="shared" si="54"/>
        <v>2.2308750426560007</v>
      </c>
      <c r="U91" s="27">
        <f t="shared" si="55"/>
        <v>3.4963024403941612</v>
      </c>
      <c r="V91" s="27">
        <f t="shared" si="55"/>
        <v>3.1476433054356665</v>
      </c>
      <c r="W91" s="28">
        <f t="shared" si="55"/>
        <v>10.613919851814035</v>
      </c>
      <c r="X91" s="28">
        <f t="shared" si="55"/>
        <v>4.8556274587552819</v>
      </c>
      <c r="Y91" t="e">
        <f>NA()</f>
        <v>#N/A</v>
      </c>
      <c r="Z91" s="23">
        <f t="shared" si="58"/>
        <v>1.0295373354551045</v>
      </c>
      <c r="AA91" s="23">
        <f t="shared" si="59"/>
        <v>10.019301871481169</v>
      </c>
      <c r="AE91">
        <v>6</v>
      </c>
      <c r="AG91">
        <f t="shared" si="60"/>
        <v>7.8696175551168945</v>
      </c>
      <c r="AH91" s="22">
        <f t="shared" si="61"/>
        <v>1.4101803041711234</v>
      </c>
      <c r="AI91" s="22">
        <f t="shared" si="61"/>
        <v>9.0336492882843338</v>
      </c>
      <c r="AJ91" s="22">
        <f t="shared" si="61"/>
        <v>2.6682155503928366</v>
      </c>
      <c r="AK91" s="22">
        <f t="shared" si="61"/>
        <v>9.7379842192854476</v>
      </c>
      <c r="AL91" s="22">
        <f t="shared" si="61"/>
        <v>0.93062548801681011</v>
      </c>
      <c r="AM91" s="23">
        <f t="shared" si="62"/>
        <v>2.9296376508337882</v>
      </c>
      <c r="AN91" s="22">
        <f t="shared" si="56"/>
        <v>1.8805052093339414</v>
      </c>
      <c r="AO91" s="24">
        <f t="shared" si="56"/>
        <v>1.8142543250650878</v>
      </c>
      <c r="AP91" s="24">
        <f t="shared" si="56"/>
        <v>0</v>
      </c>
      <c r="AQ91" s="25">
        <f t="shared" si="56"/>
        <v>10.694091827695546</v>
      </c>
      <c r="AR91" s="25">
        <f t="shared" si="56"/>
        <v>4.6378350455288908</v>
      </c>
      <c r="AS91" s="25">
        <f t="shared" si="56"/>
        <v>6.231534688908102</v>
      </c>
      <c r="AT91" s="26">
        <f t="shared" si="63"/>
        <v>4.460333007238221</v>
      </c>
      <c r="AU91" s="26">
        <f t="shared" si="63"/>
        <v>4.4428501953720643</v>
      </c>
      <c r="AV91" s="27">
        <f t="shared" si="64"/>
        <v>6.5439649204721366</v>
      </c>
      <c r="AW91" s="27">
        <f t="shared" si="64"/>
        <v>5.8600224543934054</v>
      </c>
      <c r="AX91" s="28">
        <f t="shared" si="64"/>
        <v>18.073989264676964</v>
      </c>
      <c r="AY91" s="28">
        <f t="shared" si="64"/>
        <v>8.7525654085501827</v>
      </c>
      <c r="AZ91" t="e">
        <f>NA()</f>
        <v>#N/A</v>
      </c>
      <c r="BA91" s="23">
        <f t="shared" si="65"/>
        <v>2.9296376508337882</v>
      </c>
      <c r="BB91" s="23">
        <f t="shared" si="66"/>
        <v>14.740062628262223</v>
      </c>
    </row>
    <row r="92" spans="3:54" x14ac:dyDescent="0.3">
      <c r="D92">
        <v>7</v>
      </c>
      <c r="F92">
        <v>6</v>
      </c>
      <c r="G92" s="22">
        <f t="shared" si="53"/>
        <v>0.53563333439381444</v>
      </c>
      <c r="H92" s="22">
        <f t="shared" si="53"/>
        <v>6.2484650239096871</v>
      </c>
      <c r="I92" s="22">
        <f t="shared" si="53"/>
        <v>1.3308220355870857</v>
      </c>
      <c r="J92" s="22">
        <f t="shared" si="53"/>
        <v>6.7453516558455622</v>
      </c>
      <c r="K92" s="22">
        <f t="shared" si="53"/>
        <v>0.39964179393424953</v>
      </c>
      <c r="L92" s="23">
        <f t="shared" si="57"/>
        <v>1.5917685398799204</v>
      </c>
      <c r="M92" s="22">
        <f t="shared" si="53"/>
        <v>1.1549478044276822</v>
      </c>
      <c r="N92" s="24">
        <f t="shared" si="53"/>
        <v>1.2158514210806197</v>
      </c>
      <c r="O92" s="24">
        <f t="shared" si="53"/>
        <v>0</v>
      </c>
      <c r="P92" s="25">
        <f t="shared" si="53"/>
        <v>7.7828400082943023</v>
      </c>
      <c r="Q92" s="25">
        <f t="shared" si="53"/>
        <v>3.1243001600311966</v>
      </c>
      <c r="R92" s="25">
        <f t="shared" si="53"/>
        <v>3.2738932914734455</v>
      </c>
      <c r="S92" s="26">
        <f t="shared" si="54"/>
        <v>3.1727275089080491</v>
      </c>
      <c r="T92" s="26">
        <f t="shared" si="54"/>
        <v>2.9551352987916379</v>
      </c>
      <c r="U92" s="27">
        <f t="shared" si="55"/>
        <v>4.5116609863621786</v>
      </c>
      <c r="V92" s="27">
        <f t="shared" si="55"/>
        <v>4.0533060535225527</v>
      </c>
      <c r="W92" s="28">
        <f t="shared" si="55"/>
        <v>13.215245669795198</v>
      </c>
      <c r="X92" s="28">
        <f t="shared" si="55"/>
        <v>6.1791731511253767</v>
      </c>
      <c r="Y92" t="e">
        <f>NA()</f>
        <v>#N/A</v>
      </c>
      <c r="Z92" s="23">
        <f t="shared" si="58"/>
        <v>1.5917685398799204</v>
      </c>
      <c r="AA92" s="23">
        <f t="shared" si="59"/>
        <v>11.741336883449186</v>
      </c>
      <c r="AE92">
        <v>7</v>
      </c>
      <c r="AG92">
        <f t="shared" si="60"/>
        <v>8.2763286140542487</v>
      </c>
      <c r="AH92" s="22">
        <f t="shared" si="61"/>
        <v>1.6757236342964592</v>
      </c>
      <c r="AI92" s="22">
        <f t="shared" si="61"/>
        <v>9.6626271954485663</v>
      </c>
      <c r="AJ92" s="22">
        <f t="shared" si="61"/>
        <v>3.025594730946215</v>
      </c>
      <c r="AK92" s="22">
        <f t="shared" si="61"/>
        <v>10.412777685802384</v>
      </c>
      <c r="AL92" s="22">
        <f t="shared" si="61"/>
        <v>1.0813986259043034</v>
      </c>
      <c r="AM92" s="23">
        <f t="shared" si="62"/>
        <v>3.2623918533241496</v>
      </c>
      <c r="AN92" s="22">
        <f t="shared" si="56"/>
        <v>2.0553051463007184</v>
      </c>
      <c r="AO92" s="24">
        <f t="shared" si="56"/>
        <v>1.9522557133166587</v>
      </c>
      <c r="AP92" s="24">
        <f t="shared" si="56"/>
        <v>0</v>
      </c>
      <c r="AQ92" s="25">
        <f t="shared" si="56"/>
        <v>11.332337038405273</v>
      </c>
      <c r="AR92" s="25">
        <f t="shared" si="56"/>
        <v>4.9811426612529957</v>
      </c>
      <c r="AS92" s="25">
        <f t="shared" si="56"/>
        <v>6.9789414698164576</v>
      </c>
      <c r="AT92" s="26">
        <f t="shared" si="63"/>
        <v>4.7460445026457743</v>
      </c>
      <c r="AU92" s="26">
        <f t="shared" si="63"/>
        <v>4.7847247331344338</v>
      </c>
      <c r="AV92" s="27">
        <f t="shared" si="64"/>
        <v>7.003999653523775</v>
      </c>
      <c r="AW92" s="27">
        <f t="shared" si="64"/>
        <v>6.2680330536182263</v>
      </c>
      <c r="AX92" s="28">
        <f t="shared" si="64"/>
        <v>19.118633121333609</v>
      </c>
      <c r="AY92" s="28">
        <f t="shared" si="64"/>
        <v>9.3224436130473585</v>
      </c>
      <c r="AZ92" t="e">
        <f>NA()</f>
        <v>#N/A</v>
      </c>
      <c r="BA92" s="23">
        <f t="shared" si="65"/>
        <v>3.2623918533241496</v>
      </c>
      <c r="BB92" s="23">
        <f t="shared" si="66"/>
        <v>15.356309153129851</v>
      </c>
    </row>
    <row r="93" spans="3:54" x14ac:dyDescent="0.3">
      <c r="D93">
        <v>8</v>
      </c>
      <c r="F93">
        <v>7</v>
      </c>
      <c r="G93" s="22">
        <f t="shared" si="53"/>
        <v>0.93574142497156421</v>
      </c>
      <c r="H93" s="22">
        <f t="shared" si="53"/>
        <v>7.7141601921049396</v>
      </c>
      <c r="I93" s="22">
        <f t="shared" si="53"/>
        <v>1.9834700442425188</v>
      </c>
      <c r="J93" s="22">
        <f t="shared" si="53"/>
        <v>8.3211606238013172</v>
      </c>
      <c r="K93" s="22">
        <f t="shared" si="53"/>
        <v>0.65083826415305324</v>
      </c>
      <c r="L93" s="23">
        <f t="shared" si="57"/>
        <v>2.2651724337903074</v>
      </c>
      <c r="M93" s="22">
        <f t="shared" si="53"/>
        <v>1.5263261199658094</v>
      </c>
      <c r="N93" s="24">
        <f t="shared" si="53"/>
        <v>1.5280493297791147</v>
      </c>
      <c r="O93" s="24">
        <f t="shared" si="53"/>
        <v>0</v>
      </c>
      <c r="P93" s="25">
        <f t="shared" si="53"/>
        <v>9.3337134326951539</v>
      </c>
      <c r="Q93" s="25">
        <f t="shared" si="53"/>
        <v>3.918859363014247</v>
      </c>
      <c r="R93" s="25">
        <f t="shared" si="53"/>
        <v>4.7515774323463704</v>
      </c>
      <c r="S93" s="26">
        <f t="shared" si="54"/>
        <v>3.8552306837060804</v>
      </c>
      <c r="T93" s="26">
        <f t="shared" si="54"/>
        <v>3.732124472432532</v>
      </c>
      <c r="U93" s="27">
        <f t="shared" si="55"/>
        <v>5.5801334755347209</v>
      </c>
      <c r="V93" s="27">
        <f t="shared" si="55"/>
        <v>5.0040853369356375</v>
      </c>
      <c r="W93" s="28">
        <f t="shared" si="55"/>
        <v>15.822059847968267</v>
      </c>
      <c r="X93" s="28">
        <f t="shared" si="55"/>
        <v>7.543893382011448</v>
      </c>
      <c r="Y93" t="e">
        <f>NA()</f>
        <v>#N/A</v>
      </c>
      <c r="Z93" s="23">
        <f t="shared" si="58"/>
        <v>2.2651724337903074</v>
      </c>
      <c r="AA93" s="23">
        <f t="shared" si="59"/>
        <v>13.379878745685257</v>
      </c>
      <c r="AE93">
        <v>8</v>
      </c>
      <c r="AG93">
        <f t="shared" si="60"/>
        <v>8.7040589772085397</v>
      </c>
      <c r="AH93" s="22">
        <f t="shared" si="61"/>
        <v>1.9862489699507169</v>
      </c>
      <c r="AI93" s="22">
        <f t="shared" si="61"/>
        <v>10.33116160479819</v>
      </c>
      <c r="AJ93" s="22">
        <f t="shared" si="61"/>
        <v>3.426626889843142</v>
      </c>
      <c r="AK93" s="22">
        <f t="shared" si="61"/>
        <v>11.129604183078019</v>
      </c>
      <c r="AL93" s="22">
        <f t="shared" si="61"/>
        <v>1.2536211640964534</v>
      </c>
      <c r="AM93" s="23">
        <f t="shared" si="62"/>
        <v>3.6257790808387509</v>
      </c>
      <c r="AN93" s="22">
        <f t="shared" si="56"/>
        <v>2.2450346555061391</v>
      </c>
      <c r="AO93" s="24">
        <f t="shared" si="56"/>
        <v>2.099987207112362</v>
      </c>
      <c r="AP93" s="24">
        <f t="shared" si="56"/>
        <v>0</v>
      </c>
      <c r="AQ93" s="25">
        <f t="shared" si="56"/>
        <v>12.004200715471031</v>
      </c>
      <c r="AR93" s="25">
        <f t="shared" si="56"/>
        <v>5.3461817460335039</v>
      </c>
      <c r="AS93" s="25">
        <f t="shared" si="56"/>
        <v>7.7991287032649739</v>
      </c>
      <c r="AT93" s="26">
        <f t="shared" si="63"/>
        <v>5.0479512584500581</v>
      </c>
      <c r="AU93" s="26">
        <f t="shared" si="63"/>
        <v>5.1499953445940791</v>
      </c>
      <c r="AV93" s="27">
        <f t="shared" si="64"/>
        <v>7.493362307405949</v>
      </c>
      <c r="AW93" s="27">
        <f t="shared" si="64"/>
        <v>6.7017034923637473</v>
      </c>
      <c r="AX93" s="28">
        <f t="shared" si="64"/>
        <v>20.209817446908545</v>
      </c>
      <c r="AY93" s="28">
        <f t="shared" si="64"/>
        <v>9.9238817484022093</v>
      </c>
      <c r="AZ93" t="e">
        <f>NA()</f>
        <v>#N/A</v>
      </c>
      <c r="BA93" s="23">
        <f t="shared" si="65"/>
        <v>3.6257790808387509</v>
      </c>
      <c r="BB93" s="23">
        <f t="shared" si="66"/>
        <v>15.991104730707525</v>
      </c>
    </row>
    <row r="94" spans="3:54" x14ac:dyDescent="0.3">
      <c r="D94">
        <v>9</v>
      </c>
      <c r="F94">
        <v>8</v>
      </c>
      <c r="G94" s="22">
        <f t="shared" si="53"/>
        <v>1.492197296173323</v>
      </c>
      <c r="H94" s="22">
        <f t="shared" si="53"/>
        <v>9.2345297756711151</v>
      </c>
      <c r="I94" s="22">
        <f t="shared" si="53"/>
        <v>2.7802239800812774</v>
      </c>
      <c r="J94" s="22">
        <f t="shared" si="53"/>
        <v>9.9535375095839758</v>
      </c>
      <c r="K94" s="22">
        <f t="shared" si="53"/>
        <v>0.9775767120894634</v>
      </c>
      <c r="L94" s="23">
        <f t="shared" si="57"/>
        <v>3.0348844892814739</v>
      </c>
      <c r="M94" s="22">
        <f t="shared" si="53"/>
        <v>1.9359307129981369</v>
      </c>
      <c r="N94" s="24">
        <f t="shared" si="53"/>
        <v>1.8582220987373086</v>
      </c>
      <c r="O94" s="24">
        <f t="shared" si="53"/>
        <v>0</v>
      </c>
      <c r="P94" s="25">
        <f t="shared" si="53"/>
        <v>10.898605655532448</v>
      </c>
      <c r="Q94" s="25">
        <f t="shared" si="53"/>
        <v>4.7474549279155394</v>
      </c>
      <c r="R94" s="25">
        <f t="shared" si="53"/>
        <v>6.4675269340808645</v>
      </c>
      <c r="S94" s="26">
        <f t="shared" si="54"/>
        <v>4.5517642728262402</v>
      </c>
      <c r="T94" s="26">
        <f t="shared" si="54"/>
        <v>4.5518378123354344</v>
      </c>
      <c r="U94" s="27">
        <f t="shared" si="55"/>
        <v>6.6908488284654952</v>
      </c>
      <c r="V94" s="27">
        <f t="shared" si="55"/>
        <v>5.9903312730302636</v>
      </c>
      <c r="W94" s="28">
        <f t="shared" si="55"/>
        <v>18.409570413140894</v>
      </c>
      <c r="X94" s="28">
        <f t="shared" si="55"/>
        <v>8.9350014080624511</v>
      </c>
      <c r="Y94" t="e">
        <f>NA()</f>
        <v>#N/A</v>
      </c>
      <c r="Z94" s="23">
        <f t="shared" si="58"/>
        <v>3.0348844892814739</v>
      </c>
      <c r="AA94" s="23">
        <f t="shared" si="59"/>
        <v>14.938975637235529</v>
      </c>
      <c r="AE94">
        <v>9</v>
      </c>
      <c r="AG94">
        <f t="shared" si="60"/>
        <v>9.1538949468576511</v>
      </c>
      <c r="AH94" s="22">
        <f t="shared" si="61"/>
        <v>2.3481424537077182</v>
      </c>
      <c r="AI94" s="22">
        <f t="shared" si="61"/>
        <v>11.041208956652582</v>
      </c>
      <c r="AJ94" s="22">
        <f t="shared" si="61"/>
        <v>3.8758370300161746</v>
      </c>
      <c r="AK94" s="22">
        <f t="shared" si="61"/>
        <v>11.890490804853</v>
      </c>
      <c r="AL94" s="22">
        <f t="shared" si="61"/>
        <v>1.4496930220017945</v>
      </c>
      <c r="AM94" s="23">
        <f t="shared" si="62"/>
        <v>4.021405055144518</v>
      </c>
      <c r="AN94" s="22">
        <f t="shared" si="56"/>
        <v>2.4507716357716385</v>
      </c>
      <c r="AO94" s="24">
        <f t="shared" si="56"/>
        <v>2.2580335909410847</v>
      </c>
      <c r="AP94" s="24">
        <f t="shared" si="56"/>
        <v>0</v>
      </c>
      <c r="AQ94" s="25">
        <f t="shared" si="56"/>
        <v>12.710938706943868</v>
      </c>
      <c r="AR94" s="25">
        <f t="shared" si="56"/>
        <v>5.733849195032735</v>
      </c>
      <c r="AS94" s="25">
        <f t="shared" si="56"/>
        <v>8.6962189804631951</v>
      </c>
      <c r="AT94" s="26">
        <f t="shared" si="63"/>
        <v>5.3667192406888997</v>
      </c>
      <c r="AU94" s="26">
        <f t="shared" si="63"/>
        <v>5.5398759069541494</v>
      </c>
      <c r="AV94" s="27">
        <f t="shared" si="64"/>
        <v>8.013542455658591</v>
      </c>
      <c r="AW94" s="27">
        <f t="shared" si="64"/>
        <v>7.1623028905433443</v>
      </c>
      <c r="AX94" s="28">
        <f t="shared" si="64"/>
        <v>21.348059828147925</v>
      </c>
      <c r="AY94" s="28">
        <f t="shared" si="64"/>
        <v>10.557957490922991</v>
      </c>
      <c r="AZ94" t="e">
        <f>NA()</f>
        <v>#N/A</v>
      </c>
      <c r="BA94" s="23">
        <f t="shared" si="65"/>
        <v>4.021405055144518</v>
      </c>
      <c r="BB94" s="23">
        <f t="shared" si="66"/>
        <v>16.644307431090247</v>
      </c>
    </row>
    <row r="95" spans="3:54" x14ac:dyDescent="0.3">
      <c r="D95">
        <v>10</v>
      </c>
      <c r="F95">
        <v>9</v>
      </c>
      <c r="G95" s="22">
        <f t="shared" si="53"/>
        <v>2.2202201019787617</v>
      </c>
      <c r="H95" s="22">
        <f t="shared" si="53"/>
        <v>10.797540534486084</v>
      </c>
      <c r="I95" s="22">
        <f t="shared" si="53"/>
        <v>3.7190185209089708</v>
      </c>
      <c r="J95" s="22">
        <f t="shared" si="53"/>
        <v>11.629427868837833</v>
      </c>
      <c r="K95" s="22">
        <f t="shared" si="53"/>
        <v>1.3809036345555787</v>
      </c>
      <c r="L95" s="23">
        <f t="shared" si="57"/>
        <v>3.8845939136049275</v>
      </c>
      <c r="M95" s="22">
        <f t="shared" si="53"/>
        <v>2.3796909968585007</v>
      </c>
      <c r="N95" s="24">
        <f t="shared" si="53"/>
        <v>2.2036666579484896</v>
      </c>
      <c r="O95" s="24">
        <f t="shared" si="53"/>
        <v>0</v>
      </c>
      <c r="P95" s="25">
        <f t="shared" si="53"/>
        <v>12.469170020032724</v>
      </c>
      <c r="Q95" s="25">
        <f t="shared" si="53"/>
        <v>5.6008289554449364</v>
      </c>
      <c r="R95" s="25">
        <f t="shared" si="53"/>
        <v>8.3855429110576249</v>
      </c>
      <c r="S95" s="26">
        <f t="shared" si="54"/>
        <v>5.2575390017823382</v>
      </c>
      <c r="T95" s="26">
        <f t="shared" si="54"/>
        <v>5.4058686590678704</v>
      </c>
      <c r="U95" s="27">
        <f t="shared" si="55"/>
        <v>7.834982212681731</v>
      </c>
      <c r="V95" s="27">
        <f t="shared" si="55"/>
        <v>7.0042380399215558</v>
      </c>
      <c r="W95" s="28">
        <f t="shared" si="55"/>
        <v>20.959794052250228</v>
      </c>
      <c r="X95" s="28">
        <f t="shared" si="55"/>
        <v>10.340899749749154</v>
      </c>
      <c r="Y95" t="e">
        <f>NA()</f>
        <v>#N/A</v>
      </c>
      <c r="Z95" s="23">
        <f t="shared" si="58"/>
        <v>3.8845939136049275</v>
      </c>
      <c r="AA95" s="23">
        <f t="shared" si="59"/>
        <v>16.422479460521739</v>
      </c>
      <c r="AE95">
        <v>10</v>
      </c>
      <c r="AG95">
        <f t="shared" si="60"/>
        <v>9.6269789666544039</v>
      </c>
      <c r="AH95" s="22">
        <f t="shared" si="61"/>
        <v>2.7684048416914608</v>
      </c>
      <c r="AI95" s="22">
        <f t="shared" si="61"/>
        <v>11.794754544262293</v>
      </c>
      <c r="AJ95" s="22">
        <f t="shared" si="61"/>
        <v>4.3780672292540581</v>
      </c>
      <c r="AK95" s="22">
        <f t="shared" si="61"/>
        <v>12.697486913667909</v>
      </c>
      <c r="AL95" s="22">
        <f t="shared" si="61"/>
        <v>1.672144613201904</v>
      </c>
      <c r="AM95" s="23">
        <f t="shared" si="62"/>
        <v>4.4507526162212461</v>
      </c>
      <c r="AN95" s="22">
        <f t="shared" si="56"/>
        <v>2.6736422799718276</v>
      </c>
      <c r="AO95" s="24">
        <f t="shared" si="56"/>
        <v>2.4270013077609653</v>
      </c>
      <c r="AP95" s="24">
        <f t="shared" si="56"/>
        <v>0</v>
      </c>
      <c r="AQ95" s="25">
        <f t="shared" si="56"/>
        <v>13.453792310641029</v>
      </c>
      <c r="AR95" s="25">
        <f t="shared" si="56"/>
        <v>6.1450146383621389</v>
      </c>
      <c r="AS95" s="25">
        <f t="shared" si="56"/>
        <v>9.6740477261097659</v>
      </c>
      <c r="AT95" s="26">
        <f t="shared" si="63"/>
        <v>5.7030107001449997</v>
      </c>
      <c r="AU95" s="26">
        <f t="shared" si="63"/>
        <v>5.9555908620451579</v>
      </c>
      <c r="AV95" s="27">
        <f t="shared" si="64"/>
        <v>8.5660565532479254</v>
      </c>
      <c r="AW95" s="27">
        <f t="shared" si="64"/>
        <v>7.6511190846288049</v>
      </c>
      <c r="AX95" s="28">
        <f t="shared" si="64"/>
        <v>22.533690449953411</v>
      </c>
      <c r="AY95" s="28">
        <f t="shared" si="64"/>
        <v>11.225700626692625</v>
      </c>
      <c r="AZ95" t="e">
        <f>NA()</f>
        <v>#N/A</v>
      </c>
      <c r="BA95" s="23">
        <f t="shared" si="65"/>
        <v>4.4507526162212461</v>
      </c>
      <c r="BB95" s="23">
        <f t="shared" si="66"/>
        <v>17.315694041585566</v>
      </c>
    </row>
    <row r="96" spans="3:54" x14ac:dyDescent="0.3">
      <c r="D96">
        <v>11</v>
      </c>
      <c r="F96">
        <v>10</v>
      </c>
      <c r="G96" s="22">
        <f t="shared" si="53"/>
        <v>3.1286902669403349</v>
      </c>
      <c r="H96" s="22">
        <f t="shared" si="53"/>
        <v>12.393254964107612</v>
      </c>
      <c r="I96" s="22">
        <f t="shared" si="53"/>
        <v>4.7951714291917931</v>
      </c>
      <c r="J96" s="22">
        <f t="shared" si="53"/>
        <v>13.33807441837436</v>
      </c>
      <c r="K96" s="22">
        <f t="shared" si="53"/>
        <v>1.8590257319907058</v>
      </c>
      <c r="L96" s="23">
        <f t="shared" si="57"/>
        <v>4.7977893975148582</v>
      </c>
      <c r="M96" s="22">
        <f t="shared" si="53"/>
        <v>2.8538315949519117</v>
      </c>
      <c r="N96" s="24">
        <f t="shared" si="53"/>
        <v>2.5620832026159386</v>
      </c>
      <c r="O96" s="24">
        <f t="shared" si="53"/>
        <v>0</v>
      </c>
      <c r="P96" s="25">
        <f t="shared" si="53"/>
        <v>14.038863973859891</v>
      </c>
      <c r="Q96" s="25">
        <f t="shared" si="53"/>
        <v>6.4712672276697134</v>
      </c>
      <c r="R96" s="25">
        <f t="shared" si="53"/>
        <v>10.467289054746029</v>
      </c>
      <c r="S96" s="26">
        <f t="shared" si="54"/>
        <v>5.9687130607513446</v>
      </c>
      <c r="T96" s="26">
        <f t="shared" si="54"/>
        <v>6.2870605254983998</v>
      </c>
      <c r="U96" s="27">
        <f t="shared" si="55"/>
        <v>9.0052202988938941</v>
      </c>
      <c r="V96" s="27">
        <f t="shared" si="55"/>
        <v>8.0393592949063883</v>
      </c>
      <c r="W96" s="28">
        <f t="shared" si="55"/>
        <v>23.459606225846493</v>
      </c>
      <c r="X96" s="28">
        <f t="shared" si="55"/>
        <v>11.752336842302029</v>
      </c>
      <c r="Y96" t="e">
        <f>NA()</f>
        <v>#N/A</v>
      </c>
      <c r="Z96" s="23">
        <f t="shared" si="58"/>
        <v>4.7977893975148582</v>
      </c>
      <c r="AA96" s="23">
        <f t="shared" si="59"/>
        <v>17.834055357845514</v>
      </c>
      <c r="AE96">
        <v>11</v>
      </c>
      <c r="AG96">
        <f t="shared" si="60"/>
        <v>10.124512523078607</v>
      </c>
      <c r="AH96" s="22">
        <f t="shared" si="61"/>
        <v>3.2546417497625653</v>
      </c>
      <c r="AI96" s="22">
        <f t="shared" si="61"/>
        <v>12.593802968993161</v>
      </c>
      <c r="AJ96" s="22">
        <f t="shared" si="61"/>
        <v>4.9384695111029089</v>
      </c>
      <c r="AK96" s="22">
        <f t="shared" si="61"/>
        <v>13.552653166324381</v>
      </c>
      <c r="AL96" s="22">
        <f t="shared" si="61"/>
        <v>1.9236134430729406</v>
      </c>
      <c r="AM96" s="23">
        <f t="shared" si="62"/>
        <v>4.9151396551304307</v>
      </c>
      <c r="AN96" s="22">
        <f t="shared" si="56"/>
        <v>2.9148185430886144</v>
      </c>
      <c r="AO96" s="24">
        <f t="shared" si="56"/>
        <v>2.6075173310570552</v>
      </c>
      <c r="AP96" s="24">
        <f t="shared" si="56"/>
        <v>0</v>
      </c>
      <c r="AQ96" s="25">
        <f t="shared" si="56"/>
        <v>14.233979079916439</v>
      </c>
      <c r="AR96" s="25">
        <f t="shared" si="56"/>
        <v>6.5805096225135857</v>
      </c>
      <c r="AS96" s="25">
        <f t="shared" si="56"/>
        <v>10.736053885069918</v>
      </c>
      <c r="AT96" s="26">
        <f t="shared" si="63"/>
        <v>6.0574794303425756</v>
      </c>
      <c r="AU96" s="26">
        <f t="shared" si="63"/>
        <v>6.3983669972512462</v>
      </c>
      <c r="AV96" s="27">
        <f t="shared" si="64"/>
        <v>9.1524413197415022</v>
      </c>
      <c r="AW96" s="27">
        <f t="shared" si="64"/>
        <v>8.1694524360400873</v>
      </c>
      <c r="AX96" s="28">
        <f t="shared" si="64"/>
        <v>23.766829567714431</v>
      </c>
      <c r="AY96" s="28">
        <f t="shared" si="64"/>
        <v>11.928079691357778</v>
      </c>
      <c r="AZ96" t="e">
        <f>NA()</f>
        <v>#N/A</v>
      </c>
      <c r="BA96" s="23">
        <f t="shared" si="65"/>
        <v>4.9151396551304307</v>
      </c>
      <c r="BB96" s="23">
        <f t="shared" si="66"/>
        <v>18.004953475694787</v>
      </c>
    </row>
    <row r="97" spans="4:54" x14ac:dyDescent="0.3">
      <c r="D97">
        <v>12</v>
      </c>
      <c r="F97">
        <v>11</v>
      </c>
      <c r="G97" s="22">
        <f t="shared" si="53"/>
        <v>4.2204545420351671</v>
      </c>
      <c r="H97" s="22">
        <f t="shared" si="53"/>
        <v>14.013341874852708</v>
      </c>
      <c r="I97" s="22">
        <f t="shared" si="53"/>
        <v>6.0020202946682701</v>
      </c>
      <c r="J97" s="22">
        <f t="shared" si="53"/>
        <v>15.070481213273251</v>
      </c>
      <c r="K97" s="22">
        <f t="shared" si="53"/>
        <v>2.4078792495097057</v>
      </c>
      <c r="L97" s="23">
        <f t="shared" si="57"/>
        <v>5.7585809348610253</v>
      </c>
      <c r="M97" s="22">
        <f t="shared" si="53"/>
        <v>3.3548532392511761</v>
      </c>
      <c r="N97" s="24">
        <f t="shared" si="53"/>
        <v>2.9314868638973381</v>
      </c>
      <c r="O97" s="24">
        <f t="shared" si="53"/>
        <v>0</v>
      </c>
      <c r="P97" s="25">
        <f t="shared" si="53"/>
        <v>15.602473613985044</v>
      </c>
      <c r="Q97" s="25">
        <f t="shared" si="53"/>
        <v>7.3522979082652347</v>
      </c>
      <c r="R97" s="25">
        <f t="shared" si="53"/>
        <v>12.674741747597929</v>
      </c>
      <c r="S97" s="26">
        <f t="shared" si="54"/>
        <v>6.6821563005724354</v>
      </c>
      <c r="T97" s="26">
        <f t="shared" si="54"/>
        <v>7.189265652265652</v>
      </c>
      <c r="U97" s="27">
        <f t="shared" si="55"/>
        <v>10.195410480778641</v>
      </c>
      <c r="V97" s="27">
        <f t="shared" si="55"/>
        <v>9.090290692846251</v>
      </c>
      <c r="W97" s="28">
        <f t="shared" si="55"/>
        <v>25.899464515911582</v>
      </c>
      <c r="X97" s="28">
        <f t="shared" si="55"/>
        <v>13.161849929424047</v>
      </c>
      <c r="Y97" t="e">
        <f>NA()</f>
        <v>#N/A</v>
      </c>
      <c r="Z97" s="23">
        <f t="shared" si="58"/>
        <v>5.7585809348610253</v>
      </c>
      <c r="AA97" s="23">
        <f t="shared" si="59"/>
        <v>19.177190766483434</v>
      </c>
      <c r="AE97">
        <v>12</v>
      </c>
      <c r="AG97">
        <f t="shared" si="60"/>
        <v>10.647759196839573</v>
      </c>
      <c r="AH97" s="22">
        <f t="shared" si="61"/>
        <v>3.8150340749908183</v>
      </c>
      <c r="AI97" s="22">
        <f t="shared" si="61"/>
        <v>13.440367040099424</v>
      </c>
      <c r="AJ97" s="22">
        <f t="shared" si="61"/>
        <v>5.5624915744232037</v>
      </c>
      <c r="AK97" s="22">
        <f t="shared" si="61"/>
        <v>14.458048854081726</v>
      </c>
      <c r="AL97" s="22">
        <f t="shared" si="61"/>
        <v>2.206812828649733</v>
      </c>
      <c r="AM97" s="23">
        <f t="shared" si="62"/>
        <v>5.4156737229311602</v>
      </c>
      <c r="AN97" s="22">
        <f t="shared" si="56"/>
        <v>3.1755146506144198</v>
      </c>
      <c r="AO97" s="24">
        <f t="shared" si="56"/>
        <v>2.8002276812228675</v>
      </c>
      <c r="AP97" s="24">
        <f t="shared" si="56"/>
        <v>0</v>
      </c>
      <c r="AQ97" s="25">
        <f t="shared" si="56"/>
        <v>15.052682588487757</v>
      </c>
      <c r="AR97" s="25">
        <f t="shared" si="56"/>
        <v>7.0411156625593829</v>
      </c>
      <c r="AS97" s="25">
        <f t="shared" si="56"/>
        <v>11.885161387821549</v>
      </c>
      <c r="AT97" s="26">
        <f t="shared" si="63"/>
        <v>6.430765443024141</v>
      </c>
      <c r="AU97" s="26">
        <f t="shared" si="63"/>
        <v>6.8694239647866961</v>
      </c>
      <c r="AV97" s="27">
        <f t="shared" si="64"/>
        <v>9.7742459794225987</v>
      </c>
      <c r="AW97" s="27">
        <f t="shared" si="64"/>
        <v>8.7186086305581902</v>
      </c>
      <c r="AX97" s="28">
        <f t="shared" si="64"/>
        <v>25.047364530083815</v>
      </c>
      <c r="AY97" s="28">
        <f t="shared" si="64"/>
        <v>12.665987393519156</v>
      </c>
      <c r="AZ97" t="e">
        <f>NA()</f>
        <v>#N/A</v>
      </c>
      <c r="BA97" s="23">
        <f t="shared" si="65"/>
        <v>5.4156737229311602</v>
      </c>
      <c r="BB97" s="23">
        <f t="shared" si="66"/>
        <v>18.711680191058132</v>
      </c>
    </row>
    <row r="98" spans="4:54" x14ac:dyDescent="0.3">
      <c r="D98">
        <v>13</v>
      </c>
      <c r="F98">
        <v>12</v>
      </c>
      <c r="G98" s="22">
        <f t="shared" si="53"/>
        <v>5.4929562366560605</v>
      </c>
      <c r="H98" s="22">
        <f t="shared" si="53"/>
        <v>15.650738233245894</v>
      </c>
      <c r="I98" s="22">
        <f t="shared" si="53"/>
        <v>7.3314506224546507</v>
      </c>
      <c r="J98" s="22">
        <f t="shared" si="53"/>
        <v>16.819042986714475</v>
      </c>
      <c r="K98" s="22">
        <f t="shared" si="53"/>
        <v>3.0216945957010362</v>
      </c>
      <c r="L98" s="23">
        <f t="shared" si="57"/>
        <v>6.7522130507230367</v>
      </c>
      <c r="M98" s="22">
        <f t="shared" si="53"/>
        <v>3.8795148481810222</v>
      </c>
      <c r="N98" s="24">
        <f t="shared" si="53"/>
        <v>3.3101459484827593</v>
      </c>
      <c r="O98" s="24">
        <f t="shared" si="53"/>
        <v>0</v>
      </c>
      <c r="P98" s="25">
        <f t="shared" si="53"/>
        <v>17.15579571653435</v>
      </c>
      <c r="Q98" s="25">
        <f t="shared" si="53"/>
        <v>8.2384691424537433</v>
      </c>
      <c r="R98" s="25">
        <f t="shared" si="53"/>
        <v>14.971822219743638</v>
      </c>
      <c r="S98" s="26">
        <f t="shared" si="54"/>
        <v>7.3952897438062504</v>
      </c>
      <c r="T98" s="26">
        <f t="shared" si="54"/>
        <v>8.1071689348948563</v>
      </c>
      <c r="U98" s="27">
        <f t="shared" si="55"/>
        <v>11.400318232878522</v>
      </c>
      <c r="V98" s="27">
        <f t="shared" si="55"/>
        <v>10.152450526676636</v>
      </c>
      <c r="W98" s="28">
        <f t="shared" si="55"/>
        <v>28.272529423016319</v>
      </c>
      <c r="X98" s="28">
        <f t="shared" si="55"/>
        <v>14.563377281127085</v>
      </c>
      <c r="Y98" t="e">
        <f>NA()</f>
        <v>#N/A</v>
      </c>
      <c r="Z98" s="23">
        <f t="shared" si="58"/>
        <v>6.7522130507230367</v>
      </c>
      <c r="AA98" s="23">
        <f t="shared" si="59"/>
        <v>20.455204034744245</v>
      </c>
      <c r="AE98">
        <v>13</v>
      </c>
      <c r="AG98">
        <f t="shared" si="60"/>
        <v>11.198047871978659</v>
      </c>
      <c r="AH98" s="22">
        <f t="shared" si="61"/>
        <v>4.4582845792762145</v>
      </c>
      <c r="AI98" s="22">
        <f t="shared" si="61"/>
        <v>14.336455000997098</v>
      </c>
      <c r="AJ98" s="22">
        <f t="shared" si="61"/>
        <v>6.2558541542203425</v>
      </c>
      <c r="AK98" s="22">
        <f t="shared" si="61"/>
        <v>15.415717440162563</v>
      </c>
      <c r="AL98" s="22">
        <f t="shared" si="61"/>
        <v>2.5244920026476749</v>
      </c>
      <c r="AM98" s="23">
        <f t="shared" si="62"/>
        <v>5.953204035444231</v>
      </c>
      <c r="AN98" s="22">
        <f t="shared" si="56"/>
        <v>3.4569825237840108</v>
      </c>
      <c r="AO98" s="24">
        <f t="shared" si="56"/>
        <v>3.0057955438589548</v>
      </c>
      <c r="AP98" s="24">
        <f t="shared" si="56"/>
        <v>0</v>
      </c>
      <c r="AQ98" s="25">
        <f t="shared" si="56"/>
        <v>15.911041110329871</v>
      </c>
      <c r="AR98" s="25">
        <f t="shared" si="56"/>
        <v>7.5275511671548241</v>
      </c>
      <c r="AS98" s="25">
        <f t="shared" si="56"/>
        <v>13.12365335007552</v>
      </c>
      <c r="AT98" s="26">
        <f t="shared" si="63"/>
        <v>6.8234890335897616</v>
      </c>
      <c r="AU98" s="26">
        <f t="shared" si="63"/>
        <v>7.3699634624775028</v>
      </c>
      <c r="AV98" s="27">
        <f t="shared" si="64"/>
        <v>10.433023265754564</v>
      </c>
      <c r="AW98" s="27">
        <f t="shared" si="64"/>
        <v>9.2998903921583533</v>
      </c>
      <c r="AX98" s="28">
        <f t="shared" si="64"/>
        <v>26.37492664814086</v>
      </c>
      <c r="AY98" s="28">
        <f t="shared" si="64"/>
        <v>13.440224833444256</v>
      </c>
      <c r="AZ98" t="e">
        <f>NA()</f>
        <v>#N/A</v>
      </c>
      <c r="BA98" s="23">
        <f t="shared" si="65"/>
        <v>5.953204035444231</v>
      </c>
      <c r="BB98" s="23">
        <f t="shared" si="66"/>
        <v>19.435367701888968</v>
      </c>
    </row>
    <row r="99" spans="4:54" x14ac:dyDescent="0.3">
      <c r="D99">
        <v>14</v>
      </c>
      <c r="F99">
        <v>13</v>
      </c>
      <c r="G99" s="22">
        <f t="shared" si="53"/>
        <v>6.9390440003459348</v>
      </c>
      <c r="H99" s="22">
        <f t="shared" si="53"/>
        <v>17.299405583541677</v>
      </c>
      <c r="I99" s="22">
        <f t="shared" si="53"/>
        <v>8.7743314267901837</v>
      </c>
      <c r="J99" s="22">
        <f t="shared" si="53"/>
        <v>18.57727786249335</v>
      </c>
      <c r="K99" s="22">
        <f t="shared" si="53"/>
        <v>3.6935155913906939</v>
      </c>
      <c r="L99" s="23">
        <f t="shared" si="57"/>
        <v>7.7653563709521141</v>
      </c>
      <c r="M99" s="22">
        <f t="shared" si="53"/>
        <v>4.4248167126247884</v>
      </c>
      <c r="N99" s="24">
        <f t="shared" si="53"/>
        <v>3.6965369565682296</v>
      </c>
      <c r="O99" s="24">
        <f t="shared" si="53"/>
        <v>0</v>
      </c>
      <c r="P99" s="25">
        <f t="shared" si="53"/>
        <v>18.695415563428789</v>
      </c>
      <c r="Q99" s="25">
        <f t="shared" si="53"/>
        <v>9.1251789008577315</v>
      </c>
      <c r="R99" s="25">
        <f t="shared" si="53"/>
        <v>17.325410448061735</v>
      </c>
      <c r="S99" s="26">
        <f t="shared" si="54"/>
        <v>8.105971604398734</v>
      </c>
      <c r="T99" s="26">
        <f t="shared" si="54"/>
        <v>9.0361545123503433</v>
      </c>
      <c r="U99" s="27">
        <f t="shared" si="55"/>
        <v>12.615452146652288</v>
      </c>
      <c r="V99" s="27">
        <f t="shared" si="55"/>
        <v>11.221921720902445</v>
      </c>
      <c r="W99" s="28">
        <f t="shared" si="55"/>
        <v>30.574035201524261</v>
      </c>
      <c r="X99" s="28">
        <f t="shared" si="55"/>
        <v>15.951977116214461</v>
      </c>
      <c r="Y99" t="e">
        <f>NA()</f>
        <v>#N/A</v>
      </c>
      <c r="Z99" s="23">
        <f t="shared" si="58"/>
        <v>7.7653563709521141</v>
      </c>
      <c r="AA99" s="23">
        <f t="shared" si="59"/>
        <v>21.671252620275201</v>
      </c>
      <c r="AE99">
        <v>14</v>
      </c>
      <c r="AG99">
        <f t="shared" si="60"/>
        <v>11.776776110822025</v>
      </c>
      <c r="AH99" s="22">
        <f t="shared" si="61"/>
        <v>5.1935366261920652</v>
      </c>
      <c r="AI99" s="22">
        <f t="shared" si="61"/>
        <v>15.284055968851703</v>
      </c>
      <c r="AJ99" s="22">
        <f t="shared" si="61"/>
        <v>7.0245187445988941</v>
      </c>
      <c r="AK99" s="22">
        <f t="shared" si="61"/>
        <v>16.427670184709353</v>
      </c>
      <c r="AL99" s="22">
        <f t="shared" si="61"/>
        <v>2.8793870547089853</v>
      </c>
      <c r="AM99" s="23">
        <f t="shared" si="62"/>
        <v>6.5282718395797241</v>
      </c>
      <c r="AN99" s="22">
        <f t="shared" si="56"/>
        <v>3.7605059940921088</v>
      </c>
      <c r="AO99" s="24">
        <f t="shared" si="56"/>
        <v>3.2248989456642714</v>
      </c>
      <c r="AP99" s="24">
        <f t="shared" si="56"/>
        <v>0</v>
      </c>
      <c r="AQ99" s="25">
        <f t="shared" si="56"/>
        <v>16.810135179269626</v>
      </c>
      <c r="AR99" s="25">
        <f t="shared" si="56"/>
        <v>8.0404572621980588</v>
      </c>
      <c r="AS99" s="25">
        <f t="shared" si="56"/>
        <v>14.453041657697858</v>
      </c>
      <c r="AT99" s="26">
        <f t="shared" si="63"/>
        <v>7.2362442137804752</v>
      </c>
      <c r="AU99" s="26">
        <f t="shared" si="63"/>
        <v>7.9011570096665364</v>
      </c>
      <c r="AV99" s="27">
        <f t="shared" si="64"/>
        <v>11.130319100063248</v>
      </c>
      <c r="AW99" s="27">
        <f t="shared" si="64"/>
        <v>9.9145880378412006</v>
      </c>
      <c r="AX99" s="28">
        <f t="shared" si="64"/>
        <v>27.748868262438883</v>
      </c>
      <c r="AY99" s="28">
        <f t="shared" si="64"/>
        <v>14.251484553422799</v>
      </c>
      <c r="AZ99" t="e">
        <f>NA()</f>
        <v>#N/A</v>
      </c>
      <c r="BA99" s="23">
        <f t="shared" si="65"/>
        <v>6.5282718395797241</v>
      </c>
      <c r="BB99" s="23">
        <f t="shared" si="66"/>
        <v>20.175402284695512</v>
      </c>
    </row>
    <row r="100" spans="4:54" x14ac:dyDescent="0.3">
      <c r="D100">
        <v>15</v>
      </c>
      <c r="F100">
        <v>14</v>
      </c>
      <c r="G100" s="22">
        <f t="shared" si="53"/>
        <v>8.5478511027415145</v>
      </c>
      <c r="H100" s="22">
        <f t="shared" si="53"/>
        <v>18.954148627136412</v>
      </c>
      <c r="I100" s="22">
        <f t="shared" si="53"/>
        <v>10.320872248057585</v>
      </c>
      <c r="J100" s="22">
        <f t="shared" si="53"/>
        <v>20.339628072160494</v>
      </c>
      <c r="K100" s="22">
        <f t="shared" si="53"/>
        <v>4.4156527735588975</v>
      </c>
      <c r="L100" s="23">
        <f t="shared" si="57"/>
        <v>8.7862426922237997</v>
      </c>
      <c r="M100" s="22">
        <f t="shared" si="53"/>
        <v>4.9879847230501522</v>
      </c>
      <c r="N100" s="24">
        <f t="shared" si="53"/>
        <v>4.0893107240166318</v>
      </c>
      <c r="O100" s="24">
        <f t="shared" si="53"/>
        <v>0</v>
      </c>
      <c r="P100" s="25">
        <f t="shared" si="53"/>
        <v>20.218546145019527</v>
      </c>
      <c r="Q100" s="25">
        <f t="shared" si="53"/>
        <v>10.008541131584765</v>
      </c>
      <c r="R100" s="25">
        <f t="shared" si="53"/>
        <v>19.705903367630178</v>
      </c>
      <c r="S100" s="26">
        <f t="shared" si="54"/>
        <v>8.8124135253562041</v>
      </c>
      <c r="T100" s="26">
        <f t="shared" si="54"/>
        <v>9.9722015807722695</v>
      </c>
      <c r="U100" s="27">
        <f t="shared" si="55"/>
        <v>13.836933481245834</v>
      </c>
      <c r="V100" s="27">
        <f t="shared" si="55"/>
        <v>12.295334146188001</v>
      </c>
      <c r="W100" s="28">
        <f t="shared" si="55"/>
        <v>32.800826033476397</v>
      </c>
      <c r="X100" s="28">
        <f t="shared" si="55"/>
        <v>17.323617220667831</v>
      </c>
      <c r="Y100" t="e">
        <f>NA()</f>
        <v>#N/A</v>
      </c>
      <c r="Z100" s="23">
        <f t="shared" si="58"/>
        <v>8.7862426922237997</v>
      </c>
      <c r="AA100" s="23">
        <f t="shared" si="59"/>
        <v>22.828340890872127</v>
      </c>
      <c r="AE100">
        <v>15</v>
      </c>
      <c r="AG100">
        <f t="shared" si="60"/>
        <v>12.385413703354873</v>
      </c>
      <c r="AH100" s="22">
        <f t="shared" si="61"/>
        <v>6.0302612955617008</v>
      </c>
      <c r="AI100" s="22">
        <f t="shared" si="61"/>
        <v>16.285123482538928</v>
      </c>
      <c r="AJ100" s="22">
        <f t="shared" si="61"/>
        <v>7.8746444091831558</v>
      </c>
      <c r="AK100" s="22">
        <f t="shared" si="61"/>
        <v>17.495867758775997</v>
      </c>
      <c r="AL100" s="22">
        <f t="shared" si="61"/>
        <v>3.2741624349943019</v>
      </c>
      <c r="AM100" s="23">
        <f t="shared" si="62"/>
        <v>7.1410603647291913</v>
      </c>
      <c r="AN100" s="22">
        <f t="shared" si="56"/>
        <v>4.0873936777622726</v>
      </c>
      <c r="AO100" s="24">
        <f t="shared" si="56"/>
        <v>3.4582279421321704</v>
      </c>
      <c r="AP100" s="24">
        <f t="shared" si="56"/>
        <v>0</v>
      </c>
      <c r="AQ100" s="25">
        <f t="shared" si="56"/>
        <v>17.750974003997737</v>
      </c>
      <c r="AR100" s="25">
        <f t="shared" si="56"/>
        <v>8.5803825673205374</v>
      </c>
      <c r="AS100" s="25">
        <f t="shared" si="56"/>
        <v>15.87393531578142</v>
      </c>
      <c r="AT100" s="26">
        <f t="shared" si="63"/>
        <v>7.6695914951533837</v>
      </c>
      <c r="AU100" s="26">
        <f t="shared" si="63"/>
        <v>8.464132266190223</v>
      </c>
      <c r="AV100" s="27">
        <f t="shared" si="64"/>
        <v>11.867660859101937</v>
      </c>
      <c r="AW100" s="27">
        <f t="shared" si="64"/>
        <v>10.563968805387583</v>
      </c>
      <c r="AX100" s="28">
        <f t="shared" si="64"/>
        <v>29.168240417107189</v>
      </c>
      <c r="AY100" s="28">
        <f t="shared" si="64"/>
        <v>15.100332485034636</v>
      </c>
      <c r="AZ100" t="e">
        <f>NA()</f>
        <v>#N/A</v>
      </c>
      <c r="BA100" s="23">
        <f t="shared" si="65"/>
        <v>7.1410603647291913</v>
      </c>
      <c r="BB100" s="23">
        <f t="shared" si="66"/>
        <v>20.931056989914453</v>
      </c>
    </row>
    <row r="101" spans="4:54" x14ac:dyDescent="0.3">
      <c r="D101">
        <v>16</v>
      </c>
      <c r="F101">
        <v>15</v>
      </c>
      <c r="G101" s="22">
        <f t="shared" si="53"/>
        <v>10.305669768557131</v>
      </c>
      <c r="H101" s="22">
        <f t="shared" si="53"/>
        <v>20.610476342076922</v>
      </c>
      <c r="I101" s="22">
        <f t="shared" si="53"/>
        <v>11.960913567405131</v>
      </c>
      <c r="J101" s="22">
        <f t="shared" si="53"/>
        <v>22.101307261277125</v>
      </c>
      <c r="K101" s="22">
        <f t="shared" si="53"/>
        <v>5.1800631387871485</v>
      </c>
      <c r="L101" s="23">
        <f t="shared" si="57"/>
        <v>9.8046920688547878</v>
      </c>
      <c r="M101" s="22">
        <f t="shared" si="53"/>
        <v>5.5664555747584146</v>
      </c>
      <c r="N101" s="24">
        <f t="shared" si="53"/>
        <v>4.4872662384055806</v>
      </c>
      <c r="O101" s="24">
        <f t="shared" si="53"/>
        <v>0</v>
      </c>
      <c r="P101" s="25">
        <f t="shared" si="53"/>
        <v>21.722908378904329</v>
      </c>
      <c r="Q101" s="25">
        <f t="shared" si="53"/>
        <v>10.885278149968791</v>
      </c>
      <c r="R101" s="25">
        <f t="shared" si="53"/>
        <v>22.087445932789997</v>
      </c>
      <c r="S101" s="26">
        <f t="shared" si="54"/>
        <v>9.5131172785389531</v>
      </c>
      <c r="T101" s="26">
        <f t="shared" si="54"/>
        <v>10.911801035101739</v>
      </c>
      <c r="U101" s="27">
        <f t="shared" si="55"/>
        <v>15.061396202448019</v>
      </c>
      <c r="V101" s="27">
        <f t="shared" si="55"/>
        <v>13.369774529209433</v>
      </c>
      <c r="W101" s="28">
        <f t="shared" si="55"/>
        <v>34.951005991019237</v>
      </c>
      <c r="X101" s="28">
        <f t="shared" si="55"/>
        <v>18.675013346806736</v>
      </c>
      <c r="Y101" t="e">
        <f>NA()</f>
        <v>#N/A</v>
      </c>
      <c r="Z101" s="23">
        <f t="shared" si="58"/>
        <v>9.8046920688547878</v>
      </c>
      <c r="AA101" s="23">
        <f t="shared" si="59"/>
        <v>23.929327547065984</v>
      </c>
      <c r="AE101">
        <v>16</v>
      </c>
      <c r="AG101">
        <f t="shared" si="60"/>
        <v>13.025506400031523</v>
      </c>
      <c r="AH101" s="22">
        <f t="shared" si="61"/>
        <v>6.9781096196178876</v>
      </c>
      <c r="AI101" s="22">
        <f t="shared" si="61"/>
        <v>17.341557066210495</v>
      </c>
      <c r="AJ101" s="22">
        <f t="shared" si="61"/>
        <v>8.8125324457103247</v>
      </c>
      <c r="AK101" s="22">
        <f t="shared" si="61"/>
        <v>18.622199764886407</v>
      </c>
      <c r="AL101" s="22">
        <f t="shared" si="61"/>
        <v>3.7113431044679324</v>
      </c>
      <c r="AM101" s="23">
        <f t="shared" si="62"/>
        <v>7.7913458412329177</v>
      </c>
      <c r="AN101" s="22">
        <f t="shared" si="56"/>
        <v>4.4389703818934398</v>
      </c>
      <c r="AO101" s="24">
        <f t="shared" si="56"/>
        <v>3.7064812703960262</v>
      </c>
      <c r="AP101" s="24">
        <f t="shared" si="56"/>
        <v>0</v>
      </c>
      <c r="AQ101" s="25">
        <f t="shared" si="56"/>
        <v>18.734480728059882</v>
      </c>
      <c r="AR101" s="25">
        <f t="shared" si="56"/>
        <v>9.1477670123919328</v>
      </c>
      <c r="AS101" s="25">
        <f t="shared" si="56"/>
        <v>17.385911666491637</v>
      </c>
      <c r="AT101" s="26">
        <f t="shared" si="63"/>
        <v>8.124050014815877</v>
      </c>
      <c r="AU101" s="26">
        <f t="shared" si="63"/>
        <v>9.0599578610972191</v>
      </c>
      <c r="AV101" s="27">
        <f t="shared" si="64"/>
        <v>12.646544153733281</v>
      </c>
      <c r="AW101" s="27">
        <f t="shared" si="64"/>
        <v>11.249264893859754</v>
      </c>
      <c r="AX101" s="28">
        <f t="shared" si="64"/>
        <v>30.631771608620667</v>
      </c>
      <c r="AY101" s="28">
        <f t="shared" si="64"/>
        <v>15.987188892104472</v>
      </c>
      <c r="AZ101" t="e">
        <f>NA()</f>
        <v>#N/A</v>
      </c>
      <c r="BA101" s="23">
        <f t="shared" si="65"/>
        <v>7.7913458412329177</v>
      </c>
      <c r="BB101" s="23">
        <f t="shared" si="66"/>
        <v>21.701486086224918</v>
      </c>
    </row>
    <row r="102" spans="4:54" x14ac:dyDescent="0.3">
      <c r="D102">
        <v>17</v>
      </c>
      <c r="F102">
        <v>16</v>
      </c>
      <c r="G102" s="22">
        <f t="shared" ref="G102:K117" si="67">G30*G$12</f>
        <v>12.196771158912759</v>
      </c>
      <c r="H102" s="22">
        <f t="shared" si="67"/>
        <v>22.264493213776117</v>
      </c>
      <c r="I102" s="22">
        <f t="shared" si="67"/>
        <v>13.684160910207021</v>
      </c>
      <c r="J102" s="22">
        <f t="shared" si="67"/>
        <v>23.858180806910553</v>
      </c>
      <c r="K102" s="22">
        <f t="shared" si="67"/>
        <v>5.9786567483959008</v>
      </c>
      <c r="L102" s="23">
        <f t="shared" si="57"/>
        <v>10.812067753564458</v>
      </c>
      <c r="M102" s="22">
        <f t="shared" ref="M102:R117" si="68">M30*M$12</f>
        <v>6.1578628920313232</v>
      </c>
      <c r="N102" s="24">
        <f t="shared" si="68"/>
        <v>4.8893299264683261</v>
      </c>
      <c r="O102" s="24">
        <f t="shared" si="68"/>
        <v>0</v>
      </c>
      <c r="P102" s="25">
        <f t="shared" si="68"/>
        <v>23.206639714297221</v>
      </c>
      <c r="Q102" s="25">
        <f t="shared" si="68"/>
        <v>11.752632604568785</v>
      </c>
      <c r="R102" s="25">
        <f t="shared" si="68"/>
        <v>24.447934455477832</v>
      </c>
      <c r="S102" s="26">
        <f t="shared" ref="S102:T117" si="69">S30</f>
        <v>10.20682580387278</v>
      </c>
      <c r="T102" s="26">
        <f t="shared" si="69"/>
        <v>11.851887448626826</v>
      </c>
      <c r="U102" s="27">
        <f t="shared" ref="U102:X117" si="70">U30*U$12</f>
        <v>16.285908617054083</v>
      </c>
      <c r="V102" s="27">
        <f t="shared" si="70"/>
        <v>14.442715895294238</v>
      </c>
      <c r="W102" s="28">
        <f t="shared" si="70"/>
        <v>37.023669903474925</v>
      </c>
      <c r="X102" s="28">
        <f t="shared" si="70"/>
        <v>20.003502421389168</v>
      </c>
      <c r="Y102" t="e">
        <f>NA()</f>
        <v>#N/A</v>
      </c>
      <c r="Z102" s="23">
        <f t="shared" si="58"/>
        <v>10.812067753564458</v>
      </c>
      <c r="AA102" s="23">
        <f t="shared" si="59"/>
        <v>24.976932684824039</v>
      </c>
      <c r="AE102">
        <v>17</v>
      </c>
      <c r="AG102">
        <f t="shared" si="60"/>
        <v>13.698679837501498</v>
      </c>
      <c r="AH102" s="22">
        <f t="shared" si="61"/>
        <v>8.0467275429202072</v>
      </c>
      <c r="AI102" s="22">
        <f t="shared" si="61"/>
        <v>18.455181732420634</v>
      </c>
      <c r="AJ102" s="22">
        <f t="shared" si="61"/>
        <v>9.8445577711554151</v>
      </c>
      <c r="AK102" s="22">
        <f t="shared" si="61"/>
        <v>19.808462102800032</v>
      </c>
      <c r="AL102" s="22">
        <f t="shared" si="61"/>
        <v>4.1932378643573882</v>
      </c>
      <c r="AM102" s="23">
        <f t="shared" si="62"/>
        <v>8.4784513129769969</v>
      </c>
      <c r="AN102" s="22">
        <f t="shared" ref="AN102:AS117" si="71">AN30*AN$12</f>
        <v>4.8165669186168207</v>
      </c>
      <c r="AO102" s="24">
        <f t="shared" si="71"/>
        <v>3.9703624204631813</v>
      </c>
      <c r="AP102" s="24">
        <f t="shared" si="71"/>
        <v>0</v>
      </c>
      <c r="AQ102" s="25">
        <f t="shared" si="71"/>
        <v>19.761476541299761</v>
      </c>
      <c r="AR102" s="25">
        <f t="shared" si="71"/>
        <v>9.7429248189937514</v>
      </c>
      <c r="AS102" s="25">
        <f t="shared" si="71"/>
        <v>18.987395261186876</v>
      </c>
      <c r="AT102" s="26">
        <f t="shared" si="63"/>
        <v>8.6000890046450973</v>
      </c>
      <c r="AU102" s="26">
        <f t="shared" si="63"/>
        <v>9.6896267214117717</v>
      </c>
      <c r="AV102" s="27">
        <f t="shared" si="64"/>
        <v>13.468418051770806</v>
      </c>
      <c r="AW102" s="27">
        <f t="shared" si="64"/>
        <v>11.97166016751966</v>
      </c>
      <c r="AX102" s="28">
        <f t="shared" si="64"/>
        <v>32.137848134339073</v>
      </c>
      <c r="AY102" s="28">
        <f t="shared" si="64"/>
        <v>16.912308446279066</v>
      </c>
      <c r="AZ102" t="e">
        <f>NA()</f>
        <v>#N/A</v>
      </c>
      <c r="BA102" s="23">
        <f t="shared" si="65"/>
        <v>8.4784513129769969</v>
      </c>
      <c r="BB102" s="23">
        <f t="shared" si="66"/>
        <v>22.485720078464922</v>
      </c>
    </row>
    <row r="103" spans="4:54" x14ac:dyDescent="0.3">
      <c r="D103">
        <v>18</v>
      </c>
      <c r="F103">
        <v>17</v>
      </c>
      <c r="G103" s="22">
        <f t="shared" si="67"/>
        <v>14.20414149637973</v>
      </c>
      <c r="H103" s="22">
        <f t="shared" si="67"/>
        <v>23.912812394317161</v>
      </c>
      <c r="I103" s="22">
        <f t="shared" si="67"/>
        <v>15.480371472747098</v>
      </c>
      <c r="J103" s="22">
        <f t="shared" si="67"/>
        <v>25.60667020045204</v>
      </c>
      <c r="K103" s="22">
        <f t="shared" si="67"/>
        <v>6.803535300321701</v>
      </c>
      <c r="L103" s="23">
        <f t="shared" si="57"/>
        <v>11.801185206710969</v>
      </c>
      <c r="M103" s="22">
        <f t="shared" si="68"/>
        <v>6.7600242154945391</v>
      </c>
      <c r="N103" s="24">
        <f t="shared" si="68"/>
        <v>5.294538953040731</v>
      </c>
      <c r="O103" s="24">
        <f t="shared" si="68"/>
        <v>0</v>
      </c>
      <c r="P103" s="25">
        <f t="shared" si="68"/>
        <v>24.668222968628442</v>
      </c>
      <c r="Q103" s="25">
        <f t="shared" si="68"/>
        <v>12.608294441270525</v>
      </c>
      <c r="R103" s="25">
        <f t="shared" si="68"/>
        <v>26.768867710077775</v>
      </c>
      <c r="S103" s="26">
        <f t="shared" si="69"/>
        <v>10.892484592246065</v>
      </c>
      <c r="T103" s="26">
        <f t="shared" si="69"/>
        <v>12.789782662992893</v>
      </c>
      <c r="U103" s="27">
        <f t="shared" si="70"/>
        <v>17.5079107443159</v>
      </c>
      <c r="V103" s="27">
        <f t="shared" si="70"/>
        <v>15.51196123587933</v>
      </c>
      <c r="W103" s="28">
        <f t="shared" si="70"/>
        <v>39.018693316904141</v>
      </c>
      <c r="X103" s="28">
        <f t="shared" si="70"/>
        <v>21.3069413026221</v>
      </c>
      <c r="Y103" t="e">
        <f>NA()</f>
        <v>#N/A</v>
      </c>
      <c r="Z103" s="23">
        <f t="shared" si="58"/>
        <v>11.801185206710969</v>
      </c>
      <c r="AA103" s="23">
        <f t="shared" si="59"/>
        <v>25.973744515814882</v>
      </c>
      <c r="AE103">
        <v>18</v>
      </c>
      <c r="AG103">
        <f t="shared" si="60"/>
        <v>14.40664366722172</v>
      </c>
      <c r="AH103" s="22">
        <f t="shared" ref="AH103:AL118" si="72">AH31*AH$12</f>
        <v>9.2455324488940853</v>
      </c>
      <c r="AI103" s="22">
        <f t="shared" si="72"/>
        <v>19.627725370687514</v>
      </c>
      <c r="AJ103" s="22">
        <f t="shared" si="72"/>
        <v>10.977086063482584</v>
      </c>
      <c r="AK103" s="22">
        <f t="shared" si="72"/>
        <v>21.05633214606264</v>
      </c>
      <c r="AL103" s="22">
        <f t="shared" si="72"/>
        <v>4.7218549298487353</v>
      </c>
      <c r="AM103" s="23">
        <f t="shared" si="62"/>
        <v>9.2012051857101138</v>
      </c>
      <c r="AN103" s="22">
        <f t="shared" si="71"/>
        <v>5.2215082125039718</v>
      </c>
      <c r="AO103" s="24">
        <f t="shared" si="71"/>
        <v>4.250575078915185</v>
      </c>
      <c r="AP103" s="24">
        <f t="shared" si="71"/>
        <v>0</v>
      </c>
      <c r="AQ103" s="25">
        <f t="shared" si="71"/>
        <v>20.832663669498242</v>
      </c>
      <c r="AR103" s="25">
        <f t="shared" si="71"/>
        <v>10.366026814250102</v>
      </c>
      <c r="AS103" s="25">
        <f t="shared" si="71"/>
        <v>20.675549757107643</v>
      </c>
      <c r="AT103" s="26">
        <f t="shared" ref="AT103:AU118" si="73">AT31</f>
        <v>9.0981186169944035</v>
      </c>
      <c r="AU103" s="26">
        <f t="shared" si="73"/>
        <v>10.354037920268015</v>
      </c>
      <c r="AV103" s="27">
        <f t="shared" ref="AV103:AY118" si="74">AV31*AV$12</f>
        <v>14.334668692557521</v>
      </c>
      <c r="AW103" s="27">
        <f t="shared" si="74"/>
        <v>12.732275488053652</v>
      </c>
      <c r="AX103" s="28">
        <f t="shared" si="74"/>
        <v>33.684496620333263</v>
      </c>
      <c r="AY103" s="28">
        <f t="shared" si="74"/>
        <v>17.875759614945565</v>
      </c>
      <c r="AZ103" t="e">
        <f>NA()</f>
        <v>#N/A</v>
      </c>
      <c r="BA103" s="23">
        <f t="shared" si="65"/>
        <v>9.2012051857101138</v>
      </c>
      <c r="BB103" s="23">
        <f t="shared" si="66"/>
        <v>23.282661453851581</v>
      </c>
    </row>
    <row r="104" spans="4:54" x14ac:dyDescent="0.3">
      <c r="D104">
        <v>19</v>
      </c>
      <c r="F104">
        <v>18</v>
      </c>
      <c r="G104" s="22">
        <f t="shared" si="67"/>
        <v>16.31011947726245</v>
      </c>
      <c r="H104" s="22">
        <f t="shared" si="67"/>
        <v>25.552485224801554</v>
      </c>
      <c r="I104" s="22">
        <f t="shared" si="67"/>
        <v>17.339500846286089</v>
      </c>
      <c r="J104" s="22">
        <f t="shared" si="67"/>
        <v>27.343675406212437</v>
      </c>
      <c r="K104" s="22">
        <f t="shared" si="67"/>
        <v>7.6471702118505869</v>
      </c>
      <c r="L104" s="23">
        <f t="shared" si="57"/>
        <v>12.766194117703746</v>
      </c>
      <c r="M104" s="22">
        <f t="shared" si="68"/>
        <v>7.3709288003510602</v>
      </c>
      <c r="N104" s="24">
        <f t="shared" si="68"/>
        <v>5.7020275324300851</v>
      </c>
      <c r="O104" s="24">
        <f t="shared" si="68"/>
        <v>0</v>
      </c>
      <c r="P104" s="25">
        <f t="shared" si="68"/>
        <v>26.106429952937933</v>
      </c>
      <c r="Q104" s="25">
        <f t="shared" si="68"/>
        <v>13.450339615123292</v>
      </c>
      <c r="R104" s="25">
        <f t="shared" si="68"/>
        <v>29.035102110697185</v>
      </c>
      <c r="S104" s="26">
        <f t="shared" si="69"/>
        <v>11.569210716526941</v>
      </c>
      <c r="T104" s="26">
        <f t="shared" si="69"/>
        <v>13.723148375068309</v>
      </c>
      <c r="U104" s="27">
        <f t="shared" si="70"/>
        <v>18.725163437537962</v>
      </c>
      <c r="V104" s="27">
        <f t="shared" si="70"/>
        <v>16.575597790483961</v>
      </c>
      <c r="W104" s="28">
        <f t="shared" si="70"/>
        <v>40.936566593642269</v>
      </c>
      <c r="X104" s="28">
        <f t="shared" si="70"/>
        <v>22.583624743438946</v>
      </c>
      <c r="Y104" t="e">
        <f>NA()</f>
        <v>#N/A</v>
      </c>
      <c r="Z104" s="23">
        <f t="shared" si="58"/>
        <v>12.766194117703746</v>
      </c>
      <c r="AA104" s="23">
        <f t="shared" si="59"/>
        <v>26.922225761840224</v>
      </c>
      <c r="AE104">
        <v>19</v>
      </c>
      <c r="AG104">
        <f t="shared" si="60"/>
        <v>15.151195897440212</v>
      </c>
      <c r="AH104" s="22">
        <f t="shared" si="72"/>
        <v>10.583451745135825</v>
      </c>
      <c r="AI104" s="22">
        <f t="shared" si="72"/>
        <v>20.860793995132553</v>
      </c>
      <c r="AJ104" s="22">
        <f t="shared" si="72"/>
        <v>12.216375947493354</v>
      </c>
      <c r="AK104" s="22">
        <f t="shared" si="72"/>
        <v>22.367341728351203</v>
      </c>
      <c r="AL104" s="22">
        <f t="shared" si="72"/>
        <v>5.2988114178403434</v>
      </c>
      <c r="AM104" s="23">
        <f t="shared" si="62"/>
        <v>9.9579066172914743</v>
      </c>
      <c r="AN104" s="22">
        <f t="shared" si="71"/>
        <v>5.6550996004845739</v>
      </c>
      <c r="AO104" s="24">
        <f t="shared" si="71"/>
        <v>4.5478179011426914</v>
      </c>
      <c r="AP104" s="24">
        <f t="shared" si="71"/>
        <v>0</v>
      </c>
      <c r="AQ104" s="25">
        <f t="shared" si="71"/>
        <v>21.948607292850046</v>
      </c>
      <c r="AR104" s="25">
        <f t="shared" si="71"/>
        <v>11.017082291197831</v>
      </c>
      <c r="AS104" s="25">
        <f t="shared" si="71"/>
        <v>22.446188640001658</v>
      </c>
      <c r="AT104" s="26">
        <f t="shared" si="73"/>
        <v>9.6184801338415067</v>
      </c>
      <c r="AU104" s="26">
        <f t="shared" si="73"/>
        <v>11.053977098574206</v>
      </c>
      <c r="AV104" s="27">
        <f t="shared" si="74"/>
        <v>15.246601259622617</v>
      </c>
      <c r="AW104" s="27">
        <f t="shared" si="74"/>
        <v>13.532152658006114</v>
      </c>
      <c r="AX104" s="28">
        <f t="shared" si="74"/>
        <v>35.269369356824797</v>
      </c>
      <c r="AY104" s="28">
        <f t="shared" si="74"/>
        <v>18.877403588408843</v>
      </c>
      <c r="AZ104" t="e">
        <f>NA()</f>
        <v>#N/A</v>
      </c>
      <c r="BA104" s="23">
        <f t="shared" si="65"/>
        <v>9.9579066172914743</v>
      </c>
      <c r="BB104" s="23">
        <f t="shared" si="66"/>
        <v>24.091081324141946</v>
      </c>
    </row>
    <row r="105" spans="4:54" x14ac:dyDescent="0.3">
      <c r="D105">
        <v>20</v>
      </c>
      <c r="F105">
        <v>19</v>
      </c>
      <c r="G105" s="22">
        <f t="shared" si="67"/>
        <v>18.496930473010696</v>
      </c>
      <c r="H105" s="22">
        <f t="shared" si="67"/>
        <v>27.180943227593495</v>
      </c>
      <c r="I105" s="22">
        <f t="shared" si="67"/>
        <v>19.251816323274458</v>
      </c>
      <c r="J105" s="22">
        <f t="shared" si="67"/>
        <v>29.066510932617557</v>
      </c>
      <c r="K105" s="22">
        <f t="shared" si="67"/>
        <v>8.5025287336440076</v>
      </c>
      <c r="L105" s="23">
        <f t="shared" si="57"/>
        <v>13.70244691682641</v>
      </c>
      <c r="M105" s="22">
        <f t="shared" si="68"/>
        <v>7.9887261762736257</v>
      </c>
      <c r="N105" s="24">
        <f t="shared" si="68"/>
        <v>6.1110155494099461</v>
      </c>
      <c r="O105" s="24">
        <f t="shared" si="68"/>
        <v>0</v>
      </c>
      <c r="P105" s="25">
        <f t="shared" si="68"/>
        <v>27.520276145128776</v>
      </c>
      <c r="Q105" s="25">
        <f t="shared" si="68"/>
        <v>14.277178176907535</v>
      </c>
      <c r="R105" s="25">
        <f t="shared" si="68"/>
        <v>31.234552184293527</v>
      </c>
      <c r="S105" s="26">
        <f t="shared" si="69"/>
        <v>12.236267639660184</v>
      </c>
      <c r="T105" s="26">
        <f t="shared" si="69"/>
        <v>14.649945836418231</v>
      </c>
      <c r="U105" s="27">
        <f t="shared" si="70"/>
        <v>19.935706465438017</v>
      </c>
      <c r="V105" s="27">
        <f t="shared" si="70"/>
        <v>17.631959417758267</v>
      </c>
      <c r="W105" s="28">
        <f t="shared" si="70"/>
        <v>42.778262609853833</v>
      </c>
      <c r="X105" s="28">
        <f t="shared" si="70"/>
        <v>23.832218091961426</v>
      </c>
      <c r="Y105" t="e">
        <f>NA()</f>
        <v>#N/A</v>
      </c>
      <c r="Z105" s="23">
        <f t="shared" si="58"/>
        <v>13.70244691682641</v>
      </c>
      <c r="AA105" s="23">
        <f t="shared" si="59"/>
        <v>27.824719739231668</v>
      </c>
      <c r="AE105">
        <v>20</v>
      </c>
      <c r="AG105">
        <f t="shared" si="60"/>
        <v>15.934227459578645</v>
      </c>
      <c r="AH105" s="22">
        <f t="shared" si="72"/>
        <v>12.068626058235152</v>
      </c>
      <c r="AI105" s="22">
        <f t="shared" si="72"/>
        <v>22.1558448590986</v>
      </c>
      <c r="AJ105" s="22">
        <f t="shared" si="72"/>
        <v>13.568465855762533</v>
      </c>
      <c r="AK105" s="22">
        <f t="shared" si="72"/>
        <v>23.742847979168715</v>
      </c>
      <c r="AL105" s="22">
        <f t="shared" si="72"/>
        <v>5.9252390740447094</v>
      </c>
      <c r="AM105" s="23">
        <f t="shared" si="62"/>
        <v>10.746299949870995</v>
      </c>
      <c r="AN105" s="22">
        <f t="shared" si="71"/>
        <v>6.1186112434973161</v>
      </c>
      <c r="AO105" s="24">
        <f t="shared" si="71"/>
        <v>4.862778571549728</v>
      </c>
      <c r="AP105" s="24">
        <f t="shared" si="71"/>
        <v>0</v>
      </c>
      <c r="AQ105" s="25">
        <f t="shared" si="71"/>
        <v>23.109716471671305</v>
      </c>
      <c r="AR105" s="25">
        <f t="shared" si="71"/>
        <v>11.695920680472939</v>
      </c>
      <c r="AS105" s="25">
        <f t="shared" si="71"/>
        <v>24.293710790231355</v>
      </c>
      <c r="AT105" s="26">
        <f t="shared" si="73"/>
        <v>10.1614356025962</v>
      </c>
      <c r="AU105" s="26">
        <f t="shared" si="73"/>
        <v>11.790095555323596</v>
      </c>
      <c r="AV105" s="27">
        <f t="shared" si="74"/>
        <v>16.205420301249116</v>
      </c>
      <c r="AW105" s="27">
        <f t="shared" si="74"/>
        <v>14.372236980547253</v>
      </c>
      <c r="AX105" s="28">
        <f t="shared" si="74"/>
        <v>36.889733109832605</v>
      </c>
      <c r="AY105" s="28">
        <f t="shared" si="74"/>
        <v>19.916873024439447</v>
      </c>
      <c r="AZ105" t="e">
        <f>NA()</f>
        <v>#N/A</v>
      </c>
      <c r="BA105" s="23">
        <f t="shared" si="65"/>
        <v>10.746299949870995</v>
      </c>
      <c r="BB105" s="23">
        <f t="shared" si="66"/>
        <v>24.909617142902867</v>
      </c>
    </row>
    <row r="106" spans="4:54" x14ac:dyDescent="0.3">
      <c r="D106">
        <v>21</v>
      </c>
      <c r="F106">
        <v>20</v>
      </c>
      <c r="G106" s="22">
        <f t="shared" si="67"/>
        <v>20.747120014835644</v>
      </c>
      <c r="H106" s="22">
        <f t="shared" si="67"/>
        <v>28.795949777906273</v>
      </c>
      <c r="I106" s="22">
        <f t="shared" si="67"/>
        <v>21.207982329427818</v>
      </c>
      <c r="J106" s="22">
        <f t="shared" si="67"/>
        <v>30.772852557646132</v>
      </c>
      <c r="K106" s="22">
        <f t="shared" si="67"/>
        <v>9.3631566722135435</v>
      </c>
      <c r="L106" s="23">
        <f t="shared" si="57"/>
        <v>14.606363172374648</v>
      </c>
      <c r="M106" s="22">
        <f t="shared" si="68"/>
        <v>8.6117154226940915</v>
      </c>
      <c r="N106" s="24">
        <f t="shared" si="68"/>
        <v>6.5207989834871656</v>
      </c>
      <c r="O106" s="24">
        <f t="shared" si="68"/>
        <v>0</v>
      </c>
      <c r="P106" s="25">
        <f t="shared" si="68"/>
        <v>28.908983774699109</v>
      </c>
      <c r="Q106" s="25">
        <f t="shared" si="68"/>
        <v>15.087509959584491</v>
      </c>
      <c r="R106" s="25">
        <f t="shared" si="68"/>
        <v>33.357865887579905</v>
      </c>
      <c r="S106" s="26">
        <f t="shared" si="69"/>
        <v>12.893044468531462</v>
      </c>
      <c r="T106" s="26">
        <f t="shared" si="69"/>
        <v>15.568401273644492</v>
      </c>
      <c r="U106" s="27">
        <f t="shared" si="70"/>
        <v>21.137823552185839</v>
      </c>
      <c r="V106" s="27">
        <f t="shared" si="70"/>
        <v>18.679595245407572</v>
      </c>
      <c r="W106" s="28">
        <f t="shared" si="70"/>
        <v>44.545130437149176</v>
      </c>
      <c r="X106" s="28">
        <f t="shared" si="70"/>
        <v>25.051701501827143</v>
      </c>
      <c r="Y106" t="e">
        <f>NA()</f>
        <v>#N/A</v>
      </c>
      <c r="Z106" s="23">
        <f t="shared" si="58"/>
        <v>14.606363172374648</v>
      </c>
      <c r="AA106" s="23">
        <f t="shared" si="59"/>
        <v>28.683456148244534</v>
      </c>
      <c r="AE106">
        <v>21</v>
      </c>
      <c r="AG106">
        <f t="shared" si="60"/>
        <v>16.75772701061085</v>
      </c>
      <c r="AH106" s="22">
        <f t="shared" si="72"/>
        <v>13.708082023405556</v>
      </c>
      <c r="AI106" s="22">
        <f t="shared" si="72"/>
        <v>23.51415748599273</v>
      </c>
      <c r="AJ106" s="22">
        <f t="shared" si="72"/>
        <v>15.039045639753382</v>
      </c>
      <c r="AK106" s="22">
        <f t="shared" si="72"/>
        <v>25.184002096666045</v>
      </c>
      <c r="AL106" s="22">
        <f t="shared" si="72"/>
        <v>6.601689239287186</v>
      </c>
      <c r="AM106" s="23">
        <f t="shared" si="62"/>
        <v>11.563560385773524</v>
      </c>
      <c r="AN106" s="22">
        <f t="shared" si="71"/>
        <v>6.6132605958501731</v>
      </c>
      <c r="AO106" s="24">
        <f t="shared" si="71"/>
        <v>5.1961271161465268</v>
      </c>
      <c r="AP106" s="24">
        <f t="shared" si="71"/>
        <v>0</v>
      </c>
      <c r="AQ106" s="25">
        <f t="shared" si="71"/>
        <v>24.316224189502741</v>
      </c>
      <c r="AR106" s="25">
        <f t="shared" si="71"/>
        <v>12.402173351625711</v>
      </c>
      <c r="AS106" s="25">
        <f t="shared" si="71"/>
        <v>26.211066850595138</v>
      </c>
      <c r="AT106" s="26">
        <f t="shared" si="73"/>
        <v>10.72715696045177</v>
      </c>
      <c r="AU106" s="26">
        <f t="shared" si="73"/>
        <v>12.562888148922996</v>
      </c>
      <c r="AV106" s="27">
        <f t="shared" si="74"/>
        <v>17.212208417484312</v>
      </c>
      <c r="AW106" s="27">
        <f t="shared" si="74"/>
        <v>15.253358467520256</v>
      </c>
      <c r="AX106" s="28">
        <f t="shared" si="74"/>
        <v>38.542462106033675</v>
      </c>
      <c r="AY106" s="28">
        <f t="shared" si="74"/>
        <v>20.993550942815361</v>
      </c>
      <c r="AZ106" t="e">
        <f>NA()</f>
        <v>#N/A</v>
      </c>
      <c r="BA106" s="23">
        <f t="shared" si="65"/>
        <v>11.563560385773524</v>
      </c>
      <c r="BB106" s="23">
        <f t="shared" si="66"/>
        <v>25.736771686534148</v>
      </c>
    </row>
    <row r="107" spans="4:54" x14ac:dyDescent="0.3">
      <c r="D107">
        <v>22</v>
      </c>
      <c r="F107">
        <v>21</v>
      </c>
      <c r="G107" s="22">
        <f t="shared" si="67"/>
        <v>23.043893486501656</v>
      </c>
      <c r="H107" s="22">
        <f t="shared" si="67"/>
        <v>30.39555941116194</v>
      </c>
      <c r="I107" s="22">
        <f t="shared" si="67"/>
        <v>23.199122713119326</v>
      </c>
      <c r="J107" s="22">
        <f t="shared" si="67"/>
        <v>32.460692466897839</v>
      </c>
      <c r="K107" s="22">
        <f t="shared" si="67"/>
        <v>10.22322580773171</v>
      </c>
      <c r="L107" s="23">
        <f t="shared" si="57"/>
        <v>15.475296239558494</v>
      </c>
      <c r="M107" s="22">
        <f t="shared" si="68"/>
        <v>9.2383351160010712</v>
      </c>
      <c r="N107" s="24">
        <f t="shared" si="68"/>
        <v>6.930741763860981</v>
      </c>
      <c r="O107" s="24">
        <f t="shared" si="68"/>
        <v>0</v>
      </c>
      <c r="P107" s="25">
        <f t="shared" si="68"/>
        <v>30.271951419542731</v>
      </c>
      <c r="Q107" s="25">
        <f t="shared" si="68"/>
        <v>15.880286508911198</v>
      </c>
      <c r="R107" s="25">
        <f t="shared" si="68"/>
        <v>35.398095401771663</v>
      </c>
      <c r="S107" s="26">
        <f t="shared" si="69"/>
        <v>13.539038685488331</v>
      </c>
      <c r="T107" s="26">
        <f t="shared" si="69"/>
        <v>16.476975979489747</v>
      </c>
      <c r="U107" s="27">
        <f t="shared" si="70"/>
        <v>22.330012910024834</v>
      </c>
      <c r="V107" s="27">
        <f t="shared" si="70"/>
        <v>19.717243273353372</v>
      </c>
      <c r="W107" s="28">
        <f t="shared" si="70"/>
        <v>46.238809392937362</v>
      </c>
      <c r="X107" s="28">
        <f t="shared" si="70"/>
        <v>26.241323271057986</v>
      </c>
      <c r="Y107" t="e">
        <f>NA()</f>
        <v>#N/A</v>
      </c>
      <c r="Z107" s="23">
        <f t="shared" si="58"/>
        <v>15.475296239558494</v>
      </c>
      <c r="AA107" s="23">
        <f t="shared" si="59"/>
        <v>29.500556581751859</v>
      </c>
      <c r="AE107">
        <v>22</v>
      </c>
      <c r="AG107">
        <f t="shared" si="60"/>
        <v>17.623785983633894</v>
      </c>
      <c r="AH107" s="22">
        <f t="shared" si="72"/>
        <v>15.507382389197673</v>
      </c>
      <c r="AI107" s="22">
        <f t="shared" si="72"/>
        <v>24.93680271455349</v>
      </c>
      <c r="AJ107" s="22">
        <f t="shared" si="72"/>
        <v>16.633313556024977</v>
      </c>
      <c r="AK107" s="22">
        <f t="shared" si="72"/>
        <v>26.691716201709404</v>
      </c>
      <c r="AL107" s="22">
        <f t="shared" si="72"/>
        <v>7.3280407065632724</v>
      </c>
      <c r="AM107" s="23">
        <f t="shared" si="62"/>
        <v>12.40629299878049</v>
      </c>
      <c r="AN107" s="22">
        <f t="shared" si="71"/>
        <v>7.1401929126137595</v>
      </c>
      <c r="AO107" s="24">
        <f t="shared" si="71"/>
        <v>5.5485084388076569</v>
      </c>
      <c r="AP107" s="24">
        <f t="shared" si="71"/>
        <v>0</v>
      </c>
      <c r="AQ107" s="25">
        <f t="shared" si="71"/>
        <v>25.568166659647886</v>
      </c>
      <c r="AR107" s="25">
        <f t="shared" si="71"/>
        <v>13.135255917647756</v>
      </c>
      <c r="AS107" s="25">
        <f t="shared" si="71"/>
        <v>28.189761964514069</v>
      </c>
      <c r="AT107" s="26">
        <f t="shared" si="73"/>
        <v>11.315714730270512</v>
      </c>
      <c r="AU107" s="26">
        <f t="shared" si="73"/>
        <v>13.372670205439226</v>
      </c>
      <c r="AV107" s="27">
        <f t="shared" si="74"/>
        <v>18.267903366465845</v>
      </c>
      <c r="AW107" s="27">
        <f t="shared" si="74"/>
        <v>16.176211759468785</v>
      </c>
      <c r="AX107" s="28">
        <f t="shared" si="74"/>
        <v>40.224035900778169</v>
      </c>
      <c r="AY107" s="28">
        <f t="shared" si="74"/>
        <v>22.106550159333104</v>
      </c>
      <c r="AZ107" t="e">
        <f>NA()</f>
        <v>#N/A</v>
      </c>
      <c r="BA107" s="23">
        <f t="shared" si="65"/>
        <v>12.40629299878049</v>
      </c>
      <c r="BB107" s="23">
        <f t="shared" si="66"/>
        <v>26.570913494364806</v>
      </c>
    </row>
    <row r="108" spans="4:54" x14ac:dyDescent="0.3">
      <c r="D108">
        <v>23</v>
      </c>
      <c r="F108">
        <v>22</v>
      </c>
      <c r="G108" s="22">
        <f t="shared" si="67"/>
        <v>25.371371488516122</v>
      </c>
      <c r="H108" s="22">
        <f t="shared" si="67"/>
        <v>31.978083240896805</v>
      </c>
      <c r="I108" s="22">
        <f t="shared" si="67"/>
        <v>25.216863923023503</v>
      </c>
      <c r="J108" s="22">
        <f t="shared" si="67"/>
        <v>34.128301129786571</v>
      </c>
      <c r="K108" s="22">
        <f t="shared" si="67"/>
        <v>11.077553308014945</v>
      </c>
      <c r="L108" s="23">
        <f t="shared" si="57"/>
        <v>16.30740630141954</v>
      </c>
      <c r="M108" s="22">
        <f t="shared" si="68"/>
        <v>9.867153907765454</v>
      </c>
      <c r="N108" s="24">
        <f t="shared" si="68"/>
        <v>7.340268775762345</v>
      </c>
      <c r="O108" s="24">
        <f t="shared" si="68"/>
        <v>0</v>
      </c>
      <c r="P108" s="25">
        <f t="shared" si="68"/>
        <v>31.608728719394055</v>
      </c>
      <c r="Q108" s="25">
        <f t="shared" si="68"/>
        <v>16.654678203395012</v>
      </c>
      <c r="R108" s="25">
        <f t="shared" si="68"/>
        <v>37.350377324262141</v>
      </c>
      <c r="S108" s="26">
        <f t="shared" si="69"/>
        <v>14.173841639836047</v>
      </c>
      <c r="T108" s="26">
        <f t="shared" si="69"/>
        <v>17.374340267297935</v>
      </c>
      <c r="U108" s="27">
        <f t="shared" si="70"/>
        <v>23.510962169783511</v>
      </c>
      <c r="V108" s="27">
        <f t="shared" si="70"/>
        <v>20.743807940733788</v>
      </c>
      <c r="W108" s="28">
        <f t="shared" si="70"/>
        <v>47.861159242167425</v>
      </c>
      <c r="X108" s="28">
        <f t="shared" si="70"/>
        <v>27.400560518659884</v>
      </c>
      <c r="Y108" t="e">
        <f>NA()</f>
        <v>#N/A</v>
      </c>
      <c r="Z108" s="23">
        <f t="shared" si="58"/>
        <v>16.30740630141954</v>
      </c>
      <c r="AA108" s="23">
        <f t="shared" si="59"/>
        <v>30.27803976684859</v>
      </c>
      <c r="AE108">
        <v>23</v>
      </c>
      <c r="AG108">
        <f t="shared" si="60"/>
        <v>18.534603899458592</v>
      </c>
      <c r="AH108" s="22">
        <f t="shared" si="72"/>
        <v>17.47026406937287</v>
      </c>
      <c r="AI108" s="22">
        <f t="shared" si="72"/>
        <v>26.424609913708228</v>
      </c>
      <c r="AJ108" s="22">
        <f t="shared" si="72"/>
        <v>18.355819908439351</v>
      </c>
      <c r="AK108" s="22">
        <f t="shared" si="72"/>
        <v>28.266628482059168</v>
      </c>
      <c r="AL108" s="22">
        <f t="shared" si="72"/>
        <v>8.103414697851786</v>
      </c>
      <c r="AM108" s="23">
        <f t="shared" si="62"/>
        <v>13.27054693406966</v>
      </c>
      <c r="AN108" s="22">
        <f t="shared" si="71"/>
        <v>7.7004598180371628</v>
      </c>
      <c r="AO108" s="24">
        <f t="shared" si="71"/>
        <v>5.9205340614655722</v>
      </c>
      <c r="AP108" s="24">
        <f t="shared" si="71"/>
        <v>0</v>
      </c>
      <c r="AQ108" s="25">
        <f t="shared" si="71"/>
        <v>26.865362081134066</v>
      </c>
      <c r="AR108" s="25">
        <f t="shared" si="71"/>
        <v>13.894351471705951</v>
      </c>
      <c r="AS108" s="25">
        <f t="shared" si="71"/>
        <v>30.219899690608528</v>
      </c>
      <c r="AT108" s="26">
        <f t="shared" si="73"/>
        <v>11.927066394504777</v>
      </c>
      <c r="AU108" s="26">
        <f t="shared" si="73"/>
        <v>14.219553689195177</v>
      </c>
      <c r="AV108" s="27">
        <f t="shared" si="74"/>
        <v>19.373273683279745</v>
      </c>
      <c r="AW108" s="27">
        <f t="shared" si="74"/>
        <v>17.141334858299064</v>
      </c>
      <c r="AX108" s="28">
        <f t="shared" si="74"/>
        <v>41.930542832807618</v>
      </c>
      <c r="AY108" s="28">
        <f t="shared" si="74"/>
        <v>23.254693706637628</v>
      </c>
      <c r="AZ108" t="e">
        <f>NA()</f>
        <v>#N/A</v>
      </c>
      <c r="BA108" s="23">
        <f t="shared" si="65"/>
        <v>13.27054693406966</v>
      </c>
      <c r="BB108" s="23">
        <f t="shared" si="66"/>
        <v>27.410278966186802</v>
      </c>
    </row>
    <row r="109" spans="4:54" x14ac:dyDescent="0.3">
      <c r="D109">
        <v>24</v>
      </c>
      <c r="F109">
        <v>23</v>
      </c>
      <c r="G109" s="22">
        <f t="shared" si="67"/>
        <v>27.714771518626897</v>
      </c>
      <c r="H109" s="22">
        <f t="shared" si="67"/>
        <v>33.542059329402257</v>
      </c>
      <c r="I109" s="22">
        <f t="shared" si="67"/>
        <v>27.253362501339865</v>
      </c>
      <c r="J109" s="22">
        <f t="shared" si="67"/>
        <v>35.774194641602314</v>
      </c>
      <c r="K109" s="22">
        <f t="shared" si="67"/>
        <v>11.921599523172384</v>
      </c>
      <c r="L109" s="23">
        <f t="shared" si="57"/>
        <v>17.101542323455579</v>
      </c>
      <c r="M109" s="22">
        <f t="shared" si="68"/>
        <v>10.496861695566018</v>
      </c>
      <c r="N109" s="24">
        <f t="shared" si="68"/>
        <v>7.7488598052633115</v>
      </c>
      <c r="O109" s="24">
        <f t="shared" si="68"/>
        <v>0</v>
      </c>
      <c r="P109" s="25">
        <f t="shared" si="68"/>
        <v>32.918995162766244</v>
      </c>
      <c r="Q109" s="25">
        <f t="shared" si="68"/>
        <v>17.410045729474827</v>
      </c>
      <c r="R109" s="25">
        <f t="shared" si="68"/>
        <v>39.211631187695176</v>
      </c>
      <c r="S109" s="26">
        <f t="shared" si="69"/>
        <v>14.79712625806618</v>
      </c>
      <c r="T109" s="26">
        <f t="shared" si="69"/>
        <v>18.25935065752142</v>
      </c>
      <c r="U109" s="27">
        <f t="shared" si="70"/>
        <v>24.679526877955329</v>
      </c>
      <c r="V109" s="27">
        <f t="shared" si="70"/>
        <v>21.758340905685419</v>
      </c>
      <c r="W109" s="28">
        <f t="shared" si="70"/>
        <v>49.414203332276628</v>
      </c>
      <c r="X109" s="28">
        <f t="shared" si="70"/>
        <v>28.529085829308269</v>
      </c>
      <c r="Y109" t="e">
        <f>NA()</f>
        <v>#N/A</v>
      </c>
      <c r="Z109" s="23">
        <f t="shared" si="58"/>
        <v>17.101542323455579</v>
      </c>
      <c r="AA109" s="23">
        <f t="shared" si="59"/>
        <v>31.0178265523157</v>
      </c>
      <c r="AE109">
        <v>24</v>
      </c>
      <c r="AG109">
        <f t="shared" si="60"/>
        <v>19.49249395270925</v>
      </c>
      <c r="AH109" s="22">
        <f t="shared" si="72"/>
        <v>19.598277688181486</v>
      </c>
      <c r="AI109" s="22">
        <f t="shared" si="72"/>
        <v>27.978132587396377</v>
      </c>
      <c r="AJ109" s="22">
        <f t="shared" si="72"/>
        <v>20.210299383702097</v>
      </c>
      <c r="AK109" s="22">
        <f t="shared" si="72"/>
        <v>29.909066908748599</v>
      </c>
      <c r="AL109" s="22">
        <f t="shared" si="72"/>
        <v>8.9261016340306014</v>
      </c>
      <c r="AM109" s="23">
        <f t="shared" si="62"/>
        <v>14.151846272307722</v>
      </c>
      <c r="AN109" s="22">
        <f t="shared" si="71"/>
        <v>8.2949960095424409</v>
      </c>
      <c r="AO109" s="24">
        <f t="shared" si="71"/>
        <v>6.3127730599010361</v>
      </c>
      <c r="AP109" s="24">
        <f t="shared" si="71"/>
        <v>0</v>
      </c>
      <c r="AQ109" s="25">
        <f t="shared" si="71"/>
        <v>28.207389073938913</v>
      </c>
      <c r="AR109" s="25">
        <f t="shared" si="71"/>
        <v>14.678395238622914</v>
      </c>
      <c r="AS109" s="25">
        <f t="shared" si="71"/>
        <v>32.290270739908337</v>
      </c>
      <c r="AT109" s="26">
        <f t="shared" si="73"/>
        <v>12.561044579442635</v>
      </c>
      <c r="AU109" s="26">
        <f t="shared" si="73"/>
        <v>15.103422956100607</v>
      </c>
      <c r="AV109" s="27">
        <f t="shared" si="74"/>
        <v>20.528892951162227</v>
      </c>
      <c r="AW109" s="27">
        <f t="shared" si="74"/>
        <v>18.14908681553171</v>
      </c>
      <c r="AX109" s="28">
        <f t="shared" si="74"/>
        <v>43.65768973958285</v>
      </c>
      <c r="AY109" s="28">
        <f t="shared" si="74"/>
        <v>24.436496746418715</v>
      </c>
      <c r="AZ109" t="e">
        <f>NA()</f>
        <v>#N/A</v>
      </c>
      <c r="BA109" s="23">
        <f t="shared" si="65"/>
        <v>14.151846272307722</v>
      </c>
      <c r="BB109" s="23">
        <f t="shared" si="66"/>
        <v>28.2529763140979</v>
      </c>
    </row>
    <row r="110" spans="4:54" x14ac:dyDescent="0.3">
      <c r="D110">
        <v>25</v>
      </c>
      <c r="F110">
        <v>24</v>
      </c>
      <c r="G110" s="22">
        <f t="shared" si="67"/>
        <v>30.060526856606593</v>
      </c>
      <c r="H110" s="22">
        <f t="shared" si="67"/>
        <v>35.086227118729774</v>
      </c>
      <c r="I110" s="22">
        <f t="shared" si="67"/>
        <v>29.301319800324876</v>
      </c>
      <c r="J110" s="22">
        <f t="shared" si="67"/>
        <v>37.397106549985075</v>
      </c>
      <c r="K110" s="22">
        <f t="shared" si="67"/>
        <v>12.751449604353189</v>
      </c>
      <c r="L110" s="23">
        <f t="shared" si="57"/>
        <v>17.857134283131622</v>
      </c>
      <c r="M110" s="22">
        <f t="shared" si="68"/>
        <v>11.126261350294239</v>
      </c>
      <c r="N110" s="24">
        <f t="shared" si="68"/>
        <v>8.1560442578127557</v>
      </c>
      <c r="O110" s="24">
        <f t="shared" si="68"/>
        <v>0</v>
      </c>
      <c r="P110" s="25">
        <f t="shared" si="68"/>
        <v>34.202542155316173</v>
      </c>
      <c r="Q110" s="25">
        <f t="shared" si="68"/>
        <v>18.145915242870316</v>
      </c>
      <c r="R110" s="25">
        <f t="shared" si="68"/>
        <v>40.980281587552028</v>
      </c>
      <c r="S110" s="26">
        <f t="shared" si="69"/>
        <v>15.40863655830805</v>
      </c>
      <c r="T110" s="26">
        <f t="shared" si="69"/>
        <v>19.131029795196927</v>
      </c>
      <c r="U110" s="27">
        <f t="shared" si="70"/>
        <v>25.834711919370619</v>
      </c>
      <c r="V110" s="27">
        <f t="shared" si="70"/>
        <v>22.760024459035858</v>
      </c>
      <c r="W110" s="28">
        <f t="shared" si="70"/>
        <v>50.900082171114008</v>
      </c>
      <c r="X110" s="28">
        <f t="shared" si="70"/>
        <v>29.626738802698974</v>
      </c>
      <c r="Y110" t="e">
        <f>NA()</f>
        <v>#N/A</v>
      </c>
      <c r="Z110" s="23">
        <f t="shared" si="58"/>
        <v>17.857134283131622</v>
      </c>
      <c r="AA110" s="23">
        <f t="shared" si="59"/>
        <v>31.721744654266264</v>
      </c>
      <c r="AE110">
        <v>25</v>
      </c>
      <c r="AG110">
        <f t="shared" si="60"/>
        <v>20.499888886619559</v>
      </c>
      <c r="AH110" s="22">
        <f t="shared" si="72"/>
        <v>21.890444858793447</v>
      </c>
      <c r="AI110" s="22">
        <f t="shared" si="72"/>
        <v>29.597612663197982</v>
      </c>
      <c r="AJ110" s="22">
        <f t="shared" si="72"/>
        <v>22.199494960960553</v>
      </c>
      <c r="AK110" s="22">
        <f t="shared" si="72"/>
        <v>31.619011888234503</v>
      </c>
      <c r="AL110" s="22">
        <f t="shared" si="72"/>
        <v>9.7935046198696245</v>
      </c>
      <c r="AM110" s="23">
        <f t="shared" si="62"/>
        <v>15.045238513106344</v>
      </c>
      <c r="AN110" s="22">
        <f t="shared" si="71"/>
        <v>8.9245942326941101</v>
      </c>
      <c r="AO110" s="24">
        <f t="shared" si="71"/>
        <v>6.7257422008327907</v>
      </c>
      <c r="AP110" s="24">
        <f t="shared" si="71"/>
        <v>0</v>
      </c>
      <c r="AQ110" s="25">
        <f t="shared" si="71"/>
        <v>29.593565070741601</v>
      </c>
      <c r="AR110" s="25">
        <f t="shared" si="71"/>
        <v>15.486061172877417</v>
      </c>
      <c r="AS110" s="25">
        <f t="shared" si="71"/>
        <v>34.388488626147584</v>
      </c>
      <c r="AT110" s="26">
        <f t="shared" si="73"/>
        <v>13.217345209891493</v>
      </c>
      <c r="AU110" s="26">
        <f t="shared" si="73"/>
        <v>16.023910479525039</v>
      </c>
      <c r="AV110" s="27">
        <f t="shared" si="74"/>
        <v>21.735112917804976</v>
      </c>
      <c r="AW110" s="27">
        <f t="shared" si="74"/>
        <v>19.199624566753453</v>
      </c>
      <c r="AX110" s="28">
        <f t="shared" si="74"/>
        <v>45.400818550413675</v>
      </c>
      <c r="AY110" s="28">
        <f t="shared" si="74"/>
        <v>25.650150531940294</v>
      </c>
      <c r="AZ110" t="e">
        <f>NA()</f>
        <v>#N/A</v>
      </c>
      <c r="BA110" s="23">
        <f t="shared" si="65"/>
        <v>15.045238513106344</v>
      </c>
      <c r="BB110" s="23">
        <f t="shared" si="66"/>
        <v>29.09699155853486</v>
      </c>
    </row>
    <row r="111" spans="4:54" x14ac:dyDescent="0.3">
      <c r="D111">
        <v>26</v>
      </c>
      <c r="F111">
        <v>25</v>
      </c>
      <c r="G111" s="22">
        <f t="shared" si="67"/>
        <v>32.39635316374531</v>
      </c>
      <c r="H111" s="22">
        <f t="shared" si="67"/>
        <v>36.609505224766792</v>
      </c>
      <c r="I111" s="22">
        <f t="shared" si="67"/>
        <v>31.353986383045438</v>
      </c>
      <c r="J111" s="22">
        <f t="shared" si="67"/>
        <v>38.995963398218592</v>
      </c>
      <c r="K111" s="22">
        <f t="shared" si="67"/>
        <v>13.563783488451703</v>
      </c>
      <c r="L111" s="23">
        <f t="shared" si="57"/>
        <v>18.574096218284225</v>
      </c>
      <c r="M111" s="22">
        <f t="shared" si="68"/>
        <v>11.754260965986221</v>
      </c>
      <c r="N111" s="24">
        <f t="shared" si="68"/>
        <v>8.5613965212864613</v>
      </c>
      <c r="O111" s="24">
        <f t="shared" si="68"/>
        <v>0</v>
      </c>
      <c r="P111" s="25">
        <f t="shared" si="68"/>
        <v>35.459257759703419</v>
      </c>
      <c r="Q111" s="25">
        <f t="shared" si="68"/>
        <v>18.86195667262982</v>
      </c>
      <c r="R111" s="25">
        <f t="shared" si="68"/>
        <v>42.656006577770498</v>
      </c>
      <c r="S111" s="26">
        <f t="shared" si="69"/>
        <v>16.008178647115933</v>
      </c>
      <c r="T111" s="26">
        <f t="shared" si="69"/>
        <v>19.988548695292014</v>
      </c>
      <c r="U111" s="27">
        <f t="shared" si="70"/>
        <v>26.975655364423929</v>
      </c>
      <c r="V111" s="27">
        <f t="shared" si="70"/>
        <v>23.748157119580849</v>
      </c>
      <c r="W111" s="28">
        <f t="shared" si="70"/>
        <v>52.321015497104135</v>
      </c>
      <c r="X111" s="28">
        <f t="shared" si="70"/>
        <v>30.69350167068945</v>
      </c>
      <c r="Y111" t="e">
        <f>NA()</f>
        <v>#N/A</v>
      </c>
      <c r="Z111" s="23">
        <f t="shared" si="58"/>
        <v>18.574096218284225</v>
      </c>
      <c r="AA111" s="23">
        <f t="shared" si="59"/>
        <v>32.391533171698086</v>
      </c>
      <c r="AE111">
        <v>26</v>
      </c>
      <c r="AG111">
        <f t="shared" si="60"/>
        <v>21.559347171444852</v>
      </c>
      <c r="AH111" s="22">
        <f t="shared" si="72"/>
        <v>24.342951644444309</v>
      </c>
      <c r="AI111" s="22">
        <f t="shared" si="72"/>
        <v>31.282943840036395</v>
      </c>
      <c r="AJ111" s="22">
        <f t="shared" si="72"/>
        <v>24.324977183925821</v>
      </c>
      <c r="AK111" s="22">
        <f t="shared" si="72"/>
        <v>33.396058303069566</v>
      </c>
      <c r="AL111" s="22">
        <f t="shared" si="72"/>
        <v>10.702104557557497</v>
      </c>
      <c r="AM111" s="23">
        <f t="shared" si="62"/>
        <v>15.945360976964217</v>
      </c>
      <c r="AN111" s="22">
        <f t="shared" si="71"/>
        <v>9.5898787327320658</v>
      </c>
      <c r="AO111" s="24">
        <f t="shared" si="71"/>
        <v>7.1598953029275307</v>
      </c>
      <c r="AP111" s="24">
        <f t="shared" si="71"/>
        <v>0</v>
      </c>
      <c r="AQ111" s="25">
        <f t="shared" si="71"/>
        <v>31.022924992886715</v>
      </c>
      <c r="AR111" s="25">
        <f t="shared" si="71"/>
        <v>16.315751076953742</v>
      </c>
      <c r="AS111" s="25">
        <f t="shared" si="71"/>
        <v>36.501172399903403</v>
      </c>
      <c r="AT111" s="26">
        <f t="shared" si="73"/>
        <v>13.895515823898066</v>
      </c>
      <c r="AU111" s="26">
        <f t="shared" si="73"/>
        <v>16.980373011025719</v>
      </c>
      <c r="AV111" s="27">
        <f t="shared" si="74"/>
        <v>22.992035708724327</v>
      </c>
      <c r="AW111" s="27">
        <f t="shared" si="74"/>
        <v>20.292879155701311</v>
      </c>
      <c r="AX111" s="28">
        <f t="shared" si="74"/>
        <v>47.154930287311608</v>
      </c>
      <c r="AY111" s="28">
        <f t="shared" si="74"/>
        <v>26.893509028983878</v>
      </c>
      <c r="AZ111" t="e">
        <f>NA()</f>
        <v>#N/A</v>
      </c>
      <c r="BA111" s="23">
        <f t="shared" si="65"/>
        <v>15.945360976964217</v>
      </c>
      <c r="BB111" s="23">
        <f t="shared" si="66"/>
        <v>29.940196744897506</v>
      </c>
    </row>
    <row r="112" spans="4:54" x14ac:dyDescent="0.3">
      <c r="D112">
        <v>27</v>
      </c>
      <c r="F112">
        <v>26</v>
      </c>
      <c r="G112" s="22">
        <f t="shared" si="67"/>
        <v>34.71127254563622</v>
      </c>
      <c r="H112" s="22">
        <f t="shared" si="67"/>
        <v>38.110972042695892</v>
      </c>
      <c r="I112" s="22">
        <f t="shared" si="67"/>
        <v>33.405158185470263</v>
      </c>
      <c r="J112" s="22">
        <f t="shared" si="67"/>
        <v>40.569863377494769</v>
      </c>
      <c r="K112" s="22">
        <f t="shared" si="67"/>
        <v>14.355837964631471</v>
      </c>
      <c r="L112" s="23">
        <f t="shared" si="57"/>
        <v>19.252740076899567</v>
      </c>
      <c r="M112" s="22">
        <f t="shared" si="68"/>
        <v>12.379866600269883</v>
      </c>
      <c r="N112" s="24">
        <f t="shared" si="68"/>
        <v>8.9645318709534685</v>
      </c>
      <c r="O112" s="24">
        <f t="shared" si="68"/>
        <v>0</v>
      </c>
      <c r="P112" s="25">
        <f t="shared" si="68"/>
        <v>36.689113631240964</v>
      </c>
      <c r="Q112" s="25">
        <f t="shared" si="68"/>
        <v>19.557964721474143</v>
      </c>
      <c r="R112" s="25">
        <f t="shared" si="68"/>
        <v>44.239513152732002</v>
      </c>
      <c r="S112" s="26">
        <f t="shared" si="69"/>
        <v>16.595612945469608</v>
      </c>
      <c r="T112" s="26">
        <f t="shared" si="69"/>
        <v>20.831210987695698</v>
      </c>
      <c r="U112" s="27">
        <f t="shared" si="70"/>
        <v>28.101614344305872</v>
      </c>
      <c r="V112" s="27">
        <f t="shared" si="70"/>
        <v>24.722141053072935</v>
      </c>
      <c r="W112" s="28">
        <f t="shared" si="70"/>
        <v>53.679271296921065</v>
      </c>
      <c r="X112" s="28">
        <f t="shared" si="70"/>
        <v>31.729478315601988</v>
      </c>
      <c r="Y112" t="e">
        <f>NA()</f>
        <v>#N/A</v>
      </c>
      <c r="Z112" s="23">
        <f t="shared" si="58"/>
        <v>19.252740076899567</v>
      </c>
      <c r="AA112" s="23">
        <f t="shared" si="59"/>
        <v>33.028846883109111</v>
      </c>
      <c r="AE112">
        <v>27</v>
      </c>
      <c r="AG112">
        <f t="shared" si="60"/>
        <v>22.673559502181952</v>
      </c>
      <c r="AH112" s="22">
        <f t="shared" si="72"/>
        <v>26.948898090911179</v>
      </c>
      <c r="AI112" s="22">
        <f t="shared" si="72"/>
        <v>33.033634458972749</v>
      </c>
      <c r="AJ112" s="22">
        <f t="shared" si="72"/>
        <v>26.586963523174777</v>
      </c>
      <c r="AK112" s="22">
        <f t="shared" si="72"/>
        <v>35.239377489716979</v>
      </c>
      <c r="AL112" s="22">
        <f t="shared" si="72"/>
        <v>11.647451482681616</v>
      </c>
      <c r="AM112" s="23">
        <f t="shared" si="62"/>
        <v>16.846524651203417</v>
      </c>
      <c r="AN112" s="22">
        <f t="shared" si="71"/>
        <v>10.291277467496641</v>
      </c>
      <c r="AO112" s="24">
        <f t="shared" si="71"/>
        <v>7.6156118643364517</v>
      </c>
      <c r="AP112" s="24">
        <f t="shared" si="71"/>
        <v>0</v>
      </c>
      <c r="AQ112" s="25">
        <f t="shared" si="71"/>
        <v>32.494200590887644</v>
      </c>
      <c r="AR112" s="25">
        <f t="shared" si="71"/>
        <v>17.165586845482295</v>
      </c>
      <c r="AS112" s="25">
        <f t="shared" si="71"/>
        <v>38.614174420764719</v>
      </c>
      <c r="AT112" s="26">
        <f t="shared" si="73"/>
        <v>14.594944267716025</v>
      </c>
      <c r="AU112" s="26">
        <f t="shared" si="73"/>
        <v>17.971868711956425</v>
      </c>
      <c r="AV112" s="27">
        <f t="shared" si="74"/>
        <v>24.299485454758788</v>
      </c>
      <c r="AW112" s="27">
        <f t="shared" si="74"/>
        <v>21.428531648981942</v>
      </c>
      <c r="AX112" s="28">
        <f t="shared" si="74"/>
        <v>48.914716882789072</v>
      </c>
      <c r="AY112" s="28">
        <f t="shared" si="74"/>
        <v>28.164078844155636</v>
      </c>
      <c r="AZ112" t="e">
        <f>NA()</f>
        <v>#N/A</v>
      </c>
      <c r="BA112" s="23">
        <f t="shared" si="65"/>
        <v>16.846524651203417</v>
      </c>
      <c r="BB112" s="23">
        <f t="shared" si="66"/>
        <v>30.780360536213376</v>
      </c>
    </row>
    <row r="113" spans="4:54" x14ac:dyDescent="0.3">
      <c r="D113">
        <v>28</v>
      </c>
      <c r="F113">
        <v>27</v>
      </c>
      <c r="G113" s="22">
        <f t="shared" si="67"/>
        <v>36.995603852180622</v>
      </c>
      <c r="H113" s="22">
        <f t="shared" si="67"/>
        <v>39.589848722373823</v>
      </c>
      <c r="I113" s="22">
        <f t="shared" si="67"/>
        <v>35.449166187756589</v>
      </c>
      <c r="J113" s="22">
        <f t="shared" si="67"/>
        <v>42.118057601314</v>
      </c>
      <c r="K113" s="22">
        <f t="shared" si="67"/>
        <v>15.125363805478278</v>
      </c>
      <c r="L113" s="23">
        <f t="shared" si="57"/>
        <v>19.893699978037663</v>
      </c>
      <c r="M113" s="22">
        <f t="shared" si="68"/>
        <v>13.002175475433383</v>
      </c>
      <c r="N113" s="24">
        <f t="shared" si="68"/>
        <v>9.3651028339731059</v>
      </c>
      <c r="O113" s="24">
        <f t="shared" si="68"/>
        <v>0</v>
      </c>
      <c r="P113" s="25">
        <f t="shared" si="68"/>
        <v>37.892153773999922</v>
      </c>
      <c r="Q113" s="25">
        <f t="shared" si="68"/>
        <v>20.233842192123682</v>
      </c>
      <c r="R113" s="25">
        <f t="shared" si="68"/>
        <v>45.732339378992187</v>
      </c>
      <c r="S113" s="26">
        <f t="shared" si="69"/>
        <v>17.1708474426522</v>
      </c>
      <c r="T113" s="26">
        <f t="shared" si="69"/>
        <v>21.658438891660573</v>
      </c>
      <c r="U113" s="27">
        <f t="shared" si="70"/>
        <v>29.211952636809265</v>
      </c>
      <c r="V113" s="27">
        <f t="shared" si="70"/>
        <v>25.681471028549247</v>
      </c>
      <c r="W113" s="28">
        <f t="shared" si="70"/>
        <v>54.977140535714362</v>
      </c>
      <c r="X113" s="28">
        <f t="shared" si="70"/>
        <v>32.734876152831681</v>
      </c>
      <c r="Y113" t="e">
        <f>NA()</f>
        <v>#N/A</v>
      </c>
      <c r="Z113" s="23">
        <f t="shared" si="58"/>
        <v>19.893699978037663</v>
      </c>
      <c r="AA113" s="23">
        <f t="shared" si="59"/>
        <v>33.635260334790679</v>
      </c>
      <c r="AE113">
        <v>28</v>
      </c>
      <c r="AG113">
        <f t="shared" si="60"/>
        <v>23.845355632098787</v>
      </c>
      <c r="AH113" s="22">
        <f t="shared" si="72"/>
        <v>29.698124099681003</v>
      </c>
      <c r="AI113" s="22">
        <f t="shared" si="72"/>
        <v>34.848770456086392</v>
      </c>
      <c r="AJ113" s="22">
        <f t="shared" si="72"/>
        <v>28.984143483069694</v>
      </c>
      <c r="AK113" s="22">
        <f t="shared" si="72"/>
        <v>37.147679803182946</v>
      </c>
      <c r="AL113" s="22">
        <f t="shared" si="72"/>
        <v>12.624186046965857</v>
      </c>
      <c r="AM113" s="23">
        <f t="shared" si="62"/>
        <v>17.742814145028071</v>
      </c>
      <c r="AN113" s="22">
        <f t="shared" si="71"/>
        <v>11.028993454077231</v>
      </c>
      <c r="AO113" s="24">
        <f t="shared" si="71"/>
        <v>8.0931850225456845</v>
      </c>
      <c r="AP113" s="24">
        <f t="shared" si="71"/>
        <v>0</v>
      </c>
      <c r="AQ113" s="25">
        <f t="shared" si="71"/>
        <v>34.005800883568376</v>
      </c>
      <c r="AR113" s="25">
        <f t="shared" si="71"/>
        <v>18.033406458197231</v>
      </c>
      <c r="AS113" s="25">
        <f t="shared" si="71"/>
        <v>40.712848711432393</v>
      </c>
      <c r="AT113" s="26">
        <f t="shared" si="73"/>
        <v>15.314848022261895</v>
      </c>
      <c r="AU113" s="26">
        <f t="shared" si="73"/>
        <v>18.997135864490673</v>
      </c>
      <c r="AV113" s="27">
        <f t="shared" si="74"/>
        <v>25.656979721108772</v>
      </c>
      <c r="AW113" s="27">
        <f t="shared" si="74"/>
        <v>22.605989104039267</v>
      </c>
      <c r="AX113" s="28">
        <f t="shared" si="74"/>
        <v>50.674601067773438</v>
      </c>
      <c r="AY113" s="28">
        <f t="shared" si="74"/>
        <v>29.459013138801403</v>
      </c>
      <c r="AZ113" t="e">
        <f>NA()</f>
        <v>#N/A</v>
      </c>
      <c r="BA113" s="23">
        <f t="shared" si="65"/>
        <v>17.742814145028071</v>
      </c>
      <c r="BB113" s="23">
        <f t="shared" si="66"/>
        <v>31.615161307946238</v>
      </c>
    </row>
    <row r="114" spans="4:54" x14ac:dyDescent="0.3">
      <c r="D114">
        <v>29</v>
      </c>
      <c r="F114">
        <v>28</v>
      </c>
      <c r="G114" s="22">
        <f t="shared" si="67"/>
        <v>39.240926922253237</v>
      </c>
      <c r="H114" s="22">
        <f t="shared" si="67"/>
        <v>41.045484156687984</v>
      </c>
      <c r="I114" s="22">
        <f t="shared" si="67"/>
        <v>37.480861060488884</v>
      </c>
      <c r="J114" s="22">
        <f t="shared" si="67"/>
        <v>43.639933608052402</v>
      </c>
      <c r="K114" s="22">
        <f t="shared" si="67"/>
        <v>15.870580310740948</v>
      </c>
      <c r="L114" s="23">
        <f t="shared" si="57"/>
        <v>20.497866259052259</v>
      </c>
      <c r="M114" s="22">
        <f t="shared" si="68"/>
        <v>13.620369611924913</v>
      </c>
      <c r="N114" s="24">
        <f t="shared" si="68"/>
        <v>9.7627959465835179</v>
      </c>
      <c r="O114" s="24">
        <f t="shared" si="68"/>
        <v>0</v>
      </c>
      <c r="P114" s="25">
        <f t="shared" si="68"/>
        <v>39.068484818068434</v>
      </c>
      <c r="Q114" s="25">
        <f t="shared" si="68"/>
        <v>20.88958532971127</v>
      </c>
      <c r="R114" s="25">
        <f t="shared" si="68"/>
        <v>47.136681920375679</v>
      </c>
      <c r="S114" s="26">
        <f t="shared" si="69"/>
        <v>17.733831816180889</v>
      </c>
      <c r="T114" s="26">
        <f t="shared" si="69"/>
        <v>22.469760695071685</v>
      </c>
      <c r="U114" s="27">
        <f t="shared" si="70"/>
        <v>30.306129705968111</v>
      </c>
      <c r="V114" s="27">
        <f t="shared" si="70"/>
        <v>26.625724680454269</v>
      </c>
      <c r="W114" s="28">
        <f t="shared" si="70"/>
        <v>56.216916604225197</v>
      </c>
      <c r="X114" s="28">
        <f t="shared" si="70"/>
        <v>33.709990441113675</v>
      </c>
      <c r="Y114" t="e">
        <f>NA()</f>
        <v>#N/A</v>
      </c>
      <c r="Z114" s="23">
        <f t="shared" si="58"/>
        <v>20.497866259052259</v>
      </c>
      <c r="AA114" s="23">
        <f t="shared" si="59"/>
        <v>34.212271730899133</v>
      </c>
      <c r="AE114">
        <v>29</v>
      </c>
      <c r="AG114">
        <f t="shared" si="60"/>
        <v>25.07771155942881</v>
      </c>
      <c r="AH114" s="22">
        <f t="shared" si="72"/>
        <v>32.577130976079545</v>
      </c>
      <c r="AI114" s="22">
        <f t="shared" si="72"/>
        <v>36.726979056036861</v>
      </c>
      <c r="AJ114" s="22">
        <f t="shared" si="72"/>
        <v>31.513515967346173</v>
      </c>
      <c r="AK114" s="22">
        <f t="shared" si="72"/>
        <v>39.119178522280997</v>
      </c>
      <c r="AL114" s="22">
        <f t="shared" si="72"/>
        <v>13.626094035637665</v>
      </c>
      <c r="AM114" s="23">
        <f t="shared" si="62"/>
        <v>18.628201514795872</v>
      </c>
      <c r="AN114" s="22">
        <f t="shared" si="71"/>
        <v>11.802975715913846</v>
      </c>
      <c r="AO114" s="24">
        <f t="shared" si="71"/>
        <v>8.5928089387540556</v>
      </c>
      <c r="AP114" s="24">
        <f t="shared" si="71"/>
        <v>0</v>
      </c>
      <c r="AQ114" s="25">
        <f t="shared" si="71"/>
        <v>35.555794183445357</v>
      </c>
      <c r="AR114" s="25">
        <f t="shared" si="71"/>
        <v>18.916764344481937</v>
      </c>
      <c r="AS114" s="25">
        <f t="shared" si="71"/>
        <v>42.782352970685892</v>
      </c>
      <c r="AT114" s="26">
        <f t="shared" si="73"/>
        <v>16.054264442835464</v>
      </c>
      <c r="AU114" s="26">
        <f t="shared" si="73"/>
        <v>20.054573838915648</v>
      </c>
      <c r="AV114" s="27">
        <f t="shared" si="74"/>
        <v>27.063701199904447</v>
      </c>
      <c r="AW114" s="27">
        <f t="shared" si="74"/>
        <v>23.824361017593471</v>
      </c>
      <c r="AX114" s="28">
        <f t="shared" si="74"/>
        <v>52.428784390750479</v>
      </c>
      <c r="AY114" s="28">
        <f t="shared" si="74"/>
        <v>30.775110220835721</v>
      </c>
      <c r="AZ114" t="e">
        <f>NA()</f>
        <v>#N/A</v>
      </c>
      <c r="BA114" s="23">
        <f t="shared" si="65"/>
        <v>18.628201514795872</v>
      </c>
      <c r="BB114" s="23">
        <f t="shared" si="66"/>
        <v>32.44220283250236</v>
      </c>
    </row>
    <row r="115" spans="4:54" x14ac:dyDescent="0.3">
      <c r="D115">
        <v>30</v>
      </c>
      <c r="F115">
        <v>29</v>
      </c>
      <c r="G115" s="22">
        <f t="shared" si="67"/>
        <v>41.44002740469243</v>
      </c>
      <c r="H115" s="22">
        <f t="shared" si="67"/>
        <v>42.47734169153032</v>
      </c>
      <c r="I115" s="22">
        <f t="shared" si="67"/>
        <v>39.495594010283895</v>
      </c>
      <c r="J115" s="22">
        <f t="shared" si="67"/>
        <v>45.135000769838406</v>
      </c>
      <c r="K115" s="22">
        <f t="shared" si="67"/>
        <v>16.590129072692168</v>
      </c>
      <c r="L115" s="23">
        <f t="shared" si="57"/>
        <v>21.066328549373452</v>
      </c>
      <c r="M115" s="22">
        <f t="shared" si="68"/>
        <v>14.233709867789862</v>
      </c>
      <c r="N115" s="24">
        <f t="shared" si="68"/>
        <v>10.157328849240161</v>
      </c>
      <c r="O115" s="24">
        <f t="shared" si="68"/>
        <v>0</v>
      </c>
      <c r="P115" s="25">
        <f t="shared" si="68"/>
        <v>40.218267576971201</v>
      </c>
      <c r="Q115" s="25">
        <f t="shared" si="68"/>
        <v>21.525270918913382</v>
      </c>
      <c r="R115" s="25">
        <f t="shared" si="68"/>
        <v>48.455247199101024</v>
      </c>
      <c r="S115" s="26">
        <f t="shared" si="69"/>
        <v>18.284552286474845</v>
      </c>
      <c r="T115" s="26">
        <f t="shared" si="69"/>
        <v>23.264799550128377</v>
      </c>
      <c r="U115" s="27">
        <f t="shared" si="70"/>
        <v>31.383690985890862</v>
      </c>
      <c r="V115" s="27">
        <f t="shared" si="70"/>
        <v>27.554553887555581</v>
      </c>
      <c r="W115" s="28">
        <f t="shared" si="70"/>
        <v>57.400878674056777</v>
      </c>
      <c r="X115" s="28">
        <f t="shared" si="70"/>
        <v>34.655190662111245</v>
      </c>
      <c r="Y115" t="e">
        <f>NA()</f>
        <v>#N/A</v>
      </c>
      <c r="Z115" s="23">
        <f t="shared" si="58"/>
        <v>21.066328549373452</v>
      </c>
      <c r="AA115" s="23">
        <f t="shared" si="59"/>
        <v>34.761306634916842</v>
      </c>
      <c r="AE115">
        <v>30</v>
      </c>
      <c r="AG115">
        <f t="shared" si="60"/>
        <v>26.373757085482247</v>
      </c>
      <c r="AH115" s="22">
        <f t="shared" si="72"/>
        <v>35.569115543451431</v>
      </c>
      <c r="AI115" s="22">
        <f t="shared" si="72"/>
        <v>38.66639396692689</v>
      </c>
      <c r="AJ115" s="22">
        <f t="shared" si="72"/>
        <v>34.170246145196757</v>
      </c>
      <c r="AK115" s="22">
        <f t="shared" si="72"/>
        <v>41.151555953804589</v>
      </c>
      <c r="AL115" s="22">
        <f t="shared" si="72"/>
        <v>14.646195416479065</v>
      </c>
      <c r="AM115" s="23">
        <f t="shared" si="62"/>
        <v>19.4966708269354</v>
      </c>
      <c r="AN115" s="22">
        <f t="shared" si="71"/>
        <v>12.612890396326447</v>
      </c>
      <c r="AO115" s="24">
        <f t="shared" si="71"/>
        <v>9.1145657286047896</v>
      </c>
      <c r="AP115" s="24">
        <f t="shared" si="71"/>
        <v>0</v>
      </c>
      <c r="AQ115" s="25">
        <f t="shared" si="71"/>
        <v>37.141892247445803</v>
      </c>
      <c r="AR115" s="25">
        <f t="shared" si="71"/>
        <v>19.812936720311473</v>
      </c>
      <c r="AS115" s="25">
        <f t="shared" si="71"/>
        <v>44.807974963006458</v>
      </c>
      <c r="AT115" s="26">
        <f t="shared" si="73"/>
        <v>16.81204222280201</v>
      </c>
      <c r="AU115" s="26">
        <f t="shared" si="73"/>
        <v>21.142227054638127</v>
      </c>
      <c r="AV115" s="27">
        <f t="shared" si="74"/>
        <v>28.518470205633303</v>
      </c>
      <c r="AW115" s="27">
        <f t="shared" si="74"/>
        <v>25.082436747956411</v>
      </c>
      <c r="AX115" s="28">
        <f t="shared" si="74"/>
        <v>54.171303202218382</v>
      </c>
      <c r="AY115" s="28">
        <f t="shared" si="74"/>
        <v>32.108817501738535</v>
      </c>
      <c r="AZ115" t="e">
        <f>NA()</f>
        <v>#N/A</v>
      </c>
      <c r="BA115" s="23">
        <f t="shared" si="65"/>
        <v>19.4966708269354</v>
      </c>
      <c r="BB115" s="23">
        <f t="shared" si="66"/>
        <v>33.259032592619171</v>
      </c>
    </row>
    <row r="116" spans="4:54" x14ac:dyDescent="0.3">
      <c r="D116">
        <v>31</v>
      </c>
      <c r="F116">
        <v>30</v>
      </c>
      <c r="G116" s="22">
        <f t="shared" si="67"/>
        <v>43.586827755995316</v>
      </c>
      <c r="H116" s="22">
        <f t="shared" si="67"/>
        <v>43.884987317473978</v>
      </c>
      <c r="I116" s="22">
        <f t="shared" si="67"/>
        <v>41.489194843025629</v>
      </c>
      <c r="J116" s="22">
        <f t="shared" si="67"/>
        <v>46.602877342493436</v>
      </c>
      <c r="K116" s="22">
        <f t="shared" si="67"/>
        <v>17.283028322476024</v>
      </c>
      <c r="L116" s="23">
        <f t="shared" si="57"/>
        <v>21.600327047145289</v>
      </c>
      <c r="M116" s="22">
        <f t="shared" si="68"/>
        <v>14.841530359146583</v>
      </c>
      <c r="N116" s="24">
        <f t="shared" si="68"/>
        <v>10.548447674478062</v>
      </c>
      <c r="O116" s="24">
        <f t="shared" si="68"/>
        <v>0</v>
      </c>
      <c r="P116" s="25">
        <f t="shared" si="68"/>
        <v>41.341709689466747</v>
      </c>
      <c r="Q116" s="25">
        <f t="shared" si="68"/>
        <v>22.141044913829038</v>
      </c>
      <c r="R116" s="25">
        <f t="shared" si="68"/>
        <v>49.691124164496244</v>
      </c>
      <c r="S116" s="26">
        <f t="shared" si="69"/>
        <v>18.823027098763049</v>
      </c>
      <c r="T116" s="26">
        <f t="shared" si="69"/>
        <v>24.043263426115438</v>
      </c>
      <c r="U116" s="27">
        <f t="shared" si="70"/>
        <v>32.444259236108714</v>
      </c>
      <c r="V116" s="27">
        <f t="shared" si="70"/>
        <v>28.467677113022877</v>
      </c>
      <c r="W116" s="28">
        <f t="shared" si="70"/>
        <v>58.531278299863551</v>
      </c>
      <c r="X116" s="28">
        <f t="shared" si="70"/>
        <v>35.570908672848013</v>
      </c>
      <c r="Y116" t="e">
        <f>NA()</f>
        <v>#N/A</v>
      </c>
      <c r="Z116" s="23">
        <f t="shared" si="58"/>
        <v>21.600327047145289</v>
      </c>
      <c r="AA116" s="23">
        <f t="shared" si="59"/>
        <v>35.283721491647107</v>
      </c>
      <c r="AE116">
        <v>31</v>
      </c>
      <c r="AG116">
        <f t="shared" si="60"/>
        <v>27.736783763369349</v>
      </c>
      <c r="AH116" s="22">
        <f t="shared" si="72"/>
        <v>38.654129672917769</v>
      </c>
      <c r="AI116" s="22">
        <f t="shared" si="72"/>
        <v>40.664622938674604</v>
      </c>
      <c r="AJ116" s="22">
        <f t="shared" si="72"/>
        <v>36.947549583227406</v>
      </c>
      <c r="AK116" s="22">
        <f t="shared" si="72"/>
        <v>43.241932695189057</v>
      </c>
      <c r="AL116" s="22">
        <f t="shared" si="72"/>
        <v>15.676867719149161</v>
      </c>
      <c r="AM116" s="23">
        <f t="shared" si="62"/>
        <v>20.342349504764716</v>
      </c>
      <c r="AN116" s="22">
        <f t="shared" si="71"/>
        <v>13.458092705725464</v>
      </c>
      <c r="AO116" s="24">
        <f t="shared" si="71"/>
        <v>9.6584120937045554</v>
      </c>
      <c r="AP116" s="24">
        <f t="shared" si="71"/>
        <v>0</v>
      </c>
      <c r="AQ116" s="25">
        <f t="shared" si="71"/>
        <v>38.761437139431948</v>
      </c>
      <c r="AR116" s="25">
        <f t="shared" si="71"/>
        <v>20.718932451002303</v>
      </c>
      <c r="AS116" s="25">
        <f t="shared" si="71"/>
        <v>46.775471932623027</v>
      </c>
      <c r="AT116" s="26">
        <f t="shared" si="73"/>
        <v>17.58683441789649</v>
      </c>
      <c r="AU116" s="26">
        <f t="shared" si="73"/>
        <v>22.257772721090124</v>
      </c>
      <c r="AV116" s="27">
        <f t="shared" si="74"/>
        <v>30.019718590950454</v>
      </c>
      <c r="AW116" s="27">
        <f t="shared" si="74"/>
        <v>26.378664470527756</v>
      </c>
      <c r="AX116" s="28">
        <f t="shared" si="74"/>
        <v>55.896092179556476</v>
      </c>
      <c r="AY116" s="28">
        <f t="shared" si="74"/>
        <v>33.456241477827191</v>
      </c>
      <c r="AZ116" t="e">
        <f>NA()</f>
        <v>#N/A</v>
      </c>
      <c r="BA116" s="23">
        <f t="shared" si="65"/>
        <v>20.342349504764716</v>
      </c>
      <c r="BB116" s="23">
        <f t="shared" si="66"/>
        <v>34.063162704284665</v>
      </c>
    </row>
    <row r="117" spans="4:54" x14ac:dyDescent="0.3">
      <c r="D117">
        <v>32</v>
      </c>
      <c r="F117">
        <v>31</v>
      </c>
      <c r="G117" s="22">
        <f t="shared" si="67"/>
        <v>45.67630906100819</v>
      </c>
      <c r="H117" s="22">
        <f t="shared" si="67"/>
        <v>45.268079144000048</v>
      </c>
      <c r="I117" s="22">
        <f t="shared" si="67"/>
        <v>43.457948087211044</v>
      </c>
      <c r="J117" s="22">
        <f t="shared" si="67"/>
        <v>48.043278936182254</v>
      </c>
      <c r="K117" s="22">
        <f t="shared" si="67"/>
        <v>17.948628847466573</v>
      </c>
      <c r="L117" s="23">
        <f t="shared" si="57"/>
        <v>22.101211160394648</v>
      </c>
      <c r="M117" s="22">
        <f t="shared" si="68"/>
        <v>15.443233238301612</v>
      </c>
      <c r="N117" s="24">
        <f t="shared" si="68"/>
        <v>10.935924689830218</v>
      </c>
      <c r="O117" s="24">
        <f t="shared" si="68"/>
        <v>0</v>
      </c>
      <c r="P117" s="25">
        <f t="shared" si="68"/>
        <v>42.439059185354274</v>
      </c>
      <c r="Q117" s="25">
        <f t="shared" si="68"/>
        <v>22.737112410926319</v>
      </c>
      <c r="R117" s="25">
        <f t="shared" si="68"/>
        <v>50.847676532214741</v>
      </c>
      <c r="S117" s="26">
        <f t="shared" si="69"/>
        <v>19.349302543518473</v>
      </c>
      <c r="T117" s="26">
        <f t="shared" si="69"/>
        <v>24.804936083547648</v>
      </c>
      <c r="U117" s="27">
        <f t="shared" si="70"/>
        <v>33.487526825050864</v>
      </c>
      <c r="V117" s="27">
        <f t="shared" si="70"/>
        <v>29.364872576482142</v>
      </c>
      <c r="W117" s="28">
        <f t="shared" si="70"/>
        <v>59.610328724676584</v>
      </c>
      <c r="X117" s="28">
        <f t="shared" si="70"/>
        <v>36.457628383867714</v>
      </c>
      <c r="Y117" t="e">
        <f>NA()</f>
        <v>#N/A</v>
      </c>
      <c r="Z117" s="23">
        <f t="shared" si="58"/>
        <v>22.101211160394648</v>
      </c>
      <c r="AA117" s="23">
        <f t="shared" si="59"/>
        <v>35.780806978444694</v>
      </c>
      <c r="AE117">
        <v>32</v>
      </c>
      <c r="AG117">
        <f t="shared" si="60"/>
        <v>29.170253257523047</v>
      </c>
      <c r="AH117" s="22">
        <f t="shared" si="72"/>
        <v>41.809372483204079</v>
      </c>
      <c r="AI117" s="22">
        <f t="shared" si="72"/>
        <v>42.718718644681992</v>
      </c>
      <c r="AJ117" s="22">
        <f t="shared" si="72"/>
        <v>39.836611651375364</v>
      </c>
      <c r="AK117" s="22">
        <f t="shared" si="72"/>
        <v>45.386841109153302</v>
      </c>
      <c r="AL117" s="22">
        <f t="shared" si="72"/>
        <v>16.710001620541238</v>
      </c>
      <c r="AM117" s="23">
        <f t="shared" si="62"/>
        <v>21.159641822653914</v>
      </c>
      <c r="AN117" s="22">
        <f t="shared" si="71"/>
        <v>14.337600469420549</v>
      </c>
      <c r="AO117" s="24">
        <f t="shared" si="71"/>
        <v>10.224165843606521</v>
      </c>
      <c r="AP117" s="24">
        <f t="shared" si="71"/>
        <v>0</v>
      </c>
      <c r="AQ117" s="25">
        <f t="shared" si="71"/>
        <v>40.411391431772621</v>
      </c>
      <c r="AR117" s="25">
        <f t="shared" si="71"/>
        <v>21.631509917012373</v>
      </c>
      <c r="AS117" s="25">
        <f t="shared" si="71"/>
        <v>48.671410092420189</v>
      </c>
      <c r="AT117" s="26">
        <f t="shared" si="73"/>
        <v>18.377093389254448</v>
      </c>
      <c r="AU117" s="26">
        <f t="shared" si="73"/>
        <v>23.398513177050159</v>
      </c>
      <c r="AV117" s="27">
        <f t="shared" si="74"/>
        <v>31.56546577697911</v>
      </c>
      <c r="AW117" s="27">
        <f t="shared" si="74"/>
        <v>27.711132289074481</v>
      </c>
      <c r="AX117" s="28">
        <f t="shared" si="74"/>
        <v>57.597054681868798</v>
      </c>
      <c r="AY117" s="28">
        <f t="shared" si="74"/>
        <v>34.813164339801652</v>
      </c>
      <c r="AZ117" t="e">
        <f>NA()</f>
        <v>#N/A</v>
      </c>
      <c r="BA117" s="23">
        <f t="shared" si="65"/>
        <v>21.159641822653914</v>
      </c>
      <c r="BB117" s="23">
        <f t="shared" si="66"/>
        <v>34.852093361151731</v>
      </c>
    </row>
    <row r="118" spans="4:54" x14ac:dyDescent="0.3">
      <c r="D118">
        <v>33</v>
      </c>
      <c r="F118">
        <v>32</v>
      </c>
      <c r="G118" s="22">
        <f t="shared" ref="G118:K133" si="75">G46*G$12</f>
        <v>47.704427463601782</v>
      </c>
      <c r="H118" s="22">
        <f t="shared" si="75"/>
        <v>46.626357989723196</v>
      </c>
      <c r="I118" s="22">
        <f t="shared" si="75"/>
        <v>45.398567870282911</v>
      </c>
      <c r="J118" s="22">
        <f t="shared" si="75"/>
        <v>49.456008222351258</v>
      </c>
      <c r="K118" s="22">
        <f t="shared" si="75"/>
        <v>18.586572170818236</v>
      </c>
      <c r="L118" s="23">
        <f t="shared" si="57"/>
        <v>22.570404693163976</v>
      </c>
      <c r="M118" s="22">
        <f t="shared" ref="M118:R133" si="76">M46*M$12</f>
        <v>16.03828380751542</v>
      </c>
      <c r="N118" s="24">
        <f t="shared" si="76"/>
        <v>11.319556164194584</v>
      </c>
      <c r="O118" s="24">
        <f t="shared" si="76"/>
        <v>0</v>
      </c>
      <c r="P118" s="25">
        <f t="shared" si="76"/>
        <v>43.510598842931209</v>
      </c>
      <c r="Q118" s="25">
        <f t="shared" si="76"/>
        <v>23.313728802074341</v>
      </c>
      <c r="R118" s="25">
        <f t="shared" si="76"/>
        <v>51.928452360084982</v>
      </c>
      <c r="S118" s="26">
        <f t="shared" ref="S118:T133" si="77">S46</f>
        <v>19.863449441659757</v>
      </c>
      <c r="T118" s="26">
        <f t="shared" si="77"/>
        <v>25.549668953309528</v>
      </c>
      <c r="U118" s="27">
        <f t="shared" ref="U118:X133" si="78">U46*U$12</f>
        <v>34.513248821691462</v>
      </c>
      <c r="V118" s="27">
        <f t="shared" si="78"/>
        <v>30.245972150005311</v>
      </c>
      <c r="W118" s="28">
        <f t="shared" si="78"/>
        <v>60.640196438885361</v>
      </c>
      <c r="X118" s="28">
        <f t="shared" si="78"/>
        <v>37.315876755755049</v>
      </c>
      <c r="Y118" t="e">
        <f>NA()</f>
        <v>#N/A</v>
      </c>
      <c r="Z118" s="23">
        <f t="shared" si="58"/>
        <v>22.570404693163976</v>
      </c>
      <c r="AA118" s="23">
        <f t="shared" si="59"/>
        <v>36.253791193961305</v>
      </c>
      <c r="AE118">
        <v>33</v>
      </c>
      <c r="AG118">
        <f t="shared" si="60"/>
        <v>30.677806135251387</v>
      </c>
      <c r="AH118" s="22">
        <f t="shared" si="72"/>
        <v>45.009615520935618</v>
      </c>
      <c r="AI118" s="22">
        <f t="shared" si="72"/>
        <v>44.82515393583666</v>
      </c>
      <c r="AJ118" s="22">
        <f t="shared" si="72"/>
        <v>42.826550096881007</v>
      </c>
      <c r="AK118" s="22">
        <f t="shared" si="72"/>
        <v>47.582204145319743</v>
      </c>
      <c r="AL118" s="22">
        <f t="shared" si="72"/>
        <v>17.737184583009409</v>
      </c>
      <c r="AM118" s="23">
        <f t="shared" si="62"/>
        <v>21.943359430686584</v>
      </c>
      <c r="AN118" s="22">
        <f t="shared" ref="AN118:AS133" si="79">AN46*AN$12</f>
        <v>15.250070136477701</v>
      </c>
      <c r="AO118" s="24">
        <f t="shared" si="79"/>
        <v>10.811492535258486</v>
      </c>
      <c r="AP118" s="24">
        <f t="shared" si="79"/>
        <v>0</v>
      </c>
      <c r="AQ118" s="25">
        <f t="shared" si="79"/>
        <v>42.088332404524706</v>
      </c>
      <c r="AR118" s="25">
        <f t="shared" si="79"/>
        <v>22.547200252465629</v>
      </c>
      <c r="AS118" s="25">
        <f t="shared" si="79"/>
        <v>50.48349028194589</v>
      </c>
      <c r="AT118" s="26">
        <f t="shared" si="73"/>
        <v>19.181068038434088</v>
      </c>
      <c r="AU118" s="26">
        <f t="shared" si="73"/>
        <v>24.561373657865698</v>
      </c>
      <c r="AV118" s="27">
        <f t="shared" si="74"/>
        <v>33.153297664174715</v>
      </c>
      <c r="AW118" s="27">
        <f t="shared" si="74"/>
        <v>29.077552183291708</v>
      </c>
      <c r="AX118" s="28">
        <f t="shared" si="74"/>
        <v>59.268138920204876</v>
      </c>
      <c r="AY118" s="28">
        <f t="shared" si="74"/>
        <v>36.175067728947781</v>
      </c>
      <c r="AZ118" t="e">
        <f>NA()</f>
        <v>#N/A</v>
      </c>
      <c r="BA118" s="23">
        <f t="shared" si="65"/>
        <v>21.943359430686584</v>
      </c>
      <c r="BB118" s="23">
        <f t="shared" si="66"/>
        <v>35.623338634059088</v>
      </c>
    </row>
    <row r="119" spans="4:54" x14ac:dyDescent="0.3">
      <c r="D119">
        <v>34</v>
      </c>
      <c r="F119">
        <v>33</v>
      </c>
      <c r="G119" s="22">
        <f t="shared" si="75"/>
        <v>49.668028236850432</v>
      </c>
      <c r="H119" s="22">
        <f t="shared" si="75"/>
        <v>47.959638948365317</v>
      </c>
      <c r="I119" s="22">
        <f t="shared" si="75"/>
        <v>47.308172113768904</v>
      </c>
      <c r="J119" s="22">
        <f t="shared" si="75"/>
        <v>50.840945721543655</v>
      </c>
      <c r="K119" s="22">
        <f t="shared" si="75"/>
        <v>19.196751446210104</v>
      </c>
      <c r="L119" s="23">
        <f t="shared" si="57"/>
        <v>23.009376797413037</v>
      </c>
      <c r="M119" s="22">
        <f t="shared" si="76"/>
        <v>16.626205947756027</v>
      </c>
      <c r="N119" s="24">
        <f t="shared" si="76"/>
        <v>11.699160430942323</v>
      </c>
      <c r="O119" s="24">
        <f t="shared" si="76"/>
        <v>0</v>
      </c>
      <c r="P119" s="25">
        <f t="shared" si="76"/>
        <v>44.55664122808713</v>
      </c>
      <c r="Q119" s="25">
        <f t="shared" si="76"/>
        <v>23.871191966928667</v>
      </c>
      <c r="R119" s="25">
        <f t="shared" si="76"/>
        <v>52.937108904244631</v>
      </c>
      <c r="S119" s="26">
        <f t="shared" si="77"/>
        <v>20.365560032770961</v>
      </c>
      <c r="T119" s="26">
        <f t="shared" si="77"/>
        <v>26.277373820388373</v>
      </c>
      <c r="U119" s="27">
        <f t="shared" si="78"/>
        <v>35.521236794320814</v>
      </c>
      <c r="V119" s="27">
        <f t="shared" si="78"/>
        <v>31.110855887056147</v>
      </c>
      <c r="W119" s="28">
        <f t="shared" si="78"/>
        <v>61.622994619677989</v>
      </c>
      <c r="X119" s="28">
        <f t="shared" si="78"/>
        <v>38.146215938935619</v>
      </c>
      <c r="Y119" t="e">
        <f>NA()</f>
        <v>#N/A</v>
      </c>
      <c r="Z119" s="23">
        <f t="shared" si="58"/>
        <v>23.009376797413037</v>
      </c>
      <c r="AA119" s="23">
        <f t="shared" si="59"/>
        <v>36.703842692284312</v>
      </c>
      <c r="AE119">
        <v>34</v>
      </c>
      <c r="AG119">
        <f t="shared" si="60"/>
        <v>32.263271112647949</v>
      </c>
      <c r="AH119" s="22">
        <f t="shared" ref="AH119:AL134" si="80">AH47*AH$12</f>
        <v>48.227753312103737</v>
      </c>
      <c r="AI119" s="22">
        <f t="shared" si="80"/>
        <v>46.979802591741446</v>
      </c>
      <c r="AJ119" s="22">
        <f t="shared" si="80"/>
        <v>45.904428140871886</v>
      </c>
      <c r="AK119" s="22">
        <f t="shared" si="80"/>
        <v>49.823320707180947</v>
      </c>
      <c r="AL119" s="22">
        <f t="shared" si="80"/>
        <v>18.749906404318718</v>
      </c>
      <c r="AM119" s="23">
        <f t="shared" si="62"/>
        <v>22.688843571365641</v>
      </c>
      <c r="AN119" s="22">
        <f t="shared" si="79"/>
        <v>16.193776192106395</v>
      </c>
      <c r="AO119" s="24">
        <f t="shared" si="79"/>
        <v>11.419892495541971</v>
      </c>
      <c r="AP119" s="24">
        <f t="shared" si="79"/>
        <v>0</v>
      </c>
      <c r="AQ119" s="25">
        <f t="shared" si="79"/>
        <v>43.788450919479558</v>
      </c>
      <c r="AR119" s="25">
        <f t="shared" si="79"/>
        <v>23.462337185508932</v>
      </c>
      <c r="AS119" s="25">
        <f t="shared" si="79"/>
        <v>52.200845708387128</v>
      </c>
      <c r="AT119" s="26">
        <f t="shared" ref="AT119:AU134" si="81">AT47</f>
        <v>19.996803714627873</v>
      </c>
      <c r="AU119" s="26">
        <f t="shared" si="81"/>
        <v>25.742906304547404</v>
      </c>
      <c r="AV119" s="27">
        <f t="shared" ref="AV119:AY134" si="82">AV47*AV$12</f>
        <v>34.780349253595119</v>
      </c>
      <c r="AW119" s="27">
        <f t="shared" si="82"/>
        <v>30.475247522350926</v>
      </c>
      <c r="AX119" s="28">
        <f t="shared" si="82"/>
        <v>60.903418616451141</v>
      </c>
      <c r="AY119" s="28">
        <f t="shared" si="82"/>
        <v>37.537164039355325</v>
      </c>
      <c r="AZ119" t="e">
        <f>NA()</f>
        <v>#N/A</v>
      </c>
      <c r="BA119" s="23">
        <f t="shared" si="65"/>
        <v>22.688843571365641</v>
      </c>
      <c r="BB119" s="23">
        <f t="shared" si="66"/>
        <v>36.374454372291233</v>
      </c>
    </row>
    <row r="120" spans="4:54" x14ac:dyDescent="0.3">
      <c r="D120">
        <v>35</v>
      </c>
      <c r="F120">
        <v>34</v>
      </c>
      <c r="G120" s="22">
        <f t="shared" si="75"/>
        <v>51.564759866512595</v>
      </c>
      <c r="H120" s="22">
        <f t="shared" si="75"/>
        <v>49.267803811615934</v>
      </c>
      <c r="I120" s="22">
        <f t="shared" si="75"/>
        <v>49.184256505389598</v>
      </c>
      <c r="J120" s="22">
        <f t="shared" si="75"/>
        <v>52.198041540294341</v>
      </c>
      <c r="K120" s="22">
        <f t="shared" si="75"/>
        <v>19.779275333961071</v>
      </c>
      <c r="L120" s="23">
        <f t="shared" si="57"/>
        <v>23.419617964934147</v>
      </c>
      <c r="M120" s="22">
        <f t="shared" si="76"/>
        <v>17.206577843024142</v>
      </c>
      <c r="N120" s="24">
        <f t="shared" si="76"/>
        <v>12.074576125053682</v>
      </c>
      <c r="O120" s="24">
        <f t="shared" si="76"/>
        <v>0</v>
      </c>
      <c r="P120" s="25">
        <f t="shared" si="76"/>
        <v>45.577524322996183</v>
      </c>
      <c r="Q120" s="25">
        <f t="shared" si="76"/>
        <v>24.409835382615654</v>
      </c>
      <c r="R120" s="25">
        <f t="shared" si="76"/>
        <v>53.877350823432359</v>
      </c>
      <c r="S120" s="26">
        <f t="shared" si="77"/>
        <v>20.85574521431332</v>
      </c>
      <c r="T120" s="26">
        <f t="shared" si="77"/>
        <v>26.988016225104133</v>
      </c>
      <c r="U120" s="27">
        <f t="shared" si="78"/>
        <v>36.511353230774503</v>
      </c>
      <c r="V120" s="27">
        <f t="shared" si="78"/>
        <v>31.959447107288586</v>
      </c>
      <c r="W120" s="28">
        <f t="shared" si="78"/>
        <v>62.560778139864446</v>
      </c>
      <c r="X120" s="28">
        <f t="shared" si="78"/>
        <v>38.949236408100504</v>
      </c>
      <c r="Y120" t="e">
        <f>NA()</f>
        <v>#N/A</v>
      </c>
      <c r="Z120" s="23">
        <f t="shared" si="58"/>
        <v>23.419617964934147</v>
      </c>
      <c r="AA120" s="23">
        <f t="shared" si="59"/>
        <v>37.132073369964623</v>
      </c>
      <c r="AE120">
        <v>35</v>
      </c>
      <c r="AG120">
        <f t="shared" si="60"/>
        <v>33.930674778341483</v>
      </c>
      <c r="AH120" s="22">
        <f t="shared" si="80"/>
        <v>51.435463312523588</v>
      </c>
      <c r="AI120" s="22">
        <f t="shared" si="80"/>
        <v>49.177926750765863</v>
      </c>
      <c r="AJ120" s="22">
        <f t="shared" si="80"/>
        <v>49.055324432702278</v>
      </c>
      <c r="AK120" s="22">
        <f t="shared" si="80"/>
        <v>52.104858801620686</v>
      </c>
      <c r="AL120" s="22">
        <f t="shared" si="80"/>
        <v>19.739778756132949</v>
      </c>
      <c r="AM120" s="23">
        <f t="shared" si="62"/>
        <v>23.392073728649546</v>
      </c>
      <c r="AN120" s="22">
        <f t="shared" si="79"/>
        <v>17.1665949804331</v>
      </c>
      <c r="AO120" s="24">
        <f t="shared" si="79"/>
        <v>12.048688531416333</v>
      </c>
      <c r="AP120" s="24">
        <f t="shared" si="79"/>
        <v>0</v>
      </c>
      <c r="AQ120" s="25">
        <f t="shared" si="79"/>
        <v>45.507555648941008</v>
      </c>
      <c r="AR120" s="25">
        <f t="shared" si="79"/>
        <v>24.373093535850941</v>
      </c>
      <c r="AS120" s="25">
        <f t="shared" si="79"/>
        <v>53.81429836315251</v>
      </c>
      <c r="AT120" s="26">
        <f t="shared" si="81"/>
        <v>20.822145170901873</v>
      </c>
      <c r="AU120" s="26">
        <f t="shared" si="81"/>
        <v>26.939301181637436</v>
      </c>
      <c r="AV120" s="27">
        <f t="shared" si="82"/>
        <v>36.443291859859272</v>
      </c>
      <c r="AW120" s="27">
        <f t="shared" si="82"/>
        <v>31.901144910921573</v>
      </c>
      <c r="AX120" s="28">
        <f t="shared" si="82"/>
        <v>62.497176517439677</v>
      </c>
      <c r="AY120" s="28">
        <f t="shared" si="82"/>
        <v>38.894435511099722</v>
      </c>
      <c r="AZ120" t="e">
        <f>NA()</f>
        <v>#N/A</v>
      </c>
      <c r="BA120" s="23">
        <f t="shared" si="65"/>
        <v>23.392073728649546</v>
      </c>
      <c r="BB120" s="23">
        <f t="shared" si="66"/>
        <v>37.103067859297902</v>
      </c>
    </row>
    <row r="121" spans="4:54" x14ac:dyDescent="0.3">
      <c r="D121">
        <v>36</v>
      </c>
      <c r="F121">
        <v>35</v>
      </c>
      <c r="G121" s="22">
        <f t="shared" si="75"/>
        <v>53.39298996295971</v>
      </c>
      <c r="H121" s="22">
        <f t="shared" si="75"/>
        <v>50.550794247544999</v>
      </c>
      <c r="I121" s="22">
        <f t="shared" si="75"/>
        <v>51.02466861531601</v>
      </c>
      <c r="J121" s="22">
        <f t="shared" si="75"/>
        <v>53.527307944671264</v>
      </c>
      <c r="K121" s="22">
        <f t="shared" si="75"/>
        <v>20.33443498072101</v>
      </c>
      <c r="L121" s="23">
        <f t="shared" si="57"/>
        <v>23.802620393899449</v>
      </c>
      <c r="M121" s="22">
        <f t="shared" si="76"/>
        <v>17.77902798200628</v>
      </c>
      <c r="N121" s="24">
        <f t="shared" si="76"/>
        <v>12.445660574848114</v>
      </c>
      <c r="O121" s="24">
        <f t="shared" si="76"/>
        <v>0</v>
      </c>
      <c r="P121" s="25">
        <f t="shared" si="76"/>
        <v>46.573607666938521</v>
      </c>
      <c r="Q121" s="25">
        <f t="shared" si="76"/>
        <v>24.930022044443454</v>
      </c>
      <c r="R121" s="25">
        <f t="shared" si="76"/>
        <v>54.752879950262646</v>
      </c>
      <c r="S121" s="26">
        <f t="shared" si="77"/>
        <v>21.33413208773537</v>
      </c>
      <c r="T121" s="26">
        <f t="shared" si="77"/>
        <v>27.681609505902053</v>
      </c>
      <c r="U121" s="27">
        <f t="shared" si="78"/>
        <v>37.483506507059786</v>
      </c>
      <c r="V121" s="27">
        <f t="shared" si="78"/>
        <v>32.791707971463026</v>
      </c>
      <c r="W121" s="28">
        <f t="shared" si="78"/>
        <v>63.455539885910206</v>
      </c>
      <c r="X121" s="28">
        <f t="shared" si="78"/>
        <v>39.725550964392895</v>
      </c>
      <c r="Y121" t="e">
        <f>NA()</f>
        <v>#N/A</v>
      </c>
      <c r="Z121" s="23">
        <f t="shared" si="58"/>
        <v>23.802620393899449</v>
      </c>
      <c r="AA121" s="23">
        <f t="shared" si="59"/>
        <v>37.539541213066741</v>
      </c>
      <c r="AE121">
        <v>36</v>
      </c>
      <c r="AG121">
        <f t="shared" si="60"/>
        <v>35.684251819780471</v>
      </c>
      <c r="AH121" s="22">
        <f t="shared" si="80"/>
        <v>54.603951137717473</v>
      </c>
      <c r="AI121" s="22">
        <f t="shared" si="80"/>
        <v>51.414172231685853</v>
      </c>
      <c r="AJ121" s="22">
        <f t="shared" si="80"/>
        <v>52.262464666164945</v>
      </c>
      <c r="AK121" s="22">
        <f t="shared" si="80"/>
        <v>54.420857715626511</v>
      </c>
      <c r="AL121" s="22">
        <f t="shared" si="80"/>
        <v>20.698759379668605</v>
      </c>
      <c r="AM121" s="23">
        <f t="shared" si="62"/>
        <v>24.049757850036617</v>
      </c>
      <c r="AN121" s="22">
        <f t="shared" si="79"/>
        <v>18.165993984446608</v>
      </c>
      <c r="AO121" s="24">
        <f t="shared" si="79"/>
        <v>12.697014670020669</v>
      </c>
      <c r="AP121" s="24">
        <f t="shared" si="79"/>
        <v>0</v>
      </c>
      <c r="AQ121" s="25">
        <f t="shared" si="79"/>
        <v>47.241083322000648</v>
      </c>
      <c r="AR121" s="25">
        <f t="shared" si="79"/>
        <v>25.275524219450986</v>
      </c>
      <c r="AS121" s="25">
        <f t="shared" si="79"/>
        <v>55.316562262282552</v>
      </c>
      <c r="AT121" s="26">
        <f t="shared" si="81"/>
        <v>21.654742930525028</v>
      </c>
      <c r="AU121" s="26">
        <f t="shared" si="81"/>
        <v>28.14640498743082</v>
      </c>
      <c r="AV121" s="27">
        <f t="shared" si="82"/>
        <v>38.138325831563193</v>
      </c>
      <c r="AW121" s="27">
        <f t="shared" si="82"/>
        <v>33.351771154373587</v>
      </c>
      <c r="AX121" s="28">
        <f t="shared" si="82"/>
        <v>64.043988845168442</v>
      </c>
      <c r="AY121" s="28">
        <f t="shared" si="82"/>
        <v>40.241681168903696</v>
      </c>
      <c r="AZ121" t="e">
        <f>NA()</f>
        <v>#N/A</v>
      </c>
      <c r="BA121" s="23">
        <f t="shared" si="65"/>
        <v>24.049757850036617</v>
      </c>
      <c r="BB121" s="23">
        <f t="shared" si="66"/>
        <v>37.80690877717845</v>
      </c>
    </row>
    <row r="122" spans="4:54" x14ac:dyDescent="0.3">
      <c r="D122">
        <v>37</v>
      </c>
      <c r="F122">
        <v>36</v>
      </c>
      <c r="G122" s="22">
        <f t="shared" si="75"/>
        <v>55.151724347698504</v>
      </c>
      <c r="H122" s="22">
        <f t="shared" si="75"/>
        <v>51.808605647697988</v>
      </c>
      <c r="I122" s="22">
        <f t="shared" si="75"/>
        <v>52.827582447090222</v>
      </c>
      <c r="J122" s="22">
        <f t="shared" si="75"/>
        <v>54.828812674024093</v>
      </c>
      <c r="K122" s="22">
        <f t="shared" si="75"/>
        <v>20.862674116269378</v>
      </c>
      <c r="L122" s="23">
        <f t="shared" si="57"/>
        <v>24.159862127650179</v>
      </c>
      <c r="M122" s="22">
        <f t="shared" si="76"/>
        <v>18.343231419914229</v>
      </c>
      <c r="N122" s="24">
        <f t="shared" si="76"/>
        <v>12.812288331587217</v>
      </c>
      <c r="O122" s="24">
        <f t="shared" si="76"/>
        <v>0</v>
      </c>
      <c r="P122" s="25">
        <f t="shared" si="76"/>
        <v>47.545268943677584</v>
      </c>
      <c r="Q122" s="25">
        <f t="shared" si="76"/>
        <v>25.432139104783111</v>
      </c>
      <c r="R122" s="25">
        <f t="shared" si="76"/>
        <v>55.567355011787171</v>
      </c>
      <c r="S122" s="26">
        <f t="shared" si="77"/>
        <v>21.800861773904732</v>
      </c>
      <c r="T122" s="26">
        <f t="shared" si="77"/>
        <v>28.358209417203216</v>
      </c>
      <c r="U122" s="27">
        <f t="shared" si="78"/>
        <v>38.43764634172399</v>
      </c>
      <c r="V122" s="27">
        <f t="shared" si="78"/>
        <v>33.607635490128999</v>
      </c>
      <c r="W122" s="28">
        <f t="shared" si="78"/>
        <v>64.309208166946689</v>
      </c>
      <c r="X122" s="28">
        <f t="shared" si="78"/>
        <v>40.475789496583502</v>
      </c>
      <c r="Y122" t="e">
        <f>NA()</f>
        <v>#N/A</v>
      </c>
      <c r="Z122" s="23">
        <f t="shared" si="58"/>
        <v>24.159862127650179</v>
      </c>
      <c r="AA122" s="23">
        <f t="shared" si="59"/>
        <v>37.927252911027416</v>
      </c>
      <c r="AE122">
        <v>37</v>
      </c>
      <c r="AG122">
        <f t="shared" si="60"/>
        <v>37.528455778024103</v>
      </c>
      <c r="AH122" s="22">
        <f t="shared" si="80"/>
        <v>57.704749750475422</v>
      </c>
      <c r="AI122" s="22">
        <f t="shared" si="80"/>
        <v>53.682572958508629</v>
      </c>
      <c r="AJ122" s="22">
        <f t="shared" si="80"/>
        <v>55.50741761805655</v>
      </c>
      <c r="AK122" s="22">
        <f t="shared" si="80"/>
        <v>56.764740433674547</v>
      </c>
      <c r="AL122" s="22">
        <f t="shared" si="80"/>
        <v>21.619370725768913</v>
      </c>
      <c r="AM122" s="23">
        <f t="shared" si="62"/>
        <v>24.659400001113674</v>
      </c>
      <c r="AN122" s="22">
        <f t="shared" si="79"/>
        <v>19.189027618191634</v>
      </c>
      <c r="AO122" s="24">
        <f t="shared" si="79"/>
        <v>13.363806306269304</v>
      </c>
      <c r="AP122" s="24">
        <f t="shared" si="79"/>
        <v>0</v>
      </c>
      <c r="AQ122" s="25">
        <f t="shared" si="79"/>
        <v>48.984115610584361</v>
      </c>
      <c r="AR122" s="25">
        <f t="shared" si="79"/>
        <v>26.165615376979723</v>
      </c>
      <c r="AS122" s="25">
        <f t="shared" si="79"/>
        <v>56.702384034763703</v>
      </c>
      <c r="AT122" s="26">
        <f t="shared" si="81"/>
        <v>22.492063394173755</v>
      </c>
      <c r="AU122" s="26">
        <f t="shared" si="81"/>
        <v>29.359748016584014</v>
      </c>
      <c r="AV122" s="27">
        <f t="shared" si="82"/>
        <v>39.861179707426096</v>
      </c>
      <c r="AW122" s="27">
        <f t="shared" si="82"/>
        <v>34.823256129109467</v>
      </c>
      <c r="AX122" s="28">
        <f t="shared" si="82"/>
        <v>65.538808517096356</v>
      </c>
      <c r="AY122" s="28">
        <f t="shared" si="82"/>
        <v>41.57357143536494</v>
      </c>
      <c r="AZ122" t="e">
        <f>NA()</f>
        <v>#N/A</v>
      </c>
      <c r="BA122" s="23">
        <f t="shared" si="65"/>
        <v>24.659400001113674</v>
      </c>
      <c r="BB122" s="23">
        <f t="shared" si="66"/>
        <v>38.483840934532346</v>
      </c>
    </row>
    <row r="123" spans="4:54" x14ac:dyDescent="0.3">
      <c r="D123">
        <v>38</v>
      </c>
      <c r="F123">
        <v>37</v>
      </c>
      <c r="G123" s="22">
        <f t="shared" si="75"/>
        <v>56.840530272412835</v>
      </c>
      <c r="H123" s="22">
        <f t="shared" si="75"/>
        <v>53.041281568017553</v>
      </c>
      <c r="I123" s="22">
        <f t="shared" si="75"/>
        <v>54.591473649328542</v>
      </c>
      <c r="J123" s="22">
        <f t="shared" si="75"/>
        <v>56.102672911796688</v>
      </c>
      <c r="K123" s="22">
        <f t="shared" si="75"/>
        <v>21.364562200997984</v>
      </c>
      <c r="L123" s="23">
        <f t="shared" si="57"/>
        <v>24.49279442597738</v>
      </c>
      <c r="M123" s="22">
        <f t="shared" si="76"/>
        <v>18.898906284405609</v>
      </c>
      <c r="N123" s="24">
        <f t="shared" si="76"/>
        <v>13.174349822486985</v>
      </c>
      <c r="O123" s="24">
        <f t="shared" si="76"/>
        <v>0</v>
      </c>
      <c r="P123" s="25">
        <f t="shared" si="76"/>
        <v>48.492900959595488</v>
      </c>
      <c r="Q123" s="25">
        <f t="shared" si="76"/>
        <v>25.916593148729618</v>
      </c>
      <c r="R123" s="25">
        <f t="shared" si="76"/>
        <v>56.324359847770033</v>
      </c>
      <c r="S123" s="26">
        <f t="shared" si="77"/>
        <v>22.256087465674845</v>
      </c>
      <c r="T123" s="26">
        <f t="shared" si="77"/>
        <v>29.017909263823167</v>
      </c>
      <c r="U123" s="27">
        <f t="shared" si="78"/>
        <v>39.37375968195456</v>
      </c>
      <c r="V123" s="27">
        <f t="shared" si="78"/>
        <v>34.407257917516219</v>
      </c>
      <c r="W123" s="28">
        <f t="shared" si="78"/>
        <v>65.123645031253304</v>
      </c>
      <c r="X123" s="28">
        <f t="shared" si="78"/>
        <v>41.200594407573739</v>
      </c>
      <c r="Y123" t="e">
        <f>NA()</f>
        <v>#N/A</v>
      </c>
      <c r="Z123" s="23">
        <f t="shared" si="58"/>
        <v>24.49279442597738</v>
      </c>
      <c r="AA123" s="23">
        <f t="shared" si="59"/>
        <v>38.296166343781131</v>
      </c>
      <c r="AE123">
        <v>38</v>
      </c>
      <c r="AG123">
        <f t="shared" si="60"/>
        <v>39.467970358353305</v>
      </c>
      <c r="AH123" s="22">
        <f t="shared" si="80"/>
        <v>60.710535754116684</v>
      </c>
      <c r="AI123" s="22">
        <f t="shared" si="80"/>
        <v>55.976565659550751</v>
      </c>
      <c r="AJ123" s="22">
        <f t="shared" si="80"/>
        <v>58.77035585030746</v>
      </c>
      <c r="AK123" s="22">
        <f t="shared" si="80"/>
        <v>59.129337432397236</v>
      </c>
      <c r="AL123" s="22">
        <f t="shared" si="80"/>
        <v>22.494902591390524</v>
      </c>
      <c r="AM123" s="23">
        <f t="shared" si="62"/>
        <v>25.21934231855025</v>
      </c>
      <c r="AN123" s="22">
        <f t="shared" si="79"/>
        <v>20.232340555685418</v>
      </c>
      <c r="AO123" s="24">
        <f t="shared" si="79"/>
        <v>14.047792166106234</v>
      </c>
      <c r="AP123" s="24">
        <f t="shared" si="79"/>
        <v>0</v>
      </c>
      <c r="AQ123" s="25">
        <f t="shared" si="79"/>
        <v>50.731403210106407</v>
      </c>
      <c r="AR123" s="25">
        <f t="shared" si="79"/>
        <v>27.039338987379647</v>
      </c>
      <c r="AS123" s="25">
        <f t="shared" si="79"/>
        <v>57.968614447292502</v>
      </c>
      <c r="AT123" s="26">
        <f t="shared" si="81"/>
        <v>23.33140297209744</v>
      </c>
      <c r="AU123" s="26">
        <f t="shared" si="81"/>
        <v>30.574579768585018</v>
      </c>
      <c r="AV123" s="27">
        <f t="shared" si="82"/>
        <v>41.607116721696158</v>
      </c>
      <c r="AW123" s="27">
        <f t="shared" si="82"/>
        <v>36.311342317683923</v>
      </c>
      <c r="AX123" s="28">
        <f t="shared" si="82"/>
        <v>66.977044781038856</v>
      </c>
      <c r="AY123" s="28">
        <f t="shared" si="82"/>
        <v>42.88470999049305</v>
      </c>
      <c r="AZ123" t="e">
        <f>NA()</f>
        <v>#N/A</v>
      </c>
      <c r="BA123" s="23">
        <f t="shared" si="65"/>
        <v>25.21934231855025</v>
      </c>
      <c r="BB123" s="23">
        <f t="shared" si="66"/>
        <v>39.131894115302984</v>
      </c>
    </row>
    <row r="124" spans="4:54" x14ac:dyDescent="0.3">
      <c r="D124">
        <v>39</v>
      </c>
      <c r="F124">
        <v>38</v>
      </c>
      <c r="G124" s="22">
        <f t="shared" si="75"/>
        <v>58.459464411605374</v>
      </c>
      <c r="H124" s="22">
        <f t="shared" si="75"/>
        <v>54.248908698779452</v>
      </c>
      <c r="I124" s="22">
        <f t="shared" si="75"/>
        <v>56.315095560440959</v>
      </c>
      <c r="J124" s="22">
        <f t="shared" si="75"/>
        <v>57.349049841381813</v>
      </c>
      <c r="K124" s="22">
        <f t="shared" si="75"/>
        <v>21.840770500783353</v>
      </c>
      <c r="L124" s="23">
        <f t="shared" si="57"/>
        <v>24.802831889463945</v>
      </c>
      <c r="M124" s="22">
        <f t="shared" si="76"/>
        <v>19.445810510454642</v>
      </c>
      <c r="N124" s="24">
        <f t="shared" si="76"/>
        <v>13.531750114566726</v>
      </c>
      <c r="O124" s="24">
        <f t="shared" si="76"/>
        <v>0</v>
      </c>
      <c r="P124" s="25">
        <f t="shared" si="76"/>
        <v>49.416908964874111</v>
      </c>
      <c r="Q124" s="25">
        <f t="shared" si="76"/>
        <v>26.383806035002358</v>
      </c>
      <c r="R124" s="25">
        <f t="shared" si="76"/>
        <v>57.027378837218372</v>
      </c>
      <c r="S124" s="26">
        <f t="shared" si="77"/>
        <v>22.699972689885442</v>
      </c>
      <c r="T124" s="26">
        <f t="shared" si="77"/>
        <v>29.660835500322833</v>
      </c>
      <c r="U124" s="27">
        <f t="shared" si="78"/>
        <v>40.291866974627766</v>
      </c>
      <c r="V124" s="27">
        <f t="shared" si="78"/>
        <v>35.190631488590881</v>
      </c>
      <c r="W124" s="28">
        <f t="shared" si="78"/>
        <v>65.900645335591477</v>
      </c>
      <c r="X124" s="28">
        <f t="shared" si="78"/>
        <v>41.900616625261364</v>
      </c>
      <c r="Y124" t="e">
        <f>NA()</f>
        <v>#N/A</v>
      </c>
      <c r="Z124" s="23">
        <f t="shared" si="58"/>
        <v>24.802831889463945</v>
      </c>
      <c r="AA124" s="23">
        <f t="shared" si="59"/>
        <v>38.647192948296755</v>
      </c>
      <c r="AE124">
        <v>39</v>
      </c>
      <c r="AG124">
        <f t="shared" si="60"/>
        <v>41.507721325427532</v>
      </c>
      <c r="AH124" s="22">
        <f t="shared" si="80"/>
        <v>63.595922719969145</v>
      </c>
      <c r="AI124" s="22">
        <f t="shared" si="80"/>
        <v>58.289015925040438</v>
      </c>
      <c r="AJ124" s="22">
        <f t="shared" si="80"/>
        <v>62.030378402227882</v>
      </c>
      <c r="AK124" s="22">
        <f t="shared" si="80"/>
        <v>61.506922859847322</v>
      </c>
      <c r="AL124" s="22">
        <f t="shared" si="80"/>
        <v>23.319588783991463</v>
      </c>
      <c r="AM124" s="23">
        <f t="shared" si="62"/>
        <v>25.728779365128691</v>
      </c>
      <c r="AN124" s="22">
        <f t="shared" si="79"/>
        <v>21.292179544650402</v>
      </c>
      <c r="AO124" s="24">
        <f t="shared" si="79"/>
        <v>14.747488517483831</v>
      </c>
      <c r="AP124" s="24">
        <f t="shared" si="79"/>
        <v>0</v>
      </c>
      <c r="AQ124" s="25">
        <f t="shared" si="79"/>
        <v>52.477397571974763</v>
      </c>
      <c r="AR124" s="25">
        <f t="shared" si="79"/>
        <v>27.89271205913953</v>
      </c>
      <c r="AS124" s="25">
        <f t="shared" si="79"/>
        <v>59.11420800797007</v>
      </c>
      <c r="AT124" s="26">
        <f t="shared" si="81"/>
        <v>24.16990646059406</v>
      </c>
      <c r="AU124" s="26">
        <f t="shared" si="81"/>
        <v>31.785913384827836</v>
      </c>
      <c r="AV124" s="27">
        <f t="shared" si="82"/>
        <v>43.370949525051117</v>
      </c>
      <c r="AW124" s="27">
        <f t="shared" si="82"/>
        <v>37.811401712065297</v>
      </c>
      <c r="AX124" s="28">
        <f t="shared" si="82"/>
        <v>68.354636796098703</v>
      </c>
      <c r="AY124" s="28">
        <f t="shared" si="82"/>
        <v>44.16970216548372</v>
      </c>
      <c r="AZ124" t="e">
        <f>NA()</f>
        <v>#N/A</v>
      </c>
      <c r="BA124" s="23">
        <f t="shared" si="65"/>
        <v>25.728779365128691</v>
      </c>
      <c r="BB124" s="23">
        <f t="shared" si="66"/>
        <v>39.749295316789159</v>
      </c>
    </row>
    <row r="125" spans="4:54" x14ac:dyDescent="0.3">
      <c r="D125">
        <v>40</v>
      </c>
      <c r="F125">
        <v>39</v>
      </c>
      <c r="G125" s="22">
        <f t="shared" si="75"/>
        <v>60.009006015125067</v>
      </c>
      <c r="H125" s="22">
        <f t="shared" si="75"/>
        <v>55.431612307173431</v>
      </c>
      <c r="I125" s="22">
        <f t="shared" si="75"/>
        <v>57.997456213699493</v>
      </c>
      <c r="J125" s="22">
        <f t="shared" si="75"/>
        <v>58.568143724355998</v>
      </c>
      <c r="K125" s="22">
        <f t="shared" si="75"/>
        <v>22.292050927405469</v>
      </c>
      <c r="L125" s="23">
        <f t="shared" si="57"/>
        <v>25.091344914219942</v>
      </c>
      <c r="M125" s="22">
        <f t="shared" si="76"/>
        <v>19.983738789958366</v>
      </c>
      <c r="N125" s="24">
        <f t="shared" si="76"/>
        <v>13.884407778355149</v>
      </c>
      <c r="O125" s="24">
        <f t="shared" si="76"/>
        <v>0</v>
      </c>
      <c r="P125" s="25">
        <f t="shared" si="76"/>
        <v>50.317708276736454</v>
      </c>
      <c r="Q125" s="25">
        <f t="shared" si="76"/>
        <v>26.834211239042883</v>
      </c>
      <c r="R125" s="25">
        <f t="shared" si="76"/>
        <v>57.679778397527627</v>
      </c>
      <c r="S125" s="26">
        <f t="shared" si="77"/>
        <v>23.13268975485002</v>
      </c>
      <c r="T125" s="26">
        <f t="shared" si="77"/>
        <v>30.287143749547585</v>
      </c>
      <c r="U125" s="27">
        <f t="shared" si="78"/>
        <v>41.192018781601277</v>
      </c>
      <c r="V125" s="27">
        <f t="shared" si="78"/>
        <v>35.957837462711346</v>
      </c>
      <c r="W125" s="28">
        <f t="shared" si="78"/>
        <v>66.641936436897197</v>
      </c>
      <c r="X125" s="28">
        <f t="shared" si="78"/>
        <v>42.576512127529021</v>
      </c>
      <c r="Y125" t="e">
        <f>NA()</f>
        <v>#N/A</v>
      </c>
      <c r="Z125" s="23">
        <f t="shared" si="58"/>
        <v>25.091344914219942</v>
      </c>
      <c r="AA125" s="23">
        <f t="shared" si="59"/>
        <v>38.981199970372415</v>
      </c>
      <c r="AE125">
        <v>40</v>
      </c>
      <c r="AG125">
        <f t="shared" si="60"/>
        <v>43.652889013197147</v>
      </c>
      <c r="AH125" s="22">
        <f t="shared" si="80"/>
        <v>66.338191034426515</v>
      </c>
      <c r="AI125" s="22">
        <f t="shared" si="80"/>
        <v>60.612256568068489</v>
      </c>
      <c r="AJ125" s="22">
        <f t="shared" si="80"/>
        <v>65.26588961511851</v>
      </c>
      <c r="AK125" s="22">
        <f t="shared" si="80"/>
        <v>63.889263919144319</v>
      </c>
      <c r="AL125" s="22">
        <f t="shared" si="80"/>
        <v>24.088749044916455</v>
      </c>
      <c r="AM125" s="23">
        <f t="shared" si="62"/>
        <v>26.18774437938869</v>
      </c>
      <c r="AN125" s="22">
        <f t="shared" si="79"/>
        <v>22.364414525016905</v>
      </c>
      <c r="AO125" s="24">
        <f t="shared" si="79"/>
        <v>15.461196075882325</v>
      </c>
      <c r="AP125" s="24">
        <f t="shared" si="79"/>
        <v>0</v>
      </c>
      <c r="AQ125" s="25">
        <f t="shared" si="79"/>
        <v>54.216290614837007</v>
      </c>
      <c r="AR125" s="25">
        <f t="shared" si="79"/>
        <v>28.721859220793426</v>
      </c>
      <c r="AS125" s="25">
        <f t="shared" si="79"/>
        <v>60.14015158424386</v>
      </c>
      <c r="AT125" s="26">
        <f t="shared" si="81"/>
        <v>25.004589798233116</v>
      </c>
      <c r="AU125" s="26">
        <f t="shared" si="81"/>
        <v>32.988578843097478</v>
      </c>
      <c r="AV125" s="27">
        <f t="shared" si="82"/>
        <v>45.147063902332086</v>
      </c>
      <c r="AW125" s="27">
        <f t="shared" si="82"/>
        <v>39.318460697934931</v>
      </c>
      <c r="AX125" s="28">
        <f t="shared" si="82"/>
        <v>69.668118671956677</v>
      </c>
      <c r="AY125" s="28">
        <f t="shared" si="82"/>
        <v>45.423228856412365</v>
      </c>
      <c r="AZ125" t="e">
        <f>NA()</f>
        <v>#N/A</v>
      </c>
      <c r="BA125" s="23">
        <f t="shared" si="65"/>
        <v>26.18774437938869</v>
      </c>
      <c r="BB125" s="23">
        <f t="shared" si="66"/>
        <v>40.334498568528772</v>
      </c>
    </row>
    <row r="126" spans="4:54" x14ac:dyDescent="0.3">
      <c r="D126">
        <v>41</v>
      </c>
      <c r="F126">
        <v>40</v>
      </c>
      <c r="G126" s="22">
        <f t="shared" si="75"/>
        <v>61.48999540524229</v>
      </c>
      <c r="H126" s="22">
        <f t="shared" si="75"/>
        <v>56.589552103298089</v>
      </c>
      <c r="I126" s="22">
        <f t="shared" si="75"/>
        <v>59.63779639275328</v>
      </c>
      <c r="J126" s="22">
        <f t="shared" si="75"/>
        <v>59.76018944634837</v>
      </c>
      <c r="K126" s="22">
        <f t="shared" si="75"/>
        <v>22.719217458469902</v>
      </c>
      <c r="L126" s="23">
        <f t="shared" si="57"/>
        <v>25.359654106836139</v>
      </c>
      <c r="M126" s="22">
        <f t="shared" si="76"/>
        <v>20.512519722724385</v>
      </c>
      <c r="N126" s="24">
        <f t="shared" si="76"/>
        <v>14.232253841823454</v>
      </c>
      <c r="O126" s="24">
        <f t="shared" si="76"/>
        <v>0</v>
      </c>
      <c r="P126" s="25">
        <f t="shared" si="76"/>
        <v>51.195722169389512</v>
      </c>
      <c r="Q126" s="25">
        <f t="shared" si="76"/>
        <v>27.268250642631497</v>
      </c>
      <c r="R126" s="25">
        <f t="shared" si="76"/>
        <v>58.284793563558082</v>
      </c>
      <c r="S126" s="26">
        <f t="shared" si="77"/>
        <v>23.554418362543913</v>
      </c>
      <c r="T126" s="26">
        <f t="shared" si="77"/>
        <v>30.897015199702423</v>
      </c>
      <c r="U126" s="27">
        <f t="shared" si="78"/>
        <v>42.074292703684293</v>
      </c>
      <c r="V126" s="27">
        <f t="shared" si="78"/>
        <v>36.708979441947399</v>
      </c>
      <c r="W126" s="28">
        <f t="shared" si="78"/>
        <v>67.34917839605987</v>
      </c>
      <c r="X126" s="28">
        <f t="shared" si="78"/>
        <v>43.228938920221545</v>
      </c>
      <c r="Y126" t="e">
        <f>NA()</f>
        <v>#N/A</v>
      </c>
      <c r="Z126" s="23">
        <f t="shared" si="58"/>
        <v>25.359654106836139</v>
      </c>
      <c r="AA126" s="23">
        <f t="shared" si="59"/>
        <v>39.299012607251562</v>
      </c>
      <c r="AE126">
        <v>41</v>
      </c>
      <c r="AG126">
        <f t="shared" si="60"/>
        <v>45.908921481342745</v>
      </c>
      <c r="AH126" s="22">
        <f t="shared" si="80"/>
        <v>68.917916304343137</v>
      </c>
      <c r="AI126" s="22">
        <f t="shared" si="80"/>
        <v>62.938139036243655</v>
      </c>
      <c r="AJ126" s="22">
        <f t="shared" si="80"/>
        <v>68.455024946930152</v>
      </c>
      <c r="AK126" s="22">
        <f t="shared" si="80"/>
        <v>66.267684026214781</v>
      </c>
      <c r="AL126" s="22">
        <f t="shared" si="80"/>
        <v>24.798889318780578</v>
      </c>
      <c r="AM126" s="23">
        <f t="shared" si="62"/>
        <v>26.597068356766968</v>
      </c>
      <c r="AN126" s="22">
        <f t="shared" si="79"/>
        <v>23.4445696878043</v>
      </c>
      <c r="AO126" s="24">
        <f t="shared" si="79"/>
        <v>16.187000054190889</v>
      </c>
      <c r="AP126" s="24">
        <f t="shared" si="79"/>
        <v>0</v>
      </c>
      <c r="AQ126" s="25">
        <f t="shared" si="79"/>
        <v>55.942062576640154</v>
      </c>
      <c r="AR126" s="25">
        <f t="shared" si="79"/>
        <v>29.523077272008642</v>
      </c>
      <c r="AS126" s="25">
        <f t="shared" si="79"/>
        <v>61.049326723209568</v>
      </c>
      <c r="AT126" s="26">
        <f t="shared" si="81"/>
        <v>25.832367233707394</v>
      </c>
      <c r="AU126" s="26">
        <f t="shared" si="81"/>
        <v>34.177284544684525</v>
      </c>
      <c r="AV126" s="27">
        <f t="shared" si="82"/>
        <v>46.929452141486379</v>
      </c>
      <c r="AW126" s="27">
        <f t="shared" si="82"/>
        <v>40.827233404825684</v>
      </c>
      <c r="AX126" s="28">
        <f t="shared" si="82"/>
        <v>70.914673568633688</v>
      </c>
      <c r="AY126" s="28">
        <f t="shared" si="82"/>
        <v>46.640124633601594</v>
      </c>
      <c r="AZ126" t="e">
        <f>NA()</f>
        <v>#N/A</v>
      </c>
      <c r="BA126" s="23">
        <f t="shared" si="65"/>
        <v>26.597068356766968</v>
      </c>
      <c r="BB126" s="23">
        <f t="shared" si="66"/>
        <v>40.886212466238312</v>
      </c>
    </row>
    <row r="127" spans="4:54" x14ac:dyDescent="0.3">
      <c r="D127">
        <v>42</v>
      </c>
      <c r="F127">
        <v>41</v>
      </c>
      <c r="G127" s="22">
        <f t="shared" si="75"/>
        <v>62.903577846305005</v>
      </c>
      <c r="H127" s="22">
        <f t="shared" si="75"/>
        <v>57.722918486404097</v>
      </c>
      <c r="I127" s="22">
        <f t="shared" si="75"/>
        <v>61.235568796986136</v>
      </c>
      <c r="J127" s="22">
        <f t="shared" si="75"/>
        <v>60.925452482531156</v>
      </c>
      <c r="K127" s="22">
        <f t="shared" si="75"/>
        <v>23.123129937661428</v>
      </c>
      <c r="L127" s="23">
        <f t="shared" si="57"/>
        <v>25.609026337271967</v>
      </c>
      <c r="M127" s="22">
        <f t="shared" si="76"/>
        <v>21.032013156296433</v>
      </c>
      <c r="N127" s="24">
        <f t="shared" si="76"/>
        <v>14.575230826064521</v>
      </c>
      <c r="O127" s="24">
        <f t="shared" si="76"/>
        <v>0</v>
      </c>
      <c r="P127" s="25">
        <f t="shared" si="76"/>
        <v>52.051380000043395</v>
      </c>
      <c r="Q127" s="25">
        <f t="shared" si="76"/>
        <v>27.686371720748355</v>
      </c>
      <c r="R127" s="25">
        <f t="shared" si="76"/>
        <v>58.845518784728611</v>
      </c>
      <c r="S127" s="26">
        <f t="shared" si="77"/>
        <v>23.965344367379991</v>
      </c>
      <c r="T127" s="26">
        <f t="shared" si="77"/>
        <v>31.490653343730568</v>
      </c>
      <c r="U127" s="27">
        <f t="shared" si="78"/>
        <v>42.938790582087265</v>
      </c>
      <c r="V127" s="27">
        <f t="shared" si="78"/>
        <v>37.444180936062203</v>
      </c>
      <c r="W127" s="28">
        <f t="shared" si="78"/>
        <v>68.023964600522248</v>
      </c>
      <c r="X127" s="28">
        <f t="shared" si="78"/>
        <v>43.858554414743388</v>
      </c>
      <c r="Y127" t="e">
        <f>NA()</f>
        <v>#N/A</v>
      </c>
      <c r="Z127" s="23">
        <f t="shared" si="58"/>
        <v>25.609026337271967</v>
      </c>
      <c r="AA127" s="23">
        <f t="shared" si="59"/>
        <v>39.601416046354103</v>
      </c>
      <c r="AE127">
        <v>42</v>
      </c>
      <c r="AG127">
        <f t="shared" si="60"/>
        <v>48.058485286186681</v>
      </c>
      <c r="AH127" s="22">
        <f t="shared" si="80"/>
        <v>71.106536807266536</v>
      </c>
      <c r="AI127" s="22">
        <f t="shared" si="80"/>
        <v>65.045379485427915</v>
      </c>
      <c r="AJ127" s="22">
        <f t="shared" si="80"/>
        <v>71.292692749692151</v>
      </c>
      <c r="AK127" s="22">
        <f t="shared" si="80"/>
        <v>68.416545396117883</v>
      </c>
      <c r="AL127" s="22">
        <f t="shared" si="80"/>
        <v>25.390718531844009</v>
      </c>
      <c r="AM127" s="23">
        <f t="shared" si="62"/>
        <v>26.927068206874818</v>
      </c>
      <c r="AN127" s="22">
        <f t="shared" si="79"/>
        <v>24.428312886240445</v>
      </c>
      <c r="AO127" s="24">
        <f t="shared" si="79"/>
        <v>16.854801891029002</v>
      </c>
      <c r="AP127" s="24">
        <f t="shared" si="79"/>
        <v>0</v>
      </c>
      <c r="AQ127" s="25">
        <f t="shared" si="79"/>
        <v>57.492686986773585</v>
      </c>
      <c r="AR127" s="25">
        <f t="shared" si="79"/>
        <v>30.223551122826233</v>
      </c>
      <c r="AS127" s="25">
        <f t="shared" si="79"/>
        <v>61.777602505355404</v>
      </c>
      <c r="AT127" s="26">
        <f t="shared" si="81"/>
        <v>26.575440607421836</v>
      </c>
      <c r="AU127" s="26">
        <f t="shared" si="81"/>
        <v>35.240167765229565</v>
      </c>
      <c r="AV127" s="27">
        <f t="shared" si="82"/>
        <v>48.548144061541379</v>
      </c>
      <c r="AW127" s="27">
        <f t="shared" si="82"/>
        <v>42.19417559562342</v>
      </c>
      <c r="AX127" s="28">
        <f t="shared" si="82"/>
        <v>71.986888433447319</v>
      </c>
      <c r="AY127" s="28">
        <f t="shared" si="82"/>
        <v>47.7093066425142</v>
      </c>
      <c r="AZ127" t="e">
        <f>NA()</f>
        <v>#N/A</v>
      </c>
      <c r="BA127" s="23">
        <f t="shared" si="65"/>
        <v>26.927068206874818</v>
      </c>
      <c r="BB127" s="23">
        <f t="shared" si="66"/>
        <v>41.357354446052071</v>
      </c>
    </row>
    <row r="128" spans="4:54" x14ac:dyDescent="0.3">
      <c r="D128">
        <v>43</v>
      </c>
      <c r="F128">
        <v>42</v>
      </c>
      <c r="G128" s="22">
        <f t="shared" si="75"/>
        <v>64.251152695994975</v>
      </c>
      <c r="H128" s="22">
        <f t="shared" si="75"/>
        <v>58.831929133399242</v>
      </c>
      <c r="I128" s="22">
        <f t="shared" si="75"/>
        <v>62.790418350964238</v>
      </c>
      <c r="J128" s="22">
        <f t="shared" si="75"/>
        <v>62.064225240471863</v>
      </c>
      <c r="K128" s="22">
        <f t="shared" si="75"/>
        <v>23.504680051418902</v>
      </c>
      <c r="L128" s="23">
        <f t="shared" si="57"/>
        <v>25.840672150609908</v>
      </c>
      <c r="M128" s="22">
        <f t="shared" si="76"/>
        <v>21.542107702834599</v>
      </c>
      <c r="N128" s="24">
        <f t="shared" si="76"/>
        <v>14.913291855220404</v>
      </c>
      <c r="O128" s="24">
        <f t="shared" si="76"/>
        <v>0</v>
      </c>
      <c r="P128" s="25">
        <f t="shared" si="76"/>
        <v>52.885115544379367</v>
      </c>
      <c r="Q128" s="25">
        <f t="shared" si="76"/>
        <v>28.08902508199327</v>
      </c>
      <c r="R128" s="25">
        <f t="shared" si="76"/>
        <v>59.364902196327122</v>
      </c>
      <c r="S128" s="26">
        <f t="shared" si="77"/>
        <v>24.365658665731765</v>
      </c>
      <c r="T128" s="26">
        <f t="shared" si="77"/>
        <v>32.068281028617101</v>
      </c>
      <c r="U128" s="27">
        <f t="shared" si="78"/>
        <v>43.785635949883201</v>
      </c>
      <c r="V128" s="27">
        <f t="shared" si="78"/>
        <v>38.163583149515546</v>
      </c>
      <c r="W128" s="28">
        <f t="shared" si="78"/>
        <v>68.667822726779463</v>
      </c>
      <c r="X128" s="28">
        <f t="shared" si="78"/>
        <v>44.466013158561026</v>
      </c>
      <c r="Y128" t="e">
        <f>NA()</f>
        <v>#N/A</v>
      </c>
      <c r="Z128" s="23">
        <f t="shared" si="58"/>
        <v>25.840672150609908</v>
      </c>
      <c r="AA128" s="23">
        <f t="shared" si="59"/>
        <v>39.889157405159224</v>
      </c>
      <c r="AE128">
        <v>43</v>
      </c>
      <c r="AG128">
        <f t="shared" si="60"/>
        <v>50.049146529274978</v>
      </c>
      <c r="AH128" s="22">
        <f t="shared" si="80"/>
        <v>72.917634069294053</v>
      </c>
      <c r="AI128" s="22">
        <f t="shared" si="80"/>
        <v>66.904981212768988</v>
      </c>
      <c r="AJ128" s="22">
        <f t="shared" si="80"/>
        <v>73.749918960655094</v>
      </c>
      <c r="AK128" s="22">
        <f t="shared" si="80"/>
        <v>70.307949750493677</v>
      </c>
      <c r="AL128" s="22">
        <f t="shared" si="80"/>
        <v>25.872691525063459</v>
      </c>
      <c r="AM128" s="23">
        <f t="shared" si="62"/>
        <v>27.187888361959939</v>
      </c>
      <c r="AN128" s="22">
        <f t="shared" si="79"/>
        <v>25.299999410570891</v>
      </c>
      <c r="AO128" s="24">
        <f t="shared" si="79"/>
        <v>17.452602005721921</v>
      </c>
      <c r="AP128" s="24">
        <f t="shared" si="79"/>
        <v>0</v>
      </c>
      <c r="AQ128" s="25">
        <f t="shared" si="79"/>
        <v>58.850939080119218</v>
      </c>
      <c r="AR128" s="25">
        <f t="shared" si="79"/>
        <v>30.821252041316239</v>
      </c>
      <c r="AS128" s="25">
        <f t="shared" si="79"/>
        <v>62.349708435434479</v>
      </c>
      <c r="AT128" s="26">
        <f t="shared" si="81"/>
        <v>27.225651577807444</v>
      </c>
      <c r="AU128" s="26">
        <f t="shared" si="81"/>
        <v>36.166371440542058</v>
      </c>
      <c r="AV128" s="27">
        <f t="shared" si="82"/>
        <v>49.979806206947103</v>
      </c>
      <c r="AW128" s="27">
        <f t="shared" si="82"/>
        <v>43.400477448915431</v>
      </c>
      <c r="AX128" s="28">
        <f t="shared" si="82"/>
        <v>72.889359918716067</v>
      </c>
      <c r="AY128" s="28">
        <f t="shared" si="82"/>
        <v>48.626146264089414</v>
      </c>
      <c r="AZ128" t="e">
        <f>NA()</f>
        <v>#N/A</v>
      </c>
      <c r="BA128" s="23">
        <f t="shared" si="65"/>
        <v>27.187888361959939</v>
      </c>
      <c r="BB128" s="23">
        <f t="shared" si="66"/>
        <v>41.750983558623211</v>
      </c>
    </row>
    <row r="129" spans="4:54" x14ac:dyDescent="0.3">
      <c r="D129">
        <v>44</v>
      </c>
      <c r="F129">
        <v>43</v>
      </c>
      <c r="G129" s="22">
        <f t="shared" si="75"/>
        <v>65.534327659279654</v>
      </c>
      <c r="H129" s="22">
        <f t="shared" si="75"/>
        <v>59.916825896072851</v>
      </c>
      <c r="I129" s="22">
        <f t="shared" si="75"/>
        <v>64.302163671784996</v>
      </c>
      <c r="J129" s="22">
        <f t="shared" si="75"/>
        <v>63.176823743026766</v>
      </c>
      <c r="K129" s="22">
        <f t="shared" si="75"/>
        <v>23.864779279609031</v>
      </c>
      <c r="L129" s="23">
        <f t="shared" si="57"/>
        <v>26.055744297254233</v>
      </c>
      <c r="M129" s="22">
        <f t="shared" si="76"/>
        <v>22.042718421983182</v>
      </c>
      <c r="N129" s="24">
        <f t="shared" si="76"/>
        <v>15.246399834005706</v>
      </c>
      <c r="O129" s="24">
        <f t="shared" si="76"/>
        <v>0</v>
      </c>
      <c r="P129" s="25">
        <f t="shared" si="76"/>
        <v>53.697365518236502</v>
      </c>
      <c r="Q129" s="25">
        <f t="shared" si="76"/>
        <v>28.476662323771389</v>
      </c>
      <c r="R129" s="25">
        <f t="shared" si="76"/>
        <v>59.84574272682309</v>
      </c>
      <c r="S129" s="26">
        <f t="shared" si="77"/>
        <v>24.75555620230492</v>
      </c>
      <c r="T129" s="26">
        <f t="shared" si="77"/>
        <v>32.630137785612987</v>
      </c>
      <c r="U129" s="27">
        <f t="shared" si="78"/>
        <v>44.614971709213989</v>
      </c>
      <c r="V129" s="27">
        <f t="shared" si="78"/>
        <v>38.867342968729588</v>
      </c>
      <c r="W129" s="28">
        <f t="shared" si="78"/>
        <v>69.282215975984272</v>
      </c>
      <c r="X129" s="28">
        <f t="shared" si="78"/>
        <v>45.051964877616058</v>
      </c>
      <c r="Y129" t="e">
        <f>NA()</f>
        <v>#N/A</v>
      </c>
      <c r="Z129" s="23">
        <f t="shared" si="58"/>
        <v>26.055744297254233</v>
      </c>
      <c r="AA129" s="23">
        <f t="shared" si="59"/>
        <v>40.16294757703271</v>
      </c>
      <c r="AE129">
        <v>44</v>
      </c>
      <c r="AG129">
        <f t="shared" si="60"/>
        <v>51.88345373655357</v>
      </c>
      <c r="AH129" s="22">
        <f t="shared" si="80"/>
        <v>74.417836287916543</v>
      </c>
      <c r="AI129" s="22">
        <f t="shared" si="80"/>
        <v>68.542749242683328</v>
      </c>
      <c r="AJ129" s="22">
        <f t="shared" si="80"/>
        <v>75.873309446470913</v>
      </c>
      <c r="AK129" s="22">
        <f t="shared" si="80"/>
        <v>71.969741439872962</v>
      </c>
      <c r="AL129" s="22">
        <f t="shared" si="80"/>
        <v>26.266307501503494</v>
      </c>
      <c r="AM129" s="23">
        <f t="shared" si="62"/>
        <v>27.395281852058659</v>
      </c>
      <c r="AN129" s="22">
        <f t="shared" si="79"/>
        <v>26.070104670168686</v>
      </c>
      <c r="AO129" s="24">
        <f t="shared" si="79"/>
        <v>17.985987852547353</v>
      </c>
      <c r="AP129" s="24">
        <f t="shared" si="79"/>
        <v>0</v>
      </c>
      <c r="AQ129" s="25">
        <f t="shared" si="79"/>
        <v>60.039299266216396</v>
      </c>
      <c r="AR129" s="25">
        <f t="shared" si="79"/>
        <v>31.331493991268736</v>
      </c>
      <c r="AS129" s="25">
        <f t="shared" si="79"/>
        <v>62.802060360088582</v>
      </c>
      <c r="AT129" s="26">
        <f t="shared" si="81"/>
        <v>27.793916057350806</v>
      </c>
      <c r="AU129" s="26">
        <f t="shared" si="81"/>
        <v>36.972466158400422</v>
      </c>
      <c r="AV129" s="27">
        <f t="shared" si="82"/>
        <v>51.243284368222774</v>
      </c>
      <c r="AW129" s="27">
        <f t="shared" si="82"/>
        <v>44.462878381707057</v>
      </c>
      <c r="AX129" s="28">
        <f t="shared" si="82"/>
        <v>73.651160907614283</v>
      </c>
      <c r="AY129" s="28">
        <f t="shared" si="82"/>
        <v>49.412584024805291</v>
      </c>
      <c r="AZ129" t="e">
        <f>NA()</f>
        <v>#N/A</v>
      </c>
      <c r="BA129" s="23">
        <f t="shared" si="65"/>
        <v>27.395281852058659</v>
      </c>
      <c r="BB129" s="23">
        <f t="shared" si="66"/>
        <v>42.080787090468554</v>
      </c>
    </row>
    <row r="130" spans="4:54" x14ac:dyDescent="0.3">
      <c r="D130">
        <v>45</v>
      </c>
      <c r="F130">
        <v>44</v>
      </c>
      <c r="G130" s="22">
        <f t="shared" si="75"/>
        <v>66.754877903627332</v>
      </c>
      <c r="H130" s="22">
        <f t="shared" si="75"/>
        <v>60.977871977324149</v>
      </c>
      <c r="I130" s="22">
        <f t="shared" si="75"/>
        <v>65.770779691688361</v>
      </c>
      <c r="J130" s="22">
        <f t="shared" si="75"/>
        <v>64.263584618212704</v>
      </c>
      <c r="K130" s="22">
        <f t="shared" si="75"/>
        <v>24.20434862375512</v>
      </c>
      <c r="L130" s="23">
        <f t="shared" si="57"/>
        <v>26.255337175448613</v>
      </c>
      <c r="M130" s="22">
        <f t="shared" si="76"/>
        <v>22.533784659331157</v>
      </c>
      <c r="N130" s="24">
        <f t="shared" si="76"/>
        <v>15.57452668690439</v>
      </c>
      <c r="O130" s="24">
        <f t="shared" si="76"/>
        <v>0</v>
      </c>
      <c r="P130" s="25">
        <f t="shared" si="76"/>
        <v>54.488568265182394</v>
      </c>
      <c r="Q130" s="25">
        <f t="shared" si="76"/>
        <v>28.84973416774676</v>
      </c>
      <c r="R130" s="25">
        <f t="shared" si="76"/>
        <v>60.290689496538114</v>
      </c>
      <c r="S130" s="26">
        <f t="shared" si="77"/>
        <v>25.135235081123213</v>
      </c>
      <c r="T130" s="26">
        <f t="shared" si="77"/>
        <v>33.176477415339129</v>
      </c>
      <c r="U130" s="27">
        <f t="shared" si="78"/>
        <v>45.426958012733252</v>
      </c>
      <c r="V130" s="27">
        <f t="shared" si="78"/>
        <v>39.555631130341361</v>
      </c>
      <c r="W130" s="28">
        <f t="shared" si="78"/>
        <v>69.868544526145513</v>
      </c>
      <c r="X130" s="28">
        <f t="shared" si="78"/>
        <v>45.617052794594407</v>
      </c>
      <c r="Y130" t="e">
        <f>NA()</f>
        <v>#N/A</v>
      </c>
      <c r="Z130" s="23">
        <f t="shared" si="58"/>
        <v>26.255337175448613</v>
      </c>
      <c r="AA130" s="23">
        <f t="shared" si="59"/>
        <v>40.423462987559013</v>
      </c>
      <c r="AE130">
        <v>45</v>
      </c>
      <c r="AG130">
        <f t="shared" si="60"/>
        <v>53.57368754321287</v>
      </c>
      <c r="AH130" s="22">
        <f t="shared" si="80"/>
        <v>75.668576501962747</v>
      </c>
      <c r="AI130" s="22">
        <f t="shared" si="80"/>
        <v>69.989514297248263</v>
      </c>
      <c r="AJ130" s="22">
        <f t="shared" si="80"/>
        <v>77.714426907157332</v>
      </c>
      <c r="AK130" s="22">
        <f t="shared" si="80"/>
        <v>73.434502203218713</v>
      </c>
      <c r="AL130" s="22">
        <f t="shared" si="80"/>
        <v>26.590358189558945</v>
      </c>
      <c r="AM130" s="23">
        <f t="shared" si="62"/>
        <v>27.561991805805754</v>
      </c>
      <c r="AN130" s="22">
        <f t="shared" si="79"/>
        <v>26.752017882984639</v>
      </c>
      <c r="AO130" s="24">
        <f t="shared" si="79"/>
        <v>18.462786228758116</v>
      </c>
      <c r="AP130" s="24">
        <f t="shared" si="79"/>
        <v>0</v>
      </c>
      <c r="AQ130" s="25">
        <f t="shared" si="79"/>
        <v>61.082934128367071</v>
      </c>
      <c r="AR130" s="25">
        <f t="shared" si="79"/>
        <v>31.769438933010562</v>
      </c>
      <c r="AS130" s="25">
        <f t="shared" si="79"/>
        <v>63.163784301771045</v>
      </c>
      <c r="AT130" s="26">
        <f t="shared" si="81"/>
        <v>28.292426539672796</v>
      </c>
      <c r="AU130" s="26">
        <f t="shared" si="81"/>
        <v>37.676703501787323</v>
      </c>
      <c r="AV130" s="27">
        <f t="shared" si="82"/>
        <v>52.361528640605378</v>
      </c>
      <c r="AW130" s="27">
        <f t="shared" si="82"/>
        <v>45.401377922194797</v>
      </c>
      <c r="AX130" s="28">
        <f t="shared" si="82"/>
        <v>74.299040478658895</v>
      </c>
      <c r="AY130" s="28">
        <f t="shared" si="82"/>
        <v>50.090683264030474</v>
      </c>
      <c r="AZ130" t="e">
        <f>NA()</f>
        <v>#N/A</v>
      </c>
      <c r="BA130" s="23">
        <f t="shared" si="65"/>
        <v>27.561991805805754</v>
      </c>
      <c r="BB130" s="23">
        <f t="shared" si="66"/>
        <v>42.359187394183181</v>
      </c>
    </row>
    <row r="131" spans="4:54" x14ac:dyDescent="0.3">
      <c r="D131">
        <v>46</v>
      </c>
      <c r="F131">
        <v>45</v>
      </c>
      <c r="G131" s="22">
        <f t="shared" si="75"/>
        <v>67.91470975202499</v>
      </c>
      <c r="H131" s="22">
        <f t="shared" si="75"/>
        <v>62.015349359992626</v>
      </c>
      <c r="I131" s="22">
        <f t="shared" si="75"/>
        <v>67.196381420207615</v>
      </c>
      <c r="J131" s="22">
        <f t="shared" si="75"/>
        <v>65.324862366680819</v>
      </c>
      <c r="K131" s="22">
        <f t="shared" si="75"/>
        <v>24.524309925475713</v>
      </c>
      <c r="L131" s="23">
        <f t="shared" si="57"/>
        <v>26.440487010223983</v>
      </c>
      <c r="M131" s="22">
        <f t="shared" si="76"/>
        <v>23.015268030703112</v>
      </c>
      <c r="N131" s="24">
        <f t="shared" si="76"/>
        <v>15.897652653750379</v>
      </c>
      <c r="O131" s="24">
        <f t="shared" si="76"/>
        <v>0</v>
      </c>
      <c r="P131" s="25">
        <f t="shared" si="76"/>
        <v>55.259162592112681</v>
      </c>
      <c r="Q131" s="25">
        <f t="shared" si="76"/>
        <v>29.208688844846947</v>
      </c>
      <c r="R131" s="25">
        <f t="shared" si="76"/>
        <v>60.702243045339614</v>
      </c>
      <c r="S131" s="26">
        <f t="shared" si="77"/>
        <v>25.504895770328272</v>
      </c>
      <c r="T131" s="26">
        <f t="shared" si="77"/>
        <v>33.707565804344981</v>
      </c>
      <c r="U131" s="27">
        <f t="shared" si="78"/>
        <v>46.221770330164773</v>
      </c>
      <c r="V131" s="27">
        <f t="shared" si="78"/>
        <v>40.228630553315107</v>
      </c>
      <c r="W131" s="28">
        <f t="shared" si="78"/>
        <v>70.428147153135853</v>
      </c>
      <c r="X131" s="28">
        <f t="shared" si="78"/>
        <v>46.161912191275597</v>
      </c>
      <c r="Y131" t="e">
        <f>NA()</f>
        <v>#N/A</v>
      </c>
      <c r="Z131" s="23">
        <f t="shared" si="58"/>
        <v>26.440487010223983</v>
      </c>
      <c r="AA131" s="23">
        <f t="shared" si="59"/>
        <v>40.671347265717287</v>
      </c>
      <c r="AE131">
        <v>46</v>
      </c>
      <c r="AG131">
        <f t="shared" si="60"/>
        <v>55.13116401707601</v>
      </c>
      <c r="AH131" s="22">
        <f t="shared" si="80"/>
        <v>76.71806889334745</v>
      </c>
      <c r="AI131" s="22">
        <f t="shared" si="80"/>
        <v>71.271264542917521</v>
      </c>
      <c r="AJ131" s="22">
        <f t="shared" si="80"/>
        <v>79.316383088916282</v>
      </c>
      <c r="AK131" s="22">
        <f t="shared" si="80"/>
        <v>74.729575017319405</v>
      </c>
      <c r="AL131" s="22">
        <f t="shared" si="80"/>
        <v>26.859220359274488</v>
      </c>
      <c r="AM131" s="23">
        <f t="shared" si="62"/>
        <v>27.697372023599794</v>
      </c>
      <c r="AN131" s="22">
        <f t="shared" si="79"/>
        <v>27.357243270595404</v>
      </c>
      <c r="AO131" s="24">
        <f t="shared" si="79"/>
        <v>18.889792789278918</v>
      </c>
      <c r="AP131" s="24">
        <f t="shared" si="79"/>
        <v>0</v>
      </c>
      <c r="AQ131" s="25">
        <f t="shared" si="79"/>
        <v>62.002712094678252</v>
      </c>
      <c r="AR131" s="25">
        <f t="shared" si="79"/>
        <v>32.147261366258547</v>
      </c>
      <c r="AS131" s="25">
        <f t="shared" si="79"/>
        <v>63.456119588059529</v>
      </c>
      <c r="AT131" s="26">
        <f t="shared" si="81"/>
        <v>28.731297216372781</v>
      </c>
      <c r="AU131" s="26">
        <f t="shared" si="81"/>
        <v>38.294208806040494</v>
      </c>
      <c r="AV131" s="27">
        <f t="shared" si="82"/>
        <v>53.353959087431512</v>
      </c>
      <c r="AW131" s="27">
        <f t="shared" si="82"/>
        <v>46.232834289477857</v>
      </c>
      <c r="AX131" s="28">
        <f t="shared" si="82"/>
        <v>74.853814251938843</v>
      </c>
      <c r="AY131" s="28">
        <f t="shared" si="82"/>
        <v>50.678232914944239</v>
      </c>
      <c r="AZ131" t="e">
        <f>NA()</f>
        <v>#N/A</v>
      </c>
      <c r="BA131" s="23">
        <f t="shared" si="65"/>
        <v>27.697372023599794</v>
      </c>
      <c r="BB131" s="23">
        <f t="shared" si="66"/>
        <v>42.595820306894112</v>
      </c>
    </row>
    <row r="132" spans="4:54" x14ac:dyDescent="0.3">
      <c r="D132">
        <v>47</v>
      </c>
      <c r="F132">
        <v>46</v>
      </c>
      <c r="G132" s="22">
        <f t="shared" si="75"/>
        <v>69.015828644641616</v>
      </c>
      <c r="H132" s="22">
        <f t="shared" si="75"/>
        <v>63.029556464763871</v>
      </c>
      <c r="I132" s="22">
        <f t="shared" si="75"/>
        <v>68.579208819882936</v>
      </c>
      <c r="J132" s="22">
        <f t="shared" si="75"/>
        <v>66.361026880618951</v>
      </c>
      <c r="K132" s="22">
        <f t="shared" si="75"/>
        <v>24.825578598930207</v>
      </c>
      <c r="L132" s="23">
        <f t="shared" si="57"/>
        <v>26.612172619392197</v>
      </c>
      <c r="M132" s="22">
        <f t="shared" si="76"/>
        <v>23.487150543112577</v>
      </c>
      <c r="N132" s="24">
        <f t="shared" si="76"/>
        <v>16.215765636953471</v>
      </c>
      <c r="O132" s="24">
        <f t="shared" si="76"/>
        <v>0</v>
      </c>
      <c r="P132" s="25">
        <f t="shared" si="76"/>
        <v>56.009586737157399</v>
      </c>
      <c r="Q132" s="25">
        <f t="shared" si="76"/>
        <v>29.553970702437493</v>
      </c>
      <c r="R132" s="25">
        <f t="shared" si="76"/>
        <v>61.082757998958499</v>
      </c>
      <c r="S132" s="26">
        <f t="shared" si="77"/>
        <v>25.864740391233038</v>
      </c>
      <c r="T132" s="26">
        <f t="shared" si="77"/>
        <v>34.223678952007944</v>
      </c>
      <c r="U132" s="27">
        <f t="shared" si="78"/>
        <v>46.999597682928957</v>
      </c>
      <c r="V132" s="27">
        <f t="shared" si="78"/>
        <v>40.886534819653257</v>
      </c>
      <c r="W132" s="28">
        <f t="shared" si="78"/>
        <v>70.962302980151733</v>
      </c>
      <c r="X132" s="28">
        <f t="shared" si="78"/>
        <v>46.687169186905251</v>
      </c>
      <c r="Y132" t="e">
        <f>NA()</f>
        <v>#N/A</v>
      </c>
      <c r="Z132" s="23">
        <f t="shared" si="58"/>
        <v>26.612172619392197</v>
      </c>
      <c r="AA132" s="23">
        <f t="shared" si="59"/>
        <v>40.907212834030162</v>
      </c>
      <c r="AE132">
        <v>47</v>
      </c>
      <c r="AG132">
        <f t="shared" si="60"/>
        <v>56.566310419354807</v>
      </c>
      <c r="AH132" s="22">
        <f t="shared" si="80"/>
        <v>77.604237930796359</v>
      </c>
      <c r="AI132" s="22">
        <f t="shared" si="80"/>
        <v>72.409959698262597</v>
      </c>
      <c r="AJ132" s="22">
        <f t="shared" si="80"/>
        <v>80.715139430411924</v>
      </c>
      <c r="AK132" s="22">
        <f t="shared" si="80"/>
        <v>75.877970377574343</v>
      </c>
      <c r="AL132" s="22">
        <f t="shared" si="80"/>
        <v>27.083956713590101</v>
      </c>
      <c r="AM132" s="23">
        <f t="shared" si="62"/>
        <v>27.808363210513772</v>
      </c>
      <c r="AN132" s="22">
        <f t="shared" si="79"/>
        <v>27.895648057279498</v>
      </c>
      <c r="AO132" s="24">
        <f t="shared" si="79"/>
        <v>19.272904079267967</v>
      </c>
      <c r="AP132" s="24">
        <f t="shared" si="79"/>
        <v>0</v>
      </c>
      <c r="AQ132" s="25">
        <f t="shared" si="79"/>
        <v>62.816016665754695</v>
      </c>
      <c r="AR132" s="25">
        <f t="shared" si="79"/>
        <v>32.4747903848926</v>
      </c>
      <c r="AS132" s="25">
        <f t="shared" si="79"/>
        <v>63.694729374402307</v>
      </c>
      <c r="AT132" s="26">
        <f t="shared" si="81"/>
        <v>29.11895264974617</v>
      </c>
      <c r="AU132" s="26">
        <f t="shared" si="81"/>
        <v>38.837553505068442</v>
      </c>
      <c r="AV132" s="27">
        <f t="shared" si="82"/>
        <v>54.237043616280616</v>
      </c>
      <c r="AW132" s="27">
        <f t="shared" si="82"/>
        <v>46.97149249571185</v>
      </c>
      <c r="AX132" s="28">
        <f t="shared" si="82"/>
        <v>75.331839065447696</v>
      </c>
      <c r="AY132" s="28">
        <f t="shared" si="82"/>
        <v>51.189659173515771</v>
      </c>
      <c r="AZ132" t="e">
        <f>NA()</f>
        <v>#N/A</v>
      </c>
      <c r="BA132" s="23">
        <f t="shared" si="65"/>
        <v>27.808363210513772</v>
      </c>
      <c r="BB132" s="23">
        <f t="shared" si="66"/>
        <v>42.798232402382887</v>
      </c>
    </row>
    <row r="133" spans="4:54" x14ac:dyDescent="0.3">
      <c r="D133">
        <v>48</v>
      </c>
      <c r="F133">
        <v>47</v>
      </c>
      <c r="G133" s="22">
        <f t="shared" si="75"/>
        <v>70.060311047107461</v>
      </c>
      <c r="H133" s="22">
        <f t="shared" si="75"/>
        <v>64.020806016132852</v>
      </c>
      <c r="I133" s="22">
        <f t="shared" si="75"/>
        <v>69.919612761680554</v>
      </c>
      <c r="J133" s="22">
        <f t="shared" si="75"/>
        <v>67.372461190703973</v>
      </c>
      <c r="K133" s="22">
        <f t="shared" si="75"/>
        <v>25.109057613425701</v>
      </c>
      <c r="L133" s="23">
        <f t="shared" si="57"/>
        <v>26.7713166403149</v>
      </c>
      <c r="M133" s="22">
        <f t="shared" si="76"/>
        <v>23.949432843768445</v>
      </c>
      <c r="N133" s="24">
        <f t="shared" si="76"/>
        <v>16.528860596113564</v>
      </c>
      <c r="O133" s="24">
        <f t="shared" si="76"/>
        <v>0</v>
      </c>
      <c r="P133" s="25">
        <f t="shared" si="76"/>
        <v>56.740277456011718</v>
      </c>
      <c r="Q133" s="25">
        <f t="shared" si="76"/>
        <v>29.88601900923473</v>
      </c>
      <c r="R133" s="25">
        <f t="shared" si="76"/>
        <v>61.434446846040615</v>
      </c>
      <c r="S133" s="26">
        <f t="shared" si="77"/>
        <v>26.21497208314381</v>
      </c>
      <c r="T133" s="26">
        <f t="shared" si="77"/>
        <v>34.725101188712422</v>
      </c>
      <c r="U133" s="27">
        <f t="shared" si="78"/>
        <v>47.760641031598212</v>
      </c>
      <c r="V133" s="27">
        <f t="shared" si="78"/>
        <v>41.529546790071784</v>
      </c>
      <c r="W133" s="28">
        <f t="shared" si="78"/>
        <v>71.472233321593308</v>
      </c>
      <c r="X133" s="28">
        <f t="shared" si="78"/>
        <v>47.193439707774495</v>
      </c>
      <c r="Y133" t="e">
        <f>NA()</f>
        <v>#N/A</v>
      </c>
      <c r="Z133" s="23">
        <f t="shared" si="58"/>
        <v>26.7713166403149</v>
      </c>
      <c r="AA133" s="23">
        <f t="shared" si="59"/>
        <v>41.131642421613904</v>
      </c>
      <c r="AE133">
        <v>48</v>
      </c>
      <c r="AG133">
        <f t="shared" si="60"/>
        <v>57.888735014870583</v>
      </c>
      <c r="AH133" s="22">
        <f t="shared" si="80"/>
        <v>78.357029932269327</v>
      </c>
      <c r="AI133" s="22">
        <f t="shared" si="80"/>
        <v>73.424209980156519</v>
      </c>
      <c r="AJ133" s="22">
        <f t="shared" si="80"/>
        <v>81.94068647962942</v>
      </c>
      <c r="AK133" s="22">
        <f t="shared" si="80"/>
        <v>76.899115420508025</v>
      </c>
      <c r="AL133" s="22">
        <f t="shared" si="80"/>
        <v>27.273136491381305</v>
      </c>
      <c r="AM133" s="23">
        <f t="shared" si="62"/>
        <v>27.900170955101014</v>
      </c>
      <c r="AN133" s="22">
        <f t="shared" si="79"/>
        <v>28.375693507556292</v>
      </c>
      <c r="AO133" s="24">
        <f t="shared" si="79"/>
        <v>19.617238560079461</v>
      </c>
      <c r="AP133" s="24">
        <f t="shared" si="79"/>
        <v>0</v>
      </c>
      <c r="AQ133" s="25">
        <f t="shared" si="79"/>
        <v>63.537395807384399</v>
      </c>
      <c r="AR133" s="25">
        <f t="shared" si="79"/>
        <v>32.76000661543894</v>
      </c>
      <c r="AS133" s="25">
        <f t="shared" si="79"/>
        <v>63.89129343594044</v>
      </c>
      <c r="AT133" s="26">
        <f t="shared" si="81"/>
        <v>29.462440286580478</v>
      </c>
      <c r="AU133" s="26">
        <f t="shared" si="81"/>
        <v>39.317222917361455</v>
      </c>
      <c r="AV133" s="27">
        <f t="shared" si="82"/>
        <v>55.024784028102054</v>
      </c>
      <c r="AW133" s="27">
        <f t="shared" si="82"/>
        <v>47.629424770543615</v>
      </c>
      <c r="AX133" s="28">
        <f t="shared" si="82"/>
        <v>75.74608845060709</v>
      </c>
      <c r="AY133" s="28">
        <f t="shared" si="82"/>
        <v>51.636730056831517</v>
      </c>
      <c r="AZ133" t="e">
        <f>NA()</f>
        <v>#N/A</v>
      </c>
      <c r="BA133" s="23">
        <f t="shared" si="65"/>
        <v>27.900170955101014</v>
      </c>
      <c r="BB133" s="23">
        <f t="shared" si="66"/>
        <v>42.972387813434942</v>
      </c>
    </row>
    <row r="134" spans="4:54" x14ac:dyDescent="0.3">
      <c r="D134">
        <v>49</v>
      </c>
      <c r="F134">
        <v>48</v>
      </c>
      <c r="G134" s="22">
        <f t="shared" ref="G134:K149" si="83">G62*G$12</f>
        <v>71.05027998040535</v>
      </c>
      <c r="H134" s="22">
        <f t="shared" si="83"/>
        <v>64.989423097599982</v>
      </c>
      <c r="I134" s="22">
        <f t="shared" si="83"/>
        <v>71.218042020362702</v>
      </c>
      <c r="J134" s="22">
        <f t="shared" si="83"/>
        <v>68.359559420169973</v>
      </c>
      <c r="K134" s="22">
        <f t="shared" si="83"/>
        <v>25.375632575279155</v>
      </c>
      <c r="L134" s="23">
        <f t="shared" si="57"/>
        <v>26.918787111239251</v>
      </c>
      <c r="M134" s="22">
        <f t="shared" ref="M134:R149" si="84">M62*M$12</f>
        <v>24.402132589050304</v>
      </c>
      <c r="N134" s="24">
        <f t="shared" si="84"/>
        <v>16.83693898618845</v>
      </c>
      <c r="O134" s="24">
        <f t="shared" si="84"/>
        <v>0</v>
      </c>
      <c r="P134" s="25">
        <f t="shared" si="84"/>
        <v>57.451669214401896</v>
      </c>
      <c r="Q134" s="25">
        <f t="shared" si="84"/>
        <v>30.205266936138464</v>
      </c>
      <c r="R134" s="25">
        <f t="shared" si="84"/>
        <v>61.759384552075538</v>
      </c>
      <c r="S134" s="26">
        <f t="shared" ref="S134:T149" si="85">S62</f>
        <v>26.555794436402753</v>
      </c>
      <c r="T134" s="26">
        <f t="shared" si="85"/>
        <v>35.212123568072514</v>
      </c>
      <c r="U134" s="27">
        <f t="shared" ref="U134:X149" si="86">U62*U$12</f>
        <v>48.505111802524439</v>
      </c>
      <c r="V134" s="27">
        <f t="shared" si="86"/>
        <v>42.157877342428698</v>
      </c>
      <c r="W134" s="28">
        <f t="shared" si="86"/>
        <v>71.959103592728752</v>
      </c>
      <c r="X134" s="28">
        <f t="shared" si="86"/>
        <v>47.681328626024658</v>
      </c>
      <c r="Y134" t="e">
        <f>NA()</f>
        <v>#N/A</v>
      </c>
      <c r="Z134" s="23">
        <f t="shared" si="58"/>
        <v>26.918787111239251</v>
      </c>
      <c r="AA134" s="23">
        <f t="shared" si="59"/>
        <v>41.345190503868096</v>
      </c>
      <c r="AE134">
        <v>49</v>
      </c>
      <c r="AG134">
        <f t="shared" si="60"/>
        <v>59.107291399116981</v>
      </c>
      <c r="AH134" s="22">
        <f t="shared" si="80"/>
        <v>79.000206992419734</v>
      </c>
      <c r="AI134" s="22">
        <f t="shared" si="80"/>
        <v>74.329838171930461</v>
      </c>
      <c r="AJ134" s="22">
        <f t="shared" si="80"/>
        <v>83.018065359804723</v>
      </c>
      <c r="AK134" s="22">
        <f t="shared" si="80"/>
        <v>77.809469463758347</v>
      </c>
      <c r="AL134" s="22">
        <f t="shared" si="80"/>
        <v>27.433444755454616</v>
      </c>
      <c r="AM134" s="23">
        <f t="shared" si="62"/>
        <v>27.97674047960189</v>
      </c>
      <c r="AN134" s="22">
        <f t="shared" ref="AN134:AS149" si="87">AN62*AN$12</f>
        <v>28.804641204762373</v>
      </c>
      <c r="AO134" s="24">
        <f t="shared" si="87"/>
        <v>19.927244259918716</v>
      </c>
      <c r="AP134" s="24">
        <f t="shared" si="87"/>
        <v>0</v>
      </c>
      <c r="AQ134" s="25">
        <f t="shared" si="87"/>
        <v>64.179081157774945</v>
      </c>
      <c r="AR134" s="25">
        <f t="shared" si="87"/>
        <v>33.00942715135897</v>
      </c>
      <c r="AS134" s="25">
        <f t="shared" si="87"/>
        <v>64.054615783013332</v>
      </c>
      <c r="AT134" s="26">
        <f t="shared" si="81"/>
        <v>29.767681530393133</v>
      </c>
      <c r="AU134" s="26">
        <f t="shared" si="81"/>
        <v>39.741996008670299</v>
      </c>
      <c r="AV134" s="27">
        <f t="shared" si="82"/>
        <v>55.729121206675998</v>
      </c>
      <c r="AW134" s="27">
        <f t="shared" si="82"/>
        <v>48.216895168139146</v>
      </c>
      <c r="AX134" s="28">
        <f t="shared" si="82"/>
        <v>76.106944289053033</v>
      </c>
      <c r="AY134" s="28">
        <f t="shared" si="82"/>
        <v>52.029101383806868</v>
      </c>
      <c r="AZ134" t="e">
        <f>NA()</f>
        <v>#N/A</v>
      </c>
      <c r="BA134" s="23">
        <f t="shared" si="65"/>
        <v>27.97674047960189</v>
      </c>
      <c r="BB134" s="23">
        <f t="shared" si="66"/>
        <v>43.123040564771436</v>
      </c>
    </row>
    <row r="135" spans="4:54" x14ac:dyDescent="0.3">
      <c r="D135">
        <v>50</v>
      </c>
      <c r="F135">
        <v>49</v>
      </c>
      <c r="G135" s="22">
        <f t="shared" si="83"/>
        <v>71.987883851883183</v>
      </c>
      <c r="H135" s="22">
        <f t="shared" si="83"/>
        <v>65.93574337920117</v>
      </c>
      <c r="I135" s="22">
        <f t="shared" si="83"/>
        <v>72.47503126580213</v>
      </c>
      <c r="J135" s="22">
        <f t="shared" si="83"/>
        <v>69.322724927206608</v>
      </c>
      <c r="K135" s="22">
        <f t="shared" si="83"/>
        <v>25.626167771079245</v>
      </c>
      <c r="L135" s="23">
        <f t="shared" si="57"/>
        <v>27.055399318331837</v>
      </c>
      <c r="M135" s="22">
        <f t="shared" si="84"/>
        <v>24.845282925862161</v>
      </c>
      <c r="N135" s="24">
        <f t="shared" si="84"/>
        <v>17.140008235752227</v>
      </c>
      <c r="O135" s="24">
        <f t="shared" si="84"/>
        <v>0</v>
      </c>
      <c r="P135" s="25">
        <f t="shared" si="84"/>
        <v>58.144193475782608</v>
      </c>
      <c r="Q135" s="25">
        <f t="shared" si="84"/>
        <v>30.512140693485904</v>
      </c>
      <c r="R135" s="25">
        <f t="shared" si="84"/>
        <v>62.059513782830912</v>
      </c>
      <c r="S135" s="26">
        <f t="shared" si="85"/>
        <v>26.887410986920848</v>
      </c>
      <c r="T135" s="26">
        <f t="shared" si="85"/>
        <v>35.68504241759117</v>
      </c>
      <c r="U135" s="27">
        <f t="shared" si="86"/>
        <v>49.233230541371022</v>
      </c>
      <c r="V135" s="27">
        <f t="shared" si="86"/>
        <v>42.771744221943571</v>
      </c>
      <c r="W135" s="28">
        <f t="shared" si="86"/>
        <v>72.424025261112064</v>
      </c>
      <c r="X135" s="28">
        <f t="shared" si="86"/>
        <v>48.151429048177832</v>
      </c>
      <c r="Y135" t="e">
        <f>NA()</f>
        <v>#N/A</v>
      </c>
      <c r="Z135" s="23">
        <f t="shared" si="58"/>
        <v>27.055399318331837</v>
      </c>
      <c r="AA135" s="23">
        <f t="shared" si="59"/>
        <v>41.548384672361713</v>
      </c>
      <c r="AE135">
        <v>50</v>
      </c>
      <c r="AG135">
        <f t="shared" si="60"/>
        <v>60.230137772832911</v>
      </c>
      <c r="AH135" s="22">
        <f t="shared" ref="AH135:AL150" si="88">AH63*AH$12</f>
        <v>79.552727723797673</v>
      </c>
      <c r="AI135" s="22">
        <f t="shared" si="88"/>
        <v>75.140343184427962</v>
      </c>
      <c r="AJ135" s="22">
        <f t="shared" si="88"/>
        <v>83.968229697519575</v>
      </c>
      <c r="AK135" s="22">
        <f t="shared" si="88"/>
        <v>78.623028389298639</v>
      </c>
      <c r="AL135" s="22">
        <f t="shared" si="88"/>
        <v>27.570134891639988</v>
      </c>
      <c r="AM135" s="23">
        <f t="shared" si="62"/>
        <v>28.041092131232936</v>
      </c>
      <c r="AN135" s="22">
        <f t="shared" si="87"/>
        <v>29.188732713177696</v>
      </c>
      <c r="AO135" s="24">
        <f t="shared" si="87"/>
        <v>20.20679280719677</v>
      </c>
      <c r="AP135" s="24">
        <f t="shared" si="87"/>
        <v>0</v>
      </c>
      <c r="AQ135" s="25">
        <f t="shared" si="87"/>
        <v>64.751404139864675</v>
      </c>
      <c r="AR135" s="25">
        <f t="shared" si="87"/>
        <v>33.228404477906899</v>
      </c>
      <c r="AS135" s="25">
        <f t="shared" si="87"/>
        <v>64.191402285496608</v>
      </c>
      <c r="AT135" s="26">
        <f t="shared" ref="AT135:AU150" si="89">AT63</f>
        <v>30.039673637854499</v>
      </c>
      <c r="AU135" s="26">
        <f t="shared" si="89"/>
        <v>40.119252741249426</v>
      </c>
      <c r="AV135" s="27">
        <f t="shared" ref="AV135:AY150" si="90">AV63*AV$12</f>
        <v>56.360271274184718</v>
      </c>
      <c r="AW135" s="27">
        <f t="shared" si="90"/>
        <v>48.742660273808397</v>
      </c>
      <c r="AX135" s="28">
        <f t="shared" si="90"/>
        <v>76.422784979754894</v>
      </c>
      <c r="AY135" s="28">
        <f t="shared" si="90"/>
        <v>52.374741480184298</v>
      </c>
      <c r="AZ135" t="e">
        <f>NA()</f>
        <v>#N/A</v>
      </c>
      <c r="BA135" s="23">
        <f t="shared" si="65"/>
        <v>28.041092131232936</v>
      </c>
      <c r="BB135" s="23">
        <f t="shared" si="66"/>
        <v>43.254010868349567</v>
      </c>
    </row>
    <row r="136" spans="4:54" x14ac:dyDescent="0.3">
      <c r="D136">
        <v>51</v>
      </c>
      <c r="F136">
        <v>50</v>
      </c>
      <c r="G136" s="22">
        <f t="shared" si="83"/>
        <v>72.875278276920568</v>
      </c>
      <c r="H136" s="22">
        <f t="shared" si="83"/>
        <v>66.860111502167868</v>
      </c>
      <c r="I136" s="22">
        <f t="shared" si="83"/>
        <v>73.691190003347117</v>
      </c>
      <c r="J136" s="22">
        <f t="shared" si="83"/>
        <v>70.262368618792749</v>
      </c>
      <c r="K136" s="22">
        <f t="shared" si="83"/>
        <v>25.861503047310048</v>
      </c>
      <c r="L136" s="23">
        <f t="shared" si="57"/>
        <v>27.181917834467775</v>
      </c>
      <c r="M136" s="22">
        <f t="shared" si="84"/>
        <v>25.278931078237989</v>
      </c>
      <c r="N136" s="24">
        <f t="shared" si="84"/>
        <v>17.438081262209479</v>
      </c>
      <c r="O136" s="24">
        <f t="shared" si="84"/>
        <v>0</v>
      </c>
      <c r="P136" s="25">
        <f t="shared" si="84"/>
        <v>58.818278074568411</v>
      </c>
      <c r="Q136" s="25">
        <f t="shared" si="84"/>
        <v>30.807058807289689</v>
      </c>
      <c r="R136" s="25">
        <f t="shared" si="84"/>
        <v>62.336650549731253</v>
      </c>
      <c r="S136" s="26">
        <f t="shared" si="85"/>
        <v>27.210024766188099</v>
      </c>
      <c r="T136" s="26">
        <f t="shared" si="85"/>
        <v>36.144158033604967</v>
      </c>
      <c r="U136" s="27">
        <f t="shared" si="86"/>
        <v>49.945225682504805</v>
      </c>
      <c r="V136" s="27">
        <f t="shared" si="86"/>
        <v>43.371370993345394</v>
      </c>
      <c r="W136" s="28">
        <f t="shared" si="86"/>
        <v>72.868057819659114</v>
      </c>
      <c r="X136" s="28">
        <f t="shared" si="86"/>
        <v>48.604321736076209</v>
      </c>
      <c r="Y136" t="e">
        <f>NA()</f>
        <v>#N/A</v>
      </c>
      <c r="Z136" s="23">
        <f t="shared" si="58"/>
        <v>27.181917834467775</v>
      </c>
      <c r="AA136" s="23">
        <f t="shared" si="59"/>
        <v>41.741726938300033</v>
      </c>
      <c r="AE136">
        <v>51</v>
      </c>
      <c r="AG136">
        <f t="shared" si="60"/>
        <v>61.264791560927208</v>
      </c>
      <c r="AH136" s="22">
        <f t="shared" si="88"/>
        <v>80.029806569568606</v>
      </c>
      <c r="AI136" s="22">
        <f t="shared" si="88"/>
        <v>75.867281821655652</v>
      </c>
      <c r="AJ136" s="22">
        <f t="shared" si="88"/>
        <v>84.808761881018086</v>
      </c>
      <c r="AK136" s="22">
        <f t="shared" si="88"/>
        <v>79.351737656438104</v>
      </c>
      <c r="AL136" s="22">
        <f t="shared" si="88"/>
        <v>27.687365607393161</v>
      </c>
      <c r="AM136" s="23">
        <f t="shared" si="62"/>
        <v>28.095560737767638</v>
      </c>
      <c r="AN136" s="22">
        <f t="shared" si="87"/>
        <v>29.533343713300127</v>
      </c>
      <c r="AO136" s="24">
        <f t="shared" si="87"/>
        <v>20.459260652592693</v>
      </c>
      <c r="AP136" s="24">
        <f t="shared" si="87"/>
        <v>0</v>
      </c>
      <c r="AQ136" s="25">
        <f t="shared" si="87"/>
        <v>65.263130492242553</v>
      </c>
      <c r="AR136" s="25">
        <f t="shared" si="87"/>
        <v>33.421359440439588</v>
      </c>
      <c r="AS136" s="25">
        <f t="shared" si="87"/>
        <v>64.306812075075086</v>
      </c>
      <c r="AT136" s="26">
        <f t="shared" si="89"/>
        <v>30.282652404834714</v>
      </c>
      <c r="AU136" s="26">
        <f t="shared" si="89"/>
        <v>40.455222627053274</v>
      </c>
      <c r="AV136" s="27">
        <f t="shared" si="90"/>
        <v>56.927003857428474</v>
      </c>
      <c r="AW136" s="27">
        <f t="shared" si="90"/>
        <v>49.214216850910077</v>
      </c>
      <c r="AX136" s="28">
        <f t="shared" si="90"/>
        <v>76.70042642838925</v>
      </c>
      <c r="AY136" s="28">
        <f t="shared" si="90"/>
        <v>52.680263024935989</v>
      </c>
      <c r="AZ136" t="e">
        <f>NA()</f>
        <v>#N/A</v>
      </c>
      <c r="BA136" s="23">
        <f t="shared" si="65"/>
        <v>28.095560737767638</v>
      </c>
      <c r="BB136" s="23">
        <f t="shared" si="66"/>
        <v>43.368392115951153</v>
      </c>
    </row>
    <row r="137" spans="4:54" x14ac:dyDescent="0.3">
      <c r="D137">
        <v>52</v>
      </c>
      <c r="F137">
        <v>51</v>
      </c>
      <c r="G137" s="22">
        <f t="shared" si="83"/>
        <v>73.71461059472341</v>
      </c>
      <c r="H137" s="22">
        <f t="shared" si="83"/>
        <v>67.762879607010731</v>
      </c>
      <c r="I137" s="22">
        <f t="shared" si="83"/>
        <v>74.867192414573822</v>
      </c>
      <c r="J137" s="22">
        <f t="shared" si="83"/>
        <v>71.178907420741467</v>
      </c>
      <c r="K137" s="22">
        <f t="shared" si="83"/>
        <v>26.082451413638015</v>
      </c>
      <c r="L137" s="23">
        <f t="shared" si="57"/>
        <v>27.299058688630137</v>
      </c>
      <c r="M137" s="22">
        <f t="shared" si="84"/>
        <v>25.703137032508469</v>
      </c>
      <c r="N137" s="24">
        <f t="shared" si="84"/>
        <v>17.731176021121012</v>
      </c>
      <c r="O137" s="24">
        <f t="shared" si="84"/>
        <v>0</v>
      </c>
      <c r="P137" s="25">
        <f t="shared" si="84"/>
        <v>59.47434666625761</v>
      </c>
      <c r="Q137" s="25">
        <f t="shared" si="84"/>
        <v>31.090431518859113</v>
      </c>
      <c r="R137" s="25">
        <f t="shared" si="84"/>
        <v>62.592490123567011</v>
      </c>
      <c r="S137" s="26">
        <f t="shared" si="85"/>
        <v>27.523837901378094</v>
      </c>
      <c r="T137" s="26">
        <f t="shared" si="85"/>
        <v>36.589773507668404</v>
      </c>
      <c r="U137" s="27">
        <f t="shared" si="86"/>
        <v>50.641332424284883</v>
      </c>
      <c r="V137" s="27">
        <f t="shared" si="86"/>
        <v>43.956986086057739</v>
      </c>
      <c r="W137" s="28">
        <f t="shared" si="86"/>
        <v>73.292210764648132</v>
      </c>
      <c r="X137" s="28">
        <f t="shared" si="86"/>
        <v>49.040574644833654</v>
      </c>
      <c r="Y137" t="e">
        <f>NA()</f>
        <v>#N/A</v>
      </c>
      <c r="Z137" s="23">
        <f t="shared" si="58"/>
        <v>27.299058688630137</v>
      </c>
      <c r="AA137" s="23">
        <f t="shared" si="59"/>
        <v>41.925694972792833</v>
      </c>
      <c r="AE137">
        <v>52</v>
      </c>
      <c r="AG137">
        <f t="shared" si="60"/>
        <v>62.218179741427043</v>
      </c>
      <c r="AH137" s="22">
        <f t="shared" si="88"/>
        <v>80.4437264714755</v>
      </c>
      <c r="AI137" s="22">
        <f t="shared" si="88"/>
        <v>76.520583213764539</v>
      </c>
      <c r="AJ137" s="22">
        <f t="shared" si="88"/>
        <v>85.554462962205108</v>
      </c>
      <c r="AK137" s="22">
        <f t="shared" si="88"/>
        <v>80.005830726837232</v>
      </c>
      <c r="AL137" s="22">
        <f t="shared" si="88"/>
        <v>27.788453015746722</v>
      </c>
      <c r="AM137" s="23">
        <f t="shared" si="62"/>
        <v>28.141968034569413</v>
      </c>
      <c r="AN137" s="22">
        <f t="shared" si="87"/>
        <v>29.843115014810582</v>
      </c>
      <c r="AO137" s="24">
        <f t="shared" si="87"/>
        <v>20.687598740830076</v>
      </c>
      <c r="AP137" s="24">
        <f t="shared" si="87"/>
        <v>0</v>
      </c>
      <c r="AQ137" s="25">
        <f t="shared" si="87"/>
        <v>65.721730180555298</v>
      </c>
      <c r="AR137" s="25">
        <f t="shared" si="87"/>
        <v>33.59196358621918</v>
      </c>
      <c r="AS137" s="25">
        <f t="shared" si="87"/>
        <v>64.404852480846102</v>
      </c>
      <c r="AT137" s="26">
        <f t="shared" si="89"/>
        <v>30.500223624086079</v>
      </c>
      <c r="AU137" s="26">
        <f t="shared" si="89"/>
        <v>40.755185887867889</v>
      </c>
      <c r="AV137" s="27">
        <f t="shared" si="90"/>
        <v>57.436872321869892</v>
      </c>
      <c r="AW137" s="27">
        <f t="shared" si="90"/>
        <v>49.63800580984271</v>
      </c>
      <c r="AX137" s="28">
        <f t="shared" si="90"/>
        <v>76.945455642189501</v>
      </c>
      <c r="AY137" s="28">
        <f t="shared" si="90"/>
        <v>52.951183605814137</v>
      </c>
      <c r="AZ137" t="e">
        <f>NA()</f>
        <v>#N/A</v>
      </c>
      <c r="BA137" s="23">
        <f t="shared" si="65"/>
        <v>28.141968034569413</v>
      </c>
      <c r="BB137" s="23">
        <f t="shared" si="66"/>
        <v>43.468707360800693</v>
      </c>
    </row>
    <row r="138" spans="4:54" x14ac:dyDescent="0.3">
      <c r="D138">
        <v>53</v>
      </c>
      <c r="F138">
        <v>52</v>
      </c>
      <c r="G138" s="22">
        <f t="shared" si="83"/>
        <v>74.508006798295028</v>
      </c>
      <c r="H138" s="22">
        <f t="shared" si="83"/>
        <v>68.644405992646242</v>
      </c>
      <c r="I138" s="22">
        <f t="shared" si="83"/>
        <v>76.00376804890702</v>
      </c>
      <c r="J138" s="22">
        <f t="shared" si="83"/>
        <v>72.072762890213056</v>
      </c>
      <c r="K138" s="22">
        <f t="shared" si="83"/>
        <v>26.289797268863147</v>
      </c>
      <c r="L138" s="23">
        <f t="shared" si="57"/>
        <v>27.407491615707812</v>
      </c>
      <c r="M138" s="22">
        <f t="shared" si="84"/>
        <v>26.11797231474819</v>
      </c>
      <c r="N138" s="24">
        <f t="shared" si="84"/>
        <v>18.019315087055134</v>
      </c>
      <c r="O138" s="24">
        <f t="shared" si="84"/>
        <v>0</v>
      </c>
      <c r="P138" s="25">
        <f t="shared" si="84"/>
        <v>60.112818246732239</v>
      </c>
      <c r="Q138" s="25">
        <f t="shared" si="84"/>
        <v>31.362660293840253</v>
      </c>
      <c r="R138" s="25">
        <f t="shared" si="84"/>
        <v>62.828613091745801</v>
      </c>
      <c r="S138" s="26">
        <f t="shared" si="85"/>
        <v>27.829051260719059</v>
      </c>
      <c r="T138" s="26">
        <f t="shared" si="85"/>
        <v>37.022193672704375</v>
      </c>
      <c r="U138" s="27">
        <f t="shared" si="86"/>
        <v>51.321791701241864</v>
      </c>
      <c r="V138" s="27">
        <f t="shared" si="86"/>
        <v>44.528821924389852</v>
      </c>
      <c r="W138" s="28">
        <f t="shared" si="86"/>
        <v>73.697445564786136</v>
      </c>
      <c r="X138" s="28">
        <f t="shared" si="86"/>
        <v>49.460742564097778</v>
      </c>
      <c r="Y138" t="e">
        <f>NA()</f>
        <v>#N/A</v>
      </c>
      <c r="Z138" s="23">
        <f t="shared" si="58"/>
        <v>27.407491615707812</v>
      </c>
      <c r="AA138" s="23">
        <f t="shared" si="59"/>
        <v>42.100743286987807</v>
      </c>
      <c r="AE138">
        <v>53</v>
      </c>
      <c r="AG138">
        <f t="shared" si="60"/>
        <v>63.096685221401138</v>
      </c>
      <c r="AH138" s="22">
        <f t="shared" si="88"/>
        <v>80.804463553103417</v>
      </c>
      <c r="AI138" s="22">
        <f t="shared" si="88"/>
        <v>77.108808088528136</v>
      </c>
      <c r="AJ138" s="22">
        <f t="shared" si="88"/>
        <v>86.217836094421614</v>
      </c>
      <c r="AK138" s="22">
        <f t="shared" si="88"/>
        <v>80.59410681875903</v>
      </c>
      <c r="AL138" s="22">
        <f t="shared" si="88"/>
        <v>27.876060217521935</v>
      </c>
      <c r="AM138" s="23">
        <f t="shared" si="62"/>
        <v>28.181748076979012</v>
      </c>
      <c r="AN138" s="22">
        <f t="shared" si="87"/>
        <v>30.122063295629019</v>
      </c>
      <c r="AO138" s="24">
        <f t="shared" si="87"/>
        <v>20.894392028801398</v>
      </c>
      <c r="AP138" s="24">
        <f t="shared" si="87"/>
        <v>0</v>
      </c>
      <c r="AQ138" s="25">
        <f t="shared" si="87"/>
        <v>66.133596018457368</v>
      </c>
      <c r="AR138" s="25">
        <f t="shared" si="87"/>
        <v>33.743282552055014</v>
      </c>
      <c r="AS138" s="25">
        <f t="shared" si="87"/>
        <v>64.488664725990233</v>
      </c>
      <c r="AT138" s="26">
        <f t="shared" si="89"/>
        <v>30.695469658046601</v>
      </c>
      <c r="AU138" s="26">
        <f t="shared" si="89"/>
        <v>41.023636553157282</v>
      </c>
      <c r="AV138" s="27">
        <f t="shared" si="90"/>
        <v>57.896404395306519</v>
      </c>
      <c r="AW138" s="27">
        <f t="shared" si="90"/>
        <v>50.019580394414838</v>
      </c>
      <c r="AX138" s="28">
        <f t="shared" si="90"/>
        <v>77.162485268305858</v>
      </c>
      <c r="AY138" s="28">
        <f t="shared" si="90"/>
        <v>53.192131343357666</v>
      </c>
      <c r="AZ138" t="e">
        <f>NA()</f>
        <v>#N/A</v>
      </c>
      <c r="BA138" s="23">
        <f t="shared" si="65"/>
        <v>28.181748076979012</v>
      </c>
      <c r="BB138" s="23">
        <f t="shared" si="66"/>
        <v>43.557028634216827</v>
      </c>
    </row>
    <row r="139" spans="4:54" x14ac:dyDescent="0.3">
      <c r="D139">
        <v>54</v>
      </c>
      <c r="F139">
        <v>53</v>
      </c>
      <c r="G139" s="22">
        <f t="shared" si="83"/>
        <v>75.257560616835789</v>
      </c>
      <c r="H139" s="22">
        <f t="shared" si="83"/>
        <v>69.505053895363062</v>
      </c>
      <c r="I139" s="22">
        <f t="shared" si="83"/>
        <v>77.101693316473941</v>
      </c>
      <c r="J139" s="22">
        <f t="shared" si="83"/>
        <v>72.944359958267583</v>
      </c>
      <c r="K139" s="22">
        <f t="shared" si="83"/>
        <v>26.484295159488909</v>
      </c>
      <c r="L139" s="23">
        <f t="shared" si="57"/>
        <v>27.507842345785612</v>
      </c>
      <c r="M139" s="22">
        <f t="shared" si="84"/>
        <v>26.523518854607751</v>
      </c>
      <c r="N139" s="24">
        <f t="shared" si="84"/>
        <v>18.302525263608423</v>
      </c>
      <c r="O139" s="24">
        <f t="shared" si="84"/>
        <v>0</v>
      </c>
      <c r="P139" s="25">
        <f t="shared" si="84"/>
        <v>60.734106733831503</v>
      </c>
      <c r="Q139" s="25">
        <f t="shared" si="84"/>
        <v>31.624137428171903</v>
      </c>
      <c r="R139" s="25">
        <f t="shared" si="84"/>
        <v>63.046491458675256</v>
      </c>
      <c r="S139" s="26">
        <f t="shared" si="85"/>
        <v>28.125864139794164</v>
      </c>
      <c r="T139" s="26">
        <f t="shared" si="85"/>
        <v>37.441724158300914</v>
      </c>
      <c r="U139" s="27">
        <f t="shared" si="86"/>
        <v>51.986849244992293</v>
      </c>
      <c r="V139" s="27">
        <f t="shared" si="86"/>
        <v>45.087114135466486</v>
      </c>
      <c r="W139" s="28">
        <f t="shared" si="86"/>
        <v>74.084677609938197</v>
      </c>
      <c r="X139" s="28">
        <f t="shared" si="86"/>
        <v>49.865366850418972</v>
      </c>
      <c r="Y139" t="e">
        <f>NA()</f>
        <v>#N/A</v>
      </c>
      <c r="Z139" s="23">
        <f t="shared" si="58"/>
        <v>27.507842345785612</v>
      </c>
      <c r="AA139" s="23">
        <f t="shared" si="59"/>
        <v>42.267304354985221</v>
      </c>
      <c r="AE139">
        <v>54</v>
      </c>
      <c r="AG139">
        <f t="shared" si="60"/>
        <v>63.906189570343123</v>
      </c>
      <c r="AH139" s="22">
        <f t="shared" si="88"/>
        <v>81.12016888627285</v>
      </c>
      <c r="AI139" s="22">
        <f t="shared" si="88"/>
        <v>77.639362956200699</v>
      </c>
      <c r="AJ139" s="22">
        <f t="shared" si="88"/>
        <v>86.809481803717389</v>
      </c>
      <c r="AK139" s="22">
        <f t="shared" si="88"/>
        <v>81.124159379745677</v>
      </c>
      <c r="AL139" s="22">
        <f t="shared" si="88"/>
        <v>27.952340732453724</v>
      </c>
      <c r="AM139" s="23">
        <f t="shared" si="62"/>
        <v>28.216039321840071</v>
      </c>
      <c r="AN139" s="22">
        <f t="shared" si="87"/>
        <v>30.373674412617117</v>
      </c>
      <c r="AO139" s="24">
        <f t="shared" si="87"/>
        <v>21.08191021712382</v>
      </c>
      <c r="AP139" s="24">
        <f t="shared" si="87"/>
        <v>0</v>
      </c>
      <c r="AQ139" s="25">
        <f t="shared" si="87"/>
        <v>66.50422146358369</v>
      </c>
      <c r="AR139" s="25">
        <f t="shared" si="87"/>
        <v>33.877889376942605</v>
      </c>
      <c r="AS139" s="25">
        <f t="shared" si="87"/>
        <v>64.560732625618513</v>
      </c>
      <c r="AT139" s="26">
        <f t="shared" si="89"/>
        <v>30.871036148416806</v>
      </c>
      <c r="AU139" s="26">
        <f t="shared" si="89"/>
        <v>41.264415028977474</v>
      </c>
      <c r="AV139" s="27">
        <f t="shared" si="90"/>
        <v>58.311260231997053</v>
      </c>
      <c r="AW139" s="27">
        <f t="shared" si="90"/>
        <v>50.363745121053178</v>
      </c>
      <c r="AX139" s="28">
        <f t="shared" si="90"/>
        <v>77.355349431745623</v>
      </c>
      <c r="AY139" s="28">
        <f t="shared" si="90"/>
        <v>53.407008009135353</v>
      </c>
      <c r="AZ139" t="e">
        <f>NA()</f>
        <v>#N/A</v>
      </c>
      <c r="BA139" s="23">
        <f t="shared" si="65"/>
        <v>28.216039321840071</v>
      </c>
      <c r="BB139" s="23">
        <f t="shared" si="66"/>
        <v>43.635068669597707</v>
      </c>
    </row>
    <row r="140" spans="4:54" x14ac:dyDescent="0.3">
      <c r="D140">
        <v>55</v>
      </c>
      <c r="F140">
        <v>54</v>
      </c>
      <c r="G140" s="22">
        <f t="shared" si="83"/>
        <v>75.965324507857659</v>
      </c>
      <c r="H140" s="22">
        <f t="shared" si="83"/>
        <v>70.345190377472832</v>
      </c>
      <c r="I140" s="22">
        <f t="shared" si="83"/>
        <v>78.161783733029409</v>
      </c>
      <c r="J140" s="22">
        <f t="shared" si="83"/>
        <v>73.79412579119834</v>
      </c>
      <c r="K140" s="22">
        <f t="shared" si="83"/>
        <v>26.666668991016817</v>
      </c>
      <c r="L140" s="23">
        <f t="shared" si="57"/>
        <v>27.600694899910195</v>
      </c>
      <c r="M140" s="22">
        <f t="shared" si="84"/>
        <v>26.919867929996926</v>
      </c>
      <c r="N140" s="24">
        <f t="shared" si="84"/>
        <v>18.580837220445638</v>
      </c>
      <c r="O140" s="24">
        <f t="shared" si="84"/>
        <v>0</v>
      </c>
      <c r="P140" s="25">
        <f t="shared" si="84"/>
        <v>61.338620605013467</v>
      </c>
      <c r="Q140" s="25">
        <f t="shared" si="84"/>
        <v>31.875245739759581</v>
      </c>
      <c r="R140" s="25">
        <f t="shared" si="84"/>
        <v>63.247494709392242</v>
      </c>
      <c r="S140" s="26">
        <f t="shared" si="85"/>
        <v>28.414473984868458</v>
      </c>
      <c r="T140" s="26">
        <f t="shared" si="85"/>
        <v>37.8486705454862</v>
      </c>
      <c r="U140" s="27">
        <f t="shared" si="86"/>
        <v>52.636754726489784</v>
      </c>
      <c r="V140" s="27">
        <f t="shared" si="86"/>
        <v>45.632100828308687</v>
      </c>
      <c r="W140" s="28">
        <f t="shared" si="86"/>
        <v>74.454778130216496</v>
      </c>
      <c r="X140" s="28">
        <f t="shared" si="86"/>
        <v>50.254975239849962</v>
      </c>
      <c r="Y140" t="e">
        <f>NA()</f>
        <v>#N/A</v>
      </c>
      <c r="Z140" s="23">
        <f t="shared" si="58"/>
        <v>27.600694899910195</v>
      </c>
      <c r="AA140" s="23">
        <f t="shared" si="59"/>
        <v>42.425789682307688</v>
      </c>
      <c r="AE140">
        <v>55</v>
      </c>
      <c r="AG140">
        <f t="shared" si="60"/>
        <v>64.65211239711401</v>
      </c>
      <c r="AH140" s="22">
        <f t="shared" si="88"/>
        <v>81.397541581565932</v>
      </c>
      <c r="AI140" s="22">
        <f t="shared" si="88"/>
        <v>78.118677465413285</v>
      </c>
      <c r="AJ140" s="22">
        <f t="shared" si="88"/>
        <v>87.338421000644118</v>
      </c>
      <c r="AK140" s="22">
        <f t="shared" si="88"/>
        <v>81.602564525968475</v>
      </c>
      <c r="AL140" s="22">
        <f t="shared" si="88"/>
        <v>28.019047700475024</v>
      </c>
      <c r="AM140" s="23">
        <f t="shared" si="62"/>
        <v>28.245752860456317</v>
      </c>
      <c r="AN140" s="22">
        <f t="shared" si="87"/>
        <v>30.600981914513707</v>
      </c>
      <c r="AO140" s="24">
        <f t="shared" si="87"/>
        <v>21.252150953839809</v>
      </c>
      <c r="AP140" s="24">
        <f t="shared" si="87"/>
        <v>0</v>
      </c>
      <c r="AQ140" s="25">
        <f t="shared" si="87"/>
        <v>66.838345811936733</v>
      </c>
      <c r="AR140" s="25">
        <f t="shared" si="87"/>
        <v>33.997954501350812</v>
      </c>
      <c r="AS140" s="25">
        <f t="shared" si="87"/>
        <v>64.623036489776553</v>
      </c>
      <c r="AT140" s="26">
        <f t="shared" si="89"/>
        <v>31.029202832214914</v>
      </c>
      <c r="AU140" s="26">
        <f t="shared" si="89"/>
        <v>41.480816173499612</v>
      </c>
      <c r="AV140" s="27">
        <f t="shared" si="90"/>
        <v>58.686363748400218</v>
      </c>
      <c r="AW140" s="27">
        <f t="shared" si="90"/>
        <v>50.674670827494431</v>
      </c>
      <c r="AX140" s="28">
        <f t="shared" si="90"/>
        <v>77.527255619209399</v>
      </c>
      <c r="AY140" s="28">
        <f t="shared" si="90"/>
        <v>53.599119101461696</v>
      </c>
      <c r="AZ140" t="e">
        <f>NA()</f>
        <v>#N/A</v>
      </c>
      <c r="BA140" s="23">
        <f t="shared" si="65"/>
        <v>28.245752860456317</v>
      </c>
      <c r="BB140" s="23">
        <f t="shared" si="66"/>
        <v>43.70425196417235</v>
      </c>
    </row>
    <row r="141" spans="4:54" x14ac:dyDescent="0.3">
      <c r="D141">
        <v>56</v>
      </c>
      <c r="F141">
        <v>55</v>
      </c>
      <c r="G141" s="22">
        <f t="shared" si="83"/>
        <v>76.633302335566782</v>
      </c>
      <c r="H141" s="22">
        <f t="shared" si="83"/>
        <v>71.165185316426047</v>
      </c>
      <c r="I141" s="22">
        <f t="shared" si="83"/>
        <v>79.184886868730899</v>
      </c>
      <c r="J141" s="22">
        <f t="shared" si="83"/>
        <v>74.622488760433754</v>
      </c>
      <c r="K141" s="22">
        <f t="shared" si="83"/>
        <v>26.837611621401173</v>
      </c>
      <c r="L141" s="23">
        <f t="shared" si="57"/>
        <v>27.686593865980747</v>
      </c>
      <c r="M141" s="22">
        <f t="shared" si="84"/>
        <v>27.307119187425602</v>
      </c>
      <c r="N141" s="24">
        <f t="shared" si="84"/>
        <v>18.854285155391903</v>
      </c>
      <c r="O141" s="24">
        <f t="shared" si="84"/>
        <v>0</v>
      </c>
      <c r="P141" s="25">
        <f t="shared" si="84"/>
        <v>61.926762585553348</v>
      </c>
      <c r="Q141" s="25">
        <f t="shared" si="84"/>
        <v>32.116358335838193</v>
      </c>
      <c r="R141" s="25">
        <f t="shared" si="84"/>
        <v>63.4328957737644</v>
      </c>
      <c r="S141" s="26">
        <f t="shared" si="85"/>
        <v>28.695076149725576</v>
      </c>
      <c r="T141" s="26">
        <f t="shared" si="85"/>
        <v>38.243337612171004</v>
      </c>
      <c r="U141" s="27">
        <f t="shared" si="86"/>
        <v>53.271760972890853</v>
      </c>
      <c r="V141" s="27">
        <f t="shared" si="86"/>
        <v>46.164021938085064</v>
      </c>
      <c r="W141" s="28">
        <f t="shared" si="86"/>
        <v>74.80857607791674</v>
      </c>
      <c r="X141" s="28">
        <f t="shared" si="86"/>
        <v>50.630081731075769</v>
      </c>
      <c r="Y141" t="e">
        <f>NA()</f>
        <v>#N/A</v>
      </c>
      <c r="Z141" s="23">
        <f t="shared" si="58"/>
        <v>27.686593865980747</v>
      </c>
      <c r="AA141" s="23">
        <f t="shared" si="59"/>
        <v>42.576590822565159</v>
      </c>
      <c r="AE141">
        <v>56</v>
      </c>
      <c r="AG141">
        <f t="shared" si="60"/>
        <v>65.339447634071149</v>
      </c>
      <c r="AH141" s="22">
        <f t="shared" si="88"/>
        <v>81.642119076769873</v>
      </c>
      <c r="AI141" s="22">
        <f t="shared" si="88"/>
        <v>78.552351659444469</v>
      </c>
      <c r="AJ141" s="22">
        <f t="shared" si="88"/>
        <v>87.812359127005394</v>
      </c>
      <c r="AK141" s="22">
        <f t="shared" si="88"/>
        <v>82.035036925830468</v>
      </c>
      <c r="AL141" s="22">
        <f t="shared" si="88"/>
        <v>28.077617561308422</v>
      </c>
      <c r="AM141" s="23">
        <f t="shared" si="62"/>
        <v>28.271623431438201</v>
      </c>
      <c r="AN141" s="22">
        <f t="shared" si="87"/>
        <v>30.806633088017477</v>
      </c>
      <c r="AO141" s="24">
        <f t="shared" si="87"/>
        <v>21.406876629421859</v>
      </c>
      <c r="AP141" s="24">
        <f t="shared" si="87"/>
        <v>0</v>
      </c>
      <c r="AQ141" s="25">
        <f t="shared" si="87"/>
        <v>67.140073264183741</v>
      </c>
      <c r="AR141" s="25">
        <f t="shared" si="87"/>
        <v>34.105317614599684</v>
      </c>
      <c r="AS141" s="25">
        <f t="shared" si="87"/>
        <v>64.677167663458206</v>
      </c>
      <c r="AT141" s="26">
        <f t="shared" si="89"/>
        <v>31.171941603249689</v>
      </c>
      <c r="AU141" s="26">
        <f t="shared" si="89"/>
        <v>41.675677694925028</v>
      </c>
      <c r="AV141" s="27">
        <f t="shared" si="90"/>
        <v>59.026012017671974</v>
      </c>
      <c r="AW141" s="27">
        <f t="shared" si="90"/>
        <v>50.955990196202876</v>
      </c>
      <c r="AX141" s="28">
        <f t="shared" si="90"/>
        <v>77.680903380953055</v>
      </c>
      <c r="AY141" s="28">
        <f t="shared" si="90"/>
        <v>53.771278110907531</v>
      </c>
      <c r="AZ141" t="e">
        <f>NA()</f>
        <v>#N/A</v>
      </c>
      <c r="BA141" s="23">
        <f t="shared" si="65"/>
        <v>28.271623431438201</v>
      </c>
      <c r="BB141" s="23">
        <f t="shared" si="66"/>
        <v>43.765770241350836</v>
      </c>
    </row>
    <row r="142" spans="4:54" x14ac:dyDescent="0.3">
      <c r="D142">
        <v>57</v>
      </c>
      <c r="F142">
        <v>56</v>
      </c>
      <c r="G142" s="22">
        <f t="shared" si="83"/>
        <v>77.263443531103789</v>
      </c>
      <c r="H142" s="22">
        <f t="shared" si="83"/>
        <v>71.965410486009446</v>
      </c>
      <c r="I142" s="22">
        <f t="shared" si="83"/>
        <v>80.171875953844747</v>
      </c>
      <c r="J142" s="22">
        <f t="shared" si="83"/>
        <v>75.429877511728904</v>
      </c>
      <c r="K142" s="22">
        <f t="shared" si="83"/>
        <v>26.997784774607176</v>
      </c>
      <c r="L142" s="23">
        <f t="shared" si="57"/>
        <v>27.766046634021226</v>
      </c>
      <c r="M142" s="22">
        <f t="shared" si="84"/>
        <v>27.685379733128276</v>
      </c>
      <c r="N142" s="24">
        <f t="shared" si="84"/>
        <v>19.122906479776031</v>
      </c>
      <c r="O142" s="24">
        <f t="shared" si="84"/>
        <v>0</v>
      </c>
      <c r="P142" s="25">
        <f t="shared" si="84"/>
        <v>62.498929382288594</v>
      </c>
      <c r="Q142" s="25">
        <f t="shared" si="84"/>
        <v>32.347838447039329</v>
      </c>
      <c r="R142" s="25">
        <f t="shared" si="84"/>
        <v>63.603876842953277</v>
      </c>
      <c r="S142" s="26">
        <f t="shared" si="85"/>
        <v>28.967863682840523</v>
      </c>
      <c r="T142" s="26">
        <f t="shared" si="85"/>
        <v>38.62602866122441</v>
      </c>
      <c r="U142" s="27">
        <f t="shared" si="86"/>
        <v>53.892123252918417</v>
      </c>
      <c r="V142" s="27">
        <f t="shared" si="86"/>
        <v>46.683118630095343</v>
      </c>
      <c r="W142" s="28">
        <f t="shared" si="86"/>
        <v>75.146859966319539</v>
      </c>
      <c r="X142" s="28">
        <f t="shared" si="86"/>
        <v>50.991186530420514</v>
      </c>
      <c r="Y142" t="e">
        <f>NA()</f>
        <v>#N/A</v>
      </c>
      <c r="Z142" s="23">
        <f t="shared" si="58"/>
        <v>27.766046634021226</v>
      </c>
      <c r="AA142" s="23">
        <f t="shared" si="59"/>
        <v>42.720080344826613</v>
      </c>
      <c r="AE142">
        <v>57</v>
      </c>
      <c r="AG142">
        <f t="shared" si="60"/>
        <v>65.972796971304959</v>
      </c>
      <c r="AH142" s="22">
        <f t="shared" si="88"/>
        <v>81.858504137971821</v>
      </c>
      <c r="AI142" s="22">
        <f t="shared" si="88"/>
        <v>78.945278599899495</v>
      </c>
      <c r="AJ142" s="22">
        <f t="shared" si="88"/>
        <v>88.237902502732382</v>
      </c>
      <c r="AK142" s="22">
        <f t="shared" si="88"/>
        <v>82.426559161618613</v>
      </c>
      <c r="AL142" s="22">
        <f t="shared" si="88"/>
        <v>28.129234595516991</v>
      </c>
      <c r="AM142" s="23">
        <f t="shared" si="62"/>
        <v>28.294247888066391</v>
      </c>
      <c r="AN142" s="22">
        <f t="shared" si="87"/>
        <v>30.992944550629286</v>
      </c>
      <c r="AO142" s="24">
        <f t="shared" si="87"/>
        <v>21.547645737024119</v>
      </c>
      <c r="AP142" s="24">
        <f t="shared" si="87"/>
        <v>0</v>
      </c>
      <c r="AQ142" s="25">
        <f t="shared" si="87"/>
        <v>67.412970972835708</v>
      </c>
      <c r="AR142" s="25">
        <f t="shared" si="87"/>
        <v>34.201545303124803</v>
      </c>
      <c r="AS142" s="25">
        <f t="shared" si="87"/>
        <v>64.724414527617768</v>
      </c>
      <c r="AT142" s="26">
        <f t="shared" si="89"/>
        <v>31.300964304465442</v>
      </c>
      <c r="AU142" s="26">
        <f t="shared" si="89"/>
        <v>41.851452707693277</v>
      </c>
      <c r="AV142" s="27">
        <f t="shared" si="90"/>
        <v>59.333966636481442</v>
      </c>
      <c r="AW142" s="27">
        <f t="shared" si="90"/>
        <v>51.210877298914376</v>
      </c>
      <c r="AX142" s="28">
        <f t="shared" si="90"/>
        <v>77.818577784462107</v>
      </c>
      <c r="AY142" s="28">
        <f t="shared" si="90"/>
        <v>53.92589052536718</v>
      </c>
      <c r="AZ142" t="e">
        <f>NA()</f>
        <v>#N/A</v>
      </c>
      <c r="BA142" s="23">
        <f t="shared" si="65"/>
        <v>28.294247888066391</v>
      </c>
      <c r="BB142" s="23">
        <f t="shared" si="66"/>
        <v>43.820626043923362</v>
      </c>
    </row>
    <row r="143" spans="4:54" x14ac:dyDescent="0.3">
      <c r="D143">
        <v>58</v>
      </c>
      <c r="F143">
        <v>57</v>
      </c>
      <c r="G143" s="22">
        <f t="shared" si="83"/>
        <v>77.857638548703378</v>
      </c>
      <c r="H143" s="22">
        <f t="shared" si="83"/>
        <v>72.74623872199264</v>
      </c>
      <c r="I143" s="22">
        <f t="shared" si="83"/>
        <v>81.12364409604109</v>
      </c>
      <c r="J143" s="22">
        <f t="shared" si="83"/>
        <v>76.216720125206677</v>
      </c>
      <c r="K143" s="22">
        <f t="shared" si="83"/>
        <v>27.147819219928436</v>
      </c>
      <c r="L143" s="23">
        <f t="shared" si="57"/>
        <v>27.83952557478899</v>
      </c>
      <c r="M143" s="22">
        <f t="shared" si="84"/>
        <v>28.054763290398835</v>
      </c>
      <c r="N143" s="24">
        <f t="shared" si="84"/>
        <v>19.386741525372223</v>
      </c>
      <c r="O143" s="24">
        <f t="shared" si="84"/>
        <v>0</v>
      </c>
      <c r="P143" s="25">
        <f t="shared" si="84"/>
        <v>63.055511458419033</v>
      </c>
      <c r="Q143" s="25">
        <f t="shared" si="84"/>
        <v>32.570039320116479</v>
      </c>
      <c r="R143" s="25">
        <f t="shared" si="84"/>
        <v>63.761535001757615</v>
      </c>
      <c r="S143" s="26">
        <f t="shared" si="85"/>
        <v>29.233027142021211</v>
      </c>
      <c r="T143" s="26">
        <f t="shared" si="85"/>
        <v>38.997044923851441</v>
      </c>
      <c r="U143" s="27">
        <f t="shared" si="86"/>
        <v>54.498098625148572</v>
      </c>
      <c r="V143" s="27">
        <f t="shared" si="86"/>
        <v>47.189632758535119</v>
      </c>
      <c r="W143" s="28">
        <f t="shared" si="86"/>
        <v>75.470379660675789</v>
      </c>
      <c r="X143" s="28">
        <f t="shared" si="86"/>
        <v>51.338776051006462</v>
      </c>
      <c r="Y143" t="e">
        <f>NA()</f>
        <v>#N/A</v>
      </c>
      <c r="Z143" s="23">
        <f t="shared" si="58"/>
        <v>27.83952557478899</v>
      </c>
      <c r="AA143" s="23">
        <f t="shared" si="59"/>
        <v>42.856612754088694</v>
      </c>
      <c r="AE143">
        <v>58</v>
      </c>
      <c r="AG143">
        <f t="shared" si="60"/>
        <v>66.556400664824807</v>
      </c>
      <c r="AH143" s="22">
        <f t="shared" si="88"/>
        <v>82.050543298681319</v>
      </c>
      <c r="AI143" s="22">
        <f t="shared" si="88"/>
        <v>79.301746793686902</v>
      </c>
      <c r="AJ143" s="22">
        <f t="shared" si="88"/>
        <v>88.620735907615668</v>
      </c>
      <c r="AK143" s="22">
        <f t="shared" si="88"/>
        <v>82.781489435766602</v>
      </c>
      <c r="AL143" s="22">
        <f t="shared" si="88"/>
        <v>28.1748810269772</v>
      </c>
      <c r="AM143" s="23">
        <f t="shared" si="62"/>
        <v>28.314114446008077</v>
      </c>
      <c r="AN143" s="22">
        <f t="shared" si="87"/>
        <v>31.161949102249569</v>
      </c>
      <c r="AO143" s="24">
        <f t="shared" si="87"/>
        <v>21.675839633989742</v>
      </c>
      <c r="AP143" s="24">
        <f t="shared" si="87"/>
        <v>0</v>
      </c>
      <c r="AQ143" s="25">
        <f t="shared" si="87"/>
        <v>67.660150114606068</v>
      </c>
      <c r="AR143" s="25">
        <f t="shared" si="87"/>
        <v>34.287977538423711</v>
      </c>
      <c r="AS143" s="25">
        <f t="shared" si="87"/>
        <v>64.765827622612733</v>
      </c>
      <c r="AT143" s="26">
        <f t="shared" si="89"/>
        <v>31.417762223390174</v>
      </c>
      <c r="AU143" s="26">
        <f t="shared" si="89"/>
        <v>42.010269501989249</v>
      </c>
      <c r="AV143" s="27">
        <f t="shared" si="90"/>
        <v>59.613530256815352</v>
      </c>
      <c r="AW143" s="27">
        <f t="shared" si="90"/>
        <v>51.442114039816012</v>
      </c>
      <c r="AX143" s="28">
        <f t="shared" si="90"/>
        <v>77.942223510170749</v>
      </c>
      <c r="AY143" s="28">
        <f t="shared" si="90"/>
        <v>54.065021852073968</v>
      </c>
      <c r="AZ143" t="e">
        <f>NA()</f>
        <v>#N/A</v>
      </c>
      <c r="BA143" s="23">
        <f t="shared" si="65"/>
        <v>28.314114446008077</v>
      </c>
      <c r="BB143" s="23">
        <f t="shared" si="66"/>
        <v>43.86966722903869</v>
      </c>
    </row>
    <row r="144" spans="4:54" x14ac:dyDescent="0.3">
      <c r="D144">
        <v>59</v>
      </c>
      <c r="F144">
        <v>58</v>
      </c>
      <c r="G144" s="22">
        <f t="shared" si="83"/>
        <v>78.417715449509288</v>
      </c>
      <c r="H144" s="22">
        <f t="shared" si="83"/>
        <v>73.508043165264183</v>
      </c>
      <c r="I144" s="22">
        <f t="shared" si="83"/>
        <v>82.041099065713013</v>
      </c>
      <c r="J144" s="22">
        <f t="shared" si="83"/>
        <v>76.983443358559981</v>
      </c>
      <c r="K144" s="22">
        <f t="shared" si="83"/>
        <v>27.288315169669776</v>
      </c>
      <c r="L144" s="23">
        <f t="shared" si="57"/>
        <v>27.907470149593827</v>
      </c>
      <c r="M144" s="22">
        <f t="shared" si="84"/>
        <v>28.415389418843958</v>
      </c>
      <c r="N144" s="24">
        <f t="shared" si="84"/>
        <v>19.645833271421282</v>
      </c>
      <c r="O144" s="24">
        <f t="shared" si="84"/>
        <v>0</v>
      </c>
      <c r="P144" s="25">
        <f t="shared" si="84"/>
        <v>63.596892845313974</v>
      </c>
      <c r="Q144" s="25">
        <f t="shared" si="84"/>
        <v>32.783304162121318</v>
      </c>
      <c r="R144" s="25">
        <f t="shared" si="84"/>
        <v>63.90688765031183</v>
      </c>
      <c r="S144" s="26">
        <f t="shared" si="85"/>
        <v>29.490754433924707</v>
      </c>
      <c r="T144" s="26">
        <f t="shared" si="85"/>
        <v>39.356685031578245</v>
      </c>
      <c r="U144" s="27">
        <f t="shared" si="86"/>
        <v>55.089945344133554</v>
      </c>
      <c r="V144" s="27">
        <f t="shared" si="86"/>
        <v>47.683806375527034</v>
      </c>
      <c r="W144" s="28">
        <f t="shared" si="86"/>
        <v>75.779848117802857</v>
      </c>
      <c r="X144" s="28">
        <f t="shared" si="86"/>
        <v>51.673322959170598</v>
      </c>
      <c r="Y144" t="e">
        <f>NA()</f>
        <v>#N/A</v>
      </c>
      <c r="Z144" s="23">
        <f t="shared" si="58"/>
        <v>27.907470149593827</v>
      </c>
      <c r="AA144" s="23">
        <f t="shared" si="59"/>
        <v>42.986525367115185</v>
      </c>
      <c r="AE144">
        <v>59</v>
      </c>
      <c r="AG144">
        <f t="shared" si="60"/>
        <v>67.094165924953685</v>
      </c>
      <c r="AH144" s="22">
        <f t="shared" si="88"/>
        <v>82.221467870797113</v>
      </c>
      <c r="AI144" s="22">
        <f t="shared" si="88"/>
        <v>79.625526022456796</v>
      </c>
      <c r="AJ144" s="22">
        <f t="shared" si="88"/>
        <v>88.965768722924409</v>
      </c>
      <c r="AK144" s="22">
        <f t="shared" si="88"/>
        <v>83.103651549281651</v>
      </c>
      <c r="AL144" s="22">
        <f t="shared" si="88"/>
        <v>28.215376165245793</v>
      </c>
      <c r="AM144" s="23">
        <f t="shared" si="62"/>
        <v>28.331625098200629</v>
      </c>
      <c r="AN144" s="22">
        <f t="shared" si="87"/>
        <v>31.31543527630193</v>
      </c>
      <c r="AO144" s="24">
        <f t="shared" si="87"/>
        <v>21.792685415844236</v>
      </c>
      <c r="AP144" s="24">
        <f t="shared" si="87"/>
        <v>0</v>
      </c>
      <c r="AQ144" s="25">
        <f t="shared" si="87"/>
        <v>67.884333200168456</v>
      </c>
      <c r="AR144" s="25">
        <f t="shared" si="87"/>
        <v>34.36576535066029</v>
      </c>
      <c r="AS144" s="25">
        <f t="shared" si="87"/>
        <v>64.802269365745786</v>
      </c>
      <c r="AT144" s="26">
        <f t="shared" si="89"/>
        <v>31.523638859837991</v>
      </c>
      <c r="AU144" s="26">
        <f t="shared" si="89"/>
        <v>42.153980961999189</v>
      </c>
      <c r="AV144" s="27">
        <f t="shared" si="90"/>
        <v>59.867610885628622</v>
      </c>
      <c r="AW144" s="27">
        <f t="shared" si="90"/>
        <v>51.652145832097169</v>
      </c>
      <c r="AX144" s="28">
        <f t="shared" si="90"/>
        <v>78.053503996368917</v>
      </c>
      <c r="AY144" s="28">
        <f t="shared" si="90"/>
        <v>54.190452968495869</v>
      </c>
      <c r="AZ144" t="e">
        <f>NA()</f>
        <v>#N/A</v>
      </c>
      <c r="BA144" s="23">
        <f t="shared" si="65"/>
        <v>28.331625098200629</v>
      </c>
      <c r="BB144" s="23">
        <f t="shared" si="66"/>
        <v>43.913614439391324</v>
      </c>
    </row>
    <row r="145" spans="1:54" x14ac:dyDescent="0.3">
      <c r="D145">
        <v>60</v>
      </c>
      <c r="F145">
        <v>59</v>
      </c>
      <c r="G145" s="22">
        <f t="shared" si="83"/>
        <v>78.945437461488311</v>
      </c>
      <c r="H145" s="22">
        <f t="shared" si="83"/>
        <v>74.251196576104419</v>
      </c>
      <c r="I145" s="22">
        <f t="shared" si="83"/>
        <v>82.925158607675513</v>
      </c>
      <c r="J145" s="22">
        <f t="shared" si="83"/>
        <v>77.730471966405688</v>
      </c>
      <c r="K145" s="22">
        <f t="shared" si="83"/>
        <v>27.419842854033533</v>
      </c>
      <c r="L145" s="23">
        <f t="shared" si="57"/>
        <v>27.970288942453248</v>
      </c>
      <c r="M145" s="22">
        <f t="shared" si="84"/>
        <v>28.767382791529204</v>
      </c>
      <c r="N145" s="24">
        <f t="shared" si="84"/>
        <v>19.900227090334152</v>
      </c>
      <c r="O145" s="24">
        <f t="shared" si="84"/>
        <v>0</v>
      </c>
      <c r="P145" s="25">
        <f t="shared" si="84"/>
        <v>64.123450987673465</v>
      </c>
      <c r="Q145" s="25">
        <f t="shared" si="84"/>
        <v>32.987966129578616</v>
      </c>
      <c r="R145" s="25">
        <f t="shared" si="84"/>
        <v>64.040877696708478</v>
      </c>
      <c r="S145" s="26">
        <f t="shared" si="85"/>
        <v>29.741230676099008</v>
      </c>
      <c r="T145" s="26">
        <f t="shared" si="85"/>
        <v>39.705244550729496</v>
      </c>
      <c r="U145" s="27">
        <f t="shared" si="86"/>
        <v>55.66792231971322</v>
      </c>
      <c r="V145" s="27">
        <f t="shared" si="86"/>
        <v>48.165881286297669</v>
      </c>
      <c r="W145" s="28">
        <f t="shared" si="86"/>
        <v>76.07594307165914</v>
      </c>
      <c r="X145" s="28">
        <f t="shared" si="86"/>
        <v>51.995286261982223</v>
      </c>
      <c r="Y145" t="e">
        <f>NA()</f>
        <v>#N/A</v>
      </c>
      <c r="Z145" s="23">
        <f t="shared" si="58"/>
        <v>27.970288942453248</v>
      </c>
      <c r="AA145" s="23">
        <f t="shared" si="59"/>
        <v>43.110139145811303</v>
      </c>
      <c r="AE145">
        <v>60</v>
      </c>
      <c r="AG145">
        <f t="shared" si="60"/>
        <v>67.589693074991615</v>
      </c>
      <c r="AH145" s="22">
        <f t="shared" si="88"/>
        <v>82.374005971412529</v>
      </c>
      <c r="AI145" s="22">
        <f t="shared" si="88"/>
        <v>79.919939497275976</v>
      </c>
      <c r="AJ145" s="22">
        <f t="shared" si="88"/>
        <v>89.277255548017706</v>
      </c>
      <c r="AK145" s="22">
        <f t="shared" si="88"/>
        <v>83.396410326411555</v>
      </c>
      <c r="AL145" s="22">
        <f t="shared" si="88"/>
        <v>28.251407176590483</v>
      </c>
      <c r="AM145" s="23">
        <f t="shared" si="62"/>
        <v>28.347112924410489</v>
      </c>
      <c r="AN145" s="22">
        <f t="shared" si="87"/>
        <v>31.454980795021832</v>
      </c>
      <c r="AO145" s="24">
        <f t="shared" si="87"/>
        <v>21.899275504364358</v>
      </c>
      <c r="AP145" s="24">
        <f t="shared" si="87"/>
        <v>0</v>
      </c>
      <c r="AQ145" s="25">
        <f t="shared" si="87"/>
        <v>68.087910181708097</v>
      </c>
      <c r="AR145" s="25">
        <f t="shared" si="87"/>
        <v>34.435901507084246</v>
      </c>
      <c r="AS145" s="25">
        <f t="shared" si="87"/>
        <v>64.834452304993121</v>
      </c>
      <c r="AT145" s="26">
        <f t="shared" si="89"/>
        <v>31.619737218083767</v>
      </c>
      <c r="AU145" s="26">
        <f t="shared" si="89"/>
        <v>42.284205577838165</v>
      </c>
      <c r="AV145" s="27">
        <f t="shared" si="90"/>
        <v>60.098776075099423</v>
      </c>
      <c r="AW145" s="27">
        <f t="shared" si="90"/>
        <v>51.843128403841881</v>
      </c>
      <c r="AX145" s="28">
        <f t="shared" si="90"/>
        <v>78.15384895566369</v>
      </c>
      <c r="AY145" s="28">
        <f t="shared" si="90"/>
        <v>54.303725378602721</v>
      </c>
      <c r="AZ145" t="e">
        <f>NA()</f>
        <v>#N/A</v>
      </c>
      <c r="BA145" s="23">
        <f t="shared" si="65"/>
        <v>28.347112924410489</v>
      </c>
      <c r="BB145" s="23">
        <f t="shared" si="66"/>
        <v>43.953083115234591</v>
      </c>
    </row>
    <row r="146" spans="1:54" x14ac:dyDescent="0.3">
      <c r="D146">
        <v>61</v>
      </c>
      <c r="F146">
        <v>60</v>
      </c>
      <c r="G146" s="22">
        <f t="shared" si="83"/>
        <v>79.442501379538413</v>
      </c>
      <c r="H146" s="22">
        <f t="shared" si="83"/>
        <v>74.976070713789397</v>
      </c>
      <c r="I146" s="22">
        <f t="shared" si="83"/>
        <v>83.776746239608556</v>
      </c>
      <c r="J146" s="22">
        <f t="shared" si="83"/>
        <v>78.458228089389792</v>
      </c>
      <c r="K146" s="22">
        <f t="shared" si="83"/>
        <v>27.542943237610395</v>
      </c>
      <c r="L146" s="23">
        <f t="shared" si="57"/>
        <v>28.028361608394196</v>
      </c>
      <c r="M146" s="22">
        <f t="shared" si="84"/>
        <v>29.110872526240527</v>
      </c>
      <c r="N146" s="24">
        <f t="shared" si="84"/>
        <v>20.149970510789718</v>
      </c>
      <c r="O146" s="24">
        <f t="shared" si="84"/>
        <v>0</v>
      </c>
      <c r="P146" s="25">
        <f t="shared" si="84"/>
        <v>64.63555661874355</v>
      </c>
      <c r="Q146" s="25">
        <f t="shared" si="84"/>
        <v>33.184348356883717</v>
      </c>
      <c r="R146" s="25">
        <f t="shared" si="84"/>
        <v>64.164378508716993</v>
      </c>
      <c r="S146" s="26">
        <f t="shared" si="85"/>
        <v>29.984638079420876</v>
      </c>
      <c r="T146" s="26">
        <f t="shared" si="85"/>
        <v>40.043015573808312</v>
      </c>
      <c r="U146" s="27">
        <f t="shared" si="86"/>
        <v>56.23228862526333</v>
      </c>
      <c r="V146" s="27">
        <f t="shared" si="86"/>
        <v>48.636098646733821</v>
      </c>
      <c r="W146" s="28">
        <f t="shared" si="86"/>
        <v>76.359308663059281</v>
      </c>
      <c r="X146" s="28">
        <f t="shared" si="86"/>
        <v>52.305111430364974</v>
      </c>
      <c r="Y146" t="e">
        <f>NA()</f>
        <v>#N/A</v>
      </c>
      <c r="Z146" s="23">
        <f t="shared" si="58"/>
        <v>28.028361608394196</v>
      </c>
      <c r="AA146" s="23">
        <f t="shared" si="59"/>
        <v>43.227759490191701</v>
      </c>
      <c r="AE146">
        <v>61</v>
      </c>
      <c r="AG146">
        <f t="shared" si="60"/>
        <v>68.046299655278801</v>
      </c>
      <c r="AH146" s="22">
        <f t="shared" si="88"/>
        <v>82.510471993546702</v>
      </c>
      <c r="AI146" s="22">
        <f t="shared" si="88"/>
        <v>80.187924715556605</v>
      </c>
      <c r="AJ146" s="22">
        <f t="shared" si="88"/>
        <v>89.558896059245626</v>
      </c>
      <c r="AK146" s="22">
        <f t="shared" si="88"/>
        <v>83.662735055588598</v>
      </c>
      <c r="AL146" s="22">
        <f t="shared" si="88"/>
        <v>28.283553421494755</v>
      </c>
      <c r="AM146" s="23">
        <f t="shared" si="62"/>
        <v>28.360855556154871</v>
      </c>
      <c r="AN146" s="22">
        <f t="shared" si="87"/>
        <v>31.581980932068969</v>
      </c>
      <c r="AO146" s="24">
        <f t="shared" si="87"/>
        <v>21.996584456730197</v>
      </c>
      <c r="AP146" s="24">
        <f t="shared" si="87"/>
        <v>0</v>
      </c>
      <c r="AQ146" s="25">
        <f t="shared" si="87"/>
        <v>68.272985406601691</v>
      </c>
      <c r="AR146" s="25">
        <f t="shared" si="87"/>
        <v>34.499245612357136</v>
      </c>
      <c r="AS146" s="25">
        <f t="shared" si="87"/>
        <v>64.862968773252575</v>
      </c>
      <c r="AT146" s="26">
        <f t="shared" si="89"/>
        <v>31.707062626056608</v>
      </c>
      <c r="AU146" s="26">
        <f t="shared" si="89"/>
        <v>42.40236160788443</v>
      </c>
      <c r="AV146" s="27">
        <f t="shared" si="90"/>
        <v>60.309298736565196</v>
      </c>
      <c r="AW146" s="27">
        <f t="shared" si="90"/>
        <v>52.016967275205488</v>
      </c>
      <c r="AX146" s="28">
        <f t="shared" si="90"/>
        <v>78.244492785845779</v>
      </c>
      <c r="AY146" s="28">
        <f t="shared" si="90"/>
        <v>54.406178388406339</v>
      </c>
      <c r="AZ146" t="e">
        <f>NA()</f>
        <v>#N/A</v>
      </c>
      <c r="BA146" s="23">
        <f t="shared" si="65"/>
        <v>28.360855556154871</v>
      </c>
      <c r="BB146" s="23">
        <f t="shared" si="66"/>
        <v>43.988601235758004</v>
      </c>
    </row>
    <row r="147" spans="1:54" x14ac:dyDescent="0.3">
      <c r="D147">
        <v>62</v>
      </c>
      <c r="F147">
        <v>61</v>
      </c>
      <c r="G147" s="22">
        <f t="shared" si="83"/>
        <v>79.910536684422993</v>
      </c>
      <c r="H147" s="22">
        <f t="shared" si="83"/>
        <v>75.683035776213259</v>
      </c>
      <c r="I147" s="22">
        <f t="shared" si="83"/>
        <v>84.59678749967054</v>
      </c>
      <c r="J147" s="22">
        <f t="shared" si="83"/>
        <v>79.167130707196122</v>
      </c>
      <c r="K147" s="22">
        <f t="shared" si="83"/>
        <v>27.658128846821008</v>
      </c>
      <c r="L147" s="23">
        <f t="shared" si="57"/>
        <v>28.082040733912706</v>
      </c>
      <c r="M147" s="22">
        <f t="shared" si="84"/>
        <v>29.445991567318238</v>
      </c>
      <c r="N147" s="24">
        <f t="shared" si="84"/>
        <v>20.395112997038844</v>
      </c>
      <c r="O147" s="24">
        <f t="shared" si="84"/>
        <v>0</v>
      </c>
      <c r="P147" s="25">
        <f t="shared" si="84"/>
        <v>65.133573662601719</v>
      </c>
      <c r="Q147" s="25">
        <f t="shared" si="84"/>
        <v>33.3727640187549</v>
      </c>
      <c r="R147" s="25">
        <f t="shared" si="84"/>
        <v>64.278198618116875</v>
      </c>
      <c r="S147" s="26">
        <f t="shared" si="85"/>
        <v>30.221155848997313</v>
      </c>
      <c r="T147" s="26">
        <f t="shared" si="85"/>
        <v>40.370286362667684</v>
      </c>
      <c r="U147" s="27">
        <f t="shared" si="86"/>
        <v>56.78330305098666</v>
      </c>
      <c r="V147" s="27">
        <f t="shared" si="86"/>
        <v>49.094698599872174</v>
      </c>
      <c r="W147" s="28">
        <f t="shared" si="86"/>
        <v>76.630557012365614</v>
      </c>
      <c r="X147" s="28">
        <f t="shared" si="86"/>
        <v>52.603230552916692</v>
      </c>
      <c r="Y147" t="e">
        <f>NA()</f>
        <v>#N/A</v>
      </c>
      <c r="Z147" s="23">
        <f t="shared" si="58"/>
        <v>28.082040733912706</v>
      </c>
      <c r="AA147" s="23">
        <f t="shared" si="59"/>
        <v>43.339676992901268</v>
      </c>
      <c r="AE147">
        <v>62</v>
      </c>
      <c r="AG147">
        <f t="shared" si="60"/>
        <v>68.467042634035067</v>
      </c>
      <c r="AH147" s="22">
        <f t="shared" si="88"/>
        <v>82.632838434939671</v>
      </c>
      <c r="AI147" s="22">
        <f t="shared" si="88"/>
        <v>80.432084957127444</v>
      </c>
      <c r="AJ147" s="22">
        <f t="shared" si="88"/>
        <v>89.813917951444623</v>
      </c>
      <c r="AK147" s="22">
        <f t="shared" si="88"/>
        <v>83.905253032343424</v>
      </c>
      <c r="AL147" s="22">
        <f t="shared" si="88"/>
        <v>28.312305817757569</v>
      </c>
      <c r="AM147" s="23">
        <f t="shared" si="62"/>
        <v>28.373085724403946</v>
      </c>
      <c r="AN147" s="22">
        <f t="shared" si="87"/>
        <v>31.697672615922865</v>
      </c>
      <c r="AO147" s="24">
        <f t="shared" si="87"/>
        <v>22.085483422154482</v>
      </c>
      <c r="AP147" s="24">
        <f t="shared" si="87"/>
        <v>0</v>
      </c>
      <c r="AQ147" s="25">
        <f t="shared" si="87"/>
        <v>68.441417062027895</v>
      </c>
      <c r="AR147" s="25">
        <f t="shared" si="87"/>
        <v>34.556544739784975</v>
      </c>
      <c r="AS147" s="25">
        <f t="shared" si="87"/>
        <v>64.888314041558132</v>
      </c>
      <c r="AT147" s="26">
        <f t="shared" si="89"/>
        <v>31.786501886937128</v>
      </c>
      <c r="AU147" s="26">
        <f t="shared" si="89"/>
        <v>42.509695640857331</v>
      </c>
      <c r="AV147" s="27">
        <f t="shared" si="90"/>
        <v>60.501195995319563</v>
      </c>
      <c r="AW147" s="27">
        <f t="shared" si="90"/>
        <v>52.175351163312691</v>
      </c>
      <c r="AX147" s="28">
        <f t="shared" si="90"/>
        <v>78.326505804363634</v>
      </c>
      <c r="AY147" s="28">
        <f t="shared" si="90"/>
        <v>54.498979782408753</v>
      </c>
      <c r="AZ147" t="e">
        <f>NA()</f>
        <v>#N/A</v>
      </c>
      <c r="BA147" s="23">
        <f t="shared" si="65"/>
        <v>28.373085724403946</v>
      </c>
      <c r="BB147" s="23">
        <f t="shared" si="66"/>
        <v>44.020623698865215</v>
      </c>
    </row>
    <row r="148" spans="1:54" x14ac:dyDescent="0.3">
      <c r="D148">
        <v>63</v>
      </c>
      <c r="F148">
        <v>62</v>
      </c>
      <c r="G148" s="22">
        <f t="shared" si="83"/>
        <v>80.351105272573662</v>
      </c>
      <c r="H148" s="22">
        <f t="shared" si="83"/>
        <v>76.372459894664956</v>
      </c>
      <c r="I148" s="22">
        <f t="shared" si="83"/>
        <v>85.386206607785283</v>
      </c>
      <c r="J148" s="22">
        <f t="shared" si="83"/>
        <v>79.857595150109674</v>
      </c>
      <c r="K148" s="22">
        <f t="shared" si="83"/>
        <v>27.765884682031984</v>
      </c>
      <c r="L148" s="23">
        <f t="shared" si="57"/>
        <v>28.131653607395783</v>
      </c>
      <c r="M148" s="22">
        <f t="shared" si="84"/>
        <v>29.772876114740409</v>
      </c>
      <c r="N148" s="24">
        <f t="shared" si="84"/>
        <v>20.635705743317011</v>
      </c>
      <c r="O148" s="24">
        <f t="shared" si="84"/>
        <v>0</v>
      </c>
      <c r="P148" s="25">
        <f t="shared" si="84"/>
        <v>65.617859160811363</v>
      </c>
      <c r="Q148" s="25">
        <f t="shared" si="84"/>
        <v>33.553516422118975</v>
      </c>
      <c r="R148" s="25">
        <f t="shared" si="84"/>
        <v>64.383086175451893</v>
      </c>
      <c r="S148" s="26">
        <f t="shared" si="85"/>
        <v>30.450960101775838</v>
      </c>
      <c r="T148" s="26">
        <f t="shared" si="85"/>
        <v>40.687341038798301</v>
      </c>
      <c r="U148" s="27">
        <f t="shared" si="86"/>
        <v>57.321223698677599</v>
      </c>
      <c r="V148" s="27">
        <f t="shared" si="86"/>
        <v>49.541919948166793</v>
      </c>
      <c r="W148" s="28">
        <f t="shared" si="86"/>
        <v>76.890269734554678</v>
      </c>
      <c r="X148" s="28">
        <f t="shared" si="86"/>
        <v>52.890062516047635</v>
      </c>
      <c r="Y148" t="e">
        <f>NA()</f>
        <v>#N/A</v>
      </c>
      <c r="Z148" s="23">
        <f t="shared" si="58"/>
        <v>28.131653607395783</v>
      </c>
      <c r="AA148" s="23">
        <f t="shared" si="59"/>
        <v>43.446168157152904</v>
      </c>
      <c r="AE148">
        <v>63</v>
      </c>
      <c r="AG148">
        <f t="shared" si="60"/>
        <v>68.854738873676126</v>
      </c>
      <c r="AH148" s="22">
        <f t="shared" si="88"/>
        <v>82.742793858671845</v>
      </c>
      <c r="AI148" s="22">
        <f t="shared" si="88"/>
        <v>80.654733001238839</v>
      </c>
      <c r="AJ148" s="22">
        <f t="shared" si="88"/>
        <v>90.045146057223562</v>
      </c>
      <c r="AK148" s="22">
        <f t="shared" si="88"/>
        <v>84.126294901123529</v>
      </c>
      <c r="AL148" s="22">
        <f t="shared" si="88"/>
        <v>28.338082334401744</v>
      </c>
      <c r="AM148" s="23">
        <f t="shared" si="62"/>
        <v>28.3839995776226</v>
      </c>
      <c r="AN148" s="22">
        <f t="shared" si="87"/>
        <v>31.803154965795379</v>
      </c>
      <c r="AO148" s="24">
        <f t="shared" si="87"/>
        <v>22.166752604220076</v>
      </c>
      <c r="AP148" s="24">
        <f t="shared" si="87"/>
        <v>0</v>
      </c>
      <c r="AQ148" s="25">
        <f t="shared" si="87"/>
        <v>68.594850436233287</v>
      </c>
      <c r="AR148" s="25">
        <f t="shared" si="87"/>
        <v>34.608450465372826</v>
      </c>
      <c r="AS148" s="25">
        <f t="shared" si="87"/>
        <v>64.910904520894917</v>
      </c>
      <c r="AT148" s="26">
        <f t="shared" si="89"/>
        <v>31.858839412411296</v>
      </c>
      <c r="AU148" s="26">
        <f t="shared" si="89"/>
        <v>42.607306563199479</v>
      </c>
      <c r="AV148" s="27">
        <f t="shared" si="90"/>
        <v>60.676262247406747</v>
      </c>
      <c r="AW148" s="27">
        <f t="shared" si="90"/>
        <v>52.319780340966467</v>
      </c>
      <c r="AX148" s="28">
        <f t="shared" si="90"/>
        <v>78.400819791631037</v>
      </c>
      <c r="AY148" s="28">
        <f t="shared" si="90"/>
        <v>54.583151248954579</v>
      </c>
      <c r="AZ148" t="e">
        <f>NA()</f>
        <v>#N/A</v>
      </c>
      <c r="BA148" s="23">
        <f t="shared" si="65"/>
        <v>28.3839995776226</v>
      </c>
      <c r="BB148" s="23">
        <f t="shared" si="66"/>
        <v>44.049544039172709</v>
      </c>
    </row>
    <row r="149" spans="1:54" x14ac:dyDescent="0.3">
      <c r="D149">
        <v>64</v>
      </c>
      <c r="F149">
        <v>63</v>
      </c>
      <c r="G149" s="22">
        <f t="shared" si="83"/>
        <v>80.765701701099147</v>
      </c>
      <c r="H149" s="22">
        <f t="shared" si="83"/>
        <v>77.044708679298637</v>
      </c>
      <c r="I149" s="22">
        <f t="shared" si="83"/>
        <v>86.145923507174317</v>
      </c>
      <c r="J149" s="22">
        <f t="shared" si="83"/>
        <v>80.530032664237552</v>
      </c>
      <c r="K149" s="22">
        <f t="shared" si="83"/>
        <v>27.866669191932477</v>
      </c>
      <c r="L149" s="23">
        <f t="shared" si="57"/>
        <v>28.177503898756605</v>
      </c>
      <c r="M149" s="22">
        <f t="shared" si="84"/>
        <v>30.091665097339092</v>
      </c>
      <c r="N149" s="24">
        <f t="shared" si="84"/>
        <v>20.871801482350286</v>
      </c>
      <c r="O149" s="24">
        <f t="shared" si="84"/>
        <v>0</v>
      </c>
      <c r="P149" s="25">
        <f t="shared" si="84"/>
        <v>66.088763220998317</v>
      </c>
      <c r="Q149" s="25">
        <f t="shared" si="84"/>
        <v>33.72689912329966</v>
      </c>
      <c r="R149" s="25">
        <f t="shared" si="84"/>
        <v>64.479733156414852</v>
      </c>
      <c r="S149" s="26">
        <f t="shared" si="85"/>
        <v>30.67422379926856</v>
      </c>
      <c r="T149" s="26">
        <f t="shared" si="85"/>
        <v>40.994459316454908</v>
      </c>
      <c r="U149" s="27">
        <f t="shared" si="86"/>
        <v>57.846307614684292</v>
      </c>
      <c r="V149" s="27">
        <f t="shared" si="86"/>
        <v>49.977999858641184</v>
      </c>
      <c r="W149" s="28">
        <f t="shared" si="86"/>
        <v>77.13899939653156</v>
      </c>
      <c r="X149" s="28">
        <f t="shared" si="86"/>
        <v>53.166013206529691</v>
      </c>
      <c r="Y149" t="e">
        <f>NA()</f>
        <v>#N/A</v>
      </c>
      <c r="Z149" s="23">
        <f t="shared" si="58"/>
        <v>28.177503898756605</v>
      </c>
      <c r="AA149" s="23">
        <f t="shared" si="59"/>
        <v>43.547496079855897</v>
      </c>
      <c r="AE149">
        <v>64</v>
      </c>
      <c r="AG149">
        <f t="shared" si="60"/>
        <v>69.211983989628195</v>
      </c>
      <c r="AH149" s="22">
        <f t="shared" si="88"/>
        <v>82.84178989726999</v>
      </c>
      <c r="AI149" s="22">
        <f t="shared" si="88"/>
        <v>80.857928359480894</v>
      </c>
      <c r="AJ149" s="22">
        <f t="shared" si="88"/>
        <v>90.255060141840815</v>
      </c>
      <c r="AK149" s="22">
        <f t="shared" si="88"/>
        <v>84.32793318041746</v>
      </c>
      <c r="AL149" s="22">
        <f t="shared" si="88"/>
        <v>28.361240458490052</v>
      </c>
      <c r="AM149" s="23">
        <f t="shared" si="62"/>
        <v>28.393763283720446</v>
      </c>
      <c r="AN149" s="22">
        <f t="shared" si="87"/>
        <v>31.899406834072895</v>
      </c>
      <c r="AO149" s="24">
        <f t="shared" si="87"/>
        <v>22.241092029823029</v>
      </c>
      <c r="AP149" s="24">
        <f t="shared" si="87"/>
        <v>0</v>
      </c>
      <c r="AQ149" s="25">
        <f t="shared" si="87"/>
        <v>68.734746068999513</v>
      </c>
      <c r="AR149" s="25">
        <f t="shared" si="87"/>
        <v>34.655532993373114</v>
      </c>
      <c r="AS149" s="25">
        <f t="shared" si="87"/>
        <v>64.931092165796755</v>
      </c>
      <c r="AT149" s="26">
        <f t="shared" si="89"/>
        <v>31.924770862816143</v>
      </c>
      <c r="AU149" s="26">
        <f t="shared" si="89"/>
        <v>42.696165743613797</v>
      </c>
      <c r="AV149" s="27">
        <f t="shared" si="90"/>
        <v>60.836097371884449</v>
      </c>
      <c r="AW149" s="27">
        <f t="shared" si="90"/>
        <v>52.451590789205937</v>
      </c>
      <c r="AX149" s="28">
        <f t="shared" si="90"/>
        <v>78.468248994041446</v>
      </c>
      <c r="AY149" s="28">
        <f t="shared" si="90"/>
        <v>54.659589543790638</v>
      </c>
      <c r="AZ149" t="e">
        <f>NA()</f>
        <v>#N/A</v>
      </c>
      <c r="BA149" s="23">
        <f t="shared" si="65"/>
        <v>28.393763283720446</v>
      </c>
      <c r="BB149" s="23">
        <f t="shared" si="66"/>
        <v>44.075704026366964</v>
      </c>
    </row>
    <row r="150" spans="1:54" x14ac:dyDescent="0.3">
      <c r="D150">
        <v>65</v>
      </c>
      <c r="F150">
        <v>64</v>
      </c>
      <c r="G150" s="22">
        <f t="shared" ref="G150:K156" si="91">G78*G$12</f>
        <v>81.155753863548725</v>
      </c>
      <c r="H150" s="22">
        <f t="shared" si="91"/>
        <v>77.7001448112063</v>
      </c>
      <c r="I150" s="22">
        <f t="shared" si="91"/>
        <v>86.876851254742775</v>
      </c>
      <c r="J150" s="22">
        <f t="shared" si="91"/>
        <v>81.184850025900801</v>
      </c>
      <c r="K150" s="22">
        <f t="shared" si="91"/>
        <v>27.960915291152812</v>
      </c>
      <c r="L150" s="23">
        <f t="shared" si="57"/>
        <v>28.219873248691069</v>
      </c>
      <c r="M150" s="22">
        <f t="shared" ref="M150:R156" si="92">M78*M$12</f>
        <v>30.402499687226829</v>
      </c>
      <c r="N150" s="24">
        <f t="shared" si="92"/>
        <v>21.103454307014783</v>
      </c>
      <c r="O150" s="24">
        <f t="shared" si="92"/>
        <v>0</v>
      </c>
      <c r="P150" s="25">
        <f t="shared" si="92"/>
        <v>66.546628985131207</v>
      </c>
      <c r="Q150" s="25">
        <f t="shared" si="92"/>
        <v>33.893196066819904</v>
      </c>
      <c r="R150" s="25">
        <f t="shared" si="92"/>
        <v>64.568779323736209</v>
      </c>
      <c r="S150" s="26">
        <f t="shared" ref="S150:T156" si="93">S78</f>
        <v>30.891116693939427</v>
      </c>
      <c r="T150" s="26">
        <f t="shared" si="93"/>
        <v>41.291916274706203</v>
      </c>
      <c r="U150" s="27">
        <f t="shared" ref="U150:X156" si="94">U78*U$12</f>
        <v>58.358810458059558</v>
      </c>
      <c r="V150" s="27">
        <f t="shared" si="94"/>
        <v>50.403173598270506</v>
      </c>
      <c r="W150" s="28">
        <f t="shared" si="94"/>
        <v>77.377270916957656</v>
      </c>
      <c r="X150" s="28">
        <f t="shared" si="94"/>
        <v>53.431475732972565</v>
      </c>
      <c r="Y150" t="e">
        <f>NA()</f>
        <v>#N/A</v>
      </c>
      <c r="Z150" s="23">
        <f t="shared" si="58"/>
        <v>28.219873248691069</v>
      </c>
      <c r="AA150" s="23">
        <f t="shared" si="59"/>
        <v>43.643911101622813</v>
      </c>
      <c r="AE150">
        <v>65</v>
      </c>
      <c r="AG150">
        <f t="shared" si="60"/>
        <v>69.541169727900453</v>
      </c>
      <c r="AH150" s="22">
        <f t="shared" si="88"/>
        <v>82.931079557598167</v>
      </c>
      <c r="AI150" s="22">
        <f t="shared" si="88"/>
        <v>81.043509087562342</v>
      </c>
      <c r="AJ150" s="22">
        <f t="shared" si="88"/>
        <v>90.445843392997475</v>
      </c>
      <c r="AK150" s="22">
        <f t="shared" si="88"/>
        <v>84.512015103826869</v>
      </c>
      <c r="AL150" s="22">
        <f t="shared" si="88"/>
        <v>28.382087280220873</v>
      </c>
      <c r="AM150" s="23">
        <f t="shared" si="62"/>
        <v>28.402518302299466</v>
      </c>
      <c r="AN150" s="22">
        <f t="shared" ref="AN150:AS156" si="95">AN78*AN$12</f>
        <v>31.987301831850381</v>
      </c>
      <c r="AO150" s="24">
        <f t="shared" si="95"/>
        <v>22.309130877555084</v>
      </c>
      <c r="AP150" s="24">
        <f t="shared" si="95"/>
        <v>0</v>
      </c>
      <c r="AQ150" s="25">
        <f t="shared" si="95"/>
        <v>68.862403662246294</v>
      </c>
      <c r="AR150" s="25">
        <f t="shared" si="95"/>
        <v>34.69829291974078</v>
      </c>
      <c r="AS150" s="25">
        <f t="shared" si="95"/>
        <v>64.949175944259324</v>
      </c>
      <c r="AT150" s="26">
        <f t="shared" si="89"/>
        <v>31.984914720587309</v>
      </c>
      <c r="AU150" s="26">
        <f t="shared" si="89"/>
        <v>42.777134092308799</v>
      </c>
      <c r="AV150" s="27">
        <f t="shared" si="90"/>
        <v>60.982130883390766</v>
      </c>
      <c r="AW150" s="27">
        <f t="shared" si="90"/>
        <v>52.571974833234563</v>
      </c>
      <c r="AX150" s="28">
        <f t="shared" si="90"/>
        <v>78.529507484060176</v>
      </c>
      <c r="AY150" s="28">
        <f t="shared" si="90"/>
        <v>54.729084179633965</v>
      </c>
      <c r="AZ150" t="e">
        <f>NA()</f>
        <v>#N/A</v>
      </c>
      <c r="BA150" s="23">
        <f t="shared" si="65"/>
        <v>28.402518302299466</v>
      </c>
      <c r="BB150" s="23">
        <f t="shared" si="66"/>
        <v>44.099401566431837</v>
      </c>
    </row>
    <row r="151" spans="1:54" x14ac:dyDescent="0.3">
      <c r="D151">
        <v>66</v>
      </c>
      <c r="F151">
        <v>65</v>
      </c>
      <c r="G151" s="22">
        <f t="shared" si="91"/>
        <v>81.522624022153735</v>
      </c>
      <c r="H151" s="22">
        <f t="shared" si="91"/>
        <v>78.339127677334574</v>
      </c>
      <c r="I151" s="22">
        <f t="shared" si="91"/>
        <v>87.579893730918599</v>
      </c>
      <c r="J151" s="22">
        <f t="shared" si="91"/>
        <v>81.822449201083344</v>
      </c>
      <c r="K151" s="22">
        <f t="shared" si="91"/>
        <v>28.049031405080459</v>
      </c>
      <c r="L151" s="23">
        <f t="shared" ref="L151:L156" si="96">Z151+L235*(AA151-Z151)</f>
        <v>28.259022768876008</v>
      </c>
      <c r="M151" s="22">
        <f t="shared" si="92"/>
        <v>30.705522852693392</v>
      </c>
      <c r="N151" s="24">
        <f t="shared" si="92"/>
        <v>21.330719504278189</v>
      </c>
      <c r="O151" s="24">
        <f t="shared" si="92"/>
        <v>0</v>
      </c>
      <c r="P151" s="25">
        <f t="shared" si="92"/>
        <v>66.991792615492685</v>
      </c>
      <c r="Q151" s="25">
        <f t="shared" si="92"/>
        <v>34.052681742526296</v>
      </c>
      <c r="R151" s="25">
        <f t="shared" si="92"/>
        <v>64.65081595049999</v>
      </c>
      <c r="S151" s="26">
        <f t="shared" si="93"/>
        <v>31.101805287934379</v>
      </c>
      <c r="T151" s="26">
        <f t="shared" si="93"/>
        <v>41.579982164823875</v>
      </c>
      <c r="U151" s="27">
        <f t="shared" si="94"/>
        <v>58.858986201134599</v>
      </c>
      <c r="V151" s="27">
        <f t="shared" si="94"/>
        <v>50.817674297156458</v>
      </c>
      <c r="W151" s="28">
        <f t="shared" si="94"/>
        <v>77.605582909182857</v>
      </c>
      <c r="X151" s="28">
        <f t="shared" si="94"/>
        <v>53.686830663121711</v>
      </c>
      <c r="Y151" t="e">
        <f>NA()</f>
        <v>#N/A</v>
      </c>
      <c r="Z151" s="23">
        <f t="shared" ref="Z151:Z156" si="97">Z79*Z$12</f>
        <v>28.259022768876008</v>
      </c>
      <c r="AA151" s="23">
        <f t="shared" ref="AA151:AA156" si="98">AA79*($AM$166/0.778237)</f>
        <v>43.735651425260571</v>
      </c>
      <c r="AE151">
        <v>66</v>
      </c>
      <c r="AG151">
        <f t="shared" ref="AG151:AG156" si="99">AE79</f>
        <v>69.844499977757209</v>
      </c>
      <c r="AH151" s="22">
        <f t="shared" ref="AH151:AL156" si="100">AH79*AH$12</f>
        <v>83.011748584991622</v>
      </c>
      <c r="AI151" s="22">
        <f t="shared" si="100"/>
        <v>81.213119050813916</v>
      </c>
      <c r="AJ151" s="22">
        <f t="shared" si="100"/>
        <v>90.619423241604792</v>
      </c>
      <c r="AK151" s="22">
        <f t="shared" si="100"/>
        <v>84.680190706459882</v>
      </c>
      <c r="AL151" s="22">
        <f t="shared" si="100"/>
        <v>28.400887693744806</v>
      </c>
      <c r="AM151" s="23">
        <f t="shared" ref="AM151:AM156" si="101">BA151+AM235*(BB151-BA151)</f>
        <v>28.410385619934928</v>
      </c>
      <c r="AN151" s="22">
        <f t="shared" si="95"/>
        <v>32.067621233603042</v>
      </c>
      <c r="AO151" s="24">
        <f t="shared" si="95"/>
        <v>22.371435578147697</v>
      </c>
      <c r="AP151" s="24">
        <f t="shared" si="95"/>
        <v>0</v>
      </c>
      <c r="AQ151" s="25">
        <f t="shared" si="95"/>
        <v>68.978982460580397</v>
      </c>
      <c r="AR151" s="25">
        <f t="shared" si="95"/>
        <v>34.737171068973751</v>
      </c>
      <c r="AS151" s="25">
        <f t="shared" si="95"/>
        <v>64.965411026745144</v>
      </c>
      <c r="AT151" s="26">
        <f t="shared" ref="AT151:AU156" si="102">AT79</f>
        <v>32.039822144405981</v>
      </c>
      <c r="AU151" s="26">
        <f t="shared" si="102"/>
        <v>42.850976529269751</v>
      </c>
      <c r="AV151" s="27">
        <f t="shared" ref="AV151:AY156" si="103">AV79*AV$12</f>
        <v>61.11564267268389</v>
      </c>
      <c r="AW151" s="27">
        <f t="shared" si="103"/>
        <v>52.681998829232732</v>
      </c>
      <c r="AX151" s="28">
        <f t="shared" si="103"/>
        <v>78.58522358131566</v>
      </c>
      <c r="AY151" s="28">
        <f t="shared" si="103"/>
        <v>54.792332271881541</v>
      </c>
      <c r="AZ151" t="e">
        <f>NA()</f>
        <v>#N/A</v>
      </c>
      <c r="BA151" s="23">
        <f t="shared" ref="BA151:BA156" si="104">BA79*BA$12</f>
        <v>28.410385619934928</v>
      </c>
      <c r="BB151" s="23">
        <f t="shared" ref="BB151:BB156" si="105">BB79*($AM$166/0.778237)</f>
        <v>44.120897236927561</v>
      </c>
    </row>
    <row r="152" spans="1:54" x14ac:dyDescent="0.3">
      <c r="D152">
        <v>67</v>
      </c>
      <c r="F152">
        <v>66</v>
      </c>
      <c r="G152" s="22">
        <f t="shared" si="91"/>
        <v>81.867610131462712</v>
      </c>
      <c r="H152" s="22">
        <f t="shared" si="91"/>
        <v>78.962013044792471</v>
      </c>
      <c r="I152" s="22">
        <f t="shared" si="91"/>
        <v>88.255943641472925</v>
      </c>
      <c r="J152" s="22">
        <f t="shared" si="91"/>
        <v>82.443227046163557</v>
      </c>
      <c r="K152" s="22">
        <f t="shared" si="91"/>
        <v>28.131402528426744</v>
      </c>
      <c r="L152" s="23">
        <f t="shared" si="96"/>
        <v>28.295194455138258</v>
      </c>
      <c r="M152" s="22">
        <f t="shared" si="92"/>
        <v>31.000878947003606</v>
      </c>
      <c r="N152" s="24">
        <f t="shared" si="92"/>
        <v>21.553653400615463</v>
      </c>
      <c r="O152" s="24">
        <f t="shared" si="92"/>
        <v>0</v>
      </c>
      <c r="P152" s="25">
        <f t="shared" si="92"/>
        <v>67.42458329651447</v>
      </c>
      <c r="Q152" s="25">
        <f t="shared" si="92"/>
        <v>34.205621358100906</v>
      </c>
      <c r="R152" s="25">
        <f t="shared" si="92"/>
        <v>64.7263893123516</v>
      </c>
      <c r="S152" s="26">
        <f t="shared" si="93"/>
        <v>31.306452802952077</v>
      </c>
      <c r="T152" s="26">
        <f t="shared" si="93"/>
        <v>41.858922249729574</v>
      </c>
      <c r="U152" s="27">
        <f t="shared" si="94"/>
        <v>59.34708685997056</v>
      </c>
      <c r="V152" s="27">
        <f t="shared" si="94"/>
        <v>51.221732737254428</v>
      </c>
      <c r="W152" s="28">
        <f t="shared" si="94"/>
        <v>77.824408968140176</v>
      </c>
      <c r="X152" s="28">
        <f t="shared" si="94"/>
        <v>53.932446274212992</v>
      </c>
      <c r="Y152" t="e">
        <f>NA()</f>
        <v>#N/A</v>
      </c>
      <c r="Z152" s="23">
        <f t="shared" si="97"/>
        <v>28.295194455138258</v>
      </c>
      <c r="AA152" s="23">
        <f t="shared" si="98"/>
        <v>43.822943704273968</v>
      </c>
      <c r="AE152">
        <v>67</v>
      </c>
      <c r="AG152">
        <f t="shared" si="99"/>
        <v>70.124005526694646</v>
      </c>
      <c r="AH152" s="22">
        <f t="shared" si="100"/>
        <v>83.084741263098707</v>
      </c>
      <c r="AI152" s="22">
        <f t="shared" si="100"/>
        <v>81.3682313654854</v>
      </c>
      <c r="AJ152" s="22">
        <f t="shared" si="100"/>
        <v>90.777505842311584</v>
      </c>
      <c r="AK152" s="22">
        <f t="shared" si="100"/>
        <v>84.833936921492835</v>
      </c>
      <c r="AL152" s="22">
        <f t="shared" si="100"/>
        <v>28.417871099275168</v>
      </c>
      <c r="AM152" s="23">
        <f t="shared" si="101"/>
        <v>28.417469171764932</v>
      </c>
      <c r="AN152" s="22">
        <f t="shared" si="95"/>
        <v>32.141065090574699</v>
      </c>
      <c r="AO152" s="24">
        <f t="shared" si="95"/>
        <v>22.428516865990982</v>
      </c>
      <c r="AP152" s="24">
        <f t="shared" si="95"/>
        <v>0</v>
      </c>
      <c r="AQ152" s="25">
        <f t="shared" si="95"/>
        <v>69.085518682367933</v>
      </c>
      <c r="AR152" s="25">
        <f t="shared" si="95"/>
        <v>34.772556752924991</v>
      </c>
      <c r="AS152" s="25">
        <f t="shared" si="95"/>
        <v>64.98001619055988</v>
      </c>
      <c r="AT152" s="26">
        <f t="shared" si="102"/>
        <v>32.089985388058821</v>
      </c>
      <c r="AU152" s="26">
        <f t="shared" si="102"/>
        <v>42.918374297164178</v>
      </c>
      <c r="AV152" s="27">
        <f t="shared" si="103"/>
        <v>61.237780871037444</v>
      </c>
      <c r="AW152" s="27">
        <f t="shared" si="103"/>
        <v>52.782618370452546</v>
      </c>
      <c r="AX152" s="28">
        <f t="shared" si="103"/>
        <v>78.635951890057186</v>
      </c>
      <c r="AY152" s="28">
        <f t="shared" si="103"/>
        <v>54.849951046671151</v>
      </c>
      <c r="AZ152" t="e">
        <f>NA()</f>
        <v>#N/A</v>
      </c>
      <c r="BA152" s="23">
        <f t="shared" si="104"/>
        <v>28.417469171764932</v>
      </c>
      <c r="BB152" s="23">
        <f t="shared" si="105"/>
        <v>44.140419717351826</v>
      </c>
    </row>
    <row r="153" spans="1:54" x14ac:dyDescent="0.3">
      <c r="D153">
        <v>68</v>
      </c>
      <c r="F153">
        <v>67</v>
      </c>
      <c r="G153" s="22">
        <f t="shared" si="91"/>
        <v>82.191947396558447</v>
      </c>
      <c r="H153" s="22">
        <f t="shared" si="91"/>
        <v>79.569152771373737</v>
      </c>
      <c r="I153" s="22">
        <f t="shared" si="91"/>
        <v>88.905880785710409</v>
      </c>
      <c r="J153" s="22">
        <f t="shared" si="91"/>
        <v>83.047575046462086</v>
      </c>
      <c r="K153" s="22">
        <f t="shared" si="91"/>
        <v>28.208391286357809</v>
      </c>
      <c r="L153" s="23">
        <f t="shared" si="96"/>
        <v>28.328612516163155</v>
      </c>
      <c r="M153" s="22">
        <f t="shared" si="92"/>
        <v>31.288713330688257</v>
      </c>
      <c r="N153" s="24">
        <f t="shared" si="92"/>
        <v>21.772313218147666</v>
      </c>
      <c r="O153" s="24">
        <f t="shared" si="92"/>
        <v>0</v>
      </c>
      <c r="P153" s="25">
        <f t="shared" si="92"/>
        <v>67.845323250816421</v>
      </c>
      <c r="Q153" s="25">
        <f t="shared" si="92"/>
        <v>34.352271024347367</v>
      </c>
      <c r="R153" s="25">
        <f t="shared" si="92"/>
        <v>64.796003957186045</v>
      </c>
      <c r="S153" s="26">
        <f t="shared" si="93"/>
        <v>31.505219160159932</v>
      </c>
      <c r="T153" s="26">
        <f t="shared" si="93"/>
        <v>42.12899667249458</v>
      </c>
      <c r="U153" s="27">
        <f t="shared" si="94"/>
        <v>59.823362252344673</v>
      </c>
      <c r="V153" s="27">
        <f t="shared" si="94"/>
        <v>51.61557716459285</v>
      </c>
      <c r="W153" s="28">
        <f t="shared" si="94"/>
        <v>78.034198902276714</v>
      </c>
      <c r="X153" s="28">
        <f t="shared" si="94"/>
        <v>54.168678813924252</v>
      </c>
      <c r="Y153" t="e">
        <f>NA()</f>
        <v>#N/A</v>
      </c>
      <c r="Z153" s="23">
        <f t="shared" si="97"/>
        <v>28.328612516163155</v>
      </c>
      <c r="AA153" s="23">
        <f t="shared" si="98"/>
        <v>43.906003602835483</v>
      </c>
      <c r="AE153">
        <v>68</v>
      </c>
      <c r="AG153">
        <f t="shared" si="99"/>
        <v>70.381557656506004</v>
      </c>
      <c r="AH153" s="22">
        <f t="shared" si="100"/>
        <v>83.150881732033028</v>
      </c>
      <c r="AI153" s="22">
        <f t="shared" si="100"/>
        <v>81.510168613478143</v>
      </c>
      <c r="AJ153" s="22">
        <f t="shared" si="100"/>
        <v>90.921605295869355</v>
      </c>
      <c r="AK153" s="22">
        <f t="shared" si="100"/>
        <v>84.974578318221958</v>
      </c>
      <c r="AL153" s="22">
        <f t="shared" si="100"/>
        <v>28.433236906990121</v>
      </c>
      <c r="AM153" s="23">
        <f t="shared" si="101"/>
        <v>28.423858620787538</v>
      </c>
      <c r="AN153" s="22">
        <f t="shared" si="95"/>
        <v>32.208261827596196</v>
      </c>
      <c r="AO153" s="24">
        <f t="shared" si="95"/>
        <v>22.480835932658938</v>
      </c>
      <c r="AP153" s="24">
        <f t="shared" si="95"/>
        <v>0</v>
      </c>
      <c r="AQ153" s="25">
        <f t="shared" si="95"/>
        <v>69.182940477880791</v>
      </c>
      <c r="AR153" s="25">
        <f t="shared" si="95"/>
        <v>34.804794731813104</v>
      </c>
      <c r="AS153" s="25">
        <f t="shared" si="95"/>
        <v>64.993179819403153</v>
      </c>
      <c r="AT153" s="26">
        <f t="shared" si="102"/>
        <v>32.135845017004144</v>
      </c>
      <c r="AU153" s="26">
        <f t="shared" si="102"/>
        <v>42.979935475185023</v>
      </c>
      <c r="AV153" s="27">
        <f t="shared" si="103"/>
        <v>61.349577283073053</v>
      </c>
      <c r="AW153" s="27">
        <f t="shared" si="103"/>
        <v>52.874691400277925</v>
      </c>
      <c r="AX153" s="28">
        <f t="shared" si="103"/>
        <v>78.682183393578782</v>
      </c>
      <c r="AY153" s="28">
        <f t="shared" si="103"/>
        <v>54.902488419671371</v>
      </c>
      <c r="AZ153" t="e">
        <f>NA()</f>
        <v>#N/A</v>
      </c>
      <c r="BA153" s="23">
        <f t="shared" si="104"/>
        <v>28.423858620787538</v>
      </c>
      <c r="BB153" s="23">
        <f t="shared" si="105"/>
        <v>44.158170321414744</v>
      </c>
    </row>
    <row r="154" spans="1:54" x14ac:dyDescent="0.3">
      <c r="D154">
        <v>69</v>
      </c>
      <c r="F154">
        <v>68</v>
      </c>
      <c r="G154" s="22">
        <f t="shared" si="91"/>
        <v>82.49681001646168</v>
      </c>
      <c r="H154" s="22">
        <f t="shared" si="91"/>
        <v>80.160894549371818</v>
      </c>
      <c r="I154" s="22">
        <f t="shared" si="91"/>
        <v>89.53057056720219</v>
      </c>
      <c r="J154" s="22">
        <f t="shared" si="91"/>
        <v>83.635879089422701</v>
      </c>
      <c r="K154" s="22">
        <f t="shared" si="91"/>
        <v>28.280338988964576</v>
      </c>
      <c r="L154" s="23">
        <f t="shared" si="96"/>
        <v>28.359484620709264</v>
      </c>
      <c r="M154" s="22">
        <f t="shared" si="92"/>
        <v>31.569172025070682</v>
      </c>
      <c r="N154" s="24">
        <f t="shared" si="92"/>
        <v>21.986756940806558</v>
      </c>
      <c r="O154" s="24">
        <f t="shared" si="92"/>
        <v>0</v>
      </c>
      <c r="P154" s="25">
        <f t="shared" si="92"/>
        <v>68.254327767941191</v>
      </c>
      <c r="Q154" s="25">
        <f t="shared" si="92"/>
        <v>34.49287795092674</v>
      </c>
      <c r="R154" s="25">
        <f t="shared" si="92"/>
        <v>64.860125761685396</v>
      </c>
      <c r="S154" s="26">
        <f t="shared" si="93"/>
        <v>31.698260969156884</v>
      </c>
      <c r="T154" s="26">
        <f t="shared" si="93"/>
        <v>42.390460351140717</v>
      </c>
      <c r="U154" s="27">
        <f t="shared" si="94"/>
        <v>60.288059781112381</v>
      </c>
      <c r="V154" s="27">
        <f t="shared" si="94"/>
        <v>51.999433123088885</v>
      </c>
      <c r="W154" s="28">
        <f t="shared" si="94"/>
        <v>78.235379911768646</v>
      </c>
      <c r="X154" s="28">
        <f t="shared" si="94"/>
        <v>54.395872769737672</v>
      </c>
      <c r="Y154" t="e">
        <f>NA()</f>
        <v>#N/A</v>
      </c>
      <c r="Z154" s="23">
        <f t="shared" si="97"/>
        <v>28.359484620709264</v>
      </c>
      <c r="AA154" s="23">
        <f t="shared" si="98"/>
        <v>43.985036328604856</v>
      </c>
      <c r="AE154">
        <v>69</v>
      </c>
      <c r="AG154">
        <f t="shared" si="99"/>
        <v>70.618880671460559</v>
      </c>
      <c r="AH154" s="22">
        <f t="shared" si="100"/>
        <v>83.210891680321694</v>
      </c>
      <c r="AI154" s="22">
        <f t="shared" si="100"/>
        <v>81.640120326574618</v>
      </c>
      <c r="AJ154" s="22">
        <f t="shared" si="100"/>
        <v>91.05306849695971</v>
      </c>
      <c r="AK154" s="22">
        <f t="shared" si="100"/>
        <v>85.103305004268194</v>
      </c>
      <c r="AL154" s="22">
        <f t="shared" si="100"/>
        <v>28.447159078169953</v>
      </c>
      <c r="AM154" s="23">
        <f t="shared" si="101"/>
        <v>28.429631627262026</v>
      </c>
      <c r="AN154" s="22">
        <f t="shared" si="95"/>
        <v>32.269776552736346</v>
      </c>
      <c r="AO154" s="24">
        <f t="shared" si="95"/>
        <v>22.528809809901837</v>
      </c>
      <c r="AP154" s="24">
        <f t="shared" si="95"/>
        <v>0</v>
      </c>
      <c r="AQ154" s="25">
        <f t="shared" si="95"/>
        <v>69.272080807036772</v>
      </c>
      <c r="AR154" s="25">
        <f t="shared" si="95"/>
        <v>34.834191103644436</v>
      </c>
      <c r="AS154" s="25">
        <f t="shared" si="95"/>
        <v>65.005064790607818</v>
      </c>
      <c r="AT154" s="26">
        <f t="shared" si="102"/>
        <v>32.177796114430699</v>
      </c>
      <c r="AU154" s="26">
        <f t="shared" si="102"/>
        <v>43.036203986224862</v>
      </c>
      <c r="AV154" s="27">
        <f t="shared" si="103"/>
        <v>61.451960757870168</v>
      </c>
      <c r="AW154" s="27">
        <f t="shared" si="103"/>
        <v>52.958989554039526</v>
      </c>
      <c r="AX154" s="28">
        <f t="shared" si="103"/>
        <v>78.724353957026693</v>
      </c>
      <c r="AY154" s="28">
        <f t="shared" si="103"/>
        <v>54.950431976410663</v>
      </c>
      <c r="AZ154" t="e">
        <f>NA()</f>
        <v>#N/A</v>
      </c>
      <c r="BA154" s="23">
        <f t="shared" si="104"/>
        <v>28.429631627262026</v>
      </c>
      <c r="BB154" s="23">
        <f t="shared" si="105"/>
        <v>44.174326795950662</v>
      </c>
    </row>
    <row r="155" spans="1:54" x14ac:dyDescent="0.3">
      <c r="D155">
        <v>70</v>
      </c>
      <c r="F155">
        <v>69</v>
      </c>
      <c r="G155" s="22">
        <f t="shared" si="91"/>
        <v>82.783313069951546</v>
      </c>
      <c r="H155" s="22">
        <f t="shared" si="91"/>
        <v>80.73758167999469</v>
      </c>
      <c r="I155" s="22">
        <f t="shared" si="91"/>
        <v>90.130862724935355</v>
      </c>
      <c r="J155" s="22">
        <f t="shared" si="91"/>
        <v>84.208519269498993</v>
      </c>
      <c r="K155" s="22">
        <f t="shared" si="91"/>
        <v>28.347566671542104</v>
      </c>
      <c r="L155" s="23">
        <f t="shared" si="96"/>
        <v>28.388003066579095</v>
      </c>
      <c r="M155" s="22">
        <f t="shared" si="92"/>
        <v>31.842401394914027</v>
      </c>
      <c r="N155" s="24">
        <f t="shared" si="92"/>
        <v>22.19704318987586</v>
      </c>
      <c r="O155" s="24">
        <f t="shared" si="92"/>
        <v>0</v>
      </c>
      <c r="P155" s="25">
        <f t="shared" si="92"/>
        <v>68.651905244413229</v>
      </c>
      <c r="Q155" s="25">
        <f t="shared" si="92"/>
        <v>34.6276806504791</v>
      </c>
      <c r="R155" s="25">
        <f t="shared" si="92"/>
        <v>64.919184784576998</v>
      </c>
      <c r="S155" s="26">
        <f t="shared" si="93"/>
        <v>31.885731525072512</v>
      </c>
      <c r="T155" s="26">
        <f t="shared" si="93"/>
        <v>42.64356289722226</v>
      </c>
      <c r="U155" s="27">
        <f t="shared" si="94"/>
        <v>60.741424240954061</v>
      </c>
      <c r="V155" s="27">
        <f t="shared" si="94"/>
        <v>52.373523308214011</v>
      </c>
      <c r="W155" s="28">
        <f t="shared" si="94"/>
        <v>78.42835771440356</v>
      </c>
      <c r="X155" s="28">
        <f t="shared" si="94"/>
        <v>54.614361144773142</v>
      </c>
      <c r="Y155" t="e">
        <f>NA()</f>
        <v>#N/A</v>
      </c>
      <c r="Z155" s="23">
        <f t="shared" si="97"/>
        <v>28.388003066579095</v>
      </c>
      <c r="AA155" s="23">
        <f t="shared" si="98"/>
        <v>44.060237139714815</v>
      </c>
      <c r="AE155">
        <v>70</v>
      </c>
      <c r="AG155">
        <f t="shared" si="99"/>
        <v>70.837563442472316</v>
      </c>
      <c r="AH155" s="22">
        <f t="shared" si="100"/>
        <v>83.265405089788061</v>
      </c>
      <c r="AI155" s="22">
        <f t="shared" si="100"/>
        <v>81.75915815308305</v>
      </c>
      <c r="AJ155" s="22">
        <f t="shared" si="100"/>
        <v>91.173096331120831</v>
      </c>
      <c r="AK155" s="22">
        <f t="shared" si="100"/>
        <v>85.221188125925636</v>
      </c>
      <c r="AL155" s="22">
        <f t="shared" si="100"/>
        <v>28.459789888995907</v>
      </c>
      <c r="AM155" s="23">
        <f t="shared" si="101"/>
        <v>28.434855711096276</v>
      </c>
      <c r="AN155" s="22">
        <f t="shared" si="95"/>
        <v>32.326118271731936</v>
      </c>
      <c r="AO155" s="24">
        <f t="shared" si="95"/>
        <v>22.572816089937195</v>
      </c>
      <c r="AP155" s="24">
        <f t="shared" si="95"/>
        <v>0</v>
      </c>
      <c r="AQ155" s="25">
        <f t="shared" si="95"/>
        <v>69.353688561134533</v>
      </c>
      <c r="AR155" s="25">
        <f t="shared" si="95"/>
        <v>34.861018305400734</v>
      </c>
      <c r="AS155" s="25">
        <f t="shared" si="95"/>
        <v>65.015812476736926</v>
      </c>
      <c r="AT155" s="26">
        <f t="shared" si="102"/>
        <v>32.216193635202579</v>
      </c>
      <c r="AU155" s="26">
        <f t="shared" si="102"/>
        <v>43.08766733810706</v>
      </c>
      <c r="AV155" s="27">
        <f t="shared" si="103"/>
        <v>61.545768806858689</v>
      </c>
      <c r="AW155" s="27">
        <f t="shared" si="103"/>
        <v>53.036207997439398</v>
      </c>
      <c r="AX155" s="28">
        <f t="shared" si="103"/>
        <v>78.762851520315238</v>
      </c>
      <c r="AY155" s="28">
        <f t="shared" si="103"/>
        <v>54.994216623194312</v>
      </c>
      <c r="AZ155" t="e">
        <f>NA()</f>
        <v>#N/A</v>
      </c>
      <c r="BA155" s="23">
        <f t="shared" si="104"/>
        <v>28.434855711096276</v>
      </c>
      <c r="BB155" s="23">
        <f t="shared" si="105"/>
        <v>44.189046518296941</v>
      </c>
    </row>
    <row r="156" spans="1:54" x14ac:dyDescent="0.3">
      <c r="D156">
        <v>71</v>
      </c>
      <c r="F156">
        <v>70</v>
      </c>
      <c r="G156" s="22">
        <f t="shared" si="91"/>
        <v>83.052514506935069</v>
      </c>
      <c r="H156" s="22">
        <f t="shared" si="91"/>
        <v>81.299552875900915</v>
      </c>
      <c r="I156" s="22">
        <f t="shared" si="91"/>
        <v>90.707590264372342</v>
      </c>
      <c r="J156" s="22">
        <f t="shared" si="91"/>
        <v>84.765869722055569</v>
      </c>
      <c r="K156" s="22">
        <f t="shared" si="91"/>
        <v>28.410376114609125</v>
      </c>
      <c r="L156" s="23">
        <f t="shared" si="96"/>
        <v>28.414345874783262</v>
      </c>
      <c r="M156" s="22">
        <f t="shared" si="92"/>
        <v>32.108547858206798</v>
      </c>
      <c r="N156" s="24">
        <f t="shared" si="92"/>
        <v>22.403231108304947</v>
      </c>
      <c r="O156" s="24">
        <f t="shared" si="92"/>
        <v>0</v>
      </c>
      <c r="P156" s="25">
        <f t="shared" si="92"/>
        <v>69.038357233874848</v>
      </c>
      <c r="Q156" s="25">
        <f t="shared" si="92"/>
        <v>34.756909149300206</v>
      </c>
      <c r="R156" s="25">
        <f t="shared" si="92"/>
        <v>64.97357792676118</v>
      </c>
      <c r="S156" s="26">
        <f t="shared" si="93"/>
        <v>32.067780812972124</v>
      </c>
      <c r="T156" s="26">
        <f t="shared" si="93"/>
        <v>42.888548555881236</v>
      </c>
      <c r="U156" s="27">
        <f t="shared" si="94"/>
        <v>61.183697646670772</v>
      </c>
      <c r="V156" s="27">
        <f t="shared" si="94"/>
        <v>52.738067438901453</v>
      </c>
      <c r="W156" s="28">
        <f t="shared" si="94"/>
        <v>78.613517620618765</v>
      </c>
      <c r="X156" s="28">
        <f t="shared" si="94"/>
        <v>54.82446573837327</v>
      </c>
      <c r="Y156" t="e">
        <f>NA()</f>
        <v>#N/A</v>
      </c>
      <c r="Z156" s="23">
        <f t="shared" si="97"/>
        <v>28.414345874783262</v>
      </c>
      <c r="AA156" s="23">
        <f t="shared" si="98"/>
        <v>44.131791827175526</v>
      </c>
      <c r="AE156">
        <v>71</v>
      </c>
      <c r="AG156">
        <f t="shared" si="99"/>
        <v>71.039070044546008</v>
      </c>
      <c r="AH156" s="22">
        <f t="shared" si="100"/>
        <v>83.314980574953367</v>
      </c>
      <c r="AI156" s="22">
        <f t="shared" si="100"/>
        <v>81.868249051580193</v>
      </c>
      <c r="AJ156" s="22">
        <f t="shared" si="100"/>
        <v>91.282761815119045</v>
      </c>
      <c r="AK156" s="22">
        <f t="shared" si="100"/>
        <v>85.329193328078077</v>
      </c>
      <c r="AL156" s="22">
        <f t="shared" si="100"/>
        <v>28.471263063780011</v>
      </c>
      <c r="AM156" s="23">
        <f t="shared" si="101"/>
        <v>28.439589787628979</v>
      </c>
      <c r="AN156" s="22">
        <f t="shared" si="95"/>
        <v>32.377746168141542</v>
      </c>
      <c r="AO156" s="24">
        <f t="shared" si="95"/>
        <v>22.61319707443711</v>
      </c>
      <c r="AP156" s="24">
        <f t="shared" si="95"/>
        <v>0</v>
      </c>
      <c r="AQ156" s="25">
        <f t="shared" si="95"/>
        <v>69.428438197577989</v>
      </c>
      <c r="AR156" s="25">
        <f t="shared" si="95"/>
        <v>34.885519375195422</v>
      </c>
      <c r="AS156" s="25">
        <f t="shared" si="95"/>
        <v>65.025546038216802</v>
      </c>
      <c r="AT156" s="26">
        <f t="shared" si="102"/>
        <v>32.251357038931623</v>
      </c>
      <c r="AU156" s="26">
        <f t="shared" si="102"/>
        <v>43.134763297699884</v>
      </c>
      <c r="AV156" s="27">
        <f t="shared" si="103"/>
        <v>61.631757726541686</v>
      </c>
      <c r="AW156" s="27">
        <f t="shared" si="103"/>
        <v>53.106973985177298</v>
      </c>
      <c r="AX156" s="28">
        <f t="shared" si="103"/>
        <v>78.798022208121452</v>
      </c>
      <c r="AY156" s="28">
        <f t="shared" si="103"/>
        <v>55.034231128279245</v>
      </c>
      <c r="AZ156" t="e">
        <f>NA()</f>
        <v>#N/A</v>
      </c>
      <c r="BA156" s="23">
        <f t="shared" si="104"/>
        <v>28.439589787628979</v>
      </c>
      <c r="BB156" s="23">
        <f t="shared" si="105"/>
        <v>44.202469198142751</v>
      </c>
    </row>
    <row r="158" spans="1:54" x14ac:dyDescent="0.3">
      <c r="A158" t="s">
        <v>39</v>
      </c>
      <c r="B158" s="8">
        <f>Settings!J6</f>
        <v>92.5</v>
      </c>
      <c r="F158" t="s">
        <v>33</v>
      </c>
      <c r="G158" s="22"/>
      <c r="H158" s="22"/>
      <c r="I158" s="22"/>
      <c r="J158" s="22"/>
      <c r="K158" s="22"/>
      <c r="L158" s="23"/>
      <c r="M158" s="21">
        <f>2*(1-EXP(-0.104*(B158-70)))</f>
        <v>1.8073447235390139</v>
      </c>
      <c r="N158" s="24"/>
      <c r="O158" s="24"/>
      <c r="P158" s="25">
        <f>4*(1-EXP(-0.025*P11))</f>
        <v>2.8539808125592394</v>
      </c>
      <c r="Q158" s="25">
        <f>10*(1-EXP(-0.013*Q11))</f>
        <v>4.77954223238984</v>
      </c>
      <c r="R158" s="25">
        <f>12*(1-EXP(-0.0166*R11))</f>
        <v>6.7674085641415722</v>
      </c>
      <c r="S158" s="26"/>
      <c r="T158" s="26"/>
      <c r="U158" s="27"/>
      <c r="V158" s="27"/>
      <c r="W158" s="28"/>
      <c r="X158" s="28"/>
      <c r="AB158" t="s">
        <v>39</v>
      </c>
      <c r="AC158" s="8">
        <f>B158</f>
        <v>92.5</v>
      </c>
      <c r="AG158" t="s">
        <v>33</v>
      </c>
      <c r="AH158" s="22"/>
      <c r="AI158" s="22"/>
      <c r="AJ158" s="22"/>
      <c r="AK158" s="22"/>
      <c r="AL158" s="22"/>
      <c r="AM158" s="23"/>
      <c r="AN158" s="21">
        <f>2*(1-EXP(-0.104*(AC158-70)))</f>
        <v>1.8073447235390139</v>
      </c>
      <c r="AO158" s="24"/>
      <c r="AP158" s="24"/>
      <c r="AQ158" s="25">
        <f>4*(1-EXP(-0.025*AQ11))</f>
        <v>2.8539808125592394</v>
      </c>
      <c r="AR158" s="25">
        <f>10*(1-EXP(-0.013*AR11))</f>
        <v>4.77954223238984</v>
      </c>
      <c r="AS158" s="25">
        <f>12*(1-EXP(-0.0166*AS11))</f>
        <v>6.7674085641415722</v>
      </c>
      <c r="AT158" s="26"/>
      <c r="AU158" s="26"/>
      <c r="AV158" s="27"/>
      <c r="AW158" s="27"/>
      <c r="AX158" s="28"/>
      <c r="AY158" s="28"/>
    </row>
    <row r="159" spans="1:54" x14ac:dyDescent="0.3">
      <c r="A159" t="s">
        <v>22</v>
      </c>
      <c r="B159" s="8">
        <f>Settings!I6</f>
        <v>50</v>
      </c>
      <c r="F159" t="s">
        <v>34</v>
      </c>
      <c r="G159" s="22"/>
      <c r="H159" s="22"/>
      <c r="I159" s="22"/>
      <c r="J159" s="22"/>
      <c r="K159" s="22"/>
      <c r="L159" s="23"/>
      <c r="M159" s="21">
        <f>1.5*(1-EXP(-0.0201*M11))</f>
        <v>0.95093304779397692</v>
      </c>
      <c r="N159" s="24"/>
      <c r="O159" s="24"/>
      <c r="P159" s="25">
        <f>4*(1-EXP(-0.034*P11))</f>
        <v>3.2692659037890617</v>
      </c>
      <c r="Q159" s="25">
        <f>6*(1-EXP(-0.06*Q11))</f>
        <v>5.7012775897928165</v>
      </c>
      <c r="R159" s="25">
        <f>20*(1-EXP(-0.021*R11))</f>
        <v>13.001245017776895</v>
      </c>
      <c r="S159" s="26"/>
      <c r="T159" s="26"/>
      <c r="U159" s="27"/>
      <c r="V159" s="27"/>
      <c r="W159" s="28"/>
      <c r="X159" s="28"/>
      <c r="AB159" t="s">
        <v>22</v>
      </c>
      <c r="AC159" s="8">
        <f>B159</f>
        <v>50</v>
      </c>
      <c r="AG159" t="s">
        <v>34</v>
      </c>
      <c r="AH159" s="22"/>
      <c r="AI159" s="22"/>
      <c r="AJ159" s="22"/>
      <c r="AK159" s="22"/>
      <c r="AL159" s="22"/>
      <c r="AM159" s="23"/>
      <c r="AN159" s="21">
        <f>1.5*(1-EXP(-0.0201*AN11))</f>
        <v>0.95093304779397692</v>
      </c>
      <c r="AO159" s="24"/>
      <c r="AP159" s="24"/>
      <c r="AQ159" s="25">
        <f>4*(1-EXP(-0.034*AQ11))</f>
        <v>3.2692659037890617</v>
      </c>
      <c r="AR159" s="25">
        <f>6*(1-EXP(-0.06*AR11))</f>
        <v>5.7012775897928165</v>
      </c>
      <c r="AS159" s="25">
        <f>20*(1-EXP(-0.021*AS11))</f>
        <v>13.001245017776895</v>
      </c>
      <c r="AT159" s="26"/>
      <c r="AU159" s="26"/>
      <c r="AV159" s="27"/>
      <c r="AW159" s="27"/>
      <c r="AX159" s="28"/>
      <c r="AY159" s="28"/>
    </row>
    <row r="160" spans="1:54" x14ac:dyDescent="0.3">
      <c r="A160" t="s">
        <v>48</v>
      </c>
      <c r="B160" s="8">
        <f>Settings!H6</f>
        <v>113</v>
      </c>
      <c r="F160" t="s">
        <v>32</v>
      </c>
      <c r="G160" s="22">
        <f>IF(B158&gt;84, 0.75+0.75*(1-EXP(-0.23*(B158-84)))^0.5, 0.75-0.75*(1-EXP(0.23*(B158-84)))^0.5)</f>
        <v>1.4448884672086231</v>
      </c>
      <c r="H160" s="22">
        <f>5*(1-EXP(-0.0115*H11))</f>
        <v>2.1864756559652214</v>
      </c>
      <c r="I160" s="22">
        <f>5*(1-EXP(-0.0164*I11))^2.24</f>
        <v>1.3619495953903284</v>
      </c>
      <c r="J160" s="22">
        <f>5*(1-EXP(-0.0164*J11))^2.24</f>
        <v>1.3619495953903284</v>
      </c>
      <c r="K160" s="22">
        <f>5*(1-EXP(-0.0149*K11))^2.48</f>
        <v>1.012768136147173</v>
      </c>
      <c r="L160" s="23">
        <f>5*(1-EXP(-0.0149*L11))^2.48</f>
        <v>1.012768136147173</v>
      </c>
      <c r="M160" s="21">
        <f>M158+M159</f>
        <v>2.7582777713329909</v>
      </c>
      <c r="N160" s="24">
        <f>1.5*(1-EXP(-0.0183*N11))</f>
        <v>0.89922506086377174</v>
      </c>
      <c r="O160" s="24">
        <f>1.5*(1-EXP(-0.0183*O11))</f>
        <v>0.89922506086377174</v>
      </c>
      <c r="P160" s="25">
        <f>P158+P159</f>
        <v>6.1232467163483015</v>
      </c>
      <c r="Q160" s="25">
        <f>Q158+Q159</f>
        <v>10.480819822182657</v>
      </c>
      <c r="R160" s="25">
        <f>R158+R159</f>
        <v>19.768653581918468</v>
      </c>
      <c r="S160" s="26">
        <f>B161/10</f>
        <v>0.4</v>
      </c>
      <c r="T160" s="26">
        <f>B161/10</f>
        <v>0.4</v>
      </c>
      <c r="U160" s="27">
        <f>($C$5/100*$H$160)+((100-$C$5)/100*$N$160)</f>
        <v>1.6715754179246416</v>
      </c>
      <c r="V160" s="27">
        <f>($C$5/100*$H$160)+((100-$C$5)/100*$N$160)</f>
        <v>1.6715754179246416</v>
      </c>
      <c r="W160" s="28">
        <f>5*(1-EXP(-0.0115*W11))</f>
        <v>2.1864756559652214</v>
      </c>
      <c r="X160" s="28">
        <f>5*(1-EXP(-0.0115*X11))</f>
        <v>2.1864756559652214</v>
      </c>
      <c r="AB160" t="s">
        <v>48</v>
      </c>
      <c r="AC160" s="8">
        <f>B160</f>
        <v>113</v>
      </c>
      <c r="AG160" t="s">
        <v>32</v>
      </c>
      <c r="AH160" s="22">
        <f>IF(AC158&gt;84, 0.75+0.75*(1-EXP(-0.23*(AC158-84)))^0.5, 0.75-0.75*(1-EXP(0.23*(AC158-84)))^0.5)</f>
        <v>1.4448884672086231</v>
      </c>
      <c r="AI160" s="22">
        <f>5*(1-EXP(-0.0115*AI11))</f>
        <v>2.1864756559652214</v>
      </c>
      <c r="AJ160" s="22">
        <f>5*(1-EXP(-0.0164*AJ11))^2.24</f>
        <v>1.3619495953903284</v>
      </c>
      <c r="AK160" s="22">
        <f>5*(1-EXP(-0.0164*AK11))^2.24</f>
        <v>1.3619495953903284</v>
      </c>
      <c r="AL160" s="22">
        <f>5*(1-EXP(-0.0149*AL11))^2.48</f>
        <v>1.012768136147173</v>
      </c>
      <c r="AM160" s="23">
        <f>5*(1-EXP(-0.0149*AM11))^2.48</f>
        <v>1.012768136147173</v>
      </c>
      <c r="AN160" s="21">
        <f>AN158+AN159</f>
        <v>2.7582777713329909</v>
      </c>
      <c r="AO160" s="24">
        <f>1.5*(1-EXP(-0.0183*AO11))</f>
        <v>0.89922506086377174</v>
      </c>
      <c r="AP160" s="24">
        <f>1.5*(1-EXP(-0.0183*AP11))</f>
        <v>0.89922506086377174</v>
      </c>
      <c r="AQ160" s="25">
        <f>AQ158+AQ159</f>
        <v>6.1232467163483015</v>
      </c>
      <c r="AR160" s="25">
        <f>AR158+AR159</f>
        <v>10.480819822182657</v>
      </c>
      <c r="AS160" s="25">
        <f>AS158+AS159</f>
        <v>19.768653581918468</v>
      </c>
      <c r="AT160" s="26">
        <f>AC161/10</f>
        <v>0.4</v>
      </c>
      <c r="AU160" s="26">
        <f>AC161/10</f>
        <v>0.4</v>
      </c>
      <c r="AV160" s="27">
        <f>($C$5/100*$H$160)+((100-$C$5)/100*$N$160)</f>
        <v>1.6715754179246416</v>
      </c>
      <c r="AW160" s="27">
        <f>($C$5/100*$H$160)+((100-$C$5)/100*$N$160)</f>
        <v>1.6715754179246416</v>
      </c>
      <c r="AX160" s="28">
        <f>5*(1-EXP(-0.0115*AX11))</f>
        <v>2.1864756559652214</v>
      </c>
      <c r="AY160" s="28">
        <f>5*(1-EXP(-0.0115*AY11))</f>
        <v>2.1864756559652214</v>
      </c>
    </row>
    <row r="161" spans="1:51" x14ac:dyDescent="0.3">
      <c r="A161" t="s">
        <v>41</v>
      </c>
      <c r="B161" s="26">
        <f>INDEX(A165:A203, C161)</f>
        <v>4</v>
      </c>
      <c r="C161">
        <v>15</v>
      </c>
      <c r="G161" s="22"/>
      <c r="H161" s="22"/>
      <c r="I161" s="22"/>
      <c r="J161" s="22"/>
      <c r="K161" s="22"/>
      <c r="L161" s="23"/>
      <c r="M161" s="21"/>
      <c r="N161" s="24"/>
      <c r="O161" s="24"/>
      <c r="P161" s="25"/>
      <c r="Q161" s="25"/>
      <c r="R161" s="25"/>
      <c r="S161" s="26"/>
      <c r="T161" s="26"/>
      <c r="U161" s="27"/>
      <c r="V161" s="27"/>
      <c r="W161" s="28"/>
      <c r="X161" s="28"/>
      <c r="AB161" t="s">
        <v>41</v>
      </c>
      <c r="AC161" s="8">
        <f>B161</f>
        <v>4</v>
      </c>
      <c r="AH161" s="22"/>
      <c r="AI161" s="22"/>
      <c r="AJ161" s="22"/>
      <c r="AK161" s="22"/>
      <c r="AL161" s="22"/>
      <c r="AM161" s="23"/>
      <c r="AN161" s="21"/>
      <c r="AO161" s="24"/>
      <c r="AP161" s="24"/>
      <c r="AQ161" s="25"/>
      <c r="AR161" s="25"/>
      <c r="AS161" s="25"/>
      <c r="AT161" s="26"/>
      <c r="AU161" s="26"/>
      <c r="AV161" s="27"/>
      <c r="AW161" s="27"/>
      <c r="AX161" s="28"/>
      <c r="AY161" s="28"/>
    </row>
    <row r="162" spans="1:51" x14ac:dyDescent="0.3">
      <c r="A162" t="s">
        <v>53</v>
      </c>
      <c r="B162" s="8">
        <f>C5</f>
        <v>60</v>
      </c>
      <c r="F162" t="s">
        <v>36</v>
      </c>
      <c r="G162" s="22">
        <v>2</v>
      </c>
      <c r="H162" s="22">
        <v>3</v>
      </c>
      <c r="I162" s="22">
        <v>8</v>
      </c>
      <c r="J162" s="22">
        <v>4</v>
      </c>
      <c r="K162" s="22">
        <v>18</v>
      </c>
      <c r="L162" s="3">
        <f>$B$162</f>
        <v>60</v>
      </c>
      <c r="M162" s="21">
        <v>10</v>
      </c>
      <c r="N162" s="24"/>
      <c r="O162" s="24"/>
      <c r="P162" s="25"/>
      <c r="Q162" s="25"/>
      <c r="R162" s="25"/>
      <c r="S162" s="26"/>
      <c r="T162" s="26"/>
      <c r="U162" s="27">
        <v>6</v>
      </c>
      <c r="V162" s="27">
        <v>6</v>
      </c>
      <c r="W162" s="28">
        <v>6</v>
      </c>
      <c r="X162" s="28">
        <v>6</v>
      </c>
      <c r="AB162" t="s">
        <v>53</v>
      </c>
      <c r="AC162" s="8">
        <f>B162</f>
        <v>60</v>
      </c>
      <c r="AG162" t="s">
        <v>36</v>
      </c>
      <c r="AH162" s="22">
        <v>2</v>
      </c>
      <c r="AI162" s="22">
        <v>3</v>
      </c>
      <c r="AJ162" s="22">
        <v>8</v>
      </c>
      <c r="AK162" s="22">
        <v>4</v>
      </c>
      <c r="AL162" s="22">
        <v>18</v>
      </c>
      <c r="AM162" s="3">
        <f>$AC$162</f>
        <v>60</v>
      </c>
      <c r="AN162" s="21">
        <v>10</v>
      </c>
      <c r="AO162" s="24"/>
      <c r="AP162" s="24"/>
      <c r="AQ162" s="25"/>
      <c r="AR162" s="25"/>
      <c r="AS162" s="25"/>
      <c r="AT162" s="26"/>
      <c r="AU162" s="26"/>
      <c r="AV162" s="27">
        <v>6</v>
      </c>
      <c r="AW162" s="27">
        <v>6</v>
      </c>
      <c r="AX162" s="28">
        <v>6</v>
      </c>
      <c r="AY162" s="28">
        <v>6</v>
      </c>
    </row>
    <row r="163" spans="1:51" x14ac:dyDescent="0.3">
      <c r="F163" t="s">
        <v>37</v>
      </c>
      <c r="G163" s="22">
        <v>0.75</v>
      </c>
      <c r="H163" s="22">
        <v>0.8</v>
      </c>
      <c r="I163" s="22">
        <v>1.1499999999999999</v>
      </c>
      <c r="J163" s="22">
        <v>1.2</v>
      </c>
      <c r="K163" s="22">
        <v>1.2</v>
      </c>
      <c r="L163" s="23">
        <v>1.8</v>
      </c>
      <c r="M163" s="21">
        <v>0.5</v>
      </c>
      <c r="N163" s="24"/>
      <c r="O163" s="24"/>
      <c r="P163" s="25"/>
      <c r="Q163" s="25"/>
      <c r="R163" s="25"/>
      <c r="S163" s="26"/>
      <c r="T163" s="26"/>
      <c r="U163" s="27">
        <v>0.8</v>
      </c>
      <c r="V163" s="27">
        <v>0.8</v>
      </c>
      <c r="W163" s="28">
        <v>0.8</v>
      </c>
      <c r="X163" s="28">
        <v>0.8</v>
      </c>
      <c r="AG163" t="s">
        <v>37</v>
      </c>
      <c r="AH163" s="22">
        <v>0.75</v>
      </c>
      <c r="AI163" s="22">
        <v>0.8</v>
      </c>
      <c r="AJ163" s="22">
        <v>1.1499999999999999</v>
      </c>
      <c r="AK163" s="22">
        <v>1.2</v>
      </c>
      <c r="AL163" s="22">
        <v>1.2</v>
      </c>
      <c r="AM163" s="23">
        <v>1.8</v>
      </c>
      <c r="AN163" s="21">
        <v>0.5</v>
      </c>
      <c r="AO163" s="24"/>
      <c r="AP163" s="24"/>
      <c r="AQ163" s="25"/>
      <c r="AR163" s="25"/>
      <c r="AS163" s="25"/>
      <c r="AT163" s="26"/>
      <c r="AU163" s="26"/>
      <c r="AV163" s="27">
        <v>0.8</v>
      </c>
      <c r="AW163" s="27">
        <v>0.8</v>
      </c>
      <c r="AX163" s="28">
        <v>0.8</v>
      </c>
      <c r="AY163" s="28">
        <v>0.8</v>
      </c>
    </row>
    <row r="164" spans="1:51" x14ac:dyDescent="0.3">
      <c r="A164" t="s">
        <v>184</v>
      </c>
      <c r="B164" t="s">
        <v>185</v>
      </c>
      <c r="F164" t="s">
        <v>35</v>
      </c>
      <c r="G164" s="22">
        <f t="shared" ref="G164:M164" si="106">0.001*G162^1.5*(460+25.9*$B$160)^1.5</f>
        <v>557.45534655513279</v>
      </c>
      <c r="H164" s="22">
        <f t="shared" si="106"/>
        <v>1024.1108650848298</v>
      </c>
      <c r="I164" s="22">
        <f t="shared" si="106"/>
        <v>4459.6427724410605</v>
      </c>
      <c r="J164" s="22">
        <f t="shared" si="106"/>
        <v>1576.7218230313251</v>
      </c>
      <c r="K164" s="22">
        <f t="shared" si="106"/>
        <v>15051.294356988577</v>
      </c>
      <c r="L164" s="23">
        <f t="shared" si="106"/>
        <v>91599.260433031741</v>
      </c>
      <c r="M164" s="21">
        <f t="shared" si="106"/>
        <v>6232.5402465899033</v>
      </c>
      <c r="N164" s="24"/>
      <c r="O164" s="24"/>
      <c r="P164" s="25"/>
      <c r="Q164" s="25"/>
      <c r="R164" s="25"/>
      <c r="S164" s="26"/>
      <c r="T164" s="26"/>
      <c r="U164" s="27">
        <f>0.001*U162^1.5*(460+25.9*$B$160)^1.5</f>
        <v>2896.6229495532189</v>
      </c>
      <c r="V164" s="27">
        <f>0.001*V162^1.5*(460+25.9*$B$160)^1.5</f>
        <v>2896.6229495532189</v>
      </c>
      <c r="W164" s="28">
        <f>0.001*W162^1.5*(460+25.9*$B$160)^1.5</f>
        <v>2896.6229495532189</v>
      </c>
      <c r="X164" s="28">
        <f>0.001*X162^1.5*(460+25.9*$B$160)^1.5</f>
        <v>2896.6229495532189</v>
      </c>
      <c r="AG164" t="s">
        <v>35</v>
      </c>
      <c r="AH164" s="22">
        <f t="shared" ref="AH164:AN164" si="107">0.001*AH162^1.5*(460+25.9*$B$160)^1.5</f>
        <v>557.45534655513279</v>
      </c>
      <c r="AI164" s="22">
        <f t="shared" si="107"/>
        <v>1024.1108650848298</v>
      </c>
      <c r="AJ164" s="22">
        <f t="shared" si="107"/>
        <v>4459.6427724410605</v>
      </c>
      <c r="AK164" s="22">
        <f t="shared" si="107"/>
        <v>1576.7218230313251</v>
      </c>
      <c r="AL164" s="22">
        <f t="shared" si="107"/>
        <v>15051.294356988577</v>
      </c>
      <c r="AM164" s="23">
        <f t="shared" si="107"/>
        <v>91599.260433031741</v>
      </c>
      <c r="AN164" s="21">
        <f t="shared" si="107"/>
        <v>6232.5402465899033</v>
      </c>
      <c r="AO164" s="24"/>
      <c r="AP164" s="24"/>
      <c r="AQ164" s="25"/>
      <c r="AR164" s="25"/>
      <c r="AS164" s="25"/>
      <c r="AT164" s="26"/>
      <c r="AU164" s="26"/>
      <c r="AV164" s="27">
        <f>0.001*AV162^1.5*(460+25.9*$B$160)^1.5</f>
        <v>2896.6229495532189</v>
      </c>
      <c r="AW164" s="27">
        <f>0.001*AW162^1.5*(460+25.9*$B$160)^1.5</f>
        <v>2896.6229495532189</v>
      </c>
      <c r="AX164" s="28">
        <f>0.001*AX162^1.5*(460+25.9*$B$160)^1.5</f>
        <v>2896.6229495532189</v>
      </c>
      <c r="AY164" s="28">
        <f>0.001*AY162^1.5*(460+25.9*$B$160)^1.5</f>
        <v>2896.6229495532189</v>
      </c>
    </row>
    <row r="165" spans="1:51" x14ac:dyDescent="0.3">
      <c r="A165" s="110">
        <v>0.5</v>
      </c>
      <c r="B165" s="2">
        <f>IF(AND('Graph-outputs'!$BS$2=TRUE, OR('Graph-outputs'!$BT$1=13, 'Graph-outputs'!$BT$1=14)), 'Calcs-control3'!A165, "")</f>
        <v>0.5</v>
      </c>
      <c r="F165" t="s">
        <v>87</v>
      </c>
      <c r="G165" s="22">
        <f t="shared" ref="G165:M165" si="108">G164/(300*G160)</f>
        <v>1.286040085922294</v>
      </c>
      <c r="H165" s="22">
        <f t="shared" si="108"/>
        <v>1.5612809931373866</v>
      </c>
      <c r="I165" s="22">
        <f t="shared" si="108"/>
        <v>10.914850269386433</v>
      </c>
      <c r="J165" s="22">
        <f t="shared" si="108"/>
        <v>3.8589823205594818</v>
      </c>
      <c r="K165" s="22">
        <f t="shared" si="108"/>
        <v>49.538467295016872</v>
      </c>
      <c r="L165" s="23">
        <f t="shared" si="108"/>
        <v>301.48151113014075</v>
      </c>
      <c r="M165" s="21">
        <f t="shared" si="108"/>
        <v>7.5319224086918899</v>
      </c>
      <c r="N165" s="24"/>
      <c r="O165" s="24"/>
      <c r="P165" s="25"/>
      <c r="Q165" s="25"/>
      <c r="R165" s="25"/>
      <c r="S165" s="26"/>
      <c r="T165" s="26"/>
      <c r="U165" s="27">
        <f>U164/(300*U160)</f>
        <v>5.7762334431980449</v>
      </c>
      <c r="V165" s="27">
        <f>V164/(300*V160)</f>
        <v>5.7762334431980449</v>
      </c>
      <c r="W165" s="28">
        <f>W164/(300*W160)</f>
        <v>4.4159695103404548</v>
      </c>
      <c r="X165" s="28">
        <f>X164/(300*X160)</f>
        <v>4.4159695103404548</v>
      </c>
      <c r="AG165" t="s">
        <v>87</v>
      </c>
      <c r="AH165" s="22">
        <f t="shared" ref="AH165:AN165" si="109">AH164/(300*AH160)</f>
        <v>1.286040085922294</v>
      </c>
      <c r="AI165" s="22">
        <f t="shared" si="109"/>
        <v>1.5612809931373866</v>
      </c>
      <c r="AJ165" s="22">
        <f t="shared" si="109"/>
        <v>10.914850269386433</v>
      </c>
      <c r="AK165" s="22">
        <f t="shared" si="109"/>
        <v>3.8589823205594818</v>
      </c>
      <c r="AL165" s="22">
        <f t="shared" si="109"/>
        <v>49.538467295016872</v>
      </c>
      <c r="AM165" s="23">
        <f t="shared" si="109"/>
        <v>301.48151113014075</v>
      </c>
      <c r="AN165" s="21">
        <f t="shared" si="109"/>
        <v>7.5319224086918899</v>
      </c>
      <c r="AO165" s="24"/>
      <c r="AP165" s="24"/>
      <c r="AQ165" s="25"/>
      <c r="AR165" s="25"/>
      <c r="AS165" s="25"/>
      <c r="AT165" s="26"/>
      <c r="AU165" s="26"/>
      <c r="AV165" s="27">
        <f>AV164/(300*AV160)</f>
        <v>5.7762334431980449</v>
      </c>
      <c r="AW165" s="27">
        <f>AW164/(300*AW160)</f>
        <v>5.7762334431980449</v>
      </c>
      <c r="AX165" s="28">
        <f>AX164/(300*AX160)</f>
        <v>4.4159695103404548</v>
      </c>
      <c r="AY165" s="28">
        <f>AY164/(300*AY160)</f>
        <v>4.4159695103404548</v>
      </c>
    </row>
    <row r="166" spans="1:51" x14ac:dyDescent="0.3">
      <c r="A166" s="43">
        <v>0.75</v>
      </c>
      <c r="B166" s="2">
        <f>IF(AND('Graph-outputs'!$BS$2=TRUE, OR('Graph-outputs'!$BT$1=13, 'Graph-outputs'!$BT$1=14)), 'Calcs-control3'!A166, "")</f>
        <v>0.75</v>
      </c>
      <c r="F166" t="s">
        <v>49</v>
      </c>
      <c r="G166" s="22"/>
      <c r="H166" s="22"/>
      <c r="I166" s="22"/>
      <c r="J166" s="22"/>
      <c r="K166" s="22"/>
      <c r="L166" s="23">
        <f>((1.5-0.00275*B160)^4)/(460+(25.9*B160))*1000</f>
        <v>0.59063055786744956</v>
      </c>
      <c r="M166" s="21"/>
      <c r="N166" s="24"/>
      <c r="O166" s="24"/>
      <c r="P166" s="25"/>
      <c r="Q166" s="25"/>
      <c r="R166" s="25"/>
      <c r="S166" s="26"/>
      <c r="T166" s="26"/>
      <c r="U166" s="27"/>
      <c r="V166" s="27"/>
      <c r="W166" s="28"/>
      <c r="X166" s="28"/>
      <c r="AG166" t="s">
        <v>49</v>
      </c>
      <c r="AH166" s="22"/>
      <c r="AI166" s="22"/>
      <c r="AJ166" s="22"/>
      <c r="AK166" s="22"/>
      <c r="AL166" s="22"/>
      <c r="AM166" s="23">
        <f>L166</f>
        <v>0.59063055786744956</v>
      </c>
      <c r="AN166" s="21"/>
      <c r="AO166" s="24"/>
      <c r="AP166" s="24"/>
      <c r="AQ166" s="25"/>
      <c r="AR166" s="25"/>
      <c r="AS166" s="25"/>
      <c r="AT166" s="26"/>
      <c r="AU166" s="26"/>
      <c r="AV166" s="27"/>
      <c r="AW166" s="27"/>
      <c r="AX166" s="28"/>
      <c r="AY166" s="28"/>
    </row>
    <row r="167" spans="1:51" x14ac:dyDescent="0.3">
      <c r="A167" s="2">
        <v>1</v>
      </c>
      <c r="B167" s="2">
        <f>IF(AND('Graph-outputs'!$BS$2=TRUE, OR('Graph-outputs'!$BT$1=13, 'Graph-outputs'!$BT$1=14)), 'Calcs-control3'!A167, "")</f>
        <v>1</v>
      </c>
    </row>
    <row r="168" spans="1:51" x14ac:dyDescent="0.3">
      <c r="A168" s="2">
        <v>1.25</v>
      </c>
      <c r="B168" s="2">
        <f>IF(AND('Graph-outputs'!$BS$2=TRUE, OR('Graph-outputs'!$BT$1=13, 'Graph-outputs'!$BT$1=14)), 'Calcs-control3'!A168, "")</f>
        <v>1.25</v>
      </c>
      <c r="G168" s="29" t="s">
        <v>4</v>
      </c>
      <c r="H168" s="29" t="s">
        <v>5</v>
      </c>
      <c r="I168" s="29" t="s">
        <v>6</v>
      </c>
      <c r="J168" s="29" t="s">
        <v>7</v>
      </c>
      <c r="K168" s="29" t="s">
        <v>8</v>
      </c>
      <c r="L168" s="30" t="s">
        <v>52</v>
      </c>
      <c r="M168" s="31" t="s">
        <v>9</v>
      </c>
      <c r="N168" s="32" t="s">
        <v>10</v>
      </c>
      <c r="O168" s="32" t="s">
        <v>11</v>
      </c>
      <c r="P168" s="33" t="s">
        <v>12</v>
      </c>
      <c r="Q168" s="33" t="s">
        <v>13</v>
      </c>
      <c r="R168" s="33" t="s">
        <v>14</v>
      </c>
      <c r="S168" s="34" t="s">
        <v>20</v>
      </c>
      <c r="T168" s="34" t="s">
        <v>21</v>
      </c>
      <c r="U168" s="35" t="s">
        <v>16</v>
      </c>
      <c r="V168" s="35" t="s">
        <v>17</v>
      </c>
      <c r="W168" s="36" t="s">
        <v>18</v>
      </c>
      <c r="X168" s="36" t="s">
        <v>24</v>
      </c>
      <c r="AH168" s="29" t="s">
        <v>4</v>
      </c>
      <c r="AI168" s="29" t="s">
        <v>5</v>
      </c>
      <c r="AJ168" s="29" t="s">
        <v>6</v>
      </c>
      <c r="AK168" s="29" t="s">
        <v>7</v>
      </c>
      <c r="AL168" s="29" t="s">
        <v>8</v>
      </c>
      <c r="AM168" s="30" t="s">
        <v>52</v>
      </c>
      <c r="AN168" s="31" t="s">
        <v>9</v>
      </c>
      <c r="AO168" s="32" t="s">
        <v>10</v>
      </c>
      <c r="AP168" s="32" t="s">
        <v>11</v>
      </c>
      <c r="AQ168" s="33" t="s">
        <v>12</v>
      </c>
      <c r="AR168" s="33" t="s">
        <v>13</v>
      </c>
      <c r="AS168" s="33" t="s">
        <v>14</v>
      </c>
      <c r="AT168" s="34" t="s">
        <v>20</v>
      </c>
      <c r="AU168" s="34" t="s">
        <v>21</v>
      </c>
      <c r="AV168" s="35" t="s">
        <v>16</v>
      </c>
      <c r="AW168" s="35" t="s">
        <v>17</v>
      </c>
      <c r="AX168" s="36" t="s">
        <v>18</v>
      </c>
      <c r="AY168" s="36" t="s">
        <v>24</v>
      </c>
    </row>
    <row r="169" spans="1:51" x14ac:dyDescent="0.3">
      <c r="A169" s="2">
        <v>1.5</v>
      </c>
      <c r="B169" s="2">
        <f>IF(AND('Graph-outputs'!$BS$2=TRUE, OR('Graph-outputs'!$BT$1=13, 'Graph-outputs'!$BT$1=14)), 'Calcs-control3'!A169, "")</f>
        <v>1.5</v>
      </c>
    </row>
    <row r="170" spans="1:51" x14ac:dyDescent="0.3">
      <c r="A170" s="2">
        <v>1.75</v>
      </c>
      <c r="B170" s="2">
        <f>IF(AND('Graph-outputs'!$BS$2=TRUE, OR('Graph-outputs'!$BT$1=13, 'Graph-outputs'!$BT$1=14)), 'Calcs-control3'!A170, "")</f>
        <v>1.75</v>
      </c>
      <c r="E170" s="1" t="s">
        <v>83</v>
      </c>
      <c r="F170">
        <v>0</v>
      </c>
      <c r="G170" s="29">
        <f t="shared" ref="G170:M185" si="110">IF(1-EXP(-0.23*(G86-G$165))&lt;0, 0, 1-EXP(-0.23*(G86-G$165)))</f>
        <v>0</v>
      </c>
      <c r="H170" s="29">
        <f t="shared" si="110"/>
        <v>0</v>
      </c>
      <c r="I170" s="29">
        <f t="shared" si="110"/>
        <v>0</v>
      </c>
      <c r="J170" s="29">
        <f t="shared" si="110"/>
        <v>0</v>
      </c>
      <c r="K170" s="29">
        <f t="shared" si="110"/>
        <v>0</v>
      </c>
      <c r="L170" s="30">
        <f>IF(1-EXP(-0.23*(Z86-L$165))&lt;0, 0, 1-EXP(-0.23*(Z86-L$165)))</f>
        <v>0</v>
      </c>
      <c r="M170" s="31">
        <f t="shared" si="110"/>
        <v>0</v>
      </c>
      <c r="N170" s="32"/>
      <c r="O170" s="32"/>
      <c r="P170" s="33"/>
      <c r="Q170" s="33"/>
      <c r="R170" s="33"/>
      <c r="S170" s="34"/>
      <c r="T170" s="34"/>
      <c r="U170" s="35">
        <f t="shared" ref="U170:X185" si="111">IF(1-EXP(-0.23*(U86-U$165))&lt;0, 0, 1-EXP(-0.23*(U86-U$165)))</f>
        <v>0</v>
      </c>
      <c r="V170" s="35">
        <f t="shared" si="111"/>
        <v>0</v>
      </c>
      <c r="W170" s="36">
        <f t="shared" si="111"/>
        <v>0</v>
      </c>
      <c r="X170" s="36">
        <f t="shared" si="111"/>
        <v>0</v>
      </c>
      <c r="AF170" s="1" t="s">
        <v>83</v>
      </c>
      <c r="AG170">
        <f>AE14</f>
        <v>6.1169246739172793</v>
      </c>
      <c r="AH170" s="29">
        <f t="shared" ref="AH170:AL185" si="112">IF(1-EXP(-0.23*(AH86-AH$165))&lt;0, 0, 1-EXP(-0.23*(AH86-AH$165)))</f>
        <v>0</v>
      </c>
      <c r="AI170" s="29">
        <f t="shared" si="112"/>
        <v>0.67264687879366947</v>
      </c>
      <c r="AJ170" s="29">
        <f t="shared" si="112"/>
        <v>0</v>
      </c>
      <c r="AK170" s="29">
        <f t="shared" si="112"/>
        <v>0.50611779519634681</v>
      </c>
      <c r="AL170" s="29">
        <f t="shared" si="112"/>
        <v>0</v>
      </c>
      <c r="AM170" s="30">
        <f>IF(1-EXP(-0.23*(BA86-AM$165))&lt;0, 0, 1-EXP(-0.23*(BA86-AM$165)))</f>
        <v>0</v>
      </c>
      <c r="AN170" s="31">
        <f t="shared" ref="AN170:AN233" si="113">IF(1-EXP(-0.23*(AN86-AN$165))&lt;0, 0, 1-EXP(-0.23*(AN86-AN$165)))</f>
        <v>0</v>
      </c>
      <c r="AO170" s="32"/>
      <c r="AP170" s="32"/>
      <c r="AQ170" s="33"/>
      <c r="AR170" s="33"/>
      <c r="AS170" s="33"/>
      <c r="AT170" s="34"/>
      <c r="AU170" s="34"/>
      <c r="AV170" s="35">
        <f t="shared" ref="AV170:AY185" si="114">IF(1-EXP(-0.23*(AV86-AV$165))&lt;0, 0, 1-EXP(-0.23*(AV86-AV$165)))</f>
        <v>0</v>
      </c>
      <c r="AW170" s="35">
        <f t="shared" si="114"/>
        <v>0</v>
      </c>
      <c r="AX170" s="36">
        <f t="shared" si="114"/>
        <v>0.87680655381732564</v>
      </c>
      <c r="AY170" s="36">
        <f t="shared" si="114"/>
        <v>0.35713610279045405</v>
      </c>
    </row>
    <row r="171" spans="1:51" x14ac:dyDescent="0.3">
      <c r="A171" s="2">
        <v>2</v>
      </c>
      <c r="B171" s="2">
        <f>IF(AND('Graph-outputs'!$BS$2=TRUE, OR('Graph-outputs'!$BT$1=13, 'Graph-outputs'!$BT$1=14)), 'Calcs-control3'!A171, "")</f>
        <v>2</v>
      </c>
      <c r="F171">
        <v>1</v>
      </c>
      <c r="G171" s="29">
        <f t="shared" si="110"/>
        <v>0</v>
      </c>
      <c r="H171" s="29">
        <f t="shared" si="110"/>
        <v>0</v>
      </c>
      <c r="I171" s="29">
        <f t="shared" si="110"/>
        <v>0</v>
      </c>
      <c r="J171" s="29">
        <f t="shared" si="110"/>
        <v>0</v>
      </c>
      <c r="K171" s="29">
        <f t="shared" si="110"/>
        <v>0</v>
      </c>
      <c r="L171" s="30">
        <f t="shared" ref="L171:L225" si="115">IF(1-EXP(-0.23*(Z87-L$165))&lt;0, 0, 1-EXP(-0.23*(Z87-L$165)))</f>
        <v>0</v>
      </c>
      <c r="M171" s="31">
        <f t="shared" si="110"/>
        <v>0</v>
      </c>
      <c r="N171" s="32"/>
      <c r="O171" s="32"/>
      <c r="P171" s="33"/>
      <c r="Q171" s="33"/>
      <c r="R171" s="33"/>
      <c r="S171" s="34"/>
      <c r="T171" s="34"/>
      <c r="U171" s="35">
        <f t="shared" si="111"/>
        <v>0</v>
      </c>
      <c r="V171" s="35">
        <f t="shared" si="111"/>
        <v>0</v>
      </c>
      <c r="W171" s="36">
        <f t="shared" si="111"/>
        <v>0</v>
      </c>
      <c r="X171" s="36">
        <f t="shared" si="111"/>
        <v>0</v>
      </c>
      <c r="AG171">
        <f t="shared" ref="AG171:AG234" si="116">AE15</f>
        <v>6.4330545104874606</v>
      </c>
      <c r="AH171" s="29">
        <f t="shared" si="112"/>
        <v>0</v>
      </c>
      <c r="AI171" s="29">
        <f t="shared" si="112"/>
        <v>0.705446263780098</v>
      </c>
      <c r="AJ171" s="29">
        <f t="shared" si="112"/>
        <v>0</v>
      </c>
      <c r="AK171" s="29">
        <f t="shared" si="112"/>
        <v>0.55912911036256252</v>
      </c>
      <c r="AL171" s="29">
        <f t="shared" si="112"/>
        <v>0</v>
      </c>
      <c r="AM171" s="30">
        <f t="shared" ref="AM171:AM225" si="117">IF(1-EXP(-0.23*(BA87-AM$165))&lt;0, 0, 1-EXP(-0.23*(BA87-AM$165)))</f>
        <v>0</v>
      </c>
      <c r="AN171" s="31">
        <f t="shared" si="113"/>
        <v>0</v>
      </c>
      <c r="AO171" s="32"/>
      <c r="AP171" s="32"/>
      <c r="AQ171" s="33"/>
      <c r="AR171" s="33"/>
      <c r="AS171" s="33"/>
      <c r="AT171" s="34"/>
      <c r="AU171" s="34"/>
      <c r="AV171" s="35">
        <f t="shared" si="114"/>
        <v>0</v>
      </c>
      <c r="AW171" s="35">
        <f t="shared" si="114"/>
        <v>0</v>
      </c>
      <c r="AX171" s="36">
        <f t="shared" si="114"/>
        <v>0.89809365078030901</v>
      </c>
      <c r="AY171" s="36">
        <f t="shared" si="114"/>
        <v>0.41755650913933762</v>
      </c>
    </row>
    <row r="172" spans="1:51" x14ac:dyDescent="0.3">
      <c r="A172" s="2">
        <v>2.25</v>
      </c>
      <c r="B172" s="2">
        <f>IF(AND('Graph-outputs'!$BS$2=TRUE, OR('Graph-outputs'!$BT$1=13, 'Graph-outputs'!$BT$1=14)), 'Calcs-control3'!A172, "")</f>
        <v>2.25</v>
      </c>
      <c r="F172">
        <v>2</v>
      </c>
      <c r="G172" s="29">
        <f t="shared" si="110"/>
        <v>0</v>
      </c>
      <c r="H172" s="29">
        <f t="shared" si="110"/>
        <v>0</v>
      </c>
      <c r="I172" s="29">
        <f t="shared" si="110"/>
        <v>0</v>
      </c>
      <c r="J172" s="29">
        <f t="shared" si="110"/>
        <v>0</v>
      </c>
      <c r="K172" s="29">
        <f t="shared" si="110"/>
        <v>0</v>
      </c>
      <c r="L172" s="30">
        <f t="shared" si="115"/>
        <v>0</v>
      </c>
      <c r="M172" s="31">
        <f t="shared" si="110"/>
        <v>0</v>
      </c>
      <c r="N172" s="32"/>
      <c r="O172" s="32"/>
      <c r="P172" s="33"/>
      <c r="Q172" s="33"/>
      <c r="R172" s="33"/>
      <c r="S172" s="34"/>
      <c r="T172" s="34"/>
      <c r="U172" s="35">
        <f t="shared" si="111"/>
        <v>0</v>
      </c>
      <c r="V172" s="35">
        <f t="shared" si="111"/>
        <v>0</v>
      </c>
      <c r="W172" s="36">
        <f t="shared" si="111"/>
        <v>0</v>
      </c>
      <c r="X172" s="36">
        <f t="shared" si="111"/>
        <v>0</v>
      </c>
      <c r="AG172">
        <f t="shared" si="116"/>
        <v>6.7655223075357256</v>
      </c>
      <c r="AH172" s="29">
        <f t="shared" si="112"/>
        <v>0</v>
      </c>
      <c r="AI172" s="29">
        <f t="shared" si="112"/>
        <v>0.73680885764852977</v>
      </c>
      <c r="AJ172" s="29">
        <f t="shared" si="112"/>
        <v>0</v>
      </c>
      <c r="AK172" s="29">
        <f t="shared" si="112"/>
        <v>0.60938240026484214</v>
      </c>
      <c r="AL172" s="29">
        <f t="shared" si="112"/>
        <v>0</v>
      </c>
      <c r="AM172" s="30">
        <f t="shared" si="117"/>
        <v>0</v>
      </c>
      <c r="AN172" s="31">
        <f t="shared" si="113"/>
        <v>0</v>
      </c>
      <c r="AO172" s="32"/>
      <c r="AP172" s="32"/>
      <c r="AQ172" s="33"/>
      <c r="AR172" s="33"/>
      <c r="AS172" s="33"/>
      <c r="AT172" s="34"/>
      <c r="AU172" s="34"/>
      <c r="AV172" s="35">
        <f t="shared" si="114"/>
        <v>0</v>
      </c>
      <c r="AW172" s="35">
        <f t="shared" si="114"/>
        <v>0</v>
      </c>
      <c r="AX172" s="36">
        <f t="shared" si="114"/>
        <v>0.91651039453139682</v>
      </c>
      <c r="AY172" s="36">
        <f t="shared" si="114"/>
        <v>0.47542492565949046</v>
      </c>
    </row>
    <row r="173" spans="1:51" x14ac:dyDescent="0.3">
      <c r="A173" s="2">
        <v>2.5</v>
      </c>
      <c r="B173" s="2">
        <f>IF(AND('Graph-outputs'!$BS$2=TRUE, OR('Graph-outputs'!$BT$1=13, 'Graph-outputs'!$BT$1=14)), 'Calcs-control3'!A173, "")</f>
        <v>2.5</v>
      </c>
      <c r="F173">
        <v>3</v>
      </c>
      <c r="G173" s="29">
        <f t="shared" si="110"/>
        <v>0</v>
      </c>
      <c r="H173" s="29">
        <f t="shared" si="110"/>
        <v>0.16604177151554278</v>
      </c>
      <c r="I173" s="29">
        <f t="shared" si="110"/>
        <v>0</v>
      </c>
      <c r="J173" s="29">
        <f t="shared" si="110"/>
        <v>0</v>
      </c>
      <c r="K173" s="29">
        <f t="shared" si="110"/>
        <v>0</v>
      </c>
      <c r="L173" s="30">
        <f t="shared" si="115"/>
        <v>0</v>
      </c>
      <c r="M173" s="31">
        <f t="shared" si="110"/>
        <v>0</v>
      </c>
      <c r="N173" s="32"/>
      <c r="O173" s="32"/>
      <c r="P173" s="33"/>
      <c r="Q173" s="33"/>
      <c r="R173" s="33"/>
      <c r="S173" s="34"/>
      <c r="T173" s="34"/>
      <c r="U173" s="35">
        <f t="shared" si="111"/>
        <v>0</v>
      </c>
      <c r="V173" s="35">
        <f t="shared" si="111"/>
        <v>0</v>
      </c>
      <c r="W173" s="36">
        <f t="shared" si="111"/>
        <v>0.23534900893291699</v>
      </c>
      <c r="X173" s="36">
        <f t="shared" si="111"/>
        <v>0</v>
      </c>
      <c r="AG173">
        <f t="shared" si="116"/>
        <v>7.1151724300087089</v>
      </c>
      <c r="AH173" s="29">
        <f t="shared" si="112"/>
        <v>0</v>
      </c>
      <c r="AI173" s="29">
        <f t="shared" si="112"/>
        <v>0.76656532409965172</v>
      </c>
      <c r="AJ173" s="29">
        <f t="shared" si="112"/>
        <v>0</v>
      </c>
      <c r="AK173" s="29">
        <f t="shared" si="112"/>
        <v>0.65662824059649116</v>
      </c>
      <c r="AL173" s="29">
        <f t="shared" si="112"/>
        <v>0</v>
      </c>
      <c r="AM173" s="30">
        <f t="shared" si="117"/>
        <v>0</v>
      </c>
      <c r="AN173" s="31">
        <f t="shared" si="113"/>
        <v>0</v>
      </c>
      <c r="AO173" s="32"/>
      <c r="AP173" s="32"/>
      <c r="AQ173" s="33"/>
      <c r="AR173" s="33"/>
      <c r="AS173" s="33"/>
      <c r="AT173" s="34"/>
      <c r="AU173" s="34"/>
      <c r="AV173" s="35">
        <f t="shared" si="114"/>
        <v>0</v>
      </c>
      <c r="AW173" s="35">
        <f t="shared" si="114"/>
        <v>0</v>
      </c>
      <c r="AX173" s="36">
        <f t="shared" si="114"/>
        <v>0.93227226639656091</v>
      </c>
      <c r="AY173" s="36">
        <f t="shared" si="114"/>
        <v>0.53046826883114706</v>
      </c>
    </row>
    <row r="174" spans="1:51" x14ac:dyDescent="0.3">
      <c r="A174" s="2">
        <v>2.75</v>
      </c>
      <c r="B174" s="2">
        <f>IF(AND('Graph-outputs'!$BS$2=TRUE, OR('Graph-outputs'!$BT$1=13, 'Graph-outputs'!$BT$1=14)), 'Calcs-control3'!A174, "")</f>
        <v>2.75</v>
      </c>
      <c r="F174">
        <v>4</v>
      </c>
      <c r="G174" s="29">
        <f t="shared" si="110"/>
        <v>0</v>
      </c>
      <c r="H174" s="29">
        <f t="shared" si="110"/>
        <v>0.36629959471010376</v>
      </c>
      <c r="I174" s="29">
        <f t="shared" si="110"/>
        <v>0</v>
      </c>
      <c r="J174" s="29">
        <f t="shared" si="110"/>
        <v>0</v>
      </c>
      <c r="K174" s="29">
        <f t="shared" si="110"/>
        <v>0</v>
      </c>
      <c r="L174" s="30">
        <f t="shared" si="115"/>
        <v>0</v>
      </c>
      <c r="M174" s="31">
        <f t="shared" si="110"/>
        <v>0</v>
      </c>
      <c r="N174" s="32"/>
      <c r="O174" s="32"/>
      <c r="P174" s="33"/>
      <c r="Q174" s="33"/>
      <c r="R174" s="33"/>
      <c r="S174" s="34"/>
      <c r="T174" s="34"/>
      <c r="U174" s="35">
        <f t="shared" si="111"/>
        <v>0</v>
      </c>
      <c r="V174" s="35">
        <f t="shared" si="111"/>
        <v>0</v>
      </c>
      <c r="W174" s="36">
        <f t="shared" si="111"/>
        <v>0.56677054420616579</v>
      </c>
      <c r="X174" s="36">
        <f t="shared" si="111"/>
        <v>0</v>
      </c>
      <c r="AG174">
        <f t="shared" si="116"/>
        <v>7.482892880623127</v>
      </c>
      <c r="AH174" s="29">
        <f t="shared" si="112"/>
        <v>0</v>
      </c>
      <c r="AI174" s="29">
        <f t="shared" si="112"/>
        <v>0.79456719979923696</v>
      </c>
      <c r="AJ174" s="29">
        <f t="shared" si="112"/>
        <v>0</v>
      </c>
      <c r="AK174" s="29">
        <f t="shared" si="112"/>
        <v>0.70066040811720498</v>
      </c>
      <c r="AL174" s="29">
        <f t="shared" si="112"/>
        <v>0</v>
      </c>
      <c r="AM174" s="30">
        <f t="shared" si="117"/>
        <v>0</v>
      </c>
      <c r="AN174" s="31">
        <f t="shared" si="113"/>
        <v>0</v>
      </c>
      <c r="AO174" s="32"/>
      <c r="AP174" s="32"/>
      <c r="AQ174" s="33"/>
      <c r="AR174" s="33"/>
      <c r="AS174" s="33"/>
      <c r="AT174" s="34"/>
      <c r="AU174" s="34"/>
      <c r="AV174" s="35">
        <f t="shared" si="114"/>
        <v>7.4277286049277857E-2</v>
      </c>
      <c r="AW174" s="35">
        <f t="shared" si="114"/>
        <v>0</v>
      </c>
      <c r="AX174" s="36">
        <f t="shared" si="114"/>
        <v>0.94561264727903704</v>
      </c>
      <c r="AY174" s="36">
        <f t="shared" si="114"/>
        <v>0.58244865843766791</v>
      </c>
    </row>
    <row r="175" spans="1:51" x14ac:dyDescent="0.3">
      <c r="A175" s="2">
        <v>3</v>
      </c>
      <c r="B175" s="2">
        <f>IF(AND('Graph-outputs'!$BS$2=TRUE, OR('Graph-outputs'!$BT$1=13, 'Graph-outputs'!$BT$1=14)), 'Calcs-control3'!A175, "")</f>
        <v>3</v>
      </c>
      <c r="F175">
        <v>5</v>
      </c>
      <c r="G175" s="29">
        <f t="shared" si="110"/>
        <v>0</v>
      </c>
      <c r="H175" s="29">
        <f t="shared" si="110"/>
        <v>0.5308998680737651</v>
      </c>
      <c r="I175" s="29">
        <f t="shared" si="110"/>
        <v>0</v>
      </c>
      <c r="J175" s="29">
        <f t="shared" si="110"/>
        <v>0.27251234174860461</v>
      </c>
      <c r="K175" s="29">
        <f t="shared" si="110"/>
        <v>0</v>
      </c>
      <c r="L175" s="30">
        <f t="shared" si="115"/>
        <v>0</v>
      </c>
      <c r="M175" s="31">
        <f t="shared" si="110"/>
        <v>0</v>
      </c>
      <c r="N175" s="32"/>
      <c r="O175" s="32"/>
      <c r="P175" s="33"/>
      <c r="Q175" s="33"/>
      <c r="R175" s="33"/>
      <c r="S175" s="34"/>
      <c r="T175" s="34"/>
      <c r="U175" s="35">
        <f t="shared" si="111"/>
        <v>0</v>
      </c>
      <c r="V175" s="35">
        <f t="shared" si="111"/>
        <v>0</v>
      </c>
      <c r="W175" s="36">
        <f t="shared" si="111"/>
        <v>0.75961863081119452</v>
      </c>
      <c r="X175" s="36">
        <f t="shared" si="111"/>
        <v>9.6176632970640163E-2</v>
      </c>
      <c r="AG175">
        <f t="shared" si="116"/>
        <v>7.8696175551168945</v>
      </c>
      <c r="AH175" s="29">
        <f t="shared" si="112"/>
        <v>2.8148486613757684E-2</v>
      </c>
      <c r="AI175" s="29">
        <f t="shared" si="112"/>
        <v>0.82069100061979594</v>
      </c>
      <c r="AJ175" s="29">
        <f t="shared" si="112"/>
        <v>0</v>
      </c>
      <c r="AK175" s="29">
        <f t="shared" si="112"/>
        <v>0.74132179375933949</v>
      </c>
      <c r="AL175" s="29">
        <f t="shared" si="112"/>
        <v>0</v>
      </c>
      <c r="AM175" s="30">
        <f t="shared" si="117"/>
        <v>0</v>
      </c>
      <c r="AN175" s="31">
        <f t="shared" si="113"/>
        <v>0</v>
      </c>
      <c r="AO175" s="32"/>
      <c r="AP175" s="32"/>
      <c r="AQ175" s="33"/>
      <c r="AR175" s="33"/>
      <c r="AS175" s="33"/>
      <c r="AT175" s="34"/>
      <c r="AU175" s="34"/>
      <c r="AV175" s="35">
        <f t="shared" si="114"/>
        <v>0.16186679876162591</v>
      </c>
      <c r="AW175" s="35">
        <f t="shared" si="114"/>
        <v>1.9086964893240799E-2</v>
      </c>
      <c r="AX175" s="36">
        <f t="shared" si="114"/>
        <v>0.95677535859676999</v>
      </c>
      <c r="AY175" s="36">
        <f t="shared" si="114"/>
        <v>0.63116911882077975</v>
      </c>
    </row>
    <row r="176" spans="1:51" x14ac:dyDescent="0.3">
      <c r="A176" s="2">
        <v>3.25</v>
      </c>
      <c r="B176" s="2">
        <f>IF(AND('Graph-outputs'!$BS$2=TRUE, OR('Graph-outputs'!$BT$1=13, 'Graph-outputs'!$BT$1=14)), 'Calcs-control3'!A176, "")</f>
        <v>3.25</v>
      </c>
      <c r="F176">
        <v>6</v>
      </c>
      <c r="G176" s="29">
        <f t="shared" si="110"/>
        <v>0</v>
      </c>
      <c r="H176" s="29">
        <f t="shared" si="110"/>
        <v>0.65974240881092894</v>
      </c>
      <c r="I176" s="29">
        <f t="shared" si="110"/>
        <v>0</v>
      </c>
      <c r="J176" s="29">
        <f t="shared" si="110"/>
        <v>0.48514241323622331</v>
      </c>
      <c r="K176" s="29">
        <f t="shared" si="110"/>
        <v>0</v>
      </c>
      <c r="L176" s="30">
        <f t="shared" si="115"/>
        <v>0</v>
      </c>
      <c r="M176" s="31">
        <f t="shared" si="110"/>
        <v>0</v>
      </c>
      <c r="N176" s="32"/>
      <c r="O176" s="32"/>
      <c r="P176" s="33"/>
      <c r="Q176" s="33"/>
      <c r="R176" s="33"/>
      <c r="S176" s="34"/>
      <c r="T176" s="34"/>
      <c r="U176" s="35">
        <f t="shared" si="111"/>
        <v>0</v>
      </c>
      <c r="V176" s="35">
        <f t="shared" si="111"/>
        <v>0</v>
      </c>
      <c r="W176" s="36">
        <f t="shared" si="111"/>
        <v>0.86785209835919497</v>
      </c>
      <c r="X176" s="36">
        <f t="shared" si="111"/>
        <v>0.33338115113325661</v>
      </c>
      <c r="AG176">
        <f t="shared" si="116"/>
        <v>8.2763286140542487</v>
      </c>
      <c r="AH176" s="29">
        <f t="shared" si="112"/>
        <v>8.5728052409607569E-2</v>
      </c>
      <c r="AI176" s="29">
        <f t="shared" si="112"/>
        <v>0.8448417362494911</v>
      </c>
      <c r="AJ176" s="29">
        <f t="shared" si="112"/>
        <v>0</v>
      </c>
      <c r="AK176" s="29">
        <f t="shared" si="112"/>
        <v>0.7785089139793554</v>
      </c>
      <c r="AL176" s="29">
        <f t="shared" si="112"/>
        <v>0</v>
      </c>
      <c r="AM176" s="30">
        <f t="shared" si="117"/>
        <v>0</v>
      </c>
      <c r="AN176" s="31">
        <f t="shared" si="113"/>
        <v>0</v>
      </c>
      <c r="AO176" s="32"/>
      <c r="AP176" s="32"/>
      <c r="AQ176" s="33"/>
      <c r="AR176" s="33"/>
      <c r="AS176" s="33"/>
      <c r="AT176" s="34"/>
      <c r="AU176" s="34"/>
      <c r="AV176" s="35">
        <f t="shared" si="114"/>
        <v>0.2460175811151819</v>
      </c>
      <c r="AW176" s="35">
        <f t="shared" si="114"/>
        <v>0.10695107323558584</v>
      </c>
      <c r="AX176" s="36">
        <f t="shared" si="114"/>
        <v>0.96600740698259147</v>
      </c>
      <c r="AY176" s="36">
        <f t="shared" si="114"/>
        <v>0.67647828549233879</v>
      </c>
    </row>
    <row r="177" spans="1:51" x14ac:dyDescent="0.3">
      <c r="A177" s="2">
        <v>3.5</v>
      </c>
      <c r="B177" s="2">
        <f>IF(AND('Graph-outputs'!$BS$2=TRUE, OR('Graph-outputs'!$BT$1=13, 'Graph-outputs'!$BT$1=14)), 'Calcs-control3'!A177, "")</f>
        <v>3.5</v>
      </c>
      <c r="F177">
        <v>7</v>
      </c>
      <c r="G177" s="29">
        <f t="shared" si="110"/>
        <v>0</v>
      </c>
      <c r="H177" s="29">
        <f t="shared" si="110"/>
        <v>0.7571137897188891</v>
      </c>
      <c r="I177" s="29">
        <f t="shared" si="110"/>
        <v>0</v>
      </c>
      <c r="J177" s="29">
        <f t="shared" si="110"/>
        <v>0.64167002876970192</v>
      </c>
      <c r="K177" s="29">
        <f t="shared" si="110"/>
        <v>0</v>
      </c>
      <c r="L177" s="30">
        <f t="shared" si="115"/>
        <v>0</v>
      </c>
      <c r="M177" s="31">
        <f t="shared" si="110"/>
        <v>0</v>
      </c>
      <c r="N177" s="32"/>
      <c r="O177" s="32"/>
      <c r="P177" s="33"/>
      <c r="Q177" s="33"/>
      <c r="R177" s="33"/>
      <c r="S177" s="34"/>
      <c r="T177" s="34"/>
      <c r="U177" s="35">
        <f t="shared" si="111"/>
        <v>0</v>
      </c>
      <c r="V177" s="35">
        <f t="shared" si="111"/>
        <v>0</v>
      </c>
      <c r="W177" s="36">
        <f t="shared" si="111"/>
        <v>0.92744430300541147</v>
      </c>
      <c r="X177" s="36">
        <f t="shared" si="111"/>
        <v>0.51296655879467445</v>
      </c>
      <c r="AG177">
        <f t="shared" si="116"/>
        <v>8.7040589772085397</v>
      </c>
      <c r="AH177" s="29">
        <f t="shared" si="112"/>
        <v>0.14874882681335566</v>
      </c>
      <c r="AI177" s="29">
        <f t="shared" si="112"/>
        <v>0.86695562245758684</v>
      </c>
      <c r="AJ177" s="29">
        <f t="shared" si="112"/>
        <v>0</v>
      </c>
      <c r="AK177" s="29">
        <f t="shared" si="112"/>
        <v>0.81217470467357056</v>
      </c>
      <c r="AL177" s="29">
        <f t="shared" si="112"/>
        <v>0</v>
      </c>
      <c r="AM177" s="30">
        <f t="shared" si="117"/>
        <v>0</v>
      </c>
      <c r="AN177" s="31">
        <f t="shared" si="113"/>
        <v>0</v>
      </c>
      <c r="AO177" s="32"/>
      <c r="AP177" s="32"/>
      <c r="AQ177" s="33"/>
      <c r="AR177" s="33"/>
      <c r="AS177" s="33"/>
      <c r="AT177" s="34"/>
      <c r="AU177" s="34"/>
      <c r="AV177" s="35">
        <f t="shared" si="114"/>
        <v>0.32627929536657285</v>
      </c>
      <c r="AW177" s="35">
        <f t="shared" si="114"/>
        <v>0.19172918643091397</v>
      </c>
      <c r="AX177" s="36">
        <f t="shared" si="114"/>
        <v>0.97355227208259065</v>
      </c>
      <c r="AY177" s="36">
        <f t="shared" si="114"/>
        <v>0.71827386002860605</v>
      </c>
    </row>
    <row r="178" spans="1:51" x14ac:dyDescent="0.3">
      <c r="A178" s="2">
        <v>3.75</v>
      </c>
      <c r="B178" s="2">
        <f>IF(AND('Graph-outputs'!$BS$2=TRUE, OR('Graph-outputs'!$BT$1=13, 'Graph-outputs'!$BT$1=14)), 'Calcs-control3'!A178, "")</f>
        <v>3.75</v>
      </c>
      <c r="F178">
        <v>8</v>
      </c>
      <c r="G178" s="29">
        <f t="shared" si="110"/>
        <v>4.6309571247468373E-2</v>
      </c>
      <c r="H178" s="29">
        <f t="shared" si="110"/>
        <v>0.82878705759686833</v>
      </c>
      <c r="I178" s="29">
        <f t="shared" si="110"/>
        <v>0</v>
      </c>
      <c r="J178" s="29">
        <f t="shared" si="110"/>
        <v>0.75383363557579863</v>
      </c>
      <c r="K178" s="29">
        <f t="shared" si="110"/>
        <v>0</v>
      </c>
      <c r="L178" s="30">
        <f t="shared" si="115"/>
        <v>0</v>
      </c>
      <c r="M178" s="31">
        <f t="shared" si="110"/>
        <v>0</v>
      </c>
      <c r="N178" s="32"/>
      <c r="O178" s="32"/>
      <c r="P178" s="33"/>
      <c r="Q178" s="33"/>
      <c r="R178" s="33"/>
      <c r="S178" s="34"/>
      <c r="T178" s="34"/>
      <c r="U178" s="35">
        <f t="shared" si="111"/>
        <v>0.18970875856319813</v>
      </c>
      <c r="V178" s="35">
        <f t="shared" si="111"/>
        <v>4.8049747050628921E-2</v>
      </c>
      <c r="W178" s="36">
        <f t="shared" si="111"/>
        <v>0.95998609289400127</v>
      </c>
      <c r="X178" s="36">
        <f t="shared" si="111"/>
        <v>0.64632516617024105</v>
      </c>
      <c r="AG178">
        <f t="shared" si="116"/>
        <v>9.1538949468576511</v>
      </c>
      <c r="AH178" s="29">
        <f t="shared" si="112"/>
        <v>0.21673448792541128</v>
      </c>
      <c r="AI178" s="29">
        <f t="shared" si="112"/>
        <v>0.88700180474686074</v>
      </c>
      <c r="AJ178" s="29">
        <f t="shared" si="112"/>
        <v>0</v>
      </c>
      <c r="AK178" s="29">
        <f t="shared" si="112"/>
        <v>0.84232935570462997</v>
      </c>
      <c r="AL178" s="29">
        <f t="shared" si="112"/>
        <v>0</v>
      </c>
      <c r="AM178" s="30">
        <f t="shared" si="117"/>
        <v>0</v>
      </c>
      <c r="AN178" s="31">
        <f t="shared" si="113"/>
        <v>0</v>
      </c>
      <c r="AO178" s="32"/>
      <c r="AP178" s="32"/>
      <c r="AQ178" s="33"/>
      <c r="AR178" s="33"/>
      <c r="AS178" s="33"/>
      <c r="AT178" s="34"/>
      <c r="AU178" s="34"/>
      <c r="AV178" s="35">
        <f t="shared" si="114"/>
        <v>0.40224904373206871</v>
      </c>
      <c r="AW178" s="35">
        <f t="shared" si="114"/>
        <v>0.27297613324570902</v>
      </c>
      <c r="AX178" s="36">
        <f t="shared" si="114"/>
        <v>0.97964402448499976</v>
      </c>
      <c r="AY178" s="36">
        <f t="shared" si="114"/>
        <v>0.75650460188115276</v>
      </c>
    </row>
    <row r="179" spans="1:51" x14ac:dyDescent="0.3">
      <c r="A179" s="2">
        <v>4</v>
      </c>
      <c r="B179" s="2">
        <f>IF(AND('Graph-outputs'!$BS$2=TRUE, OR('Graph-outputs'!$BT$1=13, 'Graph-outputs'!$BT$1=14)), 'Calcs-control3'!A179, "")</f>
        <v>4</v>
      </c>
      <c r="F179">
        <v>9</v>
      </c>
      <c r="G179" s="29">
        <f t="shared" si="110"/>
        <v>0.19334676841085263</v>
      </c>
      <c r="H179" s="29">
        <f t="shared" si="110"/>
        <v>0.88048814344635262</v>
      </c>
      <c r="I179" s="29">
        <f t="shared" si="110"/>
        <v>0</v>
      </c>
      <c r="J179" s="29">
        <f t="shared" si="110"/>
        <v>0.83257210133215342</v>
      </c>
      <c r="K179" s="29">
        <f t="shared" si="110"/>
        <v>0</v>
      </c>
      <c r="L179" s="30">
        <f t="shared" si="115"/>
        <v>0</v>
      </c>
      <c r="M179" s="31">
        <f t="shared" si="110"/>
        <v>0</v>
      </c>
      <c r="N179" s="32"/>
      <c r="O179" s="32"/>
      <c r="P179" s="33"/>
      <c r="Q179" s="33"/>
      <c r="R179" s="33"/>
      <c r="S179" s="34"/>
      <c r="T179" s="34"/>
      <c r="U179" s="35">
        <f t="shared" si="111"/>
        <v>0.37718902489613504</v>
      </c>
      <c r="V179" s="35">
        <f t="shared" si="111"/>
        <v>0.2460589199870401</v>
      </c>
      <c r="W179" s="36">
        <f t="shared" si="111"/>
        <v>0.97774257558907485</v>
      </c>
      <c r="X179" s="36">
        <f t="shared" si="111"/>
        <v>0.74403996374406289</v>
      </c>
      <c r="AG179">
        <f t="shared" si="116"/>
        <v>9.6269789666544039</v>
      </c>
      <c r="AH179" s="29">
        <f t="shared" si="112"/>
        <v>0.28890119588021501</v>
      </c>
      <c r="AI179" s="29">
        <f t="shared" si="112"/>
        <v>0.90498294876077512</v>
      </c>
      <c r="AJ179" s="29">
        <f t="shared" si="112"/>
        <v>0</v>
      </c>
      <c r="AK179" s="29">
        <f t="shared" si="112"/>
        <v>0.86903904536303489</v>
      </c>
      <c r="AL179" s="29">
        <f t="shared" si="112"/>
        <v>0</v>
      </c>
      <c r="AM179" s="30">
        <f t="shared" si="117"/>
        <v>0</v>
      </c>
      <c r="AN179" s="31">
        <f t="shared" si="113"/>
        <v>0</v>
      </c>
      <c r="AO179" s="32"/>
      <c r="AP179" s="32"/>
      <c r="AQ179" s="33"/>
      <c r="AR179" s="33"/>
      <c r="AS179" s="33"/>
      <c r="AT179" s="34"/>
      <c r="AU179" s="34"/>
      <c r="AV179" s="35">
        <f t="shared" si="114"/>
        <v>0.47358179484681062</v>
      </c>
      <c r="AW179" s="35">
        <f t="shared" si="114"/>
        <v>0.35028644479939053</v>
      </c>
      <c r="AX179" s="36">
        <f t="shared" si="114"/>
        <v>0.98450248849655453</v>
      </c>
      <c r="AY179" s="36">
        <f t="shared" si="114"/>
        <v>0.79117071036067244</v>
      </c>
    </row>
    <row r="180" spans="1:51" x14ac:dyDescent="0.3">
      <c r="A180" s="2">
        <v>4.25</v>
      </c>
      <c r="B180" s="2">
        <f>IF(AND('Graph-outputs'!$BS$2=TRUE, OR('Graph-outputs'!$BT$1=13, 'Graph-outputs'!$BT$1=14)), 'Calcs-control3'!A180, "")</f>
        <v>4.25</v>
      </c>
      <c r="F180">
        <v>10</v>
      </c>
      <c r="G180" s="29">
        <f t="shared" si="110"/>
        <v>0.34545146571785268</v>
      </c>
      <c r="H180" s="29">
        <f t="shared" si="110"/>
        <v>0.9172022186569031</v>
      </c>
      <c r="I180" s="29">
        <f t="shared" si="110"/>
        <v>0</v>
      </c>
      <c r="J180" s="29">
        <f t="shared" si="110"/>
        <v>0.88698007885594576</v>
      </c>
      <c r="K180" s="29">
        <f t="shared" si="110"/>
        <v>0</v>
      </c>
      <c r="L180" s="30">
        <f t="shared" si="115"/>
        <v>0</v>
      </c>
      <c r="M180" s="31">
        <f t="shared" si="110"/>
        <v>0</v>
      </c>
      <c r="N180" s="32"/>
      <c r="O180" s="32"/>
      <c r="P180" s="33"/>
      <c r="Q180" s="33"/>
      <c r="R180" s="33"/>
      <c r="S180" s="34"/>
      <c r="T180" s="34"/>
      <c r="U180" s="35">
        <f t="shared" si="111"/>
        <v>0.52415684093519421</v>
      </c>
      <c r="V180" s="35">
        <f t="shared" si="111"/>
        <v>0.40578789598664633</v>
      </c>
      <c r="W180" s="36">
        <f t="shared" si="111"/>
        <v>0.98747509785187138</v>
      </c>
      <c r="X180" s="36">
        <f t="shared" si="111"/>
        <v>0.81499353088965587</v>
      </c>
      <c r="AG180">
        <f t="shared" si="116"/>
        <v>10.124512523078607</v>
      </c>
      <c r="AH180" s="29">
        <f t="shared" si="112"/>
        <v>0.36414096461405177</v>
      </c>
      <c r="AI180" s="29">
        <f t="shared" si="112"/>
        <v>0.92093461055963721</v>
      </c>
      <c r="AJ180" s="29">
        <f t="shared" si="112"/>
        <v>0</v>
      </c>
      <c r="AK180" s="29">
        <f t="shared" si="112"/>
        <v>0.89242255740319854</v>
      </c>
      <c r="AL180" s="29">
        <f t="shared" si="112"/>
        <v>0</v>
      </c>
      <c r="AM180" s="30">
        <f t="shared" si="117"/>
        <v>0</v>
      </c>
      <c r="AN180" s="31">
        <f t="shared" si="113"/>
        <v>0</v>
      </c>
      <c r="AO180" s="32"/>
      <c r="AP180" s="32"/>
      <c r="AQ180" s="33"/>
      <c r="AR180" s="33"/>
      <c r="AS180" s="33"/>
      <c r="AT180" s="34"/>
      <c r="AU180" s="34"/>
      <c r="AV180" s="35">
        <f t="shared" si="114"/>
        <v>0.53999955016853951</v>
      </c>
      <c r="AW180" s="35">
        <f t="shared" si="114"/>
        <v>0.42330420412358127</v>
      </c>
      <c r="AX180" s="36">
        <f t="shared" si="114"/>
        <v>0.98832957964500856</v>
      </c>
      <c r="AY180" s="36">
        <f t="shared" si="114"/>
        <v>0.822322530542831</v>
      </c>
    </row>
    <row r="181" spans="1:51" x14ac:dyDescent="0.3">
      <c r="A181" s="2">
        <v>4.5</v>
      </c>
      <c r="B181" s="2">
        <f>IF(AND('Graph-outputs'!$BS$2=TRUE, OR('Graph-outputs'!$BT$1=13, 'Graph-outputs'!$BT$1=14)), 'Calcs-control3'!A181, "")</f>
        <v>4.5</v>
      </c>
      <c r="F181">
        <v>11</v>
      </c>
      <c r="G181" s="29">
        <f t="shared" si="110"/>
        <v>0.49080046469931071</v>
      </c>
      <c r="H181" s="29">
        <f t="shared" si="110"/>
        <v>0.94295837433218144</v>
      </c>
      <c r="I181" s="29">
        <f t="shared" si="110"/>
        <v>0</v>
      </c>
      <c r="J181" s="29">
        <f t="shared" si="110"/>
        <v>0.92412323328481516</v>
      </c>
      <c r="K181" s="29">
        <f t="shared" si="110"/>
        <v>0</v>
      </c>
      <c r="L181" s="30">
        <f t="shared" si="115"/>
        <v>0</v>
      </c>
      <c r="M181" s="31">
        <f t="shared" si="110"/>
        <v>0</v>
      </c>
      <c r="N181" s="32"/>
      <c r="O181" s="32"/>
      <c r="P181" s="33"/>
      <c r="Q181" s="33"/>
      <c r="R181" s="33"/>
      <c r="S181" s="34"/>
      <c r="T181" s="34"/>
      <c r="U181" s="35">
        <f t="shared" si="111"/>
        <v>0.63810845758780566</v>
      </c>
      <c r="V181" s="35">
        <f t="shared" si="111"/>
        <v>0.53337678515064146</v>
      </c>
      <c r="W181" s="36">
        <f t="shared" si="111"/>
        <v>0.99285400951775427</v>
      </c>
      <c r="X181" s="36">
        <f t="shared" si="111"/>
        <v>0.86621918087557592</v>
      </c>
      <c r="AG181">
        <f t="shared" si="116"/>
        <v>10.647759196839573</v>
      </c>
      <c r="AH181" s="29">
        <f t="shared" si="112"/>
        <v>0.44103511061453649</v>
      </c>
      <c r="AI181" s="29">
        <f t="shared" si="112"/>
        <v>0.93492337067729003</v>
      </c>
      <c r="AJ181" s="29">
        <f t="shared" si="112"/>
        <v>0</v>
      </c>
      <c r="AK181" s="29">
        <f t="shared" si="112"/>
        <v>0.91264589972167554</v>
      </c>
      <c r="AL181" s="29">
        <f t="shared" si="112"/>
        <v>0</v>
      </c>
      <c r="AM181" s="30">
        <f t="shared" si="117"/>
        <v>0</v>
      </c>
      <c r="AN181" s="31">
        <f t="shared" si="113"/>
        <v>0</v>
      </c>
      <c r="AO181" s="32"/>
      <c r="AP181" s="32"/>
      <c r="AQ181" s="33"/>
      <c r="AR181" s="33"/>
      <c r="AS181" s="33"/>
      <c r="AT181" s="34"/>
      <c r="AU181" s="34"/>
      <c r="AV181" s="35">
        <f t="shared" si="114"/>
        <v>0.60129874757640289</v>
      </c>
      <c r="AW181" s="35">
        <f t="shared" si="114"/>
        <v>0.49173193983831687</v>
      </c>
      <c r="AX181" s="36">
        <f t="shared" si="114"/>
        <v>0.99130685812608987</v>
      </c>
      <c r="AY181" s="36">
        <f t="shared" si="114"/>
        <v>0.85005760817161169</v>
      </c>
    </row>
    <row r="182" spans="1:51" x14ac:dyDescent="0.3">
      <c r="A182" s="2">
        <v>4.75</v>
      </c>
      <c r="B182" s="2">
        <f>IF(AND('Graph-outputs'!$BS$2=TRUE, OR('Graph-outputs'!$BT$1=13, 'Graph-outputs'!$BT$1=14)), 'Calcs-control3'!A182, "")</f>
        <v>4.75</v>
      </c>
      <c r="F182">
        <v>12</v>
      </c>
      <c r="G182" s="29">
        <f t="shared" si="110"/>
        <v>0.62000254158618351</v>
      </c>
      <c r="H182" s="29">
        <f t="shared" si="110"/>
        <v>0.96085862413478684</v>
      </c>
      <c r="I182" s="29">
        <f t="shared" si="110"/>
        <v>0</v>
      </c>
      <c r="J182" s="29">
        <f t="shared" si="110"/>
        <v>0.94924849230449193</v>
      </c>
      <c r="K182" s="29">
        <f t="shared" si="110"/>
        <v>0</v>
      </c>
      <c r="L182" s="30">
        <f t="shared" si="115"/>
        <v>0</v>
      </c>
      <c r="M182" s="31">
        <f t="shared" si="110"/>
        <v>0</v>
      </c>
      <c r="N182" s="32"/>
      <c r="O182" s="32"/>
      <c r="P182" s="33"/>
      <c r="Q182" s="33"/>
      <c r="R182" s="33"/>
      <c r="S182" s="34"/>
      <c r="T182" s="34"/>
      <c r="U182" s="35">
        <f t="shared" si="111"/>
        <v>0.72570181602125772</v>
      </c>
      <c r="V182" s="35">
        <f t="shared" si="111"/>
        <v>0.6345149593923991</v>
      </c>
      <c r="W182" s="36">
        <f t="shared" si="111"/>
        <v>0.99585979005018666</v>
      </c>
      <c r="X182" s="36">
        <f t="shared" si="111"/>
        <v>0.90308333440227107</v>
      </c>
      <c r="AG182">
        <f t="shared" si="116"/>
        <v>11.198047871978659</v>
      </c>
      <c r="AH182" s="29">
        <f t="shared" si="112"/>
        <v>0.5179060338780358</v>
      </c>
      <c r="AI182" s="29">
        <f t="shared" si="112"/>
        <v>0.94704379468394773</v>
      </c>
      <c r="AJ182" s="29">
        <f t="shared" si="112"/>
        <v>0</v>
      </c>
      <c r="AK182" s="29">
        <f t="shared" si="112"/>
        <v>0.92991518149479602</v>
      </c>
      <c r="AL182" s="29">
        <f t="shared" si="112"/>
        <v>0</v>
      </c>
      <c r="AM182" s="30">
        <f t="shared" si="117"/>
        <v>0</v>
      </c>
      <c r="AN182" s="31">
        <f t="shared" si="113"/>
        <v>0</v>
      </c>
      <c r="AO182" s="32"/>
      <c r="AP182" s="32"/>
      <c r="AQ182" s="33"/>
      <c r="AR182" s="33"/>
      <c r="AS182" s="33"/>
      <c r="AT182" s="34"/>
      <c r="AU182" s="34"/>
      <c r="AV182" s="35">
        <f t="shared" si="114"/>
        <v>0.65735544748784336</v>
      </c>
      <c r="AW182" s="35">
        <f t="shared" si="114"/>
        <v>0.55533811662526666</v>
      </c>
      <c r="AX182" s="36">
        <f t="shared" si="114"/>
        <v>0.99359425568333382</v>
      </c>
      <c r="AY182" s="36">
        <f t="shared" si="114"/>
        <v>0.87451621404241742</v>
      </c>
    </row>
    <row r="183" spans="1:51" x14ac:dyDescent="0.3">
      <c r="A183" s="2">
        <v>5</v>
      </c>
      <c r="B183" s="2">
        <f>IF(AND('Graph-outputs'!$BS$2=TRUE, OR('Graph-outputs'!$BT$1=13, 'Graph-outputs'!$BT$1=14)), 'Calcs-control3'!A183, "")</f>
        <v>5</v>
      </c>
      <c r="F183">
        <v>13</v>
      </c>
      <c r="G183" s="29">
        <f t="shared" si="110"/>
        <v>0.72752022840617669</v>
      </c>
      <c r="H183" s="29">
        <f t="shared" si="110"/>
        <v>0.97321112677354538</v>
      </c>
      <c r="I183" s="29">
        <f t="shared" si="110"/>
        <v>0</v>
      </c>
      <c r="J183" s="29">
        <f t="shared" si="110"/>
        <v>0.96612940261234714</v>
      </c>
      <c r="K183" s="29">
        <f t="shared" si="110"/>
        <v>0</v>
      </c>
      <c r="L183" s="30">
        <f t="shared" si="115"/>
        <v>0</v>
      </c>
      <c r="M183" s="31">
        <f t="shared" si="110"/>
        <v>0</v>
      </c>
      <c r="N183" s="32"/>
      <c r="O183" s="32"/>
      <c r="P183" s="33"/>
      <c r="Q183" s="33"/>
      <c r="R183" s="33"/>
      <c r="S183" s="34"/>
      <c r="T183" s="34"/>
      <c r="U183" s="35">
        <f t="shared" si="111"/>
        <v>0.79258222891793595</v>
      </c>
      <c r="V183" s="35">
        <f t="shared" si="111"/>
        <v>0.71421294369910182</v>
      </c>
      <c r="W183" s="36">
        <f t="shared" si="111"/>
        <v>0.99756145836508114</v>
      </c>
      <c r="X183" s="36">
        <f t="shared" si="111"/>
        <v>0.92958026647552139</v>
      </c>
      <c r="AG183">
        <f t="shared" si="116"/>
        <v>11.776776110822025</v>
      </c>
      <c r="AH183" s="29">
        <f t="shared" si="112"/>
        <v>0.59291130940204551</v>
      </c>
      <c r="AI183" s="29">
        <f t="shared" si="112"/>
        <v>0.95741436309505035</v>
      </c>
      <c r="AJ183" s="29">
        <f t="shared" si="112"/>
        <v>0</v>
      </c>
      <c r="AK183" s="29">
        <f t="shared" si="112"/>
        <v>0.94446813110783678</v>
      </c>
      <c r="AL183" s="29">
        <f t="shared" si="112"/>
        <v>0</v>
      </c>
      <c r="AM183" s="30">
        <f t="shared" si="117"/>
        <v>0</v>
      </c>
      <c r="AN183" s="31">
        <f t="shared" si="113"/>
        <v>0</v>
      </c>
      <c r="AO183" s="32"/>
      <c r="AP183" s="32"/>
      <c r="AQ183" s="33"/>
      <c r="AR183" s="33"/>
      <c r="AS183" s="33"/>
      <c r="AT183" s="34"/>
      <c r="AU183" s="34"/>
      <c r="AV183" s="35">
        <f t="shared" si="114"/>
        <v>0.70812793348078973</v>
      </c>
      <c r="AW183" s="35">
        <f t="shared" si="114"/>
        <v>0.61396280604689824</v>
      </c>
      <c r="AX183" s="36">
        <f t="shared" si="114"/>
        <v>0.99532986225950049</v>
      </c>
      <c r="AY183" s="36">
        <f t="shared" si="114"/>
        <v>0.89587554992576068</v>
      </c>
    </row>
    <row r="184" spans="1:51" x14ac:dyDescent="0.3">
      <c r="A184" s="2">
        <v>5.25</v>
      </c>
      <c r="B184" s="2">
        <f>IF(AND('Graph-outputs'!$BS$2=TRUE, OR('Graph-outputs'!$BT$1=13, 'Graph-outputs'!$BT$1=14)), 'Calcs-control3'!A184, "")</f>
        <v>5.25</v>
      </c>
      <c r="F184">
        <v>14</v>
      </c>
      <c r="G184" s="29">
        <f t="shared" si="110"/>
        <v>0.81179369181375116</v>
      </c>
      <c r="H184" s="29">
        <f t="shared" si="110"/>
        <v>0.98169094542203661</v>
      </c>
      <c r="I184" s="29">
        <f t="shared" si="110"/>
        <v>0</v>
      </c>
      <c r="J184" s="29">
        <f t="shared" si="110"/>
        <v>0.97741678895458417</v>
      </c>
      <c r="K184" s="29">
        <f t="shared" si="110"/>
        <v>0</v>
      </c>
      <c r="L184" s="30">
        <f t="shared" si="115"/>
        <v>0</v>
      </c>
      <c r="M184" s="31">
        <f t="shared" si="110"/>
        <v>0</v>
      </c>
      <c r="N184" s="32"/>
      <c r="O184" s="32"/>
      <c r="P184" s="33"/>
      <c r="Q184" s="33"/>
      <c r="R184" s="33"/>
      <c r="S184" s="34"/>
      <c r="T184" s="34"/>
      <c r="U184" s="35">
        <f t="shared" si="111"/>
        <v>0.84338441961177457</v>
      </c>
      <c r="V184" s="35">
        <f t="shared" si="111"/>
        <v>0.7767343948293024</v>
      </c>
      <c r="W184" s="36">
        <f t="shared" si="111"/>
        <v>0.99853882883982614</v>
      </c>
      <c r="X184" s="36">
        <f t="shared" si="111"/>
        <v>0.94863298137035335</v>
      </c>
      <c r="AG184">
        <f t="shared" si="116"/>
        <v>12.385413703354873</v>
      </c>
      <c r="AH184" s="29">
        <f t="shared" si="112"/>
        <v>0.66417694448291353</v>
      </c>
      <c r="AI184" s="29">
        <f t="shared" si="112"/>
        <v>0.9661725870967659</v>
      </c>
      <c r="AJ184" s="29">
        <f t="shared" si="112"/>
        <v>0</v>
      </c>
      <c r="AK184" s="29">
        <f t="shared" si="112"/>
        <v>0.95656473676223375</v>
      </c>
      <c r="AL184" s="29">
        <f t="shared" si="112"/>
        <v>0</v>
      </c>
      <c r="AM184" s="30">
        <f t="shared" si="117"/>
        <v>0</v>
      </c>
      <c r="AN184" s="31">
        <f t="shared" si="113"/>
        <v>0</v>
      </c>
      <c r="AO184" s="32"/>
      <c r="AP184" s="32"/>
      <c r="AQ184" s="33"/>
      <c r="AR184" s="33"/>
      <c r="AS184" s="33"/>
      <c r="AT184" s="34"/>
      <c r="AU184" s="34"/>
      <c r="AV184" s="35">
        <f t="shared" si="114"/>
        <v>0.75365648277895292</v>
      </c>
      <c r="AW184" s="35">
        <f t="shared" si="114"/>
        <v>0.66752118436889196</v>
      </c>
      <c r="AX184" s="36">
        <f t="shared" si="114"/>
        <v>0.99663060578371898</v>
      </c>
      <c r="AY184" s="36">
        <f t="shared" si="114"/>
        <v>0.91434292758474878</v>
      </c>
    </row>
    <row r="185" spans="1:51" x14ac:dyDescent="0.3">
      <c r="A185" s="2">
        <v>5.5</v>
      </c>
      <c r="B185" s="2">
        <f>IF(AND('Graph-outputs'!$BS$2=TRUE, OR('Graph-outputs'!$BT$1=13, 'Graph-outputs'!$BT$1=14)), 'Calcs-control3'!A185, "")</f>
        <v>5.5</v>
      </c>
      <c r="F185">
        <v>15</v>
      </c>
      <c r="G185" s="29">
        <f t="shared" si="110"/>
        <v>0.87438264113902964</v>
      </c>
      <c r="H185" s="29">
        <f t="shared" si="110"/>
        <v>0.98749110052825662</v>
      </c>
      <c r="I185" s="29">
        <f t="shared" si="110"/>
        <v>0.21383969624055921</v>
      </c>
      <c r="J185" s="29">
        <f t="shared" si="110"/>
        <v>0.98494032649356611</v>
      </c>
      <c r="K185" s="29">
        <f t="shared" si="110"/>
        <v>0</v>
      </c>
      <c r="L185" s="30">
        <f t="shared" si="115"/>
        <v>0</v>
      </c>
      <c r="M185" s="31">
        <f t="shared" si="110"/>
        <v>0</v>
      </c>
      <c r="N185" s="32"/>
      <c r="O185" s="32"/>
      <c r="P185" s="33"/>
      <c r="Q185" s="33"/>
      <c r="R185" s="33"/>
      <c r="S185" s="34"/>
      <c r="T185" s="34"/>
      <c r="U185" s="35">
        <f t="shared" si="111"/>
        <v>0.88182485019237145</v>
      </c>
      <c r="V185" s="35">
        <f t="shared" si="111"/>
        <v>0.82561930192061317</v>
      </c>
      <c r="W185" s="36">
        <f t="shared" si="111"/>
        <v>0.99910890399854435</v>
      </c>
      <c r="X185" s="36">
        <f t="shared" si="111"/>
        <v>0.9623559391070784</v>
      </c>
      <c r="AG185">
        <f t="shared" si="116"/>
        <v>13.025506400031523</v>
      </c>
      <c r="AH185" s="29">
        <f t="shared" si="112"/>
        <v>0.7299575183052045</v>
      </c>
      <c r="AI185" s="29">
        <f t="shared" si="112"/>
        <v>0.97346958575666487</v>
      </c>
      <c r="AJ185" s="29">
        <f t="shared" si="112"/>
        <v>0</v>
      </c>
      <c r="AK185" s="29">
        <f t="shared" si="112"/>
        <v>0.96647755324658435</v>
      </c>
      <c r="AL185" s="29">
        <f t="shared" si="112"/>
        <v>0</v>
      </c>
      <c r="AM185" s="30">
        <f t="shared" si="117"/>
        <v>0</v>
      </c>
      <c r="AN185" s="31">
        <f t="shared" si="113"/>
        <v>0</v>
      </c>
      <c r="AO185" s="32"/>
      <c r="AP185" s="32"/>
      <c r="AQ185" s="33"/>
      <c r="AR185" s="33"/>
      <c r="AS185" s="33"/>
      <c r="AT185" s="34"/>
      <c r="AU185" s="34"/>
      <c r="AV185" s="35">
        <f t="shared" si="114"/>
        <v>0.79406021596289844</v>
      </c>
      <c r="AW185" s="35">
        <f t="shared" si="114"/>
        <v>0.71600459872684519</v>
      </c>
      <c r="AX185" s="36">
        <f t="shared" si="114"/>
        <v>0.99759362661077622</v>
      </c>
      <c r="AY185" s="36">
        <f t="shared" si="114"/>
        <v>0.9301482722058112</v>
      </c>
    </row>
    <row r="186" spans="1:51" x14ac:dyDescent="0.3">
      <c r="A186" s="73">
        <v>5.75</v>
      </c>
      <c r="B186" s="2">
        <f>IF(AND('Graph-outputs'!$BS$2=TRUE, OR('Graph-outputs'!$BT$1=13, 'Graph-outputs'!$BT$1=14)), 'Calcs-control3'!A186, "")</f>
        <v>5.75</v>
      </c>
      <c r="F186">
        <v>16</v>
      </c>
      <c r="G186" s="29">
        <f t="shared" ref="G186:K201" si="118">IF(1-EXP(-0.23*(G102-G$165))&lt;0, 0, 1-EXP(-0.23*(G102-G$165)))</f>
        <v>0.91868852648889521</v>
      </c>
      <c r="H186" s="29">
        <f t="shared" si="118"/>
        <v>0.99144927163477736</v>
      </c>
      <c r="I186" s="29">
        <f t="shared" si="118"/>
        <v>0.47109235547725081</v>
      </c>
      <c r="J186" s="29">
        <f t="shared" si="118"/>
        <v>0.98994631104733832</v>
      </c>
      <c r="K186" s="29">
        <f t="shared" si="118"/>
        <v>0</v>
      </c>
      <c r="L186" s="30">
        <f t="shared" si="115"/>
        <v>0</v>
      </c>
      <c r="M186" s="31">
        <f t="shared" ref="M186:M240" si="119">IF(1-EXP(-0.23*(M102-M$165))&lt;0, 0, 1-EXP(-0.23*(M102-M$165)))</f>
        <v>0</v>
      </c>
      <c r="N186" s="32"/>
      <c r="O186" s="32"/>
      <c r="P186" s="33"/>
      <c r="Q186" s="33"/>
      <c r="R186" s="33"/>
      <c r="S186" s="34"/>
      <c r="T186" s="34"/>
      <c r="U186" s="35">
        <f t="shared" ref="U186:X201" si="120">IF(1-EXP(-0.23*(U102-U$165))&lt;0, 0, 1-EXP(-0.23*(U102-U$165)))</f>
        <v>0.91083130821698632</v>
      </c>
      <c r="V186" s="35">
        <f t="shared" si="120"/>
        <v>0.8637536948514305</v>
      </c>
      <c r="W186" s="36">
        <f t="shared" si="120"/>
        <v>0.99944678900905004</v>
      </c>
      <c r="X186" s="36">
        <f t="shared" si="120"/>
        <v>0.97226700916340103</v>
      </c>
      <c r="AG186">
        <f t="shared" si="116"/>
        <v>13.698679837501498</v>
      </c>
      <c r="AH186" s="29">
        <f t="shared" ref="AH186:AL201" si="121">IF(1-EXP(-0.23*(AH102-AH$165))&lt;0, 0, 1-EXP(-0.23*(AH102-AH$165)))</f>
        <v>0.78880177152961439</v>
      </c>
      <c r="AI186" s="29">
        <f t="shared" si="121"/>
        <v>0.97946443812312067</v>
      </c>
      <c r="AJ186" s="29">
        <f t="shared" si="121"/>
        <v>0</v>
      </c>
      <c r="AK186" s="29">
        <f t="shared" si="121"/>
        <v>0.97448223365278097</v>
      </c>
      <c r="AL186" s="29">
        <f t="shared" si="121"/>
        <v>0</v>
      </c>
      <c r="AM186" s="30">
        <f t="shared" si="117"/>
        <v>0</v>
      </c>
      <c r="AN186" s="31">
        <f t="shared" si="113"/>
        <v>0</v>
      </c>
      <c r="AO186" s="32"/>
      <c r="AP186" s="32"/>
      <c r="AQ186" s="33"/>
      <c r="AR186" s="33"/>
      <c r="AS186" s="33"/>
      <c r="AT186" s="34"/>
      <c r="AU186" s="34"/>
      <c r="AV186" s="35">
        <f t="shared" ref="AV186:AY201" si="122">IF(1-EXP(-0.23*(AV102-AV$165))&lt;0, 0, 1-EXP(-0.23*(AV102-AV$165)))</f>
        <v>0.8295311096116037</v>
      </c>
      <c r="AW186" s="35">
        <f t="shared" si="122"/>
        <v>0.75947906528531961</v>
      </c>
      <c r="AX186" s="36">
        <f t="shared" si="122"/>
        <v>0.99829813757507968</v>
      </c>
      <c r="AY186" s="36">
        <f t="shared" si="122"/>
        <v>0.94353633557678818</v>
      </c>
    </row>
    <row r="187" spans="1:51" x14ac:dyDescent="0.3">
      <c r="A187" s="73">
        <v>6</v>
      </c>
      <c r="B187" s="2">
        <f>IF(AND('Graph-outputs'!$BS$2=TRUE, OR('Graph-outputs'!$BT$1=13, 'Graph-outputs'!$BT$1=14)), 'Calcs-control3'!A187, "")</f>
        <v>6</v>
      </c>
      <c r="F187">
        <v>17</v>
      </c>
      <c r="G187" s="29">
        <f t="shared" si="118"/>
        <v>0.94875633735952358</v>
      </c>
      <c r="H187" s="29">
        <f t="shared" si="118"/>
        <v>0.99414730021373121</v>
      </c>
      <c r="I187" s="29">
        <f t="shared" si="118"/>
        <v>0.65008670255517531</v>
      </c>
      <c r="J187" s="29">
        <f t="shared" si="118"/>
        <v>0.99327530166920874</v>
      </c>
      <c r="K187" s="29">
        <f t="shared" si="118"/>
        <v>0</v>
      </c>
      <c r="L187" s="30">
        <f t="shared" si="115"/>
        <v>0</v>
      </c>
      <c r="M187" s="31">
        <f t="shared" si="119"/>
        <v>0</v>
      </c>
      <c r="N187" s="32"/>
      <c r="O187" s="32"/>
      <c r="P187" s="33"/>
      <c r="Q187" s="33"/>
      <c r="R187" s="33"/>
      <c r="S187" s="34"/>
      <c r="T187" s="34"/>
      <c r="U187" s="35">
        <f t="shared" si="120"/>
        <v>0.9326791833763558</v>
      </c>
      <c r="V187" s="35">
        <f t="shared" si="120"/>
        <v>0.89345814776718568</v>
      </c>
      <c r="W187" s="36">
        <f t="shared" si="120"/>
        <v>0.99965036698268084</v>
      </c>
      <c r="X187" s="36">
        <f t="shared" si="120"/>
        <v>0.97945059952075408</v>
      </c>
      <c r="AG187">
        <f t="shared" si="116"/>
        <v>14.40664366722172</v>
      </c>
      <c r="AH187" s="29">
        <f t="shared" si="121"/>
        <v>0.83969599631593872</v>
      </c>
      <c r="AI187" s="29">
        <f t="shared" si="121"/>
        <v>0.98431863488331717</v>
      </c>
      <c r="AJ187" s="29">
        <f t="shared" si="121"/>
        <v>1.4212271094256379E-2</v>
      </c>
      <c r="AK187" s="29">
        <f t="shared" si="121"/>
        <v>0.98084881068124119</v>
      </c>
      <c r="AL187" s="29">
        <f t="shared" si="121"/>
        <v>0</v>
      </c>
      <c r="AM187" s="30">
        <f t="shared" si="117"/>
        <v>0</v>
      </c>
      <c r="AN187" s="31">
        <f t="shared" si="113"/>
        <v>0</v>
      </c>
      <c r="AO187" s="32"/>
      <c r="AP187" s="32"/>
      <c r="AQ187" s="33"/>
      <c r="AR187" s="33"/>
      <c r="AS187" s="33"/>
      <c r="AT187" s="34"/>
      <c r="AU187" s="34"/>
      <c r="AV187" s="35">
        <f t="shared" si="122"/>
        <v>0.86032543630431668</v>
      </c>
      <c r="AW187" s="35">
        <f t="shared" si="122"/>
        <v>0.79808120559762108</v>
      </c>
      <c r="AX187" s="36">
        <f t="shared" si="122"/>
        <v>0.99880756904386636</v>
      </c>
      <c r="AY187" s="36">
        <f t="shared" si="122"/>
        <v>0.9547590090668886</v>
      </c>
    </row>
    <row r="188" spans="1:51" x14ac:dyDescent="0.3">
      <c r="A188" s="73">
        <v>6.25</v>
      </c>
      <c r="B188" s="2">
        <f>IF(AND('Graph-outputs'!$BS$2=TRUE, OR('Graph-outputs'!$BT$1=13, 'Graph-outputs'!$BT$1=14)), 'Calcs-control3'!A188, "")</f>
        <v>6.25</v>
      </c>
      <c r="F188">
        <v>18</v>
      </c>
      <c r="G188" s="29">
        <f t="shared" si="118"/>
        <v>0.96842969325163542</v>
      </c>
      <c r="H188" s="29">
        <f t="shared" si="118"/>
        <v>0.99598603991772605</v>
      </c>
      <c r="I188" s="29">
        <f t="shared" si="118"/>
        <v>0.77183121360157503</v>
      </c>
      <c r="J188" s="29">
        <f t="shared" si="118"/>
        <v>0.99549009599086757</v>
      </c>
      <c r="K188" s="29">
        <f t="shared" si="118"/>
        <v>0</v>
      </c>
      <c r="L188" s="30">
        <f t="shared" si="115"/>
        <v>0</v>
      </c>
      <c r="M188" s="31">
        <f t="shared" si="119"/>
        <v>0</v>
      </c>
      <c r="N188" s="32"/>
      <c r="O188" s="32"/>
      <c r="P188" s="33"/>
      <c r="Q188" s="33"/>
      <c r="R188" s="33"/>
      <c r="S188" s="34"/>
      <c r="T188" s="34"/>
      <c r="U188" s="35">
        <f t="shared" si="120"/>
        <v>0.94911839922631269</v>
      </c>
      <c r="V188" s="35">
        <f t="shared" si="120"/>
        <v>0.91657888297056067</v>
      </c>
      <c r="W188" s="36">
        <f t="shared" si="120"/>
        <v>0.99977507360197393</v>
      </c>
      <c r="X188" s="36">
        <f t="shared" si="120"/>
        <v>0.9846794574930009</v>
      </c>
      <c r="AG188">
        <f t="shared" si="116"/>
        <v>15.151195897440212</v>
      </c>
      <c r="AH188" s="29">
        <f t="shared" si="121"/>
        <v>0.88215731024671573</v>
      </c>
      <c r="AI188" s="29">
        <f t="shared" si="121"/>
        <v>0.98819093698814031</v>
      </c>
      <c r="AJ188" s="29">
        <f t="shared" si="121"/>
        <v>0.2587007625342419</v>
      </c>
      <c r="AK188" s="29">
        <f t="shared" si="121"/>
        <v>0.98583417157955588</v>
      </c>
      <c r="AL188" s="29">
        <f t="shared" si="121"/>
        <v>0</v>
      </c>
      <c r="AM188" s="30">
        <f t="shared" si="117"/>
        <v>0</v>
      </c>
      <c r="AN188" s="31">
        <f t="shared" si="113"/>
        <v>0</v>
      </c>
      <c r="AO188" s="32"/>
      <c r="AP188" s="32"/>
      <c r="AQ188" s="33"/>
      <c r="AR188" s="33"/>
      <c r="AS188" s="33"/>
      <c r="AT188" s="34"/>
      <c r="AU188" s="34"/>
      <c r="AV188" s="35">
        <f t="shared" si="122"/>
        <v>0.88675306712618407</v>
      </c>
      <c r="AW188" s="35">
        <f t="shared" si="122"/>
        <v>0.83201177971793161</v>
      </c>
      <c r="AX188" s="36">
        <f t="shared" si="122"/>
        <v>0.99917182159738427</v>
      </c>
      <c r="AY188" s="36">
        <f t="shared" si="122"/>
        <v>0.96406810141219756</v>
      </c>
    </row>
    <row r="189" spans="1:51" x14ac:dyDescent="0.3">
      <c r="A189" s="73">
        <v>6.5</v>
      </c>
      <c r="B189" s="2">
        <f>IF(AND('Graph-outputs'!$BS$2=TRUE, OR('Graph-outputs'!$BT$1=13, 'Graph-outputs'!$BT$1=14)), 'Calcs-control3'!A189, "")</f>
        <v>6.5</v>
      </c>
      <c r="F189">
        <v>19</v>
      </c>
      <c r="G189" s="29">
        <f t="shared" si="118"/>
        <v>0.98090836101087753</v>
      </c>
      <c r="H189" s="29">
        <f t="shared" si="118"/>
        <v>0.99723999369248706</v>
      </c>
      <c r="I189" s="29">
        <f t="shared" si="118"/>
        <v>0.85302638416000254</v>
      </c>
      <c r="J189" s="29">
        <f t="shared" si="118"/>
        <v>0.99696556969585348</v>
      </c>
      <c r="K189" s="29">
        <f t="shared" si="118"/>
        <v>0</v>
      </c>
      <c r="L189" s="30">
        <f t="shared" si="115"/>
        <v>0</v>
      </c>
      <c r="M189" s="31">
        <f t="shared" si="119"/>
        <v>9.973387645971965E-2</v>
      </c>
      <c r="N189" s="32"/>
      <c r="O189" s="32"/>
      <c r="P189" s="33"/>
      <c r="Q189" s="33"/>
      <c r="R189" s="33"/>
      <c r="S189" s="34"/>
      <c r="T189" s="34"/>
      <c r="U189" s="35">
        <f t="shared" si="120"/>
        <v>0.9614838942931202</v>
      </c>
      <c r="V189" s="35">
        <f t="shared" si="120"/>
        <v>0.93457278490641538</v>
      </c>
      <c r="W189" s="36">
        <f t="shared" si="120"/>
        <v>0.99985274244256139</v>
      </c>
      <c r="X189" s="36">
        <f t="shared" si="120"/>
        <v>0.9885037820747854</v>
      </c>
      <c r="AG189">
        <f t="shared" si="116"/>
        <v>15.934227459578645</v>
      </c>
      <c r="AH189" s="29">
        <f t="shared" si="121"/>
        <v>0.91625633673374229</v>
      </c>
      <c r="AI189" s="29">
        <f t="shared" si="121"/>
        <v>0.99123290428834476</v>
      </c>
      <c r="AJ189" s="29">
        <f t="shared" si="121"/>
        <v>0.4568292679838748</v>
      </c>
      <c r="AK189" s="29">
        <f t="shared" si="121"/>
        <v>0.98967605269721981</v>
      </c>
      <c r="AL189" s="29">
        <f t="shared" si="121"/>
        <v>0</v>
      </c>
      <c r="AM189" s="30">
        <f t="shared" si="117"/>
        <v>0</v>
      </c>
      <c r="AN189" s="31">
        <f t="shared" si="113"/>
        <v>0</v>
      </c>
      <c r="AO189" s="32"/>
      <c r="AP189" s="32"/>
      <c r="AQ189" s="33"/>
      <c r="AR189" s="33"/>
      <c r="AS189" s="33"/>
      <c r="AT189" s="34"/>
      <c r="AU189" s="34"/>
      <c r="AV189" s="35">
        <f t="shared" si="122"/>
        <v>0.90916521548401041</v>
      </c>
      <c r="AW189" s="35">
        <f t="shared" si="122"/>
        <v>0.86152712398628517</v>
      </c>
      <c r="AX189" s="36">
        <f t="shared" si="122"/>
        <v>0.99942948188018788</v>
      </c>
      <c r="AY189" s="36">
        <f t="shared" si="122"/>
        <v>0.97170889425169227</v>
      </c>
    </row>
    <row r="190" spans="1:51" x14ac:dyDescent="0.3">
      <c r="A190" s="73">
        <v>6.75</v>
      </c>
      <c r="B190" s="2">
        <f>IF(AND('Graph-outputs'!$BS$2=TRUE, OR('Graph-outputs'!$BT$1=13, 'Graph-outputs'!$BT$1=14)), 'Calcs-control3'!A190, "")</f>
        <v>6.75</v>
      </c>
      <c r="F190">
        <v>20</v>
      </c>
      <c r="G190" s="29">
        <f t="shared" si="118"/>
        <v>0.98862171294077583</v>
      </c>
      <c r="H190" s="29">
        <f t="shared" si="118"/>
        <v>0.99809633408057818</v>
      </c>
      <c r="I190" s="29">
        <f t="shared" si="118"/>
        <v>0.90627781709210353</v>
      </c>
      <c r="J190" s="29">
        <f t="shared" si="118"/>
        <v>0.99795056299350926</v>
      </c>
      <c r="K190" s="29">
        <f t="shared" si="118"/>
        <v>0</v>
      </c>
      <c r="L190" s="30">
        <f t="shared" si="115"/>
        <v>0</v>
      </c>
      <c r="M190" s="31">
        <f t="shared" si="119"/>
        <v>0.21991500182829071</v>
      </c>
      <c r="N190" s="32"/>
      <c r="O190" s="32"/>
      <c r="P190" s="33"/>
      <c r="Q190" s="33"/>
      <c r="R190" s="33"/>
      <c r="S190" s="34"/>
      <c r="T190" s="34"/>
      <c r="U190" s="35">
        <f t="shared" si="120"/>
        <v>0.9707877087503195</v>
      </c>
      <c r="V190" s="35">
        <f t="shared" si="120"/>
        <v>0.94858232091086614</v>
      </c>
      <c r="W190" s="36">
        <f t="shared" si="120"/>
        <v>0.99990191803125861</v>
      </c>
      <c r="X190" s="36">
        <f t="shared" si="120"/>
        <v>0.99131552524208555</v>
      </c>
      <c r="AG190">
        <f t="shared" si="116"/>
        <v>16.75772701061085</v>
      </c>
      <c r="AH190" s="29">
        <f t="shared" si="121"/>
        <v>0.94256317584900939</v>
      </c>
      <c r="AI190" s="29">
        <f t="shared" si="121"/>
        <v>0.99358529067273105</v>
      </c>
      <c r="AJ190" s="29">
        <f t="shared" si="121"/>
        <v>0.61270357969006239</v>
      </c>
      <c r="AK190" s="29">
        <f t="shared" si="121"/>
        <v>0.99258873803498537</v>
      </c>
      <c r="AL190" s="29">
        <f t="shared" si="121"/>
        <v>0</v>
      </c>
      <c r="AM190" s="30">
        <f t="shared" si="117"/>
        <v>0</v>
      </c>
      <c r="AN190" s="31">
        <f t="shared" si="113"/>
        <v>0</v>
      </c>
      <c r="AO190" s="32"/>
      <c r="AP190" s="32"/>
      <c r="AQ190" s="33"/>
      <c r="AR190" s="33"/>
      <c r="AS190" s="33"/>
      <c r="AT190" s="34"/>
      <c r="AU190" s="34"/>
      <c r="AV190" s="35">
        <f t="shared" si="122"/>
        <v>0.92794130214296322</v>
      </c>
      <c r="AW190" s="35">
        <f t="shared" si="122"/>
        <v>0.88692893403423567</v>
      </c>
      <c r="AX190" s="36">
        <f t="shared" si="122"/>
        <v>0.99960989448221405</v>
      </c>
      <c r="AY190" s="36">
        <f t="shared" si="122"/>
        <v>0.97791471500306448</v>
      </c>
    </row>
    <row r="191" spans="1:51" x14ac:dyDescent="0.3">
      <c r="A191" s="73">
        <v>7</v>
      </c>
      <c r="B191" s="2">
        <f>IF(AND('Graph-outputs'!$BS$2=TRUE, OR('Graph-outputs'!$BT$1=13, 'Graph-outputs'!$BT$1=14)), 'Calcs-control3'!A191, "")</f>
        <v>7</v>
      </c>
      <c r="F191">
        <v>21</v>
      </c>
      <c r="G191" s="29">
        <f t="shared" si="118"/>
        <v>0.99329100611680632</v>
      </c>
      <c r="H191" s="29">
        <f t="shared" si="118"/>
        <v>0.99868232180740213</v>
      </c>
      <c r="I191" s="29">
        <f t="shared" si="118"/>
        <v>0.94071403400153741</v>
      </c>
      <c r="J191" s="29">
        <f t="shared" si="118"/>
        <v>0.99860991910217334</v>
      </c>
      <c r="K191" s="29">
        <f t="shared" si="118"/>
        <v>0</v>
      </c>
      <c r="L191" s="30">
        <f t="shared" si="115"/>
        <v>0</v>
      </c>
      <c r="M191" s="31">
        <f t="shared" si="119"/>
        <v>0.32461671705782025</v>
      </c>
      <c r="N191" s="32"/>
      <c r="O191" s="32"/>
      <c r="P191" s="33"/>
      <c r="Q191" s="33"/>
      <c r="R191" s="33"/>
      <c r="S191" s="34"/>
      <c r="T191" s="34"/>
      <c r="U191" s="35">
        <f t="shared" si="120"/>
        <v>0.9777934786196516</v>
      </c>
      <c r="V191" s="35">
        <f t="shared" si="120"/>
        <v>0.95949914771170863</v>
      </c>
      <c r="W191" s="36">
        <f t="shared" si="120"/>
        <v>0.99993356278376289</v>
      </c>
      <c r="X191" s="36">
        <f t="shared" si="120"/>
        <v>0.99339435944217835</v>
      </c>
      <c r="AG191">
        <f t="shared" si="116"/>
        <v>17.623785983633894</v>
      </c>
      <c r="AH191" s="29">
        <f t="shared" si="121"/>
        <v>0.9620280948080201</v>
      </c>
      <c r="AI191" s="29">
        <f t="shared" si="121"/>
        <v>0.99537542126238809</v>
      </c>
      <c r="AJ191" s="29">
        <f t="shared" si="121"/>
        <v>0.7315918625367861</v>
      </c>
      <c r="AK191" s="29">
        <f t="shared" si="121"/>
        <v>0.99476049783930942</v>
      </c>
      <c r="AL191" s="29">
        <f t="shared" si="121"/>
        <v>0</v>
      </c>
      <c r="AM191" s="30">
        <f t="shared" si="117"/>
        <v>0</v>
      </c>
      <c r="AN191" s="31">
        <f t="shared" si="113"/>
        <v>0</v>
      </c>
      <c r="AO191" s="32"/>
      <c r="AP191" s="32"/>
      <c r="AQ191" s="33"/>
      <c r="AR191" s="33"/>
      <c r="AS191" s="33"/>
      <c r="AT191" s="34"/>
      <c r="AU191" s="34"/>
      <c r="AV191" s="35">
        <f t="shared" si="122"/>
        <v>0.94347566820823092</v>
      </c>
      <c r="AW191" s="35">
        <f t="shared" si="122"/>
        <v>0.9085529362840562</v>
      </c>
      <c r="AX191" s="36">
        <f t="shared" si="122"/>
        <v>0.99973501975178691</v>
      </c>
      <c r="AY191" s="36">
        <f t="shared" si="122"/>
        <v>0.98290267993786695</v>
      </c>
    </row>
    <row r="192" spans="1:51" x14ac:dyDescent="0.3">
      <c r="A192" s="73">
        <v>7.25</v>
      </c>
      <c r="B192" s="2">
        <f>IF(AND('Graph-outputs'!$BS$2=TRUE, OR('Graph-outputs'!$BT$1=13, 'Graph-outputs'!$BT$1=14)), 'Calcs-control3'!A192, "")</f>
        <v>7.25</v>
      </c>
      <c r="F192">
        <v>22</v>
      </c>
      <c r="G192" s="29">
        <f t="shared" si="118"/>
        <v>0.99607200524036743</v>
      </c>
      <c r="H192" s="29">
        <f t="shared" si="118"/>
        <v>0.99908433915370198</v>
      </c>
      <c r="I192" s="29">
        <f t="shared" si="118"/>
        <v>0.96272614514515287</v>
      </c>
      <c r="J192" s="29">
        <f t="shared" si="118"/>
        <v>0.99905274603864591</v>
      </c>
      <c r="K192" s="29">
        <f t="shared" si="118"/>
        <v>0</v>
      </c>
      <c r="L192" s="30">
        <f t="shared" si="115"/>
        <v>0</v>
      </c>
      <c r="M192" s="31">
        <f t="shared" si="119"/>
        <v>0.41556122124961303</v>
      </c>
      <c r="N192" s="32"/>
      <c r="O192" s="32"/>
      <c r="P192" s="33"/>
      <c r="Q192" s="33"/>
      <c r="R192" s="33"/>
      <c r="S192" s="34"/>
      <c r="T192" s="34"/>
      <c r="U192" s="35">
        <f t="shared" si="120"/>
        <v>0.9830754086818706</v>
      </c>
      <c r="V192" s="35">
        <f t="shared" si="120"/>
        <v>0.9680167238923687</v>
      </c>
      <c r="W192" s="36">
        <f t="shared" si="120"/>
        <v>0.99995425342526933</v>
      </c>
      <c r="X192" s="36">
        <f t="shared" si="120"/>
        <v>0.99494033969792417</v>
      </c>
      <c r="AG192">
        <f t="shared" si="116"/>
        <v>18.534603899458592</v>
      </c>
      <c r="AH192" s="29">
        <f t="shared" si="121"/>
        <v>0.97582343530833282</v>
      </c>
      <c r="AI192" s="29">
        <f t="shared" si="121"/>
        <v>0.99671558147462347</v>
      </c>
      <c r="AJ192" s="29">
        <f t="shared" si="121"/>
        <v>0.8193913994395331</v>
      </c>
      <c r="AK192" s="29">
        <f t="shared" si="121"/>
        <v>0.99635266537236034</v>
      </c>
      <c r="AL192" s="29">
        <f t="shared" si="121"/>
        <v>0</v>
      </c>
      <c r="AM192" s="30">
        <f t="shared" si="117"/>
        <v>0</v>
      </c>
      <c r="AN192" s="31">
        <f t="shared" si="113"/>
        <v>3.8021910101817546E-2</v>
      </c>
      <c r="AO192" s="32"/>
      <c r="AP192" s="32"/>
      <c r="AQ192" s="33"/>
      <c r="AR192" s="33"/>
      <c r="AS192" s="33"/>
      <c r="AT192" s="34"/>
      <c r="AU192" s="34"/>
      <c r="AV192" s="35">
        <f t="shared" si="122"/>
        <v>0.95616484926332701</v>
      </c>
      <c r="AW192" s="35">
        <f t="shared" si="122"/>
        <v>0.92675705322434265</v>
      </c>
      <c r="AX192" s="36">
        <f t="shared" si="122"/>
        <v>0.9998210406484398</v>
      </c>
      <c r="AY192" s="36">
        <f t="shared" si="122"/>
        <v>0.98687066927787626</v>
      </c>
    </row>
    <row r="193" spans="1:51" x14ac:dyDescent="0.3">
      <c r="A193" s="73">
        <v>7.5</v>
      </c>
      <c r="B193" s="2">
        <f>IF(AND('Graph-outputs'!$BS$2=TRUE, OR('Graph-outputs'!$BT$1=13, 'Graph-outputs'!$BT$1=14)), 'Calcs-control3'!A193, "")</f>
        <v>7.5</v>
      </c>
      <c r="F193">
        <v>23</v>
      </c>
      <c r="G193" s="29">
        <f t="shared" si="118"/>
        <v>0.99770863651320774</v>
      </c>
      <c r="H193" s="29">
        <f t="shared" si="118"/>
        <v>0.99936098269165452</v>
      </c>
      <c r="I193" s="29">
        <f t="shared" si="118"/>
        <v>0.97666632804500564</v>
      </c>
      <c r="J193" s="29">
        <f t="shared" si="118"/>
        <v>0.9993512731666796</v>
      </c>
      <c r="K193" s="29">
        <f t="shared" si="118"/>
        <v>0</v>
      </c>
      <c r="L193" s="30">
        <f t="shared" si="115"/>
        <v>0</v>
      </c>
      <c r="M193" s="31">
        <f t="shared" si="119"/>
        <v>0.49436288751282209</v>
      </c>
      <c r="N193" s="32"/>
      <c r="O193" s="32"/>
      <c r="P193" s="33"/>
      <c r="Q193" s="33"/>
      <c r="R193" s="33"/>
      <c r="S193" s="34"/>
      <c r="T193" s="34"/>
      <c r="U193" s="35">
        <f t="shared" si="120"/>
        <v>0.98706421128567312</v>
      </c>
      <c r="V193" s="35">
        <f t="shared" si="120"/>
        <v>0.97467301159350683</v>
      </c>
      <c r="W193" s="36">
        <f t="shared" si="120"/>
        <v>0.99996799421144067</v>
      </c>
      <c r="X193" s="36">
        <f t="shared" si="120"/>
        <v>0.99609702717485105</v>
      </c>
      <c r="AG193">
        <f t="shared" si="116"/>
        <v>19.49249395270925</v>
      </c>
      <c r="AH193" s="29">
        <f t="shared" si="121"/>
        <v>0.98518054817284995</v>
      </c>
      <c r="AI193" s="29">
        <f t="shared" si="121"/>
        <v>0.99770236711552363</v>
      </c>
      <c r="AJ193" s="29">
        <f t="shared" si="121"/>
        <v>0.88210410577876996</v>
      </c>
      <c r="AK193" s="29">
        <f t="shared" si="121"/>
        <v>0.99750013726667019</v>
      </c>
      <c r="AL193" s="29">
        <f t="shared" si="121"/>
        <v>0</v>
      </c>
      <c r="AM193" s="30">
        <f t="shared" si="117"/>
        <v>0</v>
      </c>
      <c r="AN193" s="31">
        <f t="shared" si="113"/>
        <v>0.16096841582162513</v>
      </c>
      <c r="AO193" s="32"/>
      <c r="AP193" s="32"/>
      <c r="AQ193" s="33"/>
      <c r="AR193" s="33"/>
      <c r="AS193" s="33"/>
      <c r="AT193" s="34"/>
      <c r="AU193" s="34"/>
      <c r="AV193" s="35">
        <f t="shared" si="122"/>
        <v>0.96639605092185765</v>
      </c>
      <c r="AW193" s="35">
        <f t="shared" si="122"/>
        <v>0.94190968216893456</v>
      </c>
      <c r="AX193" s="36">
        <f t="shared" si="122"/>
        <v>0.99987970886791755</v>
      </c>
      <c r="AY193" s="36">
        <f t="shared" si="122"/>
        <v>0.98999550977529482</v>
      </c>
    </row>
    <row r="194" spans="1:51" x14ac:dyDescent="0.3">
      <c r="A194" s="73">
        <v>7.75</v>
      </c>
      <c r="B194" s="2">
        <f>IF(AND('Graph-outputs'!$BS$2=TRUE, OR('Graph-outputs'!$BT$1=13, 'Graph-outputs'!$BT$1=14)), 'Calcs-control3'!A194, "")</f>
        <v>7.75</v>
      </c>
      <c r="F194">
        <v>24</v>
      </c>
      <c r="G194" s="29">
        <f t="shared" si="118"/>
        <v>0.99866407582037708</v>
      </c>
      <c r="H194" s="29">
        <f t="shared" si="118"/>
        <v>0.99955200908684283</v>
      </c>
      <c r="I194" s="29">
        <f t="shared" si="118"/>
        <v>0.98543141807776147</v>
      </c>
      <c r="J194" s="29">
        <f t="shared" si="118"/>
        <v>0.9995533648754088</v>
      </c>
      <c r="K194" s="29">
        <f t="shared" si="118"/>
        <v>0</v>
      </c>
      <c r="L194" s="30">
        <f t="shared" si="115"/>
        <v>0</v>
      </c>
      <c r="M194" s="31">
        <f t="shared" si="119"/>
        <v>0.56250848014834443</v>
      </c>
      <c r="N194" s="32"/>
      <c r="O194" s="32"/>
      <c r="P194" s="33"/>
      <c r="Q194" s="33"/>
      <c r="R194" s="33"/>
      <c r="S194" s="34"/>
      <c r="T194" s="34"/>
      <c r="U194" s="35">
        <f t="shared" si="120"/>
        <v>0.99008245679871953</v>
      </c>
      <c r="V194" s="35">
        <f t="shared" si="120"/>
        <v>0.97988464718105917</v>
      </c>
      <c r="W194" s="36">
        <f t="shared" si="120"/>
        <v>0.99997725910953728</v>
      </c>
      <c r="X194" s="36">
        <f t="shared" si="120"/>
        <v>0.99696783058542171</v>
      </c>
      <c r="AG194">
        <f t="shared" si="116"/>
        <v>20.499888886619559</v>
      </c>
      <c r="AH194" s="29">
        <f t="shared" si="121"/>
        <v>0.99125272536801867</v>
      </c>
      <c r="AI194" s="29">
        <f t="shared" si="121"/>
        <v>0.99841687776556753</v>
      </c>
      <c r="AJ194" s="29">
        <f t="shared" si="121"/>
        <v>0.9253890708433048</v>
      </c>
      <c r="AK194" s="29">
        <f t="shared" si="121"/>
        <v>0.99831300560951353</v>
      </c>
      <c r="AL194" s="29">
        <f t="shared" si="121"/>
        <v>0</v>
      </c>
      <c r="AM194" s="30">
        <f t="shared" si="117"/>
        <v>0</v>
      </c>
      <c r="AN194" s="31">
        <f t="shared" si="113"/>
        <v>0.27407931506078442</v>
      </c>
      <c r="AO194" s="32"/>
      <c r="AP194" s="32"/>
      <c r="AQ194" s="33"/>
      <c r="AR194" s="33"/>
      <c r="AS194" s="33"/>
      <c r="AT194" s="34"/>
      <c r="AU194" s="34"/>
      <c r="AV194" s="35">
        <f t="shared" si="122"/>
        <v>0.9745373416668176</v>
      </c>
      <c r="AW194" s="35">
        <f t="shared" si="122"/>
        <v>0.95437867226951334</v>
      </c>
      <c r="AX194" s="36">
        <f t="shared" si="122"/>
        <v>0.99991944056147408</v>
      </c>
      <c r="AY194" s="36">
        <f t="shared" si="122"/>
        <v>0.99243226629609638</v>
      </c>
    </row>
    <row r="195" spans="1:51" x14ac:dyDescent="0.3">
      <c r="A195" s="73">
        <v>8</v>
      </c>
      <c r="B195" s="2">
        <f>IF(AND('Graph-outputs'!$BS$2=TRUE, OR('Graph-outputs'!$BT$1=13, 'Graph-outputs'!$BT$1=14)), 'Calcs-control3'!A195, "")</f>
        <v>8</v>
      </c>
      <c r="F195">
        <v>25</v>
      </c>
      <c r="G195" s="29">
        <f t="shared" si="118"/>
        <v>0.99921934090999798</v>
      </c>
      <c r="H195" s="29">
        <f t="shared" si="118"/>
        <v>0.99968441786380591</v>
      </c>
      <c r="I195" s="29">
        <f t="shared" si="118"/>
        <v>0.99091382549712081</v>
      </c>
      <c r="J195" s="29">
        <f t="shared" si="118"/>
        <v>0.99969079486928147</v>
      </c>
      <c r="K195" s="29">
        <f t="shared" si="118"/>
        <v>0</v>
      </c>
      <c r="L195" s="30">
        <f t="shared" si="115"/>
        <v>0</v>
      </c>
      <c r="M195" s="31">
        <f t="shared" si="119"/>
        <v>0.62134806310767488</v>
      </c>
      <c r="N195" s="32"/>
      <c r="O195" s="32"/>
      <c r="P195" s="33"/>
      <c r="Q195" s="33"/>
      <c r="R195" s="33"/>
      <c r="S195" s="34"/>
      <c r="T195" s="34"/>
      <c r="U195" s="35">
        <f t="shared" si="120"/>
        <v>0.99237152285854424</v>
      </c>
      <c r="V195" s="35">
        <f t="shared" si="120"/>
        <v>0.98397399310788558</v>
      </c>
      <c r="W195" s="36">
        <f t="shared" si="120"/>
        <v>0.99998359887416399</v>
      </c>
      <c r="X195" s="36">
        <f t="shared" si="120"/>
        <v>0.99762755069835996</v>
      </c>
      <c r="AG195">
        <f t="shared" si="116"/>
        <v>21.559347171444852</v>
      </c>
      <c r="AH195" s="29">
        <f t="shared" si="121"/>
        <v>0.99502380461310014</v>
      </c>
      <c r="AI195" s="29">
        <f t="shared" si="121"/>
        <v>0.99892558876389992</v>
      </c>
      <c r="AJ195" s="29">
        <f t="shared" si="121"/>
        <v>0.95423927966024569</v>
      </c>
      <c r="AK195" s="29">
        <f t="shared" si="121"/>
        <v>0.99887899253533163</v>
      </c>
      <c r="AL195" s="29">
        <f t="shared" si="121"/>
        <v>0</v>
      </c>
      <c r="AM195" s="30">
        <f t="shared" si="117"/>
        <v>0</v>
      </c>
      <c r="AN195" s="31">
        <f t="shared" si="113"/>
        <v>0.37707549949528074</v>
      </c>
      <c r="AO195" s="32"/>
      <c r="AP195" s="32"/>
      <c r="AQ195" s="33"/>
      <c r="AR195" s="33"/>
      <c r="AS195" s="33"/>
      <c r="AT195" s="34"/>
      <c r="AU195" s="34"/>
      <c r="AV195" s="35">
        <f t="shared" si="122"/>
        <v>0.98092991726846313</v>
      </c>
      <c r="AW195" s="35">
        <f t="shared" si="122"/>
        <v>0.96452150404816528</v>
      </c>
      <c r="AX195" s="36">
        <f t="shared" si="122"/>
        <v>0.99994618514311839</v>
      </c>
      <c r="AY195" s="36">
        <f t="shared" si="122"/>
        <v>0.9943144879716781</v>
      </c>
    </row>
    <row r="196" spans="1:51" x14ac:dyDescent="0.3">
      <c r="A196" s="73">
        <v>8.25</v>
      </c>
      <c r="B196" s="2">
        <f>IF(AND('Graph-outputs'!$BS$2=TRUE, OR('Graph-outputs'!$BT$1=13, 'Graph-outputs'!$BT$1=14)), 'Calcs-control3'!A196, "")</f>
        <v>8.25</v>
      </c>
      <c r="F196">
        <v>26</v>
      </c>
      <c r="G196" s="29">
        <f t="shared" si="118"/>
        <v>0.99954161607725944</v>
      </c>
      <c r="H196" s="29">
        <f t="shared" si="118"/>
        <v>0.99977657369758521</v>
      </c>
      <c r="I196" s="29">
        <f t="shared" si="118"/>
        <v>0.99433116030038282</v>
      </c>
      <c r="J196" s="29">
        <f t="shared" si="118"/>
        <v>0.99978470527252505</v>
      </c>
      <c r="K196" s="29">
        <f t="shared" si="118"/>
        <v>0</v>
      </c>
      <c r="L196" s="30">
        <f t="shared" si="115"/>
        <v>0</v>
      </c>
      <c r="M196" s="31">
        <f t="shared" si="119"/>
        <v>0.67209362849070498</v>
      </c>
      <c r="N196" s="32"/>
      <c r="O196" s="32"/>
      <c r="P196" s="33"/>
      <c r="Q196" s="33"/>
      <c r="R196" s="33"/>
      <c r="S196" s="34"/>
      <c r="T196" s="34"/>
      <c r="U196" s="35">
        <f t="shared" si="120"/>
        <v>0.9941119924027042</v>
      </c>
      <c r="V196" s="35">
        <f t="shared" si="120"/>
        <v>0.98719037900639606</v>
      </c>
      <c r="W196" s="36">
        <f t="shared" si="120"/>
        <v>0.99998799946602102</v>
      </c>
      <c r="X196" s="36">
        <f t="shared" si="120"/>
        <v>0.99813054255244482</v>
      </c>
      <c r="AG196">
        <f t="shared" si="116"/>
        <v>22.673559502181952</v>
      </c>
      <c r="AH196" s="29">
        <f t="shared" si="121"/>
        <v>0.99726727866737308</v>
      </c>
      <c r="AI196" s="29">
        <f t="shared" si="121"/>
        <v>0.99928171296394719</v>
      </c>
      <c r="AJ196" s="29">
        <f t="shared" si="121"/>
        <v>0.97280129857019992</v>
      </c>
      <c r="AK196" s="29">
        <f t="shared" si="121"/>
        <v>0.99926635910204231</v>
      </c>
      <c r="AL196" s="29">
        <f t="shared" si="121"/>
        <v>0</v>
      </c>
      <c r="AM196" s="30">
        <f t="shared" si="117"/>
        <v>0</v>
      </c>
      <c r="AN196" s="31">
        <f t="shared" si="113"/>
        <v>0.46987988366803379</v>
      </c>
      <c r="AO196" s="32"/>
      <c r="AP196" s="32"/>
      <c r="AQ196" s="33"/>
      <c r="AR196" s="33"/>
      <c r="AS196" s="33"/>
      <c r="AT196" s="34"/>
      <c r="AU196" s="34"/>
      <c r="AV196" s="35">
        <f t="shared" si="122"/>
        <v>0.98588261076888251</v>
      </c>
      <c r="AW196" s="35">
        <f t="shared" si="122"/>
        <v>0.97267705865382115</v>
      </c>
      <c r="AX196" s="36">
        <f t="shared" si="122"/>
        <v>0.99996409779686402</v>
      </c>
      <c r="AY196" s="36">
        <f t="shared" si="122"/>
        <v>0.99575521940801615</v>
      </c>
    </row>
    <row r="197" spans="1:51" x14ac:dyDescent="0.3">
      <c r="A197" s="73">
        <v>8.5</v>
      </c>
      <c r="B197" s="2">
        <f>IF(AND('Graph-outputs'!$BS$2=TRUE, OR('Graph-outputs'!$BT$1=13, 'Graph-outputs'!$BT$1=14)), 'Calcs-control3'!A197, "")</f>
        <v>8.5</v>
      </c>
      <c r="F197">
        <v>27</v>
      </c>
      <c r="G197" s="29">
        <f t="shared" si="118"/>
        <v>0.99972894794380185</v>
      </c>
      <c r="H197" s="29">
        <f t="shared" si="118"/>
        <v>0.99984099431119311</v>
      </c>
      <c r="I197" s="29">
        <f t="shared" si="118"/>
        <v>0.99645739398848387</v>
      </c>
      <c r="J197" s="29">
        <f t="shared" si="118"/>
        <v>0.99984920470672378</v>
      </c>
      <c r="K197" s="29">
        <f t="shared" si="118"/>
        <v>0</v>
      </c>
      <c r="L197" s="30">
        <f t="shared" si="115"/>
        <v>0</v>
      </c>
      <c r="M197" s="31">
        <f t="shared" si="119"/>
        <v>0.71582305962976056</v>
      </c>
      <c r="N197" s="32"/>
      <c r="O197" s="32"/>
      <c r="P197" s="33"/>
      <c r="Q197" s="33"/>
      <c r="R197" s="33"/>
      <c r="S197" s="34"/>
      <c r="T197" s="34"/>
      <c r="U197" s="35">
        <f t="shared" si="120"/>
        <v>0.9954390092737716</v>
      </c>
      <c r="V197" s="35">
        <f t="shared" si="120"/>
        <v>0.98972667598326591</v>
      </c>
      <c r="W197" s="36">
        <f t="shared" si="120"/>
        <v>0.99999109652880924</v>
      </c>
      <c r="X197" s="36">
        <f t="shared" si="120"/>
        <v>0.99851649615704696</v>
      </c>
      <c r="AG197">
        <f t="shared" si="116"/>
        <v>23.845355632098787</v>
      </c>
      <c r="AH197" s="29">
        <f t="shared" si="121"/>
        <v>0.9985479505739282</v>
      </c>
      <c r="AI197" s="29">
        <f t="shared" si="121"/>
        <v>0.99952686158326487</v>
      </c>
      <c r="AJ197" s="29">
        <f t="shared" si="121"/>
        <v>0.984328906454916</v>
      </c>
      <c r="AK197" s="29">
        <f t="shared" si="121"/>
        <v>0.99952699302392278</v>
      </c>
      <c r="AL197" s="29">
        <f t="shared" si="121"/>
        <v>0</v>
      </c>
      <c r="AM197" s="30">
        <f t="shared" si="117"/>
        <v>0</v>
      </c>
      <c r="AN197" s="31">
        <f t="shared" si="113"/>
        <v>0.55261078691326215</v>
      </c>
      <c r="AO197" s="32"/>
      <c r="AP197" s="32"/>
      <c r="AQ197" s="33"/>
      <c r="AR197" s="33"/>
      <c r="AS197" s="33"/>
      <c r="AT197" s="34"/>
      <c r="AU197" s="34"/>
      <c r="AV197" s="35">
        <f t="shared" si="122"/>
        <v>0.98966864304543412</v>
      </c>
      <c r="AW197" s="35">
        <f t="shared" si="122"/>
        <v>0.97915922348497686</v>
      </c>
      <c r="AX197" s="36">
        <f t="shared" si="122"/>
        <v>0.99997604863538836</v>
      </c>
      <c r="AY197" s="36">
        <f t="shared" si="122"/>
        <v>0.99684857338350885</v>
      </c>
    </row>
    <row r="198" spans="1:51" x14ac:dyDescent="0.3">
      <c r="A198" s="73">
        <v>8.75</v>
      </c>
      <c r="B198" s="2">
        <f>IF(AND('Graph-outputs'!$BS$2=TRUE, OR('Graph-outputs'!$BT$1=13, 'Graph-outputs'!$BT$1=14)), 'Calcs-control3'!A198, "")</f>
        <v>8.75</v>
      </c>
      <c r="F198">
        <v>28</v>
      </c>
      <c r="G198" s="29">
        <f t="shared" si="118"/>
        <v>0.99983827674279124</v>
      </c>
      <c r="H198" s="29">
        <f t="shared" si="118"/>
        <v>0.99988623398599907</v>
      </c>
      <c r="I198" s="29">
        <f t="shared" si="118"/>
        <v>0.99777985436068251</v>
      </c>
      <c r="J198" s="29">
        <f t="shared" si="118"/>
        <v>0.99989373969813422</v>
      </c>
      <c r="K198" s="29">
        <f t="shared" si="118"/>
        <v>0</v>
      </c>
      <c r="L198" s="30">
        <f t="shared" si="115"/>
        <v>0</v>
      </c>
      <c r="M198" s="31">
        <f t="shared" si="119"/>
        <v>0.75348756899825875</v>
      </c>
      <c r="N198" s="32"/>
      <c r="O198" s="32"/>
      <c r="P198" s="33"/>
      <c r="Q198" s="33"/>
      <c r="R198" s="33"/>
      <c r="S198" s="34"/>
      <c r="T198" s="34"/>
      <c r="U198" s="35">
        <f t="shared" si="120"/>
        <v>0.99645379102489595</v>
      </c>
      <c r="V198" s="35">
        <f t="shared" si="120"/>
        <v>0.99173216823064392</v>
      </c>
      <c r="W198" s="36">
        <f t="shared" si="120"/>
        <v>0.99999330545693677</v>
      </c>
      <c r="X198" s="36">
        <f t="shared" si="120"/>
        <v>0.99881454049790763</v>
      </c>
      <c r="AG198">
        <f t="shared" si="116"/>
        <v>25.07771155942881</v>
      </c>
      <c r="AH198" s="29">
        <f t="shared" si="121"/>
        <v>0.9992511343063436</v>
      </c>
      <c r="AI198" s="29">
        <f t="shared" si="121"/>
        <v>0.99969283041061152</v>
      </c>
      <c r="AJ198" s="29">
        <f t="shared" si="121"/>
        <v>0.99124117145337809</v>
      </c>
      <c r="AK198" s="29">
        <f t="shared" si="121"/>
        <v>0.99969943458076338</v>
      </c>
      <c r="AL198" s="29">
        <f t="shared" si="121"/>
        <v>0</v>
      </c>
      <c r="AM198" s="30">
        <f t="shared" si="117"/>
        <v>0</v>
      </c>
      <c r="AN198" s="31">
        <f t="shared" si="113"/>
        <v>0.62556694886135977</v>
      </c>
      <c r="AO198" s="32"/>
      <c r="AP198" s="32"/>
      <c r="AQ198" s="33"/>
      <c r="AR198" s="33"/>
      <c r="AS198" s="33"/>
      <c r="AT198" s="34"/>
      <c r="AU198" s="34"/>
      <c r="AV198" s="35">
        <f t="shared" si="122"/>
        <v>0.99252445000168676</v>
      </c>
      <c r="AW198" s="35">
        <f t="shared" si="122"/>
        <v>0.98425243205951274</v>
      </c>
      <c r="AX198" s="36">
        <f t="shared" si="122"/>
        <v>0.99998400040938307</v>
      </c>
      <c r="AY198" s="36">
        <f t="shared" si="122"/>
        <v>0.99767166617416025</v>
      </c>
    </row>
    <row r="199" spans="1:51" x14ac:dyDescent="0.3">
      <c r="A199" s="73">
        <v>9</v>
      </c>
      <c r="B199" s="2">
        <f>IF(AND('Graph-outputs'!$BS$2=TRUE, OR('Graph-outputs'!$BT$1=13, 'Graph-outputs'!$BT$1=14)), 'Calcs-control3'!A199, "")</f>
        <v>9</v>
      </c>
      <c r="F199">
        <v>29</v>
      </c>
      <c r="G199" s="29">
        <f t="shared" si="118"/>
        <v>0.99990247649024333</v>
      </c>
      <c r="H199" s="29">
        <f t="shared" si="118"/>
        <v>0.99991815586896526</v>
      </c>
      <c r="I199" s="29">
        <f t="shared" si="118"/>
        <v>0.99860319956353827</v>
      </c>
      <c r="J199" s="29">
        <f t="shared" si="118"/>
        <v>0.99992465886142567</v>
      </c>
      <c r="K199" s="29">
        <f t="shared" si="118"/>
        <v>0</v>
      </c>
      <c r="L199" s="30">
        <f t="shared" si="115"/>
        <v>0</v>
      </c>
      <c r="M199" s="31">
        <f t="shared" si="119"/>
        <v>0.78592120174546665</v>
      </c>
      <c r="N199" s="32"/>
      <c r="O199" s="32"/>
      <c r="P199" s="33"/>
      <c r="Q199" s="33"/>
      <c r="R199" s="33"/>
      <c r="S199" s="34"/>
      <c r="T199" s="34"/>
      <c r="U199" s="35">
        <f t="shared" si="120"/>
        <v>0.99723223525226679</v>
      </c>
      <c r="V199" s="35">
        <f t="shared" si="120"/>
        <v>0.99332251395076587</v>
      </c>
      <c r="W199" s="36">
        <f t="shared" si="120"/>
        <v>0.99999490132118485</v>
      </c>
      <c r="X199" s="36">
        <f t="shared" si="120"/>
        <v>0.99904616596094808</v>
      </c>
      <c r="AG199">
        <f t="shared" si="116"/>
        <v>26.373757085482247</v>
      </c>
      <c r="AH199" s="29">
        <f t="shared" si="121"/>
        <v>0.99962369378906712</v>
      </c>
      <c r="AI199" s="29">
        <f t="shared" si="121"/>
        <v>0.99980336787956581</v>
      </c>
      <c r="AJ199" s="29">
        <f t="shared" si="121"/>
        <v>0.99524586755833389</v>
      </c>
      <c r="AK199" s="29">
        <f t="shared" si="121"/>
        <v>0.99981166569112767</v>
      </c>
      <c r="AL199" s="29">
        <f t="shared" si="121"/>
        <v>0</v>
      </c>
      <c r="AM199" s="30">
        <f t="shared" si="117"/>
        <v>0</v>
      </c>
      <c r="AN199" s="31">
        <f t="shared" si="113"/>
        <v>0.68920527630341089</v>
      </c>
      <c r="AO199" s="32"/>
      <c r="AP199" s="32"/>
      <c r="AQ199" s="33"/>
      <c r="AR199" s="33"/>
      <c r="AS199" s="33"/>
      <c r="AT199" s="34"/>
      <c r="AU199" s="34"/>
      <c r="AV199" s="35">
        <f t="shared" si="122"/>
        <v>0.99465029818616935</v>
      </c>
      <c r="AW199" s="35">
        <f t="shared" si="122"/>
        <v>0.98820909444207494</v>
      </c>
      <c r="AX199" s="36">
        <f t="shared" si="122"/>
        <v>0.99998928350858352</v>
      </c>
      <c r="AY199" s="36">
        <f t="shared" si="122"/>
        <v>0.99828673614064789</v>
      </c>
    </row>
    <row r="200" spans="1:51" x14ac:dyDescent="0.3">
      <c r="A200" s="73">
        <v>9.25</v>
      </c>
      <c r="B200" s="2">
        <f>IF(AND('Graph-outputs'!$BS$2=TRUE, OR('Graph-outputs'!$BT$1=13, 'Graph-outputs'!$BT$1=14)), 'Calcs-control3'!A200, "")</f>
        <v>9.25</v>
      </c>
      <c r="F200">
        <v>30</v>
      </c>
      <c r="G200" s="29">
        <f t="shared" si="118"/>
        <v>0.99994047898795368</v>
      </c>
      <c r="H200" s="29">
        <f t="shared" si="118"/>
        <v>0.99994079191500851</v>
      </c>
      <c r="I200" s="29">
        <f t="shared" si="118"/>
        <v>0.99911692396563778</v>
      </c>
      <c r="J200" s="29">
        <f t="shared" si="118"/>
        <v>0.99994624618168415</v>
      </c>
      <c r="K200" s="29">
        <f t="shared" si="118"/>
        <v>0</v>
      </c>
      <c r="L200" s="30">
        <f t="shared" si="115"/>
        <v>0</v>
      </c>
      <c r="M200" s="31">
        <f t="shared" si="119"/>
        <v>0.81385136818652049</v>
      </c>
      <c r="N200" s="32"/>
      <c r="O200" s="32"/>
      <c r="P200" s="33"/>
      <c r="Q200" s="33"/>
      <c r="R200" s="33"/>
      <c r="S200" s="34"/>
      <c r="T200" s="34"/>
      <c r="U200" s="35">
        <f t="shared" si="120"/>
        <v>0.99783134025737696</v>
      </c>
      <c r="V200" s="35">
        <f t="shared" si="120"/>
        <v>0.99458743428322449</v>
      </c>
      <c r="W200" s="36">
        <f t="shared" si="120"/>
        <v>0.99999606862382484</v>
      </c>
      <c r="X200" s="36">
        <f t="shared" si="120"/>
        <v>0.99922731261372388</v>
      </c>
      <c r="AG200">
        <f t="shared" si="116"/>
        <v>27.736783763369349</v>
      </c>
      <c r="AH200" s="29">
        <f t="shared" si="121"/>
        <v>0.99981490856375399</v>
      </c>
      <c r="AI200" s="29">
        <f t="shared" si="121"/>
        <v>0.99987581878494813</v>
      </c>
      <c r="AJ200" s="29">
        <f t="shared" si="121"/>
        <v>0.99749012127109615</v>
      </c>
      <c r="AK200" s="29">
        <f t="shared" si="121"/>
        <v>0.99988355349630409</v>
      </c>
      <c r="AL200" s="29">
        <f t="shared" si="121"/>
        <v>0</v>
      </c>
      <c r="AM200" s="30">
        <f t="shared" si="117"/>
        <v>0</v>
      </c>
      <c r="AN200" s="31">
        <f t="shared" si="113"/>
        <v>0.74411295652907639</v>
      </c>
      <c r="AO200" s="32"/>
      <c r="AP200" s="32"/>
      <c r="AQ200" s="33"/>
      <c r="AR200" s="33"/>
      <c r="AS200" s="33"/>
      <c r="AT200" s="34"/>
      <c r="AU200" s="34"/>
      <c r="AV200" s="35">
        <f t="shared" si="122"/>
        <v>0.99621231999795323</v>
      </c>
      <c r="AW200" s="35">
        <f t="shared" si="122"/>
        <v>0.9912487535408685</v>
      </c>
      <c r="AX200" s="36">
        <f t="shared" si="122"/>
        <v>0.99999279278689956</v>
      </c>
      <c r="AY200" s="36">
        <f t="shared" si="122"/>
        <v>0.99874329561559072</v>
      </c>
    </row>
    <row r="201" spans="1:51" x14ac:dyDescent="0.3">
      <c r="A201" s="73">
        <v>9.5</v>
      </c>
      <c r="B201" s="2">
        <f>IF(AND('Graph-outputs'!$BS$2=TRUE, OR('Graph-outputs'!$BT$1=13, 'Graph-outputs'!$BT$1=14)), 'Calcs-control3'!A201, "")</f>
        <v>9.5</v>
      </c>
      <c r="F201">
        <v>31</v>
      </c>
      <c r="G201" s="29">
        <f t="shared" si="118"/>
        <v>0.99996319076761653</v>
      </c>
      <c r="H201" s="29">
        <f t="shared" si="118"/>
        <v>0.99995692481904797</v>
      </c>
      <c r="I201" s="29">
        <f t="shared" si="118"/>
        <v>0.99943850770053444</v>
      </c>
      <c r="J201" s="29">
        <f t="shared" si="118"/>
        <v>0.99996140501536201</v>
      </c>
      <c r="K201" s="29">
        <f t="shared" si="118"/>
        <v>0</v>
      </c>
      <c r="L201" s="30">
        <f t="shared" si="115"/>
        <v>0</v>
      </c>
      <c r="M201" s="31">
        <f t="shared" si="119"/>
        <v>0.83790966744806428</v>
      </c>
      <c r="N201" s="32"/>
      <c r="O201" s="32"/>
      <c r="P201" s="33"/>
      <c r="Q201" s="33"/>
      <c r="R201" s="33"/>
      <c r="S201" s="34"/>
      <c r="T201" s="34"/>
      <c r="U201" s="35">
        <f t="shared" si="120"/>
        <v>0.99829398916330603</v>
      </c>
      <c r="V201" s="35">
        <f t="shared" si="120"/>
        <v>0.9955966382718533</v>
      </c>
      <c r="W201" s="36">
        <f t="shared" si="120"/>
        <v>0.99999693266858192</v>
      </c>
      <c r="X201" s="36">
        <f t="shared" si="120"/>
        <v>0.99936986819168305</v>
      </c>
      <c r="AG201">
        <f t="shared" si="116"/>
        <v>29.170253257523047</v>
      </c>
      <c r="AH201" s="29">
        <f t="shared" si="121"/>
        <v>0.99991041892272148</v>
      </c>
      <c r="AI201" s="29">
        <f t="shared" si="121"/>
        <v>0.99992257576090982</v>
      </c>
      <c r="AJ201" s="29">
        <f t="shared" si="121"/>
        <v>0.99870856996179713</v>
      </c>
      <c r="AK201" s="29">
        <f t="shared" si="121"/>
        <v>0.99992889888373704</v>
      </c>
      <c r="AL201" s="29">
        <f t="shared" si="121"/>
        <v>0</v>
      </c>
      <c r="AM201" s="30">
        <f t="shared" si="117"/>
        <v>0</v>
      </c>
      <c r="AN201" s="31">
        <f t="shared" si="113"/>
        <v>0.7909759483487836</v>
      </c>
      <c r="AO201" s="32"/>
      <c r="AP201" s="32"/>
      <c r="AQ201" s="33"/>
      <c r="AR201" s="33"/>
      <c r="AS201" s="33"/>
      <c r="AT201" s="34"/>
      <c r="AU201" s="34"/>
      <c r="AV201" s="35">
        <f t="shared" si="122"/>
        <v>0.99734556495702109</v>
      </c>
      <c r="AW201" s="35">
        <f t="shared" si="122"/>
        <v>0.99355871184340183</v>
      </c>
      <c r="AX201" s="36">
        <f t="shared" si="122"/>
        <v>0.99999512626312403</v>
      </c>
      <c r="AY201" s="36">
        <f t="shared" si="122"/>
        <v>0.99908020046718249</v>
      </c>
    </row>
    <row r="202" spans="1:51" x14ac:dyDescent="0.3">
      <c r="A202" s="73">
        <v>9.75</v>
      </c>
      <c r="B202" s="2">
        <f>IF(AND('Graph-outputs'!$BS$2=TRUE, OR('Graph-outputs'!$BT$1=13, 'Graph-outputs'!$BT$1=14)), 'Calcs-control3'!A202, "")</f>
        <v>9.75</v>
      </c>
      <c r="F202">
        <v>32</v>
      </c>
      <c r="G202" s="29">
        <f t="shared" ref="G202:K217" si="123">IF(1-EXP(-0.23*(G118-G$165))&lt;0, 0, 1-EXP(-0.23*(G118-G$165)))</f>
        <v>0.99997691272820555</v>
      </c>
      <c r="H202" s="29">
        <f t="shared" si="123"/>
        <v>0.99996848250310044</v>
      </c>
      <c r="I202" s="29">
        <f t="shared" si="123"/>
        <v>0.99964066485312209</v>
      </c>
      <c r="J202" s="29">
        <f t="shared" si="123"/>
        <v>0.99997211205265879</v>
      </c>
      <c r="K202" s="29">
        <f t="shared" si="123"/>
        <v>0</v>
      </c>
      <c r="L202" s="30">
        <f t="shared" si="115"/>
        <v>0</v>
      </c>
      <c r="M202" s="31">
        <f t="shared" si="119"/>
        <v>0.85864249791638192</v>
      </c>
      <c r="N202" s="32"/>
      <c r="O202" s="32"/>
      <c r="P202" s="33"/>
      <c r="Q202" s="33"/>
      <c r="R202" s="33"/>
      <c r="S202" s="34"/>
      <c r="T202" s="34"/>
      <c r="U202" s="35">
        <f t="shared" ref="U202:X217" si="124">IF(1-EXP(-0.23*(U118-U$165))&lt;0, 0, 1-EXP(-0.23*(U118-U$165)))</f>
        <v>0.99865251250726494</v>
      </c>
      <c r="V202" s="35">
        <f t="shared" si="124"/>
        <v>0.99640438381724894</v>
      </c>
      <c r="W202" s="36">
        <f t="shared" si="124"/>
        <v>0.9999975795865701</v>
      </c>
      <c r="X202" s="36">
        <f t="shared" si="124"/>
        <v>0.99948274711637841</v>
      </c>
      <c r="AG202">
        <f t="shared" si="116"/>
        <v>30.677806135251387</v>
      </c>
      <c r="AH202" s="29">
        <f t="shared" ref="AH202:AL217" si="125">IF(1-EXP(-0.23*(AH118-AH$165))&lt;0, 0, 1-EXP(-0.23*(AH118-AH$165)))</f>
        <v>0.99995709071620875</v>
      </c>
      <c r="AI202" s="29">
        <f t="shared" si="125"/>
        <v>0.99995230532382184</v>
      </c>
      <c r="AJ202" s="29">
        <f t="shared" si="125"/>
        <v>0.99935074886569586</v>
      </c>
      <c r="AK202" s="29">
        <f t="shared" si="125"/>
        <v>0.99995708722623944</v>
      </c>
      <c r="AL202" s="29">
        <f t="shared" si="125"/>
        <v>0</v>
      </c>
      <c r="AM202" s="30">
        <f t="shared" si="117"/>
        <v>0</v>
      </c>
      <c r="AN202" s="31">
        <f t="shared" si="113"/>
        <v>0.83054603422402185</v>
      </c>
      <c r="AO202" s="32"/>
      <c r="AP202" s="32"/>
      <c r="AQ202" s="33"/>
      <c r="AR202" s="33"/>
      <c r="AS202" s="33"/>
      <c r="AT202" s="34"/>
      <c r="AU202" s="34"/>
      <c r="AV202" s="35">
        <f t="shared" ref="AV202:AY217" si="126">IF(1-EXP(-0.23*(AV118-AV$165))&lt;0, 0, 1-EXP(-0.23*(AV118-AV$165)))</f>
        <v>0.99815767104409248</v>
      </c>
      <c r="AW202" s="35">
        <f t="shared" si="126"/>
        <v>0.99529581767806208</v>
      </c>
      <c r="AX202" s="36">
        <f t="shared" si="126"/>
        <v>0.99999668150424736</v>
      </c>
      <c r="AY202" s="36">
        <f t="shared" si="126"/>
        <v>0.99932755658431904</v>
      </c>
    </row>
    <row r="203" spans="1:51" x14ac:dyDescent="0.3">
      <c r="A203" s="73">
        <v>10</v>
      </c>
      <c r="B203" s="2">
        <f>IF(AND('Graph-outputs'!$BS$2=TRUE, OR('Graph-outputs'!$BT$1=13, 'Graph-outputs'!$BT$1=14)), 'Calcs-control3'!A203, "")</f>
        <v>10</v>
      </c>
      <c r="F203">
        <v>33</v>
      </c>
      <c r="G203" s="29">
        <f t="shared" si="123"/>
        <v>0.99998530285461762</v>
      </c>
      <c r="H203" s="29">
        <f t="shared" si="123"/>
        <v>0.99997680612516082</v>
      </c>
      <c r="I203" s="29">
        <f t="shared" si="123"/>
        <v>0.99976839194294576</v>
      </c>
      <c r="J203" s="29">
        <f t="shared" si="123"/>
        <v>0.99997971951739084</v>
      </c>
      <c r="K203" s="29">
        <f t="shared" si="123"/>
        <v>0</v>
      </c>
      <c r="L203" s="30">
        <f t="shared" si="115"/>
        <v>0</v>
      </c>
      <c r="M203" s="31">
        <f t="shared" si="119"/>
        <v>0.87652112793977233</v>
      </c>
      <c r="N203" s="32"/>
      <c r="O203" s="32"/>
      <c r="P203" s="33"/>
      <c r="Q203" s="33"/>
      <c r="R203" s="33"/>
      <c r="S203" s="34"/>
      <c r="T203" s="34"/>
      <c r="U203" s="35">
        <f t="shared" si="124"/>
        <v>0.99893134108893478</v>
      </c>
      <c r="V203" s="35">
        <f t="shared" si="124"/>
        <v>0.99705298699445</v>
      </c>
      <c r="W203" s="36">
        <f t="shared" si="124"/>
        <v>0.99999806927653923</v>
      </c>
      <c r="X203" s="36">
        <f t="shared" si="124"/>
        <v>0.99957267114057757</v>
      </c>
      <c r="AG203">
        <f t="shared" si="116"/>
        <v>32.263271112647949</v>
      </c>
      <c r="AH203" s="29">
        <f t="shared" si="125"/>
        <v>0.99997953089828029</v>
      </c>
      <c r="AI203" s="29">
        <f t="shared" si="125"/>
        <v>0.99997094325650948</v>
      </c>
      <c r="AJ203" s="29">
        <f t="shared" si="125"/>
        <v>0.99968013224411345</v>
      </c>
      <c r="AK203" s="29">
        <f t="shared" si="125"/>
        <v>0.99997437130226141</v>
      </c>
      <c r="AL203" s="29">
        <f t="shared" si="125"/>
        <v>0</v>
      </c>
      <c r="AM203" s="30">
        <f t="shared" si="117"/>
        <v>0</v>
      </c>
      <c r="AN203" s="31">
        <f t="shared" si="113"/>
        <v>0.86360857064467533</v>
      </c>
      <c r="AO203" s="32"/>
      <c r="AP203" s="32"/>
      <c r="AQ203" s="33"/>
      <c r="AR203" s="33"/>
      <c r="AS203" s="33"/>
      <c r="AT203" s="34"/>
      <c r="AU203" s="34"/>
      <c r="AV203" s="35">
        <f t="shared" si="126"/>
        <v>0.99873280139326948</v>
      </c>
      <c r="AW203" s="35">
        <f t="shared" si="126"/>
        <v>0.99658908003019286</v>
      </c>
      <c r="AX203" s="36">
        <f t="shared" si="126"/>
        <v>0.99999772177355883</v>
      </c>
      <c r="AY203" s="36">
        <f t="shared" si="126"/>
        <v>0.99950841453216999</v>
      </c>
    </row>
    <row r="204" spans="1:51" x14ac:dyDescent="0.3">
      <c r="F204">
        <v>34</v>
      </c>
      <c r="G204" s="29">
        <f t="shared" si="123"/>
        <v>0.9999904989244458</v>
      </c>
      <c r="H204" s="29">
        <f t="shared" si="123"/>
        <v>0.99998283263307852</v>
      </c>
      <c r="I204" s="29">
        <f t="shared" si="123"/>
        <v>0.9998495625890379</v>
      </c>
      <c r="J204" s="29">
        <f t="shared" si="123"/>
        <v>0.99998515702131774</v>
      </c>
      <c r="K204" s="29">
        <f t="shared" si="123"/>
        <v>0</v>
      </c>
      <c r="L204" s="30">
        <f t="shared" si="115"/>
        <v>0</v>
      </c>
      <c r="M204" s="31">
        <f t="shared" si="119"/>
        <v>0.89195103229041717</v>
      </c>
      <c r="N204" s="32"/>
      <c r="O204" s="32"/>
      <c r="P204" s="33"/>
      <c r="Q204" s="33"/>
      <c r="R204" s="33"/>
      <c r="S204" s="34"/>
      <c r="T204" s="34"/>
      <c r="U204" s="35">
        <f t="shared" si="124"/>
        <v>0.99914898223242521</v>
      </c>
      <c r="V204" s="35">
        <f t="shared" si="124"/>
        <v>0.99757552226001289</v>
      </c>
      <c r="W204" s="36">
        <f t="shared" si="124"/>
        <v>0.99999844386594883</v>
      </c>
      <c r="X204" s="36">
        <f t="shared" si="124"/>
        <v>0.9996447367118021</v>
      </c>
      <c r="AG204">
        <f t="shared" si="116"/>
        <v>33.930674778341483</v>
      </c>
      <c r="AH204" s="29">
        <f t="shared" si="125"/>
        <v>0.99999021213634331</v>
      </c>
      <c r="AI204" s="29">
        <f t="shared" si="125"/>
        <v>0.99998247406062102</v>
      </c>
      <c r="AJ204" s="29">
        <f t="shared" si="125"/>
        <v>0.99984503465668517</v>
      </c>
      <c r="AK204" s="29">
        <f t="shared" si="125"/>
        <v>0.99998483547274364</v>
      </c>
      <c r="AL204" s="29">
        <f t="shared" si="125"/>
        <v>0</v>
      </c>
      <c r="AM204" s="30">
        <f t="shared" si="117"/>
        <v>0</v>
      </c>
      <c r="AN204" s="31">
        <f t="shared" si="113"/>
        <v>0.89095282492175987</v>
      </c>
      <c r="AO204" s="32"/>
      <c r="AP204" s="32"/>
      <c r="AQ204" s="33"/>
      <c r="AR204" s="33"/>
      <c r="AS204" s="33"/>
      <c r="AT204" s="34"/>
      <c r="AU204" s="34"/>
      <c r="AV204" s="35">
        <f t="shared" si="126"/>
        <v>0.99913555548441524</v>
      </c>
      <c r="AW204" s="35">
        <f t="shared" si="126"/>
        <v>0.99754279225710962</v>
      </c>
      <c r="AX204" s="36">
        <f t="shared" si="126"/>
        <v>0.99999842093492641</v>
      </c>
      <c r="AY204" s="36">
        <f t="shared" si="126"/>
        <v>0.9996402305614549</v>
      </c>
    </row>
    <row r="205" spans="1:51" x14ac:dyDescent="0.3">
      <c r="F205">
        <v>35</v>
      </c>
      <c r="G205" s="29">
        <f t="shared" si="123"/>
        <v>0.9999937604249054</v>
      </c>
      <c r="H205" s="29">
        <f t="shared" si="123"/>
        <v>0.99998721947523606</v>
      </c>
      <c r="I205" s="29">
        <f t="shared" si="123"/>
        <v>0.99990148071277507</v>
      </c>
      <c r="J205" s="29">
        <f t="shared" si="123"/>
        <v>0.99998906689147893</v>
      </c>
      <c r="K205" s="29">
        <f t="shared" si="123"/>
        <v>0</v>
      </c>
      <c r="L205" s="30">
        <f t="shared" si="115"/>
        <v>0</v>
      </c>
      <c r="M205" s="31">
        <f t="shared" si="119"/>
        <v>0.90528039536195792</v>
      </c>
      <c r="N205" s="32"/>
      <c r="O205" s="32"/>
      <c r="P205" s="33"/>
      <c r="Q205" s="33"/>
      <c r="R205" s="33"/>
      <c r="S205" s="34"/>
      <c r="T205" s="34"/>
      <c r="U205" s="35">
        <f t="shared" si="124"/>
        <v>0.99931949324179536</v>
      </c>
      <c r="V205" s="35">
        <f t="shared" si="124"/>
        <v>0.99799790098546204</v>
      </c>
      <c r="W205" s="36">
        <f t="shared" si="124"/>
        <v>0.99999873330724798</v>
      </c>
      <c r="X205" s="36">
        <f t="shared" si="124"/>
        <v>0.99970282926958198</v>
      </c>
      <c r="AG205">
        <f t="shared" si="116"/>
        <v>35.684251819780471</v>
      </c>
      <c r="AH205" s="29">
        <f t="shared" si="125"/>
        <v>0.99999527725113824</v>
      </c>
      <c r="AI205" s="29">
        <f t="shared" si="125"/>
        <v>0.99998952129006935</v>
      </c>
      <c r="AJ205" s="29">
        <f t="shared" si="125"/>
        <v>0.99992588934999749</v>
      </c>
      <c r="AK205" s="29">
        <f t="shared" si="125"/>
        <v>0.99999109797109953</v>
      </c>
      <c r="AL205" s="29">
        <f t="shared" si="125"/>
        <v>0</v>
      </c>
      <c r="AM205" s="30">
        <f t="shared" si="117"/>
        <v>0</v>
      </c>
      <c r="AN205" s="31">
        <f t="shared" si="113"/>
        <v>0.91334637791990381</v>
      </c>
      <c r="AO205" s="32"/>
      <c r="AP205" s="32"/>
      <c r="AQ205" s="33"/>
      <c r="AR205" s="33"/>
      <c r="AS205" s="33"/>
      <c r="AT205" s="34"/>
      <c r="AU205" s="34"/>
      <c r="AV205" s="35">
        <f t="shared" si="126"/>
        <v>0.99941463867353497</v>
      </c>
      <c r="AW205" s="35">
        <f t="shared" si="126"/>
        <v>0.99823988067435854</v>
      </c>
      <c r="AX205" s="36">
        <f t="shared" si="126"/>
        <v>0.99999889365021877</v>
      </c>
      <c r="AY205" s="36">
        <f t="shared" si="126"/>
        <v>0.9997360929714616</v>
      </c>
    </row>
    <row r="206" spans="1:51" x14ac:dyDescent="0.3">
      <c r="F206">
        <v>36</v>
      </c>
      <c r="G206" s="29">
        <f t="shared" si="123"/>
        <v>0.99999583630384847</v>
      </c>
      <c r="H206" s="29">
        <f t="shared" si="123"/>
        <v>0.99999043007003352</v>
      </c>
      <c r="I206" s="29">
        <f t="shared" si="123"/>
        <v>0.99993492228591163</v>
      </c>
      <c r="J206" s="29">
        <f t="shared" si="123"/>
        <v>0.9999918952559399</v>
      </c>
      <c r="K206" s="29">
        <f t="shared" si="123"/>
        <v>0</v>
      </c>
      <c r="L206" s="30">
        <f t="shared" si="115"/>
        <v>0</v>
      </c>
      <c r="M206" s="31">
        <f t="shared" si="119"/>
        <v>0.91680774900577444</v>
      </c>
      <c r="N206" s="32"/>
      <c r="O206" s="32"/>
      <c r="P206" s="33"/>
      <c r="Q206" s="33"/>
      <c r="R206" s="33"/>
      <c r="S206" s="34"/>
      <c r="T206" s="34"/>
      <c r="U206" s="35">
        <f t="shared" si="124"/>
        <v>0.99945358126742212</v>
      </c>
      <c r="V206" s="35">
        <f t="shared" si="124"/>
        <v>0.99834047269102655</v>
      </c>
      <c r="W206" s="36">
        <f t="shared" si="124"/>
        <v>0.99999895912087666</v>
      </c>
      <c r="X206" s="36">
        <f t="shared" si="124"/>
        <v>0.99974992722859413</v>
      </c>
      <c r="AG206">
        <f t="shared" si="116"/>
        <v>37.528455778024103</v>
      </c>
      <c r="AH206" s="29">
        <f t="shared" si="125"/>
        <v>0.99999768546839851</v>
      </c>
      <c r="AI206" s="29">
        <f t="shared" si="125"/>
        <v>0.99999378097335889</v>
      </c>
      <c r="AJ206" s="29">
        <f t="shared" si="125"/>
        <v>0.99996486421707365</v>
      </c>
      <c r="AK206" s="29">
        <f t="shared" si="125"/>
        <v>0.99999480765102078</v>
      </c>
      <c r="AL206" s="29">
        <f t="shared" si="125"/>
        <v>0</v>
      </c>
      <c r="AM206" s="30">
        <f t="shared" si="117"/>
        <v>0</v>
      </c>
      <c r="AN206" s="31">
        <f t="shared" si="113"/>
        <v>0.93151456596737559</v>
      </c>
      <c r="AO206" s="32"/>
      <c r="AP206" s="32"/>
      <c r="AQ206" s="33"/>
      <c r="AR206" s="33"/>
      <c r="AS206" s="33"/>
      <c r="AT206" s="34"/>
      <c r="AU206" s="34"/>
      <c r="AV206" s="35">
        <f t="shared" si="126"/>
        <v>0.99960614890074639</v>
      </c>
      <c r="AW206" s="35">
        <f t="shared" si="126"/>
        <v>0.99874524534277387</v>
      </c>
      <c r="AX206" s="36">
        <f t="shared" si="126"/>
        <v>0.99999921552644255</v>
      </c>
      <c r="AY206" s="36">
        <f t="shared" si="126"/>
        <v>0.99980572744122231</v>
      </c>
    </row>
    <row r="207" spans="1:51" x14ac:dyDescent="0.3">
      <c r="F207">
        <v>37</v>
      </c>
      <c r="G207" s="29">
        <f t="shared" si="123"/>
        <v>0.99999717649840492</v>
      </c>
      <c r="H207" s="29">
        <f t="shared" si="123"/>
        <v>0.99999279258450591</v>
      </c>
      <c r="I207" s="29">
        <f t="shared" si="123"/>
        <v>0.99995662482900194</v>
      </c>
      <c r="J207" s="29">
        <f t="shared" si="123"/>
        <v>0.99999395360805154</v>
      </c>
      <c r="K207" s="29">
        <f t="shared" si="123"/>
        <v>0</v>
      </c>
      <c r="L207" s="30">
        <f t="shared" si="115"/>
        <v>0</v>
      </c>
      <c r="M207" s="31">
        <f t="shared" si="119"/>
        <v>0.9267887580616565</v>
      </c>
      <c r="N207" s="32"/>
      <c r="O207" s="32"/>
      <c r="P207" s="33"/>
      <c r="Q207" s="33"/>
      <c r="R207" s="33"/>
      <c r="S207" s="34"/>
      <c r="T207" s="34"/>
      <c r="U207" s="35">
        <f t="shared" si="124"/>
        <v>0.99955942551498789</v>
      </c>
      <c r="V207" s="35">
        <f t="shared" si="124"/>
        <v>0.99861925991362543</v>
      </c>
      <c r="W207" s="36">
        <f t="shared" si="124"/>
        <v>0.99999913692597209</v>
      </c>
      <c r="X207" s="36">
        <f t="shared" si="124"/>
        <v>0.99978832611085222</v>
      </c>
      <c r="AG207">
        <f t="shared" si="116"/>
        <v>39.467970358353305</v>
      </c>
      <c r="AH207" s="29">
        <f t="shared" si="125"/>
        <v>0.9999988406302317</v>
      </c>
      <c r="AI207" s="29">
        <f t="shared" si="125"/>
        <v>0.99999633072136807</v>
      </c>
      <c r="AJ207" s="29">
        <f t="shared" si="125"/>
        <v>0.99998341092619136</v>
      </c>
      <c r="AK207" s="29">
        <f t="shared" si="125"/>
        <v>0.99999698581679741</v>
      </c>
      <c r="AL207" s="29">
        <f t="shared" si="125"/>
        <v>0</v>
      </c>
      <c r="AM207" s="30">
        <f t="shared" si="117"/>
        <v>0</v>
      </c>
      <c r="AN207" s="31">
        <f t="shared" si="113"/>
        <v>0.94612540100361675</v>
      </c>
      <c r="AO207" s="32"/>
      <c r="AP207" s="32"/>
      <c r="AQ207" s="33"/>
      <c r="AR207" s="33"/>
      <c r="AS207" s="33"/>
      <c r="AT207" s="34"/>
      <c r="AU207" s="34"/>
      <c r="AV207" s="35">
        <f t="shared" si="126"/>
        <v>0.99973640669501718</v>
      </c>
      <c r="AW207" s="35">
        <f t="shared" si="126"/>
        <v>0.9991089188356822</v>
      </c>
      <c r="AX207" s="36">
        <f t="shared" si="126"/>
        <v>0.99999943647115297</v>
      </c>
      <c r="AY207" s="36">
        <f t="shared" si="126"/>
        <v>0.99985630395824188</v>
      </c>
    </row>
    <row r="208" spans="1:51" x14ac:dyDescent="0.3">
      <c r="F208">
        <v>38</v>
      </c>
      <c r="G208" s="29">
        <f t="shared" si="123"/>
        <v>0.99999805429775557</v>
      </c>
      <c r="H208" s="29">
        <f t="shared" si="123"/>
        <v>0.99999454050559489</v>
      </c>
      <c r="I208" s="29">
        <f t="shared" si="123"/>
        <v>0.99997082085793987</v>
      </c>
      <c r="J208" s="29">
        <f t="shared" si="123"/>
        <v>0.99999546059916722</v>
      </c>
      <c r="K208" s="29">
        <f t="shared" si="123"/>
        <v>0</v>
      </c>
      <c r="L208" s="30">
        <f t="shared" si="115"/>
        <v>0</v>
      </c>
      <c r="M208" s="31">
        <f t="shared" si="119"/>
        <v>0.93544219554400121</v>
      </c>
      <c r="N208" s="32"/>
      <c r="O208" s="32"/>
      <c r="P208" s="33"/>
      <c r="Q208" s="33"/>
      <c r="R208" s="33"/>
      <c r="S208" s="34"/>
      <c r="T208" s="34"/>
      <c r="U208" s="35">
        <f t="shared" si="124"/>
        <v>0.99964329295390308</v>
      </c>
      <c r="V208" s="35">
        <f t="shared" si="124"/>
        <v>0.99884691180682239</v>
      </c>
      <c r="W208" s="36">
        <f t="shared" si="124"/>
        <v>0.99999927816946366</v>
      </c>
      <c r="X208" s="36">
        <f t="shared" si="124"/>
        <v>0.99981980461732112</v>
      </c>
      <c r="AG208">
        <f t="shared" si="116"/>
        <v>41.507721325427532</v>
      </c>
      <c r="AH208" s="29">
        <f t="shared" si="125"/>
        <v>0.99999940295479484</v>
      </c>
      <c r="AI208" s="29">
        <f t="shared" si="125"/>
        <v>0.99999784426545069</v>
      </c>
      <c r="AJ208" s="29">
        <f t="shared" si="125"/>
        <v>0.99999216234966393</v>
      </c>
      <c r="AK208" s="29">
        <f t="shared" si="125"/>
        <v>0.99999825547164767</v>
      </c>
      <c r="AL208" s="29">
        <f t="shared" si="125"/>
        <v>0</v>
      </c>
      <c r="AM208" s="30">
        <f t="shared" si="117"/>
        <v>0</v>
      </c>
      <c r="AN208" s="31">
        <f t="shared" si="113"/>
        <v>0.95777991153669995</v>
      </c>
      <c r="AO208" s="32"/>
      <c r="AP208" s="32"/>
      <c r="AQ208" s="33"/>
      <c r="AR208" s="33"/>
      <c r="AS208" s="33"/>
      <c r="AT208" s="34"/>
      <c r="AU208" s="34"/>
      <c r="AV208" s="35">
        <f t="shared" si="126"/>
        <v>0.99982430916006604</v>
      </c>
      <c r="AW208" s="35">
        <f t="shared" si="126"/>
        <v>0.99936892680380374</v>
      </c>
      <c r="AX208" s="36">
        <f t="shared" si="126"/>
        <v>0.9999995895014645</v>
      </c>
      <c r="AY208" s="36">
        <f t="shared" si="126"/>
        <v>0.99989307239172864</v>
      </c>
    </row>
    <row r="209" spans="6:51" x14ac:dyDescent="0.3">
      <c r="F209">
        <v>39</v>
      </c>
      <c r="G209" s="29">
        <f t="shared" si="123"/>
        <v>0.99999863762650676</v>
      </c>
      <c r="H209" s="29">
        <f t="shared" si="123"/>
        <v>0.99999584075172121</v>
      </c>
      <c r="I209" s="29">
        <f t="shared" si="123"/>
        <v>0.99998018357397944</v>
      </c>
      <c r="J209" s="29">
        <f t="shared" si="123"/>
        <v>0.99999657053787128</v>
      </c>
      <c r="K209" s="29">
        <f t="shared" si="123"/>
        <v>0</v>
      </c>
      <c r="L209" s="30">
        <f t="shared" si="115"/>
        <v>0</v>
      </c>
      <c r="M209" s="31">
        <f t="shared" si="119"/>
        <v>0.94295516650027777</v>
      </c>
      <c r="N209" s="32"/>
      <c r="O209" s="32"/>
      <c r="P209" s="33"/>
      <c r="Q209" s="33"/>
      <c r="R209" s="33"/>
      <c r="S209" s="34"/>
      <c r="T209" s="34"/>
      <c r="U209" s="35">
        <f t="shared" si="124"/>
        <v>0.99971000028792611</v>
      </c>
      <c r="V209" s="35">
        <f t="shared" si="124"/>
        <v>0.99903344168462971</v>
      </c>
      <c r="W209" s="36">
        <f t="shared" si="124"/>
        <v>0.99999939131953386</v>
      </c>
      <c r="X209" s="36">
        <f t="shared" si="124"/>
        <v>0.99984574828886053</v>
      </c>
      <c r="AG209">
        <f t="shared" si="116"/>
        <v>43.652889013197147</v>
      </c>
      <c r="AH209" s="29">
        <f t="shared" si="125"/>
        <v>0.99999968224802716</v>
      </c>
      <c r="AI209" s="29">
        <f t="shared" si="125"/>
        <v>0.99999873662567673</v>
      </c>
      <c r="AJ209" s="29">
        <f t="shared" si="125"/>
        <v>0.99999627609999164</v>
      </c>
      <c r="AK209" s="29">
        <f t="shared" si="125"/>
        <v>0.99999899141759019</v>
      </c>
      <c r="AL209" s="29">
        <f t="shared" si="125"/>
        <v>0</v>
      </c>
      <c r="AM209" s="30">
        <f t="shared" si="117"/>
        <v>0</v>
      </c>
      <c r="AN209" s="31">
        <f t="shared" si="113"/>
        <v>0.96700743964615299</v>
      </c>
      <c r="AO209" s="32"/>
      <c r="AP209" s="32"/>
      <c r="AQ209" s="33"/>
      <c r="AR209" s="33"/>
      <c r="AS209" s="33"/>
      <c r="AT209" s="34"/>
      <c r="AU209" s="34"/>
      <c r="AV209" s="35">
        <f t="shared" si="126"/>
        <v>0.99988322843944311</v>
      </c>
      <c r="AW209" s="35">
        <f t="shared" si="126"/>
        <v>0.99955378616429413</v>
      </c>
      <c r="AX209" s="36">
        <f t="shared" si="126"/>
        <v>0.9999996965334077</v>
      </c>
      <c r="AY209" s="36">
        <f t="shared" si="126"/>
        <v>0.99991985472636125</v>
      </c>
    </row>
    <row r="210" spans="6:51" x14ac:dyDescent="0.3">
      <c r="F210">
        <v>40</v>
      </c>
      <c r="G210" s="29">
        <f t="shared" si="123"/>
        <v>0.99999903091133091</v>
      </c>
      <c r="H210" s="29">
        <f t="shared" si="123"/>
        <v>0.99999681322892298</v>
      </c>
      <c r="I210" s="29">
        <f t="shared" si="123"/>
        <v>0.99998641137630606</v>
      </c>
      <c r="J210" s="29">
        <f t="shared" si="123"/>
        <v>0.99999739291453049</v>
      </c>
      <c r="K210" s="29">
        <f t="shared" si="123"/>
        <v>0</v>
      </c>
      <c r="L210" s="30">
        <f t="shared" si="115"/>
        <v>0</v>
      </c>
      <c r="M210" s="31">
        <f t="shared" si="119"/>
        <v>0.94948764818577469</v>
      </c>
      <c r="N210" s="32"/>
      <c r="O210" s="32"/>
      <c r="P210" s="33"/>
      <c r="Q210" s="33"/>
      <c r="R210" s="33"/>
      <c r="S210" s="34"/>
      <c r="T210" s="34"/>
      <c r="U210" s="35">
        <f t="shared" si="124"/>
        <v>0.99976326131732973</v>
      </c>
      <c r="V210" s="35">
        <f t="shared" si="124"/>
        <v>0.99918679845776659</v>
      </c>
      <c r="W210" s="36">
        <f t="shared" si="124"/>
        <v>0.9999994826975086</v>
      </c>
      <c r="X210" s="36">
        <f t="shared" si="124"/>
        <v>0.99986724204358024</v>
      </c>
      <c r="AG210">
        <f t="shared" si="116"/>
        <v>45.908921481342745</v>
      </c>
      <c r="AH210" s="29">
        <f t="shared" si="125"/>
        <v>0.99999982444817359</v>
      </c>
      <c r="AI210" s="29">
        <f t="shared" si="125"/>
        <v>0.99999926004565598</v>
      </c>
      <c r="AJ210" s="29">
        <f t="shared" si="125"/>
        <v>0.99999821169117609</v>
      </c>
      <c r="AK210" s="29">
        <f t="shared" si="125"/>
        <v>0.99999941637162004</v>
      </c>
      <c r="AL210" s="29">
        <f t="shared" si="125"/>
        <v>0</v>
      </c>
      <c r="AM210" s="30">
        <f t="shared" si="117"/>
        <v>0</v>
      </c>
      <c r="AN210" s="31">
        <f t="shared" si="113"/>
        <v>0.97426514227088168</v>
      </c>
      <c r="AO210" s="32"/>
      <c r="AP210" s="32"/>
      <c r="AQ210" s="33"/>
      <c r="AR210" s="33"/>
      <c r="AS210" s="33"/>
      <c r="AT210" s="34"/>
      <c r="AU210" s="34"/>
      <c r="AV210" s="35">
        <f t="shared" si="126"/>
        <v>0.99992250059512033</v>
      </c>
      <c r="AW210" s="35">
        <f t="shared" si="126"/>
        <v>0.99968461927279206</v>
      </c>
      <c r="AX210" s="36">
        <f t="shared" si="126"/>
        <v>0.99999977217816371</v>
      </c>
      <c r="AY210" s="36">
        <f t="shared" si="126"/>
        <v>0.99993942060131313</v>
      </c>
    </row>
    <row r="211" spans="6:51" x14ac:dyDescent="0.3">
      <c r="F211">
        <v>41</v>
      </c>
      <c r="G211" s="29">
        <f t="shared" si="123"/>
        <v>0.99999929989372005</v>
      </c>
      <c r="H211" s="29">
        <f t="shared" si="123"/>
        <v>0.99999754449133693</v>
      </c>
      <c r="I211" s="29">
        <f t="shared" si="123"/>
        <v>0.99999059026024861</v>
      </c>
      <c r="J211" s="29">
        <f t="shared" si="123"/>
        <v>0.99999800584097376</v>
      </c>
      <c r="K211" s="29">
        <f t="shared" si="123"/>
        <v>0</v>
      </c>
      <c r="L211" s="30">
        <f t="shared" si="115"/>
        <v>0</v>
      </c>
      <c r="M211" s="31">
        <f t="shared" si="119"/>
        <v>0.95517641700603684</v>
      </c>
      <c r="N211" s="32"/>
      <c r="O211" s="32"/>
      <c r="P211" s="33"/>
      <c r="Q211" s="33"/>
      <c r="R211" s="33"/>
      <c r="S211" s="34"/>
      <c r="T211" s="34"/>
      <c r="U211" s="35">
        <f t="shared" si="124"/>
        <v>0.99980594872737616</v>
      </c>
      <c r="V211" s="35">
        <f t="shared" si="124"/>
        <v>0.99931331021872116</v>
      </c>
      <c r="W211" s="36">
        <f t="shared" si="124"/>
        <v>0.9999995570632576</v>
      </c>
      <c r="X211" s="36">
        <f t="shared" si="124"/>
        <v>0.99988513976631532</v>
      </c>
      <c r="AG211">
        <f t="shared" si="116"/>
        <v>48.058485286186681</v>
      </c>
      <c r="AH211" s="29">
        <f t="shared" si="125"/>
        <v>0.99999989388200972</v>
      </c>
      <c r="AI211" s="29">
        <f t="shared" si="125"/>
        <v>0.99999954425967541</v>
      </c>
      <c r="AJ211" s="29">
        <f t="shared" si="125"/>
        <v>0.99999906890429835</v>
      </c>
      <c r="AK211" s="29">
        <f t="shared" si="125"/>
        <v>0.99999964396596519</v>
      </c>
      <c r="AL211" s="29">
        <f t="shared" si="125"/>
        <v>0</v>
      </c>
      <c r="AM211" s="30">
        <f t="shared" si="117"/>
        <v>0</v>
      </c>
      <c r="AN211" s="31">
        <f t="shared" si="113"/>
        <v>0.97947619423685717</v>
      </c>
      <c r="AO211" s="32"/>
      <c r="AP211" s="32"/>
      <c r="AQ211" s="33"/>
      <c r="AR211" s="33"/>
      <c r="AS211" s="33"/>
      <c r="AT211" s="34"/>
      <c r="AU211" s="34"/>
      <c r="AV211" s="35">
        <f t="shared" si="126"/>
        <v>0.99994659143556708</v>
      </c>
      <c r="AW211" s="35">
        <f t="shared" si="126"/>
        <v>0.99976969975678465</v>
      </c>
      <c r="AX211" s="36">
        <f t="shared" si="126"/>
        <v>0.99999982196957105</v>
      </c>
      <c r="AY211" s="36">
        <f t="shared" si="126"/>
        <v>0.99995262744665836</v>
      </c>
    </row>
    <row r="212" spans="6:51" x14ac:dyDescent="0.3">
      <c r="F212">
        <v>42</v>
      </c>
      <c r="G212" s="29">
        <f t="shared" si="123"/>
        <v>0.9999994864795072</v>
      </c>
      <c r="H212" s="29">
        <f t="shared" si="123"/>
        <v>0.99999809732367773</v>
      </c>
      <c r="I212" s="29">
        <f t="shared" si="123"/>
        <v>0.99999341937385777</v>
      </c>
      <c r="J212" s="29">
        <f t="shared" si="123"/>
        <v>0.99999846534640224</v>
      </c>
      <c r="K212" s="29">
        <f t="shared" si="123"/>
        <v>0</v>
      </c>
      <c r="L212" s="30">
        <f t="shared" si="115"/>
        <v>0</v>
      </c>
      <c r="M212" s="31">
        <f t="shared" si="119"/>
        <v>0.96013843161587453</v>
      </c>
      <c r="N212" s="32"/>
      <c r="O212" s="32"/>
      <c r="P212" s="33"/>
      <c r="Q212" s="33"/>
      <c r="R212" s="33"/>
      <c r="S212" s="34"/>
      <c r="T212" s="34"/>
      <c r="U212" s="35">
        <f t="shared" si="124"/>
        <v>0.99984029186687784</v>
      </c>
      <c r="V212" s="35">
        <f t="shared" si="124"/>
        <v>0.99941802928679524</v>
      </c>
      <c r="W212" s="36">
        <f t="shared" si="124"/>
        <v>0.99999961803094517</v>
      </c>
      <c r="X212" s="36">
        <f t="shared" si="124"/>
        <v>0.99990011689833203</v>
      </c>
      <c r="AG212">
        <f t="shared" si="116"/>
        <v>50.049146529274978</v>
      </c>
      <c r="AH212" s="29">
        <f t="shared" si="125"/>
        <v>0.99999993003471288</v>
      </c>
      <c r="AI212" s="29">
        <f t="shared" si="125"/>
        <v>0.9999997028566191</v>
      </c>
      <c r="AJ212" s="29">
        <f t="shared" si="125"/>
        <v>0.99999947088804853</v>
      </c>
      <c r="AK212" s="29">
        <f t="shared" si="125"/>
        <v>0.99999976955704961</v>
      </c>
      <c r="AL212" s="29">
        <f t="shared" si="125"/>
        <v>0</v>
      </c>
      <c r="AM212" s="30">
        <f t="shared" si="117"/>
        <v>0</v>
      </c>
      <c r="AN212" s="31">
        <f t="shared" si="113"/>
        <v>0.98320472547532389</v>
      </c>
      <c r="AO212" s="32"/>
      <c r="AP212" s="32"/>
      <c r="AQ212" s="33"/>
      <c r="AR212" s="33"/>
      <c r="AS212" s="33"/>
      <c r="AT212" s="34"/>
      <c r="AU212" s="34"/>
      <c r="AV212" s="35">
        <f t="shared" si="126"/>
        <v>0.99996157574801692</v>
      </c>
      <c r="AW212" s="35">
        <f t="shared" si="126"/>
        <v>0.9998254983082131</v>
      </c>
      <c r="AX212" s="36">
        <f t="shared" si="126"/>
        <v>0.99999985534001712</v>
      </c>
      <c r="AY212" s="36">
        <f t="shared" si="126"/>
        <v>0.99996163406699123</v>
      </c>
    </row>
    <row r="213" spans="6:51" x14ac:dyDescent="0.3">
      <c r="F213">
        <v>43</v>
      </c>
      <c r="G213" s="29">
        <f t="shared" si="123"/>
        <v>0.99999961771756463</v>
      </c>
      <c r="H213" s="29">
        <f t="shared" si="123"/>
        <v>0.99999851749202651</v>
      </c>
      <c r="I213" s="29">
        <f t="shared" si="123"/>
        <v>0.99999535203971301</v>
      </c>
      <c r="J213" s="29">
        <f t="shared" si="123"/>
        <v>0.99999881183864692</v>
      </c>
      <c r="K213" s="29">
        <f t="shared" si="123"/>
        <v>0</v>
      </c>
      <c r="L213" s="30">
        <f t="shared" si="115"/>
        <v>0</v>
      </c>
      <c r="M213" s="31">
        <f t="shared" si="119"/>
        <v>0.96447373806059822</v>
      </c>
      <c r="N213" s="32"/>
      <c r="O213" s="32"/>
      <c r="P213" s="33"/>
      <c r="Q213" s="33"/>
      <c r="R213" s="33"/>
      <c r="S213" s="34"/>
      <c r="T213" s="34"/>
      <c r="U213" s="35">
        <f t="shared" si="124"/>
        <v>0.99986802655121565</v>
      </c>
      <c r="V213" s="35">
        <f t="shared" si="124"/>
        <v>0.99950500118575958</v>
      </c>
      <c r="W213" s="36">
        <f t="shared" si="124"/>
        <v>0.999999668366929</v>
      </c>
      <c r="X213" s="36">
        <f t="shared" si="124"/>
        <v>0.99991271037405927</v>
      </c>
      <c r="AG213">
        <f t="shared" si="116"/>
        <v>51.88345373655357</v>
      </c>
      <c r="AH213" s="29">
        <f t="shared" si="125"/>
        <v>0.99999995045146417</v>
      </c>
      <c r="AI213" s="29">
        <f t="shared" si="125"/>
        <v>0.99999979612070256</v>
      </c>
      <c r="AJ213" s="29">
        <f t="shared" si="125"/>
        <v>0.99999967532644662</v>
      </c>
      <c r="AK213" s="29">
        <f t="shared" si="125"/>
        <v>0.99999984275717924</v>
      </c>
      <c r="AL213" s="29">
        <f t="shared" si="125"/>
        <v>0</v>
      </c>
      <c r="AM213" s="30">
        <f t="shared" si="117"/>
        <v>0</v>
      </c>
      <c r="AN213" s="31">
        <f t="shared" si="113"/>
        <v>0.98593100614185725</v>
      </c>
      <c r="AO213" s="32"/>
      <c r="AP213" s="32"/>
      <c r="AQ213" s="33"/>
      <c r="AR213" s="33"/>
      <c r="AS213" s="33"/>
      <c r="AT213" s="34"/>
      <c r="AU213" s="34"/>
      <c r="AV213" s="35">
        <f t="shared" si="126"/>
        <v>0.99997126577717788</v>
      </c>
      <c r="AW213" s="35">
        <f t="shared" si="126"/>
        <v>0.99986332822859081</v>
      </c>
      <c r="AX213" s="36">
        <f t="shared" si="126"/>
        <v>0.99999987859017381</v>
      </c>
      <c r="AY213" s="36">
        <f t="shared" si="126"/>
        <v>0.99996798228896178</v>
      </c>
    </row>
    <row r="214" spans="6:51" x14ac:dyDescent="0.3">
      <c r="F214">
        <v>44</v>
      </c>
      <c r="G214" s="29">
        <f t="shared" si="123"/>
        <v>0.99999971128699316</v>
      </c>
      <c r="H214" s="29">
        <f t="shared" si="123"/>
        <v>0.99999883852049054</v>
      </c>
      <c r="I214" s="29">
        <f t="shared" si="123"/>
        <v>0.99999668437285139</v>
      </c>
      <c r="J214" s="29">
        <f t="shared" si="123"/>
        <v>0.9999990746173677</v>
      </c>
      <c r="K214" s="29">
        <f t="shared" si="123"/>
        <v>0</v>
      </c>
      <c r="L214" s="30">
        <f t="shared" si="115"/>
        <v>0</v>
      </c>
      <c r="M214" s="31">
        <f t="shared" si="119"/>
        <v>0.96826795792666087</v>
      </c>
      <c r="N214" s="32"/>
      <c r="O214" s="32"/>
      <c r="P214" s="33"/>
      <c r="Q214" s="33"/>
      <c r="R214" s="33"/>
      <c r="S214" s="34"/>
      <c r="T214" s="34"/>
      <c r="U214" s="35">
        <f t="shared" si="124"/>
        <v>0.99989050882997421</v>
      </c>
      <c r="V214" s="35">
        <f t="shared" si="124"/>
        <v>0.99957747480002856</v>
      </c>
      <c r="W214" s="36">
        <f t="shared" si="124"/>
        <v>0.99999971020505596</v>
      </c>
      <c r="X214" s="36">
        <f t="shared" si="124"/>
        <v>0.9999233490957341</v>
      </c>
      <c r="AG214">
        <f t="shared" si="116"/>
        <v>53.57368754321287</v>
      </c>
      <c r="AH214" s="29">
        <f t="shared" si="125"/>
        <v>0.99999996283815873</v>
      </c>
      <c r="AI214" s="29">
        <f t="shared" si="125"/>
        <v>0.99999985382972967</v>
      </c>
      <c r="AJ214" s="29">
        <f t="shared" si="125"/>
        <v>0.99999978741047146</v>
      </c>
      <c r="AK214" s="29">
        <f t="shared" si="125"/>
        <v>0.99999988773116988</v>
      </c>
      <c r="AL214" s="29">
        <f t="shared" si="125"/>
        <v>0</v>
      </c>
      <c r="AM214" s="30">
        <f t="shared" si="117"/>
        <v>0</v>
      </c>
      <c r="AN214" s="31">
        <f t="shared" si="113"/>
        <v>0.98797325018826754</v>
      </c>
      <c r="AO214" s="32"/>
      <c r="AP214" s="32"/>
      <c r="AQ214" s="33"/>
      <c r="AR214" s="33"/>
      <c r="AS214" s="33"/>
      <c r="AT214" s="34"/>
      <c r="AU214" s="34"/>
      <c r="AV214" s="35">
        <f t="shared" si="126"/>
        <v>0.99997778222459177</v>
      </c>
      <c r="AW214" s="35">
        <f t="shared" si="126"/>
        <v>0.9998898627486239</v>
      </c>
      <c r="AX214" s="36">
        <f t="shared" si="126"/>
        <v>0.99999989539833034</v>
      </c>
      <c r="AY214" s="36">
        <f t="shared" si="126"/>
        <v>0.99997260593471171</v>
      </c>
    </row>
    <row r="215" spans="6:51" x14ac:dyDescent="0.3">
      <c r="F215">
        <v>45</v>
      </c>
      <c r="G215" s="29">
        <f t="shared" si="123"/>
        <v>0.9999997788874575</v>
      </c>
      <c r="H215" s="29">
        <f t="shared" si="123"/>
        <v>0.99999908508596269</v>
      </c>
      <c r="I215" s="29">
        <f t="shared" si="123"/>
        <v>0.99999761127824272</v>
      </c>
      <c r="J215" s="29">
        <f t="shared" si="123"/>
        <v>0.99999927504221442</v>
      </c>
      <c r="K215" s="29">
        <f t="shared" si="123"/>
        <v>0</v>
      </c>
      <c r="L215" s="30">
        <f t="shared" si="115"/>
        <v>0</v>
      </c>
      <c r="M215" s="31">
        <f t="shared" si="119"/>
        <v>0.97159441485351627</v>
      </c>
      <c r="N215" s="32"/>
      <c r="O215" s="32"/>
      <c r="P215" s="33"/>
      <c r="Q215" s="33"/>
      <c r="R215" s="33"/>
      <c r="S215" s="34"/>
      <c r="T215" s="34"/>
      <c r="U215" s="35">
        <f t="shared" si="124"/>
        <v>0.99990880162545392</v>
      </c>
      <c r="V215" s="35">
        <f t="shared" si="124"/>
        <v>0.99963806695989255</v>
      </c>
      <c r="W215" s="36">
        <f t="shared" si="124"/>
        <v>0.99999974520355306</v>
      </c>
      <c r="X215" s="36">
        <f t="shared" si="124"/>
        <v>0.99993237729892803</v>
      </c>
      <c r="AG215">
        <f t="shared" si="116"/>
        <v>55.13116401707601</v>
      </c>
      <c r="AH215" s="29">
        <f t="shared" si="125"/>
        <v>0.99999997080786829</v>
      </c>
      <c r="AI215" s="29">
        <f t="shared" si="125"/>
        <v>0.999999891150127</v>
      </c>
      <c r="AJ215" s="29">
        <f t="shared" si="125"/>
        <v>0.99999985292931992</v>
      </c>
      <c r="AK215" s="29">
        <f t="shared" si="125"/>
        <v>0.99999991665159138</v>
      </c>
      <c r="AL215" s="29">
        <f t="shared" si="125"/>
        <v>0</v>
      </c>
      <c r="AM215" s="30">
        <f t="shared" si="117"/>
        <v>0</v>
      </c>
      <c r="AN215" s="31">
        <f t="shared" si="113"/>
        <v>0.98953609746093363</v>
      </c>
      <c r="AO215" s="32"/>
      <c r="AP215" s="32"/>
      <c r="AQ215" s="33"/>
      <c r="AR215" s="33"/>
      <c r="AS215" s="33"/>
      <c r="AT215" s="34"/>
      <c r="AU215" s="34"/>
      <c r="AV215" s="35">
        <f t="shared" si="126"/>
        <v>0.99998231647067415</v>
      </c>
      <c r="AW215" s="35">
        <f t="shared" si="126"/>
        <v>0.99990903340389858</v>
      </c>
      <c r="AX215" s="36">
        <f t="shared" si="126"/>
        <v>0.99999990792885929</v>
      </c>
      <c r="AY215" s="36">
        <f t="shared" si="126"/>
        <v>0.99997606863420452</v>
      </c>
    </row>
    <row r="216" spans="6:51" x14ac:dyDescent="0.3">
      <c r="F216">
        <v>46</v>
      </c>
      <c r="G216" s="29">
        <f t="shared" si="123"/>
        <v>0.99999982835738965</v>
      </c>
      <c r="H216" s="29">
        <f t="shared" si="123"/>
        <v>0.99999927544151834</v>
      </c>
      <c r="I216" s="29">
        <f t="shared" si="123"/>
        <v>0.9999982620468133</v>
      </c>
      <c r="J216" s="29">
        <f t="shared" si="123"/>
        <v>0.9999994287679107</v>
      </c>
      <c r="K216" s="29">
        <f t="shared" si="123"/>
        <v>0</v>
      </c>
      <c r="L216" s="30">
        <f t="shared" si="115"/>
        <v>0</v>
      </c>
      <c r="M216" s="31">
        <f t="shared" si="119"/>
        <v>0.97451594893482585</v>
      </c>
      <c r="N216" s="32"/>
      <c r="O216" s="32"/>
      <c r="P216" s="33"/>
      <c r="Q216" s="33"/>
      <c r="R216" s="33"/>
      <c r="S216" s="34"/>
      <c r="T216" s="34"/>
      <c r="U216" s="35">
        <f t="shared" si="124"/>
        <v>0.9999237408976972</v>
      </c>
      <c r="V216" s="35">
        <f t="shared" si="124"/>
        <v>0.99968889165074915</v>
      </c>
      <c r="W216" s="36">
        <f t="shared" si="124"/>
        <v>0.99999977466027801</v>
      </c>
      <c r="X216" s="36">
        <f t="shared" si="124"/>
        <v>0.99994007255189188</v>
      </c>
      <c r="AG216">
        <f t="shared" si="116"/>
        <v>56.566310419354807</v>
      </c>
      <c r="AH216" s="29">
        <f t="shared" si="125"/>
        <v>0.9999999761906031</v>
      </c>
      <c r="AI216" s="29">
        <f t="shared" si="125"/>
        <v>0.99999991623043671</v>
      </c>
      <c r="AJ216" s="29">
        <f t="shared" si="125"/>
        <v>0.99999989338765305</v>
      </c>
      <c r="AK216" s="29">
        <f t="shared" si="125"/>
        <v>0.99999993599900794</v>
      </c>
      <c r="AL216" s="29">
        <f t="shared" si="125"/>
        <v>0</v>
      </c>
      <c r="AM216" s="30">
        <f t="shared" si="117"/>
        <v>0</v>
      </c>
      <c r="AN216" s="31">
        <f t="shared" si="113"/>
        <v>0.9907548565630091</v>
      </c>
      <c r="AO216" s="32"/>
      <c r="AP216" s="32"/>
      <c r="AQ216" s="33"/>
      <c r="AR216" s="33"/>
      <c r="AS216" s="33"/>
      <c r="AT216" s="34"/>
      <c r="AU216" s="34"/>
      <c r="AV216" s="35">
        <f t="shared" si="126"/>
        <v>0.99998556689944829</v>
      </c>
      <c r="AW216" s="35">
        <f t="shared" si="126"/>
        <v>0.99992324634742524</v>
      </c>
      <c r="AX216" s="36">
        <f t="shared" si="126"/>
        <v>0.99999991751505113</v>
      </c>
      <c r="AY216" s="36">
        <f t="shared" si="126"/>
        <v>0.99997872437746371</v>
      </c>
    </row>
    <row r="217" spans="6:51" x14ac:dyDescent="0.3">
      <c r="F217">
        <v>47</v>
      </c>
      <c r="G217" s="29">
        <f t="shared" si="123"/>
        <v>0.99999986501231986</v>
      </c>
      <c r="H217" s="29">
        <f t="shared" si="123"/>
        <v>0.99999942315414503</v>
      </c>
      <c r="I217" s="29">
        <f t="shared" si="123"/>
        <v>0.99999872312564075</v>
      </c>
      <c r="J217" s="29">
        <f t="shared" si="123"/>
        <v>0.99999954732895269</v>
      </c>
      <c r="K217" s="29">
        <f t="shared" si="123"/>
        <v>0</v>
      </c>
      <c r="L217" s="30">
        <f t="shared" si="115"/>
        <v>0</v>
      </c>
      <c r="M217" s="31">
        <f t="shared" si="119"/>
        <v>0.97708646282505873</v>
      </c>
      <c r="N217" s="32"/>
      <c r="O217" s="32"/>
      <c r="P217" s="33"/>
      <c r="Q217" s="33"/>
      <c r="R217" s="33"/>
      <c r="S217" s="34"/>
      <c r="T217" s="34"/>
      <c r="U217" s="35">
        <f t="shared" si="124"/>
        <v>0.99993598631986469</v>
      </c>
      <c r="V217" s="35">
        <f t="shared" si="124"/>
        <v>0.9997316617026063</v>
      </c>
      <c r="W217" s="36">
        <f t="shared" si="124"/>
        <v>0.99999979959803786</v>
      </c>
      <c r="X217" s="36">
        <f t="shared" si="124"/>
        <v>0.9999466596856238</v>
      </c>
      <c r="AG217">
        <f t="shared" si="116"/>
        <v>57.888735014870583</v>
      </c>
      <c r="AH217" s="29">
        <f t="shared" si="125"/>
        <v>0.99999997997586743</v>
      </c>
      <c r="AI217" s="29">
        <f t="shared" si="125"/>
        <v>0.99999993366005724</v>
      </c>
      <c r="AJ217" s="29">
        <f t="shared" si="125"/>
        <v>0.9999999195751258</v>
      </c>
      <c r="AK217" s="29">
        <f t="shared" si="125"/>
        <v>0.9999999493957672</v>
      </c>
      <c r="AL217" s="29">
        <f t="shared" si="125"/>
        <v>0</v>
      </c>
      <c r="AM217" s="30">
        <f t="shared" si="117"/>
        <v>0</v>
      </c>
      <c r="AN217" s="31">
        <f t="shared" si="113"/>
        <v>0.99172128364952139</v>
      </c>
      <c r="AO217" s="32"/>
      <c r="AP217" s="32"/>
      <c r="AQ217" s="33"/>
      <c r="AR217" s="33"/>
      <c r="AS217" s="33"/>
      <c r="AT217" s="34"/>
      <c r="AU217" s="34"/>
      <c r="AV217" s="35">
        <f t="shared" si="126"/>
        <v>0.99998795868174584</v>
      </c>
      <c r="AW217" s="35">
        <f t="shared" si="126"/>
        <v>0.99993402495577788</v>
      </c>
      <c r="AX217" s="36">
        <f t="shared" si="126"/>
        <v>0.99999992501122159</v>
      </c>
      <c r="AY217" s="36">
        <f t="shared" si="126"/>
        <v>0.99998080335292505</v>
      </c>
    </row>
    <row r="218" spans="6:51" x14ac:dyDescent="0.3">
      <c r="F218">
        <v>48</v>
      </c>
      <c r="G218" s="29">
        <f t="shared" ref="G218:K233" si="127">IF(1-EXP(-0.23*(G134-G$165))&lt;0, 0, 1-EXP(-0.23*(G134-G$165)))</f>
        <v>0.99999989250002008</v>
      </c>
      <c r="H218" s="29">
        <f t="shared" si="127"/>
        <v>0.99999953835640554</v>
      </c>
      <c r="I218" s="29">
        <f t="shared" si="127"/>
        <v>0.99999905277966328</v>
      </c>
      <c r="J218" s="29">
        <f t="shared" si="127"/>
        <v>0.99999963926879232</v>
      </c>
      <c r="K218" s="29">
        <f t="shared" si="127"/>
        <v>0</v>
      </c>
      <c r="L218" s="30">
        <f t="shared" si="115"/>
        <v>0</v>
      </c>
      <c r="M218" s="31">
        <f t="shared" si="119"/>
        <v>0.97935223796510695</v>
      </c>
      <c r="N218" s="32"/>
      <c r="O218" s="32"/>
      <c r="P218" s="33"/>
      <c r="Q218" s="33"/>
      <c r="R218" s="33"/>
      <c r="S218" s="34"/>
      <c r="T218" s="34"/>
      <c r="U218" s="35">
        <f t="shared" ref="U218:X233" si="128">IF(1-EXP(-0.23*(U134-U$165))&lt;0, 0, 1-EXP(-0.23*(U134-U$165)))</f>
        <v>0.99994606020402188</v>
      </c>
      <c r="V218" s="35">
        <f t="shared" si="128"/>
        <v>0.99976776902434017</v>
      </c>
      <c r="W218" s="36">
        <f t="shared" si="128"/>
        <v>0.99999982082822225</v>
      </c>
      <c r="X218" s="36">
        <f t="shared" si="128"/>
        <v>0.99995232162401992</v>
      </c>
      <c r="AG218">
        <f t="shared" si="116"/>
        <v>59.107291399116981</v>
      </c>
      <c r="AH218" s="29">
        <f t="shared" ref="AH218:AL233" si="129">IF(1-EXP(-0.23*(AH134-AH$165))&lt;0, 0, 1-EXP(-0.23*(AH134-AH$165)))</f>
        <v>0.99999998272936863</v>
      </c>
      <c r="AI218" s="29">
        <f t="shared" si="129"/>
        <v>0.99999994613409671</v>
      </c>
      <c r="AJ218" s="29">
        <f t="shared" si="129"/>
        <v>0.99999993722691705</v>
      </c>
      <c r="AK218" s="29">
        <f t="shared" si="129"/>
        <v>0.99999995895562521</v>
      </c>
      <c r="AL218" s="29">
        <f t="shared" si="129"/>
        <v>0</v>
      </c>
      <c r="AM218" s="30">
        <f t="shared" si="117"/>
        <v>0</v>
      </c>
      <c r="AN218" s="31">
        <f t="shared" si="113"/>
        <v>0.99249904792449783</v>
      </c>
      <c r="AO218" s="32"/>
      <c r="AP218" s="32"/>
      <c r="AQ218" s="33"/>
      <c r="AR218" s="33"/>
      <c r="AS218" s="33"/>
      <c r="AT218" s="34"/>
      <c r="AU218" s="34"/>
      <c r="AV218" s="35">
        <f t="shared" ref="AV218:AY233" si="130">IF(1-EXP(-0.23*(AV134-AV$165))&lt;0, 0, 1-EXP(-0.23*(AV134-AV$165)))</f>
        <v>0.99998975954172153</v>
      </c>
      <c r="AW218" s="35">
        <f t="shared" si="130"/>
        <v>0.99994236336664855</v>
      </c>
      <c r="AX218" s="36">
        <f t="shared" si="130"/>
        <v>0.99999993098377393</v>
      </c>
      <c r="AY218" s="36">
        <f t="shared" si="130"/>
        <v>0.9999824598905479</v>
      </c>
    </row>
    <row r="219" spans="6:51" x14ac:dyDescent="0.3">
      <c r="F219">
        <v>49</v>
      </c>
      <c r="G219" s="29">
        <f t="shared" si="127"/>
        <v>0.99999991335305394</v>
      </c>
      <c r="H219" s="29">
        <f t="shared" si="127"/>
        <v>0.99999962865205205</v>
      </c>
      <c r="I219" s="29">
        <f t="shared" si="127"/>
        <v>0.99999929059669035</v>
      </c>
      <c r="J219" s="29">
        <f t="shared" si="127"/>
        <v>0.99999971094845241</v>
      </c>
      <c r="K219" s="29">
        <f t="shared" si="127"/>
        <v>0</v>
      </c>
      <c r="L219" s="30">
        <f t="shared" si="115"/>
        <v>0</v>
      </c>
      <c r="M219" s="31">
        <f t="shared" si="119"/>
        <v>0.98135305435982267</v>
      </c>
      <c r="N219" s="32"/>
      <c r="O219" s="32"/>
      <c r="P219" s="33"/>
      <c r="Q219" s="33"/>
      <c r="R219" s="33"/>
      <c r="S219" s="34"/>
      <c r="T219" s="34"/>
      <c r="U219" s="35">
        <f t="shared" si="128"/>
        <v>0.99995437749044191</v>
      </c>
      <c r="V219" s="35">
        <f t="shared" si="128"/>
        <v>0.99979834807271417</v>
      </c>
      <c r="W219" s="36">
        <f t="shared" si="128"/>
        <v>0.99999983899860745</v>
      </c>
      <c r="X219" s="36">
        <f t="shared" si="128"/>
        <v>0.99995720784188191</v>
      </c>
      <c r="AG219">
        <f t="shared" si="116"/>
        <v>60.230137772832911</v>
      </c>
      <c r="AH219" s="29">
        <f t="shared" si="129"/>
        <v>0.99999998479038676</v>
      </c>
      <c r="AI219" s="29">
        <f t="shared" si="129"/>
        <v>0.99999995529517072</v>
      </c>
      <c r="AJ219" s="29">
        <f t="shared" si="129"/>
        <v>0.99999994954970628</v>
      </c>
      <c r="AK219" s="29">
        <f t="shared" si="129"/>
        <v>0.99999996596003615</v>
      </c>
      <c r="AL219" s="29">
        <f t="shared" si="129"/>
        <v>0</v>
      </c>
      <c r="AM219" s="30">
        <f t="shared" si="117"/>
        <v>0</v>
      </c>
      <c r="AN219" s="31">
        <f t="shared" si="113"/>
        <v>0.99313326382979716</v>
      </c>
      <c r="AO219" s="32"/>
      <c r="AP219" s="32"/>
      <c r="AQ219" s="33"/>
      <c r="AR219" s="33"/>
      <c r="AS219" s="33"/>
      <c r="AT219" s="34"/>
      <c r="AU219" s="34"/>
      <c r="AV219" s="35">
        <f t="shared" si="130"/>
        <v>0.99999114323249316</v>
      </c>
      <c r="AW219" s="35">
        <f t="shared" si="130"/>
        <v>0.99994892820504877</v>
      </c>
      <c r="AX219" s="36">
        <f t="shared" si="130"/>
        <v>0.99999993581957358</v>
      </c>
      <c r="AY219" s="36">
        <f t="shared" si="130"/>
        <v>0.9999838002954422</v>
      </c>
    </row>
    <row r="220" spans="6:51" x14ac:dyDescent="0.3">
      <c r="F220">
        <v>50</v>
      </c>
      <c r="G220" s="29">
        <f t="shared" si="127"/>
        <v>0.99999992934979198</v>
      </c>
      <c r="H220" s="29">
        <f t="shared" si="127"/>
        <v>0.99999969977421155</v>
      </c>
      <c r="I220" s="29">
        <f t="shared" si="127"/>
        <v>0.99999946369249593</v>
      </c>
      <c r="J220" s="29">
        <f t="shared" si="127"/>
        <v>0.99999976712845595</v>
      </c>
      <c r="K220" s="29">
        <f t="shared" si="127"/>
        <v>0</v>
      </c>
      <c r="L220" s="30">
        <f t="shared" si="115"/>
        <v>0</v>
      </c>
      <c r="M220" s="31">
        <f t="shared" si="119"/>
        <v>0.9831231428339664</v>
      </c>
      <c r="N220" s="32"/>
      <c r="O220" s="32"/>
      <c r="P220" s="33"/>
      <c r="Q220" s="33"/>
      <c r="R220" s="33"/>
      <c r="S220" s="34"/>
      <c r="T220" s="34"/>
      <c r="U220" s="35">
        <f t="shared" si="128"/>
        <v>0.99996126892137782</v>
      </c>
      <c r="V220" s="35">
        <f t="shared" si="128"/>
        <v>0.99982432619030792</v>
      </c>
      <c r="W220" s="36">
        <f t="shared" si="128"/>
        <v>0.9999998546295189</v>
      </c>
      <c r="X220" s="36">
        <f t="shared" si="128"/>
        <v>0.99996144099960482</v>
      </c>
      <c r="AG220">
        <f t="shared" si="116"/>
        <v>61.264791560927208</v>
      </c>
      <c r="AH220" s="29">
        <f t="shared" si="129"/>
        <v>0.99999998637100451</v>
      </c>
      <c r="AI220" s="29">
        <f t="shared" si="129"/>
        <v>0.99999996217820031</v>
      </c>
      <c r="AJ220" s="29">
        <f t="shared" si="129"/>
        <v>0.99999995841805056</v>
      </c>
      <c r="AK220" s="29">
        <f t="shared" si="129"/>
        <v>0.99999997121276352</v>
      </c>
      <c r="AL220" s="29">
        <f t="shared" si="129"/>
        <v>0</v>
      </c>
      <c r="AM220" s="30">
        <f t="shared" si="117"/>
        <v>0</v>
      </c>
      <c r="AN220" s="31">
        <f t="shared" si="113"/>
        <v>0.99365651451185788</v>
      </c>
      <c r="AO220" s="32"/>
      <c r="AP220" s="32"/>
      <c r="AQ220" s="33"/>
      <c r="AR220" s="33"/>
      <c r="AS220" s="33"/>
      <c r="AT220" s="34"/>
      <c r="AU220" s="34"/>
      <c r="AV220" s="35">
        <f t="shared" si="130"/>
        <v>0.99999222562271661</v>
      </c>
      <c r="AW220" s="35">
        <f t="shared" si="130"/>
        <v>0.99995417753952986</v>
      </c>
      <c r="AX220" s="36">
        <f t="shared" si="130"/>
        <v>0.9999999397898619</v>
      </c>
      <c r="AY220" s="36">
        <f t="shared" si="130"/>
        <v>0.99998489957257652</v>
      </c>
    </row>
    <row r="221" spans="6:51" x14ac:dyDescent="0.3">
      <c r="F221">
        <v>51</v>
      </c>
      <c r="G221" s="29">
        <f t="shared" si="127"/>
        <v>0.99999994175288165</v>
      </c>
      <c r="H221" s="29">
        <f t="shared" si="127"/>
        <v>0.99999975606588809</v>
      </c>
      <c r="I221" s="29">
        <f t="shared" si="127"/>
        <v>0.99999959079054346</v>
      </c>
      <c r="J221" s="29">
        <f t="shared" si="127"/>
        <v>0.99999981138968452</v>
      </c>
      <c r="K221" s="29">
        <f t="shared" si="127"/>
        <v>0</v>
      </c>
      <c r="L221" s="30">
        <f t="shared" si="115"/>
        <v>0</v>
      </c>
      <c r="M221" s="31">
        <f t="shared" si="119"/>
        <v>0.98469199467372026</v>
      </c>
      <c r="N221" s="32"/>
      <c r="O221" s="32"/>
      <c r="P221" s="33"/>
      <c r="Q221" s="33"/>
      <c r="R221" s="33"/>
      <c r="S221" s="34"/>
      <c r="T221" s="34"/>
      <c r="U221" s="35">
        <f t="shared" si="128"/>
        <v>0.99996699900236696</v>
      </c>
      <c r="V221" s="35">
        <f t="shared" si="128"/>
        <v>0.99984646363414031</v>
      </c>
      <c r="W221" s="36">
        <f t="shared" si="128"/>
        <v>0.99999986814137198</v>
      </c>
      <c r="X221" s="36">
        <f t="shared" si="128"/>
        <v>0.99996512217023614</v>
      </c>
      <c r="AG221">
        <f t="shared" si="116"/>
        <v>62.218179741427043</v>
      </c>
      <c r="AH221" s="29">
        <f t="shared" si="129"/>
        <v>0.99999998760865838</v>
      </c>
      <c r="AI221" s="29">
        <f t="shared" si="129"/>
        <v>0.99999996745491604</v>
      </c>
      <c r="AJ221" s="29">
        <f t="shared" si="129"/>
        <v>0.99999996497174859</v>
      </c>
      <c r="AK221" s="29">
        <f t="shared" si="129"/>
        <v>0.99999997523353046</v>
      </c>
      <c r="AL221" s="29">
        <f t="shared" si="129"/>
        <v>0</v>
      </c>
      <c r="AM221" s="30">
        <f t="shared" si="117"/>
        <v>0</v>
      </c>
      <c r="AN221" s="31">
        <f t="shared" si="113"/>
        <v>0.99409274663595426</v>
      </c>
      <c r="AO221" s="32"/>
      <c r="AP221" s="32"/>
      <c r="AQ221" s="33"/>
      <c r="AR221" s="33"/>
      <c r="AS221" s="33"/>
      <c r="AT221" s="34"/>
      <c r="AU221" s="34"/>
      <c r="AV221" s="35">
        <f t="shared" si="130"/>
        <v>0.99999308589439218</v>
      </c>
      <c r="AW221" s="35">
        <f t="shared" si="130"/>
        <v>0.99995843315253385</v>
      </c>
      <c r="AX221" s="36">
        <f t="shared" si="130"/>
        <v>0.99999994308926277</v>
      </c>
      <c r="AY221" s="36">
        <f t="shared" si="130"/>
        <v>0.99998581179031265</v>
      </c>
    </row>
    <row r="222" spans="6:51" x14ac:dyDescent="0.3">
      <c r="F222">
        <v>52</v>
      </c>
      <c r="G222" s="29">
        <f t="shared" si="127"/>
        <v>0.99999995146847953</v>
      </c>
      <c r="H222" s="29">
        <f t="shared" si="127"/>
        <v>0.99999980083231921</v>
      </c>
      <c r="I222" s="29">
        <f t="shared" si="127"/>
        <v>0.99999968492372648</v>
      </c>
      <c r="J222" s="29">
        <f t="shared" si="127"/>
        <v>0.99999984643924211</v>
      </c>
      <c r="K222" s="29">
        <f t="shared" si="127"/>
        <v>0</v>
      </c>
      <c r="L222" s="30">
        <f t="shared" si="115"/>
        <v>0</v>
      </c>
      <c r="M222" s="31">
        <f t="shared" si="119"/>
        <v>0.98608505001582836</v>
      </c>
      <c r="N222" s="32"/>
      <c r="O222" s="32"/>
      <c r="P222" s="33"/>
      <c r="Q222" s="33"/>
      <c r="R222" s="33"/>
      <c r="S222" s="34"/>
      <c r="T222" s="34"/>
      <c r="U222" s="35">
        <f t="shared" si="128"/>
        <v>0.99997177996579201</v>
      </c>
      <c r="V222" s="35">
        <f t="shared" si="128"/>
        <v>0.99986538549067328</v>
      </c>
      <c r="W222" s="36">
        <f t="shared" si="128"/>
        <v>0.99999987987578354</v>
      </c>
      <c r="X222" s="36">
        <f t="shared" si="128"/>
        <v>0.99996833497512294</v>
      </c>
      <c r="AG222">
        <f t="shared" si="116"/>
        <v>63.096685221401138</v>
      </c>
      <c r="AH222" s="29">
        <f t="shared" si="129"/>
        <v>0.99999998859526706</v>
      </c>
      <c r="AI222" s="29">
        <f t="shared" si="129"/>
        <v>0.99999997157313625</v>
      </c>
      <c r="AJ222" s="29">
        <f t="shared" si="129"/>
        <v>0.99999996992846341</v>
      </c>
      <c r="AK222" s="29">
        <f t="shared" si="129"/>
        <v>0.99999997836770793</v>
      </c>
      <c r="AL222" s="29">
        <f t="shared" si="129"/>
        <v>0</v>
      </c>
      <c r="AM222" s="30">
        <f t="shared" si="117"/>
        <v>0</v>
      </c>
      <c r="AN222" s="31">
        <f t="shared" si="113"/>
        <v>0.99445984280455002</v>
      </c>
      <c r="AO222" s="32"/>
      <c r="AP222" s="32"/>
      <c r="AQ222" s="33"/>
      <c r="AR222" s="33"/>
      <c r="AS222" s="33"/>
      <c r="AT222" s="34"/>
      <c r="AU222" s="34"/>
      <c r="AV222" s="35">
        <f t="shared" si="130"/>
        <v>0.99999377936968159</v>
      </c>
      <c r="AW222" s="35">
        <f t="shared" si="130"/>
        <v>0.99996192565258457</v>
      </c>
      <c r="AX222" s="36">
        <f t="shared" si="130"/>
        <v>0.9999999458603287</v>
      </c>
      <c r="AY222" s="36">
        <f t="shared" si="130"/>
        <v>0.99998657668210111</v>
      </c>
    </row>
    <row r="223" spans="6:51" x14ac:dyDescent="0.3">
      <c r="F223">
        <v>53</v>
      </c>
      <c r="G223" s="29">
        <f t="shared" si="127"/>
        <v>0.99999995915370521</v>
      </c>
      <c r="H223" s="29">
        <f t="shared" si="127"/>
        <v>0.99999983660050862</v>
      </c>
      <c r="I223" s="29">
        <f t="shared" si="127"/>
        <v>0.99999975523662288</v>
      </c>
      <c r="J223" s="29">
        <f t="shared" si="127"/>
        <v>0.99999987433382576</v>
      </c>
      <c r="K223" s="29">
        <f t="shared" si="127"/>
        <v>0</v>
      </c>
      <c r="L223" s="30">
        <f t="shared" si="115"/>
        <v>0</v>
      </c>
      <c r="M223" s="31">
        <f t="shared" si="119"/>
        <v>0.98732428324721688</v>
      </c>
      <c r="N223" s="32"/>
      <c r="O223" s="32"/>
      <c r="P223" s="33"/>
      <c r="Q223" s="33"/>
      <c r="R223" s="33"/>
      <c r="S223" s="34"/>
      <c r="T223" s="34"/>
      <c r="U223" s="35">
        <f t="shared" si="128"/>
        <v>0.99997578265956288</v>
      </c>
      <c r="V223" s="35">
        <f t="shared" si="128"/>
        <v>0.99988160718946861</v>
      </c>
      <c r="W223" s="36">
        <f t="shared" si="128"/>
        <v>0.99999989011185619</v>
      </c>
      <c r="X223" s="36">
        <f t="shared" si="128"/>
        <v>0.99997114886972738</v>
      </c>
      <c r="AG223">
        <f t="shared" si="116"/>
        <v>63.906189570343123</v>
      </c>
      <c r="AH223" s="29">
        <f t="shared" si="129"/>
        <v>0.99999998939403889</v>
      </c>
      <c r="AI223" s="29">
        <f t="shared" si="129"/>
        <v>0.99999997483870284</v>
      </c>
      <c r="AJ223" s="29">
        <f t="shared" si="129"/>
        <v>0.99999997375434158</v>
      </c>
      <c r="AK223" s="29">
        <f t="shared" si="129"/>
        <v>0.99999998085052855</v>
      </c>
      <c r="AL223" s="29">
        <f t="shared" si="129"/>
        <v>0</v>
      </c>
      <c r="AM223" s="30">
        <f t="shared" si="117"/>
        <v>0</v>
      </c>
      <c r="AN223" s="31">
        <f t="shared" si="113"/>
        <v>0.99477135418543938</v>
      </c>
      <c r="AO223" s="32"/>
      <c r="AP223" s="32"/>
      <c r="AQ223" s="33"/>
      <c r="AR223" s="33"/>
      <c r="AS223" s="33"/>
      <c r="AT223" s="34"/>
      <c r="AU223" s="34"/>
      <c r="AV223" s="35">
        <f t="shared" si="130"/>
        <v>0.99999434548468635</v>
      </c>
      <c r="AW223" s="35">
        <f t="shared" si="130"/>
        <v>0.99996482333727166</v>
      </c>
      <c r="AX223" s="36">
        <f t="shared" si="130"/>
        <v>0.99999994820941096</v>
      </c>
      <c r="AY223" s="36">
        <f t="shared" si="130"/>
        <v>0.99998722395793715</v>
      </c>
    </row>
    <row r="224" spans="6:51" x14ac:dyDescent="0.3">
      <c r="F224">
        <v>54</v>
      </c>
      <c r="G224" s="29">
        <f t="shared" si="127"/>
        <v>0.99999996528991009</v>
      </c>
      <c r="H224" s="29">
        <f t="shared" si="127"/>
        <v>0.99999986531123419</v>
      </c>
      <c r="I224" s="29">
        <f t="shared" si="127"/>
        <v>0.99999980819655176</v>
      </c>
      <c r="J224" s="29">
        <f t="shared" si="127"/>
        <v>0.99999989664363831</v>
      </c>
      <c r="K224" s="29">
        <f t="shared" si="127"/>
        <v>0</v>
      </c>
      <c r="L224" s="30">
        <f t="shared" si="115"/>
        <v>0</v>
      </c>
      <c r="M224" s="31">
        <f t="shared" si="119"/>
        <v>0.98842870098775282</v>
      </c>
      <c r="N224" s="32"/>
      <c r="O224" s="32"/>
      <c r="P224" s="33"/>
      <c r="Q224" s="33"/>
      <c r="R224" s="33"/>
      <c r="S224" s="34"/>
      <c r="T224" s="34"/>
      <c r="U224" s="35">
        <f t="shared" si="128"/>
        <v>0.99997914506391716</v>
      </c>
      <c r="V224" s="35">
        <f t="shared" si="128"/>
        <v>0.99989555495380122</v>
      </c>
      <c r="W224" s="36">
        <f t="shared" si="128"/>
        <v>0.99999989907881615</v>
      </c>
      <c r="X224" s="36">
        <f t="shared" si="128"/>
        <v>0.99997362176495053</v>
      </c>
      <c r="AG224">
        <f t="shared" si="116"/>
        <v>64.65211239711401</v>
      </c>
      <c r="AH224" s="29">
        <f t="shared" si="129"/>
        <v>0.999999990049523</v>
      </c>
      <c r="AI224" s="29">
        <f t="shared" si="129"/>
        <v>0.99999997746511282</v>
      </c>
      <c r="AJ224" s="29">
        <f t="shared" si="129"/>
        <v>0.99999997676070562</v>
      </c>
      <c r="AK224" s="29">
        <f t="shared" si="129"/>
        <v>0.99999998284581904</v>
      </c>
      <c r="AL224" s="29">
        <f t="shared" si="129"/>
        <v>0</v>
      </c>
      <c r="AM224" s="30">
        <f t="shared" si="117"/>
        <v>0</v>
      </c>
      <c r="AN224" s="31">
        <f t="shared" si="113"/>
        <v>0.99503768883625665</v>
      </c>
      <c r="AO224" s="32"/>
      <c r="AP224" s="32"/>
      <c r="AQ224" s="33"/>
      <c r="AR224" s="33"/>
      <c r="AS224" s="33"/>
      <c r="AT224" s="34"/>
      <c r="AU224" s="34"/>
      <c r="AV224" s="35">
        <f t="shared" si="130"/>
        <v>0.99999481286984404</v>
      </c>
      <c r="AW224" s="35">
        <f t="shared" si="130"/>
        <v>0.99996725108081419</v>
      </c>
      <c r="AX224" s="36">
        <f t="shared" si="130"/>
        <v>0.99999995021717569</v>
      </c>
      <c r="AY224" s="36">
        <f t="shared" si="130"/>
        <v>0.99998777618434165</v>
      </c>
    </row>
    <row r="225" spans="6:51" x14ac:dyDescent="0.3">
      <c r="F225">
        <v>55</v>
      </c>
      <c r="G225" s="29">
        <f t="shared" si="127"/>
        <v>0.99999997023314524</v>
      </c>
      <c r="H225" s="29">
        <f t="shared" si="127"/>
        <v>0.99999988846172083</v>
      </c>
      <c r="I225" s="29">
        <f t="shared" si="127"/>
        <v>0.99999984841334844</v>
      </c>
      <c r="J225" s="29">
        <f t="shared" si="127"/>
        <v>0.99999991457324389</v>
      </c>
      <c r="K225" s="29">
        <f t="shared" si="127"/>
        <v>0</v>
      </c>
      <c r="L225" s="30">
        <f t="shared" si="115"/>
        <v>0</v>
      </c>
      <c r="M225" s="31">
        <f t="shared" si="119"/>
        <v>0.98941476590710331</v>
      </c>
      <c r="N225" s="32"/>
      <c r="O225" s="32"/>
      <c r="P225" s="33"/>
      <c r="Q225" s="33"/>
      <c r="R225" s="33"/>
      <c r="S225" s="34"/>
      <c r="T225" s="34"/>
      <c r="U225" s="35">
        <f t="shared" si="128"/>
        <v>0.9999819789733001</v>
      </c>
      <c r="V225" s="35">
        <f t="shared" si="128"/>
        <v>0.99990758223665721</v>
      </c>
      <c r="W225" s="36">
        <f t="shared" si="128"/>
        <v>0.99999990696587826</v>
      </c>
      <c r="X225" s="36">
        <f t="shared" si="128"/>
        <v>0.99997580212674697</v>
      </c>
      <c r="AG225">
        <f t="shared" si="116"/>
        <v>65.339447634071149</v>
      </c>
      <c r="AH225" s="29">
        <f t="shared" si="129"/>
        <v>0.99999999059381295</v>
      </c>
      <c r="AI225" s="29">
        <f t="shared" si="129"/>
        <v>0.99999997960439202</v>
      </c>
      <c r="AJ225" s="29">
        <f t="shared" si="129"/>
        <v>0.99999997916073813</v>
      </c>
      <c r="AK225" s="29">
        <f t="shared" si="129"/>
        <v>0.9999999844700056</v>
      </c>
      <c r="AL225" s="29">
        <f t="shared" si="129"/>
        <v>0</v>
      </c>
      <c r="AM225" s="30">
        <f t="shared" si="117"/>
        <v>0</v>
      </c>
      <c r="AN225" s="31">
        <f t="shared" si="113"/>
        <v>0.99526694049723441</v>
      </c>
      <c r="AO225" s="32"/>
      <c r="AP225" s="32"/>
      <c r="AQ225" s="33"/>
      <c r="AR225" s="33"/>
      <c r="AS225" s="33"/>
      <c r="AT225" s="34"/>
      <c r="AU225" s="34"/>
      <c r="AV225" s="35">
        <f t="shared" si="130"/>
        <v>0.99999520266053632</v>
      </c>
      <c r="AW225" s="35">
        <f t="shared" si="130"/>
        <v>0.99996930295165753</v>
      </c>
      <c r="AX225" s="36">
        <f t="shared" si="130"/>
        <v>0.99999995194572766</v>
      </c>
      <c r="AY225" s="36">
        <f t="shared" si="130"/>
        <v>0.99998825074799003</v>
      </c>
    </row>
    <row r="226" spans="6:51" x14ac:dyDescent="0.3">
      <c r="F226">
        <v>56</v>
      </c>
      <c r="G226" s="29">
        <f t="shared" si="127"/>
        <v>0.99999997424926823</v>
      </c>
      <c r="H226" s="29">
        <f t="shared" si="127"/>
        <v>0.99999990721211762</v>
      </c>
      <c r="I226" s="29">
        <f t="shared" si="127"/>
        <v>0.99999987919835176</v>
      </c>
      <c r="J226" s="29">
        <f t="shared" si="127"/>
        <v>0.99999992905109691</v>
      </c>
      <c r="K226" s="29">
        <f t="shared" si="127"/>
        <v>0</v>
      </c>
      <c r="L226" s="30">
        <f>IF(1-EXP(-0.23*(Z142-L$165))&lt;0, 0, 1-EXP(-0.23*(Z142-L$165)))</f>
        <v>0</v>
      </c>
      <c r="M226" s="31">
        <f t="shared" si="119"/>
        <v>0.99029675763234759</v>
      </c>
      <c r="N226" s="32"/>
      <c r="O226" s="32"/>
      <c r="P226" s="33"/>
      <c r="Q226" s="33"/>
      <c r="R226" s="33"/>
      <c r="S226" s="34"/>
      <c r="T226" s="34"/>
      <c r="U226" s="35">
        <f t="shared" si="128"/>
        <v>0.99998437525459005</v>
      </c>
      <c r="V226" s="35">
        <f t="shared" si="128"/>
        <v>0.99991798296537837</v>
      </c>
      <c r="W226" s="36">
        <f t="shared" si="128"/>
        <v>0.99999991392999021</v>
      </c>
      <c r="X226" s="36">
        <f t="shared" si="128"/>
        <v>0.99997773066448059</v>
      </c>
      <c r="AG226">
        <f t="shared" si="116"/>
        <v>65.972796971304959</v>
      </c>
      <c r="AH226" s="29">
        <f t="shared" si="129"/>
        <v>0.99999999105048709</v>
      </c>
      <c r="AI226" s="29">
        <f t="shared" si="129"/>
        <v>0.99999998136677293</v>
      </c>
      <c r="AJ226" s="29">
        <f t="shared" si="129"/>
        <v>0.99999998110374366</v>
      </c>
      <c r="AK226" s="29">
        <f t="shared" si="129"/>
        <v>0.99999998580736504</v>
      </c>
      <c r="AL226" s="29">
        <f t="shared" si="129"/>
        <v>0</v>
      </c>
      <c r="AM226" s="30">
        <f>IF(1-EXP(-0.23*(BA142-AM$165))&lt;0, 0, 1-EXP(-0.23*(BA142-AM$165)))</f>
        <v>0</v>
      </c>
      <c r="AN226" s="31">
        <f t="shared" si="113"/>
        <v>0.99546547568399124</v>
      </c>
      <c r="AO226" s="32"/>
      <c r="AP226" s="32"/>
      <c r="AQ226" s="33"/>
      <c r="AR226" s="33"/>
      <c r="AS226" s="33"/>
      <c r="AT226" s="34"/>
      <c r="AU226" s="34"/>
      <c r="AV226" s="35">
        <f t="shared" si="130"/>
        <v>0.9999955306994337</v>
      </c>
      <c r="AW226" s="35">
        <f t="shared" si="130"/>
        <v>0.99997105080285542</v>
      </c>
      <c r="AX226" s="36">
        <f t="shared" si="130"/>
        <v>0.99999995344353232</v>
      </c>
      <c r="AY226" s="36">
        <f t="shared" si="130"/>
        <v>0.99998866121982122</v>
      </c>
    </row>
    <row r="227" spans="6:51" x14ac:dyDescent="0.3">
      <c r="F227">
        <v>57</v>
      </c>
      <c r="G227" s="29">
        <f t="shared" si="127"/>
        <v>0.99999997753860204</v>
      </c>
      <c r="H227" s="29">
        <f t="shared" si="127"/>
        <v>0.99999992246530145</v>
      </c>
      <c r="I227" s="29">
        <f t="shared" si="127"/>
        <v>0.99999990294835528</v>
      </c>
      <c r="J227" s="29">
        <f t="shared" si="127"/>
        <v>0.9999999407961756</v>
      </c>
      <c r="K227" s="29">
        <f t="shared" si="127"/>
        <v>0</v>
      </c>
      <c r="L227" s="30">
        <f t="shared" ref="L227:L240" si="131">IF(1-EXP(-0.23*(Z143-L$165))&lt;0, 0, 1-EXP(-0.23*(Z143-L$165)))</f>
        <v>0</v>
      </c>
      <c r="M227" s="31">
        <f t="shared" si="119"/>
        <v>0.99108708029649029</v>
      </c>
      <c r="N227" s="32"/>
      <c r="O227" s="32"/>
      <c r="P227" s="33"/>
      <c r="Q227" s="33"/>
      <c r="R227" s="33"/>
      <c r="S227" s="34"/>
      <c r="T227" s="34"/>
      <c r="U227" s="35">
        <f t="shared" si="128"/>
        <v>0.99998640799752969</v>
      </c>
      <c r="V227" s="35">
        <f t="shared" si="128"/>
        <v>0.99992700224294251</v>
      </c>
      <c r="W227" s="36">
        <f t="shared" si="128"/>
        <v>0.99999992010194561</v>
      </c>
      <c r="X227" s="36">
        <f t="shared" si="128"/>
        <v>0.99997944169380648</v>
      </c>
      <c r="AG227">
        <f t="shared" si="116"/>
        <v>66.556400664824807</v>
      </c>
      <c r="AH227" s="29">
        <f t="shared" si="129"/>
        <v>0.99999999143717555</v>
      </c>
      <c r="AI227" s="29">
        <f t="shared" si="129"/>
        <v>0.99999998283351899</v>
      </c>
      <c r="AJ227" s="29">
        <f t="shared" si="129"/>
        <v>0.99999998269644208</v>
      </c>
      <c r="AK227" s="29">
        <f t="shared" si="129"/>
        <v>0.99999998691993652</v>
      </c>
      <c r="AL227" s="29">
        <f t="shared" si="129"/>
        <v>0</v>
      </c>
      <c r="AM227" s="30">
        <f t="shared" ref="AM227:AM240" si="132">IF(1-EXP(-0.23*(BA143-AM$165))&lt;0, 0, 1-EXP(-0.23*(BA143-AM$165)))</f>
        <v>0</v>
      </c>
      <c r="AN227" s="31">
        <f t="shared" si="113"/>
        <v>0.99563835561201608</v>
      </c>
      <c r="AO227" s="32"/>
      <c r="AP227" s="32"/>
      <c r="AQ227" s="33"/>
      <c r="AR227" s="33"/>
      <c r="AS227" s="33"/>
      <c r="AT227" s="34"/>
      <c r="AU227" s="34"/>
      <c r="AV227" s="35">
        <f t="shared" si="130"/>
        <v>0.99999580902966423</v>
      </c>
      <c r="AW227" s="35">
        <f t="shared" si="130"/>
        <v>0.99997255022364007</v>
      </c>
      <c r="AX227" s="36">
        <f t="shared" si="130"/>
        <v>0.99999995474888015</v>
      </c>
      <c r="AY227" s="36">
        <f t="shared" si="130"/>
        <v>0.99998901831901688</v>
      </c>
    </row>
    <row r="228" spans="6:51" x14ac:dyDescent="0.3">
      <c r="F228">
        <v>58</v>
      </c>
      <c r="G228" s="29">
        <f t="shared" si="127"/>
        <v>0.99999998025341619</v>
      </c>
      <c r="H228" s="29">
        <f t="shared" si="127"/>
        <v>0.99999993492694661</v>
      </c>
      <c r="I228" s="29">
        <f t="shared" si="127"/>
        <v>0.99999992141124572</v>
      </c>
      <c r="J228" s="29">
        <f t="shared" si="127"/>
        <v>0.99999995036780087</v>
      </c>
      <c r="K228" s="29">
        <f t="shared" si="127"/>
        <v>0</v>
      </c>
      <c r="L228" s="30">
        <f t="shared" si="131"/>
        <v>0</v>
      </c>
      <c r="M228" s="31">
        <f t="shared" si="119"/>
        <v>0.99179652482232306</v>
      </c>
      <c r="N228" s="32"/>
      <c r="O228" s="32"/>
      <c r="P228" s="33"/>
      <c r="Q228" s="33"/>
      <c r="R228" s="33"/>
      <c r="S228" s="34"/>
      <c r="T228" s="34"/>
      <c r="U228" s="35">
        <f t="shared" si="128"/>
        <v>0.99998813780062978</v>
      </c>
      <c r="V228" s="35">
        <f t="shared" si="128"/>
        <v>0.99993484501714025</v>
      </c>
      <c r="W228" s="36">
        <f t="shared" si="128"/>
        <v>0.99999992559123407</v>
      </c>
      <c r="X228" s="36">
        <f t="shared" si="128"/>
        <v>0.99998096424096616</v>
      </c>
      <c r="AG228">
        <f t="shared" si="116"/>
        <v>67.094165924953685</v>
      </c>
      <c r="AH228" s="29">
        <f t="shared" si="129"/>
        <v>0.99999999176727183</v>
      </c>
      <c r="AI228" s="29">
        <f t="shared" si="129"/>
        <v>0.99999998406545365</v>
      </c>
      <c r="AJ228" s="29">
        <f t="shared" si="129"/>
        <v>0.99999998401653756</v>
      </c>
      <c r="AK228" s="29">
        <f t="shared" si="129"/>
        <v>0.99999998785409694</v>
      </c>
      <c r="AL228" s="29">
        <f t="shared" si="129"/>
        <v>0</v>
      </c>
      <c r="AM228" s="30">
        <f t="shared" si="132"/>
        <v>0</v>
      </c>
      <c r="AN228" s="31">
        <f t="shared" si="113"/>
        <v>0.99578964351689314</v>
      </c>
      <c r="AO228" s="32"/>
      <c r="AP228" s="32"/>
      <c r="AQ228" s="33"/>
      <c r="AR228" s="33"/>
      <c r="AS228" s="33"/>
      <c r="AT228" s="34"/>
      <c r="AU228" s="34"/>
      <c r="AV228" s="35">
        <f t="shared" si="130"/>
        <v>0.99999604692504296</v>
      </c>
      <c r="AW228" s="35">
        <f t="shared" si="130"/>
        <v>0.99997384472977313</v>
      </c>
      <c r="AX228" s="36">
        <f t="shared" si="130"/>
        <v>0.99999995589236468</v>
      </c>
      <c r="AY228" s="36">
        <f t="shared" si="130"/>
        <v>0.99998933060500095</v>
      </c>
    </row>
    <row r="229" spans="6:51" x14ac:dyDescent="0.3">
      <c r="F229">
        <v>59</v>
      </c>
      <c r="G229" s="29">
        <f t="shared" si="127"/>
        <v>0.99999998251043465</v>
      </c>
      <c r="H229" s="29">
        <f t="shared" si="127"/>
        <v>0.99999994515092883</v>
      </c>
      <c r="I229" s="29">
        <f t="shared" si="127"/>
        <v>0.99999993587111291</v>
      </c>
      <c r="J229" s="29">
        <f t="shared" si="127"/>
        <v>0.99999995820305632</v>
      </c>
      <c r="K229" s="29">
        <f t="shared" si="127"/>
        <v>0</v>
      </c>
      <c r="L229" s="30">
        <f t="shared" si="131"/>
        <v>0</v>
      </c>
      <c r="M229" s="31">
        <f t="shared" si="119"/>
        <v>0.99243449279748874</v>
      </c>
      <c r="N229" s="32"/>
      <c r="O229" s="32"/>
      <c r="P229" s="33"/>
      <c r="Q229" s="33"/>
      <c r="R229" s="33"/>
      <c r="S229" s="34"/>
      <c r="T229" s="34"/>
      <c r="U229" s="35">
        <f t="shared" si="128"/>
        <v>0.99998961438042244</v>
      </c>
      <c r="V229" s="35">
        <f t="shared" si="128"/>
        <v>0.99994168312199883</v>
      </c>
      <c r="W229" s="36">
        <f t="shared" si="128"/>
        <v>0.99999993048991032</v>
      </c>
      <c r="X229" s="36">
        <f t="shared" si="128"/>
        <v>0.99998232294086087</v>
      </c>
      <c r="AG229">
        <f t="shared" si="116"/>
        <v>67.589693074991615</v>
      </c>
      <c r="AH229" s="29">
        <f t="shared" si="129"/>
        <v>0.99999999205109902</v>
      </c>
      <c r="AI229" s="29">
        <f t="shared" si="129"/>
        <v>0.99999998510874122</v>
      </c>
      <c r="AJ229" s="29">
        <f t="shared" si="129"/>
        <v>0.9999999851215684</v>
      </c>
      <c r="AK229" s="29">
        <f t="shared" si="129"/>
        <v>0.99999998864500883</v>
      </c>
      <c r="AL229" s="29">
        <f t="shared" si="129"/>
        <v>0</v>
      </c>
      <c r="AM229" s="30">
        <f t="shared" si="132"/>
        <v>0</v>
      </c>
      <c r="AN229" s="31">
        <f t="shared" si="113"/>
        <v>0.99592263131535008</v>
      </c>
      <c r="AO229" s="32"/>
      <c r="AP229" s="32"/>
      <c r="AQ229" s="33"/>
      <c r="AR229" s="33"/>
      <c r="AS229" s="33"/>
      <c r="AT229" s="34"/>
      <c r="AU229" s="34"/>
      <c r="AV229" s="35">
        <f t="shared" si="130"/>
        <v>0.99999625161248085</v>
      </c>
      <c r="AW229" s="35">
        <f t="shared" si="130"/>
        <v>0.99997496875819158</v>
      </c>
      <c r="AX229" s="36">
        <f t="shared" si="130"/>
        <v>0.99999995689868248</v>
      </c>
      <c r="AY229" s="36">
        <f t="shared" si="130"/>
        <v>0.99998960498142464</v>
      </c>
    </row>
    <row r="230" spans="6:51" x14ac:dyDescent="0.3">
      <c r="F230">
        <v>60</v>
      </c>
      <c r="G230" s="29">
        <f t="shared" si="127"/>
        <v>0.99999998439986237</v>
      </c>
      <c r="H230" s="29">
        <f t="shared" si="127"/>
        <v>0.99999995357378857</v>
      </c>
      <c r="I230" s="29">
        <f t="shared" si="127"/>
        <v>0.99999994727816144</v>
      </c>
      <c r="J230" s="29">
        <f t="shared" si="127"/>
        <v>0.99999996464501817</v>
      </c>
      <c r="K230" s="29">
        <f t="shared" si="127"/>
        <v>0</v>
      </c>
      <c r="L230" s="30">
        <f t="shared" si="131"/>
        <v>0</v>
      </c>
      <c r="M230" s="31">
        <f t="shared" si="119"/>
        <v>0.99300918774486602</v>
      </c>
      <c r="N230" s="32"/>
      <c r="O230" s="32"/>
      <c r="P230" s="33"/>
      <c r="Q230" s="33"/>
      <c r="R230" s="33"/>
      <c r="S230" s="34"/>
      <c r="T230" s="34"/>
      <c r="U230" s="35">
        <f t="shared" si="128"/>
        <v>0.99999087864957459</v>
      </c>
      <c r="V230" s="35">
        <f t="shared" si="128"/>
        <v>0.99994766101203392</v>
      </c>
      <c r="W230" s="36">
        <f t="shared" si="128"/>
        <v>0.99999993487569472</v>
      </c>
      <c r="X230" s="36">
        <f t="shared" si="128"/>
        <v>0.99998353877004453</v>
      </c>
      <c r="AG230">
        <f t="shared" si="116"/>
        <v>68.046299655278801</v>
      </c>
      <c r="AH230" s="29">
        <f t="shared" si="129"/>
        <v>0.99999999229671777</v>
      </c>
      <c r="AI230" s="29">
        <f t="shared" si="129"/>
        <v>0.99999998599887363</v>
      </c>
      <c r="AJ230" s="29">
        <f t="shared" si="129"/>
        <v>0.99999998605480078</v>
      </c>
      <c r="AK230" s="29">
        <f t="shared" si="129"/>
        <v>0.99999998931968093</v>
      </c>
      <c r="AL230" s="29">
        <f t="shared" si="129"/>
        <v>0</v>
      </c>
      <c r="AM230" s="30">
        <f t="shared" si="132"/>
        <v>0</v>
      </c>
      <c r="AN230" s="31">
        <f t="shared" si="113"/>
        <v>0.99604000873836784</v>
      </c>
      <c r="AO230" s="32"/>
      <c r="AP230" s="32"/>
      <c r="AQ230" s="33"/>
      <c r="AR230" s="33"/>
      <c r="AS230" s="33"/>
      <c r="AT230" s="34"/>
      <c r="AU230" s="34"/>
      <c r="AV230" s="35">
        <f t="shared" si="130"/>
        <v>0.9999964287861911</v>
      </c>
      <c r="AW230" s="35">
        <f t="shared" si="130"/>
        <v>0.99997594983693927</v>
      </c>
      <c r="AX230" s="36">
        <f t="shared" si="130"/>
        <v>0.99999995778796025</v>
      </c>
      <c r="AY230" s="36">
        <f t="shared" si="130"/>
        <v>0.99998984706814986</v>
      </c>
    </row>
    <row r="231" spans="6:51" x14ac:dyDescent="0.3">
      <c r="F231">
        <v>61</v>
      </c>
      <c r="G231" s="29">
        <f t="shared" si="127"/>
        <v>0.99999998599195761</v>
      </c>
      <c r="H231" s="29">
        <f t="shared" si="127"/>
        <v>0.99999996054099693</v>
      </c>
      <c r="I231" s="29">
        <f t="shared" si="127"/>
        <v>0.9999999563405273</v>
      </c>
      <c r="J231" s="29">
        <f t="shared" si="127"/>
        <v>0.99999996996414875</v>
      </c>
      <c r="K231" s="29">
        <f t="shared" si="127"/>
        <v>0</v>
      </c>
      <c r="L231" s="30">
        <f t="shared" si="131"/>
        <v>0</v>
      </c>
      <c r="M231" s="31">
        <f t="shared" si="119"/>
        <v>0.99352777870079112</v>
      </c>
      <c r="N231" s="32"/>
      <c r="O231" s="32"/>
      <c r="P231" s="33"/>
      <c r="Q231" s="33"/>
      <c r="R231" s="33"/>
      <c r="S231" s="34"/>
      <c r="T231" s="34"/>
      <c r="U231" s="35">
        <f t="shared" si="128"/>
        <v>0.99999196437686977</v>
      </c>
      <c r="V231" s="35">
        <f t="shared" si="128"/>
        <v>0.99995290044410823</v>
      </c>
      <c r="W231" s="36">
        <f t="shared" si="128"/>
        <v>0.99999993881447069</v>
      </c>
      <c r="X231" s="36">
        <f t="shared" si="128"/>
        <v>0.99998462964709123</v>
      </c>
      <c r="AG231">
        <f t="shared" si="116"/>
        <v>68.467042634035067</v>
      </c>
      <c r="AH231" s="29">
        <f t="shared" si="129"/>
        <v>0.99999999251049865</v>
      </c>
      <c r="AI231" s="29">
        <f t="shared" si="129"/>
        <v>0.99999998676346347</v>
      </c>
      <c r="AJ231" s="29">
        <f t="shared" si="129"/>
        <v>0.99999998684923053</v>
      </c>
      <c r="AK231" s="29">
        <f t="shared" si="129"/>
        <v>0.99999998989910965</v>
      </c>
      <c r="AL231" s="29">
        <f t="shared" si="129"/>
        <v>0</v>
      </c>
      <c r="AM231" s="30">
        <f t="shared" si="132"/>
        <v>0</v>
      </c>
      <c r="AN231" s="31">
        <f t="shared" si="113"/>
        <v>0.99614399092076467</v>
      </c>
      <c r="AO231" s="32"/>
      <c r="AP231" s="32"/>
      <c r="AQ231" s="33"/>
      <c r="AR231" s="33"/>
      <c r="AS231" s="33"/>
      <c r="AT231" s="34"/>
      <c r="AU231" s="34"/>
      <c r="AV231" s="35">
        <f t="shared" si="130"/>
        <v>0.99999658297882188</v>
      </c>
      <c r="AW231" s="35">
        <f t="shared" si="130"/>
        <v>0.99997681017784179</v>
      </c>
      <c r="AX231" s="36">
        <f t="shared" si="130"/>
        <v>0.99999995857674284</v>
      </c>
      <c r="AY231" s="36">
        <f t="shared" si="130"/>
        <v>0.99999006147921321</v>
      </c>
    </row>
    <row r="232" spans="6:51" x14ac:dyDescent="0.3">
      <c r="F232">
        <v>62</v>
      </c>
      <c r="G232" s="29">
        <f t="shared" si="127"/>
        <v>0.99999998734185547</v>
      </c>
      <c r="H232" s="29">
        <f t="shared" si="127"/>
        <v>0.99999996632705523</v>
      </c>
      <c r="I232" s="29">
        <f t="shared" si="127"/>
        <v>0.99999996358962073</v>
      </c>
      <c r="J232" s="29">
        <f t="shared" si="127"/>
        <v>0.99999997437457855</v>
      </c>
      <c r="K232" s="29">
        <f t="shared" si="127"/>
        <v>0</v>
      </c>
      <c r="L232" s="30">
        <f t="shared" si="131"/>
        <v>0</v>
      </c>
      <c r="M232" s="31">
        <f t="shared" si="119"/>
        <v>0.99399654025872164</v>
      </c>
      <c r="N232" s="32"/>
      <c r="O232" s="32"/>
      <c r="P232" s="33"/>
      <c r="Q232" s="33"/>
      <c r="R232" s="33"/>
      <c r="S232" s="34"/>
      <c r="T232" s="34"/>
      <c r="U232" s="35">
        <f t="shared" si="128"/>
        <v>0.99999289951707593</v>
      </c>
      <c r="V232" s="35">
        <f t="shared" si="128"/>
        <v>0.99995750430988106</v>
      </c>
      <c r="W232" s="36">
        <f t="shared" si="128"/>
        <v>0.99999994236230472</v>
      </c>
      <c r="X232" s="36">
        <f t="shared" si="128"/>
        <v>0.99998561092602778</v>
      </c>
      <c r="AG232">
        <f t="shared" si="116"/>
        <v>68.854738873676126</v>
      </c>
      <c r="AH232" s="29">
        <f t="shared" si="129"/>
        <v>0.99999999269753126</v>
      </c>
      <c r="AI232" s="29">
        <f t="shared" si="129"/>
        <v>0.99999998742423091</v>
      </c>
      <c r="AJ232" s="29">
        <f t="shared" si="129"/>
        <v>0.99999998753034858</v>
      </c>
      <c r="AK232" s="29">
        <f t="shared" si="129"/>
        <v>0.99999999039979992</v>
      </c>
      <c r="AL232" s="29">
        <f t="shared" si="129"/>
        <v>0</v>
      </c>
      <c r="AM232" s="30">
        <f t="shared" si="132"/>
        <v>0</v>
      </c>
      <c r="AN232" s="31">
        <f t="shared" si="113"/>
        <v>0.99623641563886267</v>
      </c>
      <c r="AO232" s="32"/>
      <c r="AP232" s="32"/>
      <c r="AQ232" s="33"/>
      <c r="AR232" s="33"/>
      <c r="AS232" s="33"/>
      <c r="AT232" s="34"/>
      <c r="AU232" s="34"/>
      <c r="AV232" s="35">
        <f t="shared" si="130"/>
        <v>0.99999671783280963</v>
      </c>
      <c r="AW232" s="35">
        <f t="shared" si="130"/>
        <v>0.99997756785956127</v>
      </c>
      <c r="AX232" s="36">
        <f t="shared" si="130"/>
        <v>0.99999995927874175</v>
      </c>
      <c r="AY232" s="36">
        <f t="shared" si="130"/>
        <v>0.99999025203292558</v>
      </c>
    </row>
    <row r="233" spans="6:51" x14ac:dyDescent="0.3">
      <c r="F233">
        <v>63</v>
      </c>
      <c r="G233" s="29">
        <f t="shared" si="127"/>
        <v>0.99999998849313676</v>
      </c>
      <c r="H233" s="29">
        <f t="shared" si="127"/>
        <v>0.9999999711509383</v>
      </c>
      <c r="I233" s="29">
        <f t="shared" si="127"/>
        <v>0.99999996942694724</v>
      </c>
      <c r="J233" s="29">
        <f t="shared" si="127"/>
        <v>0.99999997804655094</v>
      </c>
      <c r="K233" s="29">
        <f t="shared" si="127"/>
        <v>0</v>
      </c>
      <c r="L233" s="30">
        <f t="shared" si="131"/>
        <v>0</v>
      </c>
      <c r="M233" s="31">
        <f t="shared" si="119"/>
        <v>0.99442097259739159</v>
      </c>
      <c r="N233" s="32"/>
      <c r="O233" s="32"/>
      <c r="P233" s="33"/>
      <c r="Q233" s="33"/>
      <c r="R233" s="33"/>
      <c r="S233" s="34"/>
      <c r="T233" s="34"/>
      <c r="U233" s="35">
        <f t="shared" si="128"/>
        <v>0.99999370727944092</v>
      </c>
      <c r="V233" s="35">
        <f t="shared" si="128"/>
        <v>0.99996155978095635</v>
      </c>
      <c r="W233" s="36">
        <f t="shared" si="128"/>
        <v>0.99999994556708838</v>
      </c>
      <c r="X233" s="36">
        <f t="shared" si="128"/>
        <v>0.9999864958032455</v>
      </c>
      <c r="AG233">
        <f t="shared" si="116"/>
        <v>69.211983989628195</v>
      </c>
      <c r="AH233" s="29">
        <f t="shared" si="129"/>
        <v>0.9999999928619232</v>
      </c>
      <c r="AI233" s="29">
        <f t="shared" si="129"/>
        <v>0.99999998799843637</v>
      </c>
      <c r="AJ233" s="29">
        <f t="shared" si="129"/>
        <v>0.99999998811808422</v>
      </c>
      <c r="AK233" s="29">
        <f t="shared" si="129"/>
        <v>0.99999999083486013</v>
      </c>
      <c r="AL233" s="29">
        <f t="shared" si="129"/>
        <v>0</v>
      </c>
      <c r="AM233" s="30">
        <f t="shared" si="132"/>
        <v>0</v>
      </c>
      <c r="AN233" s="31">
        <f t="shared" si="113"/>
        <v>0.99631881812926926</v>
      </c>
      <c r="AO233" s="32"/>
      <c r="AP233" s="32"/>
      <c r="AQ233" s="33"/>
      <c r="AR233" s="33"/>
      <c r="AS233" s="33"/>
      <c r="AT233" s="34"/>
      <c r="AU233" s="34"/>
      <c r="AV233" s="35">
        <f t="shared" si="130"/>
        <v>0.9999968363011843</v>
      </c>
      <c r="AW233" s="35">
        <f t="shared" si="130"/>
        <v>0.99997823771624661</v>
      </c>
      <c r="AX233" s="36">
        <f t="shared" si="130"/>
        <v>0.99999995990540425</v>
      </c>
      <c r="AY233" s="36">
        <f t="shared" si="130"/>
        <v>0.99999042191237675</v>
      </c>
    </row>
    <row r="234" spans="6:51" x14ac:dyDescent="0.3">
      <c r="F234">
        <v>64</v>
      </c>
      <c r="G234" s="29">
        <f t="shared" ref="G234:K240" si="133">IF(1-EXP(-0.23*(G150-G$165))&lt;0, 0, 1-EXP(-0.23*(G150-G$165)))</f>
        <v>0.99999998948048963</v>
      </c>
      <c r="H234" s="29">
        <f t="shared" si="133"/>
        <v>0.99999997518800621</v>
      </c>
      <c r="I234" s="29">
        <f t="shared" si="133"/>
        <v>0.99999997415788278</v>
      </c>
      <c r="J234" s="29">
        <f t="shared" si="133"/>
        <v>0.99999998111597621</v>
      </c>
      <c r="K234" s="29">
        <f t="shared" si="133"/>
        <v>0</v>
      </c>
      <c r="L234" s="30">
        <f t="shared" si="131"/>
        <v>0</v>
      </c>
      <c r="M234" s="31">
        <f t="shared" si="119"/>
        <v>0.9948059044727432</v>
      </c>
      <c r="N234" s="32"/>
      <c r="O234" s="32"/>
      <c r="P234" s="33"/>
      <c r="Q234" s="33"/>
      <c r="R234" s="33"/>
      <c r="S234" s="34"/>
      <c r="T234" s="34"/>
      <c r="U234" s="35">
        <f t="shared" ref="U234:X240" si="134">IF(1-EXP(-0.23*(U150-U$165))&lt;0, 0, 1-EXP(-0.23*(U150-U$165)))</f>
        <v>0.99999440698865338</v>
      </c>
      <c r="V234" s="35">
        <f t="shared" si="134"/>
        <v>0.99996514089651078</v>
      </c>
      <c r="W234" s="36">
        <f t="shared" si="134"/>
        <v>0.99999994846987883</v>
      </c>
      <c r="X234" s="36">
        <f t="shared" si="134"/>
        <v>0.99998729565416378</v>
      </c>
      <c r="AG234">
        <f t="shared" si="116"/>
        <v>69.541169727900453</v>
      </c>
      <c r="AH234" s="29">
        <f t="shared" ref="AH234:AL240" si="135">IF(1-EXP(-0.23*(AH150-AH$165))&lt;0, 0, 1-EXP(-0.23*(AH150-AH$165)))</f>
        <v>0.99999999300702025</v>
      </c>
      <c r="AI234" s="29">
        <f t="shared" si="135"/>
        <v>0.99999998849992711</v>
      </c>
      <c r="AJ234" s="29">
        <f t="shared" si="135"/>
        <v>0.99999998862819073</v>
      </c>
      <c r="AK234" s="29">
        <f t="shared" si="135"/>
        <v>0.99999999121480165</v>
      </c>
      <c r="AL234" s="29">
        <f t="shared" si="135"/>
        <v>0</v>
      </c>
      <c r="AM234" s="30">
        <f t="shared" si="132"/>
        <v>0</v>
      </c>
      <c r="AN234" s="31">
        <f t="shared" ref="AN234:AN240" si="136">IF(1-EXP(-0.23*(AN150-AN$165))&lt;0, 0, 1-EXP(-0.23*(AN150-AN$165)))</f>
        <v>0.99639248917752055</v>
      </c>
      <c r="AO234" s="32"/>
      <c r="AP234" s="32"/>
      <c r="AQ234" s="33"/>
      <c r="AR234" s="33"/>
      <c r="AS234" s="33"/>
      <c r="AT234" s="34"/>
      <c r="AU234" s="34"/>
      <c r="AV234" s="35">
        <f t="shared" ref="AV234:AY240" si="137">IF(1-EXP(-0.23*(AV150-AV$165))&lt;0, 0, 1-EXP(-0.23*(AV150-AV$165)))</f>
        <v>0.99999694079784984</v>
      </c>
      <c r="AW234" s="35">
        <f t="shared" si="137"/>
        <v>0.99997883201204707</v>
      </c>
      <c r="AX234" s="36">
        <f t="shared" si="137"/>
        <v>0.9999999604663542</v>
      </c>
      <c r="AY234" s="36">
        <f t="shared" si="137"/>
        <v>0.99999057378927447</v>
      </c>
    </row>
    <row r="235" spans="6:51" x14ac:dyDescent="0.3">
      <c r="F235">
        <v>65</v>
      </c>
      <c r="G235" s="29">
        <f t="shared" si="133"/>
        <v>0.99999999033170928</v>
      </c>
      <c r="H235" s="29">
        <f t="shared" si="133"/>
        <v>0.99999997857922818</v>
      </c>
      <c r="I235" s="29">
        <f t="shared" si="133"/>
        <v>0.99999997801619955</v>
      </c>
      <c r="J235" s="29">
        <f t="shared" si="133"/>
        <v>0.99999998369179344</v>
      </c>
      <c r="K235" s="29">
        <f t="shared" si="133"/>
        <v>0</v>
      </c>
      <c r="L235" s="30">
        <f t="shared" si="131"/>
        <v>0</v>
      </c>
      <c r="M235" s="31">
        <f t="shared" si="119"/>
        <v>0.99515558169686769</v>
      </c>
      <c r="N235" s="32"/>
      <c r="O235" s="32"/>
      <c r="P235" s="33"/>
      <c r="Q235" s="33"/>
      <c r="R235" s="33"/>
      <c r="S235" s="34"/>
      <c r="T235" s="34"/>
      <c r="U235" s="35">
        <f t="shared" si="134"/>
        <v>0.9999950147805543</v>
      </c>
      <c r="V235" s="35">
        <f t="shared" si="134"/>
        <v>0.99996831069755732</v>
      </c>
      <c r="W235" s="36">
        <f t="shared" si="134"/>
        <v>0.99999995110599682</v>
      </c>
      <c r="X235" s="36">
        <f t="shared" si="134"/>
        <v>0.99998802031267231</v>
      </c>
      <c r="AG235">
        <f t="shared" ref="AG235:AG240" si="138">AE79</f>
        <v>69.844499977757209</v>
      </c>
      <c r="AH235" s="29">
        <f t="shared" si="135"/>
        <v>0.99999999313557086</v>
      </c>
      <c r="AI235" s="29">
        <f t="shared" si="135"/>
        <v>0.9999999889399106</v>
      </c>
      <c r="AJ235" s="29">
        <f t="shared" si="135"/>
        <v>0.9999999890732485</v>
      </c>
      <c r="AK235" s="29">
        <f t="shared" si="135"/>
        <v>0.99999999154812835</v>
      </c>
      <c r="AL235" s="29">
        <f t="shared" si="135"/>
        <v>0</v>
      </c>
      <c r="AM235" s="30">
        <f t="shared" si="132"/>
        <v>0</v>
      </c>
      <c r="AN235" s="31">
        <f t="shared" si="136"/>
        <v>0.99645852060070028</v>
      </c>
      <c r="AO235" s="32"/>
      <c r="AP235" s="32"/>
      <c r="AQ235" s="33"/>
      <c r="AR235" s="33"/>
      <c r="AS235" s="33"/>
      <c r="AT235" s="34"/>
      <c r="AU235" s="34"/>
      <c r="AV235" s="35">
        <f t="shared" si="137"/>
        <v>0.99999703331124012</v>
      </c>
      <c r="AW235" s="35">
        <f t="shared" si="137"/>
        <v>0.99997936095811624</v>
      </c>
      <c r="AX235" s="36">
        <f t="shared" si="137"/>
        <v>0.99999996096973387</v>
      </c>
      <c r="AY235" s="36">
        <f t="shared" si="137"/>
        <v>0.99999070992038452</v>
      </c>
    </row>
    <row r="236" spans="6:51" x14ac:dyDescent="0.3">
      <c r="F236">
        <v>66</v>
      </c>
      <c r="G236" s="29">
        <f t="shared" si="133"/>
        <v>0.99999999106921111</v>
      </c>
      <c r="H236" s="29">
        <f t="shared" si="133"/>
        <v>0.999999981438353</v>
      </c>
      <c r="I236" s="29">
        <f t="shared" si="133"/>
        <v>0.99999998118199052</v>
      </c>
      <c r="J236" s="29">
        <f t="shared" si="133"/>
        <v>0.99999998586166994</v>
      </c>
      <c r="K236" s="29">
        <f t="shared" si="133"/>
        <v>0</v>
      </c>
      <c r="L236" s="30">
        <f t="shared" si="131"/>
        <v>0</v>
      </c>
      <c r="M236" s="31">
        <f t="shared" si="119"/>
        <v>0.99547374324197446</v>
      </c>
      <c r="N236" s="32"/>
      <c r="O236" s="32"/>
      <c r="P236" s="33"/>
      <c r="Q236" s="33"/>
      <c r="R236" s="33"/>
      <c r="S236" s="34"/>
      <c r="T236" s="34"/>
      <c r="U236" s="35">
        <f t="shared" si="134"/>
        <v>0.99999554416589609</v>
      </c>
      <c r="V236" s="35">
        <f t="shared" si="134"/>
        <v>0.99997112299163093</v>
      </c>
      <c r="W236" s="36">
        <f t="shared" si="134"/>
        <v>0.99999995350593074</v>
      </c>
      <c r="X236" s="36">
        <f t="shared" si="134"/>
        <v>0.999988678303803</v>
      </c>
      <c r="AG236">
        <f t="shared" si="138"/>
        <v>70.124005526694646</v>
      </c>
      <c r="AH236" s="29">
        <f t="shared" si="135"/>
        <v>0.99999999324985112</v>
      </c>
      <c r="AI236" s="29">
        <f t="shared" si="135"/>
        <v>0.99999998932753298</v>
      </c>
      <c r="AJ236" s="29">
        <f t="shared" si="135"/>
        <v>0.99999998946339852</v>
      </c>
      <c r="AK236" s="29">
        <f t="shared" si="135"/>
        <v>0.99999999184177779</v>
      </c>
      <c r="AL236" s="29">
        <f t="shared" si="135"/>
        <v>0</v>
      </c>
      <c r="AM236" s="30">
        <f t="shared" si="132"/>
        <v>0</v>
      </c>
      <c r="AN236" s="31">
        <f t="shared" si="136"/>
        <v>0.99651784114474007</v>
      </c>
      <c r="AO236" s="32"/>
      <c r="AP236" s="32"/>
      <c r="AQ236" s="33"/>
      <c r="AR236" s="33"/>
      <c r="AS236" s="33"/>
      <c r="AT236" s="34"/>
      <c r="AU236" s="34"/>
      <c r="AV236" s="35">
        <f t="shared" si="137"/>
        <v>0.99999711549113057</v>
      </c>
      <c r="AW236" s="35">
        <f t="shared" si="137"/>
        <v>0.99997983311254091</v>
      </c>
      <c r="AX236" s="36">
        <f t="shared" si="137"/>
        <v>0.9999999614224736</v>
      </c>
      <c r="AY236" s="36">
        <f t="shared" si="137"/>
        <v>0.99999083222328722</v>
      </c>
    </row>
    <row r="237" spans="6:51" x14ac:dyDescent="0.3">
      <c r="F237">
        <v>67</v>
      </c>
      <c r="G237" s="29">
        <f t="shared" si="133"/>
        <v>0.99999999171118381</v>
      </c>
      <c r="H237" s="29">
        <f t="shared" si="133"/>
        <v>0.99999998385750355</v>
      </c>
      <c r="I237" s="29">
        <f t="shared" si="133"/>
        <v>0.99999998379485444</v>
      </c>
      <c r="J237" s="29">
        <f t="shared" si="133"/>
        <v>0.99999998769642939</v>
      </c>
      <c r="K237" s="29">
        <f t="shared" si="133"/>
        <v>0</v>
      </c>
      <c r="L237" s="30">
        <f t="shared" si="131"/>
        <v>0</v>
      </c>
      <c r="M237" s="31">
        <f t="shared" si="119"/>
        <v>0.99576368678203797</v>
      </c>
      <c r="N237" s="32"/>
      <c r="O237" s="32"/>
      <c r="P237" s="33"/>
      <c r="Q237" s="33"/>
      <c r="R237" s="33"/>
      <c r="S237" s="34"/>
      <c r="T237" s="34"/>
      <c r="U237" s="35">
        <f t="shared" si="134"/>
        <v>0.99999600648844889</v>
      </c>
      <c r="V237" s="35">
        <f t="shared" si="134"/>
        <v>0.99997362381546562</v>
      </c>
      <c r="W237" s="36">
        <f t="shared" si="134"/>
        <v>0.99999995569608369</v>
      </c>
      <c r="X237" s="36">
        <f t="shared" si="134"/>
        <v>0.99998927703805696</v>
      </c>
      <c r="AG237">
        <f t="shared" si="138"/>
        <v>70.381557656506004</v>
      </c>
      <c r="AH237" s="29">
        <f t="shared" si="135"/>
        <v>0.99999999335175938</v>
      </c>
      <c r="AI237" s="29">
        <f t="shared" si="135"/>
        <v>0.99999998967031611</v>
      </c>
      <c r="AJ237" s="29">
        <f t="shared" si="135"/>
        <v>0.9999999898068882</v>
      </c>
      <c r="AK237" s="29">
        <f t="shared" si="135"/>
        <v>0.99999999210145352</v>
      </c>
      <c r="AL237" s="29">
        <f t="shared" si="135"/>
        <v>0</v>
      </c>
      <c r="AM237" s="30">
        <f t="shared" si="132"/>
        <v>0</v>
      </c>
      <c r="AN237" s="31">
        <f t="shared" si="136"/>
        <v>0.996571245030488</v>
      </c>
      <c r="AO237" s="32"/>
      <c r="AP237" s="32"/>
      <c r="AQ237" s="33"/>
      <c r="AR237" s="33"/>
      <c r="AS237" s="33"/>
      <c r="AT237" s="34"/>
      <c r="AU237" s="34"/>
      <c r="AV237" s="35">
        <f t="shared" si="137"/>
        <v>0.99999718871556054</v>
      </c>
      <c r="AW237" s="35">
        <f t="shared" si="137"/>
        <v>0.9999802556923838</v>
      </c>
      <c r="AX237" s="36">
        <f t="shared" si="137"/>
        <v>0.99999996183050477</v>
      </c>
      <c r="AY237" s="36">
        <f t="shared" si="137"/>
        <v>0.99999094233637453</v>
      </c>
    </row>
    <row r="238" spans="6:51" x14ac:dyDescent="0.3">
      <c r="F238">
        <v>68</v>
      </c>
      <c r="G238" s="29">
        <f t="shared" si="133"/>
        <v>0.99999999227247405</v>
      </c>
      <c r="H238" s="29">
        <f t="shared" si="133"/>
        <v>0.99999998591155836</v>
      </c>
      <c r="I238" s="29">
        <f t="shared" si="133"/>
        <v>0.99999998596365314</v>
      </c>
      <c r="J238" s="29">
        <f t="shared" si="133"/>
        <v>0.99999998925350575</v>
      </c>
      <c r="K238" s="29">
        <f t="shared" si="133"/>
        <v>0</v>
      </c>
      <c r="L238" s="30">
        <f t="shared" si="131"/>
        <v>0</v>
      </c>
      <c r="M238" s="31">
        <f t="shared" si="119"/>
        <v>0.99602832520994644</v>
      </c>
      <c r="N238" s="32"/>
      <c r="O238" s="32"/>
      <c r="P238" s="33"/>
      <c r="Q238" s="33"/>
      <c r="R238" s="33"/>
      <c r="S238" s="34"/>
      <c r="T238" s="34"/>
      <c r="U238" s="35">
        <f t="shared" si="134"/>
        <v>0.99999641129827632</v>
      </c>
      <c r="V238" s="35">
        <f t="shared" si="134"/>
        <v>0.99997585265028111</v>
      </c>
      <c r="W238" s="36">
        <f t="shared" si="134"/>
        <v>0.99999995769939265</v>
      </c>
      <c r="X238" s="36">
        <f t="shared" si="134"/>
        <v>0.99998982297419015</v>
      </c>
      <c r="AG238">
        <f t="shared" si="138"/>
        <v>70.618880671460559</v>
      </c>
      <c r="AH238" s="29">
        <f t="shared" si="135"/>
        <v>0.99999999344288992</v>
      </c>
      <c r="AI238" s="29">
        <f t="shared" si="135"/>
        <v>0.99999998997449058</v>
      </c>
      <c r="AJ238" s="29">
        <f t="shared" si="135"/>
        <v>0.99999999011047969</v>
      </c>
      <c r="AK238" s="29">
        <f t="shared" si="135"/>
        <v>0.99999999233187886</v>
      </c>
      <c r="AL238" s="29">
        <f t="shared" si="135"/>
        <v>0</v>
      </c>
      <c r="AM238" s="30">
        <f t="shared" si="132"/>
        <v>0</v>
      </c>
      <c r="AN238" s="31">
        <f t="shared" si="136"/>
        <v>0.99661941481606242</v>
      </c>
      <c r="AO238" s="32"/>
      <c r="AP238" s="32"/>
      <c r="AQ238" s="33"/>
      <c r="AR238" s="33"/>
      <c r="AS238" s="33"/>
      <c r="AT238" s="34"/>
      <c r="AU238" s="34"/>
      <c r="AV238" s="35">
        <f t="shared" si="137"/>
        <v>0.99999725414287544</v>
      </c>
      <c r="AW238" s="35">
        <f t="shared" si="137"/>
        <v>0.99998063481913968</v>
      </c>
      <c r="AX238" s="36">
        <f t="shared" si="137"/>
        <v>0.99999996219892984</v>
      </c>
      <c r="AY238" s="36">
        <f t="shared" si="137"/>
        <v>0.99999104166672947</v>
      </c>
    </row>
    <row r="239" spans="6:51" x14ac:dyDescent="0.3">
      <c r="F239">
        <v>69</v>
      </c>
      <c r="G239" s="29">
        <f t="shared" si="133"/>
        <v>0.99999999276526996</v>
      </c>
      <c r="H239" s="29">
        <f t="shared" si="133"/>
        <v>0.99999998766159592</v>
      </c>
      <c r="I239" s="29">
        <f t="shared" si="133"/>
        <v>0.99999998777377819</v>
      </c>
      <c r="J239" s="29">
        <f t="shared" si="133"/>
        <v>0.99999999057964906</v>
      </c>
      <c r="K239" s="29">
        <f t="shared" si="133"/>
        <v>0</v>
      </c>
      <c r="L239" s="30">
        <f t="shared" si="131"/>
        <v>0</v>
      </c>
      <c r="M239" s="31">
        <f t="shared" si="119"/>
        <v>0.99627023543578186</v>
      </c>
      <c r="N239" s="32"/>
      <c r="O239" s="32"/>
      <c r="P239" s="33"/>
      <c r="Q239" s="33"/>
      <c r="R239" s="33"/>
      <c r="S239" s="34"/>
      <c r="T239" s="34"/>
      <c r="U239" s="35">
        <f t="shared" si="134"/>
        <v>0.99999676665671566</v>
      </c>
      <c r="V239" s="35">
        <f t="shared" si="134"/>
        <v>0.9999778434339327</v>
      </c>
      <c r="W239" s="36">
        <f t="shared" si="134"/>
        <v>0.99999995953584375</v>
      </c>
      <c r="X239" s="36">
        <f t="shared" si="134"/>
        <v>0.99999032175597902</v>
      </c>
      <c r="AG239">
        <f t="shared" si="138"/>
        <v>70.837563442472316</v>
      </c>
      <c r="AH239" s="29">
        <f t="shared" si="135"/>
        <v>0.99999999352459024</v>
      </c>
      <c r="AI239" s="29">
        <f t="shared" si="135"/>
        <v>0.99999999024525255</v>
      </c>
      <c r="AJ239" s="29">
        <f t="shared" si="135"/>
        <v>0.99999999037975973</v>
      </c>
      <c r="AK239" s="29">
        <f t="shared" si="135"/>
        <v>0.99999999253699234</v>
      </c>
      <c r="AL239" s="29">
        <f t="shared" si="135"/>
        <v>0</v>
      </c>
      <c r="AM239" s="30">
        <f t="shared" si="132"/>
        <v>0</v>
      </c>
      <c r="AN239" s="31">
        <f t="shared" si="136"/>
        <v>0.99666293983096599</v>
      </c>
      <c r="AO239" s="32"/>
      <c r="AP239" s="32"/>
      <c r="AQ239" s="33"/>
      <c r="AR239" s="33"/>
      <c r="AS239" s="33"/>
      <c r="AT239" s="34"/>
      <c r="AU239" s="34"/>
      <c r="AV239" s="35">
        <f t="shared" si="137"/>
        <v>0.99999731275253012</v>
      </c>
      <c r="AW239" s="35">
        <f t="shared" si="137"/>
        <v>0.99998097571329592</v>
      </c>
      <c r="AX239" s="36">
        <f t="shared" si="137"/>
        <v>0.99999996253215961</v>
      </c>
      <c r="AY239" s="36">
        <f t="shared" si="137"/>
        <v>0.99999113142861407</v>
      </c>
    </row>
    <row r="240" spans="6:51" x14ac:dyDescent="0.3">
      <c r="F240">
        <v>70</v>
      </c>
      <c r="G240" s="29">
        <f t="shared" si="133"/>
        <v>0.99999999319963206</v>
      </c>
      <c r="H240" s="29">
        <f t="shared" si="133"/>
        <v>0.99999998915761157</v>
      </c>
      <c r="I240" s="29">
        <f t="shared" si="133"/>
        <v>0.99999998929259415</v>
      </c>
      <c r="J240" s="29">
        <f t="shared" si="133"/>
        <v>0.99999999171305209</v>
      </c>
      <c r="K240" s="29">
        <f t="shared" si="133"/>
        <v>0</v>
      </c>
      <c r="L240" s="30">
        <f t="shared" si="131"/>
        <v>0</v>
      </c>
      <c r="M240" s="31">
        <f t="shared" si="119"/>
        <v>0.9964917005756202</v>
      </c>
      <c r="N240" s="32"/>
      <c r="O240" s="32"/>
      <c r="P240" s="33"/>
      <c r="Q240" s="33"/>
      <c r="R240" s="33"/>
      <c r="S240" s="34"/>
      <c r="T240" s="34"/>
      <c r="U240" s="35">
        <f t="shared" si="134"/>
        <v>0.99999707938622484</v>
      </c>
      <c r="V240" s="35">
        <f t="shared" si="134"/>
        <v>0.99997962540586949</v>
      </c>
      <c r="W240" s="36">
        <f t="shared" si="134"/>
        <v>0.99999996122290369</v>
      </c>
      <c r="X240" s="36">
        <f t="shared" si="134"/>
        <v>0.99999077832745142</v>
      </c>
      <c r="AG240">
        <f t="shared" si="138"/>
        <v>71.039070044546008</v>
      </c>
      <c r="AH240" s="29">
        <f t="shared" si="135"/>
        <v>0.99999999359800584</v>
      </c>
      <c r="AI240" s="29">
        <f t="shared" si="135"/>
        <v>0.99999999048696286</v>
      </c>
      <c r="AJ240" s="29">
        <f t="shared" si="135"/>
        <v>0.99999999061937694</v>
      </c>
      <c r="AK240" s="29">
        <f t="shared" si="135"/>
        <v>0.99999999272009865</v>
      </c>
      <c r="AL240" s="29">
        <f t="shared" si="135"/>
        <v>0</v>
      </c>
      <c r="AM240" s="30">
        <f t="shared" si="132"/>
        <v>0</v>
      </c>
      <c r="AN240" s="31">
        <f t="shared" si="136"/>
        <v>0.99670233113499018</v>
      </c>
      <c r="AO240" s="32"/>
      <c r="AP240" s="32"/>
      <c r="AQ240" s="33"/>
      <c r="AR240" s="33"/>
      <c r="AS240" s="33"/>
      <c r="AT240" s="34"/>
      <c r="AU240" s="34"/>
      <c r="AV240" s="35">
        <f t="shared" si="137"/>
        <v>0.99999736537732919</v>
      </c>
      <c r="AW240" s="35">
        <f t="shared" si="137"/>
        <v>0.99998128284967358</v>
      </c>
      <c r="AX240" s="36">
        <f t="shared" si="137"/>
        <v>0.99999996283402415</v>
      </c>
      <c r="AY240" s="36">
        <f t="shared" si="137"/>
        <v>0.99999121267461732</v>
      </c>
    </row>
    <row r="242" spans="5:51" x14ac:dyDescent="0.3">
      <c r="E242" t="s">
        <v>84</v>
      </c>
      <c r="F242">
        <v>0</v>
      </c>
      <c r="G242" s="29">
        <f>G170*G$163</f>
        <v>0</v>
      </c>
      <c r="H242" s="29">
        <f t="shared" ref="H242:X242" si="139">H170*H$163</f>
        <v>0</v>
      </c>
      <c r="I242" s="29">
        <f t="shared" si="139"/>
        <v>0</v>
      </c>
      <c r="J242" s="29">
        <f t="shared" si="139"/>
        <v>0</v>
      </c>
      <c r="K242" s="29">
        <f t="shared" si="139"/>
        <v>0</v>
      </c>
      <c r="L242" s="30">
        <f t="shared" si="139"/>
        <v>0</v>
      </c>
      <c r="M242" s="31">
        <f t="shared" si="139"/>
        <v>0</v>
      </c>
      <c r="N242" s="32">
        <f t="shared" si="139"/>
        <v>0</v>
      </c>
      <c r="O242" s="32">
        <f t="shared" si="139"/>
        <v>0</v>
      </c>
      <c r="P242" s="33">
        <f t="shared" si="139"/>
        <v>0</v>
      </c>
      <c r="Q242" s="33">
        <f t="shared" si="139"/>
        <v>0</v>
      </c>
      <c r="R242" s="33">
        <f t="shared" si="139"/>
        <v>0</v>
      </c>
      <c r="S242" s="34">
        <f t="shared" si="139"/>
        <v>0</v>
      </c>
      <c r="T242" s="34">
        <f t="shared" si="139"/>
        <v>0</v>
      </c>
      <c r="U242" s="35">
        <f t="shared" ref="U242:V257" si="140">$C$5/100*U$163*U170</f>
        <v>0</v>
      </c>
      <c r="V242" s="35">
        <f t="shared" si="140"/>
        <v>0</v>
      </c>
      <c r="W242" s="36">
        <f t="shared" si="139"/>
        <v>0</v>
      </c>
      <c r="X242" s="36">
        <f t="shared" si="139"/>
        <v>0</v>
      </c>
      <c r="AF242" t="s">
        <v>84</v>
      </c>
      <c r="AG242">
        <f>AE14</f>
        <v>6.1169246739172793</v>
      </c>
      <c r="AH242" s="29">
        <f>AH170*AH$163</f>
        <v>0</v>
      </c>
      <c r="AI242" s="29">
        <f t="shared" ref="AI242:AU242" si="141">AI170*AI$163</f>
        <v>0.53811750303493555</v>
      </c>
      <c r="AJ242" s="29">
        <f t="shared" si="141"/>
        <v>0</v>
      </c>
      <c r="AK242" s="29">
        <f t="shared" si="141"/>
        <v>0.60734135423561619</v>
      </c>
      <c r="AL242" s="29">
        <f t="shared" si="141"/>
        <v>0</v>
      </c>
      <c r="AM242" s="30">
        <f t="shared" si="141"/>
        <v>0</v>
      </c>
      <c r="AN242" s="31">
        <f t="shared" si="141"/>
        <v>0</v>
      </c>
      <c r="AO242" s="32">
        <f t="shared" si="141"/>
        <v>0</v>
      </c>
      <c r="AP242" s="32">
        <f t="shared" si="141"/>
        <v>0</v>
      </c>
      <c r="AQ242" s="33">
        <f t="shared" si="141"/>
        <v>0</v>
      </c>
      <c r="AR242" s="33">
        <f t="shared" si="141"/>
        <v>0</v>
      </c>
      <c r="AS242" s="33">
        <f t="shared" si="141"/>
        <v>0</v>
      </c>
      <c r="AT242" s="34">
        <f t="shared" si="141"/>
        <v>0</v>
      </c>
      <c r="AU242" s="34">
        <f t="shared" si="141"/>
        <v>0</v>
      </c>
      <c r="AV242" s="35">
        <f t="shared" ref="AV242:AW257" si="142">$C$5/100*AV$163*AV170</f>
        <v>0</v>
      </c>
      <c r="AW242" s="35">
        <f t="shared" si="142"/>
        <v>0</v>
      </c>
      <c r="AX242" s="36">
        <f t="shared" ref="AX242:AY257" si="143">AX170*AX$163</f>
        <v>0.70144524305386058</v>
      </c>
      <c r="AY242" s="36">
        <f t="shared" si="143"/>
        <v>0.28570888223236324</v>
      </c>
    </row>
    <row r="243" spans="5:51" x14ac:dyDescent="0.3">
      <c r="F243">
        <v>1</v>
      </c>
      <c r="G243" s="29">
        <f t="shared" ref="G243:X258" si="144">G171*G$163</f>
        <v>0</v>
      </c>
      <c r="H243" s="29">
        <f t="shared" si="144"/>
        <v>0</v>
      </c>
      <c r="I243" s="29">
        <f t="shared" si="144"/>
        <v>0</v>
      </c>
      <c r="J243" s="29">
        <f t="shared" si="144"/>
        <v>0</v>
      </c>
      <c r="K243" s="29">
        <f t="shared" si="144"/>
        <v>0</v>
      </c>
      <c r="L243" s="30">
        <f t="shared" si="144"/>
        <v>0</v>
      </c>
      <c r="M243" s="31">
        <f t="shared" si="144"/>
        <v>0</v>
      </c>
      <c r="N243" s="32">
        <f t="shared" si="144"/>
        <v>0</v>
      </c>
      <c r="O243" s="32">
        <f t="shared" si="144"/>
        <v>0</v>
      </c>
      <c r="P243" s="33">
        <f t="shared" si="144"/>
        <v>0</v>
      </c>
      <c r="Q243" s="33">
        <f t="shared" si="144"/>
        <v>0</v>
      </c>
      <c r="R243" s="33">
        <f t="shared" si="144"/>
        <v>0</v>
      </c>
      <c r="S243" s="34">
        <f t="shared" si="144"/>
        <v>0</v>
      </c>
      <c r="T243" s="34">
        <f t="shared" si="144"/>
        <v>0</v>
      </c>
      <c r="U243" s="35">
        <f t="shared" si="140"/>
        <v>0</v>
      </c>
      <c r="V243" s="35">
        <f t="shared" si="140"/>
        <v>0</v>
      </c>
      <c r="W243" s="36">
        <f t="shared" si="144"/>
        <v>0</v>
      </c>
      <c r="X243" s="36">
        <f t="shared" si="144"/>
        <v>0</v>
      </c>
      <c r="AG243">
        <f t="shared" ref="AG243:AG306" si="145">AE15</f>
        <v>6.4330545104874606</v>
      </c>
      <c r="AH243" s="29">
        <f t="shared" ref="AH243:AU258" si="146">AH171*AH$163</f>
        <v>0</v>
      </c>
      <c r="AI243" s="29">
        <f t="shared" si="146"/>
        <v>0.56435701102407843</v>
      </c>
      <c r="AJ243" s="29">
        <f t="shared" si="146"/>
        <v>0</v>
      </c>
      <c r="AK243" s="29">
        <f t="shared" si="146"/>
        <v>0.67095493243507498</v>
      </c>
      <c r="AL243" s="29">
        <f t="shared" si="146"/>
        <v>0</v>
      </c>
      <c r="AM243" s="30">
        <f t="shared" si="146"/>
        <v>0</v>
      </c>
      <c r="AN243" s="31">
        <f t="shared" si="146"/>
        <v>0</v>
      </c>
      <c r="AO243" s="32">
        <f t="shared" si="146"/>
        <v>0</v>
      </c>
      <c r="AP243" s="32">
        <f t="shared" si="146"/>
        <v>0</v>
      </c>
      <c r="AQ243" s="33">
        <f t="shared" si="146"/>
        <v>0</v>
      </c>
      <c r="AR243" s="33">
        <f t="shared" si="146"/>
        <v>0</v>
      </c>
      <c r="AS243" s="33">
        <f t="shared" si="146"/>
        <v>0</v>
      </c>
      <c r="AT243" s="34">
        <f t="shared" si="146"/>
        <v>0</v>
      </c>
      <c r="AU243" s="34">
        <f t="shared" si="146"/>
        <v>0</v>
      </c>
      <c r="AV243" s="35">
        <f t="shared" si="142"/>
        <v>0</v>
      </c>
      <c r="AW243" s="35">
        <f t="shared" si="142"/>
        <v>0</v>
      </c>
      <c r="AX243" s="36">
        <f t="shared" si="143"/>
        <v>0.71847492062424723</v>
      </c>
      <c r="AY243" s="36">
        <f t="shared" si="143"/>
        <v>0.33404520731147014</v>
      </c>
    </row>
    <row r="244" spans="5:51" x14ac:dyDescent="0.3">
      <c r="F244">
        <v>2</v>
      </c>
      <c r="G244" s="29">
        <f t="shared" si="144"/>
        <v>0</v>
      </c>
      <c r="H244" s="29">
        <f t="shared" si="144"/>
        <v>0</v>
      </c>
      <c r="I244" s="29">
        <f t="shared" si="144"/>
        <v>0</v>
      </c>
      <c r="J244" s="29">
        <f t="shared" si="144"/>
        <v>0</v>
      </c>
      <c r="K244" s="29">
        <f t="shared" si="144"/>
        <v>0</v>
      </c>
      <c r="L244" s="30">
        <f t="shared" si="144"/>
        <v>0</v>
      </c>
      <c r="M244" s="31">
        <f t="shared" si="144"/>
        <v>0</v>
      </c>
      <c r="N244" s="32">
        <f t="shared" si="144"/>
        <v>0</v>
      </c>
      <c r="O244" s="32">
        <f t="shared" si="144"/>
        <v>0</v>
      </c>
      <c r="P244" s="33">
        <f t="shared" si="144"/>
        <v>0</v>
      </c>
      <c r="Q244" s="33">
        <f t="shared" si="144"/>
        <v>0</v>
      </c>
      <c r="R244" s="33">
        <f t="shared" si="144"/>
        <v>0</v>
      </c>
      <c r="S244" s="34">
        <f t="shared" si="144"/>
        <v>0</v>
      </c>
      <c r="T244" s="34">
        <f t="shared" si="144"/>
        <v>0</v>
      </c>
      <c r="U244" s="35">
        <f t="shared" si="140"/>
        <v>0</v>
      </c>
      <c r="V244" s="35">
        <f t="shared" si="140"/>
        <v>0</v>
      </c>
      <c r="W244" s="36">
        <f t="shared" si="144"/>
        <v>0</v>
      </c>
      <c r="X244" s="36">
        <f t="shared" si="144"/>
        <v>0</v>
      </c>
      <c r="AG244">
        <f t="shared" si="145"/>
        <v>6.7655223075357256</v>
      </c>
      <c r="AH244" s="29">
        <f t="shared" si="146"/>
        <v>0</v>
      </c>
      <c r="AI244" s="29">
        <f t="shared" si="146"/>
        <v>0.58944708611882379</v>
      </c>
      <c r="AJ244" s="29">
        <f t="shared" si="146"/>
        <v>0</v>
      </c>
      <c r="AK244" s="29">
        <f t="shared" si="146"/>
        <v>0.7312588803178105</v>
      </c>
      <c r="AL244" s="29">
        <f t="shared" si="146"/>
        <v>0</v>
      </c>
      <c r="AM244" s="30">
        <f t="shared" si="146"/>
        <v>0</v>
      </c>
      <c r="AN244" s="31">
        <f t="shared" si="146"/>
        <v>0</v>
      </c>
      <c r="AO244" s="32">
        <f t="shared" si="146"/>
        <v>0</v>
      </c>
      <c r="AP244" s="32">
        <f t="shared" si="146"/>
        <v>0</v>
      </c>
      <c r="AQ244" s="33">
        <f t="shared" si="146"/>
        <v>0</v>
      </c>
      <c r="AR244" s="33">
        <f t="shared" si="146"/>
        <v>0</v>
      </c>
      <c r="AS244" s="33">
        <f t="shared" si="146"/>
        <v>0</v>
      </c>
      <c r="AT244" s="34">
        <f t="shared" si="146"/>
        <v>0</v>
      </c>
      <c r="AU244" s="34">
        <f t="shared" si="146"/>
        <v>0</v>
      </c>
      <c r="AV244" s="35">
        <f t="shared" si="142"/>
        <v>0</v>
      </c>
      <c r="AW244" s="35">
        <f t="shared" si="142"/>
        <v>0</v>
      </c>
      <c r="AX244" s="36">
        <f t="shared" si="143"/>
        <v>0.73320831562511746</v>
      </c>
      <c r="AY244" s="36">
        <f t="shared" si="143"/>
        <v>0.3803399405275924</v>
      </c>
    </row>
    <row r="245" spans="5:51" x14ac:dyDescent="0.3">
      <c r="F245">
        <v>3</v>
      </c>
      <c r="G245" s="29">
        <f t="shared" si="144"/>
        <v>0</v>
      </c>
      <c r="H245" s="29">
        <f t="shared" si="144"/>
        <v>0.13283341721243422</v>
      </c>
      <c r="I245" s="29">
        <f t="shared" si="144"/>
        <v>0</v>
      </c>
      <c r="J245" s="29">
        <f t="shared" si="144"/>
        <v>0</v>
      </c>
      <c r="K245" s="29">
        <f t="shared" si="144"/>
        <v>0</v>
      </c>
      <c r="L245" s="30">
        <f t="shared" si="144"/>
        <v>0</v>
      </c>
      <c r="M245" s="31">
        <f t="shared" si="144"/>
        <v>0</v>
      </c>
      <c r="N245" s="32">
        <f t="shared" si="144"/>
        <v>0</v>
      </c>
      <c r="O245" s="32">
        <f t="shared" si="144"/>
        <v>0</v>
      </c>
      <c r="P245" s="33">
        <f t="shared" si="144"/>
        <v>0</v>
      </c>
      <c r="Q245" s="33">
        <f t="shared" si="144"/>
        <v>0</v>
      </c>
      <c r="R245" s="33">
        <f t="shared" si="144"/>
        <v>0</v>
      </c>
      <c r="S245" s="34">
        <f t="shared" si="144"/>
        <v>0</v>
      </c>
      <c r="T245" s="34">
        <f t="shared" si="144"/>
        <v>0</v>
      </c>
      <c r="U245" s="35">
        <f t="shared" si="140"/>
        <v>0</v>
      </c>
      <c r="V245" s="35">
        <f t="shared" si="140"/>
        <v>0</v>
      </c>
      <c r="W245" s="36">
        <f t="shared" si="144"/>
        <v>0.18827920714633362</v>
      </c>
      <c r="X245" s="36">
        <f t="shared" si="144"/>
        <v>0</v>
      </c>
      <c r="AG245">
        <f t="shared" si="145"/>
        <v>7.1151724300087089</v>
      </c>
      <c r="AH245" s="29">
        <f t="shared" si="146"/>
        <v>0</v>
      </c>
      <c r="AI245" s="29">
        <f t="shared" si="146"/>
        <v>0.61325225927972138</v>
      </c>
      <c r="AJ245" s="29">
        <f t="shared" si="146"/>
        <v>0</v>
      </c>
      <c r="AK245" s="29">
        <f t="shared" si="146"/>
        <v>0.78795388871578942</v>
      </c>
      <c r="AL245" s="29">
        <f t="shared" si="146"/>
        <v>0</v>
      </c>
      <c r="AM245" s="30">
        <f t="shared" si="146"/>
        <v>0</v>
      </c>
      <c r="AN245" s="31">
        <f t="shared" si="146"/>
        <v>0</v>
      </c>
      <c r="AO245" s="32">
        <f t="shared" si="146"/>
        <v>0</v>
      </c>
      <c r="AP245" s="32">
        <f t="shared" si="146"/>
        <v>0</v>
      </c>
      <c r="AQ245" s="33">
        <f t="shared" si="146"/>
        <v>0</v>
      </c>
      <c r="AR245" s="33">
        <f t="shared" si="146"/>
        <v>0</v>
      </c>
      <c r="AS245" s="33">
        <f t="shared" si="146"/>
        <v>0</v>
      </c>
      <c r="AT245" s="34">
        <f t="shared" si="146"/>
        <v>0</v>
      </c>
      <c r="AU245" s="34">
        <f t="shared" si="146"/>
        <v>0</v>
      </c>
      <c r="AV245" s="35">
        <f t="shared" si="142"/>
        <v>0</v>
      </c>
      <c r="AW245" s="35">
        <f t="shared" si="142"/>
        <v>0</v>
      </c>
      <c r="AX245" s="36">
        <f t="shared" si="143"/>
        <v>0.74581781311724882</v>
      </c>
      <c r="AY245" s="36">
        <f t="shared" si="143"/>
        <v>0.42437461506491769</v>
      </c>
    </row>
    <row r="246" spans="5:51" x14ac:dyDescent="0.3">
      <c r="F246">
        <v>4</v>
      </c>
      <c r="G246" s="29">
        <f t="shared" si="144"/>
        <v>0</v>
      </c>
      <c r="H246" s="29">
        <f t="shared" si="144"/>
        <v>0.29303967576808304</v>
      </c>
      <c r="I246" s="29">
        <f t="shared" si="144"/>
        <v>0</v>
      </c>
      <c r="J246" s="29">
        <f t="shared" si="144"/>
        <v>0</v>
      </c>
      <c r="K246" s="29">
        <f t="shared" si="144"/>
        <v>0</v>
      </c>
      <c r="L246" s="30">
        <f t="shared" si="144"/>
        <v>0</v>
      </c>
      <c r="M246" s="31">
        <f t="shared" si="144"/>
        <v>0</v>
      </c>
      <c r="N246" s="32">
        <f t="shared" si="144"/>
        <v>0</v>
      </c>
      <c r="O246" s="32">
        <f t="shared" si="144"/>
        <v>0</v>
      </c>
      <c r="P246" s="33">
        <f t="shared" si="144"/>
        <v>0</v>
      </c>
      <c r="Q246" s="33">
        <f t="shared" si="144"/>
        <v>0</v>
      </c>
      <c r="R246" s="33">
        <f t="shared" si="144"/>
        <v>0</v>
      </c>
      <c r="S246" s="34">
        <f t="shared" si="144"/>
        <v>0</v>
      </c>
      <c r="T246" s="34">
        <f t="shared" si="144"/>
        <v>0</v>
      </c>
      <c r="U246" s="35">
        <f t="shared" si="140"/>
        <v>0</v>
      </c>
      <c r="V246" s="35">
        <f t="shared" si="140"/>
        <v>0</v>
      </c>
      <c r="W246" s="36">
        <f t="shared" si="144"/>
        <v>0.45341643536493265</v>
      </c>
      <c r="X246" s="36">
        <f t="shared" si="144"/>
        <v>0</v>
      </c>
      <c r="AG246">
        <f t="shared" si="145"/>
        <v>7.482892880623127</v>
      </c>
      <c r="AH246" s="29">
        <f t="shared" si="146"/>
        <v>0</v>
      </c>
      <c r="AI246" s="29">
        <f t="shared" si="146"/>
        <v>0.63565375983938965</v>
      </c>
      <c r="AJ246" s="29">
        <f t="shared" si="146"/>
        <v>0</v>
      </c>
      <c r="AK246" s="29">
        <f t="shared" si="146"/>
        <v>0.84079248974064591</v>
      </c>
      <c r="AL246" s="29">
        <f t="shared" si="146"/>
        <v>0</v>
      </c>
      <c r="AM246" s="30">
        <f t="shared" si="146"/>
        <v>0</v>
      </c>
      <c r="AN246" s="31">
        <f t="shared" si="146"/>
        <v>0</v>
      </c>
      <c r="AO246" s="32">
        <f t="shared" si="146"/>
        <v>0</v>
      </c>
      <c r="AP246" s="32">
        <f t="shared" si="146"/>
        <v>0</v>
      </c>
      <c r="AQ246" s="33">
        <f t="shared" si="146"/>
        <v>0</v>
      </c>
      <c r="AR246" s="33">
        <f t="shared" si="146"/>
        <v>0</v>
      </c>
      <c r="AS246" s="33">
        <f t="shared" si="146"/>
        <v>0</v>
      </c>
      <c r="AT246" s="34">
        <f t="shared" si="146"/>
        <v>0</v>
      </c>
      <c r="AU246" s="34">
        <f t="shared" si="146"/>
        <v>0</v>
      </c>
      <c r="AV246" s="35">
        <f t="shared" si="142"/>
        <v>3.5653097303653368E-2</v>
      </c>
      <c r="AW246" s="35">
        <f t="shared" si="142"/>
        <v>0</v>
      </c>
      <c r="AX246" s="36">
        <f t="shared" si="143"/>
        <v>0.75649011782322972</v>
      </c>
      <c r="AY246" s="36">
        <f t="shared" si="143"/>
        <v>0.46595892675013434</v>
      </c>
    </row>
    <row r="247" spans="5:51" x14ac:dyDescent="0.3">
      <c r="F247">
        <v>5</v>
      </c>
      <c r="G247" s="29">
        <f t="shared" si="144"/>
        <v>0</v>
      </c>
      <c r="H247" s="29">
        <f t="shared" si="144"/>
        <v>0.42471989445901209</v>
      </c>
      <c r="I247" s="29">
        <f t="shared" si="144"/>
        <v>0</v>
      </c>
      <c r="J247" s="29">
        <f t="shared" si="144"/>
        <v>0.3270148100983255</v>
      </c>
      <c r="K247" s="29">
        <f t="shared" si="144"/>
        <v>0</v>
      </c>
      <c r="L247" s="30">
        <f t="shared" si="144"/>
        <v>0</v>
      </c>
      <c r="M247" s="31">
        <f t="shared" si="144"/>
        <v>0</v>
      </c>
      <c r="N247" s="32">
        <f t="shared" si="144"/>
        <v>0</v>
      </c>
      <c r="O247" s="32">
        <f t="shared" si="144"/>
        <v>0</v>
      </c>
      <c r="P247" s="33">
        <f t="shared" si="144"/>
        <v>0</v>
      </c>
      <c r="Q247" s="33">
        <f t="shared" si="144"/>
        <v>0</v>
      </c>
      <c r="R247" s="33">
        <f t="shared" si="144"/>
        <v>0</v>
      </c>
      <c r="S247" s="34">
        <f t="shared" si="144"/>
        <v>0</v>
      </c>
      <c r="T247" s="34">
        <f t="shared" si="144"/>
        <v>0</v>
      </c>
      <c r="U247" s="35">
        <f t="shared" si="140"/>
        <v>0</v>
      </c>
      <c r="V247" s="35">
        <f t="shared" si="140"/>
        <v>0</v>
      </c>
      <c r="W247" s="36">
        <f t="shared" si="144"/>
        <v>0.6076949046489557</v>
      </c>
      <c r="X247" s="36">
        <f t="shared" si="144"/>
        <v>7.6941306376512142E-2</v>
      </c>
      <c r="AG247">
        <f t="shared" si="145"/>
        <v>7.8696175551168945</v>
      </c>
      <c r="AH247" s="29">
        <f t="shared" si="146"/>
        <v>2.1111364960318263E-2</v>
      </c>
      <c r="AI247" s="29">
        <f t="shared" si="146"/>
        <v>0.65655280049583675</v>
      </c>
      <c r="AJ247" s="29">
        <f t="shared" si="146"/>
        <v>0</v>
      </c>
      <c r="AK247" s="29">
        <f t="shared" si="146"/>
        <v>0.88958615251120732</v>
      </c>
      <c r="AL247" s="29">
        <f t="shared" si="146"/>
        <v>0</v>
      </c>
      <c r="AM247" s="30">
        <f t="shared" si="146"/>
        <v>0</v>
      </c>
      <c r="AN247" s="31">
        <f t="shared" si="146"/>
        <v>0</v>
      </c>
      <c r="AO247" s="32">
        <f t="shared" si="146"/>
        <v>0</v>
      </c>
      <c r="AP247" s="32">
        <f t="shared" si="146"/>
        <v>0</v>
      </c>
      <c r="AQ247" s="33">
        <f t="shared" si="146"/>
        <v>0</v>
      </c>
      <c r="AR247" s="33">
        <f t="shared" si="146"/>
        <v>0</v>
      </c>
      <c r="AS247" s="33">
        <f t="shared" si="146"/>
        <v>0</v>
      </c>
      <c r="AT247" s="34">
        <f t="shared" si="146"/>
        <v>0</v>
      </c>
      <c r="AU247" s="34">
        <f t="shared" si="146"/>
        <v>0</v>
      </c>
      <c r="AV247" s="35">
        <f t="shared" si="142"/>
        <v>7.7696063405580426E-2</v>
      </c>
      <c r="AW247" s="35">
        <f t="shared" si="142"/>
        <v>9.1617431487555825E-3</v>
      </c>
      <c r="AX247" s="36">
        <f t="shared" si="143"/>
        <v>0.76542028687741603</v>
      </c>
      <c r="AY247" s="36">
        <f t="shared" si="143"/>
        <v>0.50493529505662382</v>
      </c>
    </row>
    <row r="248" spans="5:51" x14ac:dyDescent="0.3">
      <c r="F248">
        <v>6</v>
      </c>
      <c r="G248" s="29">
        <f t="shared" si="144"/>
        <v>0</v>
      </c>
      <c r="H248" s="29">
        <f t="shared" si="144"/>
        <v>0.52779392704874317</v>
      </c>
      <c r="I248" s="29">
        <f t="shared" si="144"/>
        <v>0</v>
      </c>
      <c r="J248" s="29">
        <f t="shared" si="144"/>
        <v>0.58217089588346793</v>
      </c>
      <c r="K248" s="29">
        <f t="shared" si="144"/>
        <v>0</v>
      </c>
      <c r="L248" s="30">
        <f t="shared" si="144"/>
        <v>0</v>
      </c>
      <c r="M248" s="31">
        <f t="shared" si="144"/>
        <v>0</v>
      </c>
      <c r="N248" s="32">
        <f t="shared" si="144"/>
        <v>0</v>
      </c>
      <c r="O248" s="32">
        <f t="shared" si="144"/>
        <v>0</v>
      </c>
      <c r="P248" s="33">
        <f t="shared" si="144"/>
        <v>0</v>
      </c>
      <c r="Q248" s="33">
        <f t="shared" si="144"/>
        <v>0</v>
      </c>
      <c r="R248" s="33">
        <f t="shared" si="144"/>
        <v>0</v>
      </c>
      <c r="S248" s="34">
        <f t="shared" si="144"/>
        <v>0</v>
      </c>
      <c r="T248" s="34">
        <f t="shared" si="144"/>
        <v>0</v>
      </c>
      <c r="U248" s="35">
        <f t="shared" si="140"/>
        <v>0</v>
      </c>
      <c r="V248" s="35">
        <f t="shared" si="140"/>
        <v>0</v>
      </c>
      <c r="W248" s="36">
        <f t="shared" si="144"/>
        <v>0.69428167868735602</v>
      </c>
      <c r="X248" s="36">
        <f t="shared" si="144"/>
        <v>0.2667049209066053</v>
      </c>
      <c r="AG248">
        <f t="shared" si="145"/>
        <v>8.2763286140542487</v>
      </c>
      <c r="AH248" s="29">
        <f t="shared" si="146"/>
        <v>6.4296039307205677E-2</v>
      </c>
      <c r="AI248" s="29">
        <f t="shared" si="146"/>
        <v>0.67587338899959293</v>
      </c>
      <c r="AJ248" s="29">
        <f t="shared" si="146"/>
        <v>0</v>
      </c>
      <c r="AK248" s="29">
        <f t="shared" si="146"/>
        <v>0.93421069677522639</v>
      </c>
      <c r="AL248" s="29">
        <f t="shared" si="146"/>
        <v>0</v>
      </c>
      <c r="AM248" s="30">
        <f t="shared" si="146"/>
        <v>0</v>
      </c>
      <c r="AN248" s="31">
        <f t="shared" si="146"/>
        <v>0</v>
      </c>
      <c r="AO248" s="32">
        <f t="shared" si="146"/>
        <v>0</v>
      </c>
      <c r="AP248" s="32">
        <f t="shared" si="146"/>
        <v>0</v>
      </c>
      <c r="AQ248" s="33">
        <f t="shared" si="146"/>
        <v>0</v>
      </c>
      <c r="AR248" s="33">
        <f t="shared" si="146"/>
        <v>0</v>
      </c>
      <c r="AS248" s="33">
        <f t="shared" si="146"/>
        <v>0</v>
      </c>
      <c r="AT248" s="34">
        <f t="shared" si="146"/>
        <v>0</v>
      </c>
      <c r="AU248" s="34">
        <f t="shared" si="146"/>
        <v>0</v>
      </c>
      <c r="AV248" s="35">
        <f t="shared" si="142"/>
        <v>0.11808843893528731</v>
      </c>
      <c r="AW248" s="35">
        <f t="shared" si="142"/>
        <v>5.13365151530812E-2</v>
      </c>
      <c r="AX248" s="36">
        <f t="shared" si="143"/>
        <v>0.77280592558607319</v>
      </c>
      <c r="AY248" s="36">
        <f t="shared" si="143"/>
        <v>0.5411826283938711</v>
      </c>
    </row>
    <row r="249" spans="5:51" x14ac:dyDescent="0.3">
      <c r="F249">
        <v>7</v>
      </c>
      <c r="G249" s="29">
        <f t="shared" si="144"/>
        <v>0</v>
      </c>
      <c r="H249" s="29">
        <f t="shared" si="144"/>
        <v>0.6056910317751113</v>
      </c>
      <c r="I249" s="29">
        <f t="shared" si="144"/>
        <v>0</v>
      </c>
      <c r="J249" s="29">
        <f t="shared" si="144"/>
        <v>0.7700040345236423</v>
      </c>
      <c r="K249" s="29">
        <f t="shared" si="144"/>
        <v>0</v>
      </c>
      <c r="L249" s="30">
        <f t="shared" si="144"/>
        <v>0</v>
      </c>
      <c r="M249" s="31">
        <f t="shared" si="144"/>
        <v>0</v>
      </c>
      <c r="N249" s="32">
        <f t="shared" si="144"/>
        <v>0</v>
      </c>
      <c r="O249" s="32">
        <f t="shared" si="144"/>
        <v>0</v>
      </c>
      <c r="P249" s="33">
        <f t="shared" si="144"/>
        <v>0</v>
      </c>
      <c r="Q249" s="33">
        <f t="shared" si="144"/>
        <v>0</v>
      </c>
      <c r="R249" s="33">
        <f t="shared" si="144"/>
        <v>0</v>
      </c>
      <c r="S249" s="34">
        <f t="shared" si="144"/>
        <v>0</v>
      </c>
      <c r="T249" s="34">
        <f t="shared" si="144"/>
        <v>0</v>
      </c>
      <c r="U249" s="35">
        <f t="shared" si="140"/>
        <v>0</v>
      </c>
      <c r="V249" s="35">
        <f t="shared" si="140"/>
        <v>0</v>
      </c>
      <c r="W249" s="36">
        <f t="shared" si="144"/>
        <v>0.7419554424043292</v>
      </c>
      <c r="X249" s="36">
        <f t="shared" si="144"/>
        <v>0.41037324703573957</v>
      </c>
      <c r="AG249">
        <f t="shared" si="145"/>
        <v>8.7040589772085397</v>
      </c>
      <c r="AH249" s="29">
        <f t="shared" si="146"/>
        <v>0.11156162011001675</v>
      </c>
      <c r="AI249" s="29">
        <f t="shared" si="146"/>
        <v>0.69356449796606956</v>
      </c>
      <c r="AJ249" s="29">
        <f t="shared" si="146"/>
        <v>0</v>
      </c>
      <c r="AK249" s="29">
        <f t="shared" si="146"/>
        <v>0.97460964560828467</v>
      </c>
      <c r="AL249" s="29">
        <f t="shared" si="146"/>
        <v>0</v>
      </c>
      <c r="AM249" s="30">
        <f t="shared" si="146"/>
        <v>0</v>
      </c>
      <c r="AN249" s="31">
        <f t="shared" si="146"/>
        <v>0</v>
      </c>
      <c r="AO249" s="32">
        <f t="shared" si="146"/>
        <v>0</v>
      </c>
      <c r="AP249" s="32">
        <f t="shared" si="146"/>
        <v>0</v>
      </c>
      <c r="AQ249" s="33">
        <f t="shared" si="146"/>
        <v>0</v>
      </c>
      <c r="AR249" s="33">
        <f t="shared" si="146"/>
        <v>0</v>
      </c>
      <c r="AS249" s="33">
        <f t="shared" si="146"/>
        <v>0</v>
      </c>
      <c r="AT249" s="34">
        <f t="shared" si="146"/>
        <v>0</v>
      </c>
      <c r="AU249" s="34">
        <f t="shared" si="146"/>
        <v>0</v>
      </c>
      <c r="AV249" s="35">
        <f t="shared" si="142"/>
        <v>0.15661406177595497</v>
      </c>
      <c r="AW249" s="35">
        <f t="shared" si="142"/>
        <v>9.2030009486838704E-2</v>
      </c>
      <c r="AX249" s="36">
        <f t="shared" si="143"/>
        <v>0.77884181766607252</v>
      </c>
      <c r="AY249" s="36">
        <f t="shared" si="143"/>
        <v>0.57461908802288486</v>
      </c>
    </row>
    <row r="250" spans="5:51" x14ac:dyDescent="0.3">
      <c r="F250">
        <v>8</v>
      </c>
      <c r="G250" s="29">
        <f t="shared" si="144"/>
        <v>3.473217843560128E-2</v>
      </c>
      <c r="H250" s="29">
        <f t="shared" si="144"/>
        <v>0.66302964607749471</v>
      </c>
      <c r="I250" s="29">
        <f t="shared" si="144"/>
        <v>0</v>
      </c>
      <c r="J250" s="29">
        <f t="shared" si="144"/>
        <v>0.90460036269095834</v>
      </c>
      <c r="K250" s="29">
        <f t="shared" si="144"/>
        <v>0</v>
      </c>
      <c r="L250" s="30">
        <f t="shared" si="144"/>
        <v>0</v>
      </c>
      <c r="M250" s="31">
        <f t="shared" si="144"/>
        <v>0</v>
      </c>
      <c r="N250" s="32">
        <f t="shared" si="144"/>
        <v>0</v>
      </c>
      <c r="O250" s="32">
        <f t="shared" si="144"/>
        <v>0</v>
      </c>
      <c r="P250" s="33">
        <f t="shared" si="144"/>
        <v>0</v>
      </c>
      <c r="Q250" s="33">
        <f t="shared" si="144"/>
        <v>0</v>
      </c>
      <c r="R250" s="33">
        <f t="shared" si="144"/>
        <v>0</v>
      </c>
      <c r="S250" s="34">
        <f t="shared" si="144"/>
        <v>0</v>
      </c>
      <c r="T250" s="34">
        <f t="shared" si="144"/>
        <v>0</v>
      </c>
      <c r="U250" s="35">
        <f t="shared" si="140"/>
        <v>9.1060204110335094E-2</v>
      </c>
      <c r="V250" s="35">
        <f t="shared" si="140"/>
        <v>2.3063878584301881E-2</v>
      </c>
      <c r="W250" s="36">
        <f t="shared" si="144"/>
        <v>0.76798887431520102</v>
      </c>
      <c r="X250" s="36">
        <f t="shared" si="144"/>
        <v>0.51706013293619291</v>
      </c>
      <c r="AG250">
        <f t="shared" si="145"/>
        <v>9.1538949468576511</v>
      </c>
      <c r="AH250" s="29">
        <f t="shared" si="146"/>
        <v>0.16255086594405846</v>
      </c>
      <c r="AI250" s="29">
        <f t="shared" si="146"/>
        <v>0.70960144379748868</v>
      </c>
      <c r="AJ250" s="29">
        <f t="shared" si="146"/>
        <v>0</v>
      </c>
      <c r="AK250" s="29">
        <f t="shared" si="146"/>
        <v>1.010795226845556</v>
      </c>
      <c r="AL250" s="29">
        <f t="shared" si="146"/>
        <v>0</v>
      </c>
      <c r="AM250" s="30">
        <f t="shared" si="146"/>
        <v>0</v>
      </c>
      <c r="AN250" s="31">
        <f t="shared" si="146"/>
        <v>0</v>
      </c>
      <c r="AO250" s="32">
        <f t="shared" si="146"/>
        <v>0</v>
      </c>
      <c r="AP250" s="32">
        <f t="shared" si="146"/>
        <v>0</v>
      </c>
      <c r="AQ250" s="33">
        <f t="shared" si="146"/>
        <v>0</v>
      </c>
      <c r="AR250" s="33">
        <f t="shared" si="146"/>
        <v>0</v>
      </c>
      <c r="AS250" s="33">
        <f t="shared" si="146"/>
        <v>0</v>
      </c>
      <c r="AT250" s="34">
        <f t="shared" si="146"/>
        <v>0</v>
      </c>
      <c r="AU250" s="34">
        <f t="shared" si="146"/>
        <v>0</v>
      </c>
      <c r="AV250" s="35">
        <f t="shared" si="142"/>
        <v>0.19307954099139296</v>
      </c>
      <c r="AW250" s="35">
        <f t="shared" si="142"/>
        <v>0.13102854395794034</v>
      </c>
      <c r="AX250" s="36">
        <f t="shared" si="143"/>
        <v>0.78371521958799983</v>
      </c>
      <c r="AY250" s="36">
        <f t="shared" si="143"/>
        <v>0.60520368150492221</v>
      </c>
    </row>
    <row r="251" spans="5:51" x14ac:dyDescent="0.3">
      <c r="F251">
        <v>9</v>
      </c>
      <c r="G251" s="29">
        <f t="shared" si="144"/>
        <v>0.14501007630813947</v>
      </c>
      <c r="H251" s="29">
        <f t="shared" si="144"/>
        <v>0.70439051475708214</v>
      </c>
      <c r="I251" s="29">
        <f t="shared" si="144"/>
        <v>0</v>
      </c>
      <c r="J251" s="29">
        <f t="shared" si="144"/>
        <v>0.99908652159858402</v>
      </c>
      <c r="K251" s="29">
        <f t="shared" si="144"/>
        <v>0</v>
      </c>
      <c r="L251" s="30">
        <f t="shared" si="144"/>
        <v>0</v>
      </c>
      <c r="M251" s="31">
        <f t="shared" si="144"/>
        <v>0</v>
      </c>
      <c r="N251" s="32">
        <f t="shared" si="144"/>
        <v>0</v>
      </c>
      <c r="O251" s="32">
        <f t="shared" si="144"/>
        <v>0</v>
      </c>
      <c r="P251" s="33">
        <f t="shared" si="144"/>
        <v>0</v>
      </c>
      <c r="Q251" s="33">
        <f t="shared" si="144"/>
        <v>0</v>
      </c>
      <c r="R251" s="33">
        <f t="shared" si="144"/>
        <v>0</v>
      </c>
      <c r="S251" s="34">
        <f t="shared" si="144"/>
        <v>0</v>
      </c>
      <c r="T251" s="34">
        <f t="shared" si="144"/>
        <v>0</v>
      </c>
      <c r="U251" s="35">
        <f t="shared" si="140"/>
        <v>0.18105073195014482</v>
      </c>
      <c r="V251" s="35">
        <f t="shared" si="140"/>
        <v>0.11810828159377924</v>
      </c>
      <c r="W251" s="36">
        <f t="shared" si="144"/>
        <v>0.78219406047125994</v>
      </c>
      <c r="X251" s="36">
        <f t="shared" si="144"/>
        <v>0.59523197099525038</v>
      </c>
      <c r="AG251">
        <f t="shared" si="145"/>
        <v>9.6269789666544039</v>
      </c>
      <c r="AH251" s="29">
        <f t="shared" si="146"/>
        <v>0.21667589691016126</v>
      </c>
      <c r="AI251" s="29">
        <f t="shared" si="146"/>
        <v>0.72398635900862018</v>
      </c>
      <c r="AJ251" s="29">
        <f t="shared" si="146"/>
        <v>0</v>
      </c>
      <c r="AK251" s="29">
        <f t="shared" si="146"/>
        <v>1.0428468544356417</v>
      </c>
      <c r="AL251" s="29">
        <f t="shared" si="146"/>
        <v>0</v>
      </c>
      <c r="AM251" s="30">
        <f t="shared" si="146"/>
        <v>0</v>
      </c>
      <c r="AN251" s="31">
        <f t="shared" si="146"/>
        <v>0</v>
      </c>
      <c r="AO251" s="32">
        <f t="shared" si="146"/>
        <v>0</v>
      </c>
      <c r="AP251" s="32">
        <f t="shared" si="146"/>
        <v>0</v>
      </c>
      <c r="AQ251" s="33">
        <f t="shared" si="146"/>
        <v>0</v>
      </c>
      <c r="AR251" s="33">
        <f t="shared" si="146"/>
        <v>0</v>
      </c>
      <c r="AS251" s="33">
        <f t="shared" si="146"/>
        <v>0</v>
      </c>
      <c r="AT251" s="34">
        <f t="shared" si="146"/>
        <v>0</v>
      </c>
      <c r="AU251" s="34">
        <f t="shared" si="146"/>
        <v>0</v>
      </c>
      <c r="AV251" s="35">
        <f t="shared" si="142"/>
        <v>0.22731926152646909</v>
      </c>
      <c r="AW251" s="35">
        <f t="shared" si="142"/>
        <v>0.16813749350370744</v>
      </c>
      <c r="AX251" s="36">
        <f t="shared" si="143"/>
        <v>0.78760199079724369</v>
      </c>
      <c r="AY251" s="36">
        <f t="shared" si="143"/>
        <v>0.63293656828853795</v>
      </c>
    </row>
    <row r="252" spans="5:51" x14ac:dyDescent="0.3">
      <c r="F252">
        <v>10</v>
      </c>
      <c r="G252" s="29">
        <f t="shared" si="144"/>
        <v>0.25908859928838951</v>
      </c>
      <c r="H252" s="29">
        <f t="shared" si="144"/>
        <v>0.73376177492552253</v>
      </c>
      <c r="I252" s="29">
        <f t="shared" si="144"/>
        <v>0</v>
      </c>
      <c r="J252" s="29">
        <f t="shared" si="144"/>
        <v>1.0643760946271348</v>
      </c>
      <c r="K252" s="29">
        <f t="shared" si="144"/>
        <v>0</v>
      </c>
      <c r="L252" s="30">
        <f t="shared" si="144"/>
        <v>0</v>
      </c>
      <c r="M252" s="31">
        <f t="shared" si="144"/>
        <v>0</v>
      </c>
      <c r="N252" s="32">
        <f t="shared" si="144"/>
        <v>0</v>
      </c>
      <c r="O252" s="32">
        <f t="shared" si="144"/>
        <v>0</v>
      </c>
      <c r="P252" s="33">
        <f t="shared" si="144"/>
        <v>0</v>
      </c>
      <c r="Q252" s="33">
        <f t="shared" si="144"/>
        <v>0</v>
      </c>
      <c r="R252" s="33">
        <f t="shared" si="144"/>
        <v>0</v>
      </c>
      <c r="S252" s="34">
        <f t="shared" si="144"/>
        <v>0</v>
      </c>
      <c r="T252" s="34">
        <f t="shared" si="144"/>
        <v>0</v>
      </c>
      <c r="U252" s="35">
        <f t="shared" si="140"/>
        <v>0.25159528364889322</v>
      </c>
      <c r="V252" s="35">
        <f t="shared" si="140"/>
        <v>0.19477819007359023</v>
      </c>
      <c r="W252" s="36">
        <f t="shared" si="144"/>
        <v>0.78998007828149719</v>
      </c>
      <c r="X252" s="36">
        <f t="shared" si="144"/>
        <v>0.65199482471172476</v>
      </c>
      <c r="AG252">
        <f t="shared" si="145"/>
        <v>10.124512523078607</v>
      </c>
      <c r="AH252" s="29">
        <f t="shared" si="146"/>
        <v>0.27310572346053885</v>
      </c>
      <c r="AI252" s="29">
        <f t="shared" si="146"/>
        <v>0.73674768844770977</v>
      </c>
      <c r="AJ252" s="29">
        <f t="shared" si="146"/>
        <v>0</v>
      </c>
      <c r="AK252" s="29">
        <f t="shared" si="146"/>
        <v>1.0709070688838382</v>
      </c>
      <c r="AL252" s="29">
        <f t="shared" si="146"/>
        <v>0</v>
      </c>
      <c r="AM252" s="30">
        <f t="shared" si="146"/>
        <v>0</v>
      </c>
      <c r="AN252" s="31">
        <f t="shared" si="146"/>
        <v>0</v>
      </c>
      <c r="AO252" s="32">
        <f t="shared" si="146"/>
        <v>0</v>
      </c>
      <c r="AP252" s="32">
        <f t="shared" si="146"/>
        <v>0</v>
      </c>
      <c r="AQ252" s="33">
        <f t="shared" si="146"/>
        <v>0</v>
      </c>
      <c r="AR252" s="33">
        <f t="shared" si="146"/>
        <v>0</v>
      </c>
      <c r="AS252" s="33">
        <f t="shared" si="146"/>
        <v>0</v>
      </c>
      <c r="AT252" s="34">
        <f t="shared" si="146"/>
        <v>0</v>
      </c>
      <c r="AU252" s="34">
        <f t="shared" si="146"/>
        <v>0</v>
      </c>
      <c r="AV252" s="35">
        <f t="shared" si="142"/>
        <v>0.25919978408089894</v>
      </c>
      <c r="AW252" s="35">
        <f t="shared" si="142"/>
        <v>0.20318601797931901</v>
      </c>
      <c r="AX252" s="36">
        <f t="shared" si="143"/>
        <v>0.79066366371600694</v>
      </c>
      <c r="AY252" s="36">
        <f t="shared" si="143"/>
        <v>0.65785802443426489</v>
      </c>
    </row>
    <row r="253" spans="5:51" x14ac:dyDescent="0.3">
      <c r="F253">
        <v>11</v>
      </c>
      <c r="G253" s="29">
        <f t="shared" si="144"/>
        <v>0.36810034852448303</v>
      </c>
      <c r="H253" s="29">
        <f t="shared" si="144"/>
        <v>0.75436669946574519</v>
      </c>
      <c r="I253" s="29">
        <f t="shared" si="144"/>
        <v>0</v>
      </c>
      <c r="J253" s="29">
        <f t="shared" si="144"/>
        <v>1.1089478799417782</v>
      </c>
      <c r="K253" s="29">
        <f t="shared" si="144"/>
        <v>0</v>
      </c>
      <c r="L253" s="30">
        <f t="shared" si="144"/>
        <v>0</v>
      </c>
      <c r="M253" s="31">
        <f t="shared" si="144"/>
        <v>0</v>
      </c>
      <c r="N253" s="32">
        <f t="shared" si="144"/>
        <v>0</v>
      </c>
      <c r="O253" s="32">
        <f t="shared" si="144"/>
        <v>0</v>
      </c>
      <c r="P253" s="33">
        <f t="shared" si="144"/>
        <v>0</v>
      </c>
      <c r="Q253" s="33">
        <f t="shared" si="144"/>
        <v>0</v>
      </c>
      <c r="R253" s="33">
        <f t="shared" si="144"/>
        <v>0</v>
      </c>
      <c r="S253" s="34">
        <f t="shared" si="144"/>
        <v>0</v>
      </c>
      <c r="T253" s="34">
        <f t="shared" si="144"/>
        <v>0</v>
      </c>
      <c r="U253" s="35">
        <f t="shared" si="140"/>
        <v>0.30629205964214673</v>
      </c>
      <c r="V253" s="35">
        <f t="shared" si="140"/>
        <v>0.25602085687230791</v>
      </c>
      <c r="W253" s="36">
        <f t="shared" si="144"/>
        <v>0.79428320761420346</v>
      </c>
      <c r="X253" s="36">
        <f t="shared" si="144"/>
        <v>0.69297534470046074</v>
      </c>
      <c r="AG253">
        <f t="shared" si="145"/>
        <v>10.647759196839573</v>
      </c>
      <c r="AH253" s="29">
        <f t="shared" si="146"/>
        <v>0.33077633296090236</v>
      </c>
      <c r="AI253" s="29">
        <f t="shared" si="146"/>
        <v>0.74793869654183209</v>
      </c>
      <c r="AJ253" s="29">
        <f t="shared" si="146"/>
        <v>0</v>
      </c>
      <c r="AK253" s="29">
        <f t="shared" si="146"/>
        <v>1.0951750796660107</v>
      </c>
      <c r="AL253" s="29">
        <f t="shared" si="146"/>
        <v>0</v>
      </c>
      <c r="AM253" s="30">
        <f t="shared" si="146"/>
        <v>0</v>
      </c>
      <c r="AN253" s="31">
        <f t="shared" si="146"/>
        <v>0</v>
      </c>
      <c r="AO253" s="32">
        <f t="shared" si="146"/>
        <v>0</v>
      </c>
      <c r="AP253" s="32">
        <f t="shared" si="146"/>
        <v>0</v>
      </c>
      <c r="AQ253" s="33">
        <f t="shared" si="146"/>
        <v>0</v>
      </c>
      <c r="AR253" s="33">
        <f t="shared" si="146"/>
        <v>0</v>
      </c>
      <c r="AS253" s="33">
        <f t="shared" si="146"/>
        <v>0</v>
      </c>
      <c r="AT253" s="34">
        <f t="shared" si="146"/>
        <v>0</v>
      </c>
      <c r="AU253" s="34">
        <f t="shared" si="146"/>
        <v>0</v>
      </c>
      <c r="AV253" s="35">
        <f t="shared" si="142"/>
        <v>0.28862339883667337</v>
      </c>
      <c r="AW253" s="35">
        <f t="shared" si="142"/>
        <v>0.23603133112239208</v>
      </c>
      <c r="AX253" s="36">
        <f t="shared" si="143"/>
        <v>0.79304548650087192</v>
      </c>
      <c r="AY253" s="36">
        <f t="shared" si="143"/>
        <v>0.68004608653728937</v>
      </c>
    </row>
    <row r="254" spans="5:51" x14ac:dyDescent="0.3">
      <c r="F254">
        <v>12</v>
      </c>
      <c r="G254" s="29">
        <f t="shared" si="144"/>
        <v>0.46500190618963766</v>
      </c>
      <c r="H254" s="29">
        <f t="shared" si="144"/>
        <v>0.76868689930782952</v>
      </c>
      <c r="I254" s="29">
        <f t="shared" si="144"/>
        <v>0</v>
      </c>
      <c r="J254" s="29">
        <f t="shared" si="144"/>
        <v>1.1390981907653903</v>
      </c>
      <c r="K254" s="29">
        <f t="shared" si="144"/>
        <v>0</v>
      </c>
      <c r="L254" s="30">
        <f t="shared" si="144"/>
        <v>0</v>
      </c>
      <c r="M254" s="31">
        <f t="shared" si="144"/>
        <v>0</v>
      </c>
      <c r="N254" s="32">
        <f t="shared" si="144"/>
        <v>0</v>
      </c>
      <c r="O254" s="32">
        <f t="shared" si="144"/>
        <v>0</v>
      </c>
      <c r="P254" s="33">
        <f t="shared" si="144"/>
        <v>0</v>
      </c>
      <c r="Q254" s="33">
        <f t="shared" si="144"/>
        <v>0</v>
      </c>
      <c r="R254" s="33">
        <f t="shared" si="144"/>
        <v>0</v>
      </c>
      <c r="S254" s="34">
        <f t="shared" si="144"/>
        <v>0</v>
      </c>
      <c r="T254" s="34">
        <f t="shared" si="144"/>
        <v>0</v>
      </c>
      <c r="U254" s="35">
        <f t="shared" si="140"/>
        <v>0.34833687169020366</v>
      </c>
      <c r="V254" s="35">
        <f t="shared" si="140"/>
        <v>0.30456718050835158</v>
      </c>
      <c r="W254" s="36">
        <f t="shared" si="144"/>
        <v>0.79668783204014937</v>
      </c>
      <c r="X254" s="36">
        <f t="shared" si="144"/>
        <v>0.72246666752181687</v>
      </c>
      <c r="AG254">
        <f t="shared" si="145"/>
        <v>11.198047871978659</v>
      </c>
      <c r="AH254" s="29">
        <f t="shared" si="146"/>
        <v>0.38842952540852682</v>
      </c>
      <c r="AI254" s="29">
        <f t="shared" si="146"/>
        <v>0.75763503574715818</v>
      </c>
      <c r="AJ254" s="29">
        <f t="shared" si="146"/>
        <v>0</v>
      </c>
      <c r="AK254" s="29">
        <f t="shared" si="146"/>
        <v>1.1158982177937551</v>
      </c>
      <c r="AL254" s="29">
        <f t="shared" si="146"/>
        <v>0</v>
      </c>
      <c r="AM254" s="30">
        <f t="shared" si="146"/>
        <v>0</v>
      </c>
      <c r="AN254" s="31">
        <f t="shared" si="146"/>
        <v>0</v>
      </c>
      <c r="AO254" s="32">
        <f t="shared" si="146"/>
        <v>0</v>
      </c>
      <c r="AP254" s="32">
        <f t="shared" si="146"/>
        <v>0</v>
      </c>
      <c r="AQ254" s="33">
        <f t="shared" si="146"/>
        <v>0</v>
      </c>
      <c r="AR254" s="33">
        <f t="shared" si="146"/>
        <v>0</v>
      </c>
      <c r="AS254" s="33">
        <f t="shared" si="146"/>
        <v>0</v>
      </c>
      <c r="AT254" s="34">
        <f t="shared" si="146"/>
        <v>0</v>
      </c>
      <c r="AU254" s="34">
        <f t="shared" si="146"/>
        <v>0</v>
      </c>
      <c r="AV254" s="35">
        <f t="shared" si="142"/>
        <v>0.31553061479416478</v>
      </c>
      <c r="AW254" s="35">
        <f t="shared" si="142"/>
        <v>0.26656229598012798</v>
      </c>
      <c r="AX254" s="36">
        <f t="shared" si="143"/>
        <v>0.79487540454666705</v>
      </c>
      <c r="AY254" s="36">
        <f t="shared" si="143"/>
        <v>0.69961297123393396</v>
      </c>
    </row>
    <row r="255" spans="5:51" x14ac:dyDescent="0.3">
      <c r="F255">
        <v>13</v>
      </c>
      <c r="G255" s="29">
        <f t="shared" si="144"/>
        <v>0.54564017130463249</v>
      </c>
      <c r="H255" s="29">
        <f t="shared" si="144"/>
        <v>0.77856890141883639</v>
      </c>
      <c r="I255" s="29">
        <f t="shared" si="144"/>
        <v>0</v>
      </c>
      <c r="J255" s="29">
        <f t="shared" si="144"/>
        <v>1.1593552831348166</v>
      </c>
      <c r="K255" s="29">
        <f t="shared" si="144"/>
        <v>0</v>
      </c>
      <c r="L255" s="30">
        <f t="shared" si="144"/>
        <v>0</v>
      </c>
      <c r="M255" s="31">
        <f t="shared" si="144"/>
        <v>0</v>
      </c>
      <c r="N255" s="32">
        <f t="shared" si="144"/>
        <v>0</v>
      </c>
      <c r="O255" s="32">
        <f t="shared" si="144"/>
        <v>0</v>
      </c>
      <c r="P255" s="33">
        <f t="shared" si="144"/>
        <v>0</v>
      </c>
      <c r="Q255" s="33">
        <f t="shared" si="144"/>
        <v>0</v>
      </c>
      <c r="R255" s="33">
        <f t="shared" si="144"/>
        <v>0</v>
      </c>
      <c r="S255" s="34">
        <f t="shared" si="144"/>
        <v>0</v>
      </c>
      <c r="T255" s="34">
        <f t="shared" si="144"/>
        <v>0</v>
      </c>
      <c r="U255" s="35">
        <f t="shared" si="140"/>
        <v>0.38043946988060923</v>
      </c>
      <c r="V255" s="35">
        <f t="shared" si="140"/>
        <v>0.34282221297556886</v>
      </c>
      <c r="W255" s="36">
        <f t="shared" si="144"/>
        <v>0.79804916669206494</v>
      </c>
      <c r="X255" s="36">
        <f t="shared" si="144"/>
        <v>0.7436642131804172</v>
      </c>
      <c r="AG255">
        <f t="shared" si="145"/>
        <v>11.776776110822025</v>
      </c>
      <c r="AH255" s="29">
        <f t="shared" si="146"/>
        <v>0.44468348205153413</v>
      </c>
      <c r="AI255" s="29">
        <f t="shared" si="146"/>
        <v>0.76593149047604037</v>
      </c>
      <c r="AJ255" s="29">
        <f t="shared" si="146"/>
        <v>0</v>
      </c>
      <c r="AK255" s="29">
        <f t="shared" si="146"/>
        <v>1.1333617573294041</v>
      </c>
      <c r="AL255" s="29">
        <f t="shared" si="146"/>
        <v>0</v>
      </c>
      <c r="AM255" s="30">
        <f t="shared" si="146"/>
        <v>0</v>
      </c>
      <c r="AN255" s="31">
        <f t="shared" si="146"/>
        <v>0</v>
      </c>
      <c r="AO255" s="32">
        <f t="shared" si="146"/>
        <v>0</v>
      </c>
      <c r="AP255" s="32">
        <f t="shared" si="146"/>
        <v>0</v>
      </c>
      <c r="AQ255" s="33">
        <f t="shared" si="146"/>
        <v>0</v>
      </c>
      <c r="AR255" s="33">
        <f t="shared" si="146"/>
        <v>0</v>
      </c>
      <c r="AS255" s="33">
        <f t="shared" si="146"/>
        <v>0</v>
      </c>
      <c r="AT255" s="34">
        <f t="shared" si="146"/>
        <v>0</v>
      </c>
      <c r="AU255" s="34">
        <f t="shared" si="146"/>
        <v>0</v>
      </c>
      <c r="AV255" s="35">
        <f t="shared" si="142"/>
        <v>0.33990140807077907</v>
      </c>
      <c r="AW255" s="35">
        <f t="shared" si="142"/>
        <v>0.29470214690251112</v>
      </c>
      <c r="AX255" s="36">
        <f t="shared" si="143"/>
        <v>0.79626388980760043</v>
      </c>
      <c r="AY255" s="36">
        <f t="shared" si="143"/>
        <v>0.71670043994060861</v>
      </c>
    </row>
    <row r="256" spans="5:51" x14ac:dyDescent="0.3">
      <c r="F256">
        <v>14</v>
      </c>
      <c r="G256" s="29">
        <f t="shared" si="144"/>
        <v>0.60884526886031343</v>
      </c>
      <c r="H256" s="29">
        <f t="shared" si="144"/>
        <v>0.78535275633762935</v>
      </c>
      <c r="I256" s="29">
        <f t="shared" si="144"/>
        <v>0</v>
      </c>
      <c r="J256" s="29">
        <f t="shared" si="144"/>
        <v>1.1729001467455009</v>
      </c>
      <c r="K256" s="29">
        <f t="shared" si="144"/>
        <v>0</v>
      </c>
      <c r="L256" s="30">
        <f t="shared" si="144"/>
        <v>0</v>
      </c>
      <c r="M256" s="31">
        <f t="shared" si="144"/>
        <v>0</v>
      </c>
      <c r="N256" s="32">
        <f t="shared" si="144"/>
        <v>0</v>
      </c>
      <c r="O256" s="32">
        <f t="shared" si="144"/>
        <v>0</v>
      </c>
      <c r="P256" s="33">
        <f t="shared" si="144"/>
        <v>0</v>
      </c>
      <c r="Q256" s="33">
        <f t="shared" si="144"/>
        <v>0</v>
      </c>
      <c r="R256" s="33">
        <f t="shared" si="144"/>
        <v>0</v>
      </c>
      <c r="S256" s="34">
        <f t="shared" si="144"/>
        <v>0</v>
      </c>
      <c r="T256" s="34">
        <f t="shared" si="144"/>
        <v>0</v>
      </c>
      <c r="U256" s="35">
        <f t="shared" si="140"/>
        <v>0.40482452141365177</v>
      </c>
      <c r="V256" s="35">
        <f t="shared" si="140"/>
        <v>0.37283250951806512</v>
      </c>
      <c r="W256" s="36">
        <f t="shared" si="144"/>
        <v>0.79883106307186091</v>
      </c>
      <c r="X256" s="36">
        <f t="shared" si="144"/>
        <v>0.75890638509628272</v>
      </c>
      <c r="AG256">
        <f t="shared" si="145"/>
        <v>12.385413703354873</v>
      </c>
      <c r="AH256" s="29">
        <f t="shared" si="146"/>
        <v>0.49813270836218515</v>
      </c>
      <c r="AI256" s="29">
        <f t="shared" si="146"/>
        <v>0.77293806967741274</v>
      </c>
      <c r="AJ256" s="29">
        <f t="shared" si="146"/>
        <v>0</v>
      </c>
      <c r="AK256" s="29">
        <f t="shared" si="146"/>
        <v>1.1478776841146805</v>
      </c>
      <c r="AL256" s="29">
        <f t="shared" si="146"/>
        <v>0</v>
      </c>
      <c r="AM256" s="30">
        <f t="shared" si="146"/>
        <v>0</v>
      </c>
      <c r="AN256" s="31">
        <f t="shared" si="146"/>
        <v>0</v>
      </c>
      <c r="AO256" s="32">
        <f t="shared" si="146"/>
        <v>0</v>
      </c>
      <c r="AP256" s="32">
        <f t="shared" si="146"/>
        <v>0</v>
      </c>
      <c r="AQ256" s="33">
        <f t="shared" si="146"/>
        <v>0</v>
      </c>
      <c r="AR256" s="33">
        <f t="shared" si="146"/>
        <v>0</v>
      </c>
      <c r="AS256" s="33">
        <f t="shared" si="146"/>
        <v>0</v>
      </c>
      <c r="AT256" s="34">
        <f t="shared" si="146"/>
        <v>0</v>
      </c>
      <c r="AU256" s="34">
        <f t="shared" si="146"/>
        <v>0</v>
      </c>
      <c r="AV256" s="35">
        <f t="shared" si="142"/>
        <v>0.36175511173389741</v>
      </c>
      <c r="AW256" s="35">
        <f t="shared" si="142"/>
        <v>0.3204101684970681</v>
      </c>
      <c r="AX256" s="36">
        <f t="shared" si="143"/>
        <v>0.79730448462697523</v>
      </c>
      <c r="AY256" s="36">
        <f t="shared" si="143"/>
        <v>0.73147434206779904</v>
      </c>
    </row>
    <row r="257" spans="6:51" x14ac:dyDescent="0.3">
      <c r="F257">
        <v>15</v>
      </c>
      <c r="G257" s="29">
        <f t="shared" si="144"/>
        <v>0.65578698085427223</v>
      </c>
      <c r="H257" s="29">
        <f t="shared" si="144"/>
        <v>0.78999288042260529</v>
      </c>
      <c r="I257" s="29">
        <f t="shared" si="144"/>
        <v>0.24591565067664306</v>
      </c>
      <c r="J257" s="29">
        <f t="shared" si="144"/>
        <v>1.1819283917922794</v>
      </c>
      <c r="K257" s="29">
        <f t="shared" si="144"/>
        <v>0</v>
      </c>
      <c r="L257" s="30">
        <f t="shared" si="144"/>
        <v>0</v>
      </c>
      <c r="M257" s="31">
        <f t="shared" si="144"/>
        <v>0</v>
      </c>
      <c r="N257" s="32">
        <f t="shared" si="144"/>
        <v>0</v>
      </c>
      <c r="O257" s="32">
        <f t="shared" si="144"/>
        <v>0</v>
      </c>
      <c r="P257" s="33">
        <f t="shared" si="144"/>
        <v>0</v>
      </c>
      <c r="Q257" s="33">
        <f t="shared" si="144"/>
        <v>0</v>
      </c>
      <c r="R257" s="33">
        <f t="shared" si="144"/>
        <v>0</v>
      </c>
      <c r="S257" s="34">
        <f t="shared" si="144"/>
        <v>0</v>
      </c>
      <c r="T257" s="34">
        <f t="shared" si="144"/>
        <v>0</v>
      </c>
      <c r="U257" s="35">
        <f t="shared" si="140"/>
        <v>0.42327592809233827</v>
      </c>
      <c r="V257" s="35">
        <f t="shared" si="140"/>
        <v>0.39629726492189432</v>
      </c>
      <c r="W257" s="36">
        <f t="shared" si="144"/>
        <v>0.79928712319883555</v>
      </c>
      <c r="X257" s="36">
        <f t="shared" si="144"/>
        <v>0.76988475128566281</v>
      </c>
      <c r="AG257">
        <f t="shared" si="145"/>
        <v>13.025506400031523</v>
      </c>
      <c r="AH257" s="29">
        <f t="shared" si="146"/>
        <v>0.54746813872890332</v>
      </c>
      <c r="AI257" s="29">
        <f t="shared" si="146"/>
        <v>0.77877566860533198</v>
      </c>
      <c r="AJ257" s="29">
        <f t="shared" si="146"/>
        <v>0</v>
      </c>
      <c r="AK257" s="29">
        <f t="shared" si="146"/>
        <v>1.1597730638959012</v>
      </c>
      <c r="AL257" s="29">
        <f t="shared" si="146"/>
        <v>0</v>
      </c>
      <c r="AM257" s="30">
        <f t="shared" si="146"/>
        <v>0</v>
      </c>
      <c r="AN257" s="31">
        <f t="shared" si="146"/>
        <v>0</v>
      </c>
      <c r="AO257" s="32">
        <f t="shared" si="146"/>
        <v>0</v>
      </c>
      <c r="AP257" s="32">
        <f t="shared" si="146"/>
        <v>0</v>
      </c>
      <c r="AQ257" s="33">
        <f t="shared" si="146"/>
        <v>0</v>
      </c>
      <c r="AR257" s="33">
        <f t="shared" si="146"/>
        <v>0</v>
      </c>
      <c r="AS257" s="33">
        <f t="shared" si="146"/>
        <v>0</v>
      </c>
      <c r="AT257" s="34">
        <f t="shared" si="146"/>
        <v>0</v>
      </c>
      <c r="AU257" s="34">
        <f t="shared" si="146"/>
        <v>0</v>
      </c>
      <c r="AV257" s="35">
        <f t="shared" si="142"/>
        <v>0.38114890366219123</v>
      </c>
      <c r="AW257" s="35">
        <f t="shared" si="142"/>
        <v>0.34368220738888566</v>
      </c>
      <c r="AX257" s="36">
        <f t="shared" si="143"/>
        <v>0.79807490128862102</v>
      </c>
      <c r="AY257" s="36">
        <f t="shared" si="143"/>
        <v>0.74411861776464905</v>
      </c>
    </row>
    <row r="258" spans="6:51" x14ac:dyDescent="0.3">
      <c r="F258">
        <v>16</v>
      </c>
      <c r="G258" s="29">
        <f t="shared" si="144"/>
        <v>0.68901639486667143</v>
      </c>
      <c r="H258" s="29">
        <f t="shared" si="144"/>
        <v>0.79315941730782191</v>
      </c>
      <c r="I258" s="29">
        <f t="shared" si="144"/>
        <v>0.54175620879883835</v>
      </c>
      <c r="J258" s="29">
        <f t="shared" si="144"/>
        <v>1.187935573256806</v>
      </c>
      <c r="K258" s="29">
        <f t="shared" si="144"/>
        <v>0</v>
      </c>
      <c r="L258" s="30">
        <f t="shared" si="144"/>
        <v>0</v>
      </c>
      <c r="M258" s="31">
        <f t="shared" si="144"/>
        <v>0</v>
      </c>
      <c r="N258" s="32">
        <f t="shared" si="144"/>
        <v>0</v>
      </c>
      <c r="O258" s="32">
        <f t="shared" si="144"/>
        <v>0</v>
      </c>
      <c r="P258" s="33">
        <f t="shared" si="144"/>
        <v>0</v>
      </c>
      <c r="Q258" s="33">
        <f t="shared" si="144"/>
        <v>0</v>
      </c>
      <c r="R258" s="33">
        <f t="shared" si="144"/>
        <v>0</v>
      </c>
      <c r="S258" s="34">
        <f t="shared" si="144"/>
        <v>0</v>
      </c>
      <c r="T258" s="34">
        <f t="shared" si="144"/>
        <v>0</v>
      </c>
      <c r="U258" s="35">
        <f t="shared" ref="U258:V273" si="147">$C$5/100*U$163*U186</f>
        <v>0.43719902794415344</v>
      </c>
      <c r="V258" s="35">
        <f t="shared" si="147"/>
        <v>0.4146017735286866</v>
      </c>
      <c r="W258" s="36">
        <f t="shared" si="144"/>
        <v>0.7995574312072401</v>
      </c>
      <c r="X258" s="36">
        <f>X186*X$163</f>
        <v>0.77781360733072091</v>
      </c>
      <c r="AG258">
        <f t="shared" si="145"/>
        <v>13.698679837501498</v>
      </c>
      <c r="AH258" s="29">
        <f t="shared" si="146"/>
        <v>0.59160132864721082</v>
      </c>
      <c r="AI258" s="29">
        <f t="shared" si="146"/>
        <v>0.78357155049849658</v>
      </c>
      <c r="AJ258" s="29">
        <f t="shared" si="146"/>
        <v>0</v>
      </c>
      <c r="AK258" s="29">
        <f t="shared" si="146"/>
        <v>1.169378680383337</v>
      </c>
      <c r="AL258" s="29">
        <f t="shared" si="146"/>
        <v>0</v>
      </c>
      <c r="AM258" s="30">
        <f t="shared" si="146"/>
        <v>0</v>
      </c>
      <c r="AN258" s="31">
        <f t="shared" si="146"/>
        <v>0</v>
      </c>
      <c r="AO258" s="32">
        <f t="shared" si="146"/>
        <v>0</v>
      </c>
      <c r="AP258" s="32">
        <f t="shared" si="146"/>
        <v>0</v>
      </c>
      <c r="AQ258" s="33">
        <f t="shared" si="146"/>
        <v>0</v>
      </c>
      <c r="AR258" s="33">
        <f t="shared" si="146"/>
        <v>0</v>
      </c>
      <c r="AS258" s="33">
        <f t="shared" si="146"/>
        <v>0</v>
      </c>
      <c r="AT258" s="34">
        <f t="shared" si="146"/>
        <v>0</v>
      </c>
      <c r="AU258" s="34">
        <f t="shared" si="146"/>
        <v>0</v>
      </c>
      <c r="AV258" s="35">
        <f t="shared" ref="AV258:AW273" si="148">$C$5/100*AV$163*AV186</f>
        <v>0.39817493261356979</v>
      </c>
      <c r="AW258" s="35">
        <f t="shared" si="148"/>
        <v>0.36454995133695339</v>
      </c>
      <c r="AX258" s="36">
        <f t="shared" ref="AX258:AY273" si="149">AX186*AX$163</f>
        <v>0.79863851006006381</v>
      </c>
      <c r="AY258" s="36">
        <f t="shared" si="149"/>
        <v>0.75482906846143061</v>
      </c>
    </row>
    <row r="259" spans="6:51" x14ac:dyDescent="0.3">
      <c r="F259">
        <v>17</v>
      </c>
      <c r="G259" s="29">
        <f t="shared" ref="G259:X274" si="150">G187*G$163</f>
        <v>0.71156725301964263</v>
      </c>
      <c r="H259" s="29">
        <f t="shared" si="150"/>
        <v>0.79531784017098506</v>
      </c>
      <c r="I259" s="29">
        <f t="shared" si="150"/>
        <v>0.74759970793845154</v>
      </c>
      <c r="J259" s="29">
        <f t="shared" si="150"/>
        <v>1.1919303620030504</v>
      </c>
      <c r="K259" s="29">
        <f t="shared" si="150"/>
        <v>0</v>
      </c>
      <c r="L259" s="30">
        <f t="shared" si="150"/>
        <v>0</v>
      </c>
      <c r="M259" s="31">
        <f t="shared" si="150"/>
        <v>0</v>
      </c>
      <c r="N259" s="32">
        <f t="shared" si="150"/>
        <v>0</v>
      </c>
      <c r="O259" s="32">
        <f t="shared" si="150"/>
        <v>0</v>
      </c>
      <c r="P259" s="33">
        <f t="shared" si="150"/>
        <v>0</v>
      </c>
      <c r="Q259" s="33">
        <f t="shared" si="150"/>
        <v>0</v>
      </c>
      <c r="R259" s="33">
        <f t="shared" si="150"/>
        <v>0</v>
      </c>
      <c r="S259" s="34">
        <f t="shared" si="150"/>
        <v>0</v>
      </c>
      <c r="T259" s="34">
        <f t="shared" si="150"/>
        <v>0</v>
      </c>
      <c r="U259" s="35">
        <f t="shared" si="147"/>
        <v>0.44768600802065078</v>
      </c>
      <c r="V259" s="35">
        <f t="shared" si="147"/>
        <v>0.4288599109282491</v>
      </c>
      <c r="W259" s="36">
        <f t="shared" si="150"/>
        <v>0.79972029358614471</v>
      </c>
      <c r="X259" s="36">
        <f t="shared" si="150"/>
        <v>0.78356047961660336</v>
      </c>
      <c r="AG259">
        <f t="shared" si="145"/>
        <v>14.40664366722172</v>
      </c>
      <c r="AH259" s="29">
        <f t="shared" ref="AH259:AU274" si="151">AH187*AH$163</f>
        <v>0.62977199723695398</v>
      </c>
      <c r="AI259" s="29">
        <f t="shared" si="151"/>
        <v>0.78745490790665373</v>
      </c>
      <c r="AJ259" s="29">
        <f t="shared" si="151"/>
        <v>1.6344111758394834E-2</v>
      </c>
      <c r="AK259" s="29">
        <f t="shared" si="151"/>
        <v>1.1770185728174893</v>
      </c>
      <c r="AL259" s="29">
        <f t="shared" si="151"/>
        <v>0</v>
      </c>
      <c r="AM259" s="30">
        <f t="shared" si="151"/>
        <v>0</v>
      </c>
      <c r="AN259" s="31">
        <f t="shared" si="151"/>
        <v>0</v>
      </c>
      <c r="AO259" s="32">
        <f t="shared" si="151"/>
        <v>0</v>
      </c>
      <c r="AP259" s="32">
        <f t="shared" si="151"/>
        <v>0</v>
      </c>
      <c r="AQ259" s="33">
        <f t="shared" si="151"/>
        <v>0</v>
      </c>
      <c r="AR259" s="33">
        <f t="shared" si="151"/>
        <v>0</v>
      </c>
      <c r="AS259" s="33">
        <f t="shared" si="151"/>
        <v>0</v>
      </c>
      <c r="AT259" s="34">
        <f t="shared" si="151"/>
        <v>0</v>
      </c>
      <c r="AU259" s="34">
        <f t="shared" si="151"/>
        <v>0</v>
      </c>
      <c r="AV259" s="35">
        <f t="shared" si="148"/>
        <v>0.41295620942607197</v>
      </c>
      <c r="AW259" s="35">
        <f t="shared" si="148"/>
        <v>0.38307897868685808</v>
      </c>
      <c r="AX259" s="36">
        <f t="shared" si="149"/>
        <v>0.79904605523509309</v>
      </c>
      <c r="AY259" s="36">
        <f t="shared" si="149"/>
        <v>0.76380720725351092</v>
      </c>
    </row>
    <row r="260" spans="6:51" x14ac:dyDescent="0.3">
      <c r="F260">
        <v>18</v>
      </c>
      <c r="G260" s="29">
        <f t="shared" si="150"/>
        <v>0.72632226993872662</v>
      </c>
      <c r="H260" s="29">
        <f t="shared" si="150"/>
        <v>0.79678883193418093</v>
      </c>
      <c r="I260" s="29">
        <f t="shared" si="150"/>
        <v>0.88760589564181125</v>
      </c>
      <c r="J260" s="29">
        <f t="shared" si="150"/>
        <v>1.194588115189041</v>
      </c>
      <c r="K260" s="29">
        <f t="shared" si="150"/>
        <v>0</v>
      </c>
      <c r="L260" s="30">
        <f t="shared" si="150"/>
        <v>0</v>
      </c>
      <c r="M260" s="31">
        <f t="shared" si="150"/>
        <v>0</v>
      </c>
      <c r="N260" s="32">
        <f t="shared" si="150"/>
        <v>0</v>
      </c>
      <c r="O260" s="32">
        <f t="shared" si="150"/>
        <v>0</v>
      </c>
      <c r="P260" s="33">
        <f t="shared" si="150"/>
        <v>0</v>
      </c>
      <c r="Q260" s="33">
        <f t="shared" si="150"/>
        <v>0</v>
      </c>
      <c r="R260" s="33">
        <f t="shared" si="150"/>
        <v>0</v>
      </c>
      <c r="S260" s="34">
        <f t="shared" si="150"/>
        <v>0</v>
      </c>
      <c r="T260" s="34">
        <f t="shared" si="150"/>
        <v>0</v>
      </c>
      <c r="U260" s="35">
        <f t="shared" si="147"/>
        <v>0.45557683162863005</v>
      </c>
      <c r="V260" s="35">
        <f t="shared" si="147"/>
        <v>0.4399578638258691</v>
      </c>
      <c r="W260" s="36">
        <f t="shared" si="150"/>
        <v>0.79982005888157914</v>
      </c>
      <c r="X260" s="36">
        <f t="shared" si="150"/>
        <v>0.78774356599440076</v>
      </c>
      <c r="AG260">
        <f t="shared" si="145"/>
        <v>15.151195897440212</v>
      </c>
      <c r="AH260" s="29">
        <f t="shared" si="151"/>
        <v>0.6616179826850368</v>
      </c>
      <c r="AI260" s="29">
        <f t="shared" si="151"/>
        <v>0.79055274959051225</v>
      </c>
      <c r="AJ260" s="29">
        <f t="shared" si="151"/>
        <v>0.29750587691437819</v>
      </c>
      <c r="AK260" s="29">
        <f t="shared" si="151"/>
        <v>1.183001005895467</v>
      </c>
      <c r="AL260" s="29">
        <f t="shared" si="151"/>
        <v>0</v>
      </c>
      <c r="AM260" s="30">
        <f t="shared" si="151"/>
        <v>0</v>
      </c>
      <c r="AN260" s="31">
        <f t="shared" si="151"/>
        <v>0</v>
      </c>
      <c r="AO260" s="32">
        <f t="shared" si="151"/>
        <v>0</v>
      </c>
      <c r="AP260" s="32">
        <f t="shared" si="151"/>
        <v>0</v>
      </c>
      <c r="AQ260" s="33">
        <f t="shared" si="151"/>
        <v>0</v>
      </c>
      <c r="AR260" s="33">
        <f t="shared" si="151"/>
        <v>0</v>
      </c>
      <c r="AS260" s="33">
        <f t="shared" si="151"/>
        <v>0</v>
      </c>
      <c r="AT260" s="34">
        <f t="shared" si="151"/>
        <v>0</v>
      </c>
      <c r="AU260" s="34">
        <f t="shared" si="151"/>
        <v>0</v>
      </c>
      <c r="AV260" s="35">
        <f t="shared" si="148"/>
        <v>0.42564147222056836</v>
      </c>
      <c r="AW260" s="35">
        <f t="shared" si="148"/>
        <v>0.39936565426460718</v>
      </c>
      <c r="AX260" s="36">
        <f t="shared" si="149"/>
        <v>0.7993374572779075</v>
      </c>
      <c r="AY260" s="36">
        <f t="shared" si="149"/>
        <v>0.77125448112975814</v>
      </c>
    </row>
    <row r="261" spans="6:51" x14ac:dyDescent="0.3">
      <c r="F261">
        <v>19</v>
      </c>
      <c r="G261" s="29">
        <f t="shared" si="150"/>
        <v>0.73568127075815815</v>
      </c>
      <c r="H261" s="29">
        <f t="shared" si="150"/>
        <v>0.79779199495398967</v>
      </c>
      <c r="I261" s="29">
        <f t="shared" si="150"/>
        <v>0.98098034178400284</v>
      </c>
      <c r="J261" s="29">
        <f t="shared" si="150"/>
        <v>1.1963586836350242</v>
      </c>
      <c r="K261" s="29">
        <f t="shared" si="150"/>
        <v>0</v>
      </c>
      <c r="L261" s="30">
        <f t="shared" si="150"/>
        <v>0</v>
      </c>
      <c r="M261" s="31">
        <f t="shared" si="150"/>
        <v>4.9866938229859825E-2</v>
      </c>
      <c r="N261" s="32">
        <f t="shared" si="150"/>
        <v>0</v>
      </c>
      <c r="O261" s="32">
        <f t="shared" si="150"/>
        <v>0</v>
      </c>
      <c r="P261" s="33">
        <f t="shared" si="150"/>
        <v>0</v>
      </c>
      <c r="Q261" s="33">
        <f t="shared" si="150"/>
        <v>0</v>
      </c>
      <c r="R261" s="33">
        <f t="shared" si="150"/>
        <v>0</v>
      </c>
      <c r="S261" s="34">
        <f t="shared" si="150"/>
        <v>0</v>
      </c>
      <c r="T261" s="34">
        <f t="shared" si="150"/>
        <v>0</v>
      </c>
      <c r="U261" s="35">
        <f t="shared" si="147"/>
        <v>0.46151226926069766</v>
      </c>
      <c r="V261" s="35">
        <f t="shared" si="147"/>
        <v>0.44859493675507939</v>
      </c>
      <c r="W261" s="36">
        <f t="shared" si="150"/>
        <v>0.79988219395404914</v>
      </c>
      <c r="X261" s="36">
        <f t="shared" si="150"/>
        <v>0.79080302565982841</v>
      </c>
      <c r="AG261">
        <f t="shared" si="145"/>
        <v>15.934227459578645</v>
      </c>
      <c r="AH261" s="29">
        <f t="shared" si="151"/>
        <v>0.68719225255030669</v>
      </c>
      <c r="AI261" s="29">
        <f t="shared" si="151"/>
        <v>0.79298632343067588</v>
      </c>
      <c r="AJ261" s="29">
        <f t="shared" si="151"/>
        <v>0.52535365818145596</v>
      </c>
      <c r="AK261" s="29">
        <f t="shared" si="151"/>
        <v>1.1876112632366638</v>
      </c>
      <c r="AL261" s="29">
        <f t="shared" si="151"/>
        <v>0</v>
      </c>
      <c r="AM261" s="30">
        <f t="shared" si="151"/>
        <v>0</v>
      </c>
      <c r="AN261" s="31">
        <f t="shared" si="151"/>
        <v>0</v>
      </c>
      <c r="AO261" s="32">
        <f t="shared" si="151"/>
        <v>0</v>
      </c>
      <c r="AP261" s="32">
        <f t="shared" si="151"/>
        <v>0</v>
      </c>
      <c r="AQ261" s="33">
        <f t="shared" si="151"/>
        <v>0</v>
      </c>
      <c r="AR261" s="33">
        <f t="shared" si="151"/>
        <v>0</v>
      </c>
      <c r="AS261" s="33">
        <f t="shared" si="151"/>
        <v>0</v>
      </c>
      <c r="AT261" s="34">
        <f t="shared" si="151"/>
        <v>0</v>
      </c>
      <c r="AU261" s="34">
        <f t="shared" si="151"/>
        <v>0</v>
      </c>
      <c r="AV261" s="35">
        <f t="shared" si="148"/>
        <v>0.43639930343232497</v>
      </c>
      <c r="AW261" s="35">
        <f t="shared" si="148"/>
        <v>0.41353301951341687</v>
      </c>
      <c r="AX261" s="36">
        <f t="shared" si="149"/>
        <v>0.79954358550415039</v>
      </c>
      <c r="AY261" s="36">
        <f t="shared" si="149"/>
        <v>0.77736711540135384</v>
      </c>
    </row>
    <row r="262" spans="6:51" x14ac:dyDescent="0.3">
      <c r="F262">
        <v>20</v>
      </c>
      <c r="G262" s="29">
        <f t="shared" si="150"/>
        <v>0.74146628470558185</v>
      </c>
      <c r="H262" s="29">
        <f t="shared" si="150"/>
        <v>0.79847706726446255</v>
      </c>
      <c r="I262" s="29">
        <f t="shared" si="150"/>
        <v>1.0422194896559189</v>
      </c>
      <c r="J262" s="29">
        <f t="shared" si="150"/>
        <v>1.1975406755922111</v>
      </c>
      <c r="K262" s="29">
        <f t="shared" si="150"/>
        <v>0</v>
      </c>
      <c r="L262" s="30">
        <f t="shared" si="150"/>
        <v>0</v>
      </c>
      <c r="M262" s="31">
        <f t="shared" si="150"/>
        <v>0.10995750091414536</v>
      </c>
      <c r="N262" s="32">
        <f t="shared" si="150"/>
        <v>0</v>
      </c>
      <c r="O262" s="32">
        <f t="shared" si="150"/>
        <v>0</v>
      </c>
      <c r="P262" s="33">
        <f t="shared" si="150"/>
        <v>0</v>
      </c>
      <c r="Q262" s="33">
        <f t="shared" si="150"/>
        <v>0</v>
      </c>
      <c r="R262" s="33">
        <f t="shared" si="150"/>
        <v>0</v>
      </c>
      <c r="S262" s="34">
        <f t="shared" si="150"/>
        <v>0</v>
      </c>
      <c r="T262" s="34">
        <f t="shared" si="150"/>
        <v>0</v>
      </c>
      <c r="U262" s="35">
        <f t="shared" si="147"/>
        <v>0.46597810020015334</v>
      </c>
      <c r="V262" s="35">
        <f t="shared" si="147"/>
        <v>0.45531951403721571</v>
      </c>
      <c r="W262" s="36">
        <f t="shared" si="150"/>
        <v>0.79992153442500691</v>
      </c>
      <c r="X262" s="36">
        <f t="shared" si="150"/>
        <v>0.79305242019366851</v>
      </c>
      <c r="AG262">
        <f t="shared" si="145"/>
        <v>16.75772701061085</v>
      </c>
      <c r="AH262" s="29">
        <f t="shared" si="151"/>
        <v>0.70692238188675705</v>
      </c>
      <c r="AI262" s="29">
        <f t="shared" si="151"/>
        <v>0.79486823253818484</v>
      </c>
      <c r="AJ262" s="29">
        <f t="shared" si="151"/>
        <v>0.70460911664357173</v>
      </c>
      <c r="AK262" s="29">
        <f t="shared" si="151"/>
        <v>1.1911064856419824</v>
      </c>
      <c r="AL262" s="29">
        <f t="shared" si="151"/>
        <v>0</v>
      </c>
      <c r="AM262" s="30">
        <f t="shared" si="151"/>
        <v>0</v>
      </c>
      <c r="AN262" s="31">
        <f t="shared" si="151"/>
        <v>0</v>
      </c>
      <c r="AO262" s="32">
        <f t="shared" si="151"/>
        <v>0</v>
      </c>
      <c r="AP262" s="32">
        <f t="shared" si="151"/>
        <v>0</v>
      </c>
      <c r="AQ262" s="33">
        <f t="shared" si="151"/>
        <v>0</v>
      </c>
      <c r="AR262" s="33">
        <f t="shared" si="151"/>
        <v>0</v>
      </c>
      <c r="AS262" s="33">
        <f t="shared" si="151"/>
        <v>0</v>
      </c>
      <c r="AT262" s="34">
        <f t="shared" si="151"/>
        <v>0</v>
      </c>
      <c r="AU262" s="34">
        <f t="shared" si="151"/>
        <v>0</v>
      </c>
      <c r="AV262" s="35">
        <f t="shared" si="148"/>
        <v>0.44541182502862231</v>
      </c>
      <c r="AW262" s="35">
        <f t="shared" si="148"/>
        <v>0.4257258883364331</v>
      </c>
      <c r="AX262" s="36">
        <f t="shared" si="149"/>
        <v>0.79968791558577124</v>
      </c>
      <c r="AY262" s="36">
        <f t="shared" si="149"/>
        <v>0.78233177200245163</v>
      </c>
    </row>
    <row r="263" spans="6:51" x14ac:dyDescent="0.3">
      <c r="F263">
        <v>21</v>
      </c>
      <c r="G263" s="29">
        <f t="shared" si="150"/>
        <v>0.74496825458760474</v>
      </c>
      <c r="H263" s="29">
        <f t="shared" si="150"/>
        <v>0.79894585744592173</v>
      </c>
      <c r="I263" s="29">
        <f t="shared" si="150"/>
        <v>1.081821139101768</v>
      </c>
      <c r="J263" s="29">
        <f t="shared" si="150"/>
        <v>1.198331902922608</v>
      </c>
      <c r="K263" s="29">
        <f t="shared" si="150"/>
        <v>0</v>
      </c>
      <c r="L263" s="30">
        <f t="shared" si="150"/>
        <v>0</v>
      </c>
      <c r="M263" s="31">
        <f t="shared" si="150"/>
        <v>0.16230835852891012</v>
      </c>
      <c r="N263" s="32">
        <f t="shared" si="150"/>
        <v>0</v>
      </c>
      <c r="O263" s="32">
        <f t="shared" si="150"/>
        <v>0</v>
      </c>
      <c r="P263" s="33">
        <f t="shared" si="150"/>
        <v>0</v>
      </c>
      <c r="Q263" s="33">
        <f t="shared" si="150"/>
        <v>0</v>
      </c>
      <c r="R263" s="33">
        <f t="shared" si="150"/>
        <v>0</v>
      </c>
      <c r="S263" s="34">
        <f t="shared" si="150"/>
        <v>0</v>
      </c>
      <c r="T263" s="34">
        <f t="shared" si="150"/>
        <v>0</v>
      </c>
      <c r="U263" s="35">
        <f t="shared" si="147"/>
        <v>0.46934086973743278</v>
      </c>
      <c r="V263" s="35">
        <f t="shared" si="147"/>
        <v>0.46055959090162013</v>
      </c>
      <c r="W263" s="36">
        <f t="shared" si="150"/>
        <v>0.7999468502270104</v>
      </c>
      <c r="X263" s="36">
        <f t="shared" si="150"/>
        <v>0.79471548755374277</v>
      </c>
      <c r="AG263">
        <f t="shared" si="145"/>
        <v>17.623785983633894</v>
      </c>
      <c r="AH263" s="29">
        <f t="shared" si="151"/>
        <v>0.72152107110601504</v>
      </c>
      <c r="AI263" s="29">
        <f t="shared" si="151"/>
        <v>0.79630033700991054</v>
      </c>
      <c r="AJ263" s="29">
        <f t="shared" si="151"/>
        <v>0.841330641917304</v>
      </c>
      <c r="AK263" s="29">
        <f t="shared" si="151"/>
        <v>1.1937125974071712</v>
      </c>
      <c r="AL263" s="29">
        <f t="shared" si="151"/>
        <v>0</v>
      </c>
      <c r="AM263" s="30">
        <f t="shared" si="151"/>
        <v>0</v>
      </c>
      <c r="AN263" s="31">
        <f t="shared" si="151"/>
        <v>0</v>
      </c>
      <c r="AO263" s="32">
        <f t="shared" si="151"/>
        <v>0</v>
      </c>
      <c r="AP263" s="32">
        <f t="shared" si="151"/>
        <v>0</v>
      </c>
      <c r="AQ263" s="33">
        <f t="shared" si="151"/>
        <v>0</v>
      </c>
      <c r="AR263" s="33">
        <f t="shared" si="151"/>
        <v>0</v>
      </c>
      <c r="AS263" s="33">
        <f t="shared" si="151"/>
        <v>0</v>
      </c>
      <c r="AT263" s="34">
        <f t="shared" si="151"/>
        <v>0</v>
      </c>
      <c r="AU263" s="34">
        <f t="shared" si="151"/>
        <v>0</v>
      </c>
      <c r="AV263" s="35">
        <f t="shared" si="148"/>
        <v>0.45286832073995081</v>
      </c>
      <c r="AW263" s="35">
        <f t="shared" si="148"/>
        <v>0.43610540941634696</v>
      </c>
      <c r="AX263" s="36">
        <f t="shared" si="149"/>
        <v>0.79978801580142955</v>
      </c>
      <c r="AY263" s="36">
        <f t="shared" si="149"/>
        <v>0.78632214395029365</v>
      </c>
    </row>
    <row r="264" spans="6:51" x14ac:dyDescent="0.3">
      <c r="F264">
        <v>22</v>
      </c>
      <c r="G264" s="29">
        <f t="shared" si="150"/>
        <v>0.74705400393027555</v>
      </c>
      <c r="H264" s="29">
        <f t="shared" si="150"/>
        <v>0.79926747132296161</v>
      </c>
      <c r="I264" s="29">
        <f t="shared" si="150"/>
        <v>1.1071350669169258</v>
      </c>
      <c r="J264" s="29">
        <f t="shared" si="150"/>
        <v>1.1988632952463751</v>
      </c>
      <c r="K264" s="29">
        <f t="shared" si="150"/>
        <v>0</v>
      </c>
      <c r="L264" s="30">
        <f t="shared" si="150"/>
        <v>0</v>
      </c>
      <c r="M264" s="31">
        <f t="shared" si="150"/>
        <v>0.20778061062480652</v>
      </c>
      <c r="N264" s="32">
        <f t="shared" si="150"/>
        <v>0</v>
      </c>
      <c r="O264" s="32">
        <f t="shared" si="150"/>
        <v>0</v>
      </c>
      <c r="P264" s="33">
        <f t="shared" si="150"/>
        <v>0</v>
      </c>
      <c r="Q264" s="33">
        <f t="shared" si="150"/>
        <v>0</v>
      </c>
      <c r="R264" s="33">
        <f t="shared" si="150"/>
        <v>0</v>
      </c>
      <c r="S264" s="34">
        <f t="shared" si="150"/>
        <v>0</v>
      </c>
      <c r="T264" s="34">
        <f t="shared" si="150"/>
        <v>0</v>
      </c>
      <c r="U264" s="35">
        <f t="shared" si="147"/>
        <v>0.47187619616729787</v>
      </c>
      <c r="V264" s="35">
        <f t="shared" si="147"/>
        <v>0.46464802746833694</v>
      </c>
      <c r="W264" s="36">
        <f t="shared" si="150"/>
        <v>0.79996340274021549</v>
      </c>
      <c r="X264" s="36">
        <f t="shared" si="150"/>
        <v>0.79595227175833938</v>
      </c>
      <c r="AG264">
        <f t="shared" si="145"/>
        <v>18.534603899458592</v>
      </c>
      <c r="AH264" s="29">
        <f t="shared" si="151"/>
        <v>0.73186757648124967</v>
      </c>
      <c r="AI264" s="29">
        <f t="shared" si="151"/>
        <v>0.79737246517969884</v>
      </c>
      <c r="AJ264" s="29">
        <f t="shared" si="151"/>
        <v>0.94230010935546293</v>
      </c>
      <c r="AK264" s="29">
        <f t="shared" si="151"/>
        <v>1.1956231984468324</v>
      </c>
      <c r="AL264" s="29">
        <f t="shared" si="151"/>
        <v>0</v>
      </c>
      <c r="AM264" s="30">
        <f t="shared" si="151"/>
        <v>0</v>
      </c>
      <c r="AN264" s="31">
        <f t="shared" si="151"/>
        <v>1.9010955050908773E-2</v>
      </c>
      <c r="AO264" s="32">
        <f t="shared" si="151"/>
        <v>0</v>
      </c>
      <c r="AP264" s="32">
        <f t="shared" si="151"/>
        <v>0</v>
      </c>
      <c r="AQ264" s="33">
        <f t="shared" si="151"/>
        <v>0</v>
      </c>
      <c r="AR264" s="33">
        <f t="shared" si="151"/>
        <v>0</v>
      </c>
      <c r="AS264" s="33">
        <f t="shared" si="151"/>
        <v>0</v>
      </c>
      <c r="AT264" s="34">
        <f t="shared" si="151"/>
        <v>0</v>
      </c>
      <c r="AU264" s="34">
        <f t="shared" si="151"/>
        <v>0</v>
      </c>
      <c r="AV264" s="35">
        <f t="shared" si="148"/>
        <v>0.45895912764639696</v>
      </c>
      <c r="AW264" s="35">
        <f t="shared" si="148"/>
        <v>0.44484338554768443</v>
      </c>
      <c r="AX264" s="36">
        <f t="shared" si="149"/>
        <v>0.79985683251875184</v>
      </c>
      <c r="AY264" s="36">
        <f t="shared" si="149"/>
        <v>0.78949653542230103</v>
      </c>
    </row>
    <row r="265" spans="6:51" x14ac:dyDescent="0.3">
      <c r="F265">
        <v>23</v>
      </c>
      <c r="G265" s="29">
        <f t="shared" si="150"/>
        <v>0.7482814773849058</v>
      </c>
      <c r="H265" s="29">
        <f t="shared" si="150"/>
        <v>0.79948878615332364</v>
      </c>
      <c r="I265" s="29">
        <f t="shared" si="150"/>
        <v>1.1231662772517563</v>
      </c>
      <c r="J265" s="29">
        <f t="shared" si="150"/>
        <v>1.1992215278000156</v>
      </c>
      <c r="K265" s="29">
        <f t="shared" si="150"/>
        <v>0</v>
      </c>
      <c r="L265" s="30">
        <f t="shared" si="150"/>
        <v>0</v>
      </c>
      <c r="M265" s="31">
        <f t="shared" si="150"/>
        <v>0.24718144375641105</v>
      </c>
      <c r="N265" s="32">
        <f t="shared" si="150"/>
        <v>0</v>
      </c>
      <c r="O265" s="32">
        <f t="shared" si="150"/>
        <v>0</v>
      </c>
      <c r="P265" s="33">
        <f t="shared" si="150"/>
        <v>0</v>
      </c>
      <c r="Q265" s="33">
        <f t="shared" si="150"/>
        <v>0</v>
      </c>
      <c r="R265" s="33">
        <f t="shared" si="150"/>
        <v>0</v>
      </c>
      <c r="S265" s="34">
        <f t="shared" si="150"/>
        <v>0</v>
      </c>
      <c r="T265" s="34">
        <f t="shared" si="150"/>
        <v>0</v>
      </c>
      <c r="U265" s="35">
        <f t="shared" si="147"/>
        <v>0.47379082141712309</v>
      </c>
      <c r="V265" s="35">
        <f t="shared" si="147"/>
        <v>0.46784304556488326</v>
      </c>
      <c r="W265" s="36">
        <f t="shared" si="150"/>
        <v>0.7999743953691526</v>
      </c>
      <c r="X265" s="36">
        <f t="shared" si="150"/>
        <v>0.79687762173988086</v>
      </c>
      <c r="AG265">
        <f t="shared" si="145"/>
        <v>19.49249395270925</v>
      </c>
      <c r="AH265" s="29">
        <f t="shared" si="151"/>
        <v>0.73888541112963746</v>
      </c>
      <c r="AI265" s="29">
        <f t="shared" si="151"/>
        <v>0.79816189369241897</v>
      </c>
      <c r="AJ265" s="29">
        <f t="shared" si="151"/>
        <v>1.0144197216455855</v>
      </c>
      <c r="AK265" s="29">
        <f t="shared" si="151"/>
        <v>1.1970001647200041</v>
      </c>
      <c r="AL265" s="29">
        <f t="shared" si="151"/>
        <v>0</v>
      </c>
      <c r="AM265" s="30">
        <f t="shared" si="151"/>
        <v>0</v>
      </c>
      <c r="AN265" s="31">
        <f t="shared" si="151"/>
        <v>8.0484207910812566E-2</v>
      </c>
      <c r="AO265" s="32">
        <f t="shared" si="151"/>
        <v>0</v>
      </c>
      <c r="AP265" s="32">
        <f t="shared" si="151"/>
        <v>0</v>
      </c>
      <c r="AQ265" s="33">
        <f t="shared" si="151"/>
        <v>0</v>
      </c>
      <c r="AR265" s="33">
        <f t="shared" si="151"/>
        <v>0</v>
      </c>
      <c r="AS265" s="33">
        <f t="shared" si="151"/>
        <v>0</v>
      </c>
      <c r="AT265" s="34">
        <f t="shared" si="151"/>
        <v>0</v>
      </c>
      <c r="AU265" s="34">
        <f t="shared" si="151"/>
        <v>0</v>
      </c>
      <c r="AV265" s="35">
        <f t="shared" si="148"/>
        <v>0.46387010444249166</v>
      </c>
      <c r="AW265" s="35">
        <f t="shared" si="148"/>
        <v>0.45211664744108859</v>
      </c>
      <c r="AX265" s="36">
        <f t="shared" si="149"/>
        <v>0.79990376709433408</v>
      </c>
      <c r="AY265" s="36">
        <f t="shared" si="149"/>
        <v>0.79199640782023595</v>
      </c>
    </row>
    <row r="266" spans="6:51" x14ac:dyDescent="0.3">
      <c r="F266">
        <v>24</v>
      </c>
      <c r="G266" s="29">
        <f t="shared" si="150"/>
        <v>0.74899805686528276</v>
      </c>
      <c r="H266" s="29">
        <f t="shared" si="150"/>
        <v>0.79964160726947431</v>
      </c>
      <c r="I266" s="29">
        <f t="shared" si="150"/>
        <v>1.1332461307894257</v>
      </c>
      <c r="J266" s="29">
        <f t="shared" si="150"/>
        <v>1.1994640378504906</v>
      </c>
      <c r="K266" s="29">
        <f t="shared" si="150"/>
        <v>0</v>
      </c>
      <c r="L266" s="30">
        <f t="shared" si="150"/>
        <v>0</v>
      </c>
      <c r="M266" s="31">
        <f t="shared" si="150"/>
        <v>0.28125424007417221</v>
      </c>
      <c r="N266" s="32">
        <f t="shared" si="150"/>
        <v>0</v>
      </c>
      <c r="O266" s="32">
        <f t="shared" si="150"/>
        <v>0</v>
      </c>
      <c r="P266" s="33">
        <f t="shared" si="150"/>
        <v>0</v>
      </c>
      <c r="Q266" s="33">
        <f t="shared" si="150"/>
        <v>0</v>
      </c>
      <c r="R266" s="33">
        <f t="shared" si="150"/>
        <v>0</v>
      </c>
      <c r="S266" s="34">
        <f t="shared" si="150"/>
        <v>0</v>
      </c>
      <c r="T266" s="34">
        <f t="shared" si="150"/>
        <v>0</v>
      </c>
      <c r="U266" s="35">
        <f t="shared" si="147"/>
        <v>0.47523957926338534</v>
      </c>
      <c r="V266" s="35">
        <f t="shared" si="147"/>
        <v>0.4703446306469084</v>
      </c>
      <c r="W266" s="36">
        <f t="shared" si="150"/>
        <v>0.79998180728762991</v>
      </c>
      <c r="X266" s="36">
        <f t="shared" si="150"/>
        <v>0.79757426446833746</v>
      </c>
      <c r="AG266">
        <f t="shared" si="145"/>
        <v>20.499888886619559</v>
      </c>
      <c r="AH266" s="29">
        <f t="shared" si="151"/>
        <v>0.74343954402601398</v>
      </c>
      <c r="AI266" s="29">
        <f t="shared" si="151"/>
        <v>0.79873350221245409</v>
      </c>
      <c r="AJ266" s="29">
        <f t="shared" si="151"/>
        <v>1.0641974314698004</v>
      </c>
      <c r="AK266" s="29">
        <f t="shared" si="151"/>
        <v>1.1979756067314162</v>
      </c>
      <c r="AL266" s="29">
        <f t="shared" si="151"/>
        <v>0</v>
      </c>
      <c r="AM266" s="30">
        <f t="shared" si="151"/>
        <v>0</v>
      </c>
      <c r="AN266" s="31">
        <f t="shared" si="151"/>
        <v>0.13703965753039221</v>
      </c>
      <c r="AO266" s="32">
        <f t="shared" si="151"/>
        <v>0</v>
      </c>
      <c r="AP266" s="32">
        <f t="shared" si="151"/>
        <v>0</v>
      </c>
      <c r="AQ266" s="33">
        <f t="shared" si="151"/>
        <v>0</v>
      </c>
      <c r="AR266" s="33">
        <f t="shared" si="151"/>
        <v>0</v>
      </c>
      <c r="AS266" s="33">
        <f t="shared" si="151"/>
        <v>0</v>
      </c>
      <c r="AT266" s="34">
        <f t="shared" si="151"/>
        <v>0</v>
      </c>
      <c r="AU266" s="34">
        <f t="shared" si="151"/>
        <v>0</v>
      </c>
      <c r="AV266" s="35">
        <f t="shared" si="148"/>
        <v>0.46777792400007245</v>
      </c>
      <c r="AW266" s="35">
        <f t="shared" si="148"/>
        <v>0.45810176268936637</v>
      </c>
      <c r="AX266" s="36">
        <f t="shared" si="149"/>
        <v>0.79993555244917935</v>
      </c>
      <c r="AY266" s="36">
        <f t="shared" si="149"/>
        <v>0.79394581303687717</v>
      </c>
    </row>
    <row r="267" spans="6:51" x14ac:dyDescent="0.3">
      <c r="F267">
        <v>25</v>
      </c>
      <c r="G267" s="29">
        <f t="shared" si="150"/>
        <v>0.74941450568249846</v>
      </c>
      <c r="H267" s="29">
        <f t="shared" si="150"/>
        <v>0.79974753429104473</v>
      </c>
      <c r="I267" s="29">
        <f t="shared" si="150"/>
        <v>1.139550899321689</v>
      </c>
      <c r="J267" s="29">
        <f t="shared" si="150"/>
        <v>1.1996289538431377</v>
      </c>
      <c r="K267" s="29">
        <f t="shared" si="150"/>
        <v>0</v>
      </c>
      <c r="L267" s="30">
        <f t="shared" si="150"/>
        <v>0</v>
      </c>
      <c r="M267" s="31">
        <f t="shared" si="150"/>
        <v>0.31067403155383744</v>
      </c>
      <c r="N267" s="32">
        <f t="shared" si="150"/>
        <v>0</v>
      </c>
      <c r="O267" s="32">
        <f t="shared" si="150"/>
        <v>0</v>
      </c>
      <c r="P267" s="33">
        <f t="shared" si="150"/>
        <v>0</v>
      </c>
      <c r="Q267" s="33">
        <f t="shared" si="150"/>
        <v>0</v>
      </c>
      <c r="R267" s="33">
        <f t="shared" si="150"/>
        <v>0</v>
      </c>
      <c r="S267" s="34">
        <f t="shared" si="150"/>
        <v>0</v>
      </c>
      <c r="T267" s="34">
        <f t="shared" si="150"/>
        <v>0</v>
      </c>
      <c r="U267" s="35">
        <f t="shared" si="147"/>
        <v>0.47633833097210121</v>
      </c>
      <c r="V267" s="35">
        <f t="shared" si="147"/>
        <v>0.47230751669178506</v>
      </c>
      <c r="W267" s="36">
        <f t="shared" si="150"/>
        <v>0.79998687909933119</v>
      </c>
      <c r="X267" s="36">
        <f t="shared" si="150"/>
        <v>0.79810204055868805</v>
      </c>
      <c r="AG267">
        <f t="shared" si="145"/>
        <v>21.559347171444852</v>
      </c>
      <c r="AH267" s="29">
        <f t="shared" si="151"/>
        <v>0.74626785345982505</v>
      </c>
      <c r="AI267" s="29">
        <f t="shared" si="151"/>
        <v>0.79914047101111996</v>
      </c>
      <c r="AJ267" s="29">
        <f t="shared" si="151"/>
        <v>1.0973751716092826</v>
      </c>
      <c r="AK267" s="29">
        <f t="shared" si="151"/>
        <v>1.1986547910423979</v>
      </c>
      <c r="AL267" s="29">
        <f t="shared" si="151"/>
        <v>0</v>
      </c>
      <c r="AM267" s="30">
        <f t="shared" si="151"/>
        <v>0</v>
      </c>
      <c r="AN267" s="31">
        <f t="shared" si="151"/>
        <v>0.18853774974764037</v>
      </c>
      <c r="AO267" s="32">
        <f t="shared" si="151"/>
        <v>0</v>
      </c>
      <c r="AP267" s="32">
        <f t="shared" si="151"/>
        <v>0</v>
      </c>
      <c r="AQ267" s="33">
        <f t="shared" si="151"/>
        <v>0</v>
      </c>
      <c r="AR267" s="33">
        <f t="shared" si="151"/>
        <v>0</v>
      </c>
      <c r="AS267" s="33">
        <f t="shared" si="151"/>
        <v>0</v>
      </c>
      <c r="AT267" s="34">
        <f t="shared" si="151"/>
        <v>0</v>
      </c>
      <c r="AU267" s="34">
        <f t="shared" si="151"/>
        <v>0</v>
      </c>
      <c r="AV267" s="35">
        <f t="shared" si="148"/>
        <v>0.47084636028886229</v>
      </c>
      <c r="AW267" s="35">
        <f t="shared" si="148"/>
        <v>0.46297032194311932</v>
      </c>
      <c r="AX267" s="36">
        <f t="shared" si="149"/>
        <v>0.7999569481144948</v>
      </c>
      <c r="AY267" s="36">
        <f t="shared" si="149"/>
        <v>0.79545159037734248</v>
      </c>
    </row>
    <row r="268" spans="6:51" x14ac:dyDescent="0.3">
      <c r="F268">
        <v>26</v>
      </c>
      <c r="G268" s="29">
        <f t="shared" si="150"/>
        <v>0.74965621205794464</v>
      </c>
      <c r="H268" s="29">
        <f t="shared" si="150"/>
        <v>0.79982125895806822</v>
      </c>
      <c r="I268" s="29">
        <f t="shared" si="150"/>
        <v>1.1434808343454401</v>
      </c>
      <c r="J268" s="29">
        <f t="shared" si="150"/>
        <v>1.1997416463270301</v>
      </c>
      <c r="K268" s="29">
        <f t="shared" si="150"/>
        <v>0</v>
      </c>
      <c r="L268" s="30">
        <f t="shared" si="150"/>
        <v>0</v>
      </c>
      <c r="M268" s="31">
        <f t="shared" si="150"/>
        <v>0.33604681424535249</v>
      </c>
      <c r="N268" s="32">
        <f t="shared" si="150"/>
        <v>0</v>
      </c>
      <c r="O268" s="32">
        <f t="shared" si="150"/>
        <v>0</v>
      </c>
      <c r="P268" s="33">
        <f t="shared" si="150"/>
        <v>0</v>
      </c>
      <c r="Q268" s="33">
        <f t="shared" si="150"/>
        <v>0</v>
      </c>
      <c r="R268" s="33">
        <f t="shared" si="150"/>
        <v>0</v>
      </c>
      <c r="S268" s="34">
        <f t="shared" si="150"/>
        <v>0</v>
      </c>
      <c r="T268" s="34">
        <f t="shared" si="150"/>
        <v>0</v>
      </c>
      <c r="U268" s="35">
        <f t="shared" si="147"/>
        <v>0.47717375635329801</v>
      </c>
      <c r="V268" s="35">
        <f t="shared" si="147"/>
        <v>0.47385138192307008</v>
      </c>
      <c r="W268" s="36">
        <f t="shared" si="150"/>
        <v>0.79999039957281681</v>
      </c>
      <c r="X268" s="36">
        <f t="shared" si="150"/>
        <v>0.79850443404195592</v>
      </c>
      <c r="AG268">
        <f t="shared" si="145"/>
        <v>22.673559502181952</v>
      </c>
      <c r="AH268" s="29">
        <f t="shared" si="151"/>
        <v>0.74795045900052981</v>
      </c>
      <c r="AI268" s="29">
        <f t="shared" si="151"/>
        <v>0.7994253703711578</v>
      </c>
      <c r="AJ268" s="29">
        <f t="shared" si="151"/>
        <v>1.1187214933557299</v>
      </c>
      <c r="AK268" s="29">
        <f t="shared" si="151"/>
        <v>1.1991196309224508</v>
      </c>
      <c r="AL268" s="29">
        <f t="shared" si="151"/>
        <v>0</v>
      </c>
      <c r="AM268" s="30">
        <f t="shared" si="151"/>
        <v>0</v>
      </c>
      <c r="AN268" s="31">
        <f t="shared" si="151"/>
        <v>0.2349399418340169</v>
      </c>
      <c r="AO268" s="32">
        <f t="shared" si="151"/>
        <v>0</v>
      </c>
      <c r="AP268" s="32">
        <f t="shared" si="151"/>
        <v>0</v>
      </c>
      <c r="AQ268" s="33">
        <f t="shared" si="151"/>
        <v>0</v>
      </c>
      <c r="AR268" s="33">
        <f t="shared" si="151"/>
        <v>0</v>
      </c>
      <c r="AS268" s="33">
        <f t="shared" si="151"/>
        <v>0</v>
      </c>
      <c r="AT268" s="34">
        <f t="shared" si="151"/>
        <v>0</v>
      </c>
      <c r="AU268" s="34">
        <f t="shared" si="151"/>
        <v>0</v>
      </c>
      <c r="AV268" s="35">
        <f t="shared" si="148"/>
        <v>0.47322365316906356</v>
      </c>
      <c r="AW268" s="35">
        <f t="shared" si="148"/>
        <v>0.46688498815383411</v>
      </c>
      <c r="AX268" s="36">
        <f t="shared" si="149"/>
        <v>0.79997127823749126</v>
      </c>
      <c r="AY268" s="36">
        <f t="shared" si="149"/>
        <v>0.79660417552641294</v>
      </c>
    </row>
    <row r="269" spans="6:51" x14ac:dyDescent="0.3">
      <c r="F269">
        <v>27</v>
      </c>
      <c r="G269" s="29">
        <f t="shared" si="150"/>
        <v>0.74979671095785139</v>
      </c>
      <c r="H269" s="29">
        <f t="shared" si="150"/>
        <v>0.79987279544895451</v>
      </c>
      <c r="I269" s="29">
        <f t="shared" si="150"/>
        <v>1.1459260030867564</v>
      </c>
      <c r="J269" s="29">
        <f t="shared" si="150"/>
        <v>1.1998190456480684</v>
      </c>
      <c r="K269" s="29">
        <f t="shared" si="150"/>
        <v>0</v>
      </c>
      <c r="L269" s="30">
        <f t="shared" si="150"/>
        <v>0</v>
      </c>
      <c r="M269" s="31">
        <f t="shared" si="150"/>
        <v>0.35791152981488028</v>
      </c>
      <c r="N269" s="32">
        <f t="shared" si="150"/>
        <v>0</v>
      </c>
      <c r="O269" s="32">
        <f t="shared" si="150"/>
        <v>0</v>
      </c>
      <c r="P269" s="33">
        <f t="shared" si="150"/>
        <v>0</v>
      </c>
      <c r="Q269" s="33">
        <f t="shared" si="150"/>
        <v>0</v>
      </c>
      <c r="R269" s="33">
        <f t="shared" si="150"/>
        <v>0</v>
      </c>
      <c r="S269" s="34">
        <f t="shared" si="150"/>
        <v>0</v>
      </c>
      <c r="T269" s="34">
        <f t="shared" si="150"/>
        <v>0</v>
      </c>
      <c r="U269" s="35">
        <f t="shared" si="147"/>
        <v>0.47781072445141037</v>
      </c>
      <c r="V269" s="35">
        <f t="shared" si="147"/>
        <v>0.47506880447196764</v>
      </c>
      <c r="W269" s="36">
        <f t="shared" si="150"/>
        <v>0.79999287722304746</v>
      </c>
      <c r="X269" s="36">
        <f t="shared" si="150"/>
        <v>0.79881319692563757</v>
      </c>
      <c r="AG269">
        <f t="shared" si="145"/>
        <v>23.845355632098787</v>
      </c>
      <c r="AH269" s="29">
        <f t="shared" si="151"/>
        <v>0.74891096293044612</v>
      </c>
      <c r="AI269" s="29">
        <f t="shared" si="151"/>
        <v>0.79962148926661192</v>
      </c>
      <c r="AJ269" s="29">
        <f t="shared" si="151"/>
        <v>1.1319782424231533</v>
      </c>
      <c r="AK269" s="29">
        <f t="shared" si="151"/>
        <v>1.1994323916287073</v>
      </c>
      <c r="AL269" s="29">
        <f t="shared" si="151"/>
        <v>0</v>
      </c>
      <c r="AM269" s="30">
        <f t="shared" si="151"/>
        <v>0</v>
      </c>
      <c r="AN269" s="31">
        <f t="shared" si="151"/>
        <v>0.27630539345663108</v>
      </c>
      <c r="AO269" s="32">
        <f t="shared" si="151"/>
        <v>0</v>
      </c>
      <c r="AP269" s="32">
        <f t="shared" si="151"/>
        <v>0</v>
      </c>
      <c r="AQ269" s="33">
        <f t="shared" si="151"/>
        <v>0</v>
      </c>
      <c r="AR269" s="33">
        <f t="shared" si="151"/>
        <v>0</v>
      </c>
      <c r="AS269" s="33">
        <f t="shared" si="151"/>
        <v>0</v>
      </c>
      <c r="AT269" s="34">
        <f t="shared" si="151"/>
        <v>0</v>
      </c>
      <c r="AU269" s="34">
        <f t="shared" si="151"/>
        <v>0</v>
      </c>
      <c r="AV269" s="35">
        <f t="shared" si="148"/>
        <v>0.47504094866180835</v>
      </c>
      <c r="AW269" s="35">
        <f t="shared" si="148"/>
        <v>0.4699964272727889</v>
      </c>
      <c r="AX269" s="36">
        <f t="shared" si="149"/>
        <v>0.79998083890831073</v>
      </c>
      <c r="AY269" s="36">
        <f t="shared" si="149"/>
        <v>0.79747885870680713</v>
      </c>
    </row>
    <row r="270" spans="6:51" x14ac:dyDescent="0.3">
      <c r="F270">
        <v>28</v>
      </c>
      <c r="G270" s="29">
        <f t="shared" si="150"/>
        <v>0.7498787075570934</v>
      </c>
      <c r="H270" s="29">
        <f t="shared" si="150"/>
        <v>0.79990898718879933</v>
      </c>
      <c r="I270" s="29">
        <f t="shared" si="150"/>
        <v>1.1474468325147849</v>
      </c>
      <c r="J270" s="29">
        <f t="shared" si="150"/>
        <v>1.1998724876377611</v>
      </c>
      <c r="K270" s="29">
        <f t="shared" si="150"/>
        <v>0</v>
      </c>
      <c r="L270" s="30">
        <f t="shared" si="150"/>
        <v>0</v>
      </c>
      <c r="M270" s="31">
        <f t="shared" si="150"/>
        <v>0.37674378449912937</v>
      </c>
      <c r="N270" s="32">
        <f t="shared" si="150"/>
        <v>0</v>
      </c>
      <c r="O270" s="32">
        <f t="shared" si="150"/>
        <v>0</v>
      </c>
      <c r="P270" s="33">
        <f t="shared" si="150"/>
        <v>0</v>
      </c>
      <c r="Q270" s="33">
        <f t="shared" si="150"/>
        <v>0</v>
      </c>
      <c r="R270" s="33">
        <f t="shared" si="150"/>
        <v>0</v>
      </c>
      <c r="S270" s="34">
        <f t="shared" si="150"/>
        <v>0</v>
      </c>
      <c r="T270" s="34">
        <f t="shared" si="150"/>
        <v>0</v>
      </c>
      <c r="U270" s="35">
        <f t="shared" si="147"/>
        <v>0.47829781969195007</v>
      </c>
      <c r="V270" s="35">
        <f t="shared" si="147"/>
        <v>0.47603144075070908</v>
      </c>
      <c r="W270" s="36">
        <f t="shared" si="150"/>
        <v>0.79999464436554946</v>
      </c>
      <c r="X270" s="36">
        <f t="shared" si="150"/>
        <v>0.79905163239832611</v>
      </c>
      <c r="AG270">
        <f t="shared" si="145"/>
        <v>25.07771155942881</v>
      </c>
      <c r="AH270" s="29">
        <f t="shared" si="151"/>
        <v>0.74943835072975773</v>
      </c>
      <c r="AI270" s="29">
        <f t="shared" si="151"/>
        <v>0.79975426432848928</v>
      </c>
      <c r="AJ270" s="29">
        <f t="shared" si="151"/>
        <v>1.1399273471713847</v>
      </c>
      <c r="AK270" s="29">
        <f t="shared" si="151"/>
        <v>1.1996393214969161</v>
      </c>
      <c r="AL270" s="29">
        <f t="shared" si="151"/>
        <v>0</v>
      </c>
      <c r="AM270" s="30">
        <f t="shared" si="151"/>
        <v>0</v>
      </c>
      <c r="AN270" s="31">
        <f t="shared" si="151"/>
        <v>0.31278347443067989</v>
      </c>
      <c r="AO270" s="32">
        <f t="shared" si="151"/>
        <v>0</v>
      </c>
      <c r="AP270" s="32">
        <f t="shared" si="151"/>
        <v>0</v>
      </c>
      <c r="AQ270" s="33">
        <f t="shared" si="151"/>
        <v>0</v>
      </c>
      <c r="AR270" s="33">
        <f t="shared" si="151"/>
        <v>0</v>
      </c>
      <c r="AS270" s="33">
        <f t="shared" si="151"/>
        <v>0</v>
      </c>
      <c r="AT270" s="34">
        <f t="shared" si="151"/>
        <v>0</v>
      </c>
      <c r="AU270" s="34">
        <f t="shared" si="151"/>
        <v>0</v>
      </c>
      <c r="AV270" s="35">
        <f t="shared" si="148"/>
        <v>0.4764117360008096</v>
      </c>
      <c r="AW270" s="35">
        <f t="shared" si="148"/>
        <v>0.47244116738856612</v>
      </c>
      <c r="AX270" s="36">
        <f t="shared" si="149"/>
        <v>0.79998720032750648</v>
      </c>
      <c r="AY270" s="36">
        <f t="shared" si="149"/>
        <v>0.7981373329393282</v>
      </c>
    </row>
    <row r="271" spans="6:51" x14ac:dyDescent="0.3">
      <c r="F271">
        <v>29</v>
      </c>
      <c r="G271" s="29">
        <f t="shared" si="150"/>
        <v>0.7499268573676825</v>
      </c>
      <c r="H271" s="29">
        <f t="shared" si="150"/>
        <v>0.79993452469517223</v>
      </c>
      <c r="I271" s="29">
        <f t="shared" si="150"/>
        <v>1.1483936794980689</v>
      </c>
      <c r="J271" s="29">
        <f t="shared" si="150"/>
        <v>1.1999095906337107</v>
      </c>
      <c r="K271" s="29">
        <f t="shared" si="150"/>
        <v>0</v>
      </c>
      <c r="L271" s="30">
        <f t="shared" si="150"/>
        <v>0</v>
      </c>
      <c r="M271" s="31">
        <f t="shared" si="150"/>
        <v>0.39296060087273332</v>
      </c>
      <c r="N271" s="32">
        <f t="shared" si="150"/>
        <v>0</v>
      </c>
      <c r="O271" s="32">
        <f t="shared" si="150"/>
        <v>0</v>
      </c>
      <c r="P271" s="33">
        <f t="shared" si="150"/>
        <v>0</v>
      </c>
      <c r="Q271" s="33">
        <f t="shared" si="150"/>
        <v>0</v>
      </c>
      <c r="R271" s="33">
        <f t="shared" si="150"/>
        <v>0</v>
      </c>
      <c r="S271" s="34">
        <f t="shared" si="150"/>
        <v>0</v>
      </c>
      <c r="T271" s="34">
        <f t="shared" si="150"/>
        <v>0</v>
      </c>
      <c r="U271" s="35">
        <f t="shared" si="147"/>
        <v>0.47867147292108803</v>
      </c>
      <c r="V271" s="35">
        <f t="shared" si="147"/>
        <v>0.47679480669636759</v>
      </c>
      <c r="W271" s="36">
        <f t="shared" si="150"/>
        <v>0.79999592105694795</v>
      </c>
      <c r="X271" s="36">
        <f t="shared" si="150"/>
        <v>0.79923693276875851</v>
      </c>
      <c r="AG271">
        <f t="shared" si="145"/>
        <v>26.373757085482247</v>
      </c>
      <c r="AH271" s="29">
        <f t="shared" si="151"/>
        <v>0.74971777034180032</v>
      </c>
      <c r="AI271" s="29">
        <f t="shared" si="151"/>
        <v>0.79984269430365273</v>
      </c>
      <c r="AJ271" s="29">
        <f t="shared" si="151"/>
        <v>1.1445327476920839</v>
      </c>
      <c r="AK271" s="29">
        <f t="shared" si="151"/>
        <v>1.1997739988293532</v>
      </c>
      <c r="AL271" s="29">
        <f t="shared" si="151"/>
        <v>0</v>
      </c>
      <c r="AM271" s="30">
        <f t="shared" si="151"/>
        <v>0</v>
      </c>
      <c r="AN271" s="31">
        <f t="shared" si="151"/>
        <v>0.34460263815170544</v>
      </c>
      <c r="AO271" s="32">
        <f t="shared" si="151"/>
        <v>0</v>
      </c>
      <c r="AP271" s="32">
        <f t="shared" si="151"/>
        <v>0</v>
      </c>
      <c r="AQ271" s="33">
        <f t="shared" si="151"/>
        <v>0</v>
      </c>
      <c r="AR271" s="33">
        <f t="shared" si="151"/>
        <v>0</v>
      </c>
      <c r="AS271" s="33">
        <f t="shared" si="151"/>
        <v>0</v>
      </c>
      <c r="AT271" s="34">
        <f t="shared" si="151"/>
        <v>0</v>
      </c>
      <c r="AU271" s="34">
        <f t="shared" si="151"/>
        <v>0</v>
      </c>
      <c r="AV271" s="35">
        <f t="shared" si="148"/>
        <v>0.47743214312936127</v>
      </c>
      <c r="AW271" s="35">
        <f t="shared" si="148"/>
        <v>0.47434036533219598</v>
      </c>
      <c r="AX271" s="36">
        <f t="shared" si="149"/>
        <v>0.79999142680686686</v>
      </c>
      <c r="AY271" s="36">
        <f t="shared" si="149"/>
        <v>0.79862938891251833</v>
      </c>
    </row>
    <row r="272" spans="6:51" x14ac:dyDescent="0.3">
      <c r="F272">
        <v>30</v>
      </c>
      <c r="G272" s="29">
        <f t="shared" si="150"/>
        <v>0.74995535924096524</v>
      </c>
      <c r="H272" s="29">
        <f t="shared" si="150"/>
        <v>0.79995263353200685</v>
      </c>
      <c r="I272" s="29">
        <f t="shared" si="150"/>
        <v>1.1489844625604833</v>
      </c>
      <c r="J272" s="29">
        <f t="shared" si="150"/>
        <v>1.199935495418021</v>
      </c>
      <c r="K272" s="29">
        <f t="shared" si="150"/>
        <v>0</v>
      </c>
      <c r="L272" s="30">
        <f t="shared" si="150"/>
        <v>0</v>
      </c>
      <c r="M272" s="31">
        <f t="shared" si="150"/>
        <v>0.40692568409326024</v>
      </c>
      <c r="N272" s="32">
        <f t="shared" si="150"/>
        <v>0</v>
      </c>
      <c r="O272" s="32">
        <f t="shared" si="150"/>
        <v>0</v>
      </c>
      <c r="P272" s="33">
        <f t="shared" si="150"/>
        <v>0</v>
      </c>
      <c r="Q272" s="33">
        <f t="shared" si="150"/>
        <v>0</v>
      </c>
      <c r="R272" s="33">
        <f t="shared" si="150"/>
        <v>0</v>
      </c>
      <c r="S272" s="34">
        <f t="shared" si="150"/>
        <v>0</v>
      </c>
      <c r="T272" s="34">
        <f t="shared" si="150"/>
        <v>0</v>
      </c>
      <c r="U272" s="35">
        <f t="shared" si="147"/>
        <v>0.47895904332354095</v>
      </c>
      <c r="V272" s="35">
        <f t="shared" si="147"/>
        <v>0.47740196845594773</v>
      </c>
      <c r="W272" s="36">
        <f t="shared" si="150"/>
        <v>0.79999685489905992</v>
      </c>
      <c r="X272" s="36">
        <f t="shared" si="150"/>
        <v>0.79938185009097917</v>
      </c>
      <c r="AG272">
        <f t="shared" si="145"/>
        <v>27.736783763369349</v>
      </c>
      <c r="AH272" s="29">
        <f t="shared" si="151"/>
        <v>0.74986118142281555</v>
      </c>
      <c r="AI272" s="29">
        <f t="shared" si="151"/>
        <v>0.7999006550279586</v>
      </c>
      <c r="AJ272" s="29">
        <f t="shared" si="151"/>
        <v>1.1471136394617605</v>
      </c>
      <c r="AK272" s="29">
        <f t="shared" si="151"/>
        <v>1.1998602641955649</v>
      </c>
      <c r="AL272" s="29">
        <f t="shared" si="151"/>
        <v>0</v>
      </c>
      <c r="AM272" s="30">
        <f t="shared" si="151"/>
        <v>0</v>
      </c>
      <c r="AN272" s="31">
        <f t="shared" si="151"/>
        <v>0.37205647826453819</v>
      </c>
      <c r="AO272" s="32">
        <f t="shared" si="151"/>
        <v>0</v>
      </c>
      <c r="AP272" s="32">
        <f t="shared" si="151"/>
        <v>0</v>
      </c>
      <c r="AQ272" s="33">
        <f t="shared" si="151"/>
        <v>0</v>
      </c>
      <c r="AR272" s="33">
        <f t="shared" si="151"/>
        <v>0</v>
      </c>
      <c r="AS272" s="33">
        <f t="shared" si="151"/>
        <v>0</v>
      </c>
      <c r="AT272" s="34">
        <f t="shared" si="151"/>
        <v>0</v>
      </c>
      <c r="AU272" s="34">
        <f t="shared" si="151"/>
        <v>0</v>
      </c>
      <c r="AV272" s="35">
        <f t="shared" si="148"/>
        <v>0.47818191359901752</v>
      </c>
      <c r="AW272" s="35">
        <f t="shared" si="148"/>
        <v>0.47579940169961688</v>
      </c>
      <c r="AX272" s="36">
        <f t="shared" si="149"/>
        <v>0.79999423422951965</v>
      </c>
      <c r="AY272" s="36">
        <f t="shared" si="149"/>
        <v>0.7989946364924726</v>
      </c>
    </row>
    <row r="273" spans="6:51" x14ac:dyDescent="0.3">
      <c r="F273">
        <v>31</v>
      </c>
      <c r="G273" s="29">
        <f t="shared" si="150"/>
        <v>0.7499723930757124</v>
      </c>
      <c r="H273" s="29">
        <f t="shared" si="150"/>
        <v>0.79996553985523844</v>
      </c>
      <c r="I273" s="29">
        <f t="shared" si="150"/>
        <v>1.1493542838556146</v>
      </c>
      <c r="J273" s="29">
        <f t="shared" si="150"/>
        <v>1.1999536860184343</v>
      </c>
      <c r="K273" s="29">
        <f t="shared" si="150"/>
        <v>0</v>
      </c>
      <c r="L273" s="30">
        <f t="shared" si="150"/>
        <v>0</v>
      </c>
      <c r="M273" s="31">
        <f t="shared" si="150"/>
        <v>0.41895483372403214</v>
      </c>
      <c r="N273" s="32">
        <f t="shared" si="150"/>
        <v>0</v>
      </c>
      <c r="O273" s="32">
        <f t="shared" si="150"/>
        <v>0</v>
      </c>
      <c r="P273" s="33">
        <f t="shared" si="150"/>
        <v>0</v>
      </c>
      <c r="Q273" s="33">
        <f t="shared" si="150"/>
        <v>0</v>
      </c>
      <c r="R273" s="33">
        <f t="shared" si="150"/>
        <v>0</v>
      </c>
      <c r="S273" s="34">
        <f t="shared" si="150"/>
        <v>0</v>
      </c>
      <c r="T273" s="34">
        <f t="shared" si="150"/>
        <v>0</v>
      </c>
      <c r="U273" s="35">
        <f t="shared" si="147"/>
        <v>0.47918111479838688</v>
      </c>
      <c r="V273" s="35">
        <f t="shared" si="147"/>
        <v>0.47788638637048958</v>
      </c>
      <c r="W273" s="36">
        <f t="shared" si="150"/>
        <v>0.79999754613486562</v>
      </c>
      <c r="X273" s="36">
        <f t="shared" si="150"/>
        <v>0.79949589455334646</v>
      </c>
      <c r="AG273">
        <f t="shared" si="145"/>
        <v>29.170253257523047</v>
      </c>
      <c r="AH273" s="29">
        <f t="shared" si="151"/>
        <v>0.74993281419204116</v>
      </c>
      <c r="AI273" s="29">
        <f t="shared" si="151"/>
        <v>0.79993806060872785</v>
      </c>
      <c r="AJ273" s="29">
        <f t="shared" si="151"/>
        <v>1.1485148554560667</v>
      </c>
      <c r="AK273" s="29">
        <f t="shared" si="151"/>
        <v>1.1999146786604844</v>
      </c>
      <c r="AL273" s="29">
        <f t="shared" si="151"/>
        <v>0</v>
      </c>
      <c r="AM273" s="30">
        <f t="shared" si="151"/>
        <v>0</v>
      </c>
      <c r="AN273" s="31">
        <f t="shared" si="151"/>
        <v>0.3954879741743918</v>
      </c>
      <c r="AO273" s="32">
        <f t="shared" si="151"/>
        <v>0</v>
      </c>
      <c r="AP273" s="32">
        <f t="shared" si="151"/>
        <v>0</v>
      </c>
      <c r="AQ273" s="33">
        <f t="shared" si="151"/>
        <v>0</v>
      </c>
      <c r="AR273" s="33">
        <f t="shared" si="151"/>
        <v>0</v>
      </c>
      <c r="AS273" s="33">
        <f t="shared" si="151"/>
        <v>0</v>
      </c>
      <c r="AT273" s="34">
        <f t="shared" si="151"/>
        <v>0</v>
      </c>
      <c r="AU273" s="34">
        <f t="shared" si="151"/>
        <v>0</v>
      </c>
      <c r="AV273" s="35">
        <f t="shared" si="148"/>
        <v>0.4787258711793701</v>
      </c>
      <c r="AW273" s="35">
        <f t="shared" si="148"/>
        <v>0.47690818168483284</v>
      </c>
      <c r="AX273" s="36">
        <f t="shared" si="149"/>
        <v>0.79999610101049923</v>
      </c>
      <c r="AY273" s="36">
        <f t="shared" si="149"/>
        <v>0.79926416037374604</v>
      </c>
    </row>
    <row r="274" spans="6:51" x14ac:dyDescent="0.3">
      <c r="F274">
        <v>32</v>
      </c>
      <c r="G274" s="29">
        <f t="shared" si="150"/>
        <v>0.74998268454615413</v>
      </c>
      <c r="H274" s="29">
        <f t="shared" si="150"/>
        <v>0.7999747860024804</v>
      </c>
      <c r="I274" s="29">
        <f t="shared" si="150"/>
        <v>1.1495867645810902</v>
      </c>
      <c r="J274" s="29">
        <f t="shared" si="150"/>
        <v>1.1999665344631905</v>
      </c>
      <c r="K274" s="29">
        <f t="shared" si="150"/>
        <v>0</v>
      </c>
      <c r="L274" s="30">
        <f t="shared" si="150"/>
        <v>0</v>
      </c>
      <c r="M274" s="31">
        <f t="shared" si="150"/>
        <v>0.42932124895819096</v>
      </c>
      <c r="N274" s="32">
        <f t="shared" si="150"/>
        <v>0</v>
      </c>
      <c r="O274" s="32">
        <f t="shared" si="150"/>
        <v>0</v>
      </c>
      <c r="P274" s="33">
        <f t="shared" si="150"/>
        <v>0</v>
      </c>
      <c r="Q274" s="33">
        <f t="shared" si="150"/>
        <v>0</v>
      </c>
      <c r="R274" s="33">
        <f t="shared" si="150"/>
        <v>0</v>
      </c>
      <c r="S274" s="34">
        <f t="shared" si="150"/>
        <v>0</v>
      </c>
      <c r="T274" s="34">
        <f t="shared" si="150"/>
        <v>0</v>
      </c>
      <c r="U274" s="35">
        <f t="shared" ref="U274:V289" si="152">$C$5/100*U$163*U202</f>
        <v>0.47935320600348713</v>
      </c>
      <c r="V274" s="35">
        <f t="shared" si="152"/>
        <v>0.47827410423227945</v>
      </c>
      <c r="W274" s="36">
        <f t="shared" si="150"/>
        <v>0.79999806366925608</v>
      </c>
      <c r="X274" s="36">
        <f>X202*X$163</f>
        <v>0.7995861976931028</v>
      </c>
      <c r="AG274">
        <f t="shared" si="145"/>
        <v>30.677806135251387</v>
      </c>
      <c r="AH274" s="29">
        <f t="shared" si="151"/>
        <v>0.74996781803715651</v>
      </c>
      <c r="AI274" s="29">
        <f t="shared" si="151"/>
        <v>0.79996184425905748</v>
      </c>
      <c r="AJ274" s="29">
        <f t="shared" si="151"/>
        <v>1.1492533611955502</v>
      </c>
      <c r="AK274" s="29">
        <f t="shared" si="151"/>
        <v>1.1999485046714873</v>
      </c>
      <c r="AL274" s="29">
        <f t="shared" si="151"/>
        <v>0</v>
      </c>
      <c r="AM274" s="30">
        <f t="shared" si="151"/>
        <v>0</v>
      </c>
      <c r="AN274" s="31">
        <f t="shared" si="151"/>
        <v>0.41527301711201092</v>
      </c>
      <c r="AO274" s="32">
        <f t="shared" si="151"/>
        <v>0</v>
      </c>
      <c r="AP274" s="32">
        <f t="shared" si="151"/>
        <v>0</v>
      </c>
      <c r="AQ274" s="33">
        <f t="shared" si="151"/>
        <v>0</v>
      </c>
      <c r="AR274" s="33">
        <f t="shared" si="151"/>
        <v>0</v>
      </c>
      <c r="AS274" s="33">
        <f t="shared" si="151"/>
        <v>0</v>
      </c>
      <c r="AT274" s="34">
        <f t="shared" si="151"/>
        <v>0</v>
      </c>
      <c r="AU274" s="34">
        <f t="shared" si="151"/>
        <v>0</v>
      </c>
      <c r="AV274" s="35">
        <f t="shared" ref="AV274:AW289" si="153">$C$5/100*AV$163*AV202</f>
        <v>0.4791156821011644</v>
      </c>
      <c r="AW274" s="35">
        <f t="shared" si="153"/>
        <v>0.47774199248546978</v>
      </c>
      <c r="AX274" s="36">
        <f t="shared" ref="AX274:AY289" si="154">AX202*AX$163</f>
        <v>0.79999734520339794</v>
      </c>
      <c r="AY274" s="36">
        <f t="shared" si="154"/>
        <v>0.79946204526745523</v>
      </c>
    </row>
    <row r="275" spans="6:51" x14ac:dyDescent="0.3">
      <c r="F275">
        <v>33</v>
      </c>
      <c r="G275" s="29">
        <f t="shared" ref="G275:X290" si="155">G203*G$163</f>
        <v>0.74998897714096324</v>
      </c>
      <c r="H275" s="29">
        <f t="shared" si="155"/>
        <v>0.79998144490012868</v>
      </c>
      <c r="I275" s="29">
        <f t="shared" si="155"/>
        <v>1.1497336507343876</v>
      </c>
      <c r="J275" s="29">
        <f t="shared" si="155"/>
        <v>1.1999756634208689</v>
      </c>
      <c r="K275" s="29">
        <f t="shared" si="155"/>
        <v>0</v>
      </c>
      <c r="L275" s="30">
        <f t="shared" si="155"/>
        <v>0</v>
      </c>
      <c r="M275" s="31">
        <f t="shared" si="155"/>
        <v>0.43826056396988616</v>
      </c>
      <c r="N275" s="32">
        <f t="shared" si="155"/>
        <v>0</v>
      </c>
      <c r="O275" s="32">
        <f t="shared" si="155"/>
        <v>0</v>
      </c>
      <c r="P275" s="33">
        <f t="shared" si="155"/>
        <v>0</v>
      </c>
      <c r="Q275" s="33">
        <f t="shared" si="155"/>
        <v>0</v>
      </c>
      <c r="R275" s="33">
        <f t="shared" si="155"/>
        <v>0</v>
      </c>
      <c r="S275" s="34">
        <f t="shared" si="155"/>
        <v>0</v>
      </c>
      <c r="T275" s="34">
        <f t="shared" si="155"/>
        <v>0</v>
      </c>
      <c r="U275" s="35">
        <f t="shared" si="152"/>
        <v>0.47948704372268869</v>
      </c>
      <c r="V275" s="35">
        <f t="shared" si="152"/>
        <v>0.47858543375733598</v>
      </c>
      <c r="W275" s="36">
        <f t="shared" si="155"/>
        <v>0.79999845542123138</v>
      </c>
      <c r="X275" s="36">
        <f t="shared" si="155"/>
        <v>0.79965813691246213</v>
      </c>
      <c r="AG275">
        <f t="shared" si="145"/>
        <v>32.263271112647949</v>
      </c>
      <c r="AH275" s="29">
        <f t="shared" ref="AH275:AU290" si="156">AH203*AH$163</f>
        <v>0.74998464817371024</v>
      </c>
      <c r="AI275" s="29">
        <f t="shared" si="156"/>
        <v>0.79997675460520767</v>
      </c>
      <c r="AJ275" s="29">
        <f t="shared" si="156"/>
        <v>1.1496321520807304</v>
      </c>
      <c r="AK275" s="29">
        <f t="shared" si="156"/>
        <v>1.1999692455627136</v>
      </c>
      <c r="AL275" s="29">
        <f t="shared" si="156"/>
        <v>0</v>
      </c>
      <c r="AM275" s="30">
        <f t="shared" si="156"/>
        <v>0</v>
      </c>
      <c r="AN275" s="31">
        <f t="shared" si="156"/>
        <v>0.43180428532233767</v>
      </c>
      <c r="AO275" s="32">
        <f t="shared" si="156"/>
        <v>0</v>
      </c>
      <c r="AP275" s="32">
        <f t="shared" si="156"/>
        <v>0</v>
      </c>
      <c r="AQ275" s="33">
        <f t="shared" si="156"/>
        <v>0</v>
      </c>
      <c r="AR275" s="33">
        <f t="shared" si="156"/>
        <v>0</v>
      </c>
      <c r="AS275" s="33">
        <f t="shared" si="156"/>
        <v>0</v>
      </c>
      <c r="AT275" s="34">
        <f t="shared" si="156"/>
        <v>0</v>
      </c>
      <c r="AU275" s="34">
        <f t="shared" si="156"/>
        <v>0</v>
      </c>
      <c r="AV275" s="35">
        <f t="shared" si="153"/>
        <v>0.47939174466876933</v>
      </c>
      <c r="AW275" s="35">
        <f t="shared" si="153"/>
        <v>0.47836275841449255</v>
      </c>
      <c r="AX275" s="36">
        <f t="shared" si="154"/>
        <v>0.79999817741884716</v>
      </c>
      <c r="AY275" s="36">
        <f t="shared" si="154"/>
        <v>0.79960673162573603</v>
      </c>
    </row>
    <row r="276" spans="6:51" x14ac:dyDescent="0.3">
      <c r="F276">
        <v>34</v>
      </c>
      <c r="G276" s="29">
        <f t="shared" si="155"/>
        <v>0.74999287419333438</v>
      </c>
      <c r="H276" s="29">
        <f t="shared" si="155"/>
        <v>0.79998626610646284</v>
      </c>
      <c r="I276" s="29">
        <f t="shared" si="155"/>
        <v>1.1498269969773935</v>
      </c>
      <c r="J276" s="29">
        <f t="shared" si="155"/>
        <v>1.1999821884255812</v>
      </c>
      <c r="K276" s="29">
        <f t="shared" si="155"/>
        <v>0</v>
      </c>
      <c r="L276" s="30">
        <f t="shared" si="155"/>
        <v>0</v>
      </c>
      <c r="M276" s="31">
        <f t="shared" si="155"/>
        <v>0.44597551614520858</v>
      </c>
      <c r="N276" s="32">
        <f t="shared" si="155"/>
        <v>0</v>
      </c>
      <c r="O276" s="32">
        <f t="shared" si="155"/>
        <v>0</v>
      </c>
      <c r="P276" s="33">
        <f t="shared" si="155"/>
        <v>0</v>
      </c>
      <c r="Q276" s="33">
        <f t="shared" si="155"/>
        <v>0</v>
      </c>
      <c r="R276" s="33">
        <f t="shared" si="155"/>
        <v>0</v>
      </c>
      <c r="S276" s="34">
        <f t="shared" si="155"/>
        <v>0</v>
      </c>
      <c r="T276" s="34">
        <f t="shared" si="155"/>
        <v>0</v>
      </c>
      <c r="U276" s="35">
        <f t="shared" si="152"/>
        <v>0.47959151147156409</v>
      </c>
      <c r="V276" s="35">
        <f t="shared" si="152"/>
        <v>0.47883625068480618</v>
      </c>
      <c r="W276" s="36">
        <f t="shared" si="155"/>
        <v>0.79999875509275908</v>
      </c>
      <c r="X276" s="36">
        <f t="shared" si="155"/>
        <v>0.79971578936944177</v>
      </c>
      <c r="AG276">
        <f t="shared" si="145"/>
        <v>33.930674778341483</v>
      </c>
      <c r="AH276" s="29">
        <f t="shared" si="156"/>
        <v>0.74999265910225743</v>
      </c>
      <c r="AI276" s="29">
        <f t="shared" si="156"/>
        <v>0.7999859792484969</v>
      </c>
      <c r="AJ276" s="29">
        <f t="shared" si="156"/>
        <v>1.1498217898551879</v>
      </c>
      <c r="AK276" s="29">
        <f t="shared" si="156"/>
        <v>1.1999818025672924</v>
      </c>
      <c r="AL276" s="29">
        <f t="shared" si="156"/>
        <v>0</v>
      </c>
      <c r="AM276" s="30">
        <f t="shared" si="156"/>
        <v>0</v>
      </c>
      <c r="AN276" s="31">
        <f t="shared" si="156"/>
        <v>0.44547641246087993</v>
      </c>
      <c r="AO276" s="32">
        <f t="shared" si="156"/>
        <v>0</v>
      </c>
      <c r="AP276" s="32">
        <f t="shared" si="156"/>
        <v>0</v>
      </c>
      <c r="AQ276" s="33">
        <f t="shared" si="156"/>
        <v>0</v>
      </c>
      <c r="AR276" s="33">
        <f t="shared" si="156"/>
        <v>0</v>
      </c>
      <c r="AS276" s="33">
        <f t="shared" si="156"/>
        <v>0</v>
      </c>
      <c r="AT276" s="34">
        <f t="shared" si="156"/>
        <v>0</v>
      </c>
      <c r="AU276" s="34">
        <f t="shared" si="156"/>
        <v>0</v>
      </c>
      <c r="AV276" s="35">
        <f t="shared" si="153"/>
        <v>0.47958506663251932</v>
      </c>
      <c r="AW276" s="35">
        <f t="shared" si="153"/>
        <v>0.47882054028341259</v>
      </c>
      <c r="AX276" s="36">
        <f t="shared" si="154"/>
        <v>0.7999987367479412</v>
      </c>
      <c r="AY276" s="36">
        <f t="shared" si="154"/>
        <v>0.79971218444916392</v>
      </c>
    </row>
    <row r="277" spans="6:51" x14ac:dyDescent="0.3">
      <c r="F277">
        <v>35</v>
      </c>
      <c r="G277" s="29">
        <f t="shared" si="155"/>
        <v>0.7499953203186791</v>
      </c>
      <c r="H277" s="29">
        <f t="shared" si="155"/>
        <v>0.79998977558018891</v>
      </c>
      <c r="I277" s="29">
        <f t="shared" si="155"/>
        <v>1.1498867028196913</v>
      </c>
      <c r="J277" s="29">
        <f t="shared" si="155"/>
        <v>1.1999868802697746</v>
      </c>
      <c r="K277" s="29">
        <f t="shared" si="155"/>
        <v>0</v>
      </c>
      <c r="L277" s="30">
        <f t="shared" si="155"/>
        <v>0</v>
      </c>
      <c r="M277" s="31">
        <f t="shared" si="155"/>
        <v>0.45264019768097896</v>
      </c>
      <c r="N277" s="32">
        <f t="shared" si="155"/>
        <v>0</v>
      </c>
      <c r="O277" s="32">
        <f t="shared" si="155"/>
        <v>0</v>
      </c>
      <c r="P277" s="33">
        <f t="shared" si="155"/>
        <v>0</v>
      </c>
      <c r="Q277" s="33">
        <f t="shared" si="155"/>
        <v>0</v>
      </c>
      <c r="R277" s="33">
        <f t="shared" si="155"/>
        <v>0</v>
      </c>
      <c r="S277" s="34">
        <f t="shared" si="155"/>
        <v>0</v>
      </c>
      <c r="T277" s="34">
        <f t="shared" si="155"/>
        <v>0</v>
      </c>
      <c r="U277" s="35">
        <f t="shared" si="152"/>
        <v>0.47967335675606176</v>
      </c>
      <c r="V277" s="35">
        <f t="shared" si="152"/>
        <v>0.47903899247302179</v>
      </c>
      <c r="W277" s="36">
        <f t="shared" si="155"/>
        <v>0.79999898664579838</v>
      </c>
      <c r="X277" s="36">
        <f t="shared" si="155"/>
        <v>0.79976226341566559</v>
      </c>
      <c r="AG277">
        <f t="shared" si="145"/>
        <v>35.684251819780471</v>
      </c>
      <c r="AH277" s="29">
        <f t="shared" si="156"/>
        <v>0.74999645793835368</v>
      </c>
      <c r="AI277" s="29">
        <f t="shared" si="156"/>
        <v>0.79999161703205557</v>
      </c>
      <c r="AJ277" s="29">
        <f t="shared" si="156"/>
        <v>1.149914772752497</v>
      </c>
      <c r="AK277" s="29">
        <f t="shared" si="156"/>
        <v>1.1999893175653193</v>
      </c>
      <c r="AL277" s="29">
        <f t="shared" si="156"/>
        <v>0</v>
      </c>
      <c r="AM277" s="30">
        <f t="shared" si="156"/>
        <v>0</v>
      </c>
      <c r="AN277" s="31">
        <f t="shared" si="156"/>
        <v>0.4566731889599519</v>
      </c>
      <c r="AO277" s="32">
        <f t="shared" si="156"/>
        <v>0</v>
      </c>
      <c r="AP277" s="32">
        <f t="shared" si="156"/>
        <v>0</v>
      </c>
      <c r="AQ277" s="33">
        <f t="shared" si="156"/>
        <v>0</v>
      </c>
      <c r="AR277" s="33">
        <f t="shared" si="156"/>
        <v>0</v>
      </c>
      <c r="AS277" s="33">
        <f t="shared" si="156"/>
        <v>0</v>
      </c>
      <c r="AT277" s="34">
        <f t="shared" si="156"/>
        <v>0</v>
      </c>
      <c r="AU277" s="34">
        <f t="shared" si="156"/>
        <v>0</v>
      </c>
      <c r="AV277" s="35">
        <f t="shared" si="153"/>
        <v>0.47971902656329679</v>
      </c>
      <c r="AW277" s="35">
        <f t="shared" si="153"/>
        <v>0.47915514272369208</v>
      </c>
      <c r="AX277" s="36">
        <f t="shared" si="154"/>
        <v>0.79999911492017506</v>
      </c>
      <c r="AY277" s="36">
        <f t="shared" si="154"/>
        <v>0.79978887437716928</v>
      </c>
    </row>
    <row r="278" spans="6:51" x14ac:dyDescent="0.3">
      <c r="F278">
        <v>36</v>
      </c>
      <c r="G278" s="29">
        <f t="shared" si="155"/>
        <v>0.74999687722788633</v>
      </c>
      <c r="H278" s="29">
        <f t="shared" si="155"/>
        <v>0.79999234405602682</v>
      </c>
      <c r="I278" s="29">
        <f t="shared" si="155"/>
        <v>1.1499251606287983</v>
      </c>
      <c r="J278" s="29">
        <f t="shared" si="155"/>
        <v>1.1999902743071278</v>
      </c>
      <c r="K278" s="29">
        <f t="shared" si="155"/>
        <v>0</v>
      </c>
      <c r="L278" s="30">
        <f t="shared" si="155"/>
        <v>0</v>
      </c>
      <c r="M278" s="31">
        <f t="shared" si="155"/>
        <v>0.45840387450288722</v>
      </c>
      <c r="N278" s="32">
        <f t="shared" si="155"/>
        <v>0</v>
      </c>
      <c r="O278" s="32">
        <f t="shared" si="155"/>
        <v>0</v>
      </c>
      <c r="P278" s="33">
        <f t="shared" si="155"/>
        <v>0</v>
      </c>
      <c r="Q278" s="33">
        <f t="shared" si="155"/>
        <v>0</v>
      </c>
      <c r="R278" s="33">
        <f t="shared" si="155"/>
        <v>0</v>
      </c>
      <c r="S278" s="34">
        <f t="shared" si="155"/>
        <v>0</v>
      </c>
      <c r="T278" s="34">
        <f t="shared" si="155"/>
        <v>0</v>
      </c>
      <c r="U278" s="35">
        <f t="shared" si="152"/>
        <v>0.4797377190083626</v>
      </c>
      <c r="V278" s="35">
        <f t="shared" si="152"/>
        <v>0.47920342689169271</v>
      </c>
      <c r="W278" s="36">
        <f t="shared" si="155"/>
        <v>0.7999991672967014</v>
      </c>
      <c r="X278" s="36">
        <f t="shared" si="155"/>
        <v>0.79979994178287539</v>
      </c>
      <c r="AG278">
        <f t="shared" si="145"/>
        <v>37.528455778024103</v>
      </c>
      <c r="AH278" s="29">
        <f t="shared" si="156"/>
        <v>0.74999826410129888</v>
      </c>
      <c r="AI278" s="29">
        <f t="shared" si="156"/>
        <v>0.79999502477868711</v>
      </c>
      <c r="AJ278" s="29">
        <f t="shared" si="156"/>
        <v>1.1499595938496345</v>
      </c>
      <c r="AK278" s="29">
        <f t="shared" si="156"/>
        <v>1.1999937691812248</v>
      </c>
      <c r="AL278" s="29">
        <f t="shared" si="156"/>
        <v>0</v>
      </c>
      <c r="AM278" s="30">
        <f t="shared" si="156"/>
        <v>0</v>
      </c>
      <c r="AN278" s="31">
        <f t="shared" si="156"/>
        <v>0.46575728298368779</v>
      </c>
      <c r="AO278" s="32">
        <f t="shared" si="156"/>
        <v>0</v>
      </c>
      <c r="AP278" s="32">
        <f t="shared" si="156"/>
        <v>0</v>
      </c>
      <c r="AQ278" s="33">
        <f t="shared" si="156"/>
        <v>0</v>
      </c>
      <c r="AR278" s="33">
        <f t="shared" si="156"/>
        <v>0</v>
      </c>
      <c r="AS278" s="33">
        <f t="shared" si="156"/>
        <v>0</v>
      </c>
      <c r="AT278" s="34">
        <f t="shared" si="156"/>
        <v>0</v>
      </c>
      <c r="AU278" s="34">
        <f t="shared" si="156"/>
        <v>0</v>
      </c>
      <c r="AV278" s="35">
        <f t="shared" si="153"/>
        <v>0.47981095147235825</v>
      </c>
      <c r="AW278" s="35">
        <f t="shared" si="153"/>
        <v>0.47939771776453144</v>
      </c>
      <c r="AX278" s="36">
        <f t="shared" si="154"/>
        <v>0.79999937242115404</v>
      </c>
      <c r="AY278" s="36">
        <f t="shared" si="154"/>
        <v>0.79984458195297792</v>
      </c>
    </row>
    <row r="279" spans="6:51" x14ac:dyDescent="0.3">
      <c r="F279">
        <v>37</v>
      </c>
      <c r="G279" s="29">
        <f t="shared" si="155"/>
        <v>0.74999788237380371</v>
      </c>
      <c r="H279" s="29">
        <f t="shared" si="155"/>
        <v>0.79999423406760473</v>
      </c>
      <c r="I279" s="29">
        <f t="shared" si="155"/>
        <v>1.1499501185533521</v>
      </c>
      <c r="J279" s="29">
        <f t="shared" si="155"/>
        <v>1.1999927443296619</v>
      </c>
      <c r="K279" s="29">
        <f t="shared" si="155"/>
        <v>0</v>
      </c>
      <c r="L279" s="30">
        <f t="shared" si="155"/>
        <v>0</v>
      </c>
      <c r="M279" s="31">
        <f t="shared" si="155"/>
        <v>0.46339437903082825</v>
      </c>
      <c r="N279" s="32">
        <f t="shared" si="155"/>
        <v>0</v>
      </c>
      <c r="O279" s="32">
        <f t="shared" si="155"/>
        <v>0</v>
      </c>
      <c r="P279" s="33">
        <f t="shared" si="155"/>
        <v>0</v>
      </c>
      <c r="Q279" s="33">
        <f t="shared" si="155"/>
        <v>0</v>
      </c>
      <c r="R279" s="33">
        <f t="shared" si="155"/>
        <v>0</v>
      </c>
      <c r="S279" s="34">
        <f t="shared" si="155"/>
        <v>0</v>
      </c>
      <c r="T279" s="34">
        <f t="shared" si="155"/>
        <v>0</v>
      </c>
      <c r="U279" s="35">
        <f t="shared" si="152"/>
        <v>0.47978852424719415</v>
      </c>
      <c r="V279" s="35">
        <f t="shared" si="152"/>
        <v>0.47933724475854017</v>
      </c>
      <c r="W279" s="36">
        <f t="shared" si="155"/>
        <v>0.79999930954077769</v>
      </c>
      <c r="X279" s="36">
        <f t="shared" si="155"/>
        <v>0.79983066088868182</v>
      </c>
      <c r="AG279">
        <f t="shared" si="145"/>
        <v>39.467970358353305</v>
      </c>
      <c r="AH279" s="29">
        <f t="shared" si="156"/>
        <v>0.74999913047267375</v>
      </c>
      <c r="AI279" s="29">
        <f t="shared" si="156"/>
        <v>0.79999706457709452</v>
      </c>
      <c r="AJ279" s="29">
        <f t="shared" si="156"/>
        <v>1.1499809225651201</v>
      </c>
      <c r="AK279" s="29">
        <f t="shared" si="156"/>
        <v>1.1999963829801568</v>
      </c>
      <c r="AL279" s="29">
        <f t="shared" si="156"/>
        <v>0</v>
      </c>
      <c r="AM279" s="30">
        <f t="shared" si="156"/>
        <v>0</v>
      </c>
      <c r="AN279" s="31">
        <f t="shared" si="156"/>
        <v>0.47306270050180838</v>
      </c>
      <c r="AO279" s="32">
        <f t="shared" si="156"/>
        <v>0</v>
      </c>
      <c r="AP279" s="32">
        <f t="shared" si="156"/>
        <v>0</v>
      </c>
      <c r="AQ279" s="33">
        <f t="shared" si="156"/>
        <v>0</v>
      </c>
      <c r="AR279" s="33">
        <f t="shared" si="156"/>
        <v>0</v>
      </c>
      <c r="AS279" s="33">
        <f t="shared" si="156"/>
        <v>0</v>
      </c>
      <c r="AT279" s="34">
        <f t="shared" si="156"/>
        <v>0</v>
      </c>
      <c r="AU279" s="34">
        <f t="shared" si="156"/>
        <v>0</v>
      </c>
      <c r="AV279" s="35">
        <f t="shared" si="153"/>
        <v>0.47987347521360824</v>
      </c>
      <c r="AW279" s="35">
        <f t="shared" si="153"/>
        <v>0.47957228104112742</v>
      </c>
      <c r="AX279" s="36">
        <f t="shared" si="154"/>
        <v>0.7999995491769224</v>
      </c>
      <c r="AY279" s="36">
        <f t="shared" si="154"/>
        <v>0.79988504316659359</v>
      </c>
    </row>
    <row r="280" spans="6:51" x14ac:dyDescent="0.3">
      <c r="F280">
        <v>38</v>
      </c>
      <c r="G280" s="29">
        <f t="shared" si="155"/>
        <v>0.74999854072331673</v>
      </c>
      <c r="H280" s="29">
        <f t="shared" si="155"/>
        <v>0.79999563240447591</v>
      </c>
      <c r="I280" s="29">
        <f t="shared" si="155"/>
        <v>1.1499664439866308</v>
      </c>
      <c r="J280" s="29">
        <f t="shared" si="155"/>
        <v>1.1999945527190006</v>
      </c>
      <c r="K280" s="29">
        <f t="shared" si="155"/>
        <v>0</v>
      </c>
      <c r="L280" s="30">
        <f t="shared" si="155"/>
        <v>0</v>
      </c>
      <c r="M280" s="31">
        <f t="shared" si="155"/>
        <v>0.4677210977720006</v>
      </c>
      <c r="N280" s="32">
        <f t="shared" si="155"/>
        <v>0</v>
      </c>
      <c r="O280" s="32">
        <f t="shared" si="155"/>
        <v>0</v>
      </c>
      <c r="P280" s="33">
        <f t="shared" si="155"/>
        <v>0</v>
      </c>
      <c r="Q280" s="33">
        <f t="shared" si="155"/>
        <v>0</v>
      </c>
      <c r="R280" s="33">
        <f t="shared" si="155"/>
        <v>0</v>
      </c>
      <c r="S280" s="34">
        <f t="shared" si="155"/>
        <v>0</v>
      </c>
      <c r="T280" s="34">
        <f t="shared" si="155"/>
        <v>0</v>
      </c>
      <c r="U280" s="35">
        <f t="shared" si="152"/>
        <v>0.47982878061787348</v>
      </c>
      <c r="V280" s="35">
        <f t="shared" si="152"/>
        <v>0.47944651766727475</v>
      </c>
      <c r="W280" s="36">
        <f t="shared" si="155"/>
        <v>0.79999942253557099</v>
      </c>
      <c r="X280" s="36">
        <f t="shared" si="155"/>
        <v>0.79985584369385698</v>
      </c>
      <c r="AG280">
        <f t="shared" si="145"/>
        <v>41.507721325427532</v>
      </c>
      <c r="AH280" s="29">
        <f t="shared" si="156"/>
        <v>0.74999955221609615</v>
      </c>
      <c r="AI280" s="29">
        <f t="shared" si="156"/>
        <v>0.79999827541236057</v>
      </c>
      <c r="AJ280" s="29">
        <f t="shared" si="156"/>
        <v>1.1499909867021134</v>
      </c>
      <c r="AK280" s="29">
        <f t="shared" si="156"/>
        <v>1.1999979065659772</v>
      </c>
      <c r="AL280" s="29">
        <f t="shared" si="156"/>
        <v>0</v>
      </c>
      <c r="AM280" s="30">
        <f t="shared" si="156"/>
        <v>0</v>
      </c>
      <c r="AN280" s="31">
        <f t="shared" si="156"/>
        <v>0.47888995576834997</v>
      </c>
      <c r="AO280" s="32">
        <f t="shared" si="156"/>
        <v>0</v>
      </c>
      <c r="AP280" s="32">
        <f t="shared" si="156"/>
        <v>0</v>
      </c>
      <c r="AQ280" s="33">
        <f t="shared" si="156"/>
        <v>0</v>
      </c>
      <c r="AR280" s="33">
        <f t="shared" si="156"/>
        <v>0</v>
      </c>
      <c r="AS280" s="33">
        <f t="shared" si="156"/>
        <v>0</v>
      </c>
      <c r="AT280" s="34">
        <f t="shared" si="156"/>
        <v>0</v>
      </c>
      <c r="AU280" s="34">
        <f t="shared" si="156"/>
        <v>0</v>
      </c>
      <c r="AV280" s="35">
        <f t="shared" si="153"/>
        <v>0.4799156683968317</v>
      </c>
      <c r="AW280" s="35">
        <f t="shared" si="153"/>
        <v>0.4796970848658258</v>
      </c>
      <c r="AX280" s="36">
        <f t="shared" si="154"/>
        <v>0.79999967160117169</v>
      </c>
      <c r="AY280" s="36">
        <f t="shared" si="154"/>
        <v>0.799914457913383</v>
      </c>
    </row>
    <row r="281" spans="6:51" x14ac:dyDescent="0.3">
      <c r="F281">
        <v>39</v>
      </c>
      <c r="G281" s="29">
        <f t="shared" si="155"/>
        <v>0.74999897821988004</v>
      </c>
      <c r="H281" s="29">
        <f t="shared" si="155"/>
        <v>0.79999667260137697</v>
      </c>
      <c r="I281" s="29">
        <f t="shared" si="155"/>
        <v>1.1499772111100763</v>
      </c>
      <c r="J281" s="29">
        <f t="shared" si="155"/>
        <v>1.1999958846454455</v>
      </c>
      <c r="K281" s="29">
        <f t="shared" si="155"/>
        <v>0</v>
      </c>
      <c r="L281" s="30">
        <f t="shared" si="155"/>
        <v>0</v>
      </c>
      <c r="M281" s="31">
        <f t="shared" si="155"/>
        <v>0.47147758325013889</v>
      </c>
      <c r="N281" s="32">
        <f t="shared" si="155"/>
        <v>0</v>
      </c>
      <c r="O281" s="32">
        <f t="shared" si="155"/>
        <v>0</v>
      </c>
      <c r="P281" s="33">
        <f t="shared" si="155"/>
        <v>0</v>
      </c>
      <c r="Q281" s="33">
        <f t="shared" si="155"/>
        <v>0</v>
      </c>
      <c r="R281" s="33">
        <f t="shared" si="155"/>
        <v>0</v>
      </c>
      <c r="S281" s="34">
        <f t="shared" si="155"/>
        <v>0</v>
      </c>
      <c r="T281" s="34">
        <f t="shared" si="155"/>
        <v>0</v>
      </c>
      <c r="U281" s="35">
        <f t="shared" si="152"/>
        <v>0.47986080013820454</v>
      </c>
      <c r="V281" s="35">
        <f t="shared" si="152"/>
        <v>0.47953605200862226</v>
      </c>
      <c r="W281" s="36">
        <f t="shared" si="155"/>
        <v>0.79999951305562711</v>
      </c>
      <c r="X281" s="36">
        <f t="shared" si="155"/>
        <v>0.79987659863108851</v>
      </c>
      <c r="AG281">
        <f t="shared" si="145"/>
        <v>43.652889013197147</v>
      </c>
      <c r="AH281" s="29">
        <f t="shared" si="156"/>
        <v>0.74999976168602034</v>
      </c>
      <c r="AI281" s="29">
        <f t="shared" si="156"/>
        <v>0.79999898930054147</v>
      </c>
      <c r="AJ281" s="29">
        <f t="shared" si="156"/>
        <v>1.1499957175149902</v>
      </c>
      <c r="AK281" s="29">
        <f t="shared" si="156"/>
        <v>1.1999987897011082</v>
      </c>
      <c r="AL281" s="29">
        <f t="shared" si="156"/>
        <v>0</v>
      </c>
      <c r="AM281" s="30">
        <f t="shared" si="156"/>
        <v>0</v>
      </c>
      <c r="AN281" s="31">
        <f t="shared" si="156"/>
        <v>0.48350371982307649</v>
      </c>
      <c r="AO281" s="32">
        <f t="shared" si="156"/>
        <v>0</v>
      </c>
      <c r="AP281" s="32">
        <f t="shared" si="156"/>
        <v>0</v>
      </c>
      <c r="AQ281" s="33">
        <f t="shared" si="156"/>
        <v>0</v>
      </c>
      <c r="AR281" s="33">
        <f t="shared" si="156"/>
        <v>0</v>
      </c>
      <c r="AS281" s="33">
        <f t="shared" si="156"/>
        <v>0</v>
      </c>
      <c r="AT281" s="34">
        <f t="shared" si="156"/>
        <v>0</v>
      </c>
      <c r="AU281" s="34">
        <f t="shared" si="156"/>
        <v>0</v>
      </c>
      <c r="AV281" s="35">
        <f t="shared" si="153"/>
        <v>0.47994394965093268</v>
      </c>
      <c r="AW281" s="35">
        <f t="shared" si="153"/>
        <v>0.47978581735886117</v>
      </c>
      <c r="AX281" s="36">
        <f t="shared" si="154"/>
        <v>0.79999975722672623</v>
      </c>
      <c r="AY281" s="36">
        <f t="shared" si="154"/>
        <v>0.79993588378108904</v>
      </c>
    </row>
    <row r="282" spans="6:51" x14ac:dyDescent="0.3">
      <c r="F282">
        <v>40</v>
      </c>
      <c r="G282" s="29">
        <f t="shared" si="155"/>
        <v>0.74999927318349813</v>
      </c>
      <c r="H282" s="29">
        <f t="shared" si="155"/>
        <v>0.79999745058313843</v>
      </c>
      <c r="I282" s="29">
        <f t="shared" si="155"/>
        <v>1.1499843730827519</v>
      </c>
      <c r="J282" s="29">
        <f t="shared" si="155"/>
        <v>1.1999968714974365</v>
      </c>
      <c r="K282" s="29">
        <f t="shared" si="155"/>
        <v>0</v>
      </c>
      <c r="L282" s="30">
        <f t="shared" si="155"/>
        <v>0</v>
      </c>
      <c r="M282" s="31">
        <f t="shared" si="155"/>
        <v>0.47474382409288735</v>
      </c>
      <c r="N282" s="32">
        <f t="shared" si="155"/>
        <v>0</v>
      </c>
      <c r="O282" s="32">
        <f t="shared" si="155"/>
        <v>0</v>
      </c>
      <c r="P282" s="33">
        <f t="shared" si="155"/>
        <v>0</v>
      </c>
      <c r="Q282" s="33">
        <f t="shared" si="155"/>
        <v>0</v>
      </c>
      <c r="R282" s="33">
        <f t="shared" si="155"/>
        <v>0</v>
      </c>
      <c r="S282" s="34">
        <f t="shared" si="155"/>
        <v>0</v>
      </c>
      <c r="T282" s="34">
        <f t="shared" si="155"/>
        <v>0</v>
      </c>
      <c r="U282" s="35">
        <f t="shared" si="152"/>
        <v>0.47988636543231827</v>
      </c>
      <c r="V282" s="35">
        <f t="shared" si="152"/>
        <v>0.47960966325972793</v>
      </c>
      <c r="W282" s="36">
        <f t="shared" si="155"/>
        <v>0.79999958615800693</v>
      </c>
      <c r="X282" s="36">
        <f t="shared" si="155"/>
        <v>0.79989379363486424</v>
      </c>
      <c r="AG282">
        <f t="shared" si="145"/>
        <v>45.908921481342745</v>
      </c>
      <c r="AH282" s="29">
        <f t="shared" si="156"/>
        <v>0.74999986833613019</v>
      </c>
      <c r="AI282" s="29">
        <f t="shared" si="156"/>
        <v>0.79999940803652481</v>
      </c>
      <c r="AJ282" s="29">
        <f t="shared" si="156"/>
        <v>1.1499979434448524</v>
      </c>
      <c r="AK282" s="29">
        <f t="shared" si="156"/>
        <v>1.1999992996459441</v>
      </c>
      <c r="AL282" s="29">
        <f t="shared" si="156"/>
        <v>0</v>
      </c>
      <c r="AM282" s="30">
        <f t="shared" si="156"/>
        <v>0</v>
      </c>
      <c r="AN282" s="31">
        <f t="shared" si="156"/>
        <v>0.48713257113544084</v>
      </c>
      <c r="AO282" s="32">
        <f t="shared" si="156"/>
        <v>0</v>
      </c>
      <c r="AP282" s="32">
        <f t="shared" si="156"/>
        <v>0</v>
      </c>
      <c r="AQ282" s="33">
        <f t="shared" si="156"/>
        <v>0</v>
      </c>
      <c r="AR282" s="33">
        <f t="shared" si="156"/>
        <v>0</v>
      </c>
      <c r="AS282" s="33">
        <f t="shared" si="156"/>
        <v>0</v>
      </c>
      <c r="AT282" s="34">
        <f t="shared" si="156"/>
        <v>0</v>
      </c>
      <c r="AU282" s="34">
        <f t="shared" si="156"/>
        <v>0</v>
      </c>
      <c r="AV282" s="35">
        <f t="shared" si="153"/>
        <v>0.47996280028565774</v>
      </c>
      <c r="AW282" s="35">
        <f t="shared" si="153"/>
        <v>0.47984861725094019</v>
      </c>
      <c r="AX282" s="36">
        <f t="shared" si="154"/>
        <v>0.79999981774253104</v>
      </c>
      <c r="AY282" s="36">
        <f t="shared" si="154"/>
        <v>0.79995153648105055</v>
      </c>
    </row>
    <row r="283" spans="6:51" x14ac:dyDescent="0.3">
      <c r="F283">
        <v>41</v>
      </c>
      <c r="G283" s="29">
        <f t="shared" si="155"/>
        <v>0.74999947492029007</v>
      </c>
      <c r="H283" s="29">
        <f t="shared" si="155"/>
        <v>0.79999803559306959</v>
      </c>
      <c r="I283" s="29">
        <f t="shared" si="155"/>
        <v>1.1499891787992857</v>
      </c>
      <c r="J283" s="29">
        <f t="shared" si="155"/>
        <v>1.1999976070091685</v>
      </c>
      <c r="K283" s="29">
        <f t="shared" si="155"/>
        <v>0</v>
      </c>
      <c r="L283" s="30">
        <f t="shared" si="155"/>
        <v>0</v>
      </c>
      <c r="M283" s="31">
        <f t="shared" si="155"/>
        <v>0.47758820850301842</v>
      </c>
      <c r="N283" s="32">
        <f t="shared" si="155"/>
        <v>0</v>
      </c>
      <c r="O283" s="32">
        <f t="shared" si="155"/>
        <v>0</v>
      </c>
      <c r="P283" s="33">
        <f t="shared" si="155"/>
        <v>0</v>
      </c>
      <c r="Q283" s="33">
        <f t="shared" si="155"/>
        <v>0</v>
      </c>
      <c r="R283" s="33">
        <f t="shared" si="155"/>
        <v>0</v>
      </c>
      <c r="S283" s="34">
        <f t="shared" si="155"/>
        <v>0</v>
      </c>
      <c r="T283" s="34">
        <f t="shared" si="155"/>
        <v>0</v>
      </c>
      <c r="U283" s="35">
        <f t="shared" si="152"/>
        <v>0.47990685538914052</v>
      </c>
      <c r="V283" s="35">
        <f t="shared" si="152"/>
        <v>0.47967038890498614</v>
      </c>
      <c r="W283" s="36">
        <f t="shared" si="155"/>
        <v>0.79999964565060611</v>
      </c>
      <c r="X283" s="36">
        <f t="shared" si="155"/>
        <v>0.79990811181305232</v>
      </c>
      <c r="AG283">
        <f t="shared" si="145"/>
        <v>48.058485286186681</v>
      </c>
      <c r="AH283" s="29">
        <f t="shared" si="156"/>
        <v>0.74999992041150731</v>
      </c>
      <c r="AI283" s="29">
        <f t="shared" si="156"/>
        <v>0.79999963540774033</v>
      </c>
      <c r="AJ283" s="29">
        <f t="shared" si="156"/>
        <v>1.1499989292399431</v>
      </c>
      <c r="AK283" s="29">
        <f t="shared" si="156"/>
        <v>1.1999995727591581</v>
      </c>
      <c r="AL283" s="29">
        <f t="shared" si="156"/>
        <v>0</v>
      </c>
      <c r="AM283" s="30">
        <f t="shared" si="156"/>
        <v>0</v>
      </c>
      <c r="AN283" s="31">
        <f t="shared" si="156"/>
        <v>0.48973809711842858</v>
      </c>
      <c r="AO283" s="32">
        <f t="shared" si="156"/>
        <v>0</v>
      </c>
      <c r="AP283" s="32">
        <f t="shared" si="156"/>
        <v>0</v>
      </c>
      <c r="AQ283" s="33">
        <f t="shared" si="156"/>
        <v>0</v>
      </c>
      <c r="AR283" s="33">
        <f t="shared" si="156"/>
        <v>0</v>
      </c>
      <c r="AS283" s="33">
        <f t="shared" si="156"/>
        <v>0</v>
      </c>
      <c r="AT283" s="34">
        <f t="shared" si="156"/>
        <v>0</v>
      </c>
      <c r="AU283" s="34">
        <f t="shared" si="156"/>
        <v>0</v>
      </c>
      <c r="AV283" s="35">
        <f t="shared" si="153"/>
        <v>0.47997436388907216</v>
      </c>
      <c r="AW283" s="35">
        <f t="shared" si="153"/>
        <v>0.4798894558832566</v>
      </c>
      <c r="AX283" s="36">
        <f t="shared" si="154"/>
        <v>0.79999985757565684</v>
      </c>
      <c r="AY283" s="36">
        <f t="shared" si="154"/>
        <v>0.79996210195732675</v>
      </c>
    </row>
    <row r="284" spans="6:51" x14ac:dyDescent="0.3">
      <c r="F284">
        <v>42</v>
      </c>
      <c r="G284" s="29">
        <f t="shared" si="155"/>
        <v>0.7499996148596304</v>
      </c>
      <c r="H284" s="29">
        <f t="shared" si="155"/>
        <v>0.79999847785894218</v>
      </c>
      <c r="I284" s="29">
        <f t="shared" si="155"/>
        <v>1.1499924322799364</v>
      </c>
      <c r="J284" s="29">
        <f t="shared" si="155"/>
        <v>1.1999981584156827</v>
      </c>
      <c r="K284" s="29">
        <f t="shared" si="155"/>
        <v>0</v>
      </c>
      <c r="L284" s="30">
        <f t="shared" si="155"/>
        <v>0</v>
      </c>
      <c r="M284" s="31">
        <f t="shared" si="155"/>
        <v>0.48006921580793727</v>
      </c>
      <c r="N284" s="32">
        <f t="shared" si="155"/>
        <v>0</v>
      </c>
      <c r="O284" s="32">
        <f t="shared" si="155"/>
        <v>0</v>
      </c>
      <c r="P284" s="33">
        <f t="shared" si="155"/>
        <v>0</v>
      </c>
      <c r="Q284" s="33">
        <f t="shared" si="155"/>
        <v>0</v>
      </c>
      <c r="R284" s="33">
        <f t="shared" si="155"/>
        <v>0</v>
      </c>
      <c r="S284" s="34">
        <f t="shared" si="155"/>
        <v>0</v>
      </c>
      <c r="T284" s="34">
        <f t="shared" si="155"/>
        <v>0</v>
      </c>
      <c r="U284" s="35">
        <f t="shared" si="152"/>
        <v>0.47992334009610133</v>
      </c>
      <c r="V284" s="35">
        <f t="shared" si="152"/>
        <v>0.47972065405766168</v>
      </c>
      <c r="W284" s="36">
        <f t="shared" si="155"/>
        <v>0.79999969442475616</v>
      </c>
      <c r="X284" s="36">
        <f t="shared" si="155"/>
        <v>0.79992009351866566</v>
      </c>
      <c r="AG284">
        <f t="shared" si="145"/>
        <v>50.049146529274978</v>
      </c>
      <c r="AH284" s="29">
        <f t="shared" si="156"/>
        <v>0.7499999475260346</v>
      </c>
      <c r="AI284" s="29">
        <f t="shared" si="156"/>
        <v>0.79999976228529535</v>
      </c>
      <c r="AJ284" s="29">
        <f t="shared" si="156"/>
        <v>1.1499993915212556</v>
      </c>
      <c r="AK284" s="29">
        <f t="shared" si="156"/>
        <v>1.1999997234684594</v>
      </c>
      <c r="AL284" s="29">
        <f t="shared" si="156"/>
        <v>0</v>
      </c>
      <c r="AM284" s="30">
        <f t="shared" si="156"/>
        <v>0</v>
      </c>
      <c r="AN284" s="31">
        <f t="shared" si="156"/>
        <v>0.49160236273766195</v>
      </c>
      <c r="AO284" s="32">
        <f t="shared" si="156"/>
        <v>0</v>
      </c>
      <c r="AP284" s="32">
        <f t="shared" si="156"/>
        <v>0</v>
      </c>
      <c r="AQ284" s="33">
        <f t="shared" si="156"/>
        <v>0</v>
      </c>
      <c r="AR284" s="33">
        <f t="shared" si="156"/>
        <v>0</v>
      </c>
      <c r="AS284" s="33">
        <f t="shared" si="156"/>
        <v>0</v>
      </c>
      <c r="AT284" s="34">
        <f t="shared" si="156"/>
        <v>0</v>
      </c>
      <c r="AU284" s="34">
        <f t="shared" si="156"/>
        <v>0</v>
      </c>
      <c r="AV284" s="35">
        <f t="shared" si="153"/>
        <v>0.4799815563590481</v>
      </c>
      <c r="AW284" s="35">
        <f t="shared" si="153"/>
        <v>0.4799162391879423</v>
      </c>
      <c r="AX284" s="36">
        <f t="shared" si="154"/>
        <v>0.79999988427201374</v>
      </c>
      <c r="AY284" s="36">
        <f t="shared" si="154"/>
        <v>0.79996930725359305</v>
      </c>
    </row>
    <row r="285" spans="6:51" x14ac:dyDescent="0.3">
      <c r="F285">
        <v>43</v>
      </c>
      <c r="G285" s="29">
        <f t="shared" si="155"/>
        <v>0.7499997132881735</v>
      </c>
      <c r="H285" s="29">
        <f t="shared" si="155"/>
        <v>0.79999881399362127</v>
      </c>
      <c r="I285" s="29">
        <f t="shared" si="155"/>
        <v>1.1499946548456699</v>
      </c>
      <c r="J285" s="29">
        <f t="shared" si="155"/>
        <v>1.1999985742063763</v>
      </c>
      <c r="K285" s="29">
        <f t="shared" si="155"/>
        <v>0</v>
      </c>
      <c r="L285" s="30">
        <f t="shared" si="155"/>
        <v>0</v>
      </c>
      <c r="M285" s="31">
        <f t="shared" si="155"/>
        <v>0.48223686903029911</v>
      </c>
      <c r="N285" s="32">
        <f t="shared" si="155"/>
        <v>0</v>
      </c>
      <c r="O285" s="32">
        <f t="shared" si="155"/>
        <v>0</v>
      </c>
      <c r="P285" s="33">
        <f t="shared" si="155"/>
        <v>0</v>
      </c>
      <c r="Q285" s="33">
        <f t="shared" si="155"/>
        <v>0</v>
      </c>
      <c r="R285" s="33">
        <f t="shared" si="155"/>
        <v>0</v>
      </c>
      <c r="S285" s="34">
        <f t="shared" si="155"/>
        <v>0</v>
      </c>
      <c r="T285" s="34">
        <f t="shared" si="155"/>
        <v>0</v>
      </c>
      <c r="U285" s="35">
        <f t="shared" si="152"/>
        <v>0.47993665274458347</v>
      </c>
      <c r="V285" s="35">
        <f t="shared" si="152"/>
        <v>0.47976240056916458</v>
      </c>
      <c r="W285" s="36">
        <f t="shared" si="155"/>
        <v>0.79999973469354324</v>
      </c>
      <c r="X285" s="36">
        <f t="shared" si="155"/>
        <v>0.79993016829924746</v>
      </c>
      <c r="AG285">
        <f t="shared" si="145"/>
        <v>51.88345373655357</v>
      </c>
      <c r="AH285" s="29">
        <f t="shared" si="156"/>
        <v>0.74999996283859816</v>
      </c>
      <c r="AI285" s="29">
        <f t="shared" si="156"/>
        <v>0.79999983689656207</v>
      </c>
      <c r="AJ285" s="29">
        <f t="shared" si="156"/>
        <v>1.1499996266254136</v>
      </c>
      <c r="AK285" s="29">
        <f t="shared" si="156"/>
        <v>1.199999811308615</v>
      </c>
      <c r="AL285" s="29">
        <f t="shared" si="156"/>
        <v>0</v>
      </c>
      <c r="AM285" s="30">
        <f t="shared" si="156"/>
        <v>0</v>
      </c>
      <c r="AN285" s="31">
        <f t="shared" si="156"/>
        <v>0.49296550307092862</v>
      </c>
      <c r="AO285" s="32">
        <f t="shared" si="156"/>
        <v>0</v>
      </c>
      <c r="AP285" s="32">
        <f t="shared" si="156"/>
        <v>0</v>
      </c>
      <c r="AQ285" s="33">
        <f t="shared" si="156"/>
        <v>0</v>
      </c>
      <c r="AR285" s="33">
        <f t="shared" si="156"/>
        <v>0</v>
      </c>
      <c r="AS285" s="33">
        <f t="shared" si="156"/>
        <v>0</v>
      </c>
      <c r="AT285" s="34">
        <f t="shared" si="156"/>
        <v>0</v>
      </c>
      <c r="AU285" s="34">
        <f t="shared" si="156"/>
        <v>0</v>
      </c>
      <c r="AV285" s="35">
        <f t="shared" si="153"/>
        <v>0.47998620757304539</v>
      </c>
      <c r="AW285" s="35">
        <f t="shared" si="153"/>
        <v>0.47993439754972356</v>
      </c>
      <c r="AX285" s="36">
        <f t="shared" si="154"/>
        <v>0.79999990287213907</v>
      </c>
      <c r="AY285" s="36">
        <f t="shared" si="154"/>
        <v>0.79997438583116942</v>
      </c>
    </row>
    <row r="286" spans="6:51" x14ac:dyDescent="0.3">
      <c r="F286">
        <v>44</v>
      </c>
      <c r="G286" s="29">
        <f t="shared" si="155"/>
        <v>0.74999978346524487</v>
      </c>
      <c r="H286" s="29">
        <f t="shared" si="155"/>
        <v>0.79999907081639243</v>
      </c>
      <c r="I286" s="29">
        <f t="shared" si="155"/>
        <v>1.1499961870287789</v>
      </c>
      <c r="J286" s="29">
        <f t="shared" si="155"/>
        <v>1.1999988895408411</v>
      </c>
      <c r="K286" s="29">
        <f t="shared" si="155"/>
        <v>0</v>
      </c>
      <c r="L286" s="30">
        <f t="shared" si="155"/>
        <v>0</v>
      </c>
      <c r="M286" s="31">
        <f t="shared" si="155"/>
        <v>0.48413397896333044</v>
      </c>
      <c r="N286" s="32">
        <f t="shared" si="155"/>
        <v>0</v>
      </c>
      <c r="O286" s="32">
        <f t="shared" si="155"/>
        <v>0</v>
      </c>
      <c r="P286" s="33">
        <f t="shared" si="155"/>
        <v>0</v>
      </c>
      <c r="Q286" s="33">
        <f t="shared" si="155"/>
        <v>0</v>
      </c>
      <c r="R286" s="33">
        <f t="shared" si="155"/>
        <v>0</v>
      </c>
      <c r="S286" s="34">
        <f t="shared" si="155"/>
        <v>0</v>
      </c>
      <c r="T286" s="34">
        <f t="shared" si="155"/>
        <v>0</v>
      </c>
      <c r="U286" s="35">
        <f t="shared" si="152"/>
        <v>0.47994744423838759</v>
      </c>
      <c r="V286" s="35">
        <f t="shared" si="152"/>
        <v>0.47979718790401371</v>
      </c>
      <c r="W286" s="36">
        <f t="shared" si="155"/>
        <v>0.79999976816404483</v>
      </c>
      <c r="X286" s="36">
        <f t="shared" si="155"/>
        <v>0.79993867927658735</v>
      </c>
      <c r="AG286">
        <f t="shared" si="145"/>
        <v>53.57368754321287</v>
      </c>
      <c r="AH286" s="29">
        <f t="shared" si="156"/>
        <v>0.74999997212861902</v>
      </c>
      <c r="AI286" s="29">
        <f t="shared" si="156"/>
        <v>0.79999988306378378</v>
      </c>
      <c r="AJ286" s="29">
        <f t="shared" si="156"/>
        <v>1.149999755522042</v>
      </c>
      <c r="AK286" s="29">
        <f t="shared" si="156"/>
        <v>1.1999998652774038</v>
      </c>
      <c r="AL286" s="29">
        <f t="shared" si="156"/>
        <v>0</v>
      </c>
      <c r="AM286" s="30">
        <f t="shared" si="156"/>
        <v>0</v>
      </c>
      <c r="AN286" s="31">
        <f t="shared" si="156"/>
        <v>0.49398662509413377</v>
      </c>
      <c r="AO286" s="32">
        <f t="shared" si="156"/>
        <v>0</v>
      </c>
      <c r="AP286" s="32">
        <f t="shared" si="156"/>
        <v>0</v>
      </c>
      <c r="AQ286" s="33">
        <f t="shared" si="156"/>
        <v>0</v>
      </c>
      <c r="AR286" s="33">
        <f t="shared" si="156"/>
        <v>0</v>
      </c>
      <c r="AS286" s="33">
        <f t="shared" si="156"/>
        <v>0</v>
      </c>
      <c r="AT286" s="34">
        <f t="shared" si="156"/>
        <v>0</v>
      </c>
      <c r="AU286" s="34">
        <f t="shared" si="156"/>
        <v>0</v>
      </c>
      <c r="AV286" s="35">
        <f t="shared" si="153"/>
        <v>0.47998933546780403</v>
      </c>
      <c r="AW286" s="35">
        <f t="shared" si="153"/>
        <v>0.47994713411933948</v>
      </c>
      <c r="AX286" s="36">
        <f t="shared" si="154"/>
        <v>0.79999991631866429</v>
      </c>
      <c r="AY286" s="36">
        <f t="shared" si="154"/>
        <v>0.79997808474776944</v>
      </c>
    </row>
    <row r="287" spans="6:51" x14ac:dyDescent="0.3">
      <c r="F287">
        <v>45</v>
      </c>
      <c r="G287" s="29">
        <f t="shared" si="155"/>
        <v>0.74999983416559313</v>
      </c>
      <c r="H287" s="29">
        <f t="shared" si="155"/>
        <v>0.7999992680687702</v>
      </c>
      <c r="I287" s="29">
        <f t="shared" si="155"/>
        <v>1.1499972529699791</v>
      </c>
      <c r="J287" s="29">
        <f t="shared" si="155"/>
        <v>1.1999991300506572</v>
      </c>
      <c r="K287" s="29">
        <f t="shared" si="155"/>
        <v>0</v>
      </c>
      <c r="L287" s="30">
        <f t="shared" si="155"/>
        <v>0</v>
      </c>
      <c r="M287" s="31">
        <f t="shared" si="155"/>
        <v>0.48579720742675814</v>
      </c>
      <c r="N287" s="32">
        <f t="shared" si="155"/>
        <v>0</v>
      </c>
      <c r="O287" s="32">
        <f t="shared" si="155"/>
        <v>0</v>
      </c>
      <c r="P287" s="33">
        <f t="shared" si="155"/>
        <v>0</v>
      </c>
      <c r="Q287" s="33">
        <f t="shared" si="155"/>
        <v>0</v>
      </c>
      <c r="R287" s="33">
        <f t="shared" si="155"/>
        <v>0</v>
      </c>
      <c r="S287" s="34">
        <f t="shared" si="155"/>
        <v>0</v>
      </c>
      <c r="T287" s="34">
        <f t="shared" si="155"/>
        <v>0</v>
      </c>
      <c r="U287" s="35">
        <f t="shared" si="152"/>
        <v>0.47995622478021788</v>
      </c>
      <c r="V287" s="35">
        <f t="shared" si="152"/>
        <v>0.47982627214074841</v>
      </c>
      <c r="W287" s="36">
        <f t="shared" si="155"/>
        <v>0.79999979616284245</v>
      </c>
      <c r="X287" s="36">
        <f t="shared" si="155"/>
        <v>0.79994590183914249</v>
      </c>
      <c r="AG287">
        <f t="shared" si="145"/>
        <v>55.13116401707601</v>
      </c>
      <c r="AH287" s="29">
        <f t="shared" si="156"/>
        <v>0.74999997810590124</v>
      </c>
      <c r="AI287" s="29">
        <f t="shared" si="156"/>
        <v>0.79999991292010164</v>
      </c>
      <c r="AJ287" s="29">
        <f t="shared" si="156"/>
        <v>1.1499998308687178</v>
      </c>
      <c r="AK287" s="29">
        <f t="shared" si="156"/>
        <v>1.1999998999819097</v>
      </c>
      <c r="AL287" s="29">
        <f t="shared" si="156"/>
        <v>0</v>
      </c>
      <c r="AM287" s="30">
        <f t="shared" si="156"/>
        <v>0</v>
      </c>
      <c r="AN287" s="31">
        <f t="shared" si="156"/>
        <v>0.49476804873046681</v>
      </c>
      <c r="AO287" s="32">
        <f t="shared" si="156"/>
        <v>0</v>
      </c>
      <c r="AP287" s="32">
        <f t="shared" si="156"/>
        <v>0</v>
      </c>
      <c r="AQ287" s="33">
        <f t="shared" si="156"/>
        <v>0</v>
      </c>
      <c r="AR287" s="33">
        <f t="shared" si="156"/>
        <v>0</v>
      </c>
      <c r="AS287" s="33">
        <f t="shared" si="156"/>
        <v>0</v>
      </c>
      <c r="AT287" s="34">
        <f t="shared" si="156"/>
        <v>0</v>
      </c>
      <c r="AU287" s="34">
        <f t="shared" si="156"/>
        <v>0</v>
      </c>
      <c r="AV287" s="35">
        <f t="shared" si="153"/>
        <v>0.4799915119059236</v>
      </c>
      <c r="AW287" s="35">
        <f t="shared" si="153"/>
        <v>0.47995633603387128</v>
      </c>
      <c r="AX287" s="36">
        <f t="shared" si="154"/>
        <v>0.79999992634308748</v>
      </c>
      <c r="AY287" s="36">
        <f t="shared" si="154"/>
        <v>0.7999808549073637</v>
      </c>
    </row>
    <row r="288" spans="6:51" x14ac:dyDescent="0.3">
      <c r="F288">
        <v>46</v>
      </c>
      <c r="G288" s="29">
        <f t="shared" si="155"/>
        <v>0.74999987126804224</v>
      </c>
      <c r="H288" s="29">
        <f t="shared" si="155"/>
        <v>0.7999994203532147</v>
      </c>
      <c r="I288" s="29">
        <f t="shared" si="155"/>
        <v>1.1499980013538351</v>
      </c>
      <c r="J288" s="29">
        <f t="shared" si="155"/>
        <v>1.1999993145214929</v>
      </c>
      <c r="K288" s="29">
        <f t="shared" si="155"/>
        <v>0</v>
      </c>
      <c r="L288" s="30">
        <f t="shared" si="155"/>
        <v>0</v>
      </c>
      <c r="M288" s="31">
        <f t="shared" si="155"/>
        <v>0.48725797446741292</v>
      </c>
      <c r="N288" s="32">
        <f t="shared" si="155"/>
        <v>0</v>
      </c>
      <c r="O288" s="32">
        <f t="shared" si="155"/>
        <v>0</v>
      </c>
      <c r="P288" s="33">
        <f t="shared" si="155"/>
        <v>0</v>
      </c>
      <c r="Q288" s="33">
        <f t="shared" si="155"/>
        <v>0</v>
      </c>
      <c r="R288" s="33">
        <f t="shared" si="155"/>
        <v>0</v>
      </c>
      <c r="S288" s="34">
        <f t="shared" si="155"/>
        <v>0</v>
      </c>
      <c r="T288" s="34">
        <f t="shared" si="155"/>
        <v>0</v>
      </c>
      <c r="U288" s="35">
        <f t="shared" si="152"/>
        <v>0.47996339563089463</v>
      </c>
      <c r="V288" s="35">
        <f t="shared" si="152"/>
        <v>0.47985066799235959</v>
      </c>
      <c r="W288" s="36">
        <f t="shared" si="155"/>
        <v>0.79999981972822243</v>
      </c>
      <c r="X288" s="36">
        <f t="shared" si="155"/>
        <v>0.79995205804151359</v>
      </c>
      <c r="AG288">
        <f t="shared" si="145"/>
        <v>56.566310419354807</v>
      </c>
      <c r="AH288" s="29">
        <f t="shared" si="156"/>
        <v>0.74999998214295238</v>
      </c>
      <c r="AI288" s="29">
        <f t="shared" si="156"/>
        <v>0.79999993298434946</v>
      </c>
      <c r="AJ288" s="29">
        <f t="shared" si="156"/>
        <v>1.1499998773958009</v>
      </c>
      <c r="AK288" s="29">
        <f t="shared" si="156"/>
        <v>1.1999999231988094</v>
      </c>
      <c r="AL288" s="29">
        <f t="shared" si="156"/>
        <v>0</v>
      </c>
      <c r="AM288" s="30">
        <f t="shared" si="156"/>
        <v>0</v>
      </c>
      <c r="AN288" s="31">
        <f t="shared" si="156"/>
        <v>0.49537742828150455</v>
      </c>
      <c r="AO288" s="32">
        <f t="shared" si="156"/>
        <v>0</v>
      </c>
      <c r="AP288" s="32">
        <f t="shared" si="156"/>
        <v>0</v>
      </c>
      <c r="AQ288" s="33">
        <f t="shared" si="156"/>
        <v>0</v>
      </c>
      <c r="AR288" s="33">
        <f t="shared" si="156"/>
        <v>0</v>
      </c>
      <c r="AS288" s="33">
        <f t="shared" si="156"/>
        <v>0</v>
      </c>
      <c r="AT288" s="34">
        <f t="shared" si="156"/>
        <v>0</v>
      </c>
      <c r="AU288" s="34">
        <f t="shared" si="156"/>
        <v>0</v>
      </c>
      <c r="AV288" s="35">
        <f t="shared" si="153"/>
        <v>0.47999307211173514</v>
      </c>
      <c r="AW288" s="35">
        <f t="shared" si="153"/>
        <v>0.47996315824676411</v>
      </c>
      <c r="AX288" s="36">
        <f t="shared" si="154"/>
        <v>0.79999993401204095</v>
      </c>
      <c r="AY288" s="36">
        <f t="shared" si="154"/>
        <v>0.79998297950197106</v>
      </c>
    </row>
    <row r="289" spans="6:51" x14ac:dyDescent="0.3">
      <c r="F289">
        <v>47</v>
      </c>
      <c r="G289" s="29">
        <f t="shared" si="155"/>
        <v>0.74999989875923989</v>
      </c>
      <c r="H289" s="29">
        <f t="shared" si="155"/>
        <v>0.79999953852331607</v>
      </c>
      <c r="I289" s="29">
        <f t="shared" si="155"/>
        <v>1.1499985315944867</v>
      </c>
      <c r="J289" s="29">
        <f t="shared" si="155"/>
        <v>1.1999994567947432</v>
      </c>
      <c r="K289" s="29">
        <f t="shared" si="155"/>
        <v>0</v>
      </c>
      <c r="L289" s="30">
        <f t="shared" si="155"/>
        <v>0</v>
      </c>
      <c r="M289" s="31">
        <f t="shared" si="155"/>
        <v>0.48854323141252937</v>
      </c>
      <c r="N289" s="32">
        <f t="shared" si="155"/>
        <v>0</v>
      </c>
      <c r="O289" s="32">
        <f t="shared" si="155"/>
        <v>0</v>
      </c>
      <c r="P289" s="33">
        <f t="shared" si="155"/>
        <v>0</v>
      </c>
      <c r="Q289" s="33">
        <f t="shared" si="155"/>
        <v>0</v>
      </c>
      <c r="R289" s="33">
        <f t="shared" si="155"/>
        <v>0</v>
      </c>
      <c r="S289" s="34">
        <f t="shared" si="155"/>
        <v>0</v>
      </c>
      <c r="T289" s="34">
        <f t="shared" si="155"/>
        <v>0</v>
      </c>
      <c r="U289" s="35">
        <f t="shared" si="152"/>
        <v>0.47996927343353502</v>
      </c>
      <c r="V289" s="35">
        <f t="shared" si="152"/>
        <v>0.479871197617251</v>
      </c>
      <c r="W289" s="36">
        <f t="shared" si="155"/>
        <v>0.79999983967843036</v>
      </c>
      <c r="X289" s="36">
        <f t="shared" si="155"/>
        <v>0.79995732774849904</v>
      </c>
      <c r="AG289">
        <f t="shared" si="145"/>
        <v>57.888735014870583</v>
      </c>
      <c r="AH289" s="29">
        <f t="shared" si="156"/>
        <v>0.74999998498190057</v>
      </c>
      <c r="AI289" s="29">
        <f t="shared" si="156"/>
        <v>0.79999994692804588</v>
      </c>
      <c r="AJ289" s="29">
        <f t="shared" si="156"/>
        <v>1.1499999075113945</v>
      </c>
      <c r="AK289" s="29">
        <f t="shared" si="156"/>
        <v>1.1999999392749205</v>
      </c>
      <c r="AL289" s="29">
        <f t="shared" si="156"/>
        <v>0</v>
      </c>
      <c r="AM289" s="30">
        <f t="shared" si="156"/>
        <v>0</v>
      </c>
      <c r="AN289" s="31">
        <f t="shared" si="156"/>
        <v>0.4958606418247607</v>
      </c>
      <c r="AO289" s="32">
        <f t="shared" si="156"/>
        <v>0</v>
      </c>
      <c r="AP289" s="32">
        <f t="shared" si="156"/>
        <v>0</v>
      </c>
      <c r="AQ289" s="33">
        <f t="shared" si="156"/>
        <v>0</v>
      </c>
      <c r="AR289" s="33">
        <f t="shared" si="156"/>
        <v>0</v>
      </c>
      <c r="AS289" s="33">
        <f t="shared" si="156"/>
        <v>0</v>
      </c>
      <c r="AT289" s="34">
        <f t="shared" si="156"/>
        <v>0</v>
      </c>
      <c r="AU289" s="34">
        <f t="shared" si="156"/>
        <v>0</v>
      </c>
      <c r="AV289" s="35">
        <f t="shared" si="153"/>
        <v>0.47999422016723797</v>
      </c>
      <c r="AW289" s="35">
        <f t="shared" si="153"/>
        <v>0.47996833197877337</v>
      </c>
      <c r="AX289" s="36">
        <f t="shared" si="154"/>
        <v>0.79999994000897734</v>
      </c>
      <c r="AY289" s="36">
        <f t="shared" si="154"/>
        <v>0.79998464268234004</v>
      </c>
    </row>
    <row r="290" spans="6:51" x14ac:dyDescent="0.3">
      <c r="F290">
        <v>48</v>
      </c>
      <c r="G290" s="29">
        <f t="shared" si="155"/>
        <v>0.74999991937501509</v>
      </c>
      <c r="H290" s="29">
        <f t="shared" si="155"/>
        <v>0.79999963068512447</v>
      </c>
      <c r="I290" s="29">
        <f t="shared" si="155"/>
        <v>1.1499989106966126</v>
      </c>
      <c r="J290" s="29">
        <f t="shared" si="155"/>
        <v>1.1999995671225507</v>
      </c>
      <c r="K290" s="29">
        <f t="shared" si="155"/>
        <v>0</v>
      </c>
      <c r="L290" s="30">
        <f t="shared" si="155"/>
        <v>0</v>
      </c>
      <c r="M290" s="31">
        <f t="shared" si="155"/>
        <v>0.48967611898255348</v>
      </c>
      <c r="N290" s="32">
        <f t="shared" si="155"/>
        <v>0</v>
      </c>
      <c r="O290" s="32">
        <f t="shared" si="155"/>
        <v>0</v>
      </c>
      <c r="P290" s="33">
        <f t="shared" si="155"/>
        <v>0</v>
      </c>
      <c r="Q290" s="33">
        <f t="shared" si="155"/>
        <v>0</v>
      </c>
      <c r="R290" s="33">
        <f t="shared" si="155"/>
        <v>0</v>
      </c>
      <c r="S290" s="34">
        <f t="shared" si="155"/>
        <v>0</v>
      </c>
      <c r="T290" s="34">
        <f t="shared" si="155"/>
        <v>0</v>
      </c>
      <c r="U290" s="35">
        <f t="shared" ref="U290:V305" si="157">$C$5/100*U$163*U218</f>
        <v>0.47997410889793046</v>
      </c>
      <c r="V290" s="35">
        <f t="shared" si="157"/>
        <v>0.47988852913168328</v>
      </c>
      <c r="W290" s="36">
        <f t="shared" si="155"/>
        <v>0.79999985666257789</v>
      </c>
      <c r="X290" s="36">
        <f>X218*X$163</f>
        <v>0.79996185729921598</v>
      </c>
      <c r="AG290">
        <f t="shared" si="145"/>
        <v>59.107291399116981</v>
      </c>
      <c r="AH290" s="29">
        <f t="shared" si="156"/>
        <v>0.74999998704702642</v>
      </c>
      <c r="AI290" s="29">
        <f t="shared" si="156"/>
        <v>0.79999995690727743</v>
      </c>
      <c r="AJ290" s="29">
        <f t="shared" si="156"/>
        <v>1.1499999278109545</v>
      </c>
      <c r="AK290" s="29">
        <f t="shared" si="156"/>
        <v>1.1999999507467503</v>
      </c>
      <c r="AL290" s="29">
        <f t="shared" si="156"/>
        <v>0</v>
      </c>
      <c r="AM290" s="30">
        <f t="shared" si="156"/>
        <v>0</v>
      </c>
      <c r="AN290" s="31">
        <f t="shared" si="156"/>
        <v>0.49624952396224892</v>
      </c>
      <c r="AO290" s="32">
        <f t="shared" si="156"/>
        <v>0</v>
      </c>
      <c r="AP290" s="32">
        <f t="shared" si="156"/>
        <v>0</v>
      </c>
      <c r="AQ290" s="33">
        <f t="shared" si="156"/>
        <v>0</v>
      </c>
      <c r="AR290" s="33">
        <f t="shared" si="156"/>
        <v>0</v>
      </c>
      <c r="AS290" s="33">
        <f t="shared" si="156"/>
        <v>0</v>
      </c>
      <c r="AT290" s="34">
        <f t="shared" si="156"/>
        <v>0</v>
      </c>
      <c r="AU290" s="34">
        <f t="shared" si="156"/>
        <v>0</v>
      </c>
      <c r="AV290" s="35">
        <f t="shared" ref="AV290:AW305" si="158">$C$5/100*AV$163*AV218</f>
        <v>0.47999508458002632</v>
      </c>
      <c r="AW290" s="35">
        <f t="shared" si="158"/>
        <v>0.4799723344159913</v>
      </c>
      <c r="AX290" s="36">
        <f t="shared" ref="AX290:AY305" si="159">AX218*AX$163</f>
        <v>0.79999994478701919</v>
      </c>
      <c r="AY290" s="36">
        <f t="shared" si="159"/>
        <v>0.79998596791243837</v>
      </c>
    </row>
    <row r="291" spans="6:51" x14ac:dyDescent="0.3">
      <c r="F291">
        <v>49</v>
      </c>
      <c r="G291" s="29">
        <f t="shared" ref="G291:X306" si="160">G219*G$163</f>
        <v>0.74999993501479045</v>
      </c>
      <c r="H291" s="29">
        <f t="shared" si="160"/>
        <v>0.79999970292164169</v>
      </c>
      <c r="I291" s="29">
        <f t="shared" si="160"/>
        <v>1.1499991841861938</v>
      </c>
      <c r="J291" s="29">
        <f t="shared" si="160"/>
        <v>1.1999996531381429</v>
      </c>
      <c r="K291" s="29">
        <f t="shared" si="160"/>
        <v>0</v>
      </c>
      <c r="L291" s="30">
        <f t="shared" si="160"/>
        <v>0</v>
      </c>
      <c r="M291" s="31">
        <f t="shared" si="160"/>
        <v>0.49067652717991134</v>
      </c>
      <c r="N291" s="32">
        <f t="shared" si="160"/>
        <v>0</v>
      </c>
      <c r="O291" s="32">
        <f t="shared" si="160"/>
        <v>0</v>
      </c>
      <c r="P291" s="33">
        <f t="shared" si="160"/>
        <v>0</v>
      </c>
      <c r="Q291" s="33">
        <f t="shared" si="160"/>
        <v>0</v>
      </c>
      <c r="R291" s="33">
        <f t="shared" si="160"/>
        <v>0</v>
      </c>
      <c r="S291" s="34">
        <f t="shared" si="160"/>
        <v>0</v>
      </c>
      <c r="T291" s="34">
        <f t="shared" si="160"/>
        <v>0</v>
      </c>
      <c r="U291" s="35">
        <f t="shared" si="157"/>
        <v>0.47997810119541212</v>
      </c>
      <c r="V291" s="35">
        <f t="shared" si="157"/>
        <v>0.4799032070749028</v>
      </c>
      <c r="W291" s="36">
        <f t="shared" si="160"/>
        <v>0.79999987119888605</v>
      </c>
      <c r="X291" s="36">
        <f t="shared" si="160"/>
        <v>0.79996576627350557</v>
      </c>
      <c r="AG291">
        <f t="shared" si="145"/>
        <v>60.230137772832911</v>
      </c>
      <c r="AH291" s="29">
        <f t="shared" ref="AH291:AU306" si="161">AH219*AH$163</f>
        <v>0.74999998859279005</v>
      </c>
      <c r="AI291" s="29">
        <f t="shared" si="161"/>
        <v>0.79999996423613662</v>
      </c>
      <c r="AJ291" s="29">
        <f t="shared" si="161"/>
        <v>1.149999941982162</v>
      </c>
      <c r="AK291" s="29">
        <f t="shared" si="161"/>
        <v>1.1999999591520434</v>
      </c>
      <c r="AL291" s="29">
        <f t="shared" si="161"/>
        <v>0</v>
      </c>
      <c r="AM291" s="30">
        <f t="shared" si="161"/>
        <v>0</v>
      </c>
      <c r="AN291" s="31">
        <f t="shared" si="161"/>
        <v>0.49656663191489858</v>
      </c>
      <c r="AO291" s="32">
        <f t="shared" si="161"/>
        <v>0</v>
      </c>
      <c r="AP291" s="32">
        <f t="shared" si="161"/>
        <v>0</v>
      </c>
      <c r="AQ291" s="33">
        <f t="shared" si="161"/>
        <v>0</v>
      </c>
      <c r="AR291" s="33">
        <f t="shared" si="161"/>
        <v>0</v>
      </c>
      <c r="AS291" s="33">
        <f t="shared" si="161"/>
        <v>0</v>
      </c>
      <c r="AT291" s="34">
        <f t="shared" si="161"/>
        <v>0</v>
      </c>
      <c r="AU291" s="34">
        <f t="shared" si="161"/>
        <v>0</v>
      </c>
      <c r="AV291" s="35">
        <f t="shared" si="158"/>
        <v>0.47999574875159667</v>
      </c>
      <c r="AW291" s="35">
        <f t="shared" si="158"/>
        <v>0.4799754855384234</v>
      </c>
      <c r="AX291" s="36">
        <f t="shared" si="159"/>
        <v>0.79999994865565893</v>
      </c>
      <c r="AY291" s="36">
        <f t="shared" si="159"/>
        <v>0.79998704023635381</v>
      </c>
    </row>
    <row r="292" spans="6:51" x14ac:dyDescent="0.3">
      <c r="F292">
        <v>50</v>
      </c>
      <c r="G292" s="29">
        <f t="shared" si="160"/>
        <v>0.74999994701234396</v>
      </c>
      <c r="H292" s="29">
        <f t="shared" si="160"/>
        <v>0.79999975981936933</v>
      </c>
      <c r="I292" s="29">
        <f t="shared" si="160"/>
        <v>1.1499993832463702</v>
      </c>
      <c r="J292" s="29">
        <f t="shared" si="160"/>
        <v>1.1999997205541471</v>
      </c>
      <c r="K292" s="29">
        <f t="shared" si="160"/>
        <v>0</v>
      </c>
      <c r="L292" s="30">
        <f t="shared" si="160"/>
        <v>0</v>
      </c>
      <c r="M292" s="31">
        <f t="shared" si="160"/>
        <v>0.4915615714169832</v>
      </c>
      <c r="N292" s="32">
        <f t="shared" si="160"/>
        <v>0</v>
      </c>
      <c r="O292" s="32">
        <f t="shared" si="160"/>
        <v>0</v>
      </c>
      <c r="P292" s="33">
        <f t="shared" si="160"/>
        <v>0</v>
      </c>
      <c r="Q292" s="33">
        <f t="shared" si="160"/>
        <v>0</v>
      </c>
      <c r="R292" s="33">
        <f t="shared" si="160"/>
        <v>0</v>
      </c>
      <c r="S292" s="34">
        <f t="shared" si="160"/>
        <v>0</v>
      </c>
      <c r="T292" s="34">
        <f t="shared" si="160"/>
        <v>0</v>
      </c>
      <c r="U292" s="35">
        <f t="shared" si="157"/>
        <v>0.47998140908226133</v>
      </c>
      <c r="V292" s="35">
        <f t="shared" si="157"/>
        <v>0.47991567657134776</v>
      </c>
      <c r="W292" s="36">
        <f t="shared" si="160"/>
        <v>0.79999988370361519</v>
      </c>
      <c r="X292" s="36">
        <f t="shared" si="160"/>
        <v>0.79996915279968395</v>
      </c>
      <c r="AG292">
        <f t="shared" si="145"/>
        <v>61.264791560927208</v>
      </c>
      <c r="AH292" s="29">
        <f t="shared" si="161"/>
        <v>0.74999998977825344</v>
      </c>
      <c r="AI292" s="29">
        <f t="shared" si="161"/>
        <v>0.79999996974256027</v>
      </c>
      <c r="AJ292" s="29">
        <f t="shared" si="161"/>
        <v>1.149999952180758</v>
      </c>
      <c r="AK292" s="29">
        <f t="shared" si="161"/>
        <v>1.1999999654553162</v>
      </c>
      <c r="AL292" s="29">
        <f t="shared" si="161"/>
        <v>0</v>
      </c>
      <c r="AM292" s="30">
        <f t="shared" si="161"/>
        <v>0</v>
      </c>
      <c r="AN292" s="31">
        <f t="shared" si="161"/>
        <v>0.49682825725592894</v>
      </c>
      <c r="AO292" s="32">
        <f t="shared" si="161"/>
        <v>0</v>
      </c>
      <c r="AP292" s="32">
        <f t="shared" si="161"/>
        <v>0</v>
      </c>
      <c r="AQ292" s="33">
        <f t="shared" si="161"/>
        <v>0</v>
      </c>
      <c r="AR292" s="33">
        <f t="shared" si="161"/>
        <v>0</v>
      </c>
      <c r="AS292" s="33">
        <f t="shared" si="161"/>
        <v>0</v>
      </c>
      <c r="AT292" s="34">
        <f t="shared" si="161"/>
        <v>0</v>
      </c>
      <c r="AU292" s="34">
        <f t="shared" si="161"/>
        <v>0</v>
      </c>
      <c r="AV292" s="35">
        <f t="shared" si="158"/>
        <v>0.47999626829890396</v>
      </c>
      <c r="AW292" s="35">
        <f t="shared" si="158"/>
        <v>0.47997800521897432</v>
      </c>
      <c r="AX292" s="36">
        <f t="shared" si="159"/>
        <v>0.79999995183188954</v>
      </c>
      <c r="AY292" s="36">
        <f t="shared" si="159"/>
        <v>0.79998791965806126</v>
      </c>
    </row>
    <row r="293" spans="6:51" x14ac:dyDescent="0.3">
      <c r="F293">
        <v>51</v>
      </c>
      <c r="G293" s="29">
        <f t="shared" si="160"/>
        <v>0.74999995631466121</v>
      </c>
      <c r="H293" s="29">
        <f t="shared" si="160"/>
        <v>0.79999980485271049</v>
      </c>
      <c r="I293" s="29">
        <f t="shared" si="160"/>
        <v>1.149999529409125</v>
      </c>
      <c r="J293" s="29">
        <f t="shared" si="160"/>
        <v>1.1999997736676213</v>
      </c>
      <c r="K293" s="29">
        <f t="shared" si="160"/>
        <v>0</v>
      </c>
      <c r="L293" s="30">
        <f t="shared" si="160"/>
        <v>0</v>
      </c>
      <c r="M293" s="31">
        <f t="shared" si="160"/>
        <v>0.49234599733686013</v>
      </c>
      <c r="N293" s="32">
        <f t="shared" si="160"/>
        <v>0</v>
      </c>
      <c r="O293" s="32">
        <f t="shared" si="160"/>
        <v>0</v>
      </c>
      <c r="P293" s="33">
        <f t="shared" si="160"/>
        <v>0</v>
      </c>
      <c r="Q293" s="33">
        <f t="shared" si="160"/>
        <v>0</v>
      </c>
      <c r="R293" s="33">
        <f t="shared" si="160"/>
        <v>0</v>
      </c>
      <c r="S293" s="34">
        <f t="shared" si="160"/>
        <v>0</v>
      </c>
      <c r="T293" s="34">
        <f t="shared" si="160"/>
        <v>0</v>
      </c>
      <c r="U293" s="35">
        <f t="shared" si="157"/>
        <v>0.4799841595211361</v>
      </c>
      <c r="V293" s="35">
        <f t="shared" si="157"/>
        <v>0.47992630254438734</v>
      </c>
      <c r="W293" s="36">
        <f t="shared" si="160"/>
        <v>0.79999989451309761</v>
      </c>
      <c r="X293" s="36">
        <f t="shared" si="160"/>
        <v>0.79997209773618894</v>
      </c>
      <c r="AG293">
        <f t="shared" si="145"/>
        <v>62.218179741427043</v>
      </c>
      <c r="AH293" s="29">
        <f t="shared" si="161"/>
        <v>0.74999999070649381</v>
      </c>
      <c r="AI293" s="29">
        <f t="shared" si="161"/>
        <v>0.79999997396393285</v>
      </c>
      <c r="AJ293" s="29">
        <f t="shared" si="161"/>
        <v>1.1499999597175108</v>
      </c>
      <c r="AK293" s="29">
        <f t="shared" si="161"/>
        <v>1.1999999702802364</v>
      </c>
      <c r="AL293" s="29">
        <f t="shared" si="161"/>
        <v>0</v>
      </c>
      <c r="AM293" s="30">
        <f t="shared" si="161"/>
        <v>0</v>
      </c>
      <c r="AN293" s="31">
        <f t="shared" si="161"/>
        <v>0.49704637331797713</v>
      </c>
      <c r="AO293" s="32">
        <f t="shared" si="161"/>
        <v>0</v>
      </c>
      <c r="AP293" s="32">
        <f t="shared" si="161"/>
        <v>0</v>
      </c>
      <c r="AQ293" s="33">
        <f t="shared" si="161"/>
        <v>0</v>
      </c>
      <c r="AR293" s="33">
        <f t="shared" si="161"/>
        <v>0</v>
      </c>
      <c r="AS293" s="33">
        <f t="shared" si="161"/>
        <v>0</v>
      </c>
      <c r="AT293" s="34">
        <f t="shared" si="161"/>
        <v>0</v>
      </c>
      <c r="AU293" s="34">
        <f t="shared" si="161"/>
        <v>0</v>
      </c>
      <c r="AV293" s="35">
        <f t="shared" si="158"/>
        <v>0.47999668122930822</v>
      </c>
      <c r="AW293" s="35">
        <f t="shared" si="158"/>
        <v>0.47998004791321625</v>
      </c>
      <c r="AX293" s="36">
        <f t="shared" si="159"/>
        <v>0.79999995447141026</v>
      </c>
      <c r="AY293" s="36">
        <f t="shared" si="159"/>
        <v>0.79998864943225012</v>
      </c>
    </row>
    <row r="294" spans="6:51" x14ac:dyDescent="0.3">
      <c r="F294">
        <v>52</v>
      </c>
      <c r="G294" s="29">
        <f t="shared" si="160"/>
        <v>0.74999996360135968</v>
      </c>
      <c r="H294" s="29">
        <f t="shared" si="160"/>
        <v>0.79999984066585539</v>
      </c>
      <c r="I294" s="29">
        <f t="shared" si="160"/>
        <v>1.1499996376622854</v>
      </c>
      <c r="J294" s="29">
        <f t="shared" si="160"/>
        <v>1.1999998157270906</v>
      </c>
      <c r="K294" s="29">
        <f t="shared" si="160"/>
        <v>0</v>
      </c>
      <c r="L294" s="30">
        <f t="shared" si="160"/>
        <v>0</v>
      </c>
      <c r="M294" s="31">
        <f t="shared" si="160"/>
        <v>0.49304252500791418</v>
      </c>
      <c r="N294" s="32">
        <f t="shared" si="160"/>
        <v>0</v>
      </c>
      <c r="O294" s="32">
        <f t="shared" si="160"/>
        <v>0</v>
      </c>
      <c r="P294" s="33">
        <f t="shared" si="160"/>
        <v>0</v>
      </c>
      <c r="Q294" s="33">
        <f t="shared" si="160"/>
        <v>0</v>
      </c>
      <c r="R294" s="33">
        <f t="shared" si="160"/>
        <v>0</v>
      </c>
      <c r="S294" s="34">
        <f t="shared" si="160"/>
        <v>0</v>
      </c>
      <c r="T294" s="34">
        <f t="shared" si="160"/>
        <v>0</v>
      </c>
      <c r="U294" s="35">
        <f t="shared" si="157"/>
        <v>0.47998645438358012</v>
      </c>
      <c r="V294" s="35">
        <f t="shared" si="157"/>
        <v>0.47993538503552313</v>
      </c>
      <c r="W294" s="36">
        <f t="shared" si="160"/>
        <v>0.79999990390062692</v>
      </c>
      <c r="X294" s="36">
        <f t="shared" si="160"/>
        <v>0.79997466798009842</v>
      </c>
      <c r="AG294">
        <f t="shared" si="145"/>
        <v>63.096685221401138</v>
      </c>
      <c r="AH294" s="29">
        <f t="shared" si="161"/>
        <v>0.74999999144645035</v>
      </c>
      <c r="AI294" s="29">
        <f t="shared" si="161"/>
        <v>0.79999997725850902</v>
      </c>
      <c r="AJ294" s="29">
        <f t="shared" si="161"/>
        <v>1.1499999654177329</v>
      </c>
      <c r="AK294" s="29">
        <f t="shared" si="161"/>
        <v>1.1999999740412495</v>
      </c>
      <c r="AL294" s="29">
        <f t="shared" si="161"/>
        <v>0</v>
      </c>
      <c r="AM294" s="30">
        <f t="shared" si="161"/>
        <v>0</v>
      </c>
      <c r="AN294" s="31">
        <f t="shared" si="161"/>
        <v>0.49722992140227501</v>
      </c>
      <c r="AO294" s="32">
        <f t="shared" si="161"/>
        <v>0</v>
      </c>
      <c r="AP294" s="32">
        <f t="shared" si="161"/>
        <v>0</v>
      </c>
      <c r="AQ294" s="33">
        <f t="shared" si="161"/>
        <v>0</v>
      </c>
      <c r="AR294" s="33">
        <f t="shared" si="161"/>
        <v>0</v>
      </c>
      <c r="AS294" s="33">
        <f t="shared" si="161"/>
        <v>0</v>
      </c>
      <c r="AT294" s="34">
        <f t="shared" si="161"/>
        <v>0</v>
      </c>
      <c r="AU294" s="34">
        <f t="shared" si="161"/>
        <v>0</v>
      </c>
      <c r="AV294" s="35">
        <f t="shared" si="158"/>
        <v>0.47999701409744716</v>
      </c>
      <c r="AW294" s="35">
        <f t="shared" si="158"/>
        <v>0.4799817243132406</v>
      </c>
      <c r="AX294" s="36">
        <f t="shared" si="159"/>
        <v>0.79999995668826296</v>
      </c>
      <c r="AY294" s="36">
        <f t="shared" si="159"/>
        <v>0.79998926134568094</v>
      </c>
    </row>
    <row r="295" spans="6:51" x14ac:dyDescent="0.3">
      <c r="F295">
        <v>53</v>
      </c>
      <c r="G295" s="29">
        <f t="shared" si="160"/>
        <v>0.74999996936527891</v>
      </c>
      <c r="H295" s="29">
        <f t="shared" si="160"/>
        <v>0.79999986928040689</v>
      </c>
      <c r="I295" s="29">
        <f t="shared" si="160"/>
        <v>1.1499997185221162</v>
      </c>
      <c r="J295" s="29">
        <f t="shared" si="160"/>
        <v>1.1999998492005908</v>
      </c>
      <c r="K295" s="29">
        <f t="shared" si="160"/>
        <v>0</v>
      </c>
      <c r="L295" s="30">
        <f t="shared" si="160"/>
        <v>0</v>
      </c>
      <c r="M295" s="31">
        <f t="shared" si="160"/>
        <v>0.49366214162360844</v>
      </c>
      <c r="N295" s="32">
        <f t="shared" si="160"/>
        <v>0</v>
      </c>
      <c r="O295" s="32">
        <f t="shared" si="160"/>
        <v>0</v>
      </c>
      <c r="P295" s="33">
        <f t="shared" si="160"/>
        <v>0</v>
      </c>
      <c r="Q295" s="33">
        <f t="shared" si="160"/>
        <v>0</v>
      </c>
      <c r="R295" s="33">
        <f t="shared" si="160"/>
        <v>0</v>
      </c>
      <c r="S295" s="34">
        <f t="shared" si="160"/>
        <v>0</v>
      </c>
      <c r="T295" s="34">
        <f t="shared" si="160"/>
        <v>0</v>
      </c>
      <c r="U295" s="35">
        <f t="shared" si="157"/>
        <v>0.47998837567659014</v>
      </c>
      <c r="V295" s="35">
        <f t="shared" si="157"/>
        <v>0.47994317145094489</v>
      </c>
      <c r="W295" s="36">
        <f t="shared" si="160"/>
        <v>0.79999991208948495</v>
      </c>
      <c r="X295" s="36">
        <f t="shared" si="160"/>
        <v>0.79997691909578195</v>
      </c>
      <c r="AG295">
        <f t="shared" si="145"/>
        <v>63.906189570343123</v>
      </c>
      <c r="AH295" s="29">
        <f t="shared" si="161"/>
        <v>0.74999999204552914</v>
      </c>
      <c r="AI295" s="29">
        <f t="shared" si="161"/>
        <v>0.79999997987096227</v>
      </c>
      <c r="AJ295" s="29">
        <f t="shared" si="161"/>
        <v>1.1499999698174928</v>
      </c>
      <c r="AK295" s="29">
        <f t="shared" si="161"/>
        <v>1.1999999770206342</v>
      </c>
      <c r="AL295" s="29">
        <f t="shared" si="161"/>
        <v>0</v>
      </c>
      <c r="AM295" s="30">
        <f t="shared" si="161"/>
        <v>0</v>
      </c>
      <c r="AN295" s="31">
        <f t="shared" si="161"/>
        <v>0.49738567709271969</v>
      </c>
      <c r="AO295" s="32">
        <f t="shared" si="161"/>
        <v>0</v>
      </c>
      <c r="AP295" s="32">
        <f t="shared" si="161"/>
        <v>0</v>
      </c>
      <c r="AQ295" s="33">
        <f t="shared" si="161"/>
        <v>0</v>
      </c>
      <c r="AR295" s="33">
        <f t="shared" si="161"/>
        <v>0</v>
      </c>
      <c r="AS295" s="33">
        <f t="shared" si="161"/>
        <v>0</v>
      </c>
      <c r="AT295" s="34">
        <f t="shared" si="161"/>
        <v>0</v>
      </c>
      <c r="AU295" s="34">
        <f t="shared" si="161"/>
        <v>0</v>
      </c>
      <c r="AV295" s="35">
        <f t="shared" si="158"/>
        <v>0.47999728583264945</v>
      </c>
      <c r="AW295" s="35">
        <f t="shared" si="158"/>
        <v>0.47998311520189035</v>
      </c>
      <c r="AX295" s="36">
        <f t="shared" si="159"/>
        <v>0.79999995856752881</v>
      </c>
      <c r="AY295" s="36">
        <f t="shared" si="159"/>
        <v>0.79998977916634972</v>
      </c>
    </row>
    <row r="296" spans="6:51" x14ac:dyDescent="0.3">
      <c r="F296">
        <v>54</v>
      </c>
      <c r="G296" s="29">
        <f t="shared" si="160"/>
        <v>0.74999997396743256</v>
      </c>
      <c r="H296" s="29">
        <f t="shared" si="160"/>
        <v>0.79999989224898738</v>
      </c>
      <c r="I296" s="29">
        <f t="shared" si="160"/>
        <v>1.1499997794260344</v>
      </c>
      <c r="J296" s="29">
        <f t="shared" si="160"/>
        <v>1.199999875972366</v>
      </c>
      <c r="K296" s="29">
        <f t="shared" si="160"/>
        <v>0</v>
      </c>
      <c r="L296" s="30">
        <f t="shared" si="160"/>
        <v>0</v>
      </c>
      <c r="M296" s="31">
        <f t="shared" si="160"/>
        <v>0.49421435049387641</v>
      </c>
      <c r="N296" s="32">
        <f t="shared" si="160"/>
        <v>0</v>
      </c>
      <c r="O296" s="32">
        <f t="shared" si="160"/>
        <v>0</v>
      </c>
      <c r="P296" s="33">
        <f t="shared" si="160"/>
        <v>0</v>
      </c>
      <c r="Q296" s="33">
        <f t="shared" si="160"/>
        <v>0</v>
      </c>
      <c r="R296" s="33">
        <f t="shared" si="160"/>
        <v>0</v>
      </c>
      <c r="S296" s="34">
        <f t="shared" si="160"/>
        <v>0</v>
      </c>
      <c r="T296" s="34">
        <f t="shared" si="160"/>
        <v>0</v>
      </c>
      <c r="U296" s="35">
        <f t="shared" si="157"/>
        <v>0.47998998963068024</v>
      </c>
      <c r="V296" s="35">
        <f t="shared" si="157"/>
        <v>0.47994986637782455</v>
      </c>
      <c r="W296" s="36">
        <f t="shared" si="160"/>
        <v>0.79999991926305292</v>
      </c>
      <c r="X296" s="36">
        <f t="shared" si="160"/>
        <v>0.79997889741196049</v>
      </c>
      <c r="AG296">
        <f t="shared" si="145"/>
        <v>64.65211239711401</v>
      </c>
      <c r="AH296" s="29">
        <f t="shared" si="161"/>
        <v>0.74999999253714222</v>
      </c>
      <c r="AI296" s="29">
        <f t="shared" si="161"/>
        <v>0.79999998197209032</v>
      </c>
      <c r="AJ296" s="29">
        <f t="shared" si="161"/>
        <v>1.1499999732748114</v>
      </c>
      <c r="AK296" s="29">
        <f t="shared" si="161"/>
        <v>1.1999999794149827</v>
      </c>
      <c r="AL296" s="29">
        <f t="shared" si="161"/>
        <v>0</v>
      </c>
      <c r="AM296" s="30">
        <f t="shared" si="161"/>
        <v>0</v>
      </c>
      <c r="AN296" s="31">
        <f t="shared" si="161"/>
        <v>0.49751884441812833</v>
      </c>
      <c r="AO296" s="32">
        <f t="shared" si="161"/>
        <v>0</v>
      </c>
      <c r="AP296" s="32">
        <f t="shared" si="161"/>
        <v>0</v>
      </c>
      <c r="AQ296" s="33">
        <f t="shared" si="161"/>
        <v>0</v>
      </c>
      <c r="AR296" s="33">
        <f t="shared" si="161"/>
        <v>0</v>
      </c>
      <c r="AS296" s="33">
        <f t="shared" si="161"/>
        <v>0</v>
      </c>
      <c r="AT296" s="34">
        <f t="shared" si="161"/>
        <v>0</v>
      </c>
      <c r="AU296" s="34">
        <f t="shared" si="161"/>
        <v>0</v>
      </c>
      <c r="AV296" s="35">
        <f t="shared" si="158"/>
        <v>0.47999751017752512</v>
      </c>
      <c r="AW296" s="35">
        <f t="shared" si="158"/>
        <v>0.47998428051879077</v>
      </c>
      <c r="AX296" s="36">
        <f t="shared" si="159"/>
        <v>0.79999996017374064</v>
      </c>
      <c r="AY296" s="36">
        <f t="shared" si="159"/>
        <v>0.79999022094747341</v>
      </c>
    </row>
    <row r="297" spans="6:51" x14ac:dyDescent="0.3">
      <c r="F297">
        <v>55</v>
      </c>
      <c r="G297" s="29">
        <f t="shared" si="160"/>
        <v>0.74999997767485893</v>
      </c>
      <c r="H297" s="29">
        <f t="shared" si="160"/>
        <v>0.79999991076937671</v>
      </c>
      <c r="I297" s="29">
        <f t="shared" si="160"/>
        <v>1.1499998256753505</v>
      </c>
      <c r="J297" s="29">
        <f t="shared" si="160"/>
        <v>1.1999998974878927</v>
      </c>
      <c r="K297" s="29">
        <f t="shared" si="160"/>
        <v>0</v>
      </c>
      <c r="L297" s="30">
        <f t="shared" si="160"/>
        <v>0</v>
      </c>
      <c r="M297" s="31">
        <f t="shared" si="160"/>
        <v>0.49470738295355166</v>
      </c>
      <c r="N297" s="32">
        <f t="shared" si="160"/>
        <v>0</v>
      </c>
      <c r="O297" s="32">
        <f t="shared" si="160"/>
        <v>0</v>
      </c>
      <c r="P297" s="33">
        <f t="shared" si="160"/>
        <v>0</v>
      </c>
      <c r="Q297" s="33">
        <f t="shared" si="160"/>
        <v>0</v>
      </c>
      <c r="R297" s="33">
        <f t="shared" si="160"/>
        <v>0</v>
      </c>
      <c r="S297" s="34">
        <f t="shared" si="160"/>
        <v>0</v>
      </c>
      <c r="T297" s="34">
        <f t="shared" si="160"/>
        <v>0</v>
      </c>
      <c r="U297" s="35">
        <f t="shared" si="157"/>
        <v>0.47999134990718401</v>
      </c>
      <c r="V297" s="35">
        <f t="shared" si="157"/>
        <v>0.47995563947359543</v>
      </c>
      <c r="W297" s="36">
        <f t="shared" si="160"/>
        <v>0.79999992557270261</v>
      </c>
      <c r="X297" s="36">
        <f t="shared" si="160"/>
        <v>0.7999806417013976</v>
      </c>
      <c r="AG297">
        <f t="shared" si="145"/>
        <v>65.339447634071149</v>
      </c>
      <c r="AH297" s="29">
        <f t="shared" si="161"/>
        <v>0.74999999294535968</v>
      </c>
      <c r="AI297" s="29">
        <f t="shared" si="161"/>
        <v>0.79999998368351366</v>
      </c>
      <c r="AJ297" s="29">
        <f t="shared" si="161"/>
        <v>1.1499999760348487</v>
      </c>
      <c r="AK297" s="29">
        <f t="shared" si="161"/>
        <v>1.1999999813640068</v>
      </c>
      <c r="AL297" s="29">
        <f t="shared" si="161"/>
        <v>0</v>
      </c>
      <c r="AM297" s="30">
        <f t="shared" si="161"/>
        <v>0</v>
      </c>
      <c r="AN297" s="31">
        <f t="shared" si="161"/>
        <v>0.4976334702486172</v>
      </c>
      <c r="AO297" s="32">
        <f t="shared" si="161"/>
        <v>0</v>
      </c>
      <c r="AP297" s="32">
        <f t="shared" si="161"/>
        <v>0</v>
      </c>
      <c r="AQ297" s="33">
        <f t="shared" si="161"/>
        <v>0</v>
      </c>
      <c r="AR297" s="33">
        <f t="shared" si="161"/>
        <v>0</v>
      </c>
      <c r="AS297" s="33">
        <f t="shared" si="161"/>
        <v>0</v>
      </c>
      <c r="AT297" s="34">
        <f t="shared" si="161"/>
        <v>0</v>
      </c>
      <c r="AU297" s="34">
        <f t="shared" si="161"/>
        <v>0</v>
      </c>
      <c r="AV297" s="35">
        <f t="shared" si="158"/>
        <v>0.47999769727705743</v>
      </c>
      <c r="AW297" s="35">
        <f t="shared" si="158"/>
        <v>0.47998526541679559</v>
      </c>
      <c r="AX297" s="36">
        <f t="shared" si="159"/>
        <v>0.79999996155658215</v>
      </c>
      <c r="AY297" s="36">
        <f t="shared" si="159"/>
        <v>0.79999060059839211</v>
      </c>
    </row>
    <row r="298" spans="6:51" x14ac:dyDescent="0.3">
      <c r="F298">
        <v>56</v>
      </c>
      <c r="G298" s="29">
        <f t="shared" si="160"/>
        <v>0.74999998068695117</v>
      </c>
      <c r="H298" s="29">
        <f t="shared" si="160"/>
        <v>0.79999992576969414</v>
      </c>
      <c r="I298" s="29">
        <f t="shared" si="160"/>
        <v>1.1499998610781044</v>
      </c>
      <c r="J298" s="29">
        <f t="shared" si="160"/>
        <v>1.1999999148613163</v>
      </c>
      <c r="K298" s="29">
        <f t="shared" si="160"/>
        <v>0</v>
      </c>
      <c r="L298" s="30">
        <f t="shared" si="160"/>
        <v>0</v>
      </c>
      <c r="M298" s="31">
        <f t="shared" si="160"/>
        <v>0.4951483788161738</v>
      </c>
      <c r="N298" s="32">
        <f t="shared" si="160"/>
        <v>0</v>
      </c>
      <c r="O298" s="32">
        <f t="shared" si="160"/>
        <v>0</v>
      </c>
      <c r="P298" s="33">
        <f t="shared" si="160"/>
        <v>0</v>
      </c>
      <c r="Q298" s="33">
        <f t="shared" si="160"/>
        <v>0</v>
      </c>
      <c r="R298" s="33">
        <f t="shared" si="160"/>
        <v>0</v>
      </c>
      <c r="S298" s="34">
        <f t="shared" si="160"/>
        <v>0</v>
      </c>
      <c r="T298" s="34">
        <f t="shared" si="160"/>
        <v>0</v>
      </c>
      <c r="U298" s="35">
        <f t="shared" si="157"/>
        <v>0.47999250012220318</v>
      </c>
      <c r="V298" s="35">
        <f t="shared" si="157"/>
        <v>0.47996063182338161</v>
      </c>
      <c r="W298" s="36">
        <f t="shared" si="160"/>
        <v>0.79999993114399226</v>
      </c>
      <c r="X298" s="36">
        <f t="shared" si="160"/>
        <v>0.79998218453158454</v>
      </c>
      <c r="AG298">
        <f t="shared" si="145"/>
        <v>65.972796971304959</v>
      </c>
      <c r="AH298" s="29">
        <f t="shared" si="161"/>
        <v>0.74999999328786537</v>
      </c>
      <c r="AI298" s="29">
        <f t="shared" si="161"/>
        <v>0.79999998509341841</v>
      </c>
      <c r="AJ298" s="29">
        <f t="shared" si="161"/>
        <v>1.1499999782693051</v>
      </c>
      <c r="AK298" s="29">
        <f t="shared" si="161"/>
        <v>1.1999999829688379</v>
      </c>
      <c r="AL298" s="29">
        <f t="shared" si="161"/>
        <v>0</v>
      </c>
      <c r="AM298" s="30">
        <f t="shared" si="161"/>
        <v>0</v>
      </c>
      <c r="AN298" s="31">
        <f t="shared" si="161"/>
        <v>0.49773273784199562</v>
      </c>
      <c r="AO298" s="32">
        <f t="shared" si="161"/>
        <v>0</v>
      </c>
      <c r="AP298" s="32">
        <f t="shared" si="161"/>
        <v>0</v>
      </c>
      <c r="AQ298" s="33">
        <f t="shared" si="161"/>
        <v>0</v>
      </c>
      <c r="AR298" s="33">
        <f t="shared" si="161"/>
        <v>0</v>
      </c>
      <c r="AS298" s="33">
        <f t="shared" si="161"/>
        <v>0</v>
      </c>
      <c r="AT298" s="34">
        <f t="shared" si="161"/>
        <v>0</v>
      </c>
      <c r="AU298" s="34">
        <f t="shared" si="161"/>
        <v>0</v>
      </c>
      <c r="AV298" s="35">
        <f t="shared" si="158"/>
        <v>0.47999785473572815</v>
      </c>
      <c r="AW298" s="35">
        <f t="shared" si="158"/>
        <v>0.47998610438537059</v>
      </c>
      <c r="AX298" s="36">
        <f t="shared" si="159"/>
        <v>0.79999996275482588</v>
      </c>
      <c r="AY298" s="36">
        <f t="shared" si="159"/>
        <v>0.799990928975857</v>
      </c>
    </row>
    <row r="299" spans="6:51" x14ac:dyDescent="0.3">
      <c r="F299">
        <v>57</v>
      </c>
      <c r="G299" s="29">
        <f t="shared" si="160"/>
        <v>0.74999998315395155</v>
      </c>
      <c r="H299" s="29">
        <f t="shared" si="160"/>
        <v>0.79999993797224123</v>
      </c>
      <c r="I299" s="29">
        <f t="shared" si="160"/>
        <v>1.1499998883906084</v>
      </c>
      <c r="J299" s="29">
        <f t="shared" si="160"/>
        <v>1.1999999289554106</v>
      </c>
      <c r="K299" s="29">
        <f t="shared" si="160"/>
        <v>0</v>
      </c>
      <c r="L299" s="30">
        <f t="shared" si="160"/>
        <v>0</v>
      </c>
      <c r="M299" s="31">
        <f t="shared" si="160"/>
        <v>0.49554354014824514</v>
      </c>
      <c r="N299" s="32">
        <f t="shared" si="160"/>
        <v>0</v>
      </c>
      <c r="O299" s="32">
        <f t="shared" si="160"/>
        <v>0</v>
      </c>
      <c r="P299" s="33">
        <f t="shared" si="160"/>
        <v>0</v>
      </c>
      <c r="Q299" s="33">
        <f t="shared" si="160"/>
        <v>0</v>
      </c>
      <c r="R299" s="33">
        <f t="shared" si="160"/>
        <v>0</v>
      </c>
      <c r="S299" s="34">
        <f t="shared" si="160"/>
        <v>0</v>
      </c>
      <c r="T299" s="34">
        <f t="shared" si="160"/>
        <v>0</v>
      </c>
      <c r="U299" s="35">
        <f t="shared" si="157"/>
        <v>0.47999347583881424</v>
      </c>
      <c r="V299" s="35">
        <f t="shared" si="157"/>
        <v>0.47996496107661241</v>
      </c>
      <c r="W299" s="36">
        <f t="shared" si="160"/>
        <v>0.79999993608155651</v>
      </c>
      <c r="X299" s="36">
        <f t="shared" si="160"/>
        <v>0.79998355335504523</v>
      </c>
      <c r="AG299">
        <f t="shared" si="145"/>
        <v>66.556400664824807</v>
      </c>
      <c r="AH299" s="29">
        <f t="shared" si="161"/>
        <v>0.74999999357788161</v>
      </c>
      <c r="AI299" s="29">
        <f t="shared" si="161"/>
        <v>0.79999998626681523</v>
      </c>
      <c r="AJ299" s="29">
        <f t="shared" si="161"/>
        <v>1.1499999801009082</v>
      </c>
      <c r="AK299" s="29">
        <f t="shared" si="161"/>
        <v>1.1999999843039237</v>
      </c>
      <c r="AL299" s="29">
        <f t="shared" si="161"/>
        <v>0</v>
      </c>
      <c r="AM299" s="30">
        <f t="shared" si="161"/>
        <v>0</v>
      </c>
      <c r="AN299" s="31">
        <f t="shared" si="161"/>
        <v>0.49781917780600804</v>
      </c>
      <c r="AO299" s="32">
        <f t="shared" si="161"/>
        <v>0</v>
      </c>
      <c r="AP299" s="32">
        <f t="shared" si="161"/>
        <v>0</v>
      </c>
      <c r="AQ299" s="33">
        <f t="shared" si="161"/>
        <v>0</v>
      </c>
      <c r="AR299" s="33">
        <f t="shared" si="161"/>
        <v>0</v>
      </c>
      <c r="AS299" s="33">
        <f t="shared" si="161"/>
        <v>0</v>
      </c>
      <c r="AT299" s="34">
        <f t="shared" si="161"/>
        <v>0</v>
      </c>
      <c r="AU299" s="34">
        <f t="shared" si="161"/>
        <v>0</v>
      </c>
      <c r="AV299" s="35">
        <f t="shared" si="158"/>
        <v>0.47999798833423879</v>
      </c>
      <c r="AW299" s="35">
        <f t="shared" si="158"/>
        <v>0.47998682410734722</v>
      </c>
      <c r="AX299" s="36">
        <f t="shared" si="159"/>
        <v>0.79999996379910421</v>
      </c>
      <c r="AY299" s="36">
        <f t="shared" si="159"/>
        <v>0.7999912146552135</v>
      </c>
    </row>
    <row r="300" spans="6:51" x14ac:dyDescent="0.3">
      <c r="F300">
        <v>58</v>
      </c>
      <c r="G300" s="29">
        <f t="shared" si="160"/>
        <v>0.74999998519006217</v>
      </c>
      <c r="H300" s="29">
        <f t="shared" si="160"/>
        <v>0.79999994794155738</v>
      </c>
      <c r="I300" s="29">
        <f t="shared" si="160"/>
        <v>1.1499999096229325</v>
      </c>
      <c r="J300" s="29">
        <f t="shared" si="160"/>
        <v>1.199999940441361</v>
      </c>
      <c r="K300" s="29">
        <f t="shared" si="160"/>
        <v>0</v>
      </c>
      <c r="L300" s="30">
        <f t="shared" si="160"/>
        <v>0</v>
      </c>
      <c r="M300" s="31">
        <f t="shared" si="160"/>
        <v>0.49589826241116153</v>
      </c>
      <c r="N300" s="32">
        <f t="shared" si="160"/>
        <v>0</v>
      </c>
      <c r="O300" s="32">
        <f t="shared" si="160"/>
        <v>0</v>
      </c>
      <c r="P300" s="33">
        <f t="shared" si="160"/>
        <v>0</v>
      </c>
      <c r="Q300" s="33">
        <f t="shared" si="160"/>
        <v>0</v>
      </c>
      <c r="R300" s="33">
        <f t="shared" si="160"/>
        <v>0</v>
      </c>
      <c r="S300" s="34">
        <f t="shared" si="160"/>
        <v>0</v>
      </c>
      <c r="T300" s="34">
        <f t="shared" si="160"/>
        <v>0</v>
      </c>
      <c r="U300" s="35">
        <f t="shared" si="157"/>
        <v>0.47999430614430227</v>
      </c>
      <c r="V300" s="35">
        <f t="shared" si="157"/>
        <v>0.47996872560822729</v>
      </c>
      <c r="W300" s="36">
        <f t="shared" si="160"/>
        <v>0.79999994047298728</v>
      </c>
      <c r="X300" s="36">
        <f t="shared" si="160"/>
        <v>0.79998477139277302</v>
      </c>
      <c r="AG300">
        <f t="shared" si="145"/>
        <v>67.094165924953685</v>
      </c>
      <c r="AH300" s="29">
        <f t="shared" si="161"/>
        <v>0.7499999938254539</v>
      </c>
      <c r="AI300" s="29">
        <f t="shared" si="161"/>
        <v>0.79999998725236299</v>
      </c>
      <c r="AJ300" s="29">
        <f t="shared" si="161"/>
        <v>1.1499999816190181</v>
      </c>
      <c r="AK300" s="29">
        <f t="shared" si="161"/>
        <v>1.1999999854249164</v>
      </c>
      <c r="AL300" s="29">
        <f t="shared" si="161"/>
        <v>0</v>
      </c>
      <c r="AM300" s="30">
        <f t="shared" si="161"/>
        <v>0</v>
      </c>
      <c r="AN300" s="31">
        <f t="shared" si="161"/>
        <v>0.49789482175844657</v>
      </c>
      <c r="AO300" s="32">
        <f t="shared" si="161"/>
        <v>0</v>
      </c>
      <c r="AP300" s="32">
        <f t="shared" si="161"/>
        <v>0</v>
      </c>
      <c r="AQ300" s="33">
        <f t="shared" si="161"/>
        <v>0</v>
      </c>
      <c r="AR300" s="33">
        <f t="shared" si="161"/>
        <v>0</v>
      </c>
      <c r="AS300" s="33">
        <f t="shared" si="161"/>
        <v>0</v>
      </c>
      <c r="AT300" s="34">
        <f t="shared" si="161"/>
        <v>0</v>
      </c>
      <c r="AU300" s="34">
        <f t="shared" si="161"/>
        <v>0</v>
      </c>
      <c r="AV300" s="35">
        <f t="shared" si="158"/>
        <v>0.47999810252402059</v>
      </c>
      <c r="AW300" s="35">
        <f t="shared" si="158"/>
        <v>0.4799874454702911</v>
      </c>
      <c r="AX300" s="36">
        <f t="shared" si="159"/>
        <v>0.79999996471389179</v>
      </c>
      <c r="AY300" s="36">
        <f t="shared" si="159"/>
        <v>0.79999146448400082</v>
      </c>
    </row>
    <row r="301" spans="6:51" x14ac:dyDescent="0.3">
      <c r="F301">
        <v>59</v>
      </c>
      <c r="G301" s="29">
        <f t="shared" si="160"/>
        <v>0.74999998688282599</v>
      </c>
      <c r="H301" s="29">
        <f t="shared" si="160"/>
        <v>0.79999995612074315</v>
      </c>
      <c r="I301" s="29">
        <f t="shared" si="160"/>
        <v>1.1499999262517797</v>
      </c>
      <c r="J301" s="29">
        <f t="shared" si="160"/>
        <v>1.1999999498436675</v>
      </c>
      <c r="K301" s="29">
        <f t="shared" si="160"/>
        <v>0</v>
      </c>
      <c r="L301" s="30">
        <f t="shared" si="160"/>
        <v>0</v>
      </c>
      <c r="M301" s="31">
        <f t="shared" si="160"/>
        <v>0.49621724639874437</v>
      </c>
      <c r="N301" s="32">
        <f t="shared" si="160"/>
        <v>0</v>
      </c>
      <c r="O301" s="32">
        <f t="shared" si="160"/>
        <v>0</v>
      </c>
      <c r="P301" s="33">
        <f t="shared" si="160"/>
        <v>0</v>
      </c>
      <c r="Q301" s="33">
        <f t="shared" si="160"/>
        <v>0</v>
      </c>
      <c r="R301" s="33">
        <f t="shared" si="160"/>
        <v>0</v>
      </c>
      <c r="S301" s="34">
        <f t="shared" si="160"/>
        <v>0</v>
      </c>
      <c r="T301" s="34">
        <f t="shared" si="160"/>
        <v>0</v>
      </c>
      <c r="U301" s="35">
        <f t="shared" si="157"/>
        <v>0.47999501490260277</v>
      </c>
      <c r="V301" s="35">
        <f t="shared" si="157"/>
        <v>0.47997200789855943</v>
      </c>
      <c r="W301" s="36">
        <f t="shared" si="160"/>
        <v>0.79999994439192834</v>
      </c>
      <c r="X301" s="36">
        <f t="shared" si="160"/>
        <v>0.79998585835268876</v>
      </c>
      <c r="AG301">
        <f t="shared" si="145"/>
        <v>67.589693074991615</v>
      </c>
      <c r="AH301" s="29">
        <f t="shared" si="161"/>
        <v>0.74999999403832429</v>
      </c>
      <c r="AI301" s="29">
        <f t="shared" si="161"/>
        <v>0.79999998808699302</v>
      </c>
      <c r="AJ301" s="29">
        <f t="shared" si="161"/>
        <v>1.1499999828898035</v>
      </c>
      <c r="AK301" s="29">
        <f t="shared" si="161"/>
        <v>1.1999999863740105</v>
      </c>
      <c r="AL301" s="29">
        <f t="shared" si="161"/>
        <v>0</v>
      </c>
      <c r="AM301" s="30">
        <f t="shared" si="161"/>
        <v>0</v>
      </c>
      <c r="AN301" s="31">
        <f t="shared" si="161"/>
        <v>0.49796131565767504</v>
      </c>
      <c r="AO301" s="32">
        <f t="shared" si="161"/>
        <v>0</v>
      </c>
      <c r="AP301" s="32">
        <f t="shared" si="161"/>
        <v>0</v>
      </c>
      <c r="AQ301" s="33">
        <f t="shared" si="161"/>
        <v>0</v>
      </c>
      <c r="AR301" s="33">
        <f t="shared" si="161"/>
        <v>0</v>
      </c>
      <c r="AS301" s="33">
        <f t="shared" si="161"/>
        <v>0</v>
      </c>
      <c r="AT301" s="34">
        <f t="shared" si="161"/>
        <v>0</v>
      </c>
      <c r="AU301" s="34">
        <f t="shared" si="161"/>
        <v>0</v>
      </c>
      <c r="AV301" s="35">
        <f t="shared" si="158"/>
        <v>0.4799982007739908</v>
      </c>
      <c r="AW301" s="35">
        <f t="shared" si="158"/>
        <v>0.47998798500393192</v>
      </c>
      <c r="AX301" s="36">
        <f t="shared" si="159"/>
        <v>0.79999996551894603</v>
      </c>
      <c r="AY301" s="36">
        <f t="shared" si="159"/>
        <v>0.79999168398513976</v>
      </c>
    </row>
    <row r="302" spans="6:51" x14ac:dyDescent="0.3">
      <c r="F302">
        <v>60</v>
      </c>
      <c r="G302" s="29">
        <f t="shared" si="160"/>
        <v>0.74999998829989678</v>
      </c>
      <c r="H302" s="29">
        <f t="shared" si="160"/>
        <v>0.79999996285903086</v>
      </c>
      <c r="I302" s="29">
        <f t="shared" si="160"/>
        <v>1.1499999393698856</v>
      </c>
      <c r="J302" s="29">
        <f t="shared" si="160"/>
        <v>1.1999999575740217</v>
      </c>
      <c r="K302" s="29">
        <f t="shared" si="160"/>
        <v>0</v>
      </c>
      <c r="L302" s="30">
        <f t="shared" si="160"/>
        <v>0</v>
      </c>
      <c r="M302" s="31">
        <f t="shared" si="160"/>
        <v>0.49650459387243301</v>
      </c>
      <c r="N302" s="32">
        <f t="shared" si="160"/>
        <v>0</v>
      </c>
      <c r="O302" s="32">
        <f t="shared" si="160"/>
        <v>0</v>
      </c>
      <c r="P302" s="33">
        <f t="shared" si="160"/>
        <v>0</v>
      </c>
      <c r="Q302" s="33">
        <f t="shared" si="160"/>
        <v>0</v>
      </c>
      <c r="R302" s="33">
        <f t="shared" si="160"/>
        <v>0</v>
      </c>
      <c r="S302" s="34">
        <f t="shared" si="160"/>
        <v>0</v>
      </c>
      <c r="T302" s="34">
        <f t="shared" si="160"/>
        <v>0</v>
      </c>
      <c r="U302" s="35">
        <f t="shared" si="157"/>
        <v>0.47999562175179578</v>
      </c>
      <c r="V302" s="35">
        <f t="shared" si="157"/>
        <v>0.47997487728577626</v>
      </c>
      <c r="W302" s="36">
        <f t="shared" si="160"/>
        <v>0.79999994790055584</v>
      </c>
      <c r="X302" s="36">
        <f t="shared" si="160"/>
        <v>0.79998683101603563</v>
      </c>
      <c r="AG302">
        <f t="shared" si="145"/>
        <v>68.046299655278801</v>
      </c>
      <c r="AH302" s="29">
        <f t="shared" si="161"/>
        <v>0.74999999422253838</v>
      </c>
      <c r="AI302" s="29">
        <f t="shared" si="161"/>
        <v>0.79999998879909895</v>
      </c>
      <c r="AJ302" s="29">
        <f t="shared" si="161"/>
        <v>1.1499999839630208</v>
      </c>
      <c r="AK302" s="29">
        <f t="shared" si="161"/>
        <v>1.1999999871836171</v>
      </c>
      <c r="AL302" s="29">
        <f t="shared" si="161"/>
        <v>0</v>
      </c>
      <c r="AM302" s="30">
        <f t="shared" si="161"/>
        <v>0</v>
      </c>
      <c r="AN302" s="31">
        <f t="shared" si="161"/>
        <v>0.49802000436918392</v>
      </c>
      <c r="AO302" s="32">
        <f t="shared" si="161"/>
        <v>0</v>
      </c>
      <c r="AP302" s="32">
        <f t="shared" si="161"/>
        <v>0</v>
      </c>
      <c r="AQ302" s="33">
        <f t="shared" si="161"/>
        <v>0</v>
      </c>
      <c r="AR302" s="33">
        <f t="shared" si="161"/>
        <v>0</v>
      </c>
      <c r="AS302" s="33">
        <f t="shared" si="161"/>
        <v>0</v>
      </c>
      <c r="AT302" s="34">
        <f t="shared" si="161"/>
        <v>0</v>
      </c>
      <c r="AU302" s="34">
        <f t="shared" si="161"/>
        <v>0</v>
      </c>
      <c r="AV302" s="35">
        <f t="shared" si="158"/>
        <v>0.47999828581737169</v>
      </c>
      <c r="AW302" s="35">
        <f t="shared" si="158"/>
        <v>0.47998845592173084</v>
      </c>
      <c r="AX302" s="36">
        <f t="shared" si="159"/>
        <v>0.79999996623036829</v>
      </c>
      <c r="AY302" s="36">
        <f t="shared" si="159"/>
        <v>0.79999187765451996</v>
      </c>
    </row>
    <row r="303" spans="6:51" x14ac:dyDescent="0.3">
      <c r="F303">
        <v>61</v>
      </c>
      <c r="G303" s="29">
        <f t="shared" si="160"/>
        <v>0.74999998949396818</v>
      </c>
      <c r="H303" s="29">
        <f t="shared" si="160"/>
        <v>0.79999996843279764</v>
      </c>
      <c r="I303" s="29">
        <f t="shared" si="160"/>
        <v>1.1499999497916062</v>
      </c>
      <c r="J303" s="29">
        <f t="shared" si="160"/>
        <v>1.1999999639569785</v>
      </c>
      <c r="K303" s="29">
        <f t="shared" si="160"/>
        <v>0</v>
      </c>
      <c r="L303" s="30">
        <f t="shared" si="160"/>
        <v>0</v>
      </c>
      <c r="M303" s="31">
        <f t="shared" si="160"/>
        <v>0.49676388935039556</v>
      </c>
      <c r="N303" s="32">
        <f t="shared" si="160"/>
        <v>0</v>
      </c>
      <c r="O303" s="32">
        <f t="shared" si="160"/>
        <v>0</v>
      </c>
      <c r="P303" s="33">
        <f t="shared" si="160"/>
        <v>0</v>
      </c>
      <c r="Q303" s="33">
        <f t="shared" si="160"/>
        <v>0</v>
      </c>
      <c r="R303" s="33">
        <f t="shared" si="160"/>
        <v>0</v>
      </c>
      <c r="S303" s="34">
        <f t="shared" si="160"/>
        <v>0</v>
      </c>
      <c r="T303" s="34">
        <f t="shared" si="160"/>
        <v>0</v>
      </c>
      <c r="U303" s="35">
        <f t="shared" si="157"/>
        <v>0.47999614290089748</v>
      </c>
      <c r="V303" s="35">
        <f t="shared" si="157"/>
        <v>0.47997739221317193</v>
      </c>
      <c r="W303" s="36">
        <f t="shared" si="160"/>
        <v>0.79999995105157662</v>
      </c>
      <c r="X303" s="36">
        <f t="shared" si="160"/>
        <v>0.79998770371767303</v>
      </c>
      <c r="AG303">
        <f t="shared" si="145"/>
        <v>68.467042634035067</v>
      </c>
      <c r="AH303" s="29">
        <f t="shared" si="161"/>
        <v>0.74999999438287401</v>
      </c>
      <c r="AI303" s="29">
        <f t="shared" si="161"/>
        <v>0.79999998941077077</v>
      </c>
      <c r="AJ303" s="29">
        <f t="shared" si="161"/>
        <v>1.1499999848766149</v>
      </c>
      <c r="AK303" s="29">
        <f t="shared" si="161"/>
        <v>1.1999999878789316</v>
      </c>
      <c r="AL303" s="29">
        <f t="shared" si="161"/>
        <v>0</v>
      </c>
      <c r="AM303" s="30">
        <f t="shared" si="161"/>
        <v>0</v>
      </c>
      <c r="AN303" s="31">
        <f t="shared" si="161"/>
        <v>0.49807199546038233</v>
      </c>
      <c r="AO303" s="32">
        <f t="shared" si="161"/>
        <v>0</v>
      </c>
      <c r="AP303" s="32">
        <f t="shared" si="161"/>
        <v>0</v>
      </c>
      <c r="AQ303" s="33">
        <f t="shared" si="161"/>
        <v>0</v>
      </c>
      <c r="AR303" s="33">
        <f t="shared" si="161"/>
        <v>0</v>
      </c>
      <c r="AS303" s="33">
        <f t="shared" si="161"/>
        <v>0</v>
      </c>
      <c r="AT303" s="34">
        <f t="shared" si="161"/>
        <v>0</v>
      </c>
      <c r="AU303" s="34">
        <f t="shared" si="161"/>
        <v>0</v>
      </c>
      <c r="AV303" s="35">
        <f t="shared" si="158"/>
        <v>0.47999835982983446</v>
      </c>
      <c r="AW303" s="35">
        <f t="shared" si="158"/>
        <v>0.47998886888536402</v>
      </c>
      <c r="AX303" s="36">
        <f t="shared" si="159"/>
        <v>0.7999999668613943</v>
      </c>
      <c r="AY303" s="36">
        <f t="shared" si="159"/>
        <v>0.79999204918337063</v>
      </c>
    </row>
    <row r="304" spans="6:51" x14ac:dyDescent="0.3">
      <c r="F304">
        <v>62</v>
      </c>
      <c r="G304" s="29">
        <f t="shared" si="160"/>
        <v>0.74999999050639166</v>
      </c>
      <c r="H304" s="29">
        <f t="shared" si="160"/>
        <v>0.79999997306164428</v>
      </c>
      <c r="I304" s="29">
        <f t="shared" si="160"/>
        <v>1.1499999581280638</v>
      </c>
      <c r="J304" s="29">
        <f t="shared" si="160"/>
        <v>1.1999999692494943</v>
      </c>
      <c r="K304" s="29">
        <f t="shared" si="160"/>
        <v>0</v>
      </c>
      <c r="L304" s="30">
        <f t="shared" si="160"/>
        <v>0</v>
      </c>
      <c r="M304" s="31">
        <f t="shared" si="160"/>
        <v>0.49699827012936082</v>
      </c>
      <c r="N304" s="32">
        <f t="shared" si="160"/>
        <v>0</v>
      </c>
      <c r="O304" s="32">
        <f t="shared" si="160"/>
        <v>0</v>
      </c>
      <c r="P304" s="33">
        <f t="shared" si="160"/>
        <v>0</v>
      </c>
      <c r="Q304" s="33">
        <f t="shared" si="160"/>
        <v>0</v>
      </c>
      <c r="R304" s="33">
        <f t="shared" si="160"/>
        <v>0</v>
      </c>
      <c r="S304" s="34">
        <f t="shared" si="160"/>
        <v>0</v>
      </c>
      <c r="T304" s="34">
        <f t="shared" si="160"/>
        <v>0</v>
      </c>
      <c r="U304" s="35">
        <f t="shared" si="157"/>
        <v>0.47999659176819642</v>
      </c>
      <c r="V304" s="35">
        <f t="shared" si="157"/>
        <v>0.47997960206874291</v>
      </c>
      <c r="W304" s="36">
        <f t="shared" si="160"/>
        <v>0.7999999538898438</v>
      </c>
      <c r="X304" s="36">
        <f t="shared" si="160"/>
        <v>0.79998848874082229</v>
      </c>
      <c r="AG304">
        <f t="shared" si="145"/>
        <v>68.854738873676126</v>
      </c>
      <c r="AH304" s="29">
        <f t="shared" si="161"/>
        <v>0.74999999452314847</v>
      </c>
      <c r="AI304" s="29">
        <f t="shared" si="161"/>
        <v>0.79999998993938481</v>
      </c>
      <c r="AJ304" s="29">
        <f t="shared" si="161"/>
        <v>1.1499999856599008</v>
      </c>
      <c r="AK304" s="29">
        <f t="shared" si="161"/>
        <v>1.1999999884797599</v>
      </c>
      <c r="AL304" s="29">
        <f t="shared" si="161"/>
        <v>0</v>
      </c>
      <c r="AM304" s="30">
        <f t="shared" si="161"/>
        <v>0</v>
      </c>
      <c r="AN304" s="31">
        <f t="shared" si="161"/>
        <v>0.49811820781943134</v>
      </c>
      <c r="AO304" s="32">
        <f t="shared" si="161"/>
        <v>0</v>
      </c>
      <c r="AP304" s="32">
        <f t="shared" si="161"/>
        <v>0</v>
      </c>
      <c r="AQ304" s="33">
        <f t="shared" si="161"/>
        <v>0</v>
      </c>
      <c r="AR304" s="33">
        <f t="shared" si="161"/>
        <v>0</v>
      </c>
      <c r="AS304" s="33">
        <f t="shared" si="161"/>
        <v>0</v>
      </c>
      <c r="AT304" s="34">
        <f t="shared" si="161"/>
        <v>0</v>
      </c>
      <c r="AU304" s="34">
        <f t="shared" si="161"/>
        <v>0</v>
      </c>
      <c r="AV304" s="35">
        <f t="shared" si="158"/>
        <v>0.47999842455974862</v>
      </c>
      <c r="AW304" s="35">
        <f t="shared" si="158"/>
        <v>0.47998923257258941</v>
      </c>
      <c r="AX304" s="36">
        <f t="shared" si="159"/>
        <v>0.7999999674229934</v>
      </c>
      <c r="AY304" s="36">
        <f t="shared" si="159"/>
        <v>0.79999220162634055</v>
      </c>
    </row>
    <row r="305" spans="5:51" x14ac:dyDescent="0.3">
      <c r="F305">
        <v>63</v>
      </c>
      <c r="G305" s="29">
        <f t="shared" si="160"/>
        <v>0.74999999136985251</v>
      </c>
      <c r="H305" s="29">
        <f t="shared" si="160"/>
        <v>0.79999997692075064</v>
      </c>
      <c r="I305" s="29">
        <f t="shared" si="160"/>
        <v>1.1499999648409893</v>
      </c>
      <c r="J305" s="29">
        <f t="shared" si="160"/>
        <v>1.1999999736558611</v>
      </c>
      <c r="K305" s="29">
        <f t="shared" si="160"/>
        <v>0</v>
      </c>
      <c r="L305" s="30">
        <f t="shared" si="160"/>
        <v>0</v>
      </c>
      <c r="M305" s="31">
        <f t="shared" si="160"/>
        <v>0.4972104862986958</v>
      </c>
      <c r="N305" s="32">
        <f t="shared" si="160"/>
        <v>0</v>
      </c>
      <c r="O305" s="32">
        <f t="shared" si="160"/>
        <v>0</v>
      </c>
      <c r="P305" s="33">
        <f t="shared" si="160"/>
        <v>0</v>
      </c>
      <c r="Q305" s="33">
        <f t="shared" si="160"/>
        <v>0</v>
      </c>
      <c r="R305" s="33">
        <f t="shared" si="160"/>
        <v>0</v>
      </c>
      <c r="S305" s="34">
        <f t="shared" si="160"/>
        <v>0</v>
      </c>
      <c r="T305" s="34">
        <f t="shared" si="160"/>
        <v>0</v>
      </c>
      <c r="U305" s="35">
        <f t="shared" si="157"/>
        <v>0.47999697949413161</v>
      </c>
      <c r="V305" s="35">
        <f t="shared" si="157"/>
        <v>0.47998154869485904</v>
      </c>
      <c r="W305" s="36">
        <f t="shared" si="160"/>
        <v>0.79999995645367072</v>
      </c>
      <c r="X305" s="36">
        <f t="shared" si="160"/>
        <v>0.79998919664259649</v>
      </c>
      <c r="AG305">
        <f t="shared" si="145"/>
        <v>69.211983989628195</v>
      </c>
      <c r="AH305" s="29">
        <f t="shared" si="161"/>
        <v>0.7499999946464424</v>
      </c>
      <c r="AI305" s="29">
        <f t="shared" si="161"/>
        <v>0.79999999039874914</v>
      </c>
      <c r="AJ305" s="29">
        <f t="shared" si="161"/>
        <v>1.1499999863357968</v>
      </c>
      <c r="AK305" s="29">
        <f t="shared" si="161"/>
        <v>1.199999989001832</v>
      </c>
      <c r="AL305" s="29">
        <f t="shared" si="161"/>
        <v>0</v>
      </c>
      <c r="AM305" s="30">
        <f t="shared" si="161"/>
        <v>0</v>
      </c>
      <c r="AN305" s="31">
        <f t="shared" si="161"/>
        <v>0.49815940906463463</v>
      </c>
      <c r="AO305" s="32">
        <f t="shared" si="161"/>
        <v>0</v>
      </c>
      <c r="AP305" s="32">
        <f t="shared" si="161"/>
        <v>0</v>
      </c>
      <c r="AQ305" s="33">
        <f t="shared" si="161"/>
        <v>0</v>
      </c>
      <c r="AR305" s="33">
        <f t="shared" si="161"/>
        <v>0</v>
      </c>
      <c r="AS305" s="33">
        <f t="shared" si="161"/>
        <v>0</v>
      </c>
      <c r="AT305" s="34">
        <f t="shared" si="161"/>
        <v>0</v>
      </c>
      <c r="AU305" s="34">
        <f t="shared" si="161"/>
        <v>0</v>
      </c>
      <c r="AV305" s="35">
        <f t="shared" si="158"/>
        <v>0.47999848142456847</v>
      </c>
      <c r="AW305" s="35">
        <f t="shared" si="158"/>
        <v>0.47998955410379834</v>
      </c>
      <c r="AX305" s="36">
        <f t="shared" si="159"/>
        <v>0.79999996792432349</v>
      </c>
      <c r="AY305" s="36">
        <f t="shared" si="159"/>
        <v>0.7999923375299014</v>
      </c>
    </row>
    <row r="306" spans="5:51" x14ac:dyDescent="0.3">
      <c r="F306">
        <v>64</v>
      </c>
      <c r="G306" s="29">
        <f t="shared" si="160"/>
        <v>0.74999999211036728</v>
      </c>
      <c r="H306" s="29">
        <f t="shared" si="160"/>
        <v>0.79999998015040497</v>
      </c>
      <c r="I306" s="29">
        <f t="shared" si="160"/>
        <v>1.1499999702815651</v>
      </c>
      <c r="J306" s="29">
        <f t="shared" si="160"/>
        <v>1.1999999773391714</v>
      </c>
      <c r="K306" s="29">
        <f t="shared" si="160"/>
        <v>0</v>
      </c>
      <c r="L306" s="30">
        <f t="shared" si="160"/>
        <v>0</v>
      </c>
      <c r="M306" s="31">
        <f t="shared" si="160"/>
        <v>0.4974029522363716</v>
      </c>
      <c r="N306" s="32">
        <f t="shared" si="160"/>
        <v>0</v>
      </c>
      <c r="O306" s="32">
        <f t="shared" si="160"/>
        <v>0</v>
      </c>
      <c r="P306" s="33">
        <f t="shared" si="160"/>
        <v>0</v>
      </c>
      <c r="Q306" s="33">
        <f t="shared" si="160"/>
        <v>0</v>
      </c>
      <c r="R306" s="33">
        <f t="shared" si="160"/>
        <v>0</v>
      </c>
      <c r="S306" s="34">
        <f t="shared" si="160"/>
        <v>0</v>
      </c>
      <c r="T306" s="34">
        <f t="shared" si="160"/>
        <v>0</v>
      </c>
      <c r="U306" s="35">
        <f t="shared" ref="U306:V312" si="162">$C$5/100*U$163*U234</f>
        <v>0.47999731535455359</v>
      </c>
      <c r="V306" s="35">
        <f t="shared" si="162"/>
        <v>0.47998326763032517</v>
      </c>
      <c r="W306" s="36">
        <f t="shared" si="160"/>
        <v>0.79999995877590313</v>
      </c>
      <c r="X306" s="36">
        <f>X234*X$163</f>
        <v>0.79998983652333111</v>
      </c>
      <c r="AG306">
        <f t="shared" si="145"/>
        <v>69.541169727900453</v>
      </c>
      <c r="AH306" s="29">
        <f t="shared" si="161"/>
        <v>0.74999999475526513</v>
      </c>
      <c r="AI306" s="29">
        <f t="shared" si="161"/>
        <v>0.79999999079994177</v>
      </c>
      <c r="AJ306" s="29">
        <f t="shared" si="161"/>
        <v>1.1499999869224193</v>
      </c>
      <c r="AK306" s="29">
        <f t="shared" si="161"/>
        <v>1.199999989457762</v>
      </c>
      <c r="AL306" s="29">
        <f t="shared" si="161"/>
        <v>0</v>
      </c>
      <c r="AM306" s="30">
        <f t="shared" si="161"/>
        <v>0</v>
      </c>
      <c r="AN306" s="31">
        <f t="shared" si="161"/>
        <v>0.49819624458876027</v>
      </c>
      <c r="AO306" s="32">
        <f t="shared" si="161"/>
        <v>0</v>
      </c>
      <c r="AP306" s="32">
        <f t="shared" si="161"/>
        <v>0</v>
      </c>
      <c r="AQ306" s="33">
        <f t="shared" si="161"/>
        <v>0</v>
      </c>
      <c r="AR306" s="33">
        <f t="shared" si="161"/>
        <v>0</v>
      </c>
      <c r="AS306" s="33">
        <f t="shared" si="161"/>
        <v>0</v>
      </c>
      <c r="AT306" s="34">
        <f t="shared" si="161"/>
        <v>0</v>
      </c>
      <c r="AU306" s="34">
        <f t="shared" si="161"/>
        <v>0</v>
      </c>
      <c r="AV306" s="35">
        <f t="shared" ref="AV306:AW312" si="163">$C$5/100*AV$163*AV234</f>
        <v>0.4799985315829679</v>
      </c>
      <c r="AW306" s="35">
        <f t="shared" si="163"/>
        <v>0.4799898393657826</v>
      </c>
      <c r="AX306" s="36">
        <f t="shared" ref="AX306:AY312" si="164">AX234*AX$163</f>
        <v>0.7999999683730834</v>
      </c>
      <c r="AY306" s="36">
        <f t="shared" si="164"/>
        <v>0.79999245903141958</v>
      </c>
    </row>
    <row r="307" spans="5:51" x14ac:dyDescent="0.3">
      <c r="F307">
        <v>65</v>
      </c>
      <c r="G307" s="29">
        <f t="shared" ref="G307:X312" si="165">G235*G$163</f>
        <v>0.74999999274878193</v>
      </c>
      <c r="H307" s="29">
        <f t="shared" si="165"/>
        <v>0.79999998286338259</v>
      </c>
      <c r="I307" s="29">
        <f t="shared" si="165"/>
        <v>1.1499999747186294</v>
      </c>
      <c r="J307" s="29">
        <f t="shared" si="165"/>
        <v>1.199999980430152</v>
      </c>
      <c r="K307" s="29">
        <f t="shared" si="165"/>
        <v>0</v>
      </c>
      <c r="L307" s="30">
        <f t="shared" si="165"/>
        <v>0</v>
      </c>
      <c r="M307" s="31">
        <f t="shared" si="165"/>
        <v>0.49757779084843384</v>
      </c>
      <c r="N307" s="32">
        <f t="shared" si="165"/>
        <v>0</v>
      </c>
      <c r="O307" s="32">
        <f t="shared" si="165"/>
        <v>0</v>
      </c>
      <c r="P307" s="33">
        <f t="shared" si="165"/>
        <v>0</v>
      </c>
      <c r="Q307" s="33">
        <f t="shared" si="165"/>
        <v>0</v>
      </c>
      <c r="R307" s="33">
        <f t="shared" si="165"/>
        <v>0</v>
      </c>
      <c r="S307" s="34">
        <f t="shared" si="165"/>
        <v>0</v>
      </c>
      <c r="T307" s="34">
        <f t="shared" si="165"/>
        <v>0</v>
      </c>
      <c r="U307" s="35">
        <f t="shared" si="162"/>
        <v>0.47999760709466605</v>
      </c>
      <c r="V307" s="35">
        <f t="shared" si="162"/>
        <v>0.47998478913482751</v>
      </c>
      <c r="W307" s="36">
        <f t="shared" si="165"/>
        <v>0.79999996088479752</v>
      </c>
      <c r="X307" s="36">
        <f t="shared" si="165"/>
        <v>0.79999041625013789</v>
      </c>
      <c r="AG307">
        <f t="shared" ref="AG307:AG312" si="166">AE79</f>
        <v>69.844499977757209</v>
      </c>
      <c r="AH307" s="29">
        <f t="shared" ref="AH307:AU312" si="167">AH235*AH$163</f>
        <v>0.74999999485167812</v>
      </c>
      <c r="AI307" s="29">
        <f t="shared" si="167"/>
        <v>0.79999999115192855</v>
      </c>
      <c r="AJ307" s="29">
        <f t="shared" si="167"/>
        <v>1.1499999874342357</v>
      </c>
      <c r="AK307" s="29">
        <f t="shared" si="167"/>
        <v>1.199999989857754</v>
      </c>
      <c r="AL307" s="29">
        <f t="shared" si="167"/>
        <v>0</v>
      </c>
      <c r="AM307" s="30">
        <f t="shared" si="167"/>
        <v>0</v>
      </c>
      <c r="AN307" s="31">
        <f t="shared" si="167"/>
        <v>0.49822926030035014</v>
      </c>
      <c r="AO307" s="32">
        <f t="shared" si="167"/>
        <v>0</v>
      </c>
      <c r="AP307" s="32">
        <f t="shared" si="167"/>
        <v>0</v>
      </c>
      <c r="AQ307" s="33">
        <f t="shared" si="167"/>
        <v>0</v>
      </c>
      <c r="AR307" s="33">
        <f t="shared" si="167"/>
        <v>0</v>
      </c>
      <c r="AS307" s="33">
        <f t="shared" si="167"/>
        <v>0</v>
      </c>
      <c r="AT307" s="34">
        <f t="shared" si="167"/>
        <v>0</v>
      </c>
      <c r="AU307" s="34">
        <f t="shared" si="167"/>
        <v>0</v>
      </c>
      <c r="AV307" s="35">
        <f t="shared" si="163"/>
        <v>0.47999857598939522</v>
      </c>
      <c r="AW307" s="35">
        <f t="shared" si="163"/>
        <v>0.47999009325989578</v>
      </c>
      <c r="AX307" s="36">
        <f t="shared" si="164"/>
        <v>0.79999996877578716</v>
      </c>
      <c r="AY307" s="36">
        <f t="shared" si="164"/>
        <v>0.79999256793630769</v>
      </c>
    </row>
    <row r="308" spans="5:51" x14ac:dyDescent="0.3">
      <c r="F308">
        <v>66</v>
      </c>
      <c r="G308" s="29">
        <f t="shared" si="165"/>
        <v>0.74999999330190836</v>
      </c>
      <c r="H308" s="29">
        <f t="shared" si="165"/>
        <v>0.79999998515068249</v>
      </c>
      <c r="I308" s="29">
        <f t="shared" si="165"/>
        <v>1.1499999783592889</v>
      </c>
      <c r="J308" s="29">
        <f t="shared" si="165"/>
        <v>1.1999999830340038</v>
      </c>
      <c r="K308" s="29">
        <f t="shared" si="165"/>
        <v>0</v>
      </c>
      <c r="L308" s="30">
        <f t="shared" si="165"/>
        <v>0</v>
      </c>
      <c r="M308" s="31">
        <f t="shared" si="165"/>
        <v>0.49773687162098723</v>
      </c>
      <c r="N308" s="32">
        <f t="shared" si="165"/>
        <v>0</v>
      </c>
      <c r="O308" s="32">
        <f t="shared" si="165"/>
        <v>0</v>
      </c>
      <c r="P308" s="33">
        <f t="shared" si="165"/>
        <v>0</v>
      </c>
      <c r="Q308" s="33">
        <f t="shared" si="165"/>
        <v>0</v>
      </c>
      <c r="R308" s="33">
        <f t="shared" si="165"/>
        <v>0</v>
      </c>
      <c r="S308" s="34">
        <f t="shared" si="165"/>
        <v>0</v>
      </c>
      <c r="T308" s="34">
        <f t="shared" si="165"/>
        <v>0</v>
      </c>
      <c r="U308" s="35">
        <f t="shared" si="162"/>
        <v>0.47999786119963012</v>
      </c>
      <c r="V308" s="35">
        <f t="shared" si="162"/>
        <v>0.47998613903598281</v>
      </c>
      <c r="W308" s="36">
        <f t="shared" si="165"/>
        <v>0.79999996280474461</v>
      </c>
      <c r="X308" s="36">
        <f t="shared" si="165"/>
        <v>0.79999094264304249</v>
      </c>
      <c r="AG308">
        <f t="shared" si="166"/>
        <v>70.124005526694646</v>
      </c>
      <c r="AH308" s="29">
        <f t="shared" si="167"/>
        <v>0.74999999493738834</v>
      </c>
      <c r="AI308" s="29">
        <f t="shared" si="167"/>
        <v>0.79999999146202638</v>
      </c>
      <c r="AJ308" s="29">
        <f t="shared" si="167"/>
        <v>1.1499999878829081</v>
      </c>
      <c r="AK308" s="29">
        <f t="shared" si="167"/>
        <v>1.1999999902101333</v>
      </c>
      <c r="AL308" s="29">
        <f t="shared" si="167"/>
        <v>0</v>
      </c>
      <c r="AM308" s="30">
        <f t="shared" si="167"/>
        <v>0</v>
      </c>
      <c r="AN308" s="31">
        <f t="shared" si="167"/>
        <v>0.49825892057237003</v>
      </c>
      <c r="AO308" s="32">
        <f t="shared" si="167"/>
        <v>0</v>
      </c>
      <c r="AP308" s="32">
        <f t="shared" si="167"/>
        <v>0</v>
      </c>
      <c r="AQ308" s="33">
        <f t="shared" si="167"/>
        <v>0</v>
      </c>
      <c r="AR308" s="33">
        <f t="shared" si="167"/>
        <v>0</v>
      </c>
      <c r="AS308" s="33">
        <f t="shared" si="167"/>
        <v>0</v>
      </c>
      <c r="AT308" s="34">
        <f t="shared" si="167"/>
        <v>0</v>
      </c>
      <c r="AU308" s="34">
        <f t="shared" si="167"/>
        <v>0</v>
      </c>
      <c r="AV308" s="35">
        <f t="shared" si="163"/>
        <v>0.47999861543574268</v>
      </c>
      <c r="AW308" s="35">
        <f t="shared" si="163"/>
        <v>0.47999031989401963</v>
      </c>
      <c r="AX308" s="36">
        <f t="shared" si="164"/>
        <v>0.79999996913797888</v>
      </c>
      <c r="AY308" s="36">
        <f t="shared" si="164"/>
        <v>0.79999266577862982</v>
      </c>
    </row>
    <row r="309" spans="5:51" x14ac:dyDescent="0.3">
      <c r="F309">
        <v>67</v>
      </c>
      <c r="G309" s="29">
        <f t="shared" si="165"/>
        <v>0.74999999378338789</v>
      </c>
      <c r="H309" s="29">
        <f t="shared" si="165"/>
        <v>0.79999998708600284</v>
      </c>
      <c r="I309" s="29">
        <f t="shared" si="165"/>
        <v>1.1499999813640824</v>
      </c>
      <c r="J309" s="29">
        <f t="shared" si="165"/>
        <v>1.1999999852357153</v>
      </c>
      <c r="K309" s="29">
        <f t="shared" si="165"/>
        <v>0</v>
      </c>
      <c r="L309" s="30">
        <f t="shared" si="165"/>
        <v>0</v>
      </c>
      <c r="M309" s="31">
        <f t="shared" si="165"/>
        <v>0.49788184339101899</v>
      </c>
      <c r="N309" s="32">
        <f t="shared" si="165"/>
        <v>0</v>
      </c>
      <c r="O309" s="32">
        <f t="shared" si="165"/>
        <v>0</v>
      </c>
      <c r="P309" s="33">
        <f t="shared" si="165"/>
        <v>0</v>
      </c>
      <c r="Q309" s="33">
        <f t="shared" si="165"/>
        <v>0</v>
      </c>
      <c r="R309" s="33">
        <f t="shared" si="165"/>
        <v>0</v>
      </c>
      <c r="S309" s="34">
        <f t="shared" si="165"/>
        <v>0</v>
      </c>
      <c r="T309" s="34">
        <f t="shared" si="165"/>
        <v>0</v>
      </c>
      <c r="U309" s="35">
        <f t="shared" si="162"/>
        <v>0.47999808311445546</v>
      </c>
      <c r="V309" s="35">
        <f t="shared" si="162"/>
        <v>0.47998733943142347</v>
      </c>
      <c r="W309" s="36">
        <f t="shared" si="165"/>
        <v>0.79999996455686695</v>
      </c>
      <c r="X309" s="36">
        <f t="shared" si="165"/>
        <v>0.79999142163044556</v>
      </c>
      <c r="AG309">
        <f t="shared" si="166"/>
        <v>70.381557656506004</v>
      </c>
      <c r="AH309" s="29">
        <f t="shared" si="167"/>
        <v>0.74999999501381953</v>
      </c>
      <c r="AI309" s="29">
        <f t="shared" si="167"/>
        <v>0.79999999173625291</v>
      </c>
      <c r="AJ309" s="29">
        <f t="shared" si="167"/>
        <v>1.1499999882779213</v>
      </c>
      <c r="AK309" s="29">
        <f t="shared" si="167"/>
        <v>1.1999999905217442</v>
      </c>
      <c r="AL309" s="29">
        <f t="shared" si="167"/>
        <v>0</v>
      </c>
      <c r="AM309" s="30">
        <f t="shared" si="167"/>
        <v>0</v>
      </c>
      <c r="AN309" s="31">
        <f t="shared" si="167"/>
        <v>0.498285622515244</v>
      </c>
      <c r="AO309" s="32">
        <f t="shared" si="167"/>
        <v>0</v>
      </c>
      <c r="AP309" s="32">
        <f t="shared" si="167"/>
        <v>0</v>
      </c>
      <c r="AQ309" s="33">
        <f t="shared" si="167"/>
        <v>0</v>
      </c>
      <c r="AR309" s="33">
        <f t="shared" si="167"/>
        <v>0</v>
      </c>
      <c r="AS309" s="33">
        <f t="shared" si="167"/>
        <v>0</v>
      </c>
      <c r="AT309" s="34">
        <f t="shared" si="167"/>
        <v>0</v>
      </c>
      <c r="AU309" s="34">
        <f t="shared" si="167"/>
        <v>0</v>
      </c>
      <c r="AV309" s="35">
        <f t="shared" si="163"/>
        <v>0.47999865058346902</v>
      </c>
      <c r="AW309" s="35">
        <f t="shared" si="163"/>
        <v>0.47999052273234422</v>
      </c>
      <c r="AX309" s="36">
        <f t="shared" si="164"/>
        <v>0.79999996946440388</v>
      </c>
      <c r="AY309" s="36">
        <f t="shared" si="164"/>
        <v>0.79999275386909963</v>
      </c>
    </row>
    <row r="310" spans="5:51" x14ac:dyDescent="0.3">
      <c r="F310">
        <v>68</v>
      </c>
      <c r="G310" s="29">
        <f t="shared" si="165"/>
        <v>0.74999999420435559</v>
      </c>
      <c r="H310" s="29">
        <f t="shared" si="165"/>
        <v>0.79999998872924671</v>
      </c>
      <c r="I310" s="29">
        <f t="shared" si="165"/>
        <v>1.1499999838582011</v>
      </c>
      <c r="J310" s="29">
        <f t="shared" si="165"/>
        <v>1.1999999871042069</v>
      </c>
      <c r="K310" s="29">
        <f t="shared" si="165"/>
        <v>0</v>
      </c>
      <c r="L310" s="30">
        <f t="shared" si="165"/>
        <v>0</v>
      </c>
      <c r="M310" s="31">
        <f t="shared" si="165"/>
        <v>0.49801416260497322</v>
      </c>
      <c r="N310" s="32">
        <f t="shared" si="165"/>
        <v>0</v>
      </c>
      <c r="O310" s="32">
        <f t="shared" si="165"/>
        <v>0</v>
      </c>
      <c r="P310" s="33">
        <f t="shared" si="165"/>
        <v>0</v>
      </c>
      <c r="Q310" s="33">
        <f t="shared" si="165"/>
        <v>0</v>
      </c>
      <c r="R310" s="33">
        <f t="shared" si="165"/>
        <v>0</v>
      </c>
      <c r="S310" s="34">
        <f t="shared" si="165"/>
        <v>0</v>
      </c>
      <c r="T310" s="34">
        <f t="shared" si="165"/>
        <v>0</v>
      </c>
      <c r="U310" s="35">
        <f t="shared" si="162"/>
        <v>0.47999827742317264</v>
      </c>
      <c r="V310" s="35">
        <f t="shared" si="162"/>
        <v>0.47998840927213493</v>
      </c>
      <c r="W310" s="36">
        <f t="shared" si="165"/>
        <v>0.79999996615951419</v>
      </c>
      <c r="X310" s="36">
        <f t="shared" si="165"/>
        <v>0.79999185837935216</v>
      </c>
      <c r="AG310">
        <f t="shared" si="166"/>
        <v>70.618880671460559</v>
      </c>
      <c r="AH310" s="29">
        <f t="shared" si="167"/>
        <v>0.74999999508216741</v>
      </c>
      <c r="AI310" s="29">
        <f t="shared" si="167"/>
        <v>0.79999999197959248</v>
      </c>
      <c r="AJ310" s="29">
        <f t="shared" si="167"/>
        <v>1.1499999886270516</v>
      </c>
      <c r="AK310" s="29">
        <f t="shared" si="167"/>
        <v>1.1999999907982546</v>
      </c>
      <c r="AL310" s="29">
        <f t="shared" si="167"/>
        <v>0</v>
      </c>
      <c r="AM310" s="30">
        <f t="shared" si="167"/>
        <v>0</v>
      </c>
      <c r="AN310" s="31">
        <f t="shared" si="167"/>
        <v>0.49830970740803121</v>
      </c>
      <c r="AO310" s="32">
        <f t="shared" si="167"/>
        <v>0</v>
      </c>
      <c r="AP310" s="32">
        <f t="shared" si="167"/>
        <v>0</v>
      </c>
      <c r="AQ310" s="33">
        <f t="shared" si="167"/>
        <v>0</v>
      </c>
      <c r="AR310" s="33">
        <f t="shared" si="167"/>
        <v>0</v>
      </c>
      <c r="AS310" s="33">
        <f t="shared" si="167"/>
        <v>0</v>
      </c>
      <c r="AT310" s="34">
        <f t="shared" si="167"/>
        <v>0</v>
      </c>
      <c r="AU310" s="34">
        <f t="shared" si="167"/>
        <v>0</v>
      </c>
      <c r="AV310" s="35">
        <f t="shared" si="163"/>
        <v>0.4799986819885802</v>
      </c>
      <c r="AW310" s="35">
        <f t="shared" si="163"/>
        <v>0.47999070471318706</v>
      </c>
      <c r="AX310" s="36">
        <f t="shared" si="164"/>
        <v>0.79999996975914389</v>
      </c>
      <c r="AY310" s="36">
        <f t="shared" si="164"/>
        <v>0.79999283333338367</v>
      </c>
    </row>
    <row r="311" spans="5:51" x14ac:dyDescent="0.3">
      <c r="F311">
        <v>69</v>
      </c>
      <c r="G311" s="29">
        <f t="shared" si="165"/>
        <v>0.7499999945739525</v>
      </c>
      <c r="H311" s="29">
        <f t="shared" si="165"/>
        <v>0.79999999012927681</v>
      </c>
      <c r="I311" s="29">
        <f t="shared" si="165"/>
        <v>1.1499999859398449</v>
      </c>
      <c r="J311" s="29">
        <f t="shared" si="165"/>
        <v>1.1999999886955788</v>
      </c>
      <c r="K311" s="29">
        <f t="shared" si="165"/>
        <v>0</v>
      </c>
      <c r="L311" s="30">
        <f t="shared" si="165"/>
        <v>0</v>
      </c>
      <c r="M311" s="31">
        <f t="shared" si="165"/>
        <v>0.49813511771789093</v>
      </c>
      <c r="N311" s="32">
        <f t="shared" si="165"/>
        <v>0</v>
      </c>
      <c r="O311" s="32">
        <f t="shared" si="165"/>
        <v>0</v>
      </c>
      <c r="P311" s="33">
        <f t="shared" si="165"/>
        <v>0</v>
      </c>
      <c r="Q311" s="33">
        <f t="shared" si="165"/>
        <v>0</v>
      </c>
      <c r="R311" s="33">
        <f t="shared" si="165"/>
        <v>0</v>
      </c>
      <c r="S311" s="34">
        <f t="shared" si="165"/>
        <v>0</v>
      </c>
      <c r="T311" s="34">
        <f t="shared" si="165"/>
        <v>0</v>
      </c>
      <c r="U311" s="35">
        <f t="shared" si="162"/>
        <v>0.47999844799522351</v>
      </c>
      <c r="V311" s="35">
        <f t="shared" si="162"/>
        <v>0.47998936484828769</v>
      </c>
      <c r="W311" s="36">
        <f t="shared" si="165"/>
        <v>0.79999996762867509</v>
      </c>
      <c r="X311" s="36">
        <f t="shared" si="165"/>
        <v>0.7999922574047833</v>
      </c>
      <c r="AG311">
        <f t="shared" si="166"/>
        <v>70.837563442472316</v>
      </c>
      <c r="AH311" s="29">
        <f t="shared" si="167"/>
        <v>0.74999999514344262</v>
      </c>
      <c r="AI311" s="29">
        <f t="shared" si="167"/>
        <v>0.7999999921962021</v>
      </c>
      <c r="AJ311" s="29">
        <f t="shared" si="167"/>
        <v>1.1499999889367236</v>
      </c>
      <c r="AK311" s="29">
        <f t="shared" si="167"/>
        <v>1.1999999910443908</v>
      </c>
      <c r="AL311" s="29">
        <f t="shared" si="167"/>
        <v>0</v>
      </c>
      <c r="AM311" s="30">
        <f t="shared" si="167"/>
        <v>0</v>
      </c>
      <c r="AN311" s="31">
        <f t="shared" si="167"/>
        <v>0.49833146991548299</v>
      </c>
      <c r="AO311" s="32">
        <f t="shared" si="167"/>
        <v>0</v>
      </c>
      <c r="AP311" s="32">
        <f t="shared" si="167"/>
        <v>0</v>
      </c>
      <c r="AQ311" s="33">
        <f t="shared" si="167"/>
        <v>0</v>
      </c>
      <c r="AR311" s="33">
        <f t="shared" si="167"/>
        <v>0</v>
      </c>
      <c r="AS311" s="33">
        <f t="shared" si="167"/>
        <v>0</v>
      </c>
      <c r="AT311" s="34">
        <f t="shared" si="167"/>
        <v>0</v>
      </c>
      <c r="AU311" s="34">
        <f t="shared" si="167"/>
        <v>0</v>
      </c>
      <c r="AV311" s="35">
        <f t="shared" si="163"/>
        <v>0.47999871012121442</v>
      </c>
      <c r="AW311" s="35">
        <f t="shared" si="163"/>
        <v>0.47999086834238203</v>
      </c>
      <c r="AX311" s="36">
        <f t="shared" si="164"/>
        <v>0.79999997002572776</v>
      </c>
      <c r="AY311" s="36">
        <f t="shared" si="164"/>
        <v>0.79999290514289134</v>
      </c>
    </row>
    <row r="312" spans="5:51" x14ac:dyDescent="0.3">
      <c r="F312">
        <v>70</v>
      </c>
      <c r="G312" s="29">
        <f t="shared" si="165"/>
        <v>0.74999999489972402</v>
      </c>
      <c r="H312" s="29">
        <f t="shared" si="165"/>
        <v>0.79999999132608934</v>
      </c>
      <c r="I312" s="29">
        <f t="shared" si="165"/>
        <v>1.1499999876864833</v>
      </c>
      <c r="J312" s="29">
        <f t="shared" si="165"/>
        <v>1.1999999900556624</v>
      </c>
      <c r="K312" s="29">
        <f t="shared" si="165"/>
        <v>0</v>
      </c>
      <c r="L312" s="30">
        <f t="shared" si="165"/>
        <v>0</v>
      </c>
      <c r="M312" s="31">
        <f t="shared" si="165"/>
        <v>0.4982458502878101</v>
      </c>
      <c r="N312" s="32">
        <f t="shared" si="165"/>
        <v>0</v>
      </c>
      <c r="O312" s="32">
        <f t="shared" si="165"/>
        <v>0</v>
      </c>
      <c r="P312" s="33">
        <f t="shared" si="165"/>
        <v>0</v>
      </c>
      <c r="Q312" s="33">
        <f t="shared" si="165"/>
        <v>0</v>
      </c>
      <c r="R312" s="33">
        <f t="shared" si="165"/>
        <v>0</v>
      </c>
      <c r="S312" s="34">
        <f t="shared" si="165"/>
        <v>0</v>
      </c>
      <c r="T312" s="34">
        <f t="shared" si="165"/>
        <v>0</v>
      </c>
      <c r="U312" s="35">
        <f t="shared" si="162"/>
        <v>0.47999859810538792</v>
      </c>
      <c r="V312" s="35">
        <f t="shared" si="162"/>
        <v>0.47999022019481735</v>
      </c>
      <c r="W312" s="36">
        <f t="shared" si="165"/>
        <v>0.79999996897832304</v>
      </c>
      <c r="X312" s="36">
        <f t="shared" si="165"/>
        <v>0.79999262266196114</v>
      </c>
      <c r="AG312">
        <f t="shared" si="166"/>
        <v>71.039070044546008</v>
      </c>
      <c r="AH312" s="29">
        <f t="shared" si="167"/>
        <v>0.74999999519850435</v>
      </c>
      <c r="AI312" s="29">
        <f t="shared" si="167"/>
        <v>0.79999999238957031</v>
      </c>
      <c r="AJ312" s="29">
        <f t="shared" si="167"/>
        <v>1.1499999892122834</v>
      </c>
      <c r="AK312" s="29">
        <f t="shared" si="167"/>
        <v>1.1999999912641184</v>
      </c>
      <c r="AL312" s="29">
        <f t="shared" si="167"/>
        <v>0</v>
      </c>
      <c r="AM312" s="30">
        <f t="shared" si="167"/>
        <v>0</v>
      </c>
      <c r="AN312" s="31">
        <f t="shared" si="167"/>
        <v>0.49835116556749509</v>
      </c>
      <c r="AO312" s="32">
        <f t="shared" si="167"/>
        <v>0</v>
      </c>
      <c r="AP312" s="32">
        <f t="shared" si="167"/>
        <v>0</v>
      </c>
      <c r="AQ312" s="33">
        <f t="shared" si="167"/>
        <v>0</v>
      </c>
      <c r="AR312" s="33">
        <f t="shared" si="167"/>
        <v>0</v>
      </c>
      <c r="AS312" s="33">
        <f t="shared" si="167"/>
        <v>0</v>
      </c>
      <c r="AT312" s="34">
        <f t="shared" si="167"/>
        <v>0</v>
      </c>
      <c r="AU312" s="34">
        <f t="shared" si="167"/>
        <v>0</v>
      </c>
      <c r="AV312" s="35">
        <f t="shared" si="163"/>
        <v>0.47999873538111798</v>
      </c>
      <c r="AW312" s="35">
        <f t="shared" si="163"/>
        <v>0.47999101576784331</v>
      </c>
      <c r="AX312" s="36">
        <f t="shared" si="164"/>
        <v>0.79999997026721936</v>
      </c>
      <c r="AY312" s="36">
        <f t="shared" si="164"/>
        <v>0.79999297013969395</v>
      </c>
    </row>
    <row r="314" spans="5:51" x14ac:dyDescent="0.3">
      <c r="E314" t="s">
        <v>85</v>
      </c>
      <c r="F314">
        <v>0</v>
      </c>
      <c r="G314" s="29">
        <f>G$160+G242</f>
        <v>1.4448884672086231</v>
      </c>
      <c r="H314" s="29">
        <f t="shared" ref="H314:X314" si="168">H$160+H242</f>
        <v>2.1864756559652214</v>
      </c>
      <c r="I314" s="29">
        <f t="shared" si="168"/>
        <v>1.3619495953903284</v>
      </c>
      <c r="J314" s="29">
        <f t="shared" si="168"/>
        <v>1.3619495953903284</v>
      </c>
      <c r="K314" s="29">
        <f t="shared" si="168"/>
        <v>1.012768136147173</v>
      </c>
      <c r="L314" s="30">
        <f t="shared" si="168"/>
        <v>1.012768136147173</v>
      </c>
      <c r="M314" s="31">
        <f t="shared" si="168"/>
        <v>2.7582777713329909</v>
      </c>
      <c r="N314" s="32">
        <f t="shared" si="168"/>
        <v>0.89922506086377174</v>
      </c>
      <c r="O314" s="32">
        <f t="shared" si="168"/>
        <v>0.89922506086377174</v>
      </c>
      <c r="P314" s="33">
        <f t="shared" si="168"/>
        <v>6.1232467163483015</v>
      </c>
      <c r="Q314" s="33">
        <f t="shared" si="168"/>
        <v>10.480819822182657</v>
      </c>
      <c r="R314" s="33">
        <f t="shared" si="168"/>
        <v>19.768653581918468</v>
      </c>
      <c r="S314" s="34">
        <f t="shared" si="168"/>
        <v>0.4</v>
      </c>
      <c r="T314" s="34">
        <f t="shared" si="168"/>
        <v>0.4</v>
      </c>
      <c r="U314" s="35">
        <f t="shared" si="168"/>
        <v>1.6715754179246416</v>
      </c>
      <c r="V314" s="35">
        <f t="shared" si="168"/>
        <v>1.6715754179246416</v>
      </c>
      <c r="W314" s="36">
        <f t="shared" si="168"/>
        <v>2.1864756559652214</v>
      </c>
      <c r="X314" s="36">
        <f t="shared" si="168"/>
        <v>2.1864756559652214</v>
      </c>
      <c r="AF314" t="s">
        <v>85</v>
      </c>
      <c r="AG314">
        <f>AE14</f>
        <v>6.1169246739172793</v>
      </c>
      <c r="AH314" s="29">
        <f>AH$160+AH242</f>
        <v>1.4448884672086231</v>
      </c>
      <c r="AI314" s="29">
        <f t="shared" ref="AI314:AY314" si="169">AI$160+AI242</f>
        <v>2.7245931590001571</v>
      </c>
      <c r="AJ314" s="29">
        <f t="shared" si="169"/>
        <v>1.3619495953903284</v>
      </c>
      <c r="AK314" s="29">
        <f t="shared" si="169"/>
        <v>1.9692909496259445</v>
      </c>
      <c r="AL314" s="29">
        <f t="shared" si="169"/>
        <v>1.012768136147173</v>
      </c>
      <c r="AM314" s="30">
        <f t="shared" si="169"/>
        <v>1.012768136147173</v>
      </c>
      <c r="AN314" s="31">
        <f t="shared" si="169"/>
        <v>2.7582777713329909</v>
      </c>
      <c r="AO314" s="32">
        <f t="shared" si="169"/>
        <v>0.89922506086377174</v>
      </c>
      <c r="AP314" s="32">
        <f t="shared" si="169"/>
        <v>0.89922506086377174</v>
      </c>
      <c r="AQ314" s="33">
        <f t="shared" si="169"/>
        <v>6.1232467163483015</v>
      </c>
      <c r="AR314" s="33">
        <f t="shared" si="169"/>
        <v>10.480819822182657</v>
      </c>
      <c r="AS314" s="33">
        <f t="shared" si="169"/>
        <v>19.768653581918468</v>
      </c>
      <c r="AT314" s="34">
        <f t="shared" si="169"/>
        <v>0.4</v>
      </c>
      <c r="AU314" s="34">
        <f t="shared" si="169"/>
        <v>0.4</v>
      </c>
      <c r="AV314" s="35">
        <f t="shared" si="169"/>
        <v>1.6715754179246416</v>
      </c>
      <c r="AW314" s="35">
        <f t="shared" si="169"/>
        <v>1.6715754179246416</v>
      </c>
      <c r="AX314" s="36">
        <f t="shared" si="169"/>
        <v>2.8879208990190821</v>
      </c>
      <c r="AY314" s="36">
        <f t="shared" si="169"/>
        <v>2.4721845381975847</v>
      </c>
    </row>
    <row r="315" spans="5:51" x14ac:dyDescent="0.3">
      <c r="F315">
        <v>1</v>
      </c>
      <c r="G315" s="29">
        <f t="shared" ref="G315:X329" si="170">G$160+G243</f>
        <v>1.4448884672086231</v>
      </c>
      <c r="H315" s="29">
        <f t="shared" si="170"/>
        <v>2.1864756559652214</v>
      </c>
      <c r="I315" s="29">
        <f t="shared" si="170"/>
        <v>1.3619495953903284</v>
      </c>
      <c r="J315" s="29">
        <f t="shared" si="170"/>
        <v>1.3619495953903284</v>
      </c>
      <c r="K315" s="29">
        <f t="shared" si="170"/>
        <v>1.012768136147173</v>
      </c>
      <c r="L315" s="30">
        <f t="shared" si="170"/>
        <v>1.012768136147173</v>
      </c>
      <c r="M315" s="31">
        <f t="shared" si="170"/>
        <v>2.7582777713329909</v>
      </c>
      <c r="N315" s="32">
        <f t="shared" si="170"/>
        <v>0.89922506086377174</v>
      </c>
      <c r="O315" s="32">
        <f t="shared" si="170"/>
        <v>0.89922506086377174</v>
      </c>
      <c r="P315" s="33">
        <f t="shared" si="170"/>
        <v>6.1232467163483015</v>
      </c>
      <c r="Q315" s="33">
        <f t="shared" si="170"/>
        <v>10.480819822182657</v>
      </c>
      <c r="R315" s="33">
        <f t="shared" si="170"/>
        <v>19.768653581918468</v>
      </c>
      <c r="S315" s="34">
        <f t="shared" si="170"/>
        <v>0.4</v>
      </c>
      <c r="T315" s="34">
        <f t="shared" si="170"/>
        <v>0.4</v>
      </c>
      <c r="U315" s="35">
        <f t="shared" si="170"/>
        <v>1.6715754179246416</v>
      </c>
      <c r="V315" s="35">
        <f t="shared" si="170"/>
        <v>1.6715754179246416</v>
      </c>
      <c r="W315" s="36">
        <f t="shared" si="170"/>
        <v>2.1864756559652214</v>
      </c>
      <c r="X315" s="36">
        <f t="shared" si="170"/>
        <v>2.1864756559652214</v>
      </c>
      <c r="AG315">
        <f t="shared" ref="AG315:AG378" si="171">AE15</f>
        <v>6.4330545104874606</v>
      </c>
      <c r="AH315" s="29">
        <f t="shared" ref="AH315:AY329" si="172">AH$160+AH243</f>
        <v>1.4448884672086231</v>
      </c>
      <c r="AI315" s="29">
        <f t="shared" si="172"/>
        <v>2.7508326669892997</v>
      </c>
      <c r="AJ315" s="29">
        <f t="shared" si="172"/>
        <v>1.3619495953903284</v>
      </c>
      <c r="AK315" s="29">
        <f t="shared" si="172"/>
        <v>2.0329045278254032</v>
      </c>
      <c r="AL315" s="29">
        <f t="shared" si="172"/>
        <v>1.012768136147173</v>
      </c>
      <c r="AM315" s="30">
        <f t="shared" si="172"/>
        <v>1.012768136147173</v>
      </c>
      <c r="AN315" s="31">
        <f t="shared" si="172"/>
        <v>2.7582777713329909</v>
      </c>
      <c r="AO315" s="32">
        <f t="shared" si="172"/>
        <v>0.89922506086377174</v>
      </c>
      <c r="AP315" s="32">
        <f t="shared" si="172"/>
        <v>0.89922506086377174</v>
      </c>
      <c r="AQ315" s="33">
        <f t="shared" si="172"/>
        <v>6.1232467163483015</v>
      </c>
      <c r="AR315" s="33">
        <f t="shared" si="172"/>
        <v>10.480819822182657</v>
      </c>
      <c r="AS315" s="33">
        <f t="shared" si="172"/>
        <v>19.768653581918468</v>
      </c>
      <c r="AT315" s="34">
        <f t="shared" si="172"/>
        <v>0.4</v>
      </c>
      <c r="AU315" s="34">
        <f t="shared" si="172"/>
        <v>0.4</v>
      </c>
      <c r="AV315" s="35">
        <f t="shared" si="172"/>
        <v>1.6715754179246416</v>
      </c>
      <c r="AW315" s="35">
        <f t="shared" si="172"/>
        <v>1.6715754179246416</v>
      </c>
      <c r="AX315" s="36">
        <f t="shared" si="172"/>
        <v>2.9049505765894685</v>
      </c>
      <c r="AY315" s="36">
        <f t="shared" si="172"/>
        <v>2.5205208632766913</v>
      </c>
    </row>
    <row r="316" spans="5:51" x14ac:dyDescent="0.3">
      <c r="F316">
        <v>2</v>
      </c>
      <c r="G316" s="29">
        <f t="shared" si="170"/>
        <v>1.4448884672086231</v>
      </c>
      <c r="H316" s="29">
        <f t="shared" si="170"/>
        <v>2.1864756559652214</v>
      </c>
      <c r="I316" s="29">
        <f t="shared" si="170"/>
        <v>1.3619495953903284</v>
      </c>
      <c r="J316" s="29">
        <f t="shared" si="170"/>
        <v>1.3619495953903284</v>
      </c>
      <c r="K316" s="29">
        <f t="shared" si="170"/>
        <v>1.012768136147173</v>
      </c>
      <c r="L316" s="30">
        <f t="shared" si="170"/>
        <v>1.012768136147173</v>
      </c>
      <c r="M316" s="31">
        <f t="shared" si="170"/>
        <v>2.7582777713329909</v>
      </c>
      <c r="N316" s="32">
        <f t="shared" si="170"/>
        <v>0.89922506086377174</v>
      </c>
      <c r="O316" s="32">
        <f t="shared" si="170"/>
        <v>0.89922506086377174</v>
      </c>
      <c r="P316" s="33">
        <f t="shared" si="170"/>
        <v>6.1232467163483015</v>
      </c>
      <c r="Q316" s="33">
        <f t="shared" si="170"/>
        <v>10.480819822182657</v>
      </c>
      <c r="R316" s="33">
        <f t="shared" si="170"/>
        <v>19.768653581918468</v>
      </c>
      <c r="S316" s="34">
        <f t="shared" si="170"/>
        <v>0.4</v>
      </c>
      <c r="T316" s="34">
        <f t="shared" si="170"/>
        <v>0.4</v>
      </c>
      <c r="U316" s="35">
        <f t="shared" si="170"/>
        <v>1.6715754179246416</v>
      </c>
      <c r="V316" s="35">
        <f t="shared" si="170"/>
        <v>1.6715754179246416</v>
      </c>
      <c r="W316" s="36">
        <f t="shared" si="170"/>
        <v>2.1864756559652214</v>
      </c>
      <c r="X316" s="36">
        <f t="shared" si="170"/>
        <v>2.1864756559652214</v>
      </c>
      <c r="AG316">
        <f t="shared" si="171"/>
        <v>6.7655223075357256</v>
      </c>
      <c r="AH316" s="29">
        <f t="shared" si="172"/>
        <v>1.4448884672086231</v>
      </c>
      <c r="AI316" s="29">
        <f t="shared" si="172"/>
        <v>2.7759227420840453</v>
      </c>
      <c r="AJ316" s="29">
        <f t="shared" si="172"/>
        <v>1.3619495953903284</v>
      </c>
      <c r="AK316" s="29">
        <f t="shared" si="172"/>
        <v>2.0932084757081388</v>
      </c>
      <c r="AL316" s="29">
        <f t="shared" si="172"/>
        <v>1.012768136147173</v>
      </c>
      <c r="AM316" s="30">
        <f t="shared" si="172"/>
        <v>1.012768136147173</v>
      </c>
      <c r="AN316" s="31">
        <f t="shared" si="172"/>
        <v>2.7582777713329909</v>
      </c>
      <c r="AO316" s="32">
        <f t="shared" si="172"/>
        <v>0.89922506086377174</v>
      </c>
      <c r="AP316" s="32">
        <f t="shared" si="172"/>
        <v>0.89922506086377174</v>
      </c>
      <c r="AQ316" s="33">
        <f t="shared" si="172"/>
        <v>6.1232467163483015</v>
      </c>
      <c r="AR316" s="33">
        <f t="shared" si="172"/>
        <v>10.480819822182657</v>
      </c>
      <c r="AS316" s="33">
        <f t="shared" si="172"/>
        <v>19.768653581918468</v>
      </c>
      <c r="AT316" s="34">
        <f t="shared" si="172"/>
        <v>0.4</v>
      </c>
      <c r="AU316" s="34">
        <f t="shared" si="172"/>
        <v>0.4</v>
      </c>
      <c r="AV316" s="35">
        <f t="shared" si="172"/>
        <v>1.6715754179246416</v>
      </c>
      <c r="AW316" s="35">
        <f t="shared" si="172"/>
        <v>1.6715754179246416</v>
      </c>
      <c r="AX316" s="36">
        <f t="shared" si="172"/>
        <v>2.9196839715903389</v>
      </c>
      <c r="AY316" s="36">
        <f t="shared" si="172"/>
        <v>2.5668155964928139</v>
      </c>
    </row>
    <row r="317" spans="5:51" x14ac:dyDescent="0.3">
      <c r="F317">
        <v>3</v>
      </c>
      <c r="G317" s="29">
        <f t="shared" si="170"/>
        <v>1.4448884672086231</v>
      </c>
      <c r="H317" s="29">
        <f t="shared" si="170"/>
        <v>2.3193090731776556</v>
      </c>
      <c r="I317" s="29">
        <f t="shared" si="170"/>
        <v>1.3619495953903284</v>
      </c>
      <c r="J317" s="29">
        <f t="shared" si="170"/>
        <v>1.3619495953903284</v>
      </c>
      <c r="K317" s="29">
        <f t="shared" si="170"/>
        <v>1.012768136147173</v>
      </c>
      <c r="L317" s="30">
        <f t="shared" si="170"/>
        <v>1.012768136147173</v>
      </c>
      <c r="M317" s="31">
        <f t="shared" si="170"/>
        <v>2.7582777713329909</v>
      </c>
      <c r="N317" s="32">
        <f t="shared" si="170"/>
        <v>0.89922506086377174</v>
      </c>
      <c r="O317" s="32">
        <f t="shared" si="170"/>
        <v>0.89922506086377174</v>
      </c>
      <c r="P317" s="33">
        <f t="shared" si="170"/>
        <v>6.1232467163483015</v>
      </c>
      <c r="Q317" s="33">
        <f t="shared" si="170"/>
        <v>10.480819822182657</v>
      </c>
      <c r="R317" s="33">
        <f t="shared" si="170"/>
        <v>19.768653581918468</v>
      </c>
      <c r="S317" s="34">
        <f t="shared" si="170"/>
        <v>0.4</v>
      </c>
      <c r="T317" s="34">
        <f t="shared" si="170"/>
        <v>0.4</v>
      </c>
      <c r="U317" s="35">
        <f t="shared" si="170"/>
        <v>1.6715754179246416</v>
      </c>
      <c r="V317" s="35">
        <f t="shared" si="170"/>
        <v>1.6715754179246416</v>
      </c>
      <c r="W317" s="36">
        <f t="shared" si="170"/>
        <v>2.3747548631115549</v>
      </c>
      <c r="X317" s="36">
        <f t="shared" si="170"/>
        <v>2.1864756559652214</v>
      </c>
      <c r="AG317">
        <f t="shared" si="171"/>
        <v>7.1151724300087089</v>
      </c>
      <c r="AH317" s="29">
        <f t="shared" si="172"/>
        <v>1.4448884672086231</v>
      </c>
      <c r="AI317" s="29">
        <f t="shared" si="172"/>
        <v>2.7997279152449428</v>
      </c>
      <c r="AJ317" s="29">
        <f t="shared" si="172"/>
        <v>1.3619495953903284</v>
      </c>
      <c r="AK317" s="29">
        <f t="shared" si="172"/>
        <v>2.149903484106118</v>
      </c>
      <c r="AL317" s="29">
        <f t="shared" si="172"/>
        <v>1.012768136147173</v>
      </c>
      <c r="AM317" s="30">
        <f t="shared" si="172"/>
        <v>1.012768136147173</v>
      </c>
      <c r="AN317" s="31">
        <f t="shared" si="172"/>
        <v>2.7582777713329909</v>
      </c>
      <c r="AO317" s="32">
        <f t="shared" si="172"/>
        <v>0.89922506086377174</v>
      </c>
      <c r="AP317" s="32">
        <f t="shared" si="172"/>
        <v>0.89922506086377174</v>
      </c>
      <c r="AQ317" s="33">
        <f t="shared" si="172"/>
        <v>6.1232467163483015</v>
      </c>
      <c r="AR317" s="33">
        <f t="shared" si="172"/>
        <v>10.480819822182657</v>
      </c>
      <c r="AS317" s="33">
        <f t="shared" si="172"/>
        <v>19.768653581918468</v>
      </c>
      <c r="AT317" s="34">
        <f t="shared" si="172"/>
        <v>0.4</v>
      </c>
      <c r="AU317" s="34">
        <f t="shared" si="172"/>
        <v>0.4</v>
      </c>
      <c r="AV317" s="35">
        <f t="shared" si="172"/>
        <v>1.6715754179246416</v>
      </c>
      <c r="AW317" s="35">
        <f t="shared" si="172"/>
        <v>1.6715754179246416</v>
      </c>
      <c r="AX317" s="36">
        <f t="shared" si="172"/>
        <v>2.9322934690824702</v>
      </c>
      <c r="AY317" s="36">
        <f t="shared" si="172"/>
        <v>2.6108502710301389</v>
      </c>
    </row>
    <row r="318" spans="5:51" x14ac:dyDescent="0.3">
      <c r="F318">
        <v>4</v>
      </c>
      <c r="G318" s="29">
        <f t="shared" si="170"/>
        <v>1.4448884672086231</v>
      </c>
      <c r="H318" s="29">
        <f t="shared" si="170"/>
        <v>2.4795153317333045</v>
      </c>
      <c r="I318" s="29">
        <f t="shared" si="170"/>
        <v>1.3619495953903284</v>
      </c>
      <c r="J318" s="29">
        <f t="shared" si="170"/>
        <v>1.3619495953903284</v>
      </c>
      <c r="K318" s="29">
        <f t="shared" si="170"/>
        <v>1.012768136147173</v>
      </c>
      <c r="L318" s="30">
        <f t="shared" si="170"/>
        <v>1.012768136147173</v>
      </c>
      <c r="M318" s="31">
        <f t="shared" si="170"/>
        <v>2.7582777713329909</v>
      </c>
      <c r="N318" s="32">
        <f t="shared" si="170"/>
        <v>0.89922506086377174</v>
      </c>
      <c r="O318" s="32">
        <f t="shared" si="170"/>
        <v>0.89922506086377174</v>
      </c>
      <c r="P318" s="33">
        <f t="shared" si="170"/>
        <v>6.1232467163483015</v>
      </c>
      <c r="Q318" s="33">
        <f t="shared" si="170"/>
        <v>10.480819822182657</v>
      </c>
      <c r="R318" s="33">
        <f t="shared" si="170"/>
        <v>19.768653581918468</v>
      </c>
      <c r="S318" s="34">
        <f t="shared" si="170"/>
        <v>0.4</v>
      </c>
      <c r="T318" s="34">
        <f t="shared" si="170"/>
        <v>0.4</v>
      </c>
      <c r="U318" s="35">
        <f t="shared" si="170"/>
        <v>1.6715754179246416</v>
      </c>
      <c r="V318" s="35">
        <f t="shared" si="170"/>
        <v>1.6715754179246416</v>
      </c>
      <c r="W318" s="36">
        <f t="shared" si="170"/>
        <v>2.6398920913301542</v>
      </c>
      <c r="X318" s="36">
        <f t="shared" si="170"/>
        <v>2.1864756559652214</v>
      </c>
      <c r="AG318">
        <f t="shared" si="171"/>
        <v>7.482892880623127</v>
      </c>
      <c r="AH318" s="29">
        <f t="shared" si="172"/>
        <v>1.4448884672086231</v>
      </c>
      <c r="AI318" s="29">
        <f t="shared" si="172"/>
        <v>2.8221294158046111</v>
      </c>
      <c r="AJ318" s="29">
        <f t="shared" si="172"/>
        <v>1.3619495953903284</v>
      </c>
      <c r="AK318" s="29">
        <f t="shared" si="172"/>
        <v>2.2027420851309745</v>
      </c>
      <c r="AL318" s="29">
        <f t="shared" si="172"/>
        <v>1.012768136147173</v>
      </c>
      <c r="AM318" s="30">
        <f t="shared" si="172"/>
        <v>1.012768136147173</v>
      </c>
      <c r="AN318" s="31">
        <f t="shared" si="172"/>
        <v>2.7582777713329909</v>
      </c>
      <c r="AO318" s="32">
        <f t="shared" si="172"/>
        <v>0.89922506086377174</v>
      </c>
      <c r="AP318" s="32">
        <f t="shared" si="172"/>
        <v>0.89922506086377174</v>
      </c>
      <c r="AQ318" s="33">
        <f t="shared" si="172"/>
        <v>6.1232467163483015</v>
      </c>
      <c r="AR318" s="33">
        <f t="shared" si="172"/>
        <v>10.480819822182657</v>
      </c>
      <c r="AS318" s="33">
        <f t="shared" si="172"/>
        <v>19.768653581918468</v>
      </c>
      <c r="AT318" s="34">
        <f t="shared" si="172"/>
        <v>0.4</v>
      </c>
      <c r="AU318" s="34">
        <f t="shared" si="172"/>
        <v>0.4</v>
      </c>
      <c r="AV318" s="35">
        <f t="shared" si="172"/>
        <v>1.7072285152282949</v>
      </c>
      <c r="AW318" s="35">
        <f t="shared" si="172"/>
        <v>1.6715754179246416</v>
      </c>
      <c r="AX318" s="36">
        <f t="shared" si="172"/>
        <v>2.9429657737884511</v>
      </c>
      <c r="AY318" s="36">
        <f t="shared" si="172"/>
        <v>2.6524345827153559</v>
      </c>
    </row>
    <row r="319" spans="5:51" x14ac:dyDescent="0.3">
      <c r="F319">
        <v>5</v>
      </c>
      <c r="G319" s="29">
        <f t="shared" si="170"/>
        <v>1.4448884672086231</v>
      </c>
      <c r="H319" s="29">
        <f t="shared" si="170"/>
        <v>2.6111955504242337</v>
      </c>
      <c r="I319" s="29">
        <f t="shared" si="170"/>
        <v>1.3619495953903284</v>
      </c>
      <c r="J319" s="29">
        <f t="shared" si="170"/>
        <v>1.6889644054886539</v>
      </c>
      <c r="K319" s="29">
        <f t="shared" si="170"/>
        <v>1.012768136147173</v>
      </c>
      <c r="L319" s="30">
        <f t="shared" si="170"/>
        <v>1.012768136147173</v>
      </c>
      <c r="M319" s="31">
        <f t="shared" si="170"/>
        <v>2.7582777713329909</v>
      </c>
      <c r="N319" s="32">
        <f t="shared" si="170"/>
        <v>0.89922506086377174</v>
      </c>
      <c r="O319" s="32">
        <f t="shared" si="170"/>
        <v>0.89922506086377174</v>
      </c>
      <c r="P319" s="33">
        <f t="shared" si="170"/>
        <v>6.1232467163483015</v>
      </c>
      <c r="Q319" s="33">
        <f t="shared" si="170"/>
        <v>10.480819822182657</v>
      </c>
      <c r="R319" s="33">
        <f t="shared" si="170"/>
        <v>19.768653581918468</v>
      </c>
      <c r="S319" s="34">
        <f t="shared" si="170"/>
        <v>0.4</v>
      </c>
      <c r="T319" s="34">
        <f t="shared" si="170"/>
        <v>0.4</v>
      </c>
      <c r="U319" s="35">
        <f t="shared" si="170"/>
        <v>1.6715754179246416</v>
      </c>
      <c r="V319" s="35">
        <f t="shared" si="170"/>
        <v>1.6715754179246416</v>
      </c>
      <c r="W319" s="36">
        <f t="shared" si="170"/>
        <v>2.7941705606141771</v>
      </c>
      <c r="X319" s="36">
        <f t="shared" si="170"/>
        <v>2.2634169623417337</v>
      </c>
      <c r="AG319">
        <f t="shared" si="171"/>
        <v>7.8696175551168945</v>
      </c>
      <c r="AH319" s="29">
        <f t="shared" si="172"/>
        <v>1.4659998321689414</v>
      </c>
      <c r="AI319" s="29">
        <f t="shared" si="172"/>
        <v>2.8430284564610582</v>
      </c>
      <c r="AJ319" s="29">
        <f t="shared" si="172"/>
        <v>1.3619495953903284</v>
      </c>
      <c r="AK319" s="29">
        <f t="shared" si="172"/>
        <v>2.2515357479015359</v>
      </c>
      <c r="AL319" s="29">
        <f t="shared" si="172"/>
        <v>1.012768136147173</v>
      </c>
      <c r="AM319" s="30">
        <f t="shared" si="172"/>
        <v>1.012768136147173</v>
      </c>
      <c r="AN319" s="31">
        <f t="shared" si="172"/>
        <v>2.7582777713329909</v>
      </c>
      <c r="AO319" s="32">
        <f t="shared" si="172"/>
        <v>0.89922506086377174</v>
      </c>
      <c r="AP319" s="32">
        <f t="shared" si="172"/>
        <v>0.89922506086377174</v>
      </c>
      <c r="AQ319" s="33">
        <f t="shared" si="172"/>
        <v>6.1232467163483015</v>
      </c>
      <c r="AR319" s="33">
        <f t="shared" si="172"/>
        <v>10.480819822182657</v>
      </c>
      <c r="AS319" s="33">
        <f t="shared" si="172"/>
        <v>19.768653581918468</v>
      </c>
      <c r="AT319" s="34">
        <f t="shared" si="172"/>
        <v>0.4</v>
      </c>
      <c r="AU319" s="34">
        <f t="shared" si="172"/>
        <v>0.4</v>
      </c>
      <c r="AV319" s="35">
        <f t="shared" si="172"/>
        <v>1.7492714813302219</v>
      </c>
      <c r="AW319" s="35">
        <f t="shared" si="172"/>
        <v>1.6807371610733972</v>
      </c>
      <c r="AX319" s="36">
        <f t="shared" si="172"/>
        <v>2.9518959428426372</v>
      </c>
      <c r="AY319" s="36">
        <f t="shared" si="172"/>
        <v>2.6914109510218451</v>
      </c>
    </row>
    <row r="320" spans="5:51" x14ac:dyDescent="0.3">
      <c r="F320">
        <v>6</v>
      </c>
      <c r="G320" s="29">
        <f t="shared" si="170"/>
        <v>1.4448884672086231</v>
      </c>
      <c r="H320" s="29">
        <f t="shared" si="170"/>
        <v>2.7142695830139645</v>
      </c>
      <c r="I320" s="29">
        <f t="shared" si="170"/>
        <v>1.3619495953903284</v>
      </c>
      <c r="J320" s="29">
        <f t="shared" si="170"/>
        <v>1.9441204912737964</v>
      </c>
      <c r="K320" s="29">
        <f t="shared" si="170"/>
        <v>1.012768136147173</v>
      </c>
      <c r="L320" s="30">
        <f t="shared" si="170"/>
        <v>1.012768136147173</v>
      </c>
      <c r="M320" s="31">
        <f t="shared" si="170"/>
        <v>2.7582777713329909</v>
      </c>
      <c r="N320" s="32">
        <f t="shared" si="170"/>
        <v>0.89922506086377174</v>
      </c>
      <c r="O320" s="32">
        <f t="shared" si="170"/>
        <v>0.89922506086377174</v>
      </c>
      <c r="P320" s="33">
        <f t="shared" si="170"/>
        <v>6.1232467163483015</v>
      </c>
      <c r="Q320" s="33">
        <f t="shared" si="170"/>
        <v>10.480819822182657</v>
      </c>
      <c r="R320" s="33">
        <f t="shared" si="170"/>
        <v>19.768653581918468</v>
      </c>
      <c r="S320" s="34">
        <f t="shared" si="170"/>
        <v>0.4</v>
      </c>
      <c r="T320" s="34">
        <f t="shared" si="170"/>
        <v>0.4</v>
      </c>
      <c r="U320" s="35">
        <f t="shared" si="170"/>
        <v>1.6715754179246416</v>
      </c>
      <c r="V320" s="35">
        <f t="shared" si="170"/>
        <v>1.6715754179246416</v>
      </c>
      <c r="W320" s="36">
        <f t="shared" si="170"/>
        <v>2.8807573346525777</v>
      </c>
      <c r="X320" s="36">
        <f t="shared" si="170"/>
        <v>2.4531805768718269</v>
      </c>
      <c r="AG320">
        <f t="shared" si="171"/>
        <v>8.2763286140542487</v>
      </c>
      <c r="AH320" s="29">
        <f t="shared" si="172"/>
        <v>1.5091845065158287</v>
      </c>
      <c r="AI320" s="29">
        <f t="shared" si="172"/>
        <v>2.8623490449648141</v>
      </c>
      <c r="AJ320" s="29">
        <f t="shared" si="172"/>
        <v>1.3619495953903284</v>
      </c>
      <c r="AK320" s="29">
        <f t="shared" si="172"/>
        <v>2.2961602921655548</v>
      </c>
      <c r="AL320" s="29">
        <f t="shared" si="172"/>
        <v>1.012768136147173</v>
      </c>
      <c r="AM320" s="30">
        <f t="shared" si="172"/>
        <v>1.012768136147173</v>
      </c>
      <c r="AN320" s="31">
        <f t="shared" si="172"/>
        <v>2.7582777713329909</v>
      </c>
      <c r="AO320" s="32">
        <f t="shared" si="172"/>
        <v>0.89922506086377174</v>
      </c>
      <c r="AP320" s="32">
        <f t="shared" si="172"/>
        <v>0.89922506086377174</v>
      </c>
      <c r="AQ320" s="33">
        <f t="shared" si="172"/>
        <v>6.1232467163483015</v>
      </c>
      <c r="AR320" s="33">
        <f t="shared" si="172"/>
        <v>10.480819822182657</v>
      </c>
      <c r="AS320" s="33">
        <f t="shared" si="172"/>
        <v>19.768653581918468</v>
      </c>
      <c r="AT320" s="34">
        <f t="shared" si="172"/>
        <v>0.4</v>
      </c>
      <c r="AU320" s="34">
        <f t="shared" si="172"/>
        <v>0.4</v>
      </c>
      <c r="AV320" s="35">
        <f t="shared" si="172"/>
        <v>1.7896638568599288</v>
      </c>
      <c r="AW320" s="35">
        <f t="shared" si="172"/>
        <v>1.7229119330777227</v>
      </c>
      <c r="AX320" s="36">
        <f t="shared" si="172"/>
        <v>2.9592815815512945</v>
      </c>
      <c r="AY320" s="36">
        <f t="shared" si="172"/>
        <v>2.7276582843590926</v>
      </c>
    </row>
    <row r="321" spans="6:51" x14ac:dyDescent="0.3">
      <c r="F321">
        <v>7</v>
      </c>
      <c r="G321" s="29">
        <f t="shared" si="170"/>
        <v>1.4448884672086231</v>
      </c>
      <c r="H321" s="29">
        <f t="shared" si="170"/>
        <v>2.7921666877403326</v>
      </c>
      <c r="I321" s="29">
        <f t="shared" si="170"/>
        <v>1.3619495953903284</v>
      </c>
      <c r="J321" s="29">
        <f t="shared" si="170"/>
        <v>2.131953629913971</v>
      </c>
      <c r="K321" s="29">
        <f t="shared" si="170"/>
        <v>1.012768136147173</v>
      </c>
      <c r="L321" s="30">
        <f t="shared" si="170"/>
        <v>1.012768136147173</v>
      </c>
      <c r="M321" s="31">
        <f t="shared" si="170"/>
        <v>2.7582777713329909</v>
      </c>
      <c r="N321" s="32">
        <f t="shared" si="170"/>
        <v>0.89922506086377174</v>
      </c>
      <c r="O321" s="32">
        <f t="shared" si="170"/>
        <v>0.89922506086377174</v>
      </c>
      <c r="P321" s="33">
        <f t="shared" si="170"/>
        <v>6.1232467163483015</v>
      </c>
      <c r="Q321" s="33">
        <f t="shared" si="170"/>
        <v>10.480819822182657</v>
      </c>
      <c r="R321" s="33">
        <f t="shared" si="170"/>
        <v>19.768653581918468</v>
      </c>
      <c r="S321" s="34">
        <f t="shared" si="170"/>
        <v>0.4</v>
      </c>
      <c r="T321" s="34">
        <f t="shared" si="170"/>
        <v>0.4</v>
      </c>
      <c r="U321" s="35">
        <f t="shared" si="170"/>
        <v>1.6715754179246416</v>
      </c>
      <c r="V321" s="35">
        <f t="shared" si="170"/>
        <v>1.6715754179246416</v>
      </c>
      <c r="W321" s="36">
        <f t="shared" si="170"/>
        <v>2.9284310983695505</v>
      </c>
      <c r="X321" s="36">
        <f t="shared" si="170"/>
        <v>2.5968489030009612</v>
      </c>
      <c r="AG321">
        <f t="shared" si="171"/>
        <v>8.7040589772085397</v>
      </c>
      <c r="AH321" s="29">
        <f t="shared" si="172"/>
        <v>1.5564500873186398</v>
      </c>
      <c r="AI321" s="29">
        <f t="shared" si="172"/>
        <v>2.880040153931291</v>
      </c>
      <c r="AJ321" s="29">
        <f t="shared" si="172"/>
        <v>1.3619495953903284</v>
      </c>
      <c r="AK321" s="29">
        <f t="shared" si="172"/>
        <v>2.3365592409986133</v>
      </c>
      <c r="AL321" s="29">
        <f t="shared" si="172"/>
        <v>1.012768136147173</v>
      </c>
      <c r="AM321" s="30">
        <f t="shared" si="172"/>
        <v>1.012768136147173</v>
      </c>
      <c r="AN321" s="31">
        <f t="shared" si="172"/>
        <v>2.7582777713329909</v>
      </c>
      <c r="AO321" s="32">
        <f t="shared" si="172"/>
        <v>0.89922506086377174</v>
      </c>
      <c r="AP321" s="32">
        <f t="shared" si="172"/>
        <v>0.89922506086377174</v>
      </c>
      <c r="AQ321" s="33">
        <f t="shared" si="172"/>
        <v>6.1232467163483015</v>
      </c>
      <c r="AR321" s="33">
        <f t="shared" si="172"/>
        <v>10.480819822182657</v>
      </c>
      <c r="AS321" s="33">
        <f t="shared" si="172"/>
        <v>19.768653581918468</v>
      </c>
      <c r="AT321" s="34">
        <f t="shared" si="172"/>
        <v>0.4</v>
      </c>
      <c r="AU321" s="34">
        <f t="shared" si="172"/>
        <v>0.4</v>
      </c>
      <c r="AV321" s="35">
        <f t="shared" si="172"/>
        <v>1.8281894797005966</v>
      </c>
      <c r="AW321" s="35">
        <f t="shared" si="172"/>
        <v>1.7636054274114803</v>
      </c>
      <c r="AX321" s="36">
        <f t="shared" si="172"/>
        <v>2.9653174736312939</v>
      </c>
      <c r="AY321" s="36">
        <f t="shared" si="172"/>
        <v>2.7610947439881062</v>
      </c>
    </row>
    <row r="322" spans="6:51" x14ac:dyDescent="0.3">
      <c r="F322">
        <v>8</v>
      </c>
      <c r="G322" s="29">
        <f t="shared" si="170"/>
        <v>1.4796206456442245</v>
      </c>
      <c r="H322" s="29">
        <f t="shared" si="170"/>
        <v>2.8495053020427159</v>
      </c>
      <c r="I322" s="29">
        <f t="shared" si="170"/>
        <v>1.3619495953903284</v>
      </c>
      <c r="J322" s="29">
        <f t="shared" si="170"/>
        <v>2.2665499580812867</v>
      </c>
      <c r="K322" s="29">
        <f t="shared" si="170"/>
        <v>1.012768136147173</v>
      </c>
      <c r="L322" s="30">
        <f t="shared" si="170"/>
        <v>1.012768136147173</v>
      </c>
      <c r="M322" s="31">
        <f t="shared" si="170"/>
        <v>2.7582777713329909</v>
      </c>
      <c r="N322" s="32">
        <f t="shared" si="170"/>
        <v>0.89922506086377174</v>
      </c>
      <c r="O322" s="32">
        <f t="shared" si="170"/>
        <v>0.89922506086377174</v>
      </c>
      <c r="P322" s="33">
        <f t="shared" si="170"/>
        <v>6.1232467163483015</v>
      </c>
      <c r="Q322" s="33">
        <f t="shared" si="170"/>
        <v>10.480819822182657</v>
      </c>
      <c r="R322" s="33">
        <f t="shared" si="170"/>
        <v>19.768653581918468</v>
      </c>
      <c r="S322" s="34">
        <f t="shared" si="170"/>
        <v>0.4</v>
      </c>
      <c r="T322" s="34">
        <f t="shared" si="170"/>
        <v>0.4</v>
      </c>
      <c r="U322" s="35">
        <f t="shared" si="170"/>
        <v>1.7626356220349766</v>
      </c>
      <c r="V322" s="35">
        <f t="shared" si="170"/>
        <v>1.6946392965089434</v>
      </c>
      <c r="W322" s="36">
        <f t="shared" si="170"/>
        <v>2.9544645302804224</v>
      </c>
      <c r="X322" s="36">
        <f t="shared" si="170"/>
        <v>2.7035357889014144</v>
      </c>
      <c r="AG322">
        <f t="shared" si="171"/>
        <v>9.1538949468576511</v>
      </c>
      <c r="AH322" s="29">
        <f t="shared" si="172"/>
        <v>1.6074393331526815</v>
      </c>
      <c r="AI322" s="29">
        <f t="shared" si="172"/>
        <v>2.8960770997627101</v>
      </c>
      <c r="AJ322" s="29">
        <f t="shared" si="172"/>
        <v>1.3619495953903284</v>
      </c>
      <c r="AK322" s="29">
        <f t="shared" si="172"/>
        <v>2.3727448222358847</v>
      </c>
      <c r="AL322" s="29">
        <f t="shared" si="172"/>
        <v>1.012768136147173</v>
      </c>
      <c r="AM322" s="30">
        <f t="shared" si="172"/>
        <v>1.012768136147173</v>
      </c>
      <c r="AN322" s="31">
        <f t="shared" si="172"/>
        <v>2.7582777713329909</v>
      </c>
      <c r="AO322" s="32">
        <f t="shared" si="172"/>
        <v>0.89922506086377174</v>
      </c>
      <c r="AP322" s="32">
        <f t="shared" si="172"/>
        <v>0.89922506086377174</v>
      </c>
      <c r="AQ322" s="33">
        <f t="shared" si="172"/>
        <v>6.1232467163483015</v>
      </c>
      <c r="AR322" s="33">
        <f t="shared" si="172"/>
        <v>10.480819822182657</v>
      </c>
      <c r="AS322" s="33">
        <f t="shared" si="172"/>
        <v>19.768653581918468</v>
      </c>
      <c r="AT322" s="34">
        <f t="shared" si="172"/>
        <v>0.4</v>
      </c>
      <c r="AU322" s="34">
        <f t="shared" si="172"/>
        <v>0.4</v>
      </c>
      <c r="AV322" s="35">
        <f t="shared" si="172"/>
        <v>1.8646549589160346</v>
      </c>
      <c r="AW322" s="35">
        <f t="shared" si="172"/>
        <v>1.802603961882582</v>
      </c>
      <c r="AX322" s="36">
        <f t="shared" si="172"/>
        <v>2.9701908755532211</v>
      </c>
      <c r="AY322" s="36">
        <f t="shared" si="172"/>
        <v>2.7916793374701436</v>
      </c>
    </row>
    <row r="323" spans="6:51" x14ac:dyDescent="0.3">
      <c r="F323">
        <v>9</v>
      </c>
      <c r="G323" s="29">
        <f t="shared" si="170"/>
        <v>1.5898985435167625</v>
      </c>
      <c r="H323" s="29">
        <f t="shared" si="170"/>
        <v>2.8908661707223038</v>
      </c>
      <c r="I323" s="29">
        <f t="shared" si="170"/>
        <v>1.3619495953903284</v>
      </c>
      <c r="J323" s="29">
        <f t="shared" si="170"/>
        <v>2.3610361169889122</v>
      </c>
      <c r="K323" s="29">
        <f t="shared" si="170"/>
        <v>1.012768136147173</v>
      </c>
      <c r="L323" s="30">
        <f t="shared" si="170"/>
        <v>1.012768136147173</v>
      </c>
      <c r="M323" s="31">
        <f t="shared" si="170"/>
        <v>2.7582777713329909</v>
      </c>
      <c r="N323" s="32">
        <f t="shared" si="170"/>
        <v>0.89922506086377174</v>
      </c>
      <c r="O323" s="32">
        <f t="shared" si="170"/>
        <v>0.89922506086377174</v>
      </c>
      <c r="P323" s="33">
        <f t="shared" si="170"/>
        <v>6.1232467163483015</v>
      </c>
      <c r="Q323" s="33">
        <f t="shared" si="170"/>
        <v>10.480819822182657</v>
      </c>
      <c r="R323" s="33">
        <f t="shared" si="170"/>
        <v>19.768653581918468</v>
      </c>
      <c r="S323" s="34">
        <f t="shared" si="170"/>
        <v>0.4</v>
      </c>
      <c r="T323" s="34">
        <f t="shared" si="170"/>
        <v>0.4</v>
      </c>
      <c r="U323" s="35">
        <f t="shared" si="170"/>
        <v>1.8526261498747865</v>
      </c>
      <c r="V323" s="35">
        <f t="shared" si="170"/>
        <v>1.7896836995184209</v>
      </c>
      <c r="W323" s="36">
        <f t="shared" si="170"/>
        <v>2.9686697164364815</v>
      </c>
      <c r="X323" s="36">
        <f t="shared" si="170"/>
        <v>2.7817076269604719</v>
      </c>
      <c r="AG323">
        <f t="shared" si="171"/>
        <v>9.6269789666544039</v>
      </c>
      <c r="AH323" s="29">
        <f t="shared" si="172"/>
        <v>1.6615643641187843</v>
      </c>
      <c r="AI323" s="29">
        <f t="shared" si="172"/>
        <v>2.9104620149738416</v>
      </c>
      <c r="AJ323" s="29">
        <f t="shared" si="172"/>
        <v>1.3619495953903284</v>
      </c>
      <c r="AK323" s="29">
        <f t="shared" si="172"/>
        <v>2.4047964498259704</v>
      </c>
      <c r="AL323" s="29">
        <f t="shared" si="172"/>
        <v>1.012768136147173</v>
      </c>
      <c r="AM323" s="30">
        <f t="shared" si="172"/>
        <v>1.012768136147173</v>
      </c>
      <c r="AN323" s="31">
        <f t="shared" si="172"/>
        <v>2.7582777713329909</v>
      </c>
      <c r="AO323" s="32">
        <f t="shared" si="172"/>
        <v>0.89922506086377174</v>
      </c>
      <c r="AP323" s="32">
        <f t="shared" si="172"/>
        <v>0.89922506086377174</v>
      </c>
      <c r="AQ323" s="33">
        <f t="shared" si="172"/>
        <v>6.1232467163483015</v>
      </c>
      <c r="AR323" s="33">
        <f t="shared" si="172"/>
        <v>10.480819822182657</v>
      </c>
      <c r="AS323" s="33">
        <f t="shared" si="172"/>
        <v>19.768653581918468</v>
      </c>
      <c r="AT323" s="34">
        <f t="shared" si="172"/>
        <v>0.4</v>
      </c>
      <c r="AU323" s="34">
        <f t="shared" si="172"/>
        <v>0.4</v>
      </c>
      <c r="AV323" s="35">
        <f t="shared" si="172"/>
        <v>1.8988946794511108</v>
      </c>
      <c r="AW323" s="35">
        <f t="shared" si="172"/>
        <v>1.839712911428349</v>
      </c>
      <c r="AX323" s="36">
        <f t="shared" si="172"/>
        <v>2.9740776467624652</v>
      </c>
      <c r="AY323" s="36">
        <f t="shared" si="172"/>
        <v>2.8194122242537594</v>
      </c>
    </row>
    <row r="324" spans="6:51" x14ac:dyDescent="0.3">
      <c r="F324">
        <v>10</v>
      </c>
      <c r="G324" s="29">
        <f t="shared" si="170"/>
        <v>1.7039770664970126</v>
      </c>
      <c r="H324" s="29">
        <f t="shared" si="170"/>
        <v>2.9202374308907437</v>
      </c>
      <c r="I324" s="29">
        <f t="shared" si="170"/>
        <v>1.3619495953903284</v>
      </c>
      <c r="J324" s="29">
        <f t="shared" si="170"/>
        <v>2.426325690017463</v>
      </c>
      <c r="K324" s="29">
        <f t="shared" si="170"/>
        <v>1.012768136147173</v>
      </c>
      <c r="L324" s="30">
        <f t="shared" si="170"/>
        <v>1.012768136147173</v>
      </c>
      <c r="M324" s="31">
        <f t="shared" si="170"/>
        <v>2.7582777713329909</v>
      </c>
      <c r="N324" s="32">
        <f t="shared" si="170"/>
        <v>0.89922506086377174</v>
      </c>
      <c r="O324" s="32">
        <f t="shared" si="170"/>
        <v>0.89922506086377174</v>
      </c>
      <c r="P324" s="33">
        <f t="shared" si="170"/>
        <v>6.1232467163483015</v>
      </c>
      <c r="Q324" s="33">
        <f t="shared" si="170"/>
        <v>10.480819822182657</v>
      </c>
      <c r="R324" s="33">
        <f t="shared" si="170"/>
        <v>19.768653581918468</v>
      </c>
      <c r="S324" s="34">
        <f t="shared" si="170"/>
        <v>0.4</v>
      </c>
      <c r="T324" s="34">
        <f t="shared" si="170"/>
        <v>0.4</v>
      </c>
      <c r="U324" s="35">
        <f t="shared" si="170"/>
        <v>1.9231707015735349</v>
      </c>
      <c r="V324" s="35">
        <f t="shared" si="170"/>
        <v>1.8663536079982319</v>
      </c>
      <c r="W324" s="36">
        <f t="shared" si="170"/>
        <v>2.9764557342467186</v>
      </c>
      <c r="X324" s="36">
        <f t="shared" si="170"/>
        <v>2.8384704806769463</v>
      </c>
      <c r="AG324">
        <f t="shared" si="171"/>
        <v>10.124512523078607</v>
      </c>
      <c r="AH324" s="29">
        <f t="shared" si="172"/>
        <v>1.7179941906691618</v>
      </c>
      <c r="AI324" s="29">
        <f t="shared" si="172"/>
        <v>2.9232233444129312</v>
      </c>
      <c r="AJ324" s="29">
        <f t="shared" si="172"/>
        <v>1.3619495953903284</v>
      </c>
      <c r="AK324" s="29">
        <f t="shared" si="172"/>
        <v>2.4328566642741665</v>
      </c>
      <c r="AL324" s="29">
        <f t="shared" si="172"/>
        <v>1.012768136147173</v>
      </c>
      <c r="AM324" s="30">
        <f t="shared" si="172"/>
        <v>1.012768136147173</v>
      </c>
      <c r="AN324" s="31">
        <f t="shared" si="172"/>
        <v>2.7582777713329909</v>
      </c>
      <c r="AO324" s="32">
        <f t="shared" si="172"/>
        <v>0.89922506086377174</v>
      </c>
      <c r="AP324" s="32">
        <f t="shared" si="172"/>
        <v>0.89922506086377174</v>
      </c>
      <c r="AQ324" s="33">
        <f t="shared" si="172"/>
        <v>6.1232467163483015</v>
      </c>
      <c r="AR324" s="33">
        <f t="shared" si="172"/>
        <v>10.480819822182657</v>
      </c>
      <c r="AS324" s="33">
        <f t="shared" si="172"/>
        <v>19.768653581918468</v>
      </c>
      <c r="AT324" s="34">
        <f t="shared" si="172"/>
        <v>0.4</v>
      </c>
      <c r="AU324" s="34">
        <f t="shared" si="172"/>
        <v>0.4</v>
      </c>
      <c r="AV324" s="35">
        <f t="shared" si="172"/>
        <v>1.9307752020055404</v>
      </c>
      <c r="AW324" s="35">
        <f t="shared" si="172"/>
        <v>1.8747614359039606</v>
      </c>
      <c r="AX324" s="36">
        <f t="shared" si="172"/>
        <v>2.9771393196812284</v>
      </c>
      <c r="AY324" s="36">
        <f t="shared" si="172"/>
        <v>2.8443336803994863</v>
      </c>
    </row>
    <row r="325" spans="6:51" x14ac:dyDescent="0.3">
      <c r="F325">
        <v>11</v>
      </c>
      <c r="G325" s="29">
        <f t="shared" si="170"/>
        <v>1.8129888157331062</v>
      </c>
      <c r="H325" s="29">
        <f t="shared" si="170"/>
        <v>2.9408423554309664</v>
      </c>
      <c r="I325" s="29">
        <f t="shared" si="170"/>
        <v>1.3619495953903284</v>
      </c>
      <c r="J325" s="29">
        <f t="shared" si="170"/>
        <v>2.4708974753321069</v>
      </c>
      <c r="K325" s="29">
        <f t="shared" si="170"/>
        <v>1.012768136147173</v>
      </c>
      <c r="L325" s="30">
        <f t="shared" si="170"/>
        <v>1.012768136147173</v>
      </c>
      <c r="M325" s="31">
        <f t="shared" si="170"/>
        <v>2.7582777713329909</v>
      </c>
      <c r="N325" s="32">
        <f t="shared" si="170"/>
        <v>0.89922506086377174</v>
      </c>
      <c r="O325" s="32">
        <f t="shared" si="170"/>
        <v>0.89922506086377174</v>
      </c>
      <c r="P325" s="33">
        <f t="shared" si="170"/>
        <v>6.1232467163483015</v>
      </c>
      <c r="Q325" s="33">
        <f t="shared" si="170"/>
        <v>10.480819822182657</v>
      </c>
      <c r="R325" s="33">
        <f t="shared" si="170"/>
        <v>19.768653581918468</v>
      </c>
      <c r="S325" s="34">
        <f t="shared" si="170"/>
        <v>0.4</v>
      </c>
      <c r="T325" s="34">
        <f t="shared" si="170"/>
        <v>0.4</v>
      </c>
      <c r="U325" s="35">
        <f t="shared" si="170"/>
        <v>1.9778674775667884</v>
      </c>
      <c r="V325" s="35">
        <f t="shared" si="170"/>
        <v>1.9275962747969495</v>
      </c>
      <c r="W325" s="36">
        <f t="shared" si="170"/>
        <v>2.9807588635794247</v>
      </c>
      <c r="X325" s="36">
        <f t="shared" si="170"/>
        <v>2.8794510006656822</v>
      </c>
      <c r="AG325">
        <f t="shared" si="171"/>
        <v>10.647759196839573</v>
      </c>
      <c r="AH325" s="29">
        <f t="shared" si="172"/>
        <v>1.7756648001695254</v>
      </c>
      <c r="AI325" s="29">
        <f t="shared" si="172"/>
        <v>2.9344143525070536</v>
      </c>
      <c r="AJ325" s="29">
        <f t="shared" si="172"/>
        <v>1.3619495953903284</v>
      </c>
      <c r="AK325" s="29">
        <f t="shared" si="172"/>
        <v>2.4571246750563391</v>
      </c>
      <c r="AL325" s="29">
        <f t="shared" si="172"/>
        <v>1.012768136147173</v>
      </c>
      <c r="AM325" s="30">
        <f t="shared" si="172"/>
        <v>1.012768136147173</v>
      </c>
      <c r="AN325" s="31">
        <f t="shared" si="172"/>
        <v>2.7582777713329909</v>
      </c>
      <c r="AO325" s="32">
        <f t="shared" si="172"/>
        <v>0.89922506086377174</v>
      </c>
      <c r="AP325" s="32">
        <f t="shared" si="172"/>
        <v>0.89922506086377174</v>
      </c>
      <c r="AQ325" s="33">
        <f t="shared" si="172"/>
        <v>6.1232467163483015</v>
      </c>
      <c r="AR325" s="33">
        <f t="shared" si="172"/>
        <v>10.480819822182657</v>
      </c>
      <c r="AS325" s="33">
        <f t="shared" si="172"/>
        <v>19.768653581918468</v>
      </c>
      <c r="AT325" s="34">
        <f t="shared" si="172"/>
        <v>0.4</v>
      </c>
      <c r="AU325" s="34">
        <f t="shared" si="172"/>
        <v>0.4</v>
      </c>
      <c r="AV325" s="35">
        <f t="shared" si="172"/>
        <v>1.9601988167613149</v>
      </c>
      <c r="AW325" s="35">
        <f t="shared" si="172"/>
        <v>1.9076067490470336</v>
      </c>
      <c r="AX325" s="36">
        <f t="shared" si="172"/>
        <v>2.9795211424660932</v>
      </c>
      <c r="AY325" s="36">
        <f t="shared" si="172"/>
        <v>2.8665217425025107</v>
      </c>
    </row>
    <row r="326" spans="6:51" x14ac:dyDescent="0.3">
      <c r="F326">
        <v>12</v>
      </c>
      <c r="G326" s="29">
        <f t="shared" si="170"/>
        <v>1.9098903733982606</v>
      </c>
      <c r="H326" s="29">
        <f t="shared" si="170"/>
        <v>2.9551625552730512</v>
      </c>
      <c r="I326" s="29">
        <f t="shared" si="170"/>
        <v>1.3619495953903284</v>
      </c>
      <c r="J326" s="29">
        <f t="shared" si="170"/>
        <v>2.501047786155719</v>
      </c>
      <c r="K326" s="29">
        <f t="shared" si="170"/>
        <v>1.012768136147173</v>
      </c>
      <c r="L326" s="30">
        <f t="shared" si="170"/>
        <v>1.012768136147173</v>
      </c>
      <c r="M326" s="31">
        <f t="shared" si="170"/>
        <v>2.7582777713329909</v>
      </c>
      <c r="N326" s="32">
        <f t="shared" si="170"/>
        <v>0.89922506086377174</v>
      </c>
      <c r="O326" s="32">
        <f t="shared" si="170"/>
        <v>0.89922506086377174</v>
      </c>
      <c r="P326" s="33">
        <f t="shared" si="170"/>
        <v>6.1232467163483015</v>
      </c>
      <c r="Q326" s="33">
        <f t="shared" si="170"/>
        <v>10.480819822182657</v>
      </c>
      <c r="R326" s="33">
        <f t="shared" si="170"/>
        <v>19.768653581918468</v>
      </c>
      <c r="S326" s="34">
        <f t="shared" si="170"/>
        <v>0.4</v>
      </c>
      <c r="T326" s="34">
        <f t="shared" si="170"/>
        <v>0.4</v>
      </c>
      <c r="U326" s="35">
        <f t="shared" si="170"/>
        <v>2.0199122896148451</v>
      </c>
      <c r="V326" s="35">
        <f t="shared" si="170"/>
        <v>1.9761425984329932</v>
      </c>
      <c r="W326" s="36">
        <f t="shared" si="170"/>
        <v>2.9831634880053706</v>
      </c>
      <c r="X326" s="36">
        <f t="shared" si="170"/>
        <v>2.9089423234870382</v>
      </c>
      <c r="AG326">
        <f t="shared" si="171"/>
        <v>11.198047871978659</v>
      </c>
      <c r="AH326" s="29">
        <f t="shared" si="172"/>
        <v>1.8333179926171499</v>
      </c>
      <c r="AI326" s="29">
        <f t="shared" si="172"/>
        <v>2.9441106917123796</v>
      </c>
      <c r="AJ326" s="29">
        <f t="shared" si="172"/>
        <v>1.3619495953903284</v>
      </c>
      <c r="AK326" s="29">
        <f t="shared" si="172"/>
        <v>2.4778478131840833</v>
      </c>
      <c r="AL326" s="29">
        <f t="shared" si="172"/>
        <v>1.012768136147173</v>
      </c>
      <c r="AM326" s="30">
        <f t="shared" si="172"/>
        <v>1.012768136147173</v>
      </c>
      <c r="AN326" s="31">
        <f t="shared" si="172"/>
        <v>2.7582777713329909</v>
      </c>
      <c r="AO326" s="32">
        <f t="shared" si="172"/>
        <v>0.89922506086377174</v>
      </c>
      <c r="AP326" s="32">
        <f t="shared" si="172"/>
        <v>0.89922506086377174</v>
      </c>
      <c r="AQ326" s="33">
        <f t="shared" si="172"/>
        <v>6.1232467163483015</v>
      </c>
      <c r="AR326" s="33">
        <f t="shared" si="172"/>
        <v>10.480819822182657</v>
      </c>
      <c r="AS326" s="33">
        <f t="shared" si="172"/>
        <v>19.768653581918468</v>
      </c>
      <c r="AT326" s="34">
        <f t="shared" si="172"/>
        <v>0.4</v>
      </c>
      <c r="AU326" s="34">
        <f t="shared" si="172"/>
        <v>0.4</v>
      </c>
      <c r="AV326" s="35">
        <f t="shared" si="172"/>
        <v>1.9871060327188064</v>
      </c>
      <c r="AW326" s="35">
        <f t="shared" si="172"/>
        <v>1.9381377139047695</v>
      </c>
      <c r="AX326" s="36">
        <f t="shared" si="172"/>
        <v>2.9813510605118885</v>
      </c>
      <c r="AY326" s="36">
        <f t="shared" si="172"/>
        <v>2.8860886271991553</v>
      </c>
    </row>
    <row r="327" spans="6:51" x14ac:dyDescent="0.3">
      <c r="F327">
        <v>13</v>
      </c>
      <c r="G327" s="29">
        <f t="shared" si="170"/>
        <v>1.9905286385132555</v>
      </c>
      <c r="H327" s="29">
        <f t="shared" si="170"/>
        <v>2.9650445573840578</v>
      </c>
      <c r="I327" s="29">
        <f t="shared" si="170"/>
        <v>1.3619495953903284</v>
      </c>
      <c r="J327" s="29">
        <f t="shared" si="170"/>
        <v>2.5213048785251448</v>
      </c>
      <c r="K327" s="29">
        <f t="shared" si="170"/>
        <v>1.012768136147173</v>
      </c>
      <c r="L327" s="30">
        <f t="shared" si="170"/>
        <v>1.012768136147173</v>
      </c>
      <c r="M327" s="31">
        <f t="shared" si="170"/>
        <v>2.7582777713329909</v>
      </c>
      <c r="N327" s="32">
        <f t="shared" si="170"/>
        <v>0.89922506086377174</v>
      </c>
      <c r="O327" s="32">
        <f t="shared" si="170"/>
        <v>0.89922506086377174</v>
      </c>
      <c r="P327" s="33">
        <f t="shared" si="170"/>
        <v>6.1232467163483015</v>
      </c>
      <c r="Q327" s="33">
        <f t="shared" si="170"/>
        <v>10.480819822182657</v>
      </c>
      <c r="R327" s="33">
        <f t="shared" si="170"/>
        <v>19.768653581918468</v>
      </c>
      <c r="S327" s="34">
        <f t="shared" si="170"/>
        <v>0.4</v>
      </c>
      <c r="T327" s="34">
        <f t="shared" si="170"/>
        <v>0.4</v>
      </c>
      <c r="U327" s="35">
        <f t="shared" si="170"/>
        <v>2.0520148878052509</v>
      </c>
      <c r="V327" s="35">
        <f t="shared" si="170"/>
        <v>2.0143976309002105</v>
      </c>
      <c r="W327" s="36">
        <f t="shared" si="170"/>
        <v>2.9845248226572862</v>
      </c>
      <c r="X327" s="36">
        <f t="shared" si="170"/>
        <v>2.9301398691456386</v>
      </c>
      <c r="AG327">
        <f t="shared" si="171"/>
        <v>11.776776110822025</v>
      </c>
      <c r="AH327" s="29">
        <f t="shared" si="172"/>
        <v>1.8895719492601573</v>
      </c>
      <c r="AI327" s="29">
        <f t="shared" si="172"/>
        <v>2.9524071464412618</v>
      </c>
      <c r="AJ327" s="29">
        <f t="shared" si="172"/>
        <v>1.3619495953903284</v>
      </c>
      <c r="AK327" s="29">
        <f t="shared" si="172"/>
        <v>2.4953113527197326</v>
      </c>
      <c r="AL327" s="29">
        <f t="shared" si="172"/>
        <v>1.012768136147173</v>
      </c>
      <c r="AM327" s="30">
        <f t="shared" si="172"/>
        <v>1.012768136147173</v>
      </c>
      <c r="AN327" s="31">
        <f t="shared" si="172"/>
        <v>2.7582777713329909</v>
      </c>
      <c r="AO327" s="32">
        <f t="shared" si="172"/>
        <v>0.89922506086377174</v>
      </c>
      <c r="AP327" s="32">
        <f t="shared" si="172"/>
        <v>0.89922506086377174</v>
      </c>
      <c r="AQ327" s="33">
        <f t="shared" si="172"/>
        <v>6.1232467163483015</v>
      </c>
      <c r="AR327" s="33">
        <f t="shared" si="172"/>
        <v>10.480819822182657</v>
      </c>
      <c r="AS327" s="33">
        <f t="shared" si="172"/>
        <v>19.768653581918468</v>
      </c>
      <c r="AT327" s="34">
        <f t="shared" si="172"/>
        <v>0.4</v>
      </c>
      <c r="AU327" s="34">
        <f t="shared" si="172"/>
        <v>0.4</v>
      </c>
      <c r="AV327" s="35">
        <f t="shared" si="172"/>
        <v>2.0114768259954205</v>
      </c>
      <c r="AW327" s="35">
        <f t="shared" si="172"/>
        <v>1.9662775648271527</v>
      </c>
      <c r="AX327" s="36">
        <f t="shared" si="172"/>
        <v>2.9827395457728221</v>
      </c>
      <c r="AY327" s="36">
        <f t="shared" si="172"/>
        <v>2.9031760959058301</v>
      </c>
    </row>
    <row r="328" spans="6:51" x14ac:dyDescent="0.3">
      <c r="F328">
        <v>14</v>
      </c>
      <c r="G328" s="29">
        <f t="shared" si="170"/>
        <v>2.0537337360689367</v>
      </c>
      <c r="H328" s="29">
        <f t="shared" si="170"/>
        <v>2.9718284123028509</v>
      </c>
      <c r="I328" s="29">
        <f t="shared" si="170"/>
        <v>1.3619495953903284</v>
      </c>
      <c r="J328" s="29">
        <f t="shared" si="170"/>
        <v>2.5348497421358296</v>
      </c>
      <c r="K328" s="29">
        <f t="shared" si="170"/>
        <v>1.012768136147173</v>
      </c>
      <c r="L328" s="30">
        <f t="shared" si="170"/>
        <v>1.012768136147173</v>
      </c>
      <c r="M328" s="31">
        <f t="shared" si="170"/>
        <v>2.7582777713329909</v>
      </c>
      <c r="N328" s="32">
        <f t="shared" si="170"/>
        <v>0.89922506086377174</v>
      </c>
      <c r="O328" s="32">
        <f t="shared" si="170"/>
        <v>0.89922506086377174</v>
      </c>
      <c r="P328" s="33">
        <f t="shared" si="170"/>
        <v>6.1232467163483015</v>
      </c>
      <c r="Q328" s="33">
        <f t="shared" si="170"/>
        <v>10.480819822182657</v>
      </c>
      <c r="R328" s="33">
        <f t="shared" si="170"/>
        <v>19.768653581918468</v>
      </c>
      <c r="S328" s="34">
        <f t="shared" si="170"/>
        <v>0.4</v>
      </c>
      <c r="T328" s="34">
        <f t="shared" si="170"/>
        <v>0.4</v>
      </c>
      <c r="U328" s="35">
        <f t="shared" si="170"/>
        <v>2.0763999393382933</v>
      </c>
      <c r="V328" s="35">
        <f t="shared" si="170"/>
        <v>2.0444079274427067</v>
      </c>
      <c r="W328" s="36">
        <f t="shared" si="170"/>
        <v>2.9853067190370823</v>
      </c>
      <c r="X328" s="36">
        <f t="shared" si="170"/>
        <v>2.9453820410615039</v>
      </c>
      <c r="AG328">
        <f t="shared" si="171"/>
        <v>12.385413703354873</v>
      </c>
      <c r="AH328" s="29">
        <f t="shared" si="172"/>
        <v>1.9430211755708082</v>
      </c>
      <c r="AI328" s="29">
        <f t="shared" si="172"/>
        <v>2.9594137256426341</v>
      </c>
      <c r="AJ328" s="29">
        <f t="shared" si="172"/>
        <v>1.3619495953903284</v>
      </c>
      <c r="AK328" s="29">
        <f t="shared" si="172"/>
        <v>2.5098272795050089</v>
      </c>
      <c r="AL328" s="29">
        <f t="shared" si="172"/>
        <v>1.012768136147173</v>
      </c>
      <c r="AM328" s="30">
        <f t="shared" si="172"/>
        <v>1.012768136147173</v>
      </c>
      <c r="AN328" s="31">
        <f t="shared" si="172"/>
        <v>2.7582777713329909</v>
      </c>
      <c r="AO328" s="32">
        <f t="shared" si="172"/>
        <v>0.89922506086377174</v>
      </c>
      <c r="AP328" s="32">
        <f t="shared" si="172"/>
        <v>0.89922506086377174</v>
      </c>
      <c r="AQ328" s="33">
        <f t="shared" si="172"/>
        <v>6.1232467163483015</v>
      </c>
      <c r="AR328" s="33">
        <f t="shared" si="172"/>
        <v>10.480819822182657</v>
      </c>
      <c r="AS328" s="33">
        <f t="shared" si="172"/>
        <v>19.768653581918468</v>
      </c>
      <c r="AT328" s="34">
        <f t="shared" si="172"/>
        <v>0.4</v>
      </c>
      <c r="AU328" s="34">
        <f t="shared" si="172"/>
        <v>0.4</v>
      </c>
      <c r="AV328" s="35">
        <f t="shared" si="172"/>
        <v>2.0333305296585391</v>
      </c>
      <c r="AW328" s="35">
        <f t="shared" si="172"/>
        <v>1.9919855864217098</v>
      </c>
      <c r="AX328" s="36">
        <f t="shared" si="172"/>
        <v>2.9837801405921969</v>
      </c>
      <c r="AY328" s="36">
        <f t="shared" si="172"/>
        <v>2.9179499980330204</v>
      </c>
    </row>
    <row r="329" spans="6:51" x14ac:dyDescent="0.3">
      <c r="F329">
        <v>15</v>
      </c>
      <c r="G329" s="29">
        <f t="shared" si="170"/>
        <v>2.1006754480628951</v>
      </c>
      <c r="H329" s="29">
        <f t="shared" si="170"/>
        <v>2.9764685363878267</v>
      </c>
      <c r="I329" s="29">
        <f t="shared" si="170"/>
        <v>1.6078652460669716</v>
      </c>
      <c r="J329" s="29">
        <f t="shared" ref="J329:X329" si="173">J$160+J257</f>
        <v>2.5438779871826078</v>
      </c>
      <c r="K329" s="29">
        <f t="shared" si="173"/>
        <v>1.012768136147173</v>
      </c>
      <c r="L329" s="30">
        <f t="shared" si="173"/>
        <v>1.012768136147173</v>
      </c>
      <c r="M329" s="31">
        <f t="shared" si="173"/>
        <v>2.7582777713329909</v>
      </c>
      <c r="N329" s="32">
        <f t="shared" si="173"/>
        <v>0.89922506086377174</v>
      </c>
      <c r="O329" s="32">
        <f t="shared" si="173"/>
        <v>0.89922506086377174</v>
      </c>
      <c r="P329" s="33">
        <f t="shared" si="173"/>
        <v>6.1232467163483015</v>
      </c>
      <c r="Q329" s="33">
        <f t="shared" si="173"/>
        <v>10.480819822182657</v>
      </c>
      <c r="R329" s="33">
        <f t="shared" si="173"/>
        <v>19.768653581918468</v>
      </c>
      <c r="S329" s="34">
        <f t="shared" si="173"/>
        <v>0.4</v>
      </c>
      <c r="T329" s="34">
        <f t="shared" si="173"/>
        <v>0.4</v>
      </c>
      <c r="U329" s="35">
        <f t="shared" si="173"/>
        <v>2.0948513460169798</v>
      </c>
      <c r="V329" s="35">
        <f t="shared" si="173"/>
        <v>2.0678726828465361</v>
      </c>
      <c r="W329" s="36">
        <f t="shared" si="173"/>
        <v>2.9857627791640571</v>
      </c>
      <c r="X329" s="36">
        <f t="shared" si="173"/>
        <v>2.9563604072508842</v>
      </c>
      <c r="AG329">
        <f t="shared" si="171"/>
        <v>13.025506400031523</v>
      </c>
      <c r="AH329" s="29">
        <f t="shared" si="172"/>
        <v>1.9923566059375264</v>
      </c>
      <c r="AI329" s="29">
        <f t="shared" si="172"/>
        <v>2.9652513245705534</v>
      </c>
      <c r="AJ329" s="29">
        <f t="shared" si="172"/>
        <v>1.3619495953903284</v>
      </c>
      <c r="AK329" s="29">
        <f t="shared" ref="AK329:AY329" si="174">AK$160+AK257</f>
        <v>2.5217226592862296</v>
      </c>
      <c r="AL329" s="29">
        <f t="shared" si="174"/>
        <v>1.012768136147173</v>
      </c>
      <c r="AM329" s="30">
        <f t="shared" si="174"/>
        <v>1.012768136147173</v>
      </c>
      <c r="AN329" s="31">
        <f t="shared" si="174"/>
        <v>2.7582777713329909</v>
      </c>
      <c r="AO329" s="32">
        <f t="shared" si="174"/>
        <v>0.89922506086377174</v>
      </c>
      <c r="AP329" s="32">
        <f t="shared" si="174"/>
        <v>0.89922506086377174</v>
      </c>
      <c r="AQ329" s="33">
        <f t="shared" si="174"/>
        <v>6.1232467163483015</v>
      </c>
      <c r="AR329" s="33">
        <f t="shared" si="174"/>
        <v>10.480819822182657</v>
      </c>
      <c r="AS329" s="33">
        <f t="shared" si="174"/>
        <v>19.768653581918468</v>
      </c>
      <c r="AT329" s="34">
        <f t="shared" si="174"/>
        <v>0.4</v>
      </c>
      <c r="AU329" s="34">
        <f t="shared" si="174"/>
        <v>0.4</v>
      </c>
      <c r="AV329" s="35">
        <f t="shared" si="174"/>
        <v>2.0527243215868327</v>
      </c>
      <c r="AW329" s="35">
        <f t="shared" si="174"/>
        <v>2.0152576253135273</v>
      </c>
      <c r="AX329" s="36">
        <f t="shared" si="174"/>
        <v>2.9845505572538427</v>
      </c>
      <c r="AY329" s="36">
        <f t="shared" si="174"/>
        <v>2.9305942737298705</v>
      </c>
    </row>
    <row r="330" spans="6:51" x14ac:dyDescent="0.3">
      <c r="F330">
        <v>16</v>
      </c>
      <c r="G330" s="29">
        <f t="shared" ref="G330:X344" si="175">G$160+G258</f>
        <v>2.1339048620752945</v>
      </c>
      <c r="H330" s="29">
        <f t="shared" si="175"/>
        <v>2.9796350732730432</v>
      </c>
      <c r="I330" s="29">
        <f t="shared" si="175"/>
        <v>1.9037058041891668</v>
      </c>
      <c r="J330" s="29">
        <f t="shared" si="175"/>
        <v>2.5498851686471342</v>
      </c>
      <c r="K330" s="29">
        <f t="shared" si="175"/>
        <v>1.012768136147173</v>
      </c>
      <c r="L330" s="30">
        <f t="shared" si="175"/>
        <v>1.012768136147173</v>
      </c>
      <c r="M330" s="31">
        <f t="shared" si="175"/>
        <v>2.7582777713329909</v>
      </c>
      <c r="N330" s="32">
        <f t="shared" si="175"/>
        <v>0.89922506086377174</v>
      </c>
      <c r="O330" s="32">
        <f t="shared" si="175"/>
        <v>0.89922506086377174</v>
      </c>
      <c r="P330" s="33">
        <f t="shared" si="175"/>
        <v>6.1232467163483015</v>
      </c>
      <c r="Q330" s="33">
        <f t="shared" si="175"/>
        <v>10.480819822182657</v>
      </c>
      <c r="R330" s="33">
        <f t="shared" si="175"/>
        <v>19.768653581918468</v>
      </c>
      <c r="S330" s="34">
        <f t="shared" si="175"/>
        <v>0.4</v>
      </c>
      <c r="T330" s="34">
        <f t="shared" si="175"/>
        <v>0.4</v>
      </c>
      <c r="U330" s="35">
        <f t="shared" si="175"/>
        <v>2.1087744458687951</v>
      </c>
      <c r="V330" s="35">
        <f t="shared" si="175"/>
        <v>2.086177191453328</v>
      </c>
      <c r="W330" s="36">
        <f t="shared" si="175"/>
        <v>2.9860330871724616</v>
      </c>
      <c r="X330" s="36">
        <f t="shared" si="175"/>
        <v>2.9642892632959423</v>
      </c>
      <c r="AG330">
        <f t="shared" si="171"/>
        <v>13.698679837501498</v>
      </c>
      <c r="AH330" s="29">
        <f t="shared" ref="AH330:AY344" si="176">AH$160+AH258</f>
        <v>2.0364897958558341</v>
      </c>
      <c r="AI330" s="29">
        <f t="shared" si="176"/>
        <v>2.9700472064637182</v>
      </c>
      <c r="AJ330" s="29">
        <f t="shared" si="176"/>
        <v>1.3619495953903284</v>
      </c>
      <c r="AK330" s="29">
        <f t="shared" si="176"/>
        <v>2.5313282757736655</v>
      </c>
      <c r="AL330" s="29">
        <f t="shared" si="176"/>
        <v>1.012768136147173</v>
      </c>
      <c r="AM330" s="30">
        <f t="shared" si="176"/>
        <v>1.012768136147173</v>
      </c>
      <c r="AN330" s="31">
        <f t="shared" si="176"/>
        <v>2.7582777713329909</v>
      </c>
      <c r="AO330" s="32">
        <f t="shared" si="176"/>
        <v>0.89922506086377174</v>
      </c>
      <c r="AP330" s="32">
        <f t="shared" si="176"/>
        <v>0.89922506086377174</v>
      </c>
      <c r="AQ330" s="33">
        <f t="shared" si="176"/>
        <v>6.1232467163483015</v>
      </c>
      <c r="AR330" s="33">
        <f t="shared" si="176"/>
        <v>10.480819822182657</v>
      </c>
      <c r="AS330" s="33">
        <f t="shared" si="176"/>
        <v>19.768653581918468</v>
      </c>
      <c r="AT330" s="34">
        <f t="shared" si="176"/>
        <v>0.4</v>
      </c>
      <c r="AU330" s="34">
        <f t="shared" si="176"/>
        <v>0.4</v>
      </c>
      <c r="AV330" s="35">
        <f t="shared" si="176"/>
        <v>2.0697503505382113</v>
      </c>
      <c r="AW330" s="35">
        <f t="shared" si="176"/>
        <v>2.0361253692615948</v>
      </c>
      <c r="AX330" s="36">
        <f t="shared" si="176"/>
        <v>2.9851141660252853</v>
      </c>
      <c r="AY330" s="36">
        <f t="shared" si="176"/>
        <v>2.9413047244266521</v>
      </c>
    </row>
    <row r="331" spans="6:51" x14ac:dyDescent="0.3">
      <c r="F331">
        <v>17</v>
      </c>
      <c r="G331" s="29">
        <f t="shared" si="175"/>
        <v>2.1564557202282657</v>
      </c>
      <c r="H331" s="29">
        <f t="shared" si="175"/>
        <v>2.9817934961362065</v>
      </c>
      <c r="I331" s="29">
        <f t="shared" si="175"/>
        <v>2.1095493033287802</v>
      </c>
      <c r="J331" s="29">
        <f t="shared" si="175"/>
        <v>2.553879957393379</v>
      </c>
      <c r="K331" s="29">
        <f t="shared" si="175"/>
        <v>1.012768136147173</v>
      </c>
      <c r="L331" s="30">
        <f t="shared" si="175"/>
        <v>1.012768136147173</v>
      </c>
      <c r="M331" s="31">
        <f t="shared" si="175"/>
        <v>2.7582777713329909</v>
      </c>
      <c r="N331" s="32">
        <f t="shared" si="175"/>
        <v>0.89922506086377174</v>
      </c>
      <c r="O331" s="32">
        <f t="shared" si="175"/>
        <v>0.89922506086377174</v>
      </c>
      <c r="P331" s="33">
        <f t="shared" si="175"/>
        <v>6.1232467163483015</v>
      </c>
      <c r="Q331" s="33">
        <f t="shared" si="175"/>
        <v>10.480819822182657</v>
      </c>
      <c r="R331" s="33">
        <f t="shared" si="175"/>
        <v>19.768653581918468</v>
      </c>
      <c r="S331" s="34">
        <f t="shared" si="175"/>
        <v>0.4</v>
      </c>
      <c r="T331" s="34">
        <f t="shared" si="175"/>
        <v>0.4</v>
      </c>
      <c r="U331" s="35">
        <f t="shared" si="175"/>
        <v>2.1192614259452922</v>
      </c>
      <c r="V331" s="35">
        <f t="shared" si="175"/>
        <v>2.1004353288528907</v>
      </c>
      <c r="W331" s="36">
        <f t="shared" si="175"/>
        <v>2.9861959495513659</v>
      </c>
      <c r="X331" s="36">
        <f t="shared" si="175"/>
        <v>2.9700361355818248</v>
      </c>
      <c r="AG331">
        <f t="shared" si="171"/>
        <v>14.40664366722172</v>
      </c>
      <c r="AH331" s="29">
        <f t="shared" si="176"/>
        <v>2.0746604644455768</v>
      </c>
      <c r="AI331" s="29">
        <f t="shared" si="176"/>
        <v>2.9739305638718752</v>
      </c>
      <c r="AJ331" s="29">
        <f t="shared" si="176"/>
        <v>1.3782937071487233</v>
      </c>
      <c r="AK331" s="29">
        <f t="shared" si="176"/>
        <v>2.538968168207818</v>
      </c>
      <c r="AL331" s="29">
        <f t="shared" si="176"/>
        <v>1.012768136147173</v>
      </c>
      <c r="AM331" s="30">
        <f t="shared" si="176"/>
        <v>1.012768136147173</v>
      </c>
      <c r="AN331" s="31">
        <f t="shared" si="176"/>
        <v>2.7582777713329909</v>
      </c>
      <c r="AO331" s="32">
        <f t="shared" si="176"/>
        <v>0.89922506086377174</v>
      </c>
      <c r="AP331" s="32">
        <f t="shared" si="176"/>
        <v>0.89922506086377174</v>
      </c>
      <c r="AQ331" s="33">
        <f t="shared" si="176"/>
        <v>6.1232467163483015</v>
      </c>
      <c r="AR331" s="33">
        <f t="shared" si="176"/>
        <v>10.480819822182657</v>
      </c>
      <c r="AS331" s="33">
        <f t="shared" si="176"/>
        <v>19.768653581918468</v>
      </c>
      <c r="AT331" s="34">
        <f t="shared" si="176"/>
        <v>0.4</v>
      </c>
      <c r="AU331" s="34">
        <f t="shared" si="176"/>
        <v>0.4</v>
      </c>
      <c r="AV331" s="35">
        <f t="shared" si="176"/>
        <v>2.0845316273507137</v>
      </c>
      <c r="AW331" s="35">
        <f t="shared" si="176"/>
        <v>2.0546543966114998</v>
      </c>
      <c r="AX331" s="36">
        <f t="shared" si="176"/>
        <v>2.9855217112003145</v>
      </c>
      <c r="AY331" s="36">
        <f t="shared" si="176"/>
        <v>2.9502828632187326</v>
      </c>
    </row>
    <row r="332" spans="6:51" x14ac:dyDescent="0.3">
      <c r="F332">
        <v>18</v>
      </c>
      <c r="G332" s="29">
        <f t="shared" si="175"/>
        <v>2.1712107371473497</v>
      </c>
      <c r="H332" s="29">
        <f t="shared" si="175"/>
        <v>2.9832644878994024</v>
      </c>
      <c r="I332" s="29">
        <f t="shared" si="175"/>
        <v>2.2495554910321398</v>
      </c>
      <c r="J332" s="29">
        <f t="shared" si="175"/>
        <v>2.5565377105793692</v>
      </c>
      <c r="K332" s="29">
        <f t="shared" si="175"/>
        <v>1.012768136147173</v>
      </c>
      <c r="L332" s="30">
        <f t="shared" si="175"/>
        <v>1.012768136147173</v>
      </c>
      <c r="M332" s="31">
        <f t="shared" si="175"/>
        <v>2.7582777713329909</v>
      </c>
      <c r="N332" s="32">
        <f t="shared" si="175"/>
        <v>0.89922506086377174</v>
      </c>
      <c r="O332" s="32">
        <f t="shared" si="175"/>
        <v>0.89922506086377174</v>
      </c>
      <c r="P332" s="33">
        <f t="shared" si="175"/>
        <v>6.1232467163483015</v>
      </c>
      <c r="Q332" s="33">
        <f t="shared" si="175"/>
        <v>10.480819822182657</v>
      </c>
      <c r="R332" s="33">
        <f t="shared" si="175"/>
        <v>19.768653581918468</v>
      </c>
      <c r="S332" s="34">
        <f t="shared" si="175"/>
        <v>0.4</v>
      </c>
      <c r="T332" s="34">
        <f t="shared" si="175"/>
        <v>0.4</v>
      </c>
      <c r="U332" s="35">
        <f t="shared" si="175"/>
        <v>2.1271522495532715</v>
      </c>
      <c r="V332" s="35">
        <f t="shared" si="175"/>
        <v>2.1115332817505106</v>
      </c>
      <c r="W332" s="36">
        <f t="shared" si="175"/>
        <v>2.9862957148468006</v>
      </c>
      <c r="X332" s="36">
        <f t="shared" si="175"/>
        <v>2.974219221959622</v>
      </c>
      <c r="AG332">
        <f t="shared" si="171"/>
        <v>15.151195897440212</v>
      </c>
      <c r="AH332" s="29">
        <f t="shared" si="176"/>
        <v>2.1065064498936596</v>
      </c>
      <c r="AI332" s="29">
        <f t="shared" si="176"/>
        <v>2.9770284055557337</v>
      </c>
      <c r="AJ332" s="29">
        <f t="shared" si="176"/>
        <v>1.6594554723047066</v>
      </c>
      <c r="AK332" s="29">
        <f t="shared" si="176"/>
        <v>2.5449506012857954</v>
      </c>
      <c r="AL332" s="29">
        <f t="shared" si="176"/>
        <v>1.012768136147173</v>
      </c>
      <c r="AM332" s="30">
        <f t="shared" si="176"/>
        <v>1.012768136147173</v>
      </c>
      <c r="AN332" s="31">
        <f t="shared" si="176"/>
        <v>2.7582777713329909</v>
      </c>
      <c r="AO332" s="32">
        <f t="shared" si="176"/>
        <v>0.89922506086377174</v>
      </c>
      <c r="AP332" s="32">
        <f t="shared" si="176"/>
        <v>0.89922506086377174</v>
      </c>
      <c r="AQ332" s="33">
        <f t="shared" si="176"/>
        <v>6.1232467163483015</v>
      </c>
      <c r="AR332" s="33">
        <f t="shared" si="176"/>
        <v>10.480819822182657</v>
      </c>
      <c r="AS332" s="33">
        <f t="shared" si="176"/>
        <v>19.768653581918468</v>
      </c>
      <c r="AT332" s="34">
        <f t="shared" si="176"/>
        <v>0.4</v>
      </c>
      <c r="AU332" s="34">
        <f t="shared" si="176"/>
        <v>0.4</v>
      </c>
      <c r="AV332" s="35">
        <f t="shared" si="176"/>
        <v>2.09721689014521</v>
      </c>
      <c r="AW332" s="35">
        <f t="shared" si="176"/>
        <v>2.0709410721892487</v>
      </c>
      <c r="AX332" s="36">
        <f t="shared" si="176"/>
        <v>2.9858131132431289</v>
      </c>
      <c r="AY332" s="36">
        <f t="shared" si="176"/>
        <v>2.9577301370949796</v>
      </c>
    </row>
    <row r="333" spans="6:51" x14ac:dyDescent="0.3">
      <c r="F333">
        <v>19</v>
      </c>
      <c r="G333" s="29">
        <f t="shared" si="175"/>
        <v>2.1805697379667812</v>
      </c>
      <c r="H333" s="29">
        <f t="shared" si="175"/>
        <v>2.984267650919211</v>
      </c>
      <c r="I333" s="29">
        <f t="shared" si="175"/>
        <v>2.3429299371743313</v>
      </c>
      <c r="J333" s="29">
        <f t="shared" si="175"/>
        <v>2.5583082790253524</v>
      </c>
      <c r="K333" s="29">
        <f t="shared" si="175"/>
        <v>1.012768136147173</v>
      </c>
      <c r="L333" s="30">
        <f t="shared" si="175"/>
        <v>1.012768136147173</v>
      </c>
      <c r="M333" s="31">
        <f t="shared" si="175"/>
        <v>2.8081447095628507</v>
      </c>
      <c r="N333" s="32">
        <f t="shared" si="175"/>
        <v>0.89922506086377174</v>
      </c>
      <c r="O333" s="32">
        <f t="shared" si="175"/>
        <v>0.89922506086377174</v>
      </c>
      <c r="P333" s="33">
        <f t="shared" si="175"/>
        <v>6.1232467163483015</v>
      </c>
      <c r="Q333" s="33">
        <f t="shared" si="175"/>
        <v>10.480819822182657</v>
      </c>
      <c r="R333" s="33">
        <f t="shared" si="175"/>
        <v>19.768653581918468</v>
      </c>
      <c r="S333" s="34">
        <f t="shared" si="175"/>
        <v>0.4</v>
      </c>
      <c r="T333" s="34">
        <f t="shared" si="175"/>
        <v>0.4</v>
      </c>
      <c r="U333" s="35">
        <f t="shared" si="175"/>
        <v>2.1330876871853395</v>
      </c>
      <c r="V333" s="35">
        <f t="shared" si="175"/>
        <v>2.120170354679721</v>
      </c>
      <c r="W333" s="36">
        <f t="shared" si="175"/>
        <v>2.9863578499192704</v>
      </c>
      <c r="X333" s="36">
        <f t="shared" si="175"/>
        <v>2.9772786816250498</v>
      </c>
      <c r="AG333">
        <f t="shared" si="171"/>
        <v>15.934227459578645</v>
      </c>
      <c r="AH333" s="29">
        <f t="shared" si="176"/>
        <v>2.13208071975893</v>
      </c>
      <c r="AI333" s="29">
        <f t="shared" si="176"/>
        <v>2.9794619793958974</v>
      </c>
      <c r="AJ333" s="29">
        <f t="shared" si="176"/>
        <v>1.8873032535717844</v>
      </c>
      <c r="AK333" s="29">
        <f t="shared" si="176"/>
        <v>2.5495608586269922</v>
      </c>
      <c r="AL333" s="29">
        <f t="shared" si="176"/>
        <v>1.012768136147173</v>
      </c>
      <c r="AM333" s="30">
        <f t="shared" si="176"/>
        <v>1.012768136147173</v>
      </c>
      <c r="AN333" s="31">
        <f t="shared" si="176"/>
        <v>2.7582777713329909</v>
      </c>
      <c r="AO333" s="32">
        <f t="shared" si="176"/>
        <v>0.89922506086377174</v>
      </c>
      <c r="AP333" s="32">
        <f t="shared" si="176"/>
        <v>0.89922506086377174</v>
      </c>
      <c r="AQ333" s="33">
        <f t="shared" si="176"/>
        <v>6.1232467163483015</v>
      </c>
      <c r="AR333" s="33">
        <f t="shared" si="176"/>
        <v>10.480819822182657</v>
      </c>
      <c r="AS333" s="33">
        <f t="shared" si="176"/>
        <v>19.768653581918468</v>
      </c>
      <c r="AT333" s="34">
        <f t="shared" si="176"/>
        <v>0.4</v>
      </c>
      <c r="AU333" s="34">
        <f t="shared" si="176"/>
        <v>0.4</v>
      </c>
      <c r="AV333" s="35">
        <f t="shared" si="176"/>
        <v>2.1079747213569666</v>
      </c>
      <c r="AW333" s="35">
        <f t="shared" si="176"/>
        <v>2.0851084374380586</v>
      </c>
      <c r="AX333" s="36">
        <f t="shared" si="176"/>
        <v>2.9860192414693718</v>
      </c>
      <c r="AY333" s="36">
        <f t="shared" si="176"/>
        <v>2.9638427713665751</v>
      </c>
    </row>
    <row r="334" spans="6:51" x14ac:dyDescent="0.3">
      <c r="F334">
        <v>20</v>
      </c>
      <c r="G334" s="29">
        <f t="shared" si="175"/>
        <v>2.1863547519142048</v>
      </c>
      <c r="H334" s="29">
        <f t="shared" si="175"/>
        <v>2.984952723229684</v>
      </c>
      <c r="I334" s="29">
        <f t="shared" si="175"/>
        <v>2.4041690850462474</v>
      </c>
      <c r="J334" s="29">
        <f t="shared" si="175"/>
        <v>2.5594902709825398</v>
      </c>
      <c r="K334" s="29">
        <f t="shared" si="175"/>
        <v>1.012768136147173</v>
      </c>
      <c r="L334" s="30">
        <f t="shared" si="175"/>
        <v>1.012768136147173</v>
      </c>
      <c r="M334" s="31">
        <f t="shared" si="175"/>
        <v>2.8682352722471363</v>
      </c>
      <c r="N334" s="32">
        <f t="shared" si="175"/>
        <v>0.89922506086377174</v>
      </c>
      <c r="O334" s="32">
        <f t="shared" si="175"/>
        <v>0.89922506086377174</v>
      </c>
      <c r="P334" s="33">
        <f t="shared" si="175"/>
        <v>6.1232467163483015</v>
      </c>
      <c r="Q334" s="33">
        <f t="shared" si="175"/>
        <v>10.480819822182657</v>
      </c>
      <c r="R334" s="33">
        <f t="shared" si="175"/>
        <v>19.768653581918468</v>
      </c>
      <c r="S334" s="34">
        <f t="shared" si="175"/>
        <v>0.4</v>
      </c>
      <c r="T334" s="34">
        <f t="shared" si="175"/>
        <v>0.4</v>
      </c>
      <c r="U334" s="35">
        <f t="shared" si="175"/>
        <v>2.1375535181247951</v>
      </c>
      <c r="V334" s="35">
        <f t="shared" si="175"/>
        <v>2.1268949319618571</v>
      </c>
      <c r="W334" s="36">
        <f t="shared" si="175"/>
        <v>2.9863971903902282</v>
      </c>
      <c r="X334" s="36">
        <f t="shared" si="175"/>
        <v>2.97952807615889</v>
      </c>
      <c r="AG334">
        <f t="shared" si="171"/>
        <v>16.75772701061085</v>
      </c>
      <c r="AH334" s="29">
        <f t="shared" si="176"/>
        <v>2.15181084909538</v>
      </c>
      <c r="AI334" s="29">
        <f t="shared" si="176"/>
        <v>2.9813438885034063</v>
      </c>
      <c r="AJ334" s="29">
        <f t="shared" si="176"/>
        <v>2.0665587120339</v>
      </c>
      <c r="AK334" s="29">
        <f t="shared" si="176"/>
        <v>2.5530560810323109</v>
      </c>
      <c r="AL334" s="29">
        <f t="shared" si="176"/>
        <v>1.012768136147173</v>
      </c>
      <c r="AM334" s="30">
        <f t="shared" si="176"/>
        <v>1.012768136147173</v>
      </c>
      <c r="AN334" s="31">
        <f t="shared" si="176"/>
        <v>2.7582777713329909</v>
      </c>
      <c r="AO334" s="32">
        <f t="shared" si="176"/>
        <v>0.89922506086377174</v>
      </c>
      <c r="AP334" s="32">
        <f t="shared" si="176"/>
        <v>0.89922506086377174</v>
      </c>
      <c r="AQ334" s="33">
        <f t="shared" si="176"/>
        <v>6.1232467163483015</v>
      </c>
      <c r="AR334" s="33">
        <f t="shared" si="176"/>
        <v>10.480819822182657</v>
      </c>
      <c r="AS334" s="33">
        <f t="shared" si="176"/>
        <v>19.768653581918468</v>
      </c>
      <c r="AT334" s="34">
        <f t="shared" si="176"/>
        <v>0.4</v>
      </c>
      <c r="AU334" s="34">
        <f t="shared" si="176"/>
        <v>0.4</v>
      </c>
      <c r="AV334" s="35">
        <f t="shared" si="176"/>
        <v>2.1169872429532637</v>
      </c>
      <c r="AW334" s="35">
        <f t="shared" si="176"/>
        <v>2.0973013062610746</v>
      </c>
      <c r="AX334" s="36">
        <f t="shared" si="176"/>
        <v>2.9861635715509927</v>
      </c>
      <c r="AY334" s="36">
        <f t="shared" si="176"/>
        <v>2.9688074279676728</v>
      </c>
    </row>
    <row r="335" spans="6:51" x14ac:dyDescent="0.3">
      <c r="F335">
        <v>21</v>
      </c>
      <c r="G335" s="29">
        <f t="shared" si="175"/>
        <v>2.1898567217962279</v>
      </c>
      <c r="H335" s="29">
        <f t="shared" si="175"/>
        <v>2.985421513411143</v>
      </c>
      <c r="I335" s="29">
        <f t="shared" si="175"/>
        <v>2.4437707344920963</v>
      </c>
      <c r="J335" s="29">
        <f t="shared" si="175"/>
        <v>2.5602814983129365</v>
      </c>
      <c r="K335" s="29">
        <f t="shared" si="175"/>
        <v>1.012768136147173</v>
      </c>
      <c r="L335" s="30">
        <f t="shared" si="175"/>
        <v>1.012768136147173</v>
      </c>
      <c r="M335" s="31">
        <f t="shared" si="175"/>
        <v>2.9205861298619009</v>
      </c>
      <c r="N335" s="32">
        <f t="shared" si="175"/>
        <v>0.89922506086377174</v>
      </c>
      <c r="O335" s="32">
        <f t="shared" si="175"/>
        <v>0.89922506086377174</v>
      </c>
      <c r="P335" s="33">
        <f t="shared" si="175"/>
        <v>6.1232467163483015</v>
      </c>
      <c r="Q335" s="33">
        <f t="shared" si="175"/>
        <v>10.480819822182657</v>
      </c>
      <c r="R335" s="33">
        <f t="shared" si="175"/>
        <v>19.768653581918468</v>
      </c>
      <c r="S335" s="34">
        <f t="shared" si="175"/>
        <v>0.4</v>
      </c>
      <c r="T335" s="34">
        <f t="shared" si="175"/>
        <v>0.4</v>
      </c>
      <c r="U335" s="35">
        <f t="shared" si="175"/>
        <v>2.1409162876620744</v>
      </c>
      <c r="V335" s="35">
        <f t="shared" si="175"/>
        <v>2.1321350088262618</v>
      </c>
      <c r="W335" s="36">
        <f t="shared" si="175"/>
        <v>2.9864225061922318</v>
      </c>
      <c r="X335" s="36">
        <f t="shared" si="175"/>
        <v>2.9811911435189642</v>
      </c>
      <c r="AG335">
        <f t="shared" si="171"/>
        <v>17.623785983633894</v>
      </c>
      <c r="AH335" s="29">
        <f t="shared" si="176"/>
        <v>2.166409538314638</v>
      </c>
      <c r="AI335" s="29">
        <f t="shared" si="176"/>
        <v>2.9827759929751321</v>
      </c>
      <c r="AJ335" s="29">
        <f t="shared" si="176"/>
        <v>2.2032802373076326</v>
      </c>
      <c r="AK335" s="29">
        <f t="shared" si="176"/>
        <v>2.5556621927974996</v>
      </c>
      <c r="AL335" s="29">
        <f t="shared" si="176"/>
        <v>1.012768136147173</v>
      </c>
      <c r="AM335" s="30">
        <f t="shared" si="176"/>
        <v>1.012768136147173</v>
      </c>
      <c r="AN335" s="31">
        <f t="shared" si="176"/>
        <v>2.7582777713329909</v>
      </c>
      <c r="AO335" s="32">
        <f t="shared" si="176"/>
        <v>0.89922506086377174</v>
      </c>
      <c r="AP335" s="32">
        <f t="shared" si="176"/>
        <v>0.89922506086377174</v>
      </c>
      <c r="AQ335" s="33">
        <f t="shared" si="176"/>
        <v>6.1232467163483015</v>
      </c>
      <c r="AR335" s="33">
        <f t="shared" si="176"/>
        <v>10.480819822182657</v>
      </c>
      <c r="AS335" s="33">
        <f t="shared" si="176"/>
        <v>19.768653581918468</v>
      </c>
      <c r="AT335" s="34">
        <f t="shared" si="176"/>
        <v>0.4</v>
      </c>
      <c r="AU335" s="34">
        <f t="shared" si="176"/>
        <v>0.4</v>
      </c>
      <c r="AV335" s="35">
        <f t="shared" si="176"/>
        <v>2.1244437386645925</v>
      </c>
      <c r="AW335" s="35">
        <f t="shared" si="176"/>
        <v>2.1076808273409884</v>
      </c>
      <c r="AX335" s="36">
        <f t="shared" si="176"/>
        <v>2.9862636717666509</v>
      </c>
      <c r="AY335" s="36">
        <f t="shared" si="176"/>
        <v>2.9727977999155151</v>
      </c>
    </row>
    <row r="336" spans="6:51" x14ac:dyDescent="0.3">
      <c r="F336">
        <v>22</v>
      </c>
      <c r="G336" s="29">
        <f t="shared" si="175"/>
        <v>2.1919424711388986</v>
      </c>
      <c r="H336" s="29">
        <f t="shared" si="175"/>
        <v>2.9857431272881829</v>
      </c>
      <c r="I336" s="29">
        <f t="shared" si="175"/>
        <v>2.469084662307254</v>
      </c>
      <c r="J336" s="29">
        <f t="shared" si="175"/>
        <v>2.5608128906367034</v>
      </c>
      <c r="K336" s="29">
        <f t="shared" si="175"/>
        <v>1.012768136147173</v>
      </c>
      <c r="L336" s="30">
        <f t="shared" si="175"/>
        <v>1.012768136147173</v>
      </c>
      <c r="M336" s="31">
        <f t="shared" si="175"/>
        <v>2.9660583819577973</v>
      </c>
      <c r="N336" s="32">
        <f t="shared" si="175"/>
        <v>0.89922506086377174</v>
      </c>
      <c r="O336" s="32">
        <f t="shared" si="175"/>
        <v>0.89922506086377174</v>
      </c>
      <c r="P336" s="33">
        <f t="shared" si="175"/>
        <v>6.1232467163483015</v>
      </c>
      <c r="Q336" s="33">
        <f t="shared" si="175"/>
        <v>10.480819822182657</v>
      </c>
      <c r="R336" s="33">
        <f t="shared" si="175"/>
        <v>19.768653581918468</v>
      </c>
      <c r="S336" s="34">
        <f t="shared" si="175"/>
        <v>0.4</v>
      </c>
      <c r="T336" s="34">
        <f t="shared" si="175"/>
        <v>0.4</v>
      </c>
      <c r="U336" s="35">
        <f t="shared" si="175"/>
        <v>2.1434516140919393</v>
      </c>
      <c r="V336" s="35">
        <f t="shared" si="175"/>
        <v>2.1362234453929787</v>
      </c>
      <c r="W336" s="36">
        <f t="shared" si="175"/>
        <v>2.9864390587054368</v>
      </c>
      <c r="X336" s="36">
        <f t="shared" si="175"/>
        <v>2.9824279277235606</v>
      </c>
      <c r="AG336">
        <f t="shared" si="171"/>
        <v>18.534603899458592</v>
      </c>
      <c r="AH336" s="29">
        <f t="shared" si="176"/>
        <v>2.1767560436898727</v>
      </c>
      <c r="AI336" s="29">
        <f t="shared" si="176"/>
        <v>2.9838481211449204</v>
      </c>
      <c r="AJ336" s="29">
        <f t="shared" si="176"/>
        <v>2.3042497047457915</v>
      </c>
      <c r="AK336" s="29">
        <f t="shared" si="176"/>
        <v>2.5575727938371609</v>
      </c>
      <c r="AL336" s="29">
        <f t="shared" si="176"/>
        <v>1.012768136147173</v>
      </c>
      <c r="AM336" s="30">
        <f t="shared" si="176"/>
        <v>1.012768136147173</v>
      </c>
      <c r="AN336" s="31">
        <f t="shared" si="176"/>
        <v>2.7772887263838997</v>
      </c>
      <c r="AO336" s="32">
        <f t="shared" si="176"/>
        <v>0.89922506086377174</v>
      </c>
      <c r="AP336" s="32">
        <f t="shared" si="176"/>
        <v>0.89922506086377174</v>
      </c>
      <c r="AQ336" s="33">
        <f t="shared" si="176"/>
        <v>6.1232467163483015</v>
      </c>
      <c r="AR336" s="33">
        <f t="shared" si="176"/>
        <v>10.480819822182657</v>
      </c>
      <c r="AS336" s="33">
        <f t="shared" si="176"/>
        <v>19.768653581918468</v>
      </c>
      <c r="AT336" s="34">
        <f t="shared" si="176"/>
        <v>0.4</v>
      </c>
      <c r="AU336" s="34">
        <f t="shared" si="176"/>
        <v>0.4</v>
      </c>
      <c r="AV336" s="35">
        <f t="shared" si="176"/>
        <v>2.1305345455710385</v>
      </c>
      <c r="AW336" s="35">
        <f t="shared" si="176"/>
        <v>2.1164188034723259</v>
      </c>
      <c r="AX336" s="36">
        <f t="shared" si="176"/>
        <v>2.9863324884839733</v>
      </c>
      <c r="AY336" s="36">
        <f t="shared" si="176"/>
        <v>2.9759721913875223</v>
      </c>
    </row>
    <row r="337" spans="6:51" x14ac:dyDescent="0.3">
      <c r="F337">
        <v>23</v>
      </c>
      <c r="G337" s="29">
        <f t="shared" si="175"/>
        <v>2.1931699445935289</v>
      </c>
      <c r="H337" s="29">
        <f t="shared" si="175"/>
        <v>2.9859644421185449</v>
      </c>
      <c r="I337" s="29">
        <f t="shared" si="175"/>
        <v>2.4851158726420848</v>
      </c>
      <c r="J337" s="29">
        <f t="shared" si="175"/>
        <v>2.561171123190344</v>
      </c>
      <c r="K337" s="29">
        <f t="shared" si="175"/>
        <v>1.012768136147173</v>
      </c>
      <c r="L337" s="30">
        <f t="shared" si="175"/>
        <v>1.012768136147173</v>
      </c>
      <c r="M337" s="31">
        <f t="shared" si="175"/>
        <v>3.0054592150894019</v>
      </c>
      <c r="N337" s="32">
        <f t="shared" si="175"/>
        <v>0.89922506086377174</v>
      </c>
      <c r="O337" s="32">
        <f t="shared" si="175"/>
        <v>0.89922506086377174</v>
      </c>
      <c r="P337" s="33">
        <f t="shared" si="175"/>
        <v>6.1232467163483015</v>
      </c>
      <c r="Q337" s="33">
        <f t="shared" si="175"/>
        <v>10.480819822182657</v>
      </c>
      <c r="R337" s="33">
        <f t="shared" si="175"/>
        <v>19.768653581918468</v>
      </c>
      <c r="S337" s="34">
        <f t="shared" si="175"/>
        <v>0.4</v>
      </c>
      <c r="T337" s="34">
        <f t="shared" si="175"/>
        <v>0.4</v>
      </c>
      <c r="U337" s="35">
        <f t="shared" si="175"/>
        <v>2.1453662393417647</v>
      </c>
      <c r="V337" s="35">
        <f t="shared" si="175"/>
        <v>2.139418463489525</v>
      </c>
      <c r="W337" s="36">
        <f t="shared" si="175"/>
        <v>2.9864500513343741</v>
      </c>
      <c r="X337" s="36">
        <f t="shared" si="175"/>
        <v>2.9833532777051022</v>
      </c>
      <c r="AG337">
        <f t="shared" si="171"/>
        <v>19.49249395270925</v>
      </c>
      <c r="AH337" s="29">
        <f t="shared" si="176"/>
        <v>2.1837738783382603</v>
      </c>
      <c r="AI337" s="29">
        <f t="shared" si="176"/>
        <v>2.9846375496576405</v>
      </c>
      <c r="AJ337" s="29">
        <f t="shared" si="176"/>
        <v>2.3763693170359139</v>
      </c>
      <c r="AK337" s="29">
        <f t="shared" si="176"/>
        <v>2.5589497601103326</v>
      </c>
      <c r="AL337" s="29">
        <f t="shared" si="176"/>
        <v>1.012768136147173</v>
      </c>
      <c r="AM337" s="30">
        <f t="shared" si="176"/>
        <v>1.012768136147173</v>
      </c>
      <c r="AN337" s="31">
        <f t="shared" si="176"/>
        <v>2.8387619792438032</v>
      </c>
      <c r="AO337" s="32">
        <f t="shared" si="176"/>
        <v>0.89922506086377174</v>
      </c>
      <c r="AP337" s="32">
        <f t="shared" si="176"/>
        <v>0.89922506086377174</v>
      </c>
      <c r="AQ337" s="33">
        <f t="shared" si="176"/>
        <v>6.1232467163483015</v>
      </c>
      <c r="AR337" s="33">
        <f t="shared" si="176"/>
        <v>10.480819822182657</v>
      </c>
      <c r="AS337" s="33">
        <f t="shared" si="176"/>
        <v>19.768653581918468</v>
      </c>
      <c r="AT337" s="34">
        <f t="shared" si="176"/>
        <v>0.4</v>
      </c>
      <c r="AU337" s="34">
        <f t="shared" si="176"/>
        <v>0.4</v>
      </c>
      <c r="AV337" s="35">
        <f t="shared" si="176"/>
        <v>2.1354455223671334</v>
      </c>
      <c r="AW337" s="35">
        <f t="shared" si="176"/>
        <v>2.1236920653657303</v>
      </c>
      <c r="AX337" s="36">
        <f t="shared" si="176"/>
        <v>2.9863794230595557</v>
      </c>
      <c r="AY337" s="36">
        <f t="shared" si="176"/>
        <v>2.9784720637854574</v>
      </c>
    </row>
    <row r="338" spans="6:51" x14ac:dyDescent="0.3">
      <c r="F338">
        <v>24</v>
      </c>
      <c r="G338" s="29">
        <f t="shared" si="175"/>
        <v>2.1938865240739061</v>
      </c>
      <c r="H338" s="29">
        <f t="shared" si="175"/>
        <v>2.9861172632346955</v>
      </c>
      <c r="I338" s="29">
        <f t="shared" si="175"/>
        <v>2.4951957261797544</v>
      </c>
      <c r="J338" s="29">
        <f t="shared" si="175"/>
        <v>2.5614136332408188</v>
      </c>
      <c r="K338" s="29">
        <f t="shared" si="175"/>
        <v>1.012768136147173</v>
      </c>
      <c r="L338" s="30">
        <f t="shared" si="175"/>
        <v>1.012768136147173</v>
      </c>
      <c r="M338" s="31">
        <f t="shared" si="175"/>
        <v>3.0395320114071631</v>
      </c>
      <c r="N338" s="32">
        <f t="shared" si="175"/>
        <v>0.89922506086377174</v>
      </c>
      <c r="O338" s="32">
        <f t="shared" si="175"/>
        <v>0.89922506086377174</v>
      </c>
      <c r="P338" s="33">
        <f t="shared" si="175"/>
        <v>6.1232467163483015</v>
      </c>
      <c r="Q338" s="33">
        <f t="shared" si="175"/>
        <v>10.480819822182657</v>
      </c>
      <c r="R338" s="33">
        <f t="shared" si="175"/>
        <v>19.768653581918468</v>
      </c>
      <c r="S338" s="34">
        <f t="shared" si="175"/>
        <v>0.4</v>
      </c>
      <c r="T338" s="34">
        <f t="shared" si="175"/>
        <v>0.4</v>
      </c>
      <c r="U338" s="35">
        <f t="shared" si="175"/>
        <v>2.1468149971880268</v>
      </c>
      <c r="V338" s="35">
        <f t="shared" si="175"/>
        <v>2.1419200485715502</v>
      </c>
      <c r="W338" s="36">
        <f t="shared" si="175"/>
        <v>2.9864574632528513</v>
      </c>
      <c r="X338" s="36">
        <f t="shared" si="175"/>
        <v>2.9840499204335589</v>
      </c>
      <c r="AG338">
        <f t="shared" si="171"/>
        <v>20.499888886619559</v>
      </c>
      <c r="AH338" s="29">
        <f t="shared" si="176"/>
        <v>2.188328011234637</v>
      </c>
      <c r="AI338" s="29">
        <f t="shared" si="176"/>
        <v>2.9852091581776756</v>
      </c>
      <c r="AJ338" s="29">
        <f t="shared" si="176"/>
        <v>2.4261470268601286</v>
      </c>
      <c r="AK338" s="29">
        <f t="shared" si="176"/>
        <v>2.5599252021217449</v>
      </c>
      <c r="AL338" s="29">
        <f t="shared" si="176"/>
        <v>1.012768136147173</v>
      </c>
      <c r="AM338" s="30">
        <f t="shared" si="176"/>
        <v>1.012768136147173</v>
      </c>
      <c r="AN338" s="31">
        <f t="shared" si="176"/>
        <v>2.8953174288633829</v>
      </c>
      <c r="AO338" s="32">
        <f t="shared" si="176"/>
        <v>0.89922506086377174</v>
      </c>
      <c r="AP338" s="32">
        <f t="shared" si="176"/>
        <v>0.89922506086377174</v>
      </c>
      <c r="AQ338" s="33">
        <f t="shared" si="176"/>
        <v>6.1232467163483015</v>
      </c>
      <c r="AR338" s="33">
        <f t="shared" si="176"/>
        <v>10.480819822182657</v>
      </c>
      <c r="AS338" s="33">
        <f t="shared" si="176"/>
        <v>19.768653581918468</v>
      </c>
      <c r="AT338" s="34">
        <f t="shared" si="176"/>
        <v>0.4</v>
      </c>
      <c r="AU338" s="34">
        <f t="shared" si="176"/>
        <v>0.4</v>
      </c>
      <c r="AV338" s="35">
        <f t="shared" si="176"/>
        <v>2.1393533419247142</v>
      </c>
      <c r="AW338" s="35">
        <f t="shared" si="176"/>
        <v>2.1296771806140078</v>
      </c>
      <c r="AX338" s="36">
        <f t="shared" si="176"/>
        <v>2.9864112084144008</v>
      </c>
      <c r="AY338" s="36">
        <f t="shared" si="176"/>
        <v>2.9804214690020987</v>
      </c>
    </row>
    <row r="339" spans="6:51" x14ac:dyDescent="0.3">
      <c r="F339">
        <v>25</v>
      </c>
      <c r="G339" s="29">
        <f t="shared" si="175"/>
        <v>2.1943029728911214</v>
      </c>
      <c r="H339" s="29">
        <f t="shared" si="175"/>
        <v>2.9862231902562661</v>
      </c>
      <c r="I339" s="29">
        <f t="shared" si="175"/>
        <v>2.5015004947120172</v>
      </c>
      <c r="J339" s="29">
        <f t="shared" si="175"/>
        <v>2.5615785492334662</v>
      </c>
      <c r="K339" s="29">
        <f t="shared" si="175"/>
        <v>1.012768136147173</v>
      </c>
      <c r="L339" s="30">
        <f t="shared" si="175"/>
        <v>1.012768136147173</v>
      </c>
      <c r="M339" s="31">
        <f t="shared" si="175"/>
        <v>3.0689518028868283</v>
      </c>
      <c r="N339" s="32">
        <f t="shared" si="175"/>
        <v>0.89922506086377174</v>
      </c>
      <c r="O339" s="32">
        <f t="shared" si="175"/>
        <v>0.89922506086377174</v>
      </c>
      <c r="P339" s="33">
        <f t="shared" si="175"/>
        <v>6.1232467163483015</v>
      </c>
      <c r="Q339" s="33">
        <f t="shared" si="175"/>
        <v>10.480819822182657</v>
      </c>
      <c r="R339" s="33">
        <f t="shared" si="175"/>
        <v>19.768653581918468</v>
      </c>
      <c r="S339" s="34">
        <f t="shared" si="175"/>
        <v>0.4</v>
      </c>
      <c r="T339" s="34">
        <f t="shared" si="175"/>
        <v>0.4</v>
      </c>
      <c r="U339" s="35">
        <f t="shared" si="175"/>
        <v>2.1479137488967428</v>
      </c>
      <c r="V339" s="35">
        <f t="shared" si="175"/>
        <v>2.1438829346164265</v>
      </c>
      <c r="W339" s="36">
        <f t="shared" si="175"/>
        <v>2.9864625350645526</v>
      </c>
      <c r="X339" s="36">
        <f t="shared" si="175"/>
        <v>2.9845776965239095</v>
      </c>
      <c r="AG339">
        <f t="shared" si="171"/>
        <v>21.559347171444852</v>
      </c>
      <c r="AH339" s="29">
        <f t="shared" si="176"/>
        <v>2.1911563206684481</v>
      </c>
      <c r="AI339" s="29">
        <f t="shared" si="176"/>
        <v>2.9856161269763413</v>
      </c>
      <c r="AJ339" s="29">
        <f t="shared" si="176"/>
        <v>2.459324766999611</v>
      </c>
      <c r="AK339" s="29">
        <f t="shared" si="176"/>
        <v>2.5606043864327264</v>
      </c>
      <c r="AL339" s="29">
        <f t="shared" si="176"/>
        <v>1.012768136147173</v>
      </c>
      <c r="AM339" s="30">
        <f t="shared" si="176"/>
        <v>1.012768136147173</v>
      </c>
      <c r="AN339" s="31">
        <f t="shared" si="176"/>
        <v>2.9468155210806311</v>
      </c>
      <c r="AO339" s="32">
        <f t="shared" si="176"/>
        <v>0.89922506086377174</v>
      </c>
      <c r="AP339" s="32">
        <f t="shared" si="176"/>
        <v>0.89922506086377174</v>
      </c>
      <c r="AQ339" s="33">
        <f t="shared" si="176"/>
        <v>6.1232467163483015</v>
      </c>
      <c r="AR339" s="33">
        <f t="shared" si="176"/>
        <v>10.480819822182657</v>
      </c>
      <c r="AS339" s="33">
        <f t="shared" si="176"/>
        <v>19.768653581918468</v>
      </c>
      <c r="AT339" s="34">
        <f t="shared" si="176"/>
        <v>0.4</v>
      </c>
      <c r="AU339" s="34">
        <f t="shared" si="176"/>
        <v>0.4</v>
      </c>
      <c r="AV339" s="35">
        <f t="shared" si="176"/>
        <v>2.142421778213504</v>
      </c>
      <c r="AW339" s="35">
        <f t="shared" si="176"/>
        <v>2.134545739867761</v>
      </c>
      <c r="AX339" s="36">
        <f t="shared" si="176"/>
        <v>2.9864326040797162</v>
      </c>
      <c r="AY339" s="36">
        <f t="shared" si="176"/>
        <v>2.9819272463425639</v>
      </c>
    </row>
    <row r="340" spans="6:51" x14ac:dyDescent="0.3">
      <c r="F340">
        <v>26</v>
      </c>
      <c r="G340" s="29">
        <f t="shared" si="175"/>
        <v>2.1945446792665679</v>
      </c>
      <c r="H340" s="29">
        <f t="shared" si="175"/>
        <v>2.9862969149232894</v>
      </c>
      <c r="I340" s="29">
        <f t="shared" si="175"/>
        <v>2.5054304297357683</v>
      </c>
      <c r="J340" s="29">
        <f t="shared" si="175"/>
        <v>2.5616912417173587</v>
      </c>
      <c r="K340" s="29">
        <f t="shared" si="175"/>
        <v>1.012768136147173</v>
      </c>
      <c r="L340" s="30">
        <f t="shared" si="175"/>
        <v>1.012768136147173</v>
      </c>
      <c r="M340" s="31">
        <f t="shared" si="175"/>
        <v>3.0943245855783434</v>
      </c>
      <c r="N340" s="32">
        <f t="shared" si="175"/>
        <v>0.89922506086377174</v>
      </c>
      <c r="O340" s="32">
        <f t="shared" si="175"/>
        <v>0.89922506086377174</v>
      </c>
      <c r="P340" s="33">
        <f t="shared" si="175"/>
        <v>6.1232467163483015</v>
      </c>
      <c r="Q340" s="33">
        <f t="shared" si="175"/>
        <v>10.480819822182657</v>
      </c>
      <c r="R340" s="33">
        <f t="shared" si="175"/>
        <v>19.768653581918468</v>
      </c>
      <c r="S340" s="34">
        <f t="shared" si="175"/>
        <v>0.4</v>
      </c>
      <c r="T340" s="34">
        <f t="shared" si="175"/>
        <v>0.4</v>
      </c>
      <c r="U340" s="35">
        <f t="shared" si="175"/>
        <v>2.1487491742779397</v>
      </c>
      <c r="V340" s="35">
        <f t="shared" si="175"/>
        <v>2.1454267998477117</v>
      </c>
      <c r="W340" s="36">
        <f t="shared" si="175"/>
        <v>2.9864660555380382</v>
      </c>
      <c r="X340" s="36">
        <f t="shared" si="175"/>
        <v>2.9849800900071775</v>
      </c>
      <c r="AG340">
        <f t="shared" si="171"/>
        <v>22.673559502181952</v>
      </c>
      <c r="AH340" s="29">
        <f t="shared" si="176"/>
        <v>2.192838926209153</v>
      </c>
      <c r="AI340" s="29">
        <f t="shared" si="176"/>
        <v>2.9859010263363794</v>
      </c>
      <c r="AJ340" s="29">
        <f t="shared" si="176"/>
        <v>2.4806710887460586</v>
      </c>
      <c r="AK340" s="29">
        <f t="shared" si="176"/>
        <v>2.561069226312779</v>
      </c>
      <c r="AL340" s="29">
        <f t="shared" si="176"/>
        <v>1.012768136147173</v>
      </c>
      <c r="AM340" s="30">
        <f t="shared" si="176"/>
        <v>1.012768136147173</v>
      </c>
      <c r="AN340" s="31">
        <f t="shared" si="176"/>
        <v>2.9932177131670077</v>
      </c>
      <c r="AO340" s="32">
        <f t="shared" si="176"/>
        <v>0.89922506086377174</v>
      </c>
      <c r="AP340" s="32">
        <f t="shared" si="176"/>
        <v>0.89922506086377174</v>
      </c>
      <c r="AQ340" s="33">
        <f t="shared" si="176"/>
        <v>6.1232467163483015</v>
      </c>
      <c r="AR340" s="33">
        <f t="shared" si="176"/>
        <v>10.480819822182657</v>
      </c>
      <c r="AS340" s="33">
        <f t="shared" si="176"/>
        <v>19.768653581918468</v>
      </c>
      <c r="AT340" s="34">
        <f t="shared" si="176"/>
        <v>0.4</v>
      </c>
      <c r="AU340" s="34">
        <f t="shared" si="176"/>
        <v>0.4</v>
      </c>
      <c r="AV340" s="35">
        <f t="shared" si="176"/>
        <v>2.144799071093705</v>
      </c>
      <c r="AW340" s="35">
        <f t="shared" si="176"/>
        <v>2.1384604060784755</v>
      </c>
      <c r="AX340" s="36">
        <f t="shared" si="176"/>
        <v>2.9864469342027125</v>
      </c>
      <c r="AY340" s="36">
        <f t="shared" si="176"/>
        <v>2.9830798314916342</v>
      </c>
    </row>
    <row r="341" spans="6:51" x14ac:dyDescent="0.3">
      <c r="F341">
        <v>27</v>
      </c>
      <c r="G341" s="29">
        <f t="shared" si="175"/>
        <v>2.1946851781664742</v>
      </c>
      <c r="H341" s="29">
        <f t="shared" si="175"/>
        <v>2.9863484514141758</v>
      </c>
      <c r="I341" s="29">
        <f t="shared" si="175"/>
        <v>2.5078755984770851</v>
      </c>
      <c r="J341" s="29">
        <f t="shared" si="175"/>
        <v>2.5617686410383969</v>
      </c>
      <c r="K341" s="29">
        <f t="shared" si="175"/>
        <v>1.012768136147173</v>
      </c>
      <c r="L341" s="30">
        <f t="shared" si="175"/>
        <v>1.012768136147173</v>
      </c>
      <c r="M341" s="31">
        <f t="shared" si="175"/>
        <v>3.1161893011478714</v>
      </c>
      <c r="N341" s="32">
        <f t="shared" si="175"/>
        <v>0.89922506086377174</v>
      </c>
      <c r="O341" s="32">
        <f t="shared" si="175"/>
        <v>0.89922506086377174</v>
      </c>
      <c r="P341" s="33">
        <f t="shared" si="175"/>
        <v>6.1232467163483015</v>
      </c>
      <c r="Q341" s="33">
        <f t="shared" si="175"/>
        <v>10.480819822182657</v>
      </c>
      <c r="R341" s="33">
        <f t="shared" si="175"/>
        <v>19.768653581918468</v>
      </c>
      <c r="S341" s="34">
        <f t="shared" si="175"/>
        <v>0.4</v>
      </c>
      <c r="T341" s="34">
        <f t="shared" si="175"/>
        <v>0.4</v>
      </c>
      <c r="U341" s="35">
        <f t="shared" si="175"/>
        <v>2.1493861423760521</v>
      </c>
      <c r="V341" s="35">
        <f t="shared" si="175"/>
        <v>2.1466442223966093</v>
      </c>
      <c r="W341" s="36">
        <f t="shared" si="175"/>
        <v>2.986468533188269</v>
      </c>
      <c r="X341" s="36">
        <f t="shared" si="175"/>
        <v>2.985288852890859</v>
      </c>
      <c r="AG341">
        <f t="shared" si="171"/>
        <v>23.845355632098787</v>
      </c>
      <c r="AH341" s="29">
        <f t="shared" si="176"/>
        <v>2.1937994301390691</v>
      </c>
      <c r="AI341" s="29">
        <f t="shared" si="176"/>
        <v>2.9860971452318332</v>
      </c>
      <c r="AJ341" s="29">
        <f t="shared" si="176"/>
        <v>2.4939278378134819</v>
      </c>
      <c r="AK341" s="29">
        <f t="shared" si="176"/>
        <v>2.5613819870190357</v>
      </c>
      <c r="AL341" s="29">
        <f t="shared" si="176"/>
        <v>1.012768136147173</v>
      </c>
      <c r="AM341" s="30">
        <f t="shared" si="176"/>
        <v>1.012768136147173</v>
      </c>
      <c r="AN341" s="31">
        <f t="shared" si="176"/>
        <v>3.034583164789622</v>
      </c>
      <c r="AO341" s="32">
        <f t="shared" si="176"/>
        <v>0.89922506086377174</v>
      </c>
      <c r="AP341" s="32">
        <f t="shared" si="176"/>
        <v>0.89922506086377174</v>
      </c>
      <c r="AQ341" s="33">
        <f t="shared" si="176"/>
        <v>6.1232467163483015</v>
      </c>
      <c r="AR341" s="33">
        <f t="shared" si="176"/>
        <v>10.480819822182657</v>
      </c>
      <c r="AS341" s="33">
        <f t="shared" si="176"/>
        <v>19.768653581918468</v>
      </c>
      <c r="AT341" s="34">
        <f t="shared" si="176"/>
        <v>0.4</v>
      </c>
      <c r="AU341" s="34">
        <f t="shared" si="176"/>
        <v>0.4</v>
      </c>
      <c r="AV341" s="35">
        <f t="shared" si="176"/>
        <v>2.1466163665864499</v>
      </c>
      <c r="AW341" s="35">
        <f t="shared" si="176"/>
        <v>2.1415718451974306</v>
      </c>
      <c r="AX341" s="36">
        <f t="shared" si="176"/>
        <v>2.9864564948735319</v>
      </c>
      <c r="AY341" s="36">
        <f t="shared" si="176"/>
        <v>2.9839545146720283</v>
      </c>
    </row>
    <row r="342" spans="6:51" x14ac:dyDescent="0.3">
      <c r="F342">
        <v>28</v>
      </c>
      <c r="G342" s="29">
        <f t="shared" si="175"/>
        <v>2.1947671747657163</v>
      </c>
      <c r="H342" s="29">
        <f t="shared" si="175"/>
        <v>2.9863846431540209</v>
      </c>
      <c r="I342" s="29">
        <f t="shared" si="175"/>
        <v>2.5093964279051133</v>
      </c>
      <c r="J342" s="29">
        <f t="shared" si="175"/>
        <v>2.5618220830280896</v>
      </c>
      <c r="K342" s="29">
        <f t="shared" si="175"/>
        <v>1.012768136147173</v>
      </c>
      <c r="L342" s="30">
        <f t="shared" si="175"/>
        <v>1.012768136147173</v>
      </c>
      <c r="M342" s="31">
        <f t="shared" si="175"/>
        <v>3.1350215558321204</v>
      </c>
      <c r="N342" s="32">
        <f t="shared" si="175"/>
        <v>0.89922506086377174</v>
      </c>
      <c r="O342" s="32">
        <f t="shared" si="175"/>
        <v>0.89922506086377174</v>
      </c>
      <c r="P342" s="33">
        <f t="shared" si="175"/>
        <v>6.1232467163483015</v>
      </c>
      <c r="Q342" s="33">
        <f t="shared" si="175"/>
        <v>10.480819822182657</v>
      </c>
      <c r="R342" s="33">
        <f t="shared" si="175"/>
        <v>19.768653581918468</v>
      </c>
      <c r="S342" s="34">
        <f t="shared" si="175"/>
        <v>0.4</v>
      </c>
      <c r="T342" s="34">
        <f t="shared" si="175"/>
        <v>0.4</v>
      </c>
      <c r="U342" s="35">
        <f t="shared" si="175"/>
        <v>2.1498732376165917</v>
      </c>
      <c r="V342" s="35">
        <f t="shared" si="175"/>
        <v>2.1476068586753505</v>
      </c>
      <c r="W342" s="36">
        <f t="shared" si="175"/>
        <v>2.9864703003307707</v>
      </c>
      <c r="X342" s="36">
        <f t="shared" si="175"/>
        <v>2.9855272883635475</v>
      </c>
      <c r="AG342">
        <f t="shared" si="171"/>
        <v>25.07771155942881</v>
      </c>
      <c r="AH342" s="29">
        <f t="shared" si="176"/>
        <v>2.1943268179383808</v>
      </c>
      <c r="AI342" s="29">
        <f t="shared" si="176"/>
        <v>2.9862299202937108</v>
      </c>
      <c r="AJ342" s="29">
        <f t="shared" si="176"/>
        <v>2.5018769425617133</v>
      </c>
      <c r="AK342" s="29">
        <f t="shared" si="176"/>
        <v>2.5615889168872448</v>
      </c>
      <c r="AL342" s="29">
        <f t="shared" si="176"/>
        <v>1.012768136147173</v>
      </c>
      <c r="AM342" s="30">
        <f t="shared" si="176"/>
        <v>1.012768136147173</v>
      </c>
      <c r="AN342" s="31">
        <f t="shared" si="176"/>
        <v>3.071061245763671</v>
      </c>
      <c r="AO342" s="32">
        <f t="shared" si="176"/>
        <v>0.89922506086377174</v>
      </c>
      <c r="AP342" s="32">
        <f t="shared" si="176"/>
        <v>0.89922506086377174</v>
      </c>
      <c r="AQ342" s="33">
        <f t="shared" si="176"/>
        <v>6.1232467163483015</v>
      </c>
      <c r="AR342" s="33">
        <f t="shared" si="176"/>
        <v>10.480819822182657</v>
      </c>
      <c r="AS342" s="33">
        <f t="shared" si="176"/>
        <v>19.768653581918468</v>
      </c>
      <c r="AT342" s="34">
        <f t="shared" si="176"/>
        <v>0.4</v>
      </c>
      <c r="AU342" s="34">
        <f t="shared" si="176"/>
        <v>0.4</v>
      </c>
      <c r="AV342" s="35">
        <f t="shared" si="176"/>
        <v>2.1479871539254511</v>
      </c>
      <c r="AW342" s="35">
        <f t="shared" si="176"/>
        <v>2.1440165853132078</v>
      </c>
      <c r="AX342" s="36">
        <f t="shared" si="176"/>
        <v>2.9864628562927278</v>
      </c>
      <c r="AY342" s="36">
        <f t="shared" si="176"/>
        <v>2.9846129889045496</v>
      </c>
    </row>
    <row r="343" spans="6:51" x14ac:dyDescent="0.3">
      <c r="F343">
        <v>29</v>
      </c>
      <c r="G343" s="29">
        <f t="shared" si="175"/>
        <v>2.1948153245763056</v>
      </c>
      <c r="H343" s="29">
        <f t="shared" si="175"/>
        <v>2.9864101806603935</v>
      </c>
      <c r="I343" s="29">
        <f t="shared" si="175"/>
        <v>2.5103432748883971</v>
      </c>
      <c r="J343" s="29">
        <f t="shared" si="175"/>
        <v>2.5618591860240389</v>
      </c>
      <c r="K343" s="29">
        <f t="shared" si="175"/>
        <v>1.012768136147173</v>
      </c>
      <c r="L343" s="30">
        <f t="shared" si="175"/>
        <v>1.012768136147173</v>
      </c>
      <c r="M343" s="31">
        <f t="shared" si="175"/>
        <v>3.1512383722057242</v>
      </c>
      <c r="N343" s="32">
        <f t="shared" si="175"/>
        <v>0.89922506086377174</v>
      </c>
      <c r="O343" s="32">
        <f t="shared" si="175"/>
        <v>0.89922506086377174</v>
      </c>
      <c r="P343" s="33">
        <f t="shared" si="175"/>
        <v>6.1232467163483015</v>
      </c>
      <c r="Q343" s="33">
        <f t="shared" si="175"/>
        <v>10.480819822182657</v>
      </c>
      <c r="R343" s="33">
        <f t="shared" si="175"/>
        <v>19.768653581918468</v>
      </c>
      <c r="S343" s="34">
        <f t="shared" si="175"/>
        <v>0.4</v>
      </c>
      <c r="T343" s="34">
        <f t="shared" si="175"/>
        <v>0.4</v>
      </c>
      <c r="U343" s="35">
        <f t="shared" si="175"/>
        <v>2.1502468908457297</v>
      </c>
      <c r="V343" s="35">
        <f t="shared" si="175"/>
        <v>2.1483702246210092</v>
      </c>
      <c r="W343" s="36">
        <f t="shared" si="175"/>
        <v>2.9864715770221695</v>
      </c>
      <c r="X343" s="36">
        <f t="shared" si="175"/>
        <v>2.9857125887339802</v>
      </c>
      <c r="AG343">
        <f t="shared" si="171"/>
        <v>26.373757085482247</v>
      </c>
      <c r="AH343" s="29">
        <f t="shared" si="176"/>
        <v>2.1946062375504232</v>
      </c>
      <c r="AI343" s="29">
        <f t="shared" si="176"/>
        <v>2.9863183502688742</v>
      </c>
      <c r="AJ343" s="29">
        <f t="shared" si="176"/>
        <v>2.5064823430824124</v>
      </c>
      <c r="AK343" s="29">
        <f t="shared" si="176"/>
        <v>2.5617235942196817</v>
      </c>
      <c r="AL343" s="29">
        <f t="shared" si="176"/>
        <v>1.012768136147173</v>
      </c>
      <c r="AM343" s="30">
        <f t="shared" si="176"/>
        <v>1.012768136147173</v>
      </c>
      <c r="AN343" s="31">
        <f t="shared" si="176"/>
        <v>3.1028804094846962</v>
      </c>
      <c r="AO343" s="32">
        <f t="shared" si="176"/>
        <v>0.89922506086377174</v>
      </c>
      <c r="AP343" s="32">
        <f t="shared" si="176"/>
        <v>0.89922506086377174</v>
      </c>
      <c r="AQ343" s="33">
        <f t="shared" si="176"/>
        <v>6.1232467163483015</v>
      </c>
      <c r="AR343" s="33">
        <f t="shared" si="176"/>
        <v>10.480819822182657</v>
      </c>
      <c r="AS343" s="33">
        <f t="shared" si="176"/>
        <v>19.768653581918468</v>
      </c>
      <c r="AT343" s="34">
        <f t="shared" si="176"/>
        <v>0.4</v>
      </c>
      <c r="AU343" s="34">
        <f t="shared" si="176"/>
        <v>0.4</v>
      </c>
      <c r="AV343" s="35">
        <f t="shared" si="176"/>
        <v>2.1490075610540029</v>
      </c>
      <c r="AW343" s="35">
        <f t="shared" si="176"/>
        <v>2.1459157832568376</v>
      </c>
      <c r="AX343" s="36">
        <f t="shared" si="176"/>
        <v>2.9864670827720881</v>
      </c>
      <c r="AY343" s="36">
        <f t="shared" si="176"/>
        <v>2.9851050448777396</v>
      </c>
    </row>
    <row r="344" spans="6:51" x14ac:dyDescent="0.3">
      <c r="F344">
        <v>30</v>
      </c>
      <c r="G344" s="29">
        <f t="shared" si="175"/>
        <v>2.1948438264495884</v>
      </c>
      <c r="H344" s="29">
        <f t="shared" si="175"/>
        <v>2.9864282894972281</v>
      </c>
      <c r="I344" s="29">
        <f t="shared" si="175"/>
        <v>2.5109340579508119</v>
      </c>
      <c r="J344" s="29">
        <f t="shared" ref="J344:X344" si="177">J$160+J272</f>
        <v>2.5618850908083495</v>
      </c>
      <c r="K344" s="29">
        <f t="shared" si="177"/>
        <v>1.012768136147173</v>
      </c>
      <c r="L344" s="30">
        <f t="shared" si="177"/>
        <v>1.012768136147173</v>
      </c>
      <c r="M344" s="31">
        <f t="shared" si="177"/>
        <v>3.1652034554262514</v>
      </c>
      <c r="N344" s="32">
        <f t="shared" si="177"/>
        <v>0.89922506086377174</v>
      </c>
      <c r="O344" s="32">
        <f t="shared" si="177"/>
        <v>0.89922506086377174</v>
      </c>
      <c r="P344" s="33">
        <f t="shared" si="177"/>
        <v>6.1232467163483015</v>
      </c>
      <c r="Q344" s="33">
        <f t="shared" si="177"/>
        <v>10.480819822182657</v>
      </c>
      <c r="R344" s="33">
        <f t="shared" si="177"/>
        <v>19.768653581918468</v>
      </c>
      <c r="S344" s="34">
        <f t="shared" si="177"/>
        <v>0.4</v>
      </c>
      <c r="T344" s="34">
        <f t="shared" si="177"/>
        <v>0.4</v>
      </c>
      <c r="U344" s="35">
        <f t="shared" si="177"/>
        <v>2.1505344612481827</v>
      </c>
      <c r="V344" s="35">
        <f t="shared" si="177"/>
        <v>2.1489773863805892</v>
      </c>
      <c r="W344" s="36">
        <f t="shared" si="177"/>
        <v>2.9864725108642816</v>
      </c>
      <c r="X344" s="36">
        <f t="shared" si="177"/>
        <v>2.9858575060562007</v>
      </c>
      <c r="AG344">
        <f t="shared" si="171"/>
        <v>27.736783763369349</v>
      </c>
      <c r="AH344" s="29">
        <f t="shared" si="176"/>
        <v>2.1947496486314386</v>
      </c>
      <c r="AI344" s="29">
        <f t="shared" si="176"/>
        <v>2.98637631099318</v>
      </c>
      <c r="AJ344" s="29">
        <f t="shared" si="176"/>
        <v>2.5090632348520892</v>
      </c>
      <c r="AK344" s="29">
        <f t="shared" ref="AK344:AY344" si="178">AK$160+AK272</f>
        <v>2.5618098595858934</v>
      </c>
      <c r="AL344" s="29">
        <f t="shared" si="178"/>
        <v>1.012768136147173</v>
      </c>
      <c r="AM344" s="30">
        <f t="shared" si="178"/>
        <v>1.012768136147173</v>
      </c>
      <c r="AN344" s="31">
        <f t="shared" si="178"/>
        <v>3.1303342495975293</v>
      </c>
      <c r="AO344" s="32">
        <f t="shared" si="178"/>
        <v>0.89922506086377174</v>
      </c>
      <c r="AP344" s="32">
        <f t="shared" si="178"/>
        <v>0.89922506086377174</v>
      </c>
      <c r="AQ344" s="33">
        <f t="shared" si="178"/>
        <v>6.1232467163483015</v>
      </c>
      <c r="AR344" s="33">
        <f t="shared" si="178"/>
        <v>10.480819822182657</v>
      </c>
      <c r="AS344" s="33">
        <f t="shared" si="178"/>
        <v>19.768653581918468</v>
      </c>
      <c r="AT344" s="34">
        <f t="shared" si="178"/>
        <v>0.4</v>
      </c>
      <c r="AU344" s="34">
        <f t="shared" si="178"/>
        <v>0.4</v>
      </c>
      <c r="AV344" s="35">
        <f t="shared" si="178"/>
        <v>2.1497573315236593</v>
      </c>
      <c r="AW344" s="35">
        <f t="shared" si="178"/>
        <v>2.1473748196242584</v>
      </c>
      <c r="AX344" s="36">
        <f t="shared" si="178"/>
        <v>2.9864698901947411</v>
      </c>
      <c r="AY344" s="36">
        <f t="shared" si="178"/>
        <v>2.9854702924576939</v>
      </c>
    </row>
    <row r="345" spans="6:51" x14ac:dyDescent="0.3">
      <c r="F345">
        <v>31</v>
      </c>
      <c r="G345" s="29">
        <f t="shared" ref="G345:X359" si="179">G$160+G273</f>
        <v>2.1948608602843356</v>
      </c>
      <c r="H345" s="29">
        <f t="shared" si="179"/>
        <v>2.98644119582046</v>
      </c>
      <c r="I345" s="29">
        <f t="shared" si="179"/>
        <v>2.511303879245943</v>
      </c>
      <c r="J345" s="29">
        <f t="shared" si="179"/>
        <v>2.561903281408763</v>
      </c>
      <c r="K345" s="29">
        <f t="shared" si="179"/>
        <v>1.012768136147173</v>
      </c>
      <c r="L345" s="30">
        <f t="shared" si="179"/>
        <v>1.012768136147173</v>
      </c>
      <c r="M345" s="31">
        <f t="shared" si="179"/>
        <v>3.1772326050570232</v>
      </c>
      <c r="N345" s="32">
        <f t="shared" si="179"/>
        <v>0.89922506086377174</v>
      </c>
      <c r="O345" s="32">
        <f t="shared" si="179"/>
        <v>0.89922506086377174</v>
      </c>
      <c r="P345" s="33">
        <f t="shared" si="179"/>
        <v>6.1232467163483015</v>
      </c>
      <c r="Q345" s="33">
        <f t="shared" si="179"/>
        <v>10.480819822182657</v>
      </c>
      <c r="R345" s="33">
        <f t="shared" si="179"/>
        <v>19.768653581918468</v>
      </c>
      <c r="S345" s="34">
        <f t="shared" si="179"/>
        <v>0.4</v>
      </c>
      <c r="T345" s="34">
        <f t="shared" si="179"/>
        <v>0.4</v>
      </c>
      <c r="U345" s="35">
        <f t="shared" si="179"/>
        <v>2.1507565327230287</v>
      </c>
      <c r="V345" s="35">
        <f t="shared" si="179"/>
        <v>2.149461804295131</v>
      </c>
      <c r="W345" s="36">
        <f t="shared" si="179"/>
        <v>2.986473202100087</v>
      </c>
      <c r="X345" s="36">
        <f t="shared" si="179"/>
        <v>2.9859715505185678</v>
      </c>
      <c r="AG345">
        <f t="shared" si="171"/>
        <v>29.170253257523047</v>
      </c>
      <c r="AH345" s="29">
        <f t="shared" ref="AH345:AY359" si="180">AH$160+AH273</f>
        <v>2.1948212814006642</v>
      </c>
      <c r="AI345" s="29">
        <f t="shared" si="180"/>
        <v>2.9864137165739493</v>
      </c>
      <c r="AJ345" s="29">
        <f t="shared" si="180"/>
        <v>2.5104644508463951</v>
      </c>
      <c r="AK345" s="29">
        <f t="shared" si="180"/>
        <v>2.5618642740508131</v>
      </c>
      <c r="AL345" s="29">
        <f t="shared" si="180"/>
        <v>1.012768136147173</v>
      </c>
      <c r="AM345" s="30">
        <f t="shared" si="180"/>
        <v>1.012768136147173</v>
      </c>
      <c r="AN345" s="31">
        <f t="shared" si="180"/>
        <v>3.1537657455073829</v>
      </c>
      <c r="AO345" s="32">
        <f t="shared" si="180"/>
        <v>0.89922506086377174</v>
      </c>
      <c r="AP345" s="32">
        <f t="shared" si="180"/>
        <v>0.89922506086377174</v>
      </c>
      <c r="AQ345" s="33">
        <f t="shared" si="180"/>
        <v>6.1232467163483015</v>
      </c>
      <c r="AR345" s="33">
        <f t="shared" si="180"/>
        <v>10.480819822182657</v>
      </c>
      <c r="AS345" s="33">
        <f t="shared" si="180"/>
        <v>19.768653581918468</v>
      </c>
      <c r="AT345" s="34">
        <f t="shared" si="180"/>
        <v>0.4</v>
      </c>
      <c r="AU345" s="34">
        <f t="shared" si="180"/>
        <v>0.4</v>
      </c>
      <c r="AV345" s="35">
        <f t="shared" si="180"/>
        <v>2.1503012891040116</v>
      </c>
      <c r="AW345" s="35">
        <f t="shared" si="180"/>
        <v>2.1484835996094747</v>
      </c>
      <c r="AX345" s="36">
        <f t="shared" si="180"/>
        <v>2.9864717569757206</v>
      </c>
      <c r="AY345" s="36">
        <f t="shared" si="180"/>
        <v>2.9857398163389677</v>
      </c>
    </row>
    <row r="346" spans="6:51" x14ac:dyDescent="0.3">
      <c r="F346">
        <v>32</v>
      </c>
      <c r="G346" s="29">
        <f t="shared" si="179"/>
        <v>2.1948711517547772</v>
      </c>
      <c r="H346" s="29">
        <f t="shared" si="179"/>
        <v>2.986450441967702</v>
      </c>
      <c r="I346" s="29">
        <f t="shared" si="179"/>
        <v>2.5115363599714184</v>
      </c>
      <c r="J346" s="29">
        <f t="shared" si="179"/>
        <v>2.5619161298535191</v>
      </c>
      <c r="K346" s="29">
        <f t="shared" si="179"/>
        <v>1.012768136147173</v>
      </c>
      <c r="L346" s="30">
        <f t="shared" si="179"/>
        <v>1.012768136147173</v>
      </c>
      <c r="M346" s="31">
        <f t="shared" si="179"/>
        <v>3.1875990202911817</v>
      </c>
      <c r="N346" s="32">
        <f t="shared" si="179"/>
        <v>0.89922506086377174</v>
      </c>
      <c r="O346" s="32">
        <f t="shared" si="179"/>
        <v>0.89922506086377174</v>
      </c>
      <c r="P346" s="33">
        <f t="shared" si="179"/>
        <v>6.1232467163483015</v>
      </c>
      <c r="Q346" s="33">
        <f t="shared" si="179"/>
        <v>10.480819822182657</v>
      </c>
      <c r="R346" s="33">
        <f t="shared" si="179"/>
        <v>19.768653581918468</v>
      </c>
      <c r="S346" s="34">
        <f t="shared" si="179"/>
        <v>0.4</v>
      </c>
      <c r="T346" s="34">
        <f t="shared" si="179"/>
        <v>0.4</v>
      </c>
      <c r="U346" s="35">
        <f t="shared" si="179"/>
        <v>2.1509286239281287</v>
      </c>
      <c r="V346" s="35">
        <f t="shared" si="179"/>
        <v>2.1498495221569209</v>
      </c>
      <c r="W346" s="36">
        <f t="shared" si="179"/>
        <v>2.9864737196344775</v>
      </c>
      <c r="X346" s="36">
        <f t="shared" si="179"/>
        <v>2.9860618536583243</v>
      </c>
      <c r="AG346">
        <f t="shared" si="171"/>
        <v>30.677806135251387</v>
      </c>
      <c r="AH346" s="29">
        <f t="shared" si="180"/>
        <v>2.1948562852457796</v>
      </c>
      <c r="AI346" s="29">
        <f t="shared" si="180"/>
        <v>2.9864375002242789</v>
      </c>
      <c r="AJ346" s="29">
        <f t="shared" si="180"/>
        <v>2.5112029565858789</v>
      </c>
      <c r="AK346" s="29">
        <f t="shared" si="180"/>
        <v>2.561898100061816</v>
      </c>
      <c r="AL346" s="29">
        <f t="shared" si="180"/>
        <v>1.012768136147173</v>
      </c>
      <c r="AM346" s="30">
        <f t="shared" si="180"/>
        <v>1.012768136147173</v>
      </c>
      <c r="AN346" s="31">
        <f t="shared" si="180"/>
        <v>3.1735507884450018</v>
      </c>
      <c r="AO346" s="32">
        <f t="shared" si="180"/>
        <v>0.89922506086377174</v>
      </c>
      <c r="AP346" s="32">
        <f t="shared" si="180"/>
        <v>0.89922506086377174</v>
      </c>
      <c r="AQ346" s="33">
        <f t="shared" si="180"/>
        <v>6.1232467163483015</v>
      </c>
      <c r="AR346" s="33">
        <f t="shared" si="180"/>
        <v>10.480819822182657</v>
      </c>
      <c r="AS346" s="33">
        <f t="shared" si="180"/>
        <v>19.768653581918468</v>
      </c>
      <c r="AT346" s="34">
        <f t="shared" si="180"/>
        <v>0.4</v>
      </c>
      <c r="AU346" s="34">
        <f t="shared" si="180"/>
        <v>0.4</v>
      </c>
      <c r="AV346" s="35">
        <f t="shared" si="180"/>
        <v>2.150691100025806</v>
      </c>
      <c r="AW346" s="35">
        <f t="shared" si="180"/>
        <v>2.1493174104101112</v>
      </c>
      <c r="AX346" s="36">
        <f t="shared" si="180"/>
        <v>2.9864730011686191</v>
      </c>
      <c r="AY346" s="36">
        <f t="shared" si="180"/>
        <v>2.9859377012326767</v>
      </c>
    </row>
    <row r="347" spans="6:51" x14ac:dyDescent="0.3">
      <c r="F347">
        <v>33</v>
      </c>
      <c r="G347" s="29">
        <f t="shared" si="179"/>
        <v>2.1948774443495864</v>
      </c>
      <c r="H347" s="29">
        <f t="shared" si="179"/>
        <v>2.98645710086535</v>
      </c>
      <c r="I347" s="29">
        <f t="shared" si="179"/>
        <v>2.5116832461247158</v>
      </c>
      <c r="J347" s="29">
        <f t="shared" si="179"/>
        <v>2.5619252588111974</v>
      </c>
      <c r="K347" s="29">
        <f t="shared" si="179"/>
        <v>1.012768136147173</v>
      </c>
      <c r="L347" s="30">
        <f t="shared" si="179"/>
        <v>1.012768136147173</v>
      </c>
      <c r="M347" s="31">
        <f t="shared" si="179"/>
        <v>3.1965383353028769</v>
      </c>
      <c r="N347" s="32">
        <f t="shared" si="179"/>
        <v>0.89922506086377174</v>
      </c>
      <c r="O347" s="32">
        <f t="shared" si="179"/>
        <v>0.89922506086377174</v>
      </c>
      <c r="P347" s="33">
        <f t="shared" si="179"/>
        <v>6.1232467163483015</v>
      </c>
      <c r="Q347" s="33">
        <f t="shared" si="179"/>
        <v>10.480819822182657</v>
      </c>
      <c r="R347" s="33">
        <f t="shared" si="179"/>
        <v>19.768653581918468</v>
      </c>
      <c r="S347" s="34">
        <f t="shared" si="179"/>
        <v>0.4</v>
      </c>
      <c r="T347" s="34">
        <f t="shared" si="179"/>
        <v>0.4</v>
      </c>
      <c r="U347" s="35">
        <f t="shared" si="179"/>
        <v>2.1510624616473302</v>
      </c>
      <c r="V347" s="35">
        <f t="shared" si="179"/>
        <v>2.1501608516819775</v>
      </c>
      <c r="W347" s="36">
        <f t="shared" si="179"/>
        <v>2.9864741113864528</v>
      </c>
      <c r="X347" s="36">
        <f t="shared" si="179"/>
        <v>2.9861337928776837</v>
      </c>
      <c r="AG347">
        <f t="shared" si="171"/>
        <v>32.263271112647949</v>
      </c>
      <c r="AH347" s="29">
        <f t="shared" si="180"/>
        <v>2.1948731153823333</v>
      </c>
      <c r="AI347" s="29">
        <f t="shared" si="180"/>
        <v>2.9864524105704291</v>
      </c>
      <c r="AJ347" s="29">
        <f t="shared" si="180"/>
        <v>2.5115817474710589</v>
      </c>
      <c r="AK347" s="29">
        <f t="shared" si="180"/>
        <v>2.5619188409530418</v>
      </c>
      <c r="AL347" s="29">
        <f t="shared" si="180"/>
        <v>1.012768136147173</v>
      </c>
      <c r="AM347" s="30">
        <f t="shared" si="180"/>
        <v>1.012768136147173</v>
      </c>
      <c r="AN347" s="31">
        <f t="shared" si="180"/>
        <v>3.1900820566553287</v>
      </c>
      <c r="AO347" s="32">
        <f t="shared" si="180"/>
        <v>0.89922506086377174</v>
      </c>
      <c r="AP347" s="32">
        <f t="shared" si="180"/>
        <v>0.89922506086377174</v>
      </c>
      <c r="AQ347" s="33">
        <f t="shared" si="180"/>
        <v>6.1232467163483015</v>
      </c>
      <c r="AR347" s="33">
        <f t="shared" si="180"/>
        <v>10.480819822182657</v>
      </c>
      <c r="AS347" s="33">
        <f t="shared" si="180"/>
        <v>19.768653581918468</v>
      </c>
      <c r="AT347" s="34">
        <f t="shared" si="180"/>
        <v>0.4</v>
      </c>
      <c r="AU347" s="34">
        <f t="shared" si="180"/>
        <v>0.4</v>
      </c>
      <c r="AV347" s="35">
        <f t="shared" si="180"/>
        <v>2.1509671625934108</v>
      </c>
      <c r="AW347" s="35">
        <f t="shared" si="180"/>
        <v>2.1499381763391341</v>
      </c>
      <c r="AX347" s="36">
        <f t="shared" si="180"/>
        <v>2.9864738333840686</v>
      </c>
      <c r="AY347" s="36">
        <f t="shared" si="180"/>
        <v>2.9860823875909572</v>
      </c>
    </row>
    <row r="348" spans="6:51" x14ac:dyDescent="0.3">
      <c r="F348">
        <v>34</v>
      </c>
      <c r="G348" s="29">
        <f t="shared" si="179"/>
        <v>2.1948813414019575</v>
      </c>
      <c r="H348" s="29">
        <f t="shared" si="179"/>
        <v>2.9864619220716841</v>
      </c>
      <c r="I348" s="29">
        <f t="shared" si="179"/>
        <v>2.5117765923677222</v>
      </c>
      <c r="J348" s="29">
        <f t="shared" si="179"/>
        <v>2.5619317838159095</v>
      </c>
      <c r="K348" s="29">
        <f t="shared" si="179"/>
        <v>1.012768136147173</v>
      </c>
      <c r="L348" s="30">
        <f t="shared" si="179"/>
        <v>1.012768136147173</v>
      </c>
      <c r="M348" s="31">
        <f t="shared" si="179"/>
        <v>3.2042532874781995</v>
      </c>
      <c r="N348" s="32">
        <f t="shared" si="179"/>
        <v>0.89922506086377174</v>
      </c>
      <c r="O348" s="32">
        <f t="shared" si="179"/>
        <v>0.89922506086377174</v>
      </c>
      <c r="P348" s="33">
        <f t="shared" si="179"/>
        <v>6.1232467163483015</v>
      </c>
      <c r="Q348" s="33">
        <f t="shared" si="179"/>
        <v>10.480819822182657</v>
      </c>
      <c r="R348" s="33">
        <f t="shared" si="179"/>
        <v>19.768653581918468</v>
      </c>
      <c r="S348" s="34">
        <f t="shared" si="179"/>
        <v>0.4</v>
      </c>
      <c r="T348" s="34">
        <f t="shared" si="179"/>
        <v>0.4</v>
      </c>
      <c r="U348" s="35">
        <f t="shared" si="179"/>
        <v>2.1511669293962057</v>
      </c>
      <c r="V348" s="35">
        <f t="shared" si="179"/>
        <v>2.1504116686094479</v>
      </c>
      <c r="W348" s="36">
        <f t="shared" si="179"/>
        <v>2.9864744110579804</v>
      </c>
      <c r="X348" s="36">
        <f t="shared" si="179"/>
        <v>2.9861914453346632</v>
      </c>
      <c r="AG348">
        <f t="shared" si="171"/>
        <v>33.930674778341483</v>
      </c>
      <c r="AH348" s="29">
        <f t="shared" si="180"/>
        <v>2.1948811263108805</v>
      </c>
      <c r="AI348" s="29">
        <f t="shared" si="180"/>
        <v>2.9864616352137183</v>
      </c>
      <c r="AJ348" s="29">
        <f t="shared" si="180"/>
        <v>2.5117713852455164</v>
      </c>
      <c r="AK348" s="29">
        <f t="shared" si="180"/>
        <v>2.561931397957621</v>
      </c>
      <c r="AL348" s="29">
        <f t="shared" si="180"/>
        <v>1.012768136147173</v>
      </c>
      <c r="AM348" s="30">
        <f t="shared" si="180"/>
        <v>1.012768136147173</v>
      </c>
      <c r="AN348" s="31">
        <f t="shared" si="180"/>
        <v>3.2037541837938708</v>
      </c>
      <c r="AO348" s="32">
        <f t="shared" si="180"/>
        <v>0.89922506086377174</v>
      </c>
      <c r="AP348" s="32">
        <f t="shared" si="180"/>
        <v>0.89922506086377174</v>
      </c>
      <c r="AQ348" s="33">
        <f t="shared" si="180"/>
        <v>6.1232467163483015</v>
      </c>
      <c r="AR348" s="33">
        <f t="shared" si="180"/>
        <v>10.480819822182657</v>
      </c>
      <c r="AS348" s="33">
        <f t="shared" si="180"/>
        <v>19.768653581918468</v>
      </c>
      <c r="AT348" s="34">
        <f t="shared" si="180"/>
        <v>0.4</v>
      </c>
      <c r="AU348" s="34">
        <f t="shared" si="180"/>
        <v>0.4</v>
      </c>
      <c r="AV348" s="35">
        <f t="shared" si="180"/>
        <v>2.151160484557161</v>
      </c>
      <c r="AW348" s="35">
        <f t="shared" si="180"/>
        <v>2.1503959582080543</v>
      </c>
      <c r="AX348" s="36">
        <f t="shared" si="180"/>
        <v>2.9864743927131627</v>
      </c>
      <c r="AY348" s="36">
        <f t="shared" si="180"/>
        <v>2.9861878404143853</v>
      </c>
    </row>
    <row r="349" spans="6:51" x14ac:dyDescent="0.3">
      <c r="F349">
        <v>35</v>
      </c>
      <c r="G349" s="29">
        <f t="shared" si="179"/>
        <v>2.194883787527302</v>
      </c>
      <c r="H349" s="29">
        <f t="shared" si="179"/>
        <v>2.9864654315454104</v>
      </c>
      <c r="I349" s="29">
        <f t="shared" si="179"/>
        <v>2.51183629821002</v>
      </c>
      <c r="J349" s="29">
        <f t="shared" si="179"/>
        <v>2.5619364756601031</v>
      </c>
      <c r="K349" s="29">
        <f t="shared" si="179"/>
        <v>1.012768136147173</v>
      </c>
      <c r="L349" s="30">
        <f t="shared" si="179"/>
        <v>1.012768136147173</v>
      </c>
      <c r="M349" s="31">
        <f t="shared" si="179"/>
        <v>3.2109179690139698</v>
      </c>
      <c r="N349" s="32">
        <f t="shared" si="179"/>
        <v>0.89922506086377174</v>
      </c>
      <c r="O349" s="32">
        <f t="shared" si="179"/>
        <v>0.89922506086377174</v>
      </c>
      <c r="P349" s="33">
        <f t="shared" si="179"/>
        <v>6.1232467163483015</v>
      </c>
      <c r="Q349" s="33">
        <f t="shared" si="179"/>
        <v>10.480819822182657</v>
      </c>
      <c r="R349" s="33">
        <f t="shared" si="179"/>
        <v>19.768653581918468</v>
      </c>
      <c r="S349" s="34">
        <f t="shared" si="179"/>
        <v>0.4</v>
      </c>
      <c r="T349" s="34">
        <f t="shared" si="179"/>
        <v>0.4</v>
      </c>
      <c r="U349" s="35">
        <f t="shared" si="179"/>
        <v>2.1512487746807034</v>
      </c>
      <c r="V349" s="35">
        <f t="shared" si="179"/>
        <v>2.1506144103976634</v>
      </c>
      <c r="W349" s="36">
        <f t="shared" si="179"/>
        <v>2.9864746426110198</v>
      </c>
      <c r="X349" s="36">
        <f t="shared" si="179"/>
        <v>2.986237919380887</v>
      </c>
      <c r="AG349">
        <f t="shared" si="171"/>
        <v>35.684251819780471</v>
      </c>
      <c r="AH349" s="29">
        <f t="shared" si="180"/>
        <v>2.1948849251469769</v>
      </c>
      <c r="AI349" s="29">
        <f t="shared" si="180"/>
        <v>2.986467272997277</v>
      </c>
      <c r="AJ349" s="29">
        <f t="shared" si="180"/>
        <v>2.5118643681428257</v>
      </c>
      <c r="AK349" s="29">
        <f t="shared" si="180"/>
        <v>2.5619389129556476</v>
      </c>
      <c r="AL349" s="29">
        <f t="shared" si="180"/>
        <v>1.012768136147173</v>
      </c>
      <c r="AM349" s="30">
        <f t="shared" si="180"/>
        <v>1.012768136147173</v>
      </c>
      <c r="AN349" s="31">
        <f t="shared" si="180"/>
        <v>3.2149509602929429</v>
      </c>
      <c r="AO349" s="32">
        <f t="shared" si="180"/>
        <v>0.89922506086377174</v>
      </c>
      <c r="AP349" s="32">
        <f t="shared" si="180"/>
        <v>0.89922506086377174</v>
      </c>
      <c r="AQ349" s="33">
        <f t="shared" si="180"/>
        <v>6.1232467163483015</v>
      </c>
      <c r="AR349" s="33">
        <f t="shared" si="180"/>
        <v>10.480819822182657</v>
      </c>
      <c r="AS349" s="33">
        <f t="shared" si="180"/>
        <v>19.768653581918468</v>
      </c>
      <c r="AT349" s="34">
        <f t="shared" si="180"/>
        <v>0.4</v>
      </c>
      <c r="AU349" s="34">
        <f t="shared" si="180"/>
        <v>0.4</v>
      </c>
      <c r="AV349" s="35">
        <f t="shared" si="180"/>
        <v>2.1512944444879385</v>
      </c>
      <c r="AW349" s="35">
        <f t="shared" si="180"/>
        <v>2.1507305606483338</v>
      </c>
      <c r="AX349" s="36">
        <f t="shared" si="180"/>
        <v>2.9864747708853967</v>
      </c>
      <c r="AY349" s="36">
        <f t="shared" si="180"/>
        <v>2.9862645303423907</v>
      </c>
    </row>
    <row r="350" spans="6:51" x14ac:dyDescent="0.3">
      <c r="F350">
        <v>36</v>
      </c>
      <c r="G350" s="29">
        <f t="shared" si="179"/>
        <v>2.1948853444365093</v>
      </c>
      <c r="H350" s="29">
        <f t="shared" si="179"/>
        <v>2.9864680000212482</v>
      </c>
      <c r="I350" s="29">
        <f t="shared" si="179"/>
        <v>2.511874756019127</v>
      </c>
      <c r="J350" s="29">
        <f t="shared" si="179"/>
        <v>2.561939869697456</v>
      </c>
      <c r="K350" s="29">
        <f t="shared" si="179"/>
        <v>1.012768136147173</v>
      </c>
      <c r="L350" s="30">
        <f t="shared" si="179"/>
        <v>1.012768136147173</v>
      </c>
      <c r="M350" s="31">
        <f t="shared" si="179"/>
        <v>3.216681645835878</v>
      </c>
      <c r="N350" s="32">
        <f t="shared" si="179"/>
        <v>0.89922506086377174</v>
      </c>
      <c r="O350" s="32">
        <f t="shared" si="179"/>
        <v>0.89922506086377174</v>
      </c>
      <c r="P350" s="33">
        <f t="shared" si="179"/>
        <v>6.1232467163483015</v>
      </c>
      <c r="Q350" s="33">
        <f t="shared" si="179"/>
        <v>10.480819822182657</v>
      </c>
      <c r="R350" s="33">
        <f t="shared" si="179"/>
        <v>19.768653581918468</v>
      </c>
      <c r="S350" s="34">
        <f t="shared" si="179"/>
        <v>0.4</v>
      </c>
      <c r="T350" s="34">
        <f t="shared" si="179"/>
        <v>0.4</v>
      </c>
      <c r="U350" s="35">
        <f t="shared" si="179"/>
        <v>2.1513131369330041</v>
      </c>
      <c r="V350" s="35">
        <f t="shared" si="179"/>
        <v>2.1507788448163341</v>
      </c>
      <c r="W350" s="36">
        <f t="shared" si="179"/>
        <v>2.9864748232619229</v>
      </c>
      <c r="X350" s="36">
        <f t="shared" si="179"/>
        <v>2.9862755977480968</v>
      </c>
      <c r="AG350">
        <f t="shared" si="171"/>
        <v>37.528455778024103</v>
      </c>
      <c r="AH350" s="29">
        <f t="shared" si="180"/>
        <v>2.1948867313099218</v>
      </c>
      <c r="AI350" s="29">
        <f t="shared" si="180"/>
        <v>2.9864706807439085</v>
      </c>
      <c r="AJ350" s="29">
        <f t="shared" si="180"/>
        <v>2.511909189239963</v>
      </c>
      <c r="AK350" s="29">
        <f t="shared" si="180"/>
        <v>2.5619433645715532</v>
      </c>
      <c r="AL350" s="29">
        <f t="shared" si="180"/>
        <v>1.012768136147173</v>
      </c>
      <c r="AM350" s="30">
        <f t="shared" si="180"/>
        <v>1.012768136147173</v>
      </c>
      <c r="AN350" s="31">
        <f t="shared" si="180"/>
        <v>3.2240350543166789</v>
      </c>
      <c r="AO350" s="32">
        <f t="shared" si="180"/>
        <v>0.89922506086377174</v>
      </c>
      <c r="AP350" s="32">
        <f t="shared" si="180"/>
        <v>0.89922506086377174</v>
      </c>
      <c r="AQ350" s="33">
        <f t="shared" si="180"/>
        <v>6.1232467163483015</v>
      </c>
      <c r="AR350" s="33">
        <f t="shared" si="180"/>
        <v>10.480819822182657</v>
      </c>
      <c r="AS350" s="33">
        <f t="shared" si="180"/>
        <v>19.768653581918468</v>
      </c>
      <c r="AT350" s="34">
        <f t="shared" si="180"/>
        <v>0.4</v>
      </c>
      <c r="AU350" s="34">
        <f t="shared" si="180"/>
        <v>0.4</v>
      </c>
      <c r="AV350" s="35">
        <f t="shared" si="180"/>
        <v>2.1513863693969997</v>
      </c>
      <c r="AW350" s="35">
        <f t="shared" si="180"/>
        <v>2.1509731356891733</v>
      </c>
      <c r="AX350" s="36">
        <f t="shared" si="180"/>
        <v>2.9864750283863755</v>
      </c>
      <c r="AY350" s="36">
        <f t="shared" si="180"/>
        <v>2.9863202379181994</v>
      </c>
    </row>
    <row r="351" spans="6:51" x14ac:dyDescent="0.3">
      <c r="F351">
        <v>37</v>
      </c>
      <c r="G351" s="29">
        <f t="shared" si="179"/>
        <v>2.1948863495824269</v>
      </c>
      <c r="H351" s="29">
        <f t="shared" si="179"/>
        <v>2.9864698900328261</v>
      </c>
      <c r="I351" s="29">
        <f t="shared" si="179"/>
        <v>2.5118997139436807</v>
      </c>
      <c r="J351" s="29">
        <f t="shared" si="179"/>
        <v>2.5619423397199901</v>
      </c>
      <c r="K351" s="29">
        <f t="shared" si="179"/>
        <v>1.012768136147173</v>
      </c>
      <c r="L351" s="30">
        <f t="shared" si="179"/>
        <v>1.012768136147173</v>
      </c>
      <c r="M351" s="31">
        <f t="shared" si="179"/>
        <v>3.221672150363819</v>
      </c>
      <c r="N351" s="32">
        <f t="shared" si="179"/>
        <v>0.89922506086377174</v>
      </c>
      <c r="O351" s="32">
        <f t="shared" si="179"/>
        <v>0.89922506086377174</v>
      </c>
      <c r="P351" s="33">
        <f t="shared" si="179"/>
        <v>6.1232467163483015</v>
      </c>
      <c r="Q351" s="33">
        <f t="shared" si="179"/>
        <v>10.480819822182657</v>
      </c>
      <c r="R351" s="33">
        <f t="shared" si="179"/>
        <v>19.768653581918468</v>
      </c>
      <c r="S351" s="34">
        <f t="shared" si="179"/>
        <v>0.4</v>
      </c>
      <c r="T351" s="34">
        <f t="shared" si="179"/>
        <v>0.4</v>
      </c>
      <c r="U351" s="35">
        <f t="shared" si="179"/>
        <v>2.1513639421718356</v>
      </c>
      <c r="V351" s="35">
        <f t="shared" si="179"/>
        <v>2.1509126626831816</v>
      </c>
      <c r="W351" s="36">
        <f t="shared" si="179"/>
        <v>2.986474965505999</v>
      </c>
      <c r="X351" s="36">
        <f t="shared" si="179"/>
        <v>2.986306316853903</v>
      </c>
      <c r="AG351">
        <f t="shared" si="171"/>
        <v>39.467970358353305</v>
      </c>
      <c r="AH351" s="29">
        <f t="shared" si="180"/>
        <v>2.1948875976812969</v>
      </c>
      <c r="AI351" s="29">
        <f t="shared" si="180"/>
        <v>2.9864727205423161</v>
      </c>
      <c r="AJ351" s="29">
        <f t="shared" si="180"/>
        <v>2.5119305179554487</v>
      </c>
      <c r="AK351" s="29">
        <f t="shared" si="180"/>
        <v>2.5619459783704852</v>
      </c>
      <c r="AL351" s="29">
        <f t="shared" si="180"/>
        <v>1.012768136147173</v>
      </c>
      <c r="AM351" s="30">
        <f t="shared" si="180"/>
        <v>1.012768136147173</v>
      </c>
      <c r="AN351" s="31">
        <f t="shared" si="180"/>
        <v>3.2313404718347991</v>
      </c>
      <c r="AO351" s="32">
        <f t="shared" si="180"/>
        <v>0.89922506086377174</v>
      </c>
      <c r="AP351" s="32">
        <f t="shared" si="180"/>
        <v>0.89922506086377174</v>
      </c>
      <c r="AQ351" s="33">
        <f t="shared" si="180"/>
        <v>6.1232467163483015</v>
      </c>
      <c r="AR351" s="33">
        <f t="shared" si="180"/>
        <v>10.480819822182657</v>
      </c>
      <c r="AS351" s="33">
        <f t="shared" si="180"/>
        <v>19.768653581918468</v>
      </c>
      <c r="AT351" s="34">
        <f t="shared" si="180"/>
        <v>0.4</v>
      </c>
      <c r="AU351" s="34">
        <f t="shared" si="180"/>
        <v>0.4</v>
      </c>
      <c r="AV351" s="35">
        <f t="shared" si="180"/>
        <v>2.1514488931382498</v>
      </c>
      <c r="AW351" s="35">
        <f t="shared" si="180"/>
        <v>2.1511476989657692</v>
      </c>
      <c r="AX351" s="36">
        <f t="shared" si="180"/>
        <v>2.9864752051421437</v>
      </c>
      <c r="AY351" s="36">
        <f t="shared" si="180"/>
        <v>2.986360699131815</v>
      </c>
    </row>
    <row r="352" spans="6:51" x14ac:dyDescent="0.3">
      <c r="F352">
        <v>38</v>
      </c>
      <c r="G352" s="29">
        <f t="shared" si="179"/>
        <v>2.19488700793194</v>
      </c>
      <c r="H352" s="29">
        <f t="shared" si="179"/>
        <v>2.9864712883696973</v>
      </c>
      <c r="I352" s="29">
        <f t="shared" si="179"/>
        <v>2.5119160393769593</v>
      </c>
      <c r="J352" s="29">
        <f t="shared" si="179"/>
        <v>2.5619441481093288</v>
      </c>
      <c r="K352" s="29">
        <f t="shared" si="179"/>
        <v>1.012768136147173</v>
      </c>
      <c r="L352" s="30">
        <f t="shared" si="179"/>
        <v>1.012768136147173</v>
      </c>
      <c r="M352" s="31">
        <f t="shared" si="179"/>
        <v>3.2259988691049917</v>
      </c>
      <c r="N352" s="32">
        <f t="shared" si="179"/>
        <v>0.89922506086377174</v>
      </c>
      <c r="O352" s="32">
        <f t="shared" si="179"/>
        <v>0.89922506086377174</v>
      </c>
      <c r="P352" s="33">
        <f t="shared" si="179"/>
        <v>6.1232467163483015</v>
      </c>
      <c r="Q352" s="33">
        <f t="shared" si="179"/>
        <v>10.480819822182657</v>
      </c>
      <c r="R352" s="33">
        <f t="shared" si="179"/>
        <v>19.768653581918468</v>
      </c>
      <c r="S352" s="34">
        <f t="shared" si="179"/>
        <v>0.4</v>
      </c>
      <c r="T352" s="34">
        <f t="shared" si="179"/>
        <v>0.4</v>
      </c>
      <c r="U352" s="35">
        <f t="shared" si="179"/>
        <v>2.1514041985425152</v>
      </c>
      <c r="V352" s="35">
        <f t="shared" si="179"/>
        <v>2.1510219355919165</v>
      </c>
      <c r="W352" s="36">
        <f t="shared" si="179"/>
        <v>2.9864750785007925</v>
      </c>
      <c r="X352" s="36">
        <f t="shared" si="179"/>
        <v>2.9863314996590784</v>
      </c>
      <c r="AG352">
        <f t="shared" si="171"/>
        <v>41.507721325427532</v>
      </c>
      <c r="AH352" s="29">
        <f t="shared" si="180"/>
        <v>2.1948880194247193</v>
      </c>
      <c r="AI352" s="29">
        <f t="shared" si="180"/>
        <v>2.9864739313775819</v>
      </c>
      <c r="AJ352" s="29">
        <f t="shared" si="180"/>
        <v>2.5119405820924419</v>
      </c>
      <c r="AK352" s="29">
        <f t="shared" si="180"/>
        <v>2.5619475019563058</v>
      </c>
      <c r="AL352" s="29">
        <f t="shared" si="180"/>
        <v>1.012768136147173</v>
      </c>
      <c r="AM352" s="30">
        <f t="shared" si="180"/>
        <v>1.012768136147173</v>
      </c>
      <c r="AN352" s="31">
        <f t="shared" si="180"/>
        <v>3.2371677271013408</v>
      </c>
      <c r="AO352" s="32">
        <f t="shared" si="180"/>
        <v>0.89922506086377174</v>
      </c>
      <c r="AP352" s="32">
        <f t="shared" si="180"/>
        <v>0.89922506086377174</v>
      </c>
      <c r="AQ352" s="33">
        <f t="shared" si="180"/>
        <v>6.1232467163483015</v>
      </c>
      <c r="AR352" s="33">
        <f t="shared" si="180"/>
        <v>10.480819822182657</v>
      </c>
      <c r="AS352" s="33">
        <f t="shared" si="180"/>
        <v>19.768653581918468</v>
      </c>
      <c r="AT352" s="34">
        <f t="shared" si="180"/>
        <v>0.4</v>
      </c>
      <c r="AU352" s="34">
        <f t="shared" si="180"/>
        <v>0.4</v>
      </c>
      <c r="AV352" s="35">
        <f t="shared" si="180"/>
        <v>2.1514910863214731</v>
      </c>
      <c r="AW352" s="35">
        <f t="shared" si="180"/>
        <v>2.1512725027904676</v>
      </c>
      <c r="AX352" s="36">
        <f t="shared" si="180"/>
        <v>2.9864753275663931</v>
      </c>
      <c r="AY352" s="36">
        <f t="shared" si="180"/>
        <v>2.9863901138786044</v>
      </c>
    </row>
    <row r="353" spans="6:51" x14ac:dyDescent="0.3">
      <c r="F353">
        <v>39</v>
      </c>
      <c r="G353" s="29">
        <f t="shared" si="179"/>
        <v>2.194887445428503</v>
      </c>
      <c r="H353" s="29">
        <f t="shared" si="179"/>
        <v>2.9864723285665984</v>
      </c>
      <c r="I353" s="29">
        <f t="shared" si="179"/>
        <v>2.511926806500405</v>
      </c>
      <c r="J353" s="29">
        <f t="shared" si="179"/>
        <v>2.5619454800357739</v>
      </c>
      <c r="K353" s="29">
        <f t="shared" si="179"/>
        <v>1.012768136147173</v>
      </c>
      <c r="L353" s="30">
        <f t="shared" si="179"/>
        <v>1.012768136147173</v>
      </c>
      <c r="M353" s="31">
        <f t="shared" si="179"/>
        <v>3.2297553545831299</v>
      </c>
      <c r="N353" s="32">
        <f t="shared" si="179"/>
        <v>0.89922506086377174</v>
      </c>
      <c r="O353" s="32">
        <f t="shared" si="179"/>
        <v>0.89922506086377174</v>
      </c>
      <c r="P353" s="33">
        <f t="shared" si="179"/>
        <v>6.1232467163483015</v>
      </c>
      <c r="Q353" s="33">
        <f t="shared" si="179"/>
        <v>10.480819822182657</v>
      </c>
      <c r="R353" s="33">
        <f t="shared" si="179"/>
        <v>19.768653581918468</v>
      </c>
      <c r="S353" s="34">
        <f t="shared" si="179"/>
        <v>0.4</v>
      </c>
      <c r="T353" s="34">
        <f t="shared" si="179"/>
        <v>0.4</v>
      </c>
      <c r="U353" s="35">
        <f t="shared" si="179"/>
        <v>2.1514362180628464</v>
      </c>
      <c r="V353" s="35">
        <f t="shared" si="179"/>
        <v>2.1511114699332641</v>
      </c>
      <c r="W353" s="36">
        <f t="shared" si="179"/>
        <v>2.9864751690208484</v>
      </c>
      <c r="X353" s="36">
        <f t="shared" si="179"/>
        <v>2.9863522545963099</v>
      </c>
      <c r="AG353">
        <f t="shared" si="171"/>
        <v>43.652889013197147</v>
      </c>
      <c r="AH353" s="29">
        <f t="shared" si="180"/>
        <v>2.1948882288946434</v>
      </c>
      <c r="AI353" s="29">
        <f t="shared" si="180"/>
        <v>2.9864746452657629</v>
      </c>
      <c r="AJ353" s="29">
        <f t="shared" si="180"/>
        <v>2.5119453129053184</v>
      </c>
      <c r="AK353" s="29">
        <f t="shared" si="180"/>
        <v>2.5619483850914366</v>
      </c>
      <c r="AL353" s="29">
        <f t="shared" si="180"/>
        <v>1.012768136147173</v>
      </c>
      <c r="AM353" s="30">
        <f t="shared" si="180"/>
        <v>1.012768136147173</v>
      </c>
      <c r="AN353" s="31">
        <f t="shared" si="180"/>
        <v>3.2417814911560674</v>
      </c>
      <c r="AO353" s="32">
        <f t="shared" si="180"/>
        <v>0.89922506086377174</v>
      </c>
      <c r="AP353" s="32">
        <f t="shared" si="180"/>
        <v>0.89922506086377174</v>
      </c>
      <c r="AQ353" s="33">
        <f t="shared" si="180"/>
        <v>6.1232467163483015</v>
      </c>
      <c r="AR353" s="33">
        <f t="shared" si="180"/>
        <v>10.480819822182657</v>
      </c>
      <c r="AS353" s="33">
        <f t="shared" si="180"/>
        <v>19.768653581918468</v>
      </c>
      <c r="AT353" s="34">
        <f t="shared" si="180"/>
        <v>0.4</v>
      </c>
      <c r="AU353" s="34">
        <f t="shared" si="180"/>
        <v>0.4</v>
      </c>
      <c r="AV353" s="35">
        <f t="shared" si="180"/>
        <v>2.1515193675755744</v>
      </c>
      <c r="AW353" s="35">
        <f t="shared" si="180"/>
        <v>2.1513612352835025</v>
      </c>
      <c r="AX353" s="36">
        <f t="shared" si="180"/>
        <v>2.9864754131919478</v>
      </c>
      <c r="AY353" s="36">
        <f t="shared" si="180"/>
        <v>2.9864115397463102</v>
      </c>
    </row>
    <row r="354" spans="6:51" x14ac:dyDescent="0.3">
      <c r="F354">
        <v>40</v>
      </c>
      <c r="G354" s="29">
        <f t="shared" si="179"/>
        <v>2.1948877403921214</v>
      </c>
      <c r="H354" s="29">
        <f t="shared" si="179"/>
        <v>2.9864731065483596</v>
      </c>
      <c r="I354" s="29">
        <f t="shared" si="179"/>
        <v>2.5119339684730804</v>
      </c>
      <c r="J354" s="29">
        <f t="shared" si="179"/>
        <v>2.5619464668877647</v>
      </c>
      <c r="K354" s="29">
        <f t="shared" si="179"/>
        <v>1.012768136147173</v>
      </c>
      <c r="L354" s="30">
        <f t="shared" si="179"/>
        <v>1.012768136147173</v>
      </c>
      <c r="M354" s="31">
        <f t="shared" si="179"/>
        <v>3.2330215954258783</v>
      </c>
      <c r="N354" s="32">
        <f t="shared" si="179"/>
        <v>0.89922506086377174</v>
      </c>
      <c r="O354" s="32">
        <f t="shared" si="179"/>
        <v>0.89922506086377174</v>
      </c>
      <c r="P354" s="33">
        <f t="shared" si="179"/>
        <v>6.1232467163483015</v>
      </c>
      <c r="Q354" s="33">
        <f t="shared" si="179"/>
        <v>10.480819822182657</v>
      </c>
      <c r="R354" s="33">
        <f t="shared" si="179"/>
        <v>19.768653581918468</v>
      </c>
      <c r="S354" s="34">
        <f t="shared" si="179"/>
        <v>0.4</v>
      </c>
      <c r="T354" s="34">
        <f t="shared" si="179"/>
        <v>0.4</v>
      </c>
      <c r="U354" s="35">
        <f t="shared" si="179"/>
        <v>2.15146178335696</v>
      </c>
      <c r="V354" s="35">
        <f t="shared" si="179"/>
        <v>2.1511850811843694</v>
      </c>
      <c r="W354" s="36">
        <f t="shared" si="179"/>
        <v>2.9864752421232286</v>
      </c>
      <c r="X354" s="36">
        <f t="shared" si="179"/>
        <v>2.9863694496000859</v>
      </c>
      <c r="AG354">
        <f t="shared" si="171"/>
        <v>45.908921481342745</v>
      </c>
      <c r="AH354" s="29">
        <f t="shared" si="180"/>
        <v>2.1948883355447535</v>
      </c>
      <c r="AI354" s="29">
        <f t="shared" si="180"/>
        <v>2.9864750640017461</v>
      </c>
      <c r="AJ354" s="29">
        <f t="shared" si="180"/>
        <v>2.5119475388351811</v>
      </c>
      <c r="AK354" s="29">
        <f t="shared" si="180"/>
        <v>2.5619488950362728</v>
      </c>
      <c r="AL354" s="29">
        <f t="shared" si="180"/>
        <v>1.012768136147173</v>
      </c>
      <c r="AM354" s="30">
        <f t="shared" si="180"/>
        <v>1.012768136147173</v>
      </c>
      <c r="AN354" s="31">
        <f t="shared" si="180"/>
        <v>3.245410342468432</v>
      </c>
      <c r="AO354" s="32">
        <f t="shared" si="180"/>
        <v>0.89922506086377174</v>
      </c>
      <c r="AP354" s="32">
        <f t="shared" si="180"/>
        <v>0.89922506086377174</v>
      </c>
      <c r="AQ354" s="33">
        <f t="shared" si="180"/>
        <v>6.1232467163483015</v>
      </c>
      <c r="AR354" s="33">
        <f t="shared" si="180"/>
        <v>10.480819822182657</v>
      </c>
      <c r="AS354" s="33">
        <f t="shared" si="180"/>
        <v>19.768653581918468</v>
      </c>
      <c r="AT354" s="34">
        <f t="shared" si="180"/>
        <v>0.4</v>
      </c>
      <c r="AU354" s="34">
        <f t="shared" si="180"/>
        <v>0.4</v>
      </c>
      <c r="AV354" s="35">
        <f t="shared" si="180"/>
        <v>2.1515382182102991</v>
      </c>
      <c r="AW354" s="35">
        <f t="shared" si="180"/>
        <v>2.151424035175582</v>
      </c>
      <c r="AX354" s="36">
        <f t="shared" si="180"/>
        <v>2.9864754737077526</v>
      </c>
      <c r="AY354" s="36">
        <f t="shared" si="180"/>
        <v>2.9864271924462722</v>
      </c>
    </row>
    <row r="355" spans="6:51" x14ac:dyDescent="0.3">
      <c r="F355">
        <v>41</v>
      </c>
      <c r="G355" s="29">
        <f t="shared" si="179"/>
        <v>2.1948879421289131</v>
      </c>
      <c r="H355" s="29">
        <f t="shared" si="179"/>
        <v>2.9864736915582908</v>
      </c>
      <c r="I355" s="29">
        <f t="shared" si="179"/>
        <v>2.5119387741896144</v>
      </c>
      <c r="J355" s="29">
        <f t="shared" si="179"/>
        <v>2.5619472023994971</v>
      </c>
      <c r="K355" s="29">
        <f t="shared" si="179"/>
        <v>1.012768136147173</v>
      </c>
      <c r="L355" s="30">
        <f t="shared" si="179"/>
        <v>1.012768136147173</v>
      </c>
      <c r="M355" s="31">
        <f t="shared" si="179"/>
        <v>3.2358659798360092</v>
      </c>
      <c r="N355" s="32">
        <f t="shared" si="179"/>
        <v>0.89922506086377174</v>
      </c>
      <c r="O355" s="32">
        <f t="shared" si="179"/>
        <v>0.89922506086377174</v>
      </c>
      <c r="P355" s="33">
        <f t="shared" si="179"/>
        <v>6.1232467163483015</v>
      </c>
      <c r="Q355" s="33">
        <f t="shared" si="179"/>
        <v>10.480819822182657</v>
      </c>
      <c r="R355" s="33">
        <f t="shared" si="179"/>
        <v>19.768653581918468</v>
      </c>
      <c r="S355" s="34">
        <f t="shared" si="179"/>
        <v>0.4</v>
      </c>
      <c r="T355" s="34">
        <f t="shared" si="179"/>
        <v>0.4</v>
      </c>
      <c r="U355" s="35">
        <f t="shared" si="179"/>
        <v>2.1514822733137819</v>
      </c>
      <c r="V355" s="35">
        <f t="shared" si="179"/>
        <v>2.1512458068296278</v>
      </c>
      <c r="W355" s="36">
        <f t="shared" si="179"/>
        <v>2.9864753016158274</v>
      </c>
      <c r="X355" s="36">
        <f t="shared" si="179"/>
        <v>2.9863837677782739</v>
      </c>
      <c r="AG355">
        <f t="shared" si="171"/>
        <v>48.058485286186681</v>
      </c>
      <c r="AH355" s="29">
        <f t="shared" si="180"/>
        <v>2.1948883876201304</v>
      </c>
      <c r="AI355" s="29">
        <f t="shared" si="180"/>
        <v>2.9864752913729617</v>
      </c>
      <c r="AJ355" s="29">
        <f t="shared" si="180"/>
        <v>2.5119485246302715</v>
      </c>
      <c r="AK355" s="29">
        <f t="shared" si="180"/>
        <v>2.5619491681494866</v>
      </c>
      <c r="AL355" s="29">
        <f t="shared" si="180"/>
        <v>1.012768136147173</v>
      </c>
      <c r="AM355" s="30">
        <f t="shared" si="180"/>
        <v>1.012768136147173</v>
      </c>
      <c r="AN355" s="31">
        <f t="shared" si="180"/>
        <v>3.2480158684514193</v>
      </c>
      <c r="AO355" s="32">
        <f t="shared" si="180"/>
        <v>0.89922506086377174</v>
      </c>
      <c r="AP355" s="32">
        <f t="shared" si="180"/>
        <v>0.89922506086377174</v>
      </c>
      <c r="AQ355" s="33">
        <f t="shared" si="180"/>
        <v>6.1232467163483015</v>
      </c>
      <c r="AR355" s="33">
        <f t="shared" si="180"/>
        <v>10.480819822182657</v>
      </c>
      <c r="AS355" s="33">
        <f t="shared" si="180"/>
        <v>19.768653581918468</v>
      </c>
      <c r="AT355" s="34">
        <f t="shared" si="180"/>
        <v>0.4</v>
      </c>
      <c r="AU355" s="34">
        <f t="shared" si="180"/>
        <v>0.4</v>
      </c>
      <c r="AV355" s="35">
        <f t="shared" si="180"/>
        <v>2.1515497818137139</v>
      </c>
      <c r="AW355" s="35">
        <f t="shared" si="180"/>
        <v>2.1514648738078983</v>
      </c>
      <c r="AX355" s="36">
        <f t="shared" si="180"/>
        <v>2.9864755135408783</v>
      </c>
      <c r="AY355" s="36">
        <f t="shared" si="180"/>
        <v>2.9864377579225483</v>
      </c>
    </row>
    <row r="356" spans="6:51" x14ac:dyDescent="0.3">
      <c r="F356">
        <v>42</v>
      </c>
      <c r="G356" s="29">
        <f t="shared" si="179"/>
        <v>2.1948880820682533</v>
      </c>
      <c r="H356" s="29">
        <f t="shared" si="179"/>
        <v>2.9864741338241636</v>
      </c>
      <c r="I356" s="29">
        <f t="shared" si="179"/>
        <v>2.5119420276702646</v>
      </c>
      <c r="J356" s="29">
        <f t="shared" si="179"/>
        <v>2.5619477538060114</v>
      </c>
      <c r="K356" s="29">
        <f t="shared" si="179"/>
        <v>1.012768136147173</v>
      </c>
      <c r="L356" s="30">
        <f t="shared" si="179"/>
        <v>1.012768136147173</v>
      </c>
      <c r="M356" s="31">
        <f t="shared" si="179"/>
        <v>3.2383469871409281</v>
      </c>
      <c r="N356" s="32">
        <f t="shared" si="179"/>
        <v>0.89922506086377174</v>
      </c>
      <c r="O356" s="32">
        <f t="shared" si="179"/>
        <v>0.89922506086377174</v>
      </c>
      <c r="P356" s="33">
        <f t="shared" si="179"/>
        <v>6.1232467163483015</v>
      </c>
      <c r="Q356" s="33">
        <f t="shared" si="179"/>
        <v>10.480819822182657</v>
      </c>
      <c r="R356" s="33">
        <f t="shared" si="179"/>
        <v>19.768653581918468</v>
      </c>
      <c r="S356" s="34">
        <f t="shared" si="179"/>
        <v>0.4</v>
      </c>
      <c r="T356" s="34">
        <f t="shared" si="179"/>
        <v>0.4</v>
      </c>
      <c r="U356" s="35">
        <f t="shared" si="179"/>
        <v>2.1514987580207428</v>
      </c>
      <c r="V356" s="35">
        <f t="shared" si="179"/>
        <v>2.1512960719823031</v>
      </c>
      <c r="W356" s="36">
        <f t="shared" si="179"/>
        <v>2.9864753503899775</v>
      </c>
      <c r="X356" s="36">
        <f t="shared" si="179"/>
        <v>2.9863957494838873</v>
      </c>
      <c r="AG356">
        <f t="shared" si="171"/>
        <v>50.049146529274978</v>
      </c>
      <c r="AH356" s="29">
        <f t="shared" si="180"/>
        <v>2.1948884147346579</v>
      </c>
      <c r="AI356" s="29">
        <f t="shared" si="180"/>
        <v>2.9864754182505169</v>
      </c>
      <c r="AJ356" s="29">
        <f t="shared" si="180"/>
        <v>2.5119489869115839</v>
      </c>
      <c r="AK356" s="29">
        <f t="shared" si="180"/>
        <v>2.5619493188587876</v>
      </c>
      <c r="AL356" s="29">
        <f t="shared" si="180"/>
        <v>1.012768136147173</v>
      </c>
      <c r="AM356" s="30">
        <f t="shared" si="180"/>
        <v>1.012768136147173</v>
      </c>
      <c r="AN356" s="31">
        <f t="shared" si="180"/>
        <v>3.2498801340706529</v>
      </c>
      <c r="AO356" s="32">
        <f t="shared" si="180"/>
        <v>0.89922506086377174</v>
      </c>
      <c r="AP356" s="32">
        <f t="shared" si="180"/>
        <v>0.89922506086377174</v>
      </c>
      <c r="AQ356" s="33">
        <f t="shared" si="180"/>
        <v>6.1232467163483015</v>
      </c>
      <c r="AR356" s="33">
        <f t="shared" si="180"/>
        <v>10.480819822182657</v>
      </c>
      <c r="AS356" s="33">
        <f t="shared" si="180"/>
        <v>19.768653581918468</v>
      </c>
      <c r="AT356" s="34">
        <f t="shared" si="180"/>
        <v>0.4</v>
      </c>
      <c r="AU356" s="34">
        <f t="shared" si="180"/>
        <v>0.4</v>
      </c>
      <c r="AV356" s="35">
        <f t="shared" si="180"/>
        <v>2.1515569742836895</v>
      </c>
      <c r="AW356" s="35">
        <f t="shared" si="180"/>
        <v>2.1514916571125839</v>
      </c>
      <c r="AX356" s="36">
        <f t="shared" si="180"/>
        <v>2.9864755402372349</v>
      </c>
      <c r="AY356" s="36">
        <f t="shared" si="180"/>
        <v>2.9864449632188146</v>
      </c>
    </row>
    <row r="357" spans="6:51" x14ac:dyDescent="0.3">
      <c r="F357">
        <v>43</v>
      </c>
      <c r="G357" s="29">
        <f t="shared" si="179"/>
        <v>2.1948881804967968</v>
      </c>
      <c r="H357" s="29">
        <f t="shared" si="179"/>
        <v>2.9864744699588428</v>
      </c>
      <c r="I357" s="29">
        <f t="shared" si="179"/>
        <v>2.5119442502359983</v>
      </c>
      <c r="J357" s="29">
        <f t="shared" si="179"/>
        <v>2.5619481695967048</v>
      </c>
      <c r="K357" s="29">
        <f t="shared" si="179"/>
        <v>1.012768136147173</v>
      </c>
      <c r="L357" s="30">
        <f t="shared" si="179"/>
        <v>1.012768136147173</v>
      </c>
      <c r="M357" s="31">
        <f t="shared" si="179"/>
        <v>3.2405146403632901</v>
      </c>
      <c r="N357" s="32">
        <f t="shared" si="179"/>
        <v>0.89922506086377174</v>
      </c>
      <c r="O357" s="32">
        <f t="shared" si="179"/>
        <v>0.89922506086377174</v>
      </c>
      <c r="P357" s="33">
        <f t="shared" si="179"/>
        <v>6.1232467163483015</v>
      </c>
      <c r="Q357" s="33">
        <f t="shared" si="179"/>
        <v>10.480819822182657</v>
      </c>
      <c r="R357" s="33">
        <f t="shared" si="179"/>
        <v>19.768653581918468</v>
      </c>
      <c r="S357" s="34">
        <f t="shared" si="179"/>
        <v>0.4</v>
      </c>
      <c r="T357" s="34">
        <f t="shared" si="179"/>
        <v>0.4</v>
      </c>
      <c r="U357" s="35">
        <f t="shared" si="179"/>
        <v>2.151512070669225</v>
      </c>
      <c r="V357" s="35">
        <f t="shared" si="179"/>
        <v>2.1513378184938063</v>
      </c>
      <c r="W357" s="36">
        <f t="shared" si="179"/>
        <v>2.9864753906587644</v>
      </c>
      <c r="X357" s="36">
        <f t="shared" si="179"/>
        <v>2.9864058242644687</v>
      </c>
      <c r="AG357">
        <f t="shared" si="171"/>
        <v>51.88345373655357</v>
      </c>
      <c r="AH357" s="29">
        <f t="shared" si="180"/>
        <v>2.1948884300472211</v>
      </c>
      <c r="AI357" s="29">
        <f t="shared" si="180"/>
        <v>2.9864754928617834</v>
      </c>
      <c r="AJ357" s="29">
        <f t="shared" si="180"/>
        <v>2.5119492220157422</v>
      </c>
      <c r="AK357" s="29">
        <f t="shared" si="180"/>
        <v>2.5619494066989432</v>
      </c>
      <c r="AL357" s="29">
        <f t="shared" si="180"/>
        <v>1.012768136147173</v>
      </c>
      <c r="AM357" s="30">
        <f t="shared" si="180"/>
        <v>1.012768136147173</v>
      </c>
      <c r="AN357" s="31">
        <f t="shared" si="180"/>
        <v>3.2512432744039197</v>
      </c>
      <c r="AO357" s="32">
        <f t="shared" si="180"/>
        <v>0.89922506086377174</v>
      </c>
      <c r="AP357" s="32">
        <f t="shared" si="180"/>
        <v>0.89922506086377174</v>
      </c>
      <c r="AQ357" s="33">
        <f t="shared" si="180"/>
        <v>6.1232467163483015</v>
      </c>
      <c r="AR357" s="33">
        <f t="shared" si="180"/>
        <v>10.480819822182657</v>
      </c>
      <c r="AS357" s="33">
        <f t="shared" si="180"/>
        <v>19.768653581918468</v>
      </c>
      <c r="AT357" s="34">
        <f t="shared" si="180"/>
        <v>0.4</v>
      </c>
      <c r="AU357" s="34">
        <f t="shared" si="180"/>
        <v>0.4</v>
      </c>
      <c r="AV357" s="35">
        <f t="shared" si="180"/>
        <v>2.151561625497687</v>
      </c>
      <c r="AW357" s="35">
        <f t="shared" si="180"/>
        <v>2.1515098154743653</v>
      </c>
      <c r="AX357" s="36">
        <f t="shared" si="180"/>
        <v>2.9864755588373604</v>
      </c>
      <c r="AY357" s="36">
        <f t="shared" si="180"/>
        <v>2.9864500417963908</v>
      </c>
    </row>
    <row r="358" spans="6:51" x14ac:dyDescent="0.3">
      <c r="F358">
        <v>44</v>
      </c>
      <c r="G358" s="29">
        <f t="shared" si="179"/>
        <v>2.1948882506738681</v>
      </c>
      <c r="H358" s="29">
        <f t="shared" si="179"/>
        <v>2.9864747267816139</v>
      </c>
      <c r="I358" s="29">
        <f t="shared" si="179"/>
        <v>2.5119457824191072</v>
      </c>
      <c r="J358" s="29">
        <f t="shared" si="179"/>
        <v>2.5619484849311696</v>
      </c>
      <c r="K358" s="29">
        <f t="shared" si="179"/>
        <v>1.012768136147173</v>
      </c>
      <c r="L358" s="30">
        <f t="shared" si="179"/>
        <v>1.012768136147173</v>
      </c>
      <c r="M358" s="31">
        <f t="shared" si="179"/>
        <v>3.2424117502963212</v>
      </c>
      <c r="N358" s="32">
        <f t="shared" si="179"/>
        <v>0.89922506086377174</v>
      </c>
      <c r="O358" s="32">
        <f t="shared" si="179"/>
        <v>0.89922506086377174</v>
      </c>
      <c r="P358" s="33">
        <f t="shared" si="179"/>
        <v>6.1232467163483015</v>
      </c>
      <c r="Q358" s="33">
        <f t="shared" si="179"/>
        <v>10.480819822182657</v>
      </c>
      <c r="R358" s="33">
        <f t="shared" si="179"/>
        <v>19.768653581918468</v>
      </c>
      <c r="S358" s="34">
        <f t="shared" si="179"/>
        <v>0.4</v>
      </c>
      <c r="T358" s="34">
        <f t="shared" si="179"/>
        <v>0.4</v>
      </c>
      <c r="U358" s="35">
        <f t="shared" si="179"/>
        <v>2.1515228621630293</v>
      </c>
      <c r="V358" s="35">
        <f t="shared" si="179"/>
        <v>2.1513726058286551</v>
      </c>
      <c r="W358" s="36">
        <f t="shared" si="179"/>
        <v>2.9864754241292664</v>
      </c>
      <c r="X358" s="36">
        <f t="shared" si="179"/>
        <v>2.9864143352418089</v>
      </c>
      <c r="AG358">
        <f t="shared" si="171"/>
        <v>53.57368754321287</v>
      </c>
      <c r="AH358" s="29">
        <f t="shared" si="180"/>
        <v>2.1948884393372419</v>
      </c>
      <c r="AI358" s="29">
        <f t="shared" si="180"/>
        <v>2.986475539029005</v>
      </c>
      <c r="AJ358" s="29">
        <f t="shared" si="180"/>
        <v>2.5119493509123707</v>
      </c>
      <c r="AK358" s="29">
        <f t="shared" si="180"/>
        <v>2.5619494606677322</v>
      </c>
      <c r="AL358" s="29">
        <f t="shared" si="180"/>
        <v>1.012768136147173</v>
      </c>
      <c r="AM358" s="30">
        <f t="shared" si="180"/>
        <v>1.012768136147173</v>
      </c>
      <c r="AN358" s="31">
        <f t="shared" si="180"/>
        <v>3.2522643964271247</v>
      </c>
      <c r="AO358" s="32">
        <f t="shared" si="180"/>
        <v>0.89922506086377174</v>
      </c>
      <c r="AP358" s="32">
        <f t="shared" si="180"/>
        <v>0.89922506086377174</v>
      </c>
      <c r="AQ358" s="33">
        <f t="shared" si="180"/>
        <v>6.1232467163483015</v>
      </c>
      <c r="AR358" s="33">
        <f t="shared" si="180"/>
        <v>10.480819822182657</v>
      </c>
      <c r="AS358" s="33">
        <f t="shared" si="180"/>
        <v>19.768653581918468</v>
      </c>
      <c r="AT358" s="34">
        <f t="shared" si="180"/>
        <v>0.4</v>
      </c>
      <c r="AU358" s="34">
        <f t="shared" si="180"/>
        <v>0.4</v>
      </c>
      <c r="AV358" s="35">
        <f t="shared" si="180"/>
        <v>2.1515647533924458</v>
      </c>
      <c r="AW358" s="35">
        <f t="shared" si="180"/>
        <v>2.1515225520439811</v>
      </c>
      <c r="AX358" s="36">
        <f t="shared" si="180"/>
        <v>2.9864755722838856</v>
      </c>
      <c r="AY358" s="36">
        <f t="shared" si="180"/>
        <v>2.986453740712991</v>
      </c>
    </row>
    <row r="359" spans="6:51" x14ac:dyDescent="0.3">
      <c r="F359">
        <v>45</v>
      </c>
      <c r="G359" s="29">
        <f t="shared" si="179"/>
        <v>2.194888301374216</v>
      </c>
      <c r="H359" s="29">
        <f t="shared" si="179"/>
        <v>2.9864749240339918</v>
      </c>
      <c r="I359" s="29">
        <f t="shared" si="179"/>
        <v>2.5119468483603073</v>
      </c>
      <c r="J359" s="29">
        <f t="shared" ref="J359:X359" si="181">J$160+J287</f>
        <v>2.5619487254409856</v>
      </c>
      <c r="K359" s="29">
        <f t="shared" si="181"/>
        <v>1.012768136147173</v>
      </c>
      <c r="L359" s="30">
        <f t="shared" si="181"/>
        <v>1.012768136147173</v>
      </c>
      <c r="M359" s="31">
        <f t="shared" si="181"/>
        <v>3.2440749787597492</v>
      </c>
      <c r="N359" s="32">
        <f t="shared" si="181"/>
        <v>0.89922506086377174</v>
      </c>
      <c r="O359" s="32">
        <f t="shared" si="181"/>
        <v>0.89922506086377174</v>
      </c>
      <c r="P359" s="33">
        <f t="shared" si="181"/>
        <v>6.1232467163483015</v>
      </c>
      <c r="Q359" s="33">
        <f t="shared" si="181"/>
        <v>10.480819822182657</v>
      </c>
      <c r="R359" s="33">
        <f t="shared" si="181"/>
        <v>19.768653581918468</v>
      </c>
      <c r="S359" s="34">
        <f t="shared" si="181"/>
        <v>0.4</v>
      </c>
      <c r="T359" s="34">
        <f t="shared" si="181"/>
        <v>0.4</v>
      </c>
      <c r="U359" s="35">
        <f t="shared" si="181"/>
        <v>2.1515316427048594</v>
      </c>
      <c r="V359" s="35">
        <f t="shared" si="181"/>
        <v>2.1514016900653901</v>
      </c>
      <c r="W359" s="36">
        <f t="shared" si="181"/>
        <v>2.9864754521280639</v>
      </c>
      <c r="X359" s="36">
        <f t="shared" si="181"/>
        <v>2.986421557804364</v>
      </c>
      <c r="AG359">
        <f t="shared" si="171"/>
        <v>55.13116401707601</v>
      </c>
      <c r="AH359" s="29">
        <f t="shared" si="180"/>
        <v>2.1948884453145245</v>
      </c>
      <c r="AI359" s="29">
        <f t="shared" si="180"/>
        <v>2.9864755688853233</v>
      </c>
      <c r="AJ359" s="29">
        <f t="shared" si="180"/>
        <v>2.5119494262590463</v>
      </c>
      <c r="AK359" s="29">
        <f t="shared" ref="AK359:AY359" si="182">AK$160+AK287</f>
        <v>2.5619494953722382</v>
      </c>
      <c r="AL359" s="29">
        <f t="shared" si="182"/>
        <v>1.012768136147173</v>
      </c>
      <c r="AM359" s="30">
        <f t="shared" si="182"/>
        <v>1.012768136147173</v>
      </c>
      <c r="AN359" s="31">
        <f t="shared" si="182"/>
        <v>3.2530458200634578</v>
      </c>
      <c r="AO359" s="32">
        <f t="shared" si="182"/>
        <v>0.89922506086377174</v>
      </c>
      <c r="AP359" s="32">
        <f t="shared" si="182"/>
        <v>0.89922506086377174</v>
      </c>
      <c r="AQ359" s="33">
        <f t="shared" si="182"/>
        <v>6.1232467163483015</v>
      </c>
      <c r="AR359" s="33">
        <f t="shared" si="182"/>
        <v>10.480819822182657</v>
      </c>
      <c r="AS359" s="33">
        <f t="shared" si="182"/>
        <v>19.768653581918468</v>
      </c>
      <c r="AT359" s="34">
        <f t="shared" si="182"/>
        <v>0.4</v>
      </c>
      <c r="AU359" s="34">
        <f t="shared" si="182"/>
        <v>0.4</v>
      </c>
      <c r="AV359" s="35">
        <f t="shared" si="182"/>
        <v>2.1515669298305653</v>
      </c>
      <c r="AW359" s="35">
        <f t="shared" si="182"/>
        <v>2.1515317539585128</v>
      </c>
      <c r="AX359" s="36">
        <f t="shared" si="182"/>
        <v>2.9864755823083087</v>
      </c>
      <c r="AY359" s="36">
        <f t="shared" si="182"/>
        <v>2.9864565108725851</v>
      </c>
    </row>
    <row r="360" spans="6:51" x14ac:dyDescent="0.3">
      <c r="F360">
        <v>46</v>
      </c>
      <c r="G360" s="29">
        <f t="shared" ref="G360:X374" si="183">G$160+G288</f>
        <v>2.1948883384766651</v>
      </c>
      <c r="H360" s="29">
        <f t="shared" si="183"/>
        <v>2.986475076318436</v>
      </c>
      <c r="I360" s="29">
        <f t="shared" si="183"/>
        <v>2.5119475967441636</v>
      </c>
      <c r="J360" s="29">
        <f t="shared" si="183"/>
        <v>2.5619489099118216</v>
      </c>
      <c r="K360" s="29">
        <f t="shared" si="183"/>
        <v>1.012768136147173</v>
      </c>
      <c r="L360" s="30">
        <f t="shared" si="183"/>
        <v>1.012768136147173</v>
      </c>
      <c r="M360" s="31">
        <f t="shared" si="183"/>
        <v>3.2455357458004039</v>
      </c>
      <c r="N360" s="32">
        <f t="shared" si="183"/>
        <v>0.89922506086377174</v>
      </c>
      <c r="O360" s="32">
        <f t="shared" si="183"/>
        <v>0.89922506086377174</v>
      </c>
      <c r="P360" s="33">
        <f t="shared" si="183"/>
        <v>6.1232467163483015</v>
      </c>
      <c r="Q360" s="33">
        <f t="shared" si="183"/>
        <v>10.480819822182657</v>
      </c>
      <c r="R360" s="33">
        <f t="shared" si="183"/>
        <v>19.768653581918468</v>
      </c>
      <c r="S360" s="34">
        <f t="shared" si="183"/>
        <v>0.4</v>
      </c>
      <c r="T360" s="34">
        <f t="shared" si="183"/>
        <v>0.4</v>
      </c>
      <c r="U360" s="35">
        <f t="shared" si="183"/>
        <v>2.1515388135555362</v>
      </c>
      <c r="V360" s="35">
        <f t="shared" si="183"/>
        <v>2.1514260859170014</v>
      </c>
      <c r="W360" s="36">
        <f t="shared" si="183"/>
        <v>2.9864754756934437</v>
      </c>
      <c r="X360" s="36">
        <f t="shared" si="183"/>
        <v>2.986427714006735</v>
      </c>
      <c r="AG360">
        <f t="shared" si="171"/>
        <v>56.566310419354807</v>
      </c>
      <c r="AH360" s="29">
        <f t="shared" ref="AH360:AY374" si="184">AH$160+AH288</f>
        <v>2.1948884493515752</v>
      </c>
      <c r="AI360" s="29">
        <f t="shared" si="184"/>
        <v>2.9864755889495709</v>
      </c>
      <c r="AJ360" s="29">
        <f t="shared" si="184"/>
        <v>2.5119494727861293</v>
      </c>
      <c r="AK360" s="29">
        <f t="shared" si="184"/>
        <v>2.5619495185891381</v>
      </c>
      <c r="AL360" s="29">
        <f t="shared" si="184"/>
        <v>1.012768136147173</v>
      </c>
      <c r="AM360" s="30">
        <f t="shared" si="184"/>
        <v>1.012768136147173</v>
      </c>
      <c r="AN360" s="31">
        <f t="shared" si="184"/>
        <v>3.2536551996144953</v>
      </c>
      <c r="AO360" s="32">
        <f t="shared" si="184"/>
        <v>0.89922506086377174</v>
      </c>
      <c r="AP360" s="32">
        <f t="shared" si="184"/>
        <v>0.89922506086377174</v>
      </c>
      <c r="AQ360" s="33">
        <f t="shared" si="184"/>
        <v>6.1232467163483015</v>
      </c>
      <c r="AR360" s="33">
        <f t="shared" si="184"/>
        <v>10.480819822182657</v>
      </c>
      <c r="AS360" s="33">
        <f t="shared" si="184"/>
        <v>19.768653581918468</v>
      </c>
      <c r="AT360" s="34">
        <f t="shared" si="184"/>
        <v>0.4</v>
      </c>
      <c r="AU360" s="34">
        <f t="shared" si="184"/>
        <v>0.4</v>
      </c>
      <c r="AV360" s="35">
        <f t="shared" si="184"/>
        <v>2.151568490036377</v>
      </c>
      <c r="AW360" s="35">
        <f t="shared" si="184"/>
        <v>2.1515385761714056</v>
      </c>
      <c r="AX360" s="36">
        <f t="shared" si="184"/>
        <v>2.9864755899772621</v>
      </c>
      <c r="AY360" s="36">
        <f t="shared" si="184"/>
        <v>2.9864586354671925</v>
      </c>
    </row>
    <row r="361" spans="6:51" x14ac:dyDescent="0.3">
      <c r="F361">
        <v>47</v>
      </c>
      <c r="G361" s="29">
        <f t="shared" si="183"/>
        <v>2.1948883659678629</v>
      </c>
      <c r="H361" s="29">
        <f t="shared" si="183"/>
        <v>2.9864751944885377</v>
      </c>
      <c r="I361" s="29">
        <f t="shared" si="183"/>
        <v>2.511948126984815</v>
      </c>
      <c r="J361" s="29">
        <f t="shared" si="183"/>
        <v>2.5619490521850716</v>
      </c>
      <c r="K361" s="29">
        <f t="shared" si="183"/>
        <v>1.012768136147173</v>
      </c>
      <c r="L361" s="30">
        <f t="shared" si="183"/>
        <v>1.012768136147173</v>
      </c>
      <c r="M361" s="31">
        <f t="shared" si="183"/>
        <v>3.2468210027455204</v>
      </c>
      <c r="N361" s="32">
        <f t="shared" si="183"/>
        <v>0.89922506086377174</v>
      </c>
      <c r="O361" s="32">
        <f t="shared" si="183"/>
        <v>0.89922506086377174</v>
      </c>
      <c r="P361" s="33">
        <f t="shared" si="183"/>
        <v>6.1232467163483015</v>
      </c>
      <c r="Q361" s="33">
        <f t="shared" si="183"/>
        <v>10.480819822182657</v>
      </c>
      <c r="R361" s="33">
        <f t="shared" si="183"/>
        <v>19.768653581918468</v>
      </c>
      <c r="S361" s="34">
        <f t="shared" si="183"/>
        <v>0.4</v>
      </c>
      <c r="T361" s="34">
        <f t="shared" si="183"/>
        <v>0.4</v>
      </c>
      <c r="U361" s="35">
        <f t="shared" si="183"/>
        <v>2.1515446913581764</v>
      </c>
      <c r="V361" s="35">
        <f t="shared" si="183"/>
        <v>2.1514466155418925</v>
      </c>
      <c r="W361" s="36">
        <f t="shared" si="183"/>
        <v>2.9864754956436519</v>
      </c>
      <c r="X361" s="36">
        <f t="shared" si="183"/>
        <v>2.9864329837137205</v>
      </c>
      <c r="AG361">
        <f t="shared" si="171"/>
        <v>57.888735014870583</v>
      </c>
      <c r="AH361" s="29">
        <f t="shared" si="184"/>
        <v>2.1948884521905239</v>
      </c>
      <c r="AI361" s="29">
        <f t="shared" si="184"/>
        <v>2.9864756028932673</v>
      </c>
      <c r="AJ361" s="29">
        <f t="shared" si="184"/>
        <v>2.5119495029017229</v>
      </c>
      <c r="AK361" s="29">
        <f t="shared" si="184"/>
        <v>2.5619495346652492</v>
      </c>
      <c r="AL361" s="29">
        <f t="shared" si="184"/>
        <v>1.012768136147173</v>
      </c>
      <c r="AM361" s="30">
        <f t="shared" si="184"/>
        <v>1.012768136147173</v>
      </c>
      <c r="AN361" s="31">
        <f t="shared" si="184"/>
        <v>3.2541384131577518</v>
      </c>
      <c r="AO361" s="32">
        <f t="shared" si="184"/>
        <v>0.89922506086377174</v>
      </c>
      <c r="AP361" s="32">
        <f t="shared" si="184"/>
        <v>0.89922506086377174</v>
      </c>
      <c r="AQ361" s="33">
        <f t="shared" si="184"/>
        <v>6.1232467163483015</v>
      </c>
      <c r="AR361" s="33">
        <f t="shared" si="184"/>
        <v>10.480819822182657</v>
      </c>
      <c r="AS361" s="33">
        <f t="shared" si="184"/>
        <v>19.768653581918468</v>
      </c>
      <c r="AT361" s="34">
        <f t="shared" si="184"/>
        <v>0.4</v>
      </c>
      <c r="AU361" s="34">
        <f t="shared" si="184"/>
        <v>0.4</v>
      </c>
      <c r="AV361" s="35">
        <f t="shared" si="184"/>
        <v>2.1515696380918796</v>
      </c>
      <c r="AW361" s="35">
        <f t="shared" si="184"/>
        <v>2.1515437499034151</v>
      </c>
      <c r="AX361" s="36">
        <f t="shared" si="184"/>
        <v>2.9864755959741989</v>
      </c>
      <c r="AY361" s="36">
        <f t="shared" si="184"/>
        <v>2.9864602986475615</v>
      </c>
    </row>
    <row r="362" spans="6:51" x14ac:dyDescent="0.3">
      <c r="F362">
        <v>48</v>
      </c>
      <c r="G362" s="29">
        <f t="shared" si="183"/>
        <v>2.1948883865836382</v>
      </c>
      <c r="H362" s="29">
        <f t="shared" si="183"/>
        <v>2.9864752866503457</v>
      </c>
      <c r="I362" s="29">
        <f t="shared" si="183"/>
        <v>2.5119485060869411</v>
      </c>
      <c r="J362" s="29">
        <f t="shared" si="183"/>
        <v>2.561949162512879</v>
      </c>
      <c r="K362" s="29">
        <f t="shared" si="183"/>
        <v>1.012768136147173</v>
      </c>
      <c r="L362" s="30">
        <f t="shared" si="183"/>
        <v>1.012768136147173</v>
      </c>
      <c r="M362" s="31">
        <f t="shared" si="183"/>
        <v>3.2479538903155443</v>
      </c>
      <c r="N362" s="32">
        <f t="shared" si="183"/>
        <v>0.89922506086377174</v>
      </c>
      <c r="O362" s="32">
        <f t="shared" si="183"/>
        <v>0.89922506086377174</v>
      </c>
      <c r="P362" s="33">
        <f t="shared" si="183"/>
        <v>6.1232467163483015</v>
      </c>
      <c r="Q362" s="33">
        <f t="shared" si="183"/>
        <v>10.480819822182657</v>
      </c>
      <c r="R362" s="33">
        <f t="shared" si="183"/>
        <v>19.768653581918468</v>
      </c>
      <c r="S362" s="34">
        <f t="shared" si="183"/>
        <v>0.4</v>
      </c>
      <c r="T362" s="34">
        <f t="shared" si="183"/>
        <v>0.4</v>
      </c>
      <c r="U362" s="35">
        <f t="shared" si="183"/>
        <v>2.1515495268225719</v>
      </c>
      <c r="V362" s="35">
        <f t="shared" si="183"/>
        <v>2.151463947056325</v>
      </c>
      <c r="W362" s="36">
        <f t="shared" si="183"/>
        <v>2.9864755126277993</v>
      </c>
      <c r="X362" s="36">
        <f t="shared" si="183"/>
        <v>2.9864375132644376</v>
      </c>
      <c r="AG362">
        <f t="shared" si="171"/>
        <v>59.107291399116981</v>
      </c>
      <c r="AH362" s="29">
        <f t="shared" si="184"/>
        <v>2.1948884542556497</v>
      </c>
      <c r="AI362" s="29">
        <f t="shared" si="184"/>
        <v>2.986475612872499</v>
      </c>
      <c r="AJ362" s="29">
        <f t="shared" si="184"/>
        <v>2.5119495232012827</v>
      </c>
      <c r="AK362" s="29">
        <f t="shared" si="184"/>
        <v>2.5619495461370789</v>
      </c>
      <c r="AL362" s="29">
        <f t="shared" si="184"/>
        <v>1.012768136147173</v>
      </c>
      <c r="AM362" s="30">
        <f t="shared" si="184"/>
        <v>1.012768136147173</v>
      </c>
      <c r="AN362" s="31">
        <f t="shared" si="184"/>
        <v>3.2545272952952398</v>
      </c>
      <c r="AO362" s="32">
        <f t="shared" si="184"/>
        <v>0.89922506086377174</v>
      </c>
      <c r="AP362" s="32">
        <f t="shared" si="184"/>
        <v>0.89922506086377174</v>
      </c>
      <c r="AQ362" s="33">
        <f t="shared" si="184"/>
        <v>6.1232467163483015</v>
      </c>
      <c r="AR362" s="33">
        <f t="shared" si="184"/>
        <v>10.480819822182657</v>
      </c>
      <c r="AS362" s="33">
        <f t="shared" si="184"/>
        <v>19.768653581918468</v>
      </c>
      <c r="AT362" s="34">
        <f t="shared" si="184"/>
        <v>0.4</v>
      </c>
      <c r="AU362" s="34">
        <f t="shared" si="184"/>
        <v>0.4</v>
      </c>
      <c r="AV362" s="35">
        <f t="shared" si="184"/>
        <v>2.1515705025046681</v>
      </c>
      <c r="AW362" s="35">
        <f t="shared" si="184"/>
        <v>2.1515477523406328</v>
      </c>
      <c r="AX362" s="36">
        <f t="shared" si="184"/>
        <v>2.9864756007522404</v>
      </c>
      <c r="AY362" s="36">
        <f t="shared" si="184"/>
        <v>2.98646162387766</v>
      </c>
    </row>
    <row r="363" spans="6:51" x14ac:dyDescent="0.3">
      <c r="F363">
        <v>49</v>
      </c>
      <c r="G363" s="29">
        <f t="shared" si="183"/>
        <v>2.1948884022234134</v>
      </c>
      <c r="H363" s="29">
        <f t="shared" si="183"/>
        <v>2.9864753588868629</v>
      </c>
      <c r="I363" s="29">
        <f t="shared" si="183"/>
        <v>2.5119487795765223</v>
      </c>
      <c r="J363" s="29">
        <f t="shared" si="183"/>
        <v>2.5619492485284714</v>
      </c>
      <c r="K363" s="29">
        <f t="shared" si="183"/>
        <v>1.012768136147173</v>
      </c>
      <c r="L363" s="30">
        <f t="shared" si="183"/>
        <v>1.012768136147173</v>
      </c>
      <c r="M363" s="31">
        <f t="shared" si="183"/>
        <v>3.2489542985129023</v>
      </c>
      <c r="N363" s="32">
        <f t="shared" si="183"/>
        <v>0.89922506086377174</v>
      </c>
      <c r="O363" s="32">
        <f t="shared" si="183"/>
        <v>0.89922506086377174</v>
      </c>
      <c r="P363" s="33">
        <f t="shared" si="183"/>
        <v>6.1232467163483015</v>
      </c>
      <c r="Q363" s="33">
        <f t="shared" si="183"/>
        <v>10.480819822182657</v>
      </c>
      <c r="R363" s="33">
        <f t="shared" si="183"/>
        <v>19.768653581918468</v>
      </c>
      <c r="S363" s="34">
        <f t="shared" si="183"/>
        <v>0.4</v>
      </c>
      <c r="T363" s="34">
        <f t="shared" si="183"/>
        <v>0.4</v>
      </c>
      <c r="U363" s="35">
        <f t="shared" si="183"/>
        <v>2.1515535191200539</v>
      </c>
      <c r="V363" s="35">
        <f t="shared" si="183"/>
        <v>2.1514786249995446</v>
      </c>
      <c r="W363" s="36">
        <f t="shared" si="183"/>
        <v>2.9864755271641075</v>
      </c>
      <c r="X363" s="36">
        <f t="shared" si="183"/>
        <v>2.9864414222387268</v>
      </c>
      <c r="AG363">
        <f t="shared" si="171"/>
        <v>60.230137772832911</v>
      </c>
      <c r="AH363" s="29">
        <f t="shared" si="184"/>
        <v>2.1948884558014132</v>
      </c>
      <c r="AI363" s="29">
        <f t="shared" si="184"/>
        <v>2.9864756202013583</v>
      </c>
      <c r="AJ363" s="29">
        <f t="shared" si="184"/>
        <v>2.5119495373724905</v>
      </c>
      <c r="AK363" s="29">
        <f t="shared" si="184"/>
        <v>2.5619495545423718</v>
      </c>
      <c r="AL363" s="29">
        <f t="shared" si="184"/>
        <v>1.012768136147173</v>
      </c>
      <c r="AM363" s="30">
        <f t="shared" si="184"/>
        <v>1.012768136147173</v>
      </c>
      <c r="AN363" s="31">
        <f t="shared" si="184"/>
        <v>3.2548444032478896</v>
      </c>
      <c r="AO363" s="32">
        <f t="shared" si="184"/>
        <v>0.89922506086377174</v>
      </c>
      <c r="AP363" s="32">
        <f t="shared" si="184"/>
        <v>0.89922506086377174</v>
      </c>
      <c r="AQ363" s="33">
        <f t="shared" si="184"/>
        <v>6.1232467163483015</v>
      </c>
      <c r="AR363" s="33">
        <f t="shared" si="184"/>
        <v>10.480819822182657</v>
      </c>
      <c r="AS363" s="33">
        <f t="shared" si="184"/>
        <v>19.768653581918468</v>
      </c>
      <c r="AT363" s="34">
        <f t="shared" si="184"/>
        <v>0.4</v>
      </c>
      <c r="AU363" s="34">
        <f t="shared" si="184"/>
        <v>0.4</v>
      </c>
      <c r="AV363" s="35">
        <f t="shared" si="184"/>
        <v>2.1515711666762383</v>
      </c>
      <c r="AW363" s="35">
        <f t="shared" si="184"/>
        <v>2.1515509034630651</v>
      </c>
      <c r="AX363" s="36">
        <f t="shared" si="184"/>
        <v>2.9864756046208805</v>
      </c>
      <c r="AY363" s="36">
        <f t="shared" si="184"/>
        <v>2.986462696201575</v>
      </c>
    </row>
    <row r="364" spans="6:51" x14ac:dyDescent="0.3">
      <c r="F364">
        <v>50</v>
      </c>
      <c r="G364" s="29">
        <f t="shared" si="183"/>
        <v>2.194888414220967</v>
      </c>
      <c r="H364" s="29">
        <f t="shared" si="183"/>
        <v>2.9864754157845907</v>
      </c>
      <c r="I364" s="29">
        <f t="shared" si="183"/>
        <v>2.5119489786366986</v>
      </c>
      <c r="J364" s="29">
        <f t="shared" si="183"/>
        <v>2.5619493159444753</v>
      </c>
      <c r="K364" s="29">
        <f t="shared" si="183"/>
        <v>1.012768136147173</v>
      </c>
      <c r="L364" s="30">
        <f t="shared" si="183"/>
        <v>1.012768136147173</v>
      </c>
      <c r="M364" s="31">
        <f t="shared" si="183"/>
        <v>3.2498393427499739</v>
      </c>
      <c r="N364" s="32">
        <f t="shared" si="183"/>
        <v>0.89922506086377174</v>
      </c>
      <c r="O364" s="32">
        <f t="shared" si="183"/>
        <v>0.89922506086377174</v>
      </c>
      <c r="P364" s="33">
        <f t="shared" si="183"/>
        <v>6.1232467163483015</v>
      </c>
      <c r="Q364" s="33">
        <f t="shared" si="183"/>
        <v>10.480819822182657</v>
      </c>
      <c r="R364" s="33">
        <f t="shared" si="183"/>
        <v>19.768653581918468</v>
      </c>
      <c r="S364" s="34">
        <f t="shared" si="183"/>
        <v>0.4</v>
      </c>
      <c r="T364" s="34">
        <f t="shared" si="183"/>
        <v>0.4</v>
      </c>
      <c r="U364" s="35">
        <f t="shared" si="183"/>
        <v>2.1515568270069028</v>
      </c>
      <c r="V364" s="35">
        <f t="shared" si="183"/>
        <v>2.1514910944959893</v>
      </c>
      <c r="W364" s="36">
        <f t="shared" si="183"/>
        <v>2.9864755396688367</v>
      </c>
      <c r="X364" s="36">
        <f t="shared" si="183"/>
        <v>2.9864448087649054</v>
      </c>
      <c r="AG364">
        <f t="shared" si="171"/>
        <v>61.264791560927208</v>
      </c>
      <c r="AH364" s="29">
        <f t="shared" si="184"/>
        <v>2.1948884569868765</v>
      </c>
      <c r="AI364" s="29">
        <f t="shared" si="184"/>
        <v>2.9864756257077816</v>
      </c>
      <c r="AJ364" s="29">
        <f t="shared" si="184"/>
        <v>2.5119495475710867</v>
      </c>
      <c r="AK364" s="29">
        <f t="shared" si="184"/>
        <v>2.5619495608456448</v>
      </c>
      <c r="AL364" s="29">
        <f t="shared" si="184"/>
        <v>1.012768136147173</v>
      </c>
      <c r="AM364" s="30">
        <f t="shared" si="184"/>
        <v>1.012768136147173</v>
      </c>
      <c r="AN364" s="31">
        <f t="shared" si="184"/>
        <v>3.2551060285889197</v>
      </c>
      <c r="AO364" s="32">
        <f t="shared" si="184"/>
        <v>0.89922506086377174</v>
      </c>
      <c r="AP364" s="32">
        <f t="shared" si="184"/>
        <v>0.89922506086377174</v>
      </c>
      <c r="AQ364" s="33">
        <f t="shared" si="184"/>
        <v>6.1232467163483015</v>
      </c>
      <c r="AR364" s="33">
        <f t="shared" si="184"/>
        <v>10.480819822182657</v>
      </c>
      <c r="AS364" s="33">
        <f t="shared" si="184"/>
        <v>19.768653581918468</v>
      </c>
      <c r="AT364" s="34">
        <f t="shared" si="184"/>
        <v>0.4</v>
      </c>
      <c r="AU364" s="34">
        <f t="shared" si="184"/>
        <v>0.4</v>
      </c>
      <c r="AV364" s="35">
        <f t="shared" si="184"/>
        <v>2.1515716862235457</v>
      </c>
      <c r="AW364" s="35">
        <f t="shared" si="184"/>
        <v>2.151553423143616</v>
      </c>
      <c r="AX364" s="36">
        <f t="shared" si="184"/>
        <v>2.9864756077971109</v>
      </c>
      <c r="AY364" s="36">
        <f t="shared" si="184"/>
        <v>2.9864635756232829</v>
      </c>
    </row>
    <row r="365" spans="6:51" x14ac:dyDescent="0.3">
      <c r="F365">
        <v>51</v>
      </c>
      <c r="G365" s="29">
        <f t="shared" si="183"/>
        <v>2.1948884235232842</v>
      </c>
      <c r="H365" s="29">
        <f t="shared" si="183"/>
        <v>2.9864754608179318</v>
      </c>
      <c r="I365" s="29">
        <f t="shared" si="183"/>
        <v>2.5119491247994534</v>
      </c>
      <c r="J365" s="29">
        <f t="shared" si="183"/>
        <v>2.5619493690579498</v>
      </c>
      <c r="K365" s="29">
        <f t="shared" si="183"/>
        <v>1.012768136147173</v>
      </c>
      <c r="L365" s="30">
        <f t="shared" si="183"/>
        <v>1.012768136147173</v>
      </c>
      <c r="M365" s="31">
        <f t="shared" si="183"/>
        <v>3.2506237686698509</v>
      </c>
      <c r="N365" s="32">
        <f t="shared" si="183"/>
        <v>0.89922506086377174</v>
      </c>
      <c r="O365" s="32">
        <f t="shared" si="183"/>
        <v>0.89922506086377174</v>
      </c>
      <c r="P365" s="33">
        <f t="shared" si="183"/>
        <v>6.1232467163483015</v>
      </c>
      <c r="Q365" s="33">
        <f t="shared" si="183"/>
        <v>10.480819822182657</v>
      </c>
      <c r="R365" s="33">
        <f t="shared" si="183"/>
        <v>19.768653581918468</v>
      </c>
      <c r="S365" s="34">
        <f t="shared" si="183"/>
        <v>0.4</v>
      </c>
      <c r="T365" s="34">
        <f t="shared" si="183"/>
        <v>0.4</v>
      </c>
      <c r="U365" s="35">
        <f t="shared" si="183"/>
        <v>2.1515595774457776</v>
      </c>
      <c r="V365" s="35">
        <f t="shared" si="183"/>
        <v>2.151501720469029</v>
      </c>
      <c r="W365" s="36">
        <f t="shared" si="183"/>
        <v>2.9864755504783189</v>
      </c>
      <c r="X365" s="36">
        <f t="shared" si="183"/>
        <v>2.9864477537014102</v>
      </c>
      <c r="AG365">
        <f t="shared" si="171"/>
        <v>62.218179741427043</v>
      </c>
      <c r="AH365" s="29">
        <f t="shared" si="184"/>
        <v>2.1948884579151171</v>
      </c>
      <c r="AI365" s="29">
        <f t="shared" si="184"/>
        <v>2.9864756299291542</v>
      </c>
      <c r="AJ365" s="29">
        <f t="shared" si="184"/>
        <v>2.5119495551078392</v>
      </c>
      <c r="AK365" s="29">
        <f t="shared" si="184"/>
        <v>2.5619495656705649</v>
      </c>
      <c r="AL365" s="29">
        <f t="shared" si="184"/>
        <v>1.012768136147173</v>
      </c>
      <c r="AM365" s="30">
        <f t="shared" si="184"/>
        <v>1.012768136147173</v>
      </c>
      <c r="AN365" s="31">
        <f t="shared" si="184"/>
        <v>3.255324144650968</v>
      </c>
      <c r="AO365" s="32">
        <f t="shared" si="184"/>
        <v>0.89922506086377174</v>
      </c>
      <c r="AP365" s="32">
        <f t="shared" si="184"/>
        <v>0.89922506086377174</v>
      </c>
      <c r="AQ365" s="33">
        <f t="shared" si="184"/>
        <v>6.1232467163483015</v>
      </c>
      <c r="AR365" s="33">
        <f t="shared" si="184"/>
        <v>10.480819822182657</v>
      </c>
      <c r="AS365" s="33">
        <f t="shared" si="184"/>
        <v>19.768653581918468</v>
      </c>
      <c r="AT365" s="34">
        <f t="shared" si="184"/>
        <v>0.4</v>
      </c>
      <c r="AU365" s="34">
        <f t="shared" si="184"/>
        <v>0.4</v>
      </c>
      <c r="AV365" s="35">
        <f t="shared" si="184"/>
        <v>2.1515720991539498</v>
      </c>
      <c r="AW365" s="35">
        <f t="shared" si="184"/>
        <v>2.1515554658378577</v>
      </c>
      <c r="AX365" s="36">
        <f t="shared" si="184"/>
        <v>2.9864756104366315</v>
      </c>
      <c r="AY365" s="36">
        <f t="shared" si="184"/>
        <v>2.9864643053974715</v>
      </c>
    </row>
    <row r="366" spans="6:51" x14ac:dyDescent="0.3">
      <c r="F366">
        <v>52</v>
      </c>
      <c r="G366" s="29">
        <f t="shared" si="183"/>
        <v>2.194888430809983</v>
      </c>
      <c r="H366" s="29">
        <f t="shared" si="183"/>
        <v>2.9864754966310767</v>
      </c>
      <c r="I366" s="29">
        <f t="shared" si="183"/>
        <v>2.5119492330526141</v>
      </c>
      <c r="J366" s="29">
        <f t="shared" si="183"/>
        <v>2.561949411117419</v>
      </c>
      <c r="K366" s="29">
        <f t="shared" si="183"/>
        <v>1.012768136147173</v>
      </c>
      <c r="L366" s="30">
        <f t="shared" si="183"/>
        <v>1.012768136147173</v>
      </c>
      <c r="M366" s="31">
        <f t="shared" si="183"/>
        <v>3.2513202963409049</v>
      </c>
      <c r="N366" s="32">
        <f t="shared" si="183"/>
        <v>0.89922506086377174</v>
      </c>
      <c r="O366" s="32">
        <f t="shared" si="183"/>
        <v>0.89922506086377174</v>
      </c>
      <c r="P366" s="33">
        <f t="shared" si="183"/>
        <v>6.1232467163483015</v>
      </c>
      <c r="Q366" s="33">
        <f t="shared" si="183"/>
        <v>10.480819822182657</v>
      </c>
      <c r="R366" s="33">
        <f t="shared" si="183"/>
        <v>19.768653581918468</v>
      </c>
      <c r="S366" s="34">
        <f t="shared" si="183"/>
        <v>0.4</v>
      </c>
      <c r="T366" s="34">
        <f t="shared" si="183"/>
        <v>0.4</v>
      </c>
      <c r="U366" s="35">
        <f t="shared" si="183"/>
        <v>2.1515618723082217</v>
      </c>
      <c r="V366" s="35">
        <f t="shared" si="183"/>
        <v>2.1515108029601646</v>
      </c>
      <c r="W366" s="36">
        <f t="shared" si="183"/>
        <v>2.9864755598658483</v>
      </c>
      <c r="X366" s="36">
        <f t="shared" si="183"/>
        <v>2.98645032394532</v>
      </c>
      <c r="AG366">
        <f t="shared" si="171"/>
        <v>63.096685221401138</v>
      </c>
      <c r="AH366" s="29">
        <f t="shared" si="184"/>
        <v>2.1948884586550736</v>
      </c>
      <c r="AI366" s="29">
        <f t="shared" si="184"/>
        <v>2.9864756332237303</v>
      </c>
      <c r="AJ366" s="29">
        <f t="shared" si="184"/>
        <v>2.5119495608080613</v>
      </c>
      <c r="AK366" s="29">
        <f t="shared" si="184"/>
        <v>2.5619495694315777</v>
      </c>
      <c r="AL366" s="29">
        <f t="shared" si="184"/>
        <v>1.012768136147173</v>
      </c>
      <c r="AM366" s="30">
        <f t="shared" si="184"/>
        <v>1.012768136147173</v>
      </c>
      <c r="AN366" s="31">
        <f t="shared" si="184"/>
        <v>3.2555076927352657</v>
      </c>
      <c r="AO366" s="32">
        <f t="shared" si="184"/>
        <v>0.89922506086377174</v>
      </c>
      <c r="AP366" s="32">
        <f t="shared" si="184"/>
        <v>0.89922506086377174</v>
      </c>
      <c r="AQ366" s="33">
        <f t="shared" si="184"/>
        <v>6.1232467163483015</v>
      </c>
      <c r="AR366" s="33">
        <f t="shared" si="184"/>
        <v>10.480819822182657</v>
      </c>
      <c r="AS366" s="33">
        <f t="shared" si="184"/>
        <v>19.768653581918468</v>
      </c>
      <c r="AT366" s="34">
        <f t="shared" si="184"/>
        <v>0.4</v>
      </c>
      <c r="AU366" s="34">
        <f t="shared" si="184"/>
        <v>0.4</v>
      </c>
      <c r="AV366" s="35">
        <f t="shared" si="184"/>
        <v>2.1515724320220886</v>
      </c>
      <c r="AW366" s="35">
        <f t="shared" si="184"/>
        <v>2.1515571422378823</v>
      </c>
      <c r="AX366" s="36">
        <f t="shared" si="184"/>
        <v>2.9864756126534844</v>
      </c>
      <c r="AY366" s="36">
        <f t="shared" si="184"/>
        <v>2.9864649173109026</v>
      </c>
    </row>
    <row r="367" spans="6:51" x14ac:dyDescent="0.3">
      <c r="F367">
        <v>53</v>
      </c>
      <c r="G367" s="29">
        <f t="shared" si="183"/>
        <v>2.1948884365739021</v>
      </c>
      <c r="H367" s="29">
        <f t="shared" si="183"/>
        <v>2.9864755252456283</v>
      </c>
      <c r="I367" s="29">
        <f t="shared" si="183"/>
        <v>2.5119493139124449</v>
      </c>
      <c r="J367" s="29">
        <f t="shared" si="183"/>
        <v>2.561949444590919</v>
      </c>
      <c r="K367" s="29">
        <f t="shared" si="183"/>
        <v>1.012768136147173</v>
      </c>
      <c r="L367" s="30">
        <f t="shared" si="183"/>
        <v>1.012768136147173</v>
      </c>
      <c r="M367" s="31">
        <f t="shared" si="183"/>
        <v>3.2519399129565993</v>
      </c>
      <c r="N367" s="32">
        <f t="shared" si="183"/>
        <v>0.89922506086377174</v>
      </c>
      <c r="O367" s="32">
        <f t="shared" si="183"/>
        <v>0.89922506086377174</v>
      </c>
      <c r="P367" s="33">
        <f t="shared" si="183"/>
        <v>6.1232467163483015</v>
      </c>
      <c r="Q367" s="33">
        <f t="shared" si="183"/>
        <v>10.480819822182657</v>
      </c>
      <c r="R367" s="33">
        <f t="shared" si="183"/>
        <v>19.768653581918468</v>
      </c>
      <c r="S367" s="34">
        <f t="shared" si="183"/>
        <v>0.4</v>
      </c>
      <c r="T367" s="34">
        <f t="shared" si="183"/>
        <v>0.4</v>
      </c>
      <c r="U367" s="35">
        <f t="shared" si="183"/>
        <v>2.1515637936012317</v>
      </c>
      <c r="V367" s="35">
        <f t="shared" si="183"/>
        <v>2.1515185893755864</v>
      </c>
      <c r="W367" s="36">
        <f t="shared" si="183"/>
        <v>2.9864755680547064</v>
      </c>
      <c r="X367" s="36">
        <f t="shared" si="183"/>
        <v>2.9864525750610031</v>
      </c>
      <c r="AG367">
        <f t="shared" si="171"/>
        <v>63.906189570343123</v>
      </c>
      <c r="AH367" s="29">
        <f t="shared" si="184"/>
        <v>2.1948884592541522</v>
      </c>
      <c r="AI367" s="29">
        <f t="shared" si="184"/>
        <v>2.9864756358361837</v>
      </c>
      <c r="AJ367" s="29">
        <f t="shared" si="184"/>
        <v>2.5119495652078214</v>
      </c>
      <c r="AK367" s="29">
        <f t="shared" si="184"/>
        <v>2.5619495724109624</v>
      </c>
      <c r="AL367" s="29">
        <f t="shared" si="184"/>
        <v>1.012768136147173</v>
      </c>
      <c r="AM367" s="30">
        <f t="shared" si="184"/>
        <v>1.012768136147173</v>
      </c>
      <c r="AN367" s="31">
        <f t="shared" si="184"/>
        <v>3.2556634484257105</v>
      </c>
      <c r="AO367" s="32">
        <f t="shared" si="184"/>
        <v>0.89922506086377174</v>
      </c>
      <c r="AP367" s="32">
        <f t="shared" si="184"/>
        <v>0.89922506086377174</v>
      </c>
      <c r="AQ367" s="33">
        <f t="shared" si="184"/>
        <v>6.1232467163483015</v>
      </c>
      <c r="AR367" s="33">
        <f t="shared" si="184"/>
        <v>10.480819822182657</v>
      </c>
      <c r="AS367" s="33">
        <f t="shared" si="184"/>
        <v>19.768653581918468</v>
      </c>
      <c r="AT367" s="34">
        <f t="shared" si="184"/>
        <v>0.4</v>
      </c>
      <c r="AU367" s="34">
        <f t="shared" si="184"/>
        <v>0.4</v>
      </c>
      <c r="AV367" s="35">
        <f t="shared" si="184"/>
        <v>2.1515727037572909</v>
      </c>
      <c r="AW367" s="35">
        <f t="shared" si="184"/>
        <v>2.1515585331265319</v>
      </c>
      <c r="AX367" s="36">
        <f t="shared" si="184"/>
        <v>2.9864756145327505</v>
      </c>
      <c r="AY367" s="36">
        <f t="shared" si="184"/>
        <v>2.9864654351315711</v>
      </c>
    </row>
    <row r="368" spans="6:51" x14ac:dyDescent="0.3">
      <c r="F368">
        <v>54</v>
      </c>
      <c r="G368" s="29">
        <f t="shared" si="183"/>
        <v>2.1948884411760554</v>
      </c>
      <c r="H368" s="29">
        <f t="shared" si="183"/>
        <v>2.9864755482142087</v>
      </c>
      <c r="I368" s="29">
        <f t="shared" si="183"/>
        <v>2.5119493748163628</v>
      </c>
      <c r="J368" s="29">
        <f t="shared" si="183"/>
        <v>2.5619494713626945</v>
      </c>
      <c r="K368" s="29">
        <f t="shared" si="183"/>
        <v>1.012768136147173</v>
      </c>
      <c r="L368" s="30">
        <f t="shared" si="183"/>
        <v>1.012768136147173</v>
      </c>
      <c r="M368" s="31">
        <f t="shared" si="183"/>
        <v>3.2524921218268674</v>
      </c>
      <c r="N368" s="32">
        <f t="shared" si="183"/>
        <v>0.89922506086377174</v>
      </c>
      <c r="O368" s="32">
        <f t="shared" si="183"/>
        <v>0.89922506086377174</v>
      </c>
      <c r="P368" s="33">
        <f t="shared" si="183"/>
        <v>6.1232467163483015</v>
      </c>
      <c r="Q368" s="33">
        <f t="shared" si="183"/>
        <v>10.480819822182657</v>
      </c>
      <c r="R368" s="33">
        <f t="shared" si="183"/>
        <v>19.768653581918468</v>
      </c>
      <c r="S368" s="34">
        <f t="shared" si="183"/>
        <v>0.4</v>
      </c>
      <c r="T368" s="34">
        <f t="shared" si="183"/>
        <v>0.4</v>
      </c>
      <c r="U368" s="35">
        <f t="shared" si="183"/>
        <v>2.1515654075553217</v>
      </c>
      <c r="V368" s="35">
        <f t="shared" si="183"/>
        <v>2.1515252843024664</v>
      </c>
      <c r="W368" s="36">
        <f t="shared" si="183"/>
        <v>2.9864755752282743</v>
      </c>
      <c r="X368" s="36">
        <f t="shared" si="183"/>
        <v>2.986454553377182</v>
      </c>
      <c r="AG368">
        <f t="shared" si="171"/>
        <v>64.65211239711401</v>
      </c>
      <c r="AH368" s="29">
        <f t="shared" si="184"/>
        <v>2.1948884597457652</v>
      </c>
      <c r="AI368" s="29">
        <f t="shared" si="184"/>
        <v>2.9864756379373119</v>
      </c>
      <c r="AJ368" s="29">
        <f t="shared" si="184"/>
        <v>2.5119495686651399</v>
      </c>
      <c r="AK368" s="29">
        <f t="shared" si="184"/>
        <v>2.5619495748053112</v>
      </c>
      <c r="AL368" s="29">
        <f t="shared" si="184"/>
        <v>1.012768136147173</v>
      </c>
      <c r="AM368" s="30">
        <f t="shared" si="184"/>
        <v>1.012768136147173</v>
      </c>
      <c r="AN368" s="31">
        <f t="shared" si="184"/>
        <v>3.2557966157511191</v>
      </c>
      <c r="AO368" s="32">
        <f t="shared" si="184"/>
        <v>0.89922506086377174</v>
      </c>
      <c r="AP368" s="32">
        <f t="shared" si="184"/>
        <v>0.89922506086377174</v>
      </c>
      <c r="AQ368" s="33">
        <f t="shared" si="184"/>
        <v>6.1232467163483015</v>
      </c>
      <c r="AR368" s="33">
        <f t="shared" si="184"/>
        <v>10.480819822182657</v>
      </c>
      <c r="AS368" s="33">
        <f t="shared" si="184"/>
        <v>19.768653581918468</v>
      </c>
      <c r="AT368" s="34">
        <f t="shared" si="184"/>
        <v>0.4</v>
      </c>
      <c r="AU368" s="34">
        <f t="shared" si="184"/>
        <v>0.4</v>
      </c>
      <c r="AV368" s="35">
        <f t="shared" si="184"/>
        <v>2.1515729281021665</v>
      </c>
      <c r="AW368" s="35">
        <f t="shared" si="184"/>
        <v>2.1515596984434322</v>
      </c>
      <c r="AX368" s="36">
        <f t="shared" si="184"/>
        <v>2.9864756161389621</v>
      </c>
      <c r="AY368" s="36">
        <f t="shared" si="184"/>
        <v>2.9864658769126948</v>
      </c>
    </row>
    <row r="369" spans="6:51" x14ac:dyDescent="0.3">
      <c r="F369">
        <v>55</v>
      </c>
      <c r="G369" s="29">
        <f t="shared" si="183"/>
        <v>2.1948884448834818</v>
      </c>
      <c r="H369" s="29">
        <f t="shared" si="183"/>
        <v>2.9864755667345984</v>
      </c>
      <c r="I369" s="29">
        <f t="shared" si="183"/>
        <v>2.5119494210656788</v>
      </c>
      <c r="J369" s="29">
        <f t="shared" si="183"/>
        <v>2.5619494928782212</v>
      </c>
      <c r="K369" s="29">
        <f t="shared" si="183"/>
        <v>1.012768136147173</v>
      </c>
      <c r="L369" s="30">
        <f t="shared" si="183"/>
        <v>1.012768136147173</v>
      </c>
      <c r="M369" s="31">
        <f t="shared" si="183"/>
        <v>3.2529851542865424</v>
      </c>
      <c r="N369" s="32">
        <f t="shared" si="183"/>
        <v>0.89922506086377174</v>
      </c>
      <c r="O369" s="32">
        <f t="shared" si="183"/>
        <v>0.89922506086377174</v>
      </c>
      <c r="P369" s="33">
        <f t="shared" si="183"/>
        <v>6.1232467163483015</v>
      </c>
      <c r="Q369" s="33">
        <f t="shared" si="183"/>
        <v>10.480819822182657</v>
      </c>
      <c r="R369" s="33">
        <f t="shared" si="183"/>
        <v>19.768653581918468</v>
      </c>
      <c r="S369" s="34">
        <f t="shared" si="183"/>
        <v>0.4</v>
      </c>
      <c r="T369" s="34">
        <f t="shared" si="183"/>
        <v>0.4</v>
      </c>
      <c r="U369" s="35">
        <f t="shared" si="183"/>
        <v>2.1515667678318255</v>
      </c>
      <c r="V369" s="35">
        <f t="shared" si="183"/>
        <v>2.1515310573982371</v>
      </c>
      <c r="W369" s="36">
        <f t="shared" si="183"/>
        <v>2.986475581537924</v>
      </c>
      <c r="X369" s="36">
        <f t="shared" si="183"/>
        <v>2.9864562976666189</v>
      </c>
      <c r="AG369">
        <f t="shared" si="171"/>
        <v>65.339447634071149</v>
      </c>
      <c r="AH369" s="29">
        <f t="shared" si="184"/>
        <v>2.1948884601539826</v>
      </c>
      <c r="AI369" s="29">
        <f t="shared" si="184"/>
        <v>2.9864756396487353</v>
      </c>
      <c r="AJ369" s="29">
        <f t="shared" si="184"/>
        <v>2.5119495714251769</v>
      </c>
      <c r="AK369" s="29">
        <f t="shared" si="184"/>
        <v>2.5619495767543352</v>
      </c>
      <c r="AL369" s="29">
        <f t="shared" si="184"/>
        <v>1.012768136147173</v>
      </c>
      <c r="AM369" s="30">
        <f t="shared" si="184"/>
        <v>1.012768136147173</v>
      </c>
      <c r="AN369" s="31">
        <f t="shared" si="184"/>
        <v>3.2559112415816083</v>
      </c>
      <c r="AO369" s="32">
        <f t="shared" si="184"/>
        <v>0.89922506086377174</v>
      </c>
      <c r="AP369" s="32">
        <f t="shared" si="184"/>
        <v>0.89922506086377174</v>
      </c>
      <c r="AQ369" s="33">
        <f t="shared" si="184"/>
        <v>6.1232467163483015</v>
      </c>
      <c r="AR369" s="33">
        <f t="shared" si="184"/>
        <v>10.480819822182657</v>
      </c>
      <c r="AS369" s="33">
        <f t="shared" si="184"/>
        <v>19.768653581918468</v>
      </c>
      <c r="AT369" s="34">
        <f t="shared" si="184"/>
        <v>0.4</v>
      </c>
      <c r="AU369" s="34">
        <f t="shared" si="184"/>
        <v>0.4</v>
      </c>
      <c r="AV369" s="35">
        <f t="shared" si="184"/>
        <v>2.1515731152016988</v>
      </c>
      <c r="AW369" s="35">
        <f t="shared" si="184"/>
        <v>2.1515606833414371</v>
      </c>
      <c r="AX369" s="36">
        <f t="shared" si="184"/>
        <v>2.9864756175218035</v>
      </c>
      <c r="AY369" s="36">
        <f t="shared" si="184"/>
        <v>2.9864662565636135</v>
      </c>
    </row>
    <row r="370" spans="6:51" x14ac:dyDescent="0.3">
      <c r="F370">
        <v>56</v>
      </c>
      <c r="G370" s="29">
        <f t="shared" si="183"/>
        <v>2.1948884478955741</v>
      </c>
      <c r="H370" s="29">
        <f t="shared" si="183"/>
        <v>2.9864755817349158</v>
      </c>
      <c r="I370" s="29">
        <f t="shared" si="183"/>
        <v>2.5119494564684328</v>
      </c>
      <c r="J370" s="29">
        <f t="shared" si="183"/>
        <v>2.5619495102516447</v>
      </c>
      <c r="K370" s="29">
        <f t="shared" si="183"/>
        <v>1.012768136147173</v>
      </c>
      <c r="L370" s="30">
        <f t="shared" si="183"/>
        <v>1.012768136147173</v>
      </c>
      <c r="M370" s="31">
        <f t="shared" si="183"/>
        <v>3.2534261501491648</v>
      </c>
      <c r="N370" s="32">
        <f t="shared" si="183"/>
        <v>0.89922506086377174</v>
      </c>
      <c r="O370" s="32">
        <f t="shared" si="183"/>
        <v>0.89922506086377174</v>
      </c>
      <c r="P370" s="33">
        <f t="shared" si="183"/>
        <v>6.1232467163483015</v>
      </c>
      <c r="Q370" s="33">
        <f t="shared" si="183"/>
        <v>10.480819822182657</v>
      </c>
      <c r="R370" s="33">
        <f t="shared" si="183"/>
        <v>19.768653581918468</v>
      </c>
      <c r="S370" s="34">
        <f t="shared" si="183"/>
        <v>0.4</v>
      </c>
      <c r="T370" s="34">
        <f t="shared" si="183"/>
        <v>0.4</v>
      </c>
      <c r="U370" s="35">
        <f t="shared" si="183"/>
        <v>2.1515679180468448</v>
      </c>
      <c r="V370" s="35">
        <f t="shared" si="183"/>
        <v>2.1515360497480231</v>
      </c>
      <c r="W370" s="36">
        <f t="shared" si="183"/>
        <v>2.9864755871092137</v>
      </c>
      <c r="X370" s="36">
        <f t="shared" si="183"/>
        <v>2.9864578404968061</v>
      </c>
      <c r="AG370">
        <f t="shared" si="171"/>
        <v>65.972796971304959</v>
      </c>
      <c r="AH370" s="29">
        <f t="shared" si="184"/>
        <v>2.1948884604964887</v>
      </c>
      <c r="AI370" s="29">
        <f t="shared" si="184"/>
        <v>2.9864756410586399</v>
      </c>
      <c r="AJ370" s="29">
        <f t="shared" si="184"/>
        <v>2.5119495736596336</v>
      </c>
      <c r="AK370" s="29">
        <f t="shared" si="184"/>
        <v>2.5619495783591661</v>
      </c>
      <c r="AL370" s="29">
        <f t="shared" si="184"/>
        <v>1.012768136147173</v>
      </c>
      <c r="AM370" s="30">
        <f t="shared" si="184"/>
        <v>1.012768136147173</v>
      </c>
      <c r="AN370" s="31">
        <f t="shared" si="184"/>
        <v>3.2560105091749865</v>
      </c>
      <c r="AO370" s="32">
        <f t="shared" si="184"/>
        <v>0.89922506086377174</v>
      </c>
      <c r="AP370" s="32">
        <f t="shared" si="184"/>
        <v>0.89922506086377174</v>
      </c>
      <c r="AQ370" s="33">
        <f t="shared" si="184"/>
        <v>6.1232467163483015</v>
      </c>
      <c r="AR370" s="33">
        <f t="shared" si="184"/>
        <v>10.480819822182657</v>
      </c>
      <c r="AS370" s="33">
        <f t="shared" si="184"/>
        <v>19.768653581918468</v>
      </c>
      <c r="AT370" s="34">
        <f t="shared" si="184"/>
        <v>0.4</v>
      </c>
      <c r="AU370" s="34">
        <f t="shared" si="184"/>
        <v>0.4</v>
      </c>
      <c r="AV370" s="35">
        <f t="shared" si="184"/>
        <v>2.1515732726603698</v>
      </c>
      <c r="AW370" s="35">
        <f t="shared" si="184"/>
        <v>2.1515615223100122</v>
      </c>
      <c r="AX370" s="36">
        <f t="shared" si="184"/>
        <v>2.9864756187200472</v>
      </c>
      <c r="AY370" s="36">
        <f t="shared" si="184"/>
        <v>2.9864665849410783</v>
      </c>
    </row>
    <row r="371" spans="6:51" x14ac:dyDescent="0.3">
      <c r="F371">
        <v>57</v>
      </c>
      <c r="G371" s="29">
        <f t="shared" si="183"/>
        <v>2.1948884503625745</v>
      </c>
      <c r="H371" s="29">
        <f t="shared" si="183"/>
        <v>2.9864755939374628</v>
      </c>
      <c r="I371" s="29">
        <f t="shared" si="183"/>
        <v>2.5119494837809366</v>
      </c>
      <c r="J371" s="29">
        <f t="shared" si="183"/>
        <v>2.5619495243457391</v>
      </c>
      <c r="K371" s="29">
        <f t="shared" si="183"/>
        <v>1.012768136147173</v>
      </c>
      <c r="L371" s="30">
        <f t="shared" si="183"/>
        <v>1.012768136147173</v>
      </c>
      <c r="M371" s="31">
        <f t="shared" si="183"/>
        <v>3.2538213114812362</v>
      </c>
      <c r="N371" s="32">
        <f t="shared" si="183"/>
        <v>0.89922506086377174</v>
      </c>
      <c r="O371" s="32">
        <f t="shared" si="183"/>
        <v>0.89922506086377174</v>
      </c>
      <c r="P371" s="33">
        <f t="shared" si="183"/>
        <v>6.1232467163483015</v>
      </c>
      <c r="Q371" s="33">
        <f t="shared" si="183"/>
        <v>10.480819822182657</v>
      </c>
      <c r="R371" s="33">
        <f t="shared" si="183"/>
        <v>19.768653581918468</v>
      </c>
      <c r="S371" s="34">
        <f t="shared" si="183"/>
        <v>0.4</v>
      </c>
      <c r="T371" s="34">
        <f t="shared" si="183"/>
        <v>0.4</v>
      </c>
      <c r="U371" s="35">
        <f t="shared" si="183"/>
        <v>2.1515688937634558</v>
      </c>
      <c r="V371" s="35">
        <f t="shared" si="183"/>
        <v>2.1515403790012542</v>
      </c>
      <c r="W371" s="36">
        <f t="shared" si="183"/>
        <v>2.9864755920467778</v>
      </c>
      <c r="X371" s="36">
        <f t="shared" si="183"/>
        <v>2.9864592093202669</v>
      </c>
      <c r="AG371">
        <f t="shared" si="171"/>
        <v>66.556400664824807</v>
      </c>
      <c r="AH371" s="29">
        <f t="shared" si="184"/>
        <v>2.1948884607865047</v>
      </c>
      <c r="AI371" s="29">
        <f t="shared" si="184"/>
        <v>2.9864756422320369</v>
      </c>
      <c r="AJ371" s="29">
        <f t="shared" si="184"/>
        <v>2.5119495754912364</v>
      </c>
      <c r="AK371" s="29">
        <f t="shared" si="184"/>
        <v>2.561949579694252</v>
      </c>
      <c r="AL371" s="29">
        <f t="shared" si="184"/>
        <v>1.012768136147173</v>
      </c>
      <c r="AM371" s="30">
        <f t="shared" si="184"/>
        <v>1.012768136147173</v>
      </c>
      <c r="AN371" s="31">
        <f t="shared" si="184"/>
        <v>3.2560969491389988</v>
      </c>
      <c r="AO371" s="32">
        <f t="shared" si="184"/>
        <v>0.89922506086377174</v>
      </c>
      <c r="AP371" s="32">
        <f t="shared" si="184"/>
        <v>0.89922506086377174</v>
      </c>
      <c r="AQ371" s="33">
        <f t="shared" si="184"/>
        <v>6.1232467163483015</v>
      </c>
      <c r="AR371" s="33">
        <f t="shared" si="184"/>
        <v>10.480819822182657</v>
      </c>
      <c r="AS371" s="33">
        <f t="shared" si="184"/>
        <v>19.768653581918468</v>
      </c>
      <c r="AT371" s="34">
        <f t="shared" si="184"/>
        <v>0.4</v>
      </c>
      <c r="AU371" s="34">
        <f t="shared" si="184"/>
        <v>0.4</v>
      </c>
      <c r="AV371" s="35">
        <f t="shared" si="184"/>
        <v>2.1515734062588803</v>
      </c>
      <c r="AW371" s="35">
        <f t="shared" si="184"/>
        <v>2.1515622420319889</v>
      </c>
      <c r="AX371" s="36">
        <f t="shared" si="184"/>
        <v>2.9864756197643256</v>
      </c>
      <c r="AY371" s="36">
        <f t="shared" si="184"/>
        <v>2.9864668706204349</v>
      </c>
    </row>
    <row r="372" spans="6:51" x14ac:dyDescent="0.3">
      <c r="F372">
        <v>58</v>
      </c>
      <c r="G372" s="29">
        <f t="shared" si="183"/>
        <v>2.1948884523986854</v>
      </c>
      <c r="H372" s="29">
        <f t="shared" si="183"/>
        <v>2.9864756039067788</v>
      </c>
      <c r="I372" s="29">
        <f t="shared" si="183"/>
        <v>2.511949505013261</v>
      </c>
      <c r="J372" s="29">
        <f t="shared" si="183"/>
        <v>2.5619495358316895</v>
      </c>
      <c r="K372" s="29">
        <f t="shared" si="183"/>
        <v>1.012768136147173</v>
      </c>
      <c r="L372" s="30">
        <f t="shared" si="183"/>
        <v>1.012768136147173</v>
      </c>
      <c r="M372" s="31">
        <f t="shared" si="183"/>
        <v>3.2541760337441525</v>
      </c>
      <c r="N372" s="32">
        <f t="shared" si="183"/>
        <v>0.89922506086377174</v>
      </c>
      <c r="O372" s="32">
        <f t="shared" si="183"/>
        <v>0.89922506086377174</v>
      </c>
      <c r="P372" s="33">
        <f t="shared" si="183"/>
        <v>6.1232467163483015</v>
      </c>
      <c r="Q372" s="33">
        <f t="shared" si="183"/>
        <v>10.480819822182657</v>
      </c>
      <c r="R372" s="33">
        <f t="shared" si="183"/>
        <v>19.768653581918468</v>
      </c>
      <c r="S372" s="34">
        <f t="shared" si="183"/>
        <v>0.4</v>
      </c>
      <c r="T372" s="34">
        <f t="shared" si="183"/>
        <v>0.4</v>
      </c>
      <c r="U372" s="35">
        <f t="shared" si="183"/>
        <v>2.1515697240689438</v>
      </c>
      <c r="V372" s="35">
        <f t="shared" si="183"/>
        <v>2.151544143532869</v>
      </c>
      <c r="W372" s="36">
        <f t="shared" si="183"/>
        <v>2.9864755964382086</v>
      </c>
      <c r="X372" s="36">
        <f t="shared" si="183"/>
        <v>2.9864604273579944</v>
      </c>
      <c r="AG372">
        <f t="shared" si="171"/>
        <v>67.094165924953685</v>
      </c>
      <c r="AH372" s="29">
        <f t="shared" si="184"/>
        <v>2.1948884610340769</v>
      </c>
      <c r="AI372" s="29">
        <f t="shared" si="184"/>
        <v>2.9864756432175845</v>
      </c>
      <c r="AJ372" s="29">
        <f t="shared" si="184"/>
        <v>2.5119495770093465</v>
      </c>
      <c r="AK372" s="29">
        <f t="shared" si="184"/>
        <v>2.561949580815245</v>
      </c>
      <c r="AL372" s="29">
        <f t="shared" si="184"/>
        <v>1.012768136147173</v>
      </c>
      <c r="AM372" s="30">
        <f t="shared" si="184"/>
        <v>1.012768136147173</v>
      </c>
      <c r="AN372" s="31">
        <f t="shared" si="184"/>
        <v>3.2561725930914376</v>
      </c>
      <c r="AO372" s="32">
        <f t="shared" si="184"/>
        <v>0.89922506086377174</v>
      </c>
      <c r="AP372" s="32">
        <f t="shared" si="184"/>
        <v>0.89922506086377174</v>
      </c>
      <c r="AQ372" s="33">
        <f t="shared" si="184"/>
        <v>6.1232467163483015</v>
      </c>
      <c r="AR372" s="33">
        <f t="shared" si="184"/>
        <v>10.480819822182657</v>
      </c>
      <c r="AS372" s="33">
        <f t="shared" si="184"/>
        <v>19.768653581918468</v>
      </c>
      <c r="AT372" s="34">
        <f t="shared" si="184"/>
        <v>0.4</v>
      </c>
      <c r="AU372" s="34">
        <f t="shared" si="184"/>
        <v>0.4</v>
      </c>
      <c r="AV372" s="35">
        <f t="shared" si="184"/>
        <v>2.1515735204486623</v>
      </c>
      <c r="AW372" s="35">
        <f t="shared" si="184"/>
        <v>2.1515628633949326</v>
      </c>
      <c r="AX372" s="36">
        <f t="shared" si="184"/>
        <v>2.986475620679113</v>
      </c>
      <c r="AY372" s="36">
        <f t="shared" si="184"/>
        <v>2.9864671204492224</v>
      </c>
    </row>
    <row r="373" spans="6:51" x14ac:dyDescent="0.3">
      <c r="F373">
        <v>59</v>
      </c>
      <c r="G373" s="29">
        <f t="shared" si="183"/>
        <v>2.1948884540914491</v>
      </c>
      <c r="H373" s="29">
        <f t="shared" si="183"/>
        <v>2.9864756120859646</v>
      </c>
      <c r="I373" s="29">
        <f t="shared" si="183"/>
        <v>2.5119495216421082</v>
      </c>
      <c r="J373" s="29">
        <f t="shared" si="183"/>
        <v>2.561949545233996</v>
      </c>
      <c r="K373" s="29">
        <f t="shared" si="183"/>
        <v>1.012768136147173</v>
      </c>
      <c r="L373" s="30">
        <f t="shared" si="183"/>
        <v>1.012768136147173</v>
      </c>
      <c r="M373" s="31">
        <f t="shared" si="183"/>
        <v>3.2544950177317351</v>
      </c>
      <c r="N373" s="32">
        <f t="shared" si="183"/>
        <v>0.89922506086377174</v>
      </c>
      <c r="O373" s="32">
        <f t="shared" si="183"/>
        <v>0.89922506086377174</v>
      </c>
      <c r="P373" s="33">
        <f t="shared" si="183"/>
        <v>6.1232467163483015</v>
      </c>
      <c r="Q373" s="33">
        <f t="shared" si="183"/>
        <v>10.480819822182657</v>
      </c>
      <c r="R373" s="33">
        <f t="shared" si="183"/>
        <v>19.768653581918468</v>
      </c>
      <c r="S373" s="34">
        <f t="shared" si="183"/>
        <v>0.4</v>
      </c>
      <c r="T373" s="34">
        <f t="shared" si="183"/>
        <v>0.4</v>
      </c>
      <c r="U373" s="35">
        <f t="shared" si="183"/>
        <v>2.1515704328272443</v>
      </c>
      <c r="V373" s="35">
        <f t="shared" si="183"/>
        <v>2.151547425823201</v>
      </c>
      <c r="W373" s="36">
        <f t="shared" si="183"/>
        <v>2.9864756003571498</v>
      </c>
      <c r="X373" s="36">
        <f t="shared" si="183"/>
        <v>2.9864615143179103</v>
      </c>
      <c r="AG373">
        <f t="shared" si="171"/>
        <v>67.589693074991615</v>
      </c>
      <c r="AH373" s="29">
        <f t="shared" si="184"/>
        <v>2.1948884612469475</v>
      </c>
      <c r="AI373" s="29">
        <f t="shared" si="184"/>
        <v>2.9864756440522147</v>
      </c>
      <c r="AJ373" s="29">
        <f t="shared" si="184"/>
        <v>2.5119495782801318</v>
      </c>
      <c r="AK373" s="29">
        <f t="shared" si="184"/>
        <v>2.5619495817643392</v>
      </c>
      <c r="AL373" s="29">
        <f t="shared" si="184"/>
        <v>1.012768136147173</v>
      </c>
      <c r="AM373" s="30">
        <f t="shared" si="184"/>
        <v>1.012768136147173</v>
      </c>
      <c r="AN373" s="31">
        <f t="shared" si="184"/>
        <v>3.2562390869906661</v>
      </c>
      <c r="AO373" s="32">
        <f t="shared" si="184"/>
        <v>0.89922506086377174</v>
      </c>
      <c r="AP373" s="32">
        <f t="shared" si="184"/>
        <v>0.89922506086377174</v>
      </c>
      <c r="AQ373" s="33">
        <f t="shared" si="184"/>
        <v>6.1232467163483015</v>
      </c>
      <c r="AR373" s="33">
        <f t="shared" si="184"/>
        <v>10.480819822182657</v>
      </c>
      <c r="AS373" s="33">
        <f t="shared" si="184"/>
        <v>19.768653581918468</v>
      </c>
      <c r="AT373" s="34">
        <f t="shared" si="184"/>
        <v>0.4</v>
      </c>
      <c r="AU373" s="34">
        <f t="shared" si="184"/>
        <v>0.4</v>
      </c>
      <c r="AV373" s="35">
        <f t="shared" si="184"/>
        <v>2.1515736186986323</v>
      </c>
      <c r="AW373" s="35">
        <f t="shared" si="184"/>
        <v>2.1515634029285735</v>
      </c>
      <c r="AX373" s="36">
        <f t="shared" si="184"/>
        <v>2.9864756214841677</v>
      </c>
      <c r="AY373" s="36">
        <f t="shared" si="184"/>
        <v>2.9864673399503614</v>
      </c>
    </row>
    <row r="374" spans="6:51" x14ac:dyDescent="0.3">
      <c r="F374">
        <v>60</v>
      </c>
      <c r="G374" s="29">
        <f t="shared" si="183"/>
        <v>2.19488845550852</v>
      </c>
      <c r="H374" s="29">
        <f t="shared" si="183"/>
        <v>2.9864756188242523</v>
      </c>
      <c r="I374" s="29">
        <f t="shared" si="183"/>
        <v>2.5119495347602143</v>
      </c>
      <c r="J374" s="29">
        <f t="shared" ref="J374:X374" si="185">J$160+J302</f>
        <v>2.5619495529643501</v>
      </c>
      <c r="K374" s="29">
        <f t="shared" si="185"/>
        <v>1.012768136147173</v>
      </c>
      <c r="L374" s="30">
        <f t="shared" si="185"/>
        <v>1.012768136147173</v>
      </c>
      <c r="M374" s="31">
        <f t="shared" si="185"/>
        <v>3.2547823652054237</v>
      </c>
      <c r="N374" s="32">
        <f t="shared" si="185"/>
        <v>0.89922506086377174</v>
      </c>
      <c r="O374" s="32">
        <f t="shared" si="185"/>
        <v>0.89922506086377174</v>
      </c>
      <c r="P374" s="33">
        <f t="shared" si="185"/>
        <v>6.1232467163483015</v>
      </c>
      <c r="Q374" s="33">
        <f t="shared" si="185"/>
        <v>10.480819822182657</v>
      </c>
      <c r="R374" s="33">
        <f t="shared" si="185"/>
        <v>19.768653581918468</v>
      </c>
      <c r="S374" s="34">
        <f t="shared" si="185"/>
        <v>0.4</v>
      </c>
      <c r="T374" s="34">
        <f t="shared" si="185"/>
        <v>0.4</v>
      </c>
      <c r="U374" s="35">
        <f t="shared" si="185"/>
        <v>2.1515710396764374</v>
      </c>
      <c r="V374" s="35">
        <f t="shared" si="185"/>
        <v>2.1515502952104177</v>
      </c>
      <c r="W374" s="36">
        <f t="shared" si="185"/>
        <v>2.9864756038657774</v>
      </c>
      <c r="X374" s="36">
        <f t="shared" si="185"/>
        <v>2.986462486981257</v>
      </c>
      <c r="AG374">
        <f t="shared" si="171"/>
        <v>68.046299655278801</v>
      </c>
      <c r="AH374" s="29">
        <f t="shared" si="184"/>
        <v>2.1948884614311615</v>
      </c>
      <c r="AI374" s="29">
        <f t="shared" si="184"/>
        <v>2.9864756447643206</v>
      </c>
      <c r="AJ374" s="29">
        <f t="shared" si="184"/>
        <v>2.5119495793533493</v>
      </c>
      <c r="AK374" s="29">
        <f t="shared" ref="AK374:AY374" si="186">AK$160+AK302</f>
        <v>2.5619495825739458</v>
      </c>
      <c r="AL374" s="29">
        <f t="shared" si="186"/>
        <v>1.012768136147173</v>
      </c>
      <c r="AM374" s="30">
        <f t="shared" si="186"/>
        <v>1.012768136147173</v>
      </c>
      <c r="AN374" s="31">
        <f t="shared" si="186"/>
        <v>3.2562977757021749</v>
      </c>
      <c r="AO374" s="32">
        <f t="shared" si="186"/>
        <v>0.89922506086377174</v>
      </c>
      <c r="AP374" s="32">
        <f t="shared" si="186"/>
        <v>0.89922506086377174</v>
      </c>
      <c r="AQ374" s="33">
        <f t="shared" si="186"/>
        <v>6.1232467163483015</v>
      </c>
      <c r="AR374" s="33">
        <f t="shared" si="186"/>
        <v>10.480819822182657</v>
      </c>
      <c r="AS374" s="33">
        <f t="shared" si="186"/>
        <v>19.768653581918468</v>
      </c>
      <c r="AT374" s="34">
        <f t="shared" si="186"/>
        <v>0.4</v>
      </c>
      <c r="AU374" s="34">
        <f t="shared" si="186"/>
        <v>0.4</v>
      </c>
      <c r="AV374" s="35">
        <f t="shared" si="186"/>
        <v>2.1515737037420131</v>
      </c>
      <c r="AW374" s="35">
        <f t="shared" si="186"/>
        <v>2.1515638738463725</v>
      </c>
      <c r="AX374" s="36">
        <f t="shared" si="186"/>
        <v>2.9864756221955897</v>
      </c>
      <c r="AY374" s="36">
        <f t="shared" si="186"/>
        <v>2.9864675336197415</v>
      </c>
    </row>
    <row r="375" spans="6:51" x14ac:dyDescent="0.3">
      <c r="F375">
        <v>61</v>
      </c>
      <c r="G375" s="29">
        <f t="shared" ref="G375:X384" si="187">G$160+G303</f>
        <v>2.194888456702591</v>
      </c>
      <c r="H375" s="29">
        <f t="shared" si="187"/>
        <v>2.9864756243980191</v>
      </c>
      <c r="I375" s="29">
        <f t="shared" si="187"/>
        <v>2.5119495451819347</v>
      </c>
      <c r="J375" s="29">
        <f t="shared" si="187"/>
        <v>2.5619495593473069</v>
      </c>
      <c r="K375" s="29">
        <f t="shared" si="187"/>
        <v>1.012768136147173</v>
      </c>
      <c r="L375" s="30">
        <f t="shared" si="187"/>
        <v>1.012768136147173</v>
      </c>
      <c r="M375" s="31">
        <f t="shared" si="187"/>
        <v>3.2550416606833865</v>
      </c>
      <c r="N375" s="32">
        <f t="shared" si="187"/>
        <v>0.89922506086377174</v>
      </c>
      <c r="O375" s="32">
        <f t="shared" si="187"/>
        <v>0.89922506086377174</v>
      </c>
      <c r="P375" s="33">
        <f t="shared" si="187"/>
        <v>6.1232467163483015</v>
      </c>
      <c r="Q375" s="33">
        <f t="shared" si="187"/>
        <v>10.480819822182657</v>
      </c>
      <c r="R375" s="33">
        <f t="shared" si="187"/>
        <v>19.768653581918468</v>
      </c>
      <c r="S375" s="34">
        <f t="shared" si="187"/>
        <v>0.4</v>
      </c>
      <c r="T375" s="34">
        <f t="shared" si="187"/>
        <v>0.4</v>
      </c>
      <c r="U375" s="35">
        <f t="shared" si="187"/>
        <v>2.151571560825539</v>
      </c>
      <c r="V375" s="35">
        <f t="shared" si="187"/>
        <v>2.1515528101378134</v>
      </c>
      <c r="W375" s="36">
        <f t="shared" si="187"/>
        <v>2.9864756070167982</v>
      </c>
      <c r="X375" s="36">
        <f t="shared" si="187"/>
        <v>2.9864633596828947</v>
      </c>
      <c r="AG375">
        <f t="shared" si="171"/>
        <v>68.467042634035067</v>
      </c>
      <c r="AH375" s="29">
        <f t="shared" ref="AH375:AY384" si="188">AH$160+AH303</f>
        <v>2.1948884615914972</v>
      </c>
      <c r="AI375" s="29">
        <f t="shared" si="188"/>
        <v>2.9864756453759922</v>
      </c>
      <c r="AJ375" s="29">
        <f t="shared" si="188"/>
        <v>2.5119495802669434</v>
      </c>
      <c r="AK375" s="29">
        <f t="shared" si="188"/>
        <v>2.5619495832692598</v>
      </c>
      <c r="AL375" s="29">
        <f t="shared" si="188"/>
        <v>1.012768136147173</v>
      </c>
      <c r="AM375" s="30">
        <f t="shared" si="188"/>
        <v>1.012768136147173</v>
      </c>
      <c r="AN375" s="31">
        <f t="shared" si="188"/>
        <v>3.2563497667933734</v>
      </c>
      <c r="AO375" s="32">
        <f t="shared" si="188"/>
        <v>0.89922506086377174</v>
      </c>
      <c r="AP375" s="32">
        <f t="shared" si="188"/>
        <v>0.89922506086377174</v>
      </c>
      <c r="AQ375" s="33">
        <f t="shared" si="188"/>
        <v>6.1232467163483015</v>
      </c>
      <c r="AR375" s="33">
        <f t="shared" si="188"/>
        <v>10.480819822182657</v>
      </c>
      <c r="AS375" s="33">
        <f t="shared" si="188"/>
        <v>19.768653581918468</v>
      </c>
      <c r="AT375" s="34">
        <f t="shared" si="188"/>
        <v>0.4</v>
      </c>
      <c r="AU375" s="34">
        <f t="shared" si="188"/>
        <v>0.4</v>
      </c>
      <c r="AV375" s="35">
        <f t="shared" si="188"/>
        <v>2.1515737777544759</v>
      </c>
      <c r="AW375" s="35">
        <f t="shared" si="188"/>
        <v>2.1515642868100056</v>
      </c>
      <c r="AX375" s="36">
        <f t="shared" si="188"/>
        <v>2.9864756228266156</v>
      </c>
      <c r="AY375" s="36">
        <f t="shared" si="188"/>
        <v>2.9864677051485922</v>
      </c>
    </row>
    <row r="376" spans="6:51" x14ac:dyDescent="0.3">
      <c r="F376">
        <v>62</v>
      </c>
      <c r="G376" s="29">
        <f t="shared" si="187"/>
        <v>2.194888457715015</v>
      </c>
      <c r="H376" s="29">
        <f t="shared" si="187"/>
        <v>2.9864756290268657</v>
      </c>
      <c r="I376" s="29">
        <f t="shared" si="187"/>
        <v>2.5119495535183924</v>
      </c>
      <c r="J376" s="29">
        <f t="shared" si="187"/>
        <v>2.5619495646398227</v>
      </c>
      <c r="K376" s="29">
        <f t="shared" si="187"/>
        <v>1.012768136147173</v>
      </c>
      <c r="L376" s="30">
        <f t="shared" si="187"/>
        <v>1.012768136147173</v>
      </c>
      <c r="M376" s="31">
        <f t="shared" si="187"/>
        <v>3.2552760414623516</v>
      </c>
      <c r="N376" s="32">
        <f t="shared" si="187"/>
        <v>0.89922506086377174</v>
      </c>
      <c r="O376" s="32">
        <f t="shared" si="187"/>
        <v>0.89922506086377174</v>
      </c>
      <c r="P376" s="33">
        <f t="shared" si="187"/>
        <v>6.1232467163483015</v>
      </c>
      <c r="Q376" s="33">
        <f t="shared" si="187"/>
        <v>10.480819822182657</v>
      </c>
      <c r="R376" s="33">
        <f t="shared" si="187"/>
        <v>19.768653581918468</v>
      </c>
      <c r="S376" s="34">
        <f t="shared" si="187"/>
        <v>0.4</v>
      </c>
      <c r="T376" s="34">
        <f t="shared" si="187"/>
        <v>0.4</v>
      </c>
      <c r="U376" s="35">
        <f t="shared" si="187"/>
        <v>2.1515720096928379</v>
      </c>
      <c r="V376" s="35">
        <f t="shared" si="187"/>
        <v>2.1515550199933844</v>
      </c>
      <c r="W376" s="36">
        <f t="shared" si="187"/>
        <v>2.9864756098550651</v>
      </c>
      <c r="X376" s="36">
        <f t="shared" si="187"/>
        <v>2.9864641447060438</v>
      </c>
      <c r="AG376">
        <f t="shared" si="171"/>
        <v>68.854738873676126</v>
      </c>
      <c r="AH376" s="29">
        <f t="shared" si="188"/>
        <v>2.1948884617317717</v>
      </c>
      <c r="AI376" s="29">
        <f t="shared" si="188"/>
        <v>2.9864756459046062</v>
      </c>
      <c r="AJ376" s="29">
        <f t="shared" si="188"/>
        <v>2.5119495810502293</v>
      </c>
      <c r="AK376" s="29">
        <f t="shared" si="188"/>
        <v>2.5619495838700885</v>
      </c>
      <c r="AL376" s="29">
        <f t="shared" si="188"/>
        <v>1.012768136147173</v>
      </c>
      <c r="AM376" s="30">
        <f t="shared" si="188"/>
        <v>1.012768136147173</v>
      </c>
      <c r="AN376" s="31">
        <f t="shared" si="188"/>
        <v>3.2563959791524222</v>
      </c>
      <c r="AO376" s="32">
        <f t="shared" si="188"/>
        <v>0.89922506086377174</v>
      </c>
      <c r="AP376" s="32">
        <f t="shared" si="188"/>
        <v>0.89922506086377174</v>
      </c>
      <c r="AQ376" s="33">
        <f t="shared" si="188"/>
        <v>6.1232467163483015</v>
      </c>
      <c r="AR376" s="33">
        <f t="shared" si="188"/>
        <v>10.480819822182657</v>
      </c>
      <c r="AS376" s="33">
        <f t="shared" si="188"/>
        <v>19.768653581918468</v>
      </c>
      <c r="AT376" s="34">
        <f t="shared" si="188"/>
        <v>0.4</v>
      </c>
      <c r="AU376" s="34">
        <f t="shared" si="188"/>
        <v>0.4</v>
      </c>
      <c r="AV376" s="35">
        <f t="shared" si="188"/>
        <v>2.1515738424843902</v>
      </c>
      <c r="AW376" s="35">
        <f t="shared" si="188"/>
        <v>2.1515646504972308</v>
      </c>
      <c r="AX376" s="36">
        <f t="shared" si="188"/>
        <v>2.9864756233882148</v>
      </c>
      <c r="AY376" s="36">
        <f t="shared" si="188"/>
        <v>2.986467857591562</v>
      </c>
    </row>
    <row r="377" spans="6:51" x14ac:dyDescent="0.3">
      <c r="F377">
        <v>63</v>
      </c>
      <c r="G377" s="29">
        <f t="shared" si="187"/>
        <v>2.1948884585784754</v>
      </c>
      <c r="H377" s="29">
        <f t="shared" si="187"/>
        <v>2.9864756328859721</v>
      </c>
      <c r="I377" s="29">
        <f t="shared" si="187"/>
        <v>2.5119495602313178</v>
      </c>
      <c r="J377" s="29">
        <f t="shared" si="187"/>
        <v>2.5619495690461895</v>
      </c>
      <c r="K377" s="29">
        <f t="shared" si="187"/>
        <v>1.012768136147173</v>
      </c>
      <c r="L377" s="30">
        <f t="shared" si="187"/>
        <v>1.012768136147173</v>
      </c>
      <c r="M377" s="31">
        <f t="shared" si="187"/>
        <v>3.2554882576316868</v>
      </c>
      <c r="N377" s="32">
        <f t="shared" si="187"/>
        <v>0.89922506086377174</v>
      </c>
      <c r="O377" s="32">
        <f t="shared" si="187"/>
        <v>0.89922506086377174</v>
      </c>
      <c r="P377" s="33">
        <f t="shared" si="187"/>
        <v>6.1232467163483015</v>
      </c>
      <c r="Q377" s="33">
        <f t="shared" si="187"/>
        <v>10.480819822182657</v>
      </c>
      <c r="R377" s="33">
        <f t="shared" si="187"/>
        <v>19.768653581918468</v>
      </c>
      <c r="S377" s="34">
        <f t="shared" si="187"/>
        <v>0.4</v>
      </c>
      <c r="T377" s="34">
        <f t="shared" si="187"/>
        <v>0.4</v>
      </c>
      <c r="U377" s="35">
        <f t="shared" si="187"/>
        <v>2.1515723974187733</v>
      </c>
      <c r="V377" s="35">
        <f t="shared" si="187"/>
        <v>2.1515569666195007</v>
      </c>
      <c r="W377" s="36">
        <f t="shared" si="187"/>
        <v>2.986475612418892</v>
      </c>
      <c r="X377" s="36">
        <f t="shared" si="187"/>
        <v>2.9864648526078179</v>
      </c>
      <c r="AG377">
        <f t="shared" si="171"/>
        <v>69.211983989628195</v>
      </c>
      <c r="AH377" s="29">
        <f t="shared" si="188"/>
        <v>2.1948884618550655</v>
      </c>
      <c r="AI377" s="29">
        <f t="shared" si="188"/>
        <v>2.9864756463639708</v>
      </c>
      <c r="AJ377" s="29">
        <f t="shared" si="188"/>
        <v>2.5119495817261255</v>
      </c>
      <c r="AK377" s="29">
        <f t="shared" si="188"/>
        <v>2.5619495843921607</v>
      </c>
      <c r="AL377" s="29">
        <f t="shared" si="188"/>
        <v>1.012768136147173</v>
      </c>
      <c r="AM377" s="30">
        <f t="shared" si="188"/>
        <v>1.012768136147173</v>
      </c>
      <c r="AN377" s="31">
        <f t="shared" si="188"/>
        <v>3.2564371803976258</v>
      </c>
      <c r="AO377" s="32">
        <f t="shared" si="188"/>
        <v>0.89922506086377174</v>
      </c>
      <c r="AP377" s="32">
        <f t="shared" si="188"/>
        <v>0.89922506086377174</v>
      </c>
      <c r="AQ377" s="33">
        <f t="shared" si="188"/>
        <v>6.1232467163483015</v>
      </c>
      <c r="AR377" s="33">
        <f t="shared" si="188"/>
        <v>10.480819822182657</v>
      </c>
      <c r="AS377" s="33">
        <f t="shared" si="188"/>
        <v>19.768653581918468</v>
      </c>
      <c r="AT377" s="34">
        <f t="shared" si="188"/>
        <v>0.4</v>
      </c>
      <c r="AU377" s="34">
        <f t="shared" si="188"/>
        <v>0.4</v>
      </c>
      <c r="AV377" s="35">
        <f t="shared" si="188"/>
        <v>2.1515738993492102</v>
      </c>
      <c r="AW377" s="35">
        <f t="shared" si="188"/>
        <v>2.15156497202844</v>
      </c>
      <c r="AX377" s="36">
        <f t="shared" si="188"/>
        <v>2.9864756238895449</v>
      </c>
      <c r="AY377" s="36">
        <f t="shared" si="188"/>
        <v>2.9864679934951228</v>
      </c>
    </row>
    <row r="378" spans="6:51" x14ac:dyDescent="0.3">
      <c r="F378">
        <v>64</v>
      </c>
      <c r="G378" s="29">
        <f t="shared" si="187"/>
        <v>2.1948884593189906</v>
      </c>
      <c r="H378" s="29">
        <f t="shared" si="187"/>
        <v>2.9864756361156264</v>
      </c>
      <c r="I378" s="29">
        <f t="shared" si="187"/>
        <v>2.5119495656718938</v>
      </c>
      <c r="J378" s="29">
        <f t="shared" si="187"/>
        <v>2.5619495727294996</v>
      </c>
      <c r="K378" s="29">
        <f t="shared" si="187"/>
        <v>1.012768136147173</v>
      </c>
      <c r="L378" s="30">
        <f t="shared" si="187"/>
        <v>1.012768136147173</v>
      </c>
      <c r="M378" s="31">
        <f t="shared" si="187"/>
        <v>3.2556807235693626</v>
      </c>
      <c r="N378" s="32">
        <f t="shared" si="187"/>
        <v>0.89922506086377174</v>
      </c>
      <c r="O378" s="32">
        <f t="shared" si="187"/>
        <v>0.89922506086377174</v>
      </c>
      <c r="P378" s="33">
        <f t="shared" si="187"/>
        <v>6.1232467163483015</v>
      </c>
      <c r="Q378" s="33">
        <f t="shared" si="187"/>
        <v>10.480819822182657</v>
      </c>
      <c r="R378" s="33">
        <f t="shared" si="187"/>
        <v>19.768653581918468</v>
      </c>
      <c r="S378" s="34">
        <f t="shared" si="187"/>
        <v>0.4</v>
      </c>
      <c r="T378" s="34">
        <f t="shared" si="187"/>
        <v>0.4</v>
      </c>
      <c r="U378" s="35">
        <f t="shared" si="187"/>
        <v>2.1515727332791954</v>
      </c>
      <c r="V378" s="35">
        <f t="shared" si="187"/>
        <v>2.1515586855549667</v>
      </c>
      <c r="W378" s="36">
        <f t="shared" si="187"/>
        <v>2.9864756147411247</v>
      </c>
      <c r="X378" s="36">
        <f t="shared" si="187"/>
        <v>2.9864654924885525</v>
      </c>
      <c r="AG378">
        <f t="shared" si="171"/>
        <v>69.541169727900453</v>
      </c>
      <c r="AH378" s="29">
        <f t="shared" si="188"/>
        <v>2.1948884619638882</v>
      </c>
      <c r="AI378" s="29">
        <f t="shared" si="188"/>
        <v>2.9864756467651632</v>
      </c>
      <c r="AJ378" s="29">
        <f t="shared" si="188"/>
        <v>2.5119495823127478</v>
      </c>
      <c r="AK378" s="29">
        <f t="shared" si="188"/>
        <v>2.5619495848480902</v>
      </c>
      <c r="AL378" s="29">
        <f t="shared" si="188"/>
        <v>1.012768136147173</v>
      </c>
      <c r="AM378" s="30">
        <f t="shared" si="188"/>
        <v>1.012768136147173</v>
      </c>
      <c r="AN378" s="31">
        <f t="shared" si="188"/>
        <v>3.2564740159217513</v>
      </c>
      <c r="AO378" s="32">
        <f t="shared" si="188"/>
        <v>0.89922506086377174</v>
      </c>
      <c r="AP378" s="32">
        <f t="shared" si="188"/>
        <v>0.89922506086377174</v>
      </c>
      <c r="AQ378" s="33">
        <f t="shared" si="188"/>
        <v>6.1232467163483015</v>
      </c>
      <c r="AR378" s="33">
        <f t="shared" si="188"/>
        <v>10.480819822182657</v>
      </c>
      <c r="AS378" s="33">
        <f t="shared" si="188"/>
        <v>19.768653581918468</v>
      </c>
      <c r="AT378" s="34">
        <f t="shared" si="188"/>
        <v>0.4</v>
      </c>
      <c r="AU378" s="34">
        <f t="shared" si="188"/>
        <v>0.4</v>
      </c>
      <c r="AV378" s="35">
        <f t="shared" si="188"/>
        <v>2.1515739495076094</v>
      </c>
      <c r="AW378" s="35">
        <f t="shared" si="188"/>
        <v>2.1515652572904242</v>
      </c>
      <c r="AX378" s="36">
        <f t="shared" si="188"/>
        <v>2.986475624338305</v>
      </c>
      <c r="AY378" s="36">
        <f t="shared" si="188"/>
        <v>2.986468114996641</v>
      </c>
    </row>
    <row r="379" spans="6:51" x14ac:dyDescent="0.3">
      <c r="F379">
        <v>65</v>
      </c>
      <c r="G379" s="29">
        <f t="shared" si="187"/>
        <v>2.1948884599574052</v>
      </c>
      <c r="H379" s="29">
        <f t="shared" si="187"/>
        <v>2.9864756388286038</v>
      </c>
      <c r="I379" s="29">
        <f t="shared" si="187"/>
        <v>2.5119495701089578</v>
      </c>
      <c r="J379" s="29">
        <f t="shared" si="187"/>
        <v>2.5619495758204804</v>
      </c>
      <c r="K379" s="29">
        <f t="shared" si="187"/>
        <v>1.012768136147173</v>
      </c>
      <c r="L379" s="30">
        <f t="shared" si="187"/>
        <v>1.012768136147173</v>
      </c>
      <c r="M379" s="31">
        <f t="shared" si="187"/>
        <v>3.2558555621814249</v>
      </c>
      <c r="N379" s="32">
        <f t="shared" si="187"/>
        <v>0.89922506086377174</v>
      </c>
      <c r="O379" s="32">
        <f t="shared" si="187"/>
        <v>0.89922506086377174</v>
      </c>
      <c r="P379" s="33">
        <f t="shared" si="187"/>
        <v>6.1232467163483015</v>
      </c>
      <c r="Q379" s="33">
        <f t="shared" si="187"/>
        <v>10.480819822182657</v>
      </c>
      <c r="R379" s="33">
        <f t="shared" si="187"/>
        <v>19.768653581918468</v>
      </c>
      <c r="S379" s="34">
        <f t="shared" si="187"/>
        <v>0.4</v>
      </c>
      <c r="T379" s="34">
        <f t="shared" si="187"/>
        <v>0.4</v>
      </c>
      <c r="U379" s="35">
        <f t="shared" si="187"/>
        <v>2.1515730250193075</v>
      </c>
      <c r="V379" s="35">
        <f t="shared" si="187"/>
        <v>2.151560207059469</v>
      </c>
      <c r="W379" s="36">
        <f t="shared" si="187"/>
        <v>2.9864756168500191</v>
      </c>
      <c r="X379" s="36">
        <f t="shared" si="187"/>
        <v>2.9864660722153591</v>
      </c>
      <c r="AG379">
        <f t="shared" ref="AG379:AG384" si="189">AE79</f>
        <v>69.844499977757209</v>
      </c>
      <c r="AH379" s="29">
        <f t="shared" si="188"/>
        <v>2.1948884620603013</v>
      </c>
      <c r="AI379" s="29">
        <f t="shared" si="188"/>
        <v>2.9864756471171501</v>
      </c>
      <c r="AJ379" s="29">
        <f t="shared" si="188"/>
        <v>2.5119495828245642</v>
      </c>
      <c r="AK379" s="29">
        <f t="shared" si="188"/>
        <v>2.5619495852480823</v>
      </c>
      <c r="AL379" s="29">
        <f t="shared" si="188"/>
        <v>1.012768136147173</v>
      </c>
      <c r="AM379" s="30">
        <f t="shared" si="188"/>
        <v>1.012768136147173</v>
      </c>
      <c r="AN379" s="31">
        <f t="shared" si="188"/>
        <v>3.2565070316333409</v>
      </c>
      <c r="AO379" s="32">
        <f t="shared" si="188"/>
        <v>0.89922506086377174</v>
      </c>
      <c r="AP379" s="32">
        <f t="shared" si="188"/>
        <v>0.89922506086377174</v>
      </c>
      <c r="AQ379" s="33">
        <f t="shared" si="188"/>
        <v>6.1232467163483015</v>
      </c>
      <c r="AR379" s="33">
        <f t="shared" si="188"/>
        <v>10.480819822182657</v>
      </c>
      <c r="AS379" s="33">
        <f t="shared" si="188"/>
        <v>19.768653581918468</v>
      </c>
      <c r="AT379" s="34">
        <f t="shared" si="188"/>
        <v>0.4</v>
      </c>
      <c r="AU379" s="34">
        <f t="shared" si="188"/>
        <v>0.4</v>
      </c>
      <c r="AV379" s="35">
        <f t="shared" si="188"/>
        <v>2.1515739939140368</v>
      </c>
      <c r="AW379" s="35">
        <f t="shared" si="188"/>
        <v>2.1515655111845375</v>
      </c>
      <c r="AX379" s="36">
        <f t="shared" si="188"/>
        <v>2.9864756247410087</v>
      </c>
      <c r="AY379" s="36">
        <f t="shared" si="188"/>
        <v>2.9864682239015292</v>
      </c>
    </row>
    <row r="380" spans="6:51" x14ac:dyDescent="0.3">
      <c r="F380">
        <v>66</v>
      </c>
      <c r="G380" s="29">
        <f t="shared" si="187"/>
        <v>2.1948884605105317</v>
      </c>
      <c r="H380" s="29">
        <f t="shared" si="187"/>
        <v>2.9864756411159039</v>
      </c>
      <c r="I380" s="29">
        <f t="shared" si="187"/>
        <v>2.5119495737496171</v>
      </c>
      <c r="J380" s="29">
        <f t="shared" si="187"/>
        <v>2.5619495784243322</v>
      </c>
      <c r="K380" s="29">
        <f t="shared" si="187"/>
        <v>1.012768136147173</v>
      </c>
      <c r="L380" s="30">
        <f t="shared" si="187"/>
        <v>1.012768136147173</v>
      </c>
      <c r="M380" s="31">
        <f t="shared" si="187"/>
        <v>3.256014642953978</v>
      </c>
      <c r="N380" s="32">
        <f t="shared" si="187"/>
        <v>0.89922506086377174</v>
      </c>
      <c r="O380" s="32">
        <f t="shared" si="187"/>
        <v>0.89922506086377174</v>
      </c>
      <c r="P380" s="33">
        <f t="shared" si="187"/>
        <v>6.1232467163483015</v>
      </c>
      <c r="Q380" s="33">
        <f t="shared" si="187"/>
        <v>10.480819822182657</v>
      </c>
      <c r="R380" s="33">
        <f t="shared" si="187"/>
        <v>19.768653581918468</v>
      </c>
      <c r="S380" s="34">
        <f t="shared" si="187"/>
        <v>0.4</v>
      </c>
      <c r="T380" s="34">
        <f t="shared" si="187"/>
        <v>0.4</v>
      </c>
      <c r="U380" s="35">
        <f t="shared" si="187"/>
        <v>2.1515732791242717</v>
      </c>
      <c r="V380" s="35">
        <f t="shared" si="187"/>
        <v>2.1515615569606243</v>
      </c>
      <c r="W380" s="36">
        <f t="shared" si="187"/>
        <v>2.9864756187699659</v>
      </c>
      <c r="X380" s="36">
        <f t="shared" si="187"/>
        <v>2.9864665986082639</v>
      </c>
      <c r="AG380">
        <f t="shared" si="189"/>
        <v>70.124005526694646</v>
      </c>
      <c r="AH380" s="29">
        <f t="shared" si="188"/>
        <v>2.1948884621460114</v>
      </c>
      <c r="AI380" s="29">
        <f t="shared" si="188"/>
        <v>2.9864756474272478</v>
      </c>
      <c r="AJ380" s="29">
        <f t="shared" si="188"/>
        <v>2.5119495832732364</v>
      </c>
      <c r="AK380" s="29">
        <f t="shared" si="188"/>
        <v>2.5619495856004617</v>
      </c>
      <c r="AL380" s="29">
        <f t="shared" si="188"/>
        <v>1.012768136147173</v>
      </c>
      <c r="AM380" s="30">
        <f t="shared" si="188"/>
        <v>1.012768136147173</v>
      </c>
      <c r="AN380" s="31">
        <f t="shared" si="188"/>
        <v>3.2565366919053611</v>
      </c>
      <c r="AO380" s="32">
        <f t="shared" si="188"/>
        <v>0.89922506086377174</v>
      </c>
      <c r="AP380" s="32">
        <f t="shared" si="188"/>
        <v>0.89922506086377174</v>
      </c>
      <c r="AQ380" s="33">
        <f t="shared" si="188"/>
        <v>6.1232467163483015</v>
      </c>
      <c r="AR380" s="33">
        <f t="shared" si="188"/>
        <v>10.480819822182657</v>
      </c>
      <c r="AS380" s="33">
        <f t="shared" si="188"/>
        <v>19.768653581918468</v>
      </c>
      <c r="AT380" s="34">
        <f t="shared" si="188"/>
        <v>0.4</v>
      </c>
      <c r="AU380" s="34">
        <f t="shared" si="188"/>
        <v>0.4</v>
      </c>
      <c r="AV380" s="35">
        <f t="shared" si="188"/>
        <v>2.1515740333603843</v>
      </c>
      <c r="AW380" s="35">
        <f t="shared" si="188"/>
        <v>2.151565737818661</v>
      </c>
      <c r="AX380" s="36">
        <f t="shared" si="188"/>
        <v>2.9864756251032003</v>
      </c>
      <c r="AY380" s="36">
        <f t="shared" si="188"/>
        <v>2.9864683217438515</v>
      </c>
    </row>
    <row r="381" spans="6:51" x14ac:dyDescent="0.3">
      <c r="F381">
        <v>67</v>
      </c>
      <c r="G381" s="29">
        <f t="shared" si="187"/>
        <v>2.194888460992011</v>
      </c>
      <c r="H381" s="29">
        <f t="shared" si="187"/>
        <v>2.9864756430512243</v>
      </c>
      <c r="I381" s="29">
        <f t="shared" si="187"/>
        <v>2.5119495767544109</v>
      </c>
      <c r="J381" s="29">
        <f t="shared" si="187"/>
        <v>2.5619495806260435</v>
      </c>
      <c r="K381" s="29">
        <f t="shared" si="187"/>
        <v>1.012768136147173</v>
      </c>
      <c r="L381" s="30">
        <f t="shared" si="187"/>
        <v>1.012768136147173</v>
      </c>
      <c r="M381" s="31">
        <f t="shared" si="187"/>
        <v>3.2561596147240097</v>
      </c>
      <c r="N381" s="32">
        <f t="shared" si="187"/>
        <v>0.89922506086377174</v>
      </c>
      <c r="O381" s="32">
        <f t="shared" si="187"/>
        <v>0.89922506086377174</v>
      </c>
      <c r="P381" s="33">
        <f t="shared" si="187"/>
        <v>6.1232467163483015</v>
      </c>
      <c r="Q381" s="33">
        <f t="shared" si="187"/>
        <v>10.480819822182657</v>
      </c>
      <c r="R381" s="33">
        <f t="shared" si="187"/>
        <v>19.768653581918468</v>
      </c>
      <c r="S381" s="34">
        <f t="shared" si="187"/>
        <v>0.4</v>
      </c>
      <c r="T381" s="34">
        <f t="shared" si="187"/>
        <v>0.4</v>
      </c>
      <c r="U381" s="35">
        <f t="shared" si="187"/>
        <v>2.1515735010390973</v>
      </c>
      <c r="V381" s="35">
        <f t="shared" si="187"/>
        <v>2.1515627573560652</v>
      </c>
      <c r="W381" s="36">
        <f t="shared" si="187"/>
        <v>2.9864756205220884</v>
      </c>
      <c r="X381" s="36">
        <f t="shared" si="187"/>
        <v>2.986467077595667</v>
      </c>
      <c r="AG381">
        <f t="shared" si="189"/>
        <v>70.381557656506004</v>
      </c>
      <c r="AH381" s="29">
        <f t="shared" si="188"/>
        <v>2.1948884622224427</v>
      </c>
      <c r="AI381" s="29">
        <f t="shared" si="188"/>
        <v>2.9864756477014742</v>
      </c>
      <c r="AJ381" s="29">
        <f t="shared" si="188"/>
        <v>2.5119495836682497</v>
      </c>
      <c r="AK381" s="29">
        <f t="shared" si="188"/>
        <v>2.5619495859120729</v>
      </c>
      <c r="AL381" s="29">
        <f t="shared" si="188"/>
        <v>1.012768136147173</v>
      </c>
      <c r="AM381" s="30">
        <f t="shared" si="188"/>
        <v>1.012768136147173</v>
      </c>
      <c r="AN381" s="31">
        <f t="shared" si="188"/>
        <v>3.2565633938482348</v>
      </c>
      <c r="AO381" s="32">
        <f t="shared" si="188"/>
        <v>0.89922506086377174</v>
      </c>
      <c r="AP381" s="32">
        <f t="shared" si="188"/>
        <v>0.89922506086377174</v>
      </c>
      <c r="AQ381" s="33">
        <f t="shared" si="188"/>
        <v>6.1232467163483015</v>
      </c>
      <c r="AR381" s="33">
        <f t="shared" si="188"/>
        <v>10.480819822182657</v>
      </c>
      <c r="AS381" s="33">
        <f t="shared" si="188"/>
        <v>19.768653581918468</v>
      </c>
      <c r="AT381" s="34">
        <f t="shared" si="188"/>
        <v>0.4</v>
      </c>
      <c r="AU381" s="34">
        <f t="shared" si="188"/>
        <v>0.4</v>
      </c>
      <c r="AV381" s="35">
        <f t="shared" si="188"/>
        <v>2.1515740685081104</v>
      </c>
      <c r="AW381" s="35">
        <f t="shared" si="188"/>
        <v>2.1515659406569858</v>
      </c>
      <c r="AX381" s="36">
        <f t="shared" si="188"/>
        <v>2.9864756254296254</v>
      </c>
      <c r="AY381" s="36">
        <f t="shared" si="188"/>
        <v>2.986468409834321</v>
      </c>
    </row>
    <row r="382" spans="6:51" x14ac:dyDescent="0.3">
      <c r="F382">
        <v>68</v>
      </c>
      <c r="G382" s="29">
        <f t="shared" si="187"/>
        <v>2.1948884614129787</v>
      </c>
      <c r="H382" s="29">
        <f t="shared" si="187"/>
        <v>2.986475644694468</v>
      </c>
      <c r="I382" s="29">
        <f t="shared" si="187"/>
        <v>2.5119495792485296</v>
      </c>
      <c r="J382" s="29">
        <f t="shared" si="187"/>
        <v>2.5619495824945355</v>
      </c>
      <c r="K382" s="29">
        <f t="shared" si="187"/>
        <v>1.012768136147173</v>
      </c>
      <c r="L382" s="30">
        <f t="shared" si="187"/>
        <v>1.012768136147173</v>
      </c>
      <c r="M382" s="31">
        <f t="shared" si="187"/>
        <v>3.2562919339379643</v>
      </c>
      <c r="N382" s="32">
        <f t="shared" si="187"/>
        <v>0.89922506086377174</v>
      </c>
      <c r="O382" s="32">
        <f t="shared" si="187"/>
        <v>0.89922506086377174</v>
      </c>
      <c r="P382" s="33">
        <f t="shared" si="187"/>
        <v>6.1232467163483015</v>
      </c>
      <c r="Q382" s="33">
        <f t="shared" si="187"/>
        <v>10.480819822182657</v>
      </c>
      <c r="R382" s="33">
        <f t="shared" si="187"/>
        <v>19.768653581918468</v>
      </c>
      <c r="S382" s="34">
        <f t="shared" si="187"/>
        <v>0.4</v>
      </c>
      <c r="T382" s="34">
        <f t="shared" si="187"/>
        <v>0.4</v>
      </c>
      <c r="U382" s="35">
        <f t="shared" si="187"/>
        <v>2.1515736953478144</v>
      </c>
      <c r="V382" s="35">
        <f t="shared" si="187"/>
        <v>2.1515638271967763</v>
      </c>
      <c r="W382" s="36">
        <f t="shared" si="187"/>
        <v>2.9864756221247357</v>
      </c>
      <c r="X382" s="36">
        <f t="shared" si="187"/>
        <v>2.9864675143445734</v>
      </c>
      <c r="AG382">
        <f t="shared" si="189"/>
        <v>70.618880671460559</v>
      </c>
      <c r="AH382" s="29">
        <f t="shared" si="188"/>
        <v>2.1948884622907903</v>
      </c>
      <c r="AI382" s="29">
        <f t="shared" si="188"/>
        <v>2.9864756479448138</v>
      </c>
      <c r="AJ382" s="29">
        <f t="shared" si="188"/>
        <v>2.5119495840173798</v>
      </c>
      <c r="AK382" s="29">
        <f t="shared" si="188"/>
        <v>2.5619495861885833</v>
      </c>
      <c r="AL382" s="29">
        <f t="shared" si="188"/>
        <v>1.012768136147173</v>
      </c>
      <c r="AM382" s="30">
        <f t="shared" si="188"/>
        <v>1.012768136147173</v>
      </c>
      <c r="AN382" s="31">
        <f t="shared" si="188"/>
        <v>3.2565874787410221</v>
      </c>
      <c r="AO382" s="32">
        <f t="shared" si="188"/>
        <v>0.89922506086377174</v>
      </c>
      <c r="AP382" s="32">
        <f t="shared" si="188"/>
        <v>0.89922506086377174</v>
      </c>
      <c r="AQ382" s="33">
        <f t="shared" si="188"/>
        <v>6.1232467163483015</v>
      </c>
      <c r="AR382" s="33">
        <f t="shared" si="188"/>
        <v>10.480819822182657</v>
      </c>
      <c r="AS382" s="33">
        <f t="shared" si="188"/>
        <v>19.768653581918468</v>
      </c>
      <c r="AT382" s="34">
        <f t="shared" si="188"/>
        <v>0.4</v>
      </c>
      <c r="AU382" s="34">
        <f t="shared" si="188"/>
        <v>0.4</v>
      </c>
      <c r="AV382" s="35">
        <f t="shared" si="188"/>
        <v>2.1515740999132218</v>
      </c>
      <c r="AW382" s="35">
        <f t="shared" si="188"/>
        <v>2.1515661226378286</v>
      </c>
      <c r="AX382" s="36">
        <f t="shared" si="188"/>
        <v>2.9864756257243652</v>
      </c>
      <c r="AY382" s="36">
        <f t="shared" si="188"/>
        <v>2.9864684892986051</v>
      </c>
    </row>
    <row r="383" spans="6:51" x14ac:dyDescent="0.3">
      <c r="F383">
        <v>69</v>
      </c>
      <c r="G383" s="29">
        <f t="shared" si="187"/>
        <v>2.1948884617825755</v>
      </c>
      <c r="H383" s="29">
        <f t="shared" si="187"/>
        <v>2.9864756460944983</v>
      </c>
      <c r="I383" s="29">
        <f t="shared" si="187"/>
        <v>2.5119495813301733</v>
      </c>
      <c r="J383" s="29">
        <f t="shared" si="187"/>
        <v>2.561949584085907</v>
      </c>
      <c r="K383" s="29">
        <f t="shared" si="187"/>
        <v>1.012768136147173</v>
      </c>
      <c r="L383" s="30">
        <f t="shared" si="187"/>
        <v>1.012768136147173</v>
      </c>
      <c r="M383" s="31">
        <f t="shared" si="187"/>
        <v>3.2564128890508819</v>
      </c>
      <c r="N383" s="32">
        <f t="shared" si="187"/>
        <v>0.89922506086377174</v>
      </c>
      <c r="O383" s="32">
        <f t="shared" si="187"/>
        <v>0.89922506086377174</v>
      </c>
      <c r="P383" s="33">
        <f t="shared" si="187"/>
        <v>6.1232467163483015</v>
      </c>
      <c r="Q383" s="33">
        <f t="shared" si="187"/>
        <v>10.480819822182657</v>
      </c>
      <c r="R383" s="33">
        <f t="shared" si="187"/>
        <v>19.768653581918468</v>
      </c>
      <c r="S383" s="34">
        <f t="shared" si="187"/>
        <v>0.4</v>
      </c>
      <c r="T383" s="34">
        <f t="shared" si="187"/>
        <v>0.4</v>
      </c>
      <c r="U383" s="35">
        <f t="shared" si="187"/>
        <v>2.1515738659198651</v>
      </c>
      <c r="V383" s="35">
        <f t="shared" si="187"/>
        <v>2.1515647827729292</v>
      </c>
      <c r="W383" s="36">
        <f t="shared" si="187"/>
        <v>2.9864756235938965</v>
      </c>
      <c r="X383" s="36">
        <f t="shared" si="187"/>
        <v>2.9864679133700047</v>
      </c>
      <c r="AG383">
        <f t="shared" si="189"/>
        <v>70.837563442472316</v>
      </c>
      <c r="AH383" s="29">
        <f t="shared" si="188"/>
        <v>2.1948884623520657</v>
      </c>
      <c r="AI383" s="29">
        <f t="shared" si="188"/>
        <v>2.9864756481614236</v>
      </c>
      <c r="AJ383" s="29">
        <f t="shared" si="188"/>
        <v>2.5119495843270521</v>
      </c>
      <c r="AK383" s="29">
        <f t="shared" si="188"/>
        <v>2.5619495864347193</v>
      </c>
      <c r="AL383" s="29">
        <f t="shared" si="188"/>
        <v>1.012768136147173</v>
      </c>
      <c r="AM383" s="30">
        <f t="shared" si="188"/>
        <v>1.012768136147173</v>
      </c>
      <c r="AN383" s="31">
        <f t="shared" si="188"/>
        <v>3.2566092412484737</v>
      </c>
      <c r="AO383" s="32">
        <f t="shared" si="188"/>
        <v>0.89922506086377174</v>
      </c>
      <c r="AP383" s="32">
        <f t="shared" si="188"/>
        <v>0.89922506086377174</v>
      </c>
      <c r="AQ383" s="33">
        <f t="shared" si="188"/>
        <v>6.1232467163483015</v>
      </c>
      <c r="AR383" s="33">
        <f t="shared" si="188"/>
        <v>10.480819822182657</v>
      </c>
      <c r="AS383" s="33">
        <f t="shared" si="188"/>
        <v>19.768653581918468</v>
      </c>
      <c r="AT383" s="34">
        <f t="shared" si="188"/>
        <v>0.4</v>
      </c>
      <c r="AU383" s="34">
        <f t="shared" si="188"/>
        <v>0.4</v>
      </c>
      <c r="AV383" s="35">
        <f t="shared" si="188"/>
        <v>2.1515741280458558</v>
      </c>
      <c r="AW383" s="35">
        <f t="shared" si="188"/>
        <v>2.1515662862670237</v>
      </c>
      <c r="AX383" s="36">
        <f t="shared" si="188"/>
        <v>2.9864756259909493</v>
      </c>
      <c r="AY383" s="36">
        <f t="shared" si="188"/>
        <v>2.9864685611081128</v>
      </c>
    </row>
    <row r="384" spans="6:51" x14ac:dyDescent="0.3">
      <c r="F384">
        <v>70</v>
      </c>
      <c r="G384" s="29">
        <f t="shared" si="187"/>
        <v>2.1948884621083469</v>
      </c>
      <c r="H384" s="29">
        <f t="shared" si="187"/>
        <v>2.9864756472913108</v>
      </c>
      <c r="I384" s="29">
        <f t="shared" si="187"/>
        <v>2.5119495830768117</v>
      </c>
      <c r="J384" s="29">
        <f t="shared" si="187"/>
        <v>2.5619495854459906</v>
      </c>
      <c r="K384" s="29">
        <f t="shared" si="187"/>
        <v>1.012768136147173</v>
      </c>
      <c r="L384" s="30">
        <f t="shared" si="187"/>
        <v>1.012768136147173</v>
      </c>
      <c r="M384" s="31">
        <f t="shared" si="187"/>
        <v>3.2565236216208011</v>
      </c>
      <c r="N384" s="32">
        <f t="shared" si="187"/>
        <v>0.89922506086377174</v>
      </c>
      <c r="O384" s="32">
        <f t="shared" si="187"/>
        <v>0.89922506086377174</v>
      </c>
      <c r="P384" s="33">
        <f t="shared" si="187"/>
        <v>6.1232467163483015</v>
      </c>
      <c r="Q384" s="33">
        <f t="shared" si="187"/>
        <v>10.480819822182657</v>
      </c>
      <c r="R384" s="33">
        <f t="shared" si="187"/>
        <v>19.768653581918468</v>
      </c>
      <c r="S384" s="34">
        <f t="shared" si="187"/>
        <v>0.4</v>
      </c>
      <c r="T384" s="34">
        <f t="shared" si="187"/>
        <v>0.4</v>
      </c>
      <c r="U384" s="35">
        <f t="shared" si="187"/>
        <v>2.1515740160300294</v>
      </c>
      <c r="V384" s="35">
        <f t="shared" si="187"/>
        <v>2.1515656381194588</v>
      </c>
      <c r="W384" s="36">
        <f t="shared" si="187"/>
        <v>2.9864756249435445</v>
      </c>
      <c r="X384" s="36">
        <f t="shared" si="187"/>
        <v>2.9864682786271826</v>
      </c>
      <c r="AG384">
        <f t="shared" si="189"/>
        <v>71.039070044546008</v>
      </c>
      <c r="AH384" s="29">
        <f t="shared" si="188"/>
        <v>2.1948884624071274</v>
      </c>
      <c r="AI384" s="29">
        <f t="shared" si="188"/>
        <v>2.9864756483547916</v>
      </c>
      <c r="AJ384" s="29">
        <f t="shared" si="188"/>
        <v>2.5119495846026121</v>
      </c>
      <c r="AK384" s="29">
        <f t="shared" si="188"/>
        <v>2.5619495866544471</v>
      </c>
      <c r="AL384" s="29">
        <f t="shared" si="188"/>
        <v>1.012768136147173</v>
      </c>
      <c r="AM384" s="30">
        <f t="shared" si="188"/>
        <v>1.012768136147173</v>
      </c>
      <c r="AN384" s="31">
        <f t="shared" si="188"/>
        <v>3.2566289369004862</v>
      </c>
      <c r="AO384" s="32">
        <f t="shared" si="188"/>
        <v>0.89922506086377174</v>
      </c>
      <c r="AP384" s="32">
        <f t="shared" si="188"/>
        <v>0.89922506086377174</v>
      </c>
      <c r="AQ384" s="33">
        <f t="shared" si="188"/>
        <v>6.1232467163483015</v>
      </c>
      <c r="AR384" s="33">
        <f t="shared" si="188"/>
        <v>10.480819822182657</v>
      </c>
      <c r="AS384" s="33">
        <f t="shared" si="188"/>
        <v>19.768653581918468</v>
      </c>
      <c r="AT384" s="34">
        <f t="shared" si="188"/>
        <v>0.4</v>
      </c>
      <c r="AU384" s="34">
        <f t="shared" si="188"/>
        <v>0.4</v>
      </c>
      <c r="AV384" s="35">
        <f t="shared" si="188"/>
        <v>2.1515741533057597</v>
      </c>
      <c r="AW384" s="35">
        <f t="shared" si="188"/>
        <v>2.1515664336924849</v>
      </c>
      <c r="AX384" s="36">
        <f t="shared" si="188"/>
        <v>2.9864756262324406</v>
      </c>
      <c r="AY384" s="36">
        <f t="shared" si="188"/>
        <v>2.9864686261049154</v>
      </c>
    </row>
    <row r="386" spans="3:52" x14ac:dyDescent="0.3">
      <c r="C386" t="s">
        <v>31</v>
      </c>
      <c r="D386">
        <v>1</v>
      </c>
      <c r="E386" t="s">
        <v>86</v>
      </c>
      <c r="F386">
        <v>0</v>
      </c>
      <c r="G386" s="29">
        <f>300*G314*G86</f>
        <v>0</v>
      </c>
      <c r="H386" s="29">
        <f t="shared" ref="H386:X386" si="190">300*H314*H86</f>
        <v>0</v>
      </c>
      <c r="I386" s="29">
        <f t="shared" si="190"/>
        <v>0</v>
      </c>
      <c r="J386" s="29">
        <f t="shared" si="190"/>
        <v>0</v>
      </c>
      <c r="K386" s="29">
        <f t="shared" si="190"/>
        <v>0</v>
      </c>
      <c r="L386" s="30">
        <f t="shared" si="190"/>
        <v>0</v>
      </c>
      <c r="M386" s="31">
        <f t="shared" si="190"/>
        <v>0</v>
      </c>
      <c r="N386" s="32">
        <f t="shared" si="190"/>
        <v>0</v>
      </c>
      <c r="O386" s="32">
        <f t="shared" si="190"/>
        <v>0</v>
      </c>
      <c r="P386" s="33">
        <f t="shared" si="190"/>
        <v>0</v>
      </c>
      <c r="Q386" s="33">
        <f t="shared" si="190"/>
        <v>0</v>
      </c>
      <c r="R386" s="33">
        <f t="shared" si="190"/>
        <v>0</v>
      </c>
      <c r="S386" s="34">
        <f t="shared" si="190"/>
        <v>0</v>
      </c>
      <c r="T386" s="34">
        <f t="shared" si="190"/>
        <v>0</v>
      </c>
      <c r="U386" s="35">
        <f t="shared" si="190"/>
        <v>0</v>
      </c>
      <c r="V386" s="35">
        <f t="shared" si="190"/>
        <v>0</v>
      </c>
      <c r="W386" s="36">
        <f t="shared" si="190"/>
        <v>0</v>
      </c>
      <c r="X386" s="36">
        <f t="shared" si="190"/>
        <v>0</v>
      </c>
      <c r="Y386" t="e">
        <f>NA()</f>
        <v>#N/A</v>
      </c>
      <c r="AD386" t="s">
        <v>31</v>
      </c>
      <c r="AE386">
        <v>1</v>
      </c>
      <c r="AF386" t="s">
        <v>86</v>
      </c>
      <c r="AG386">
        <f>AE14</f>
        <v>6.1169246739172793</v>
      </c>
      <c r="AH386" s="29">
        <f>300*AH314*AH86</f>
        <v>249.23625456055552</v>
      </c>
      <c r="AI386" s="29">
        <f t="shared" ref="AI386:AY386" si="191">300*AI314*AI86</f>
        <v>5244.7604645146866</v>
      </c>
      <c r="AJ386" s="29">
        <f t="shared" si="191"/>
        <v>571.89648430359875</v>
      </c>
      <c r="AK386" s="29">
        <f t="shared" si="191"/>
        <v>4091.9062068028406</v>
      </c>
      <c r="AL386" s="29">
        <f t="shared" si="191"/>
        <v>129.19560323931961</v>
      </c>
      <c r="AM386" s="30">
        <f t="shared" si="191"/>
        <v>505.88709035288565</v>
      </c>
      <c r="AN386" s="31">
        <f t="shared" si="191"/>
        <v>989.8839095410616</v>
      </c>
      <c r="AO386" s="32">
        <f t="shared" si="191"/>
        <v>337.56761384384083</v>
      </c>
      <c r="AP386" s="32">
        <f t="shared" si="191"/>
        <v>0</v>
      </c>
      <c r="AQ386" s="33">
        <f t="shared" si="191"/>
        <v>14628.056947658055</v>
      </c>
      <c r="AR386" s="33">
        <f t="shared" si="191"/>
        <v>10109.075605862865</v>
      </c>
      <c r="AS386" s="33">
        <f t="shared" si="191"/>
        <v>20361.553723958365</v>
      </c>
      <c r="AT386" s="34">
        <f t="shared" si="191"/>
        <v>390.19455691100273</v>
      </c>
      <c r="AU386" s="34">
        <f t="shared" si="191"/>
        <v>365.2165650169635</v>
      </c>
      <c r="AV386" s="35">
        <f t="shared" si="191"/>
        <v>2323.8646919950002</v>
      </c>
      <c r="AW386" s="35">
        <f t="shared" si="191"/>
        <v>2087.3055422119901</v>
      </c>
      <c r="AX386" s="36">
        <f t="shared" si="191"/>
        <v>11713.679936496457</v>
      </c>
      <c r="AY386" s="36">
        <f t="shared" si="191"/>
        <v>4699.8224078820422</v>
      </c>
      <c r="AZ386" t="e">
        <f>NA()</f>
        <v>#N/A</v>
      </c>
    </row>
    <row r="387" spans="3:52" x14ac:dyDescent="0.3">
      <c r="D387">
        <v>2</v>
      </c>
      <c r="F387">
        <v>1</v>
      </c>
      <c r="G387" s="29">
        <f t="shared" ref="G387:X401" si="192">300*G315*G87</f>
        <v>0.14765320899766424</v>
      </c>
      <c r="H387" s="29">
        <f t="shared" si="192"/>
        <v>309.4451654718477</v>
      </c>
      <c r="I387" s="29">
        <f t="shared" si="192"/>
        <v>3.4819713939405448</v>
      </c>
      <c r="J387" s="29">
        <f t="shared" si="192"/>
        <v>208.9116936222006</v>
      </c>
      <c r="K387" s="29">
        <f t="shared" si="192"/>
        <v>0.18285692426827752</v>
      </c>
      <c r="L387" s="30">
        <f t="shared" si="192"/>
        <v>3.9673252101931369</v>
      </c>
      <c r="M387" s="31">
        <f t="shared" si="192"/>
        <v>30.83692161855339</v>
      </c>
      <c r="N387" s="32">
        <f t="shared" si="192"/>
        <v>20.444917085793794</v>
      </c>
      <c r="O387" s="32">
        <f t="shared" si="192"/>
        <v>0</v>
      </c>
      <c r="P387" s="33">
        <f t="shared" si="192"/>
        <v>1530.5188888044195</v>
      </c>
      <c r="Q387" s="33">
        <f t="shared" si="192"/>
        <v>560.00475075689849</v>
      </c>
      <c r="R387" s="33">
        <f t="shared" si="192"/>
        <v>118.087518981187</v>
      </c>
      <c r="S387" s="34">
        <f t="shared" si="192"/>
        <v>34.472388011553008</v>
      </c>
      <c r="T387" s="34">
        <f t="shared" si="192"/>
        <v>19.50672442474988</v>
      </c>
      <c r="U387" s="35">
        <f t="shared" si="192"/>
        <v>167.78938109894972</v>
      </c>
      <c r="V387" s="35">
        <f t="shared" si="192"/>
        <v>153.46208190064198</v>
      </c>
      <c r="W387" s="36">
        <f t="shared" si="192"/>
        <v>845.24764852647604</v>
      </c>
      <c r="X387" s="36">
        <f t="shared" si="192"/>
        <v>330.76657405175132</v>
      </c>
      <c r="Y387" t="e">
        <f>NA()</f>
        <v>#N/A</v>
      </c>
      <c r="AE387">
        <v>2</v>
      </c>
      <c r="AG387">
        <f t="shared" ref="AG387:AG450" si="193">AE15</f>
        <v>6.4330545104874606</v>
      </c>
      <c r="AH387" s="29">
        <f t="shared" ref="AH387:AY401" si="194">300*AH315*AH87</f>
        <v>299.50108735467126</v>
      </c>
      <c r="AI387" s="29">
        <f t="shared" si="194"/>
        <v>5674.0891581588303</v>
      </c>
      <c r="AJ387" s="29">
        <f t="shared" si="194"/>
        <v>652.0036404731211</v>
      </c>
      <c r="AK387" s="29">
        <f t="shared" si="194"/>
        <v>4525.1636697100848</v>
      </c>
      <c r="AL387" s="29">
        <f t="shared" si="194"/>
        <v>151.71764717009702</v>
      </c>
      <c r="AM387" s="30">
        <f t="shared" si="194"/>
        <v>568.33361757633543</v>
      </c>
      <c r="AN387" s="31">
        <f t="shared" si="194"/>
        <v>1084.6721813962965</v>
      </c>
      <c r="AO387" s="32">
        <f t="shared" si="194"/>
        <v>363.82201170539525</v>
      </c>
      <c r="AP387" s="32">
        <f t="shared" si="194"/>
        <v>0</v>
      </c>
      <c r="AQ387" s="33">
        <f t="shared" si="194"/>
        <v>15526.293787543822</v>
      </c>
      <c r="AR387" s="33">
        <f t="shared" si="194"/>
        <v>10890.224310027579</v>
      </c>
      <c r="AS387" s="33">
        <f t="shared" si="194"/>
        <v>23025.082672651144</v>
      </c>
      <c r="AT387" s="34">
        <f t="shared" si="194"/>
        <v>415.94528619444293</v>
      </c>
      <c r="AU387" s="34">
        <f t="shared" si="194"/>
        <v>394.29234391263151</v>
      </c>
      <c r="AV387" s="35">
        <f t="shared" si="194"/>
        <v>2491.586905041213</v>
      </c>
      <c r="AW387" s="35">
        <f t="shared" si="194"/>
        <v>2236.6293136379491</v>
      </c>
      <c r="AX387" s="36">
        <f t="shared" si="194"/>
        <v>12501.545818710863</v>
      </c>
      <c r="AY387" s="36">
        <f t="shared" si="194"/>
        <v>5116.2061694347976</v>
      </c>
      <c r="AZ387" t="e">
        <f>NA()</f>
        <v>#N/A</v>
      </c>
    </row>
    <row r="388" spans="3:52" x14ac:dyDescent="0.3">
      <c r="D388">
        <v>3</v>
      </c>
      <c r="F388">
        <v>2</v>
      </c>
      <c r="G388" s="29">
        <f t="shared" si="192"/>
        <v>2.8939351375993301</v>
      </c>
      <c r="H388" s="29">
        <f t="shared" si="192"/>
        <v>857.0538726230194</v>
      </c>
      <c r="I388" s="29">
        <f t="shared" si="192"/>
        <v>26.080277226873136</v>
      </c>
      <c r="J388" s="29">
        <f t="shared" si="192"/>
        <v>578.14134256172463</v>
      </c>
      <c r="K388" s="29">
        <f t="shared" si="192"/>
        <v>2.5512055423977005</v>
      </c>
      <c r="L388" s="30">
        <f t="shared" si="192"/>
        <v>28.217236623351432</v>
      </c>
      <c r="M388" s="31">
        <f t="shared" si="192"/>
        <v>119.67020175394914</v>
      </c>
      <c r="N388" s="32">
        <f t="shared" si="192"/>
        <v>60.844256845257874</v>
      </c>
      <c r="O388" s="32">
        <f t="shared" si="192"/>
        <v>0</v>
      </c>
      <c r="P388" s="33">
        <f t="shared" si="192"/>
        <v>3697.0547531538391</v>
      </c>
      <c r="Q388" s="33">
        <f t="shared" si="192"/>
        <v>1753.6824444662388</v>
      </c>
      <c r="R388" s="33">
        <f t="shared" si="192"/>
        <v>952.990743712876</v>
      </c>
      <c r="S388" s="34">
        <f t="shared" si="192"/>
        <v>89.035296157089732</v>
      </c>
      <c r="T388" s="34">
        <f t="shared" si="192"/>
        <v>61.535839094644736</v>
      </c>
      <c r="U388" s="35">
        <f t="shared" si="192"/>
        <v>467.67396503617164</v>
      </c>
      <c r="V388" s="35">
        <f t="shared" si="192"/>
        <v>425.03579396105289</v>
      </c>
      <c r="W388" s="36">
        <f t="shared" si="192"/>
        <v>2152.5288654188048</v>
      </c>
      <c r="X388" s="36">
        <f t="shared" si="192"/>
        <v>895.76371615381038</v>
      </c>
      <c r="Y388" t="e">
        <f>NA()</f>
        <v>#N/A</v>
      </c>
      <c r="AE388">
        <v>3</v>
      </c>
      <c r="AG388">
        <f t="shared" si="193"/>
        <v>6.7655223075357256</v>
      </c>
      <c r="AH388" s="29">
        <f t="shared" si="194"/>
        <v>359.16410251331956</v>
      </c>
      <c r="AI388" s="29">
        <f t="shared" si="194"/>
        <v>6133.4714046795198</v>
      </c>
      <c r="AJ388" s="29">
        <f t="shared" si="194"/>
        <v>742.60001440270867</v>
      </c>
      <c r="AK388" s="29">
        <f t="shared" si="194"/>
        <v>4989.8235019152826</v>
      </c>
      <c r="AL388" s="29">
        <f t="shared" si="194"/>
        <v>177.82069125578678</v>
      </c>
      <c r="AM388" s="30">
        <f t="shared" si="194"/>
        <v>637.45056996224105</v>
      </c>
      <c r="AN388" s="31">
        <f t="shared" si="194"/>
        <v>1187.9836714334815</v>
      </c>
      <c r="AO388" s="32">
        <f t="shared" si="194"/>
        <v>392.00537921212492</v>
      </c>
      <c r="AP388" s="32">
        <f t="shared" si="194"/>
        <v>0</v>
      </c>
      <c r="AQ388" s="33">
        <f t="shared" si="194"/>
        <v>16474.820714110407</v>
      </c>
      <c r="AR388" s="33">
        <f t="shared" si="194"/>
        <v>11725.268644612899</v>
      </c>
      <c r="AS388" s="33">
        <f t="shared" si="194"/>
        <v>25990.592023873756</v>
      </c>
      <c r="AT388" s="34">
        <f t="shared" si="194"/>
        <v>443.24869243074397</v>
      </c>
      <c r="AU388" s="34">
        <f t="shared" si="194"/>
        <v>425.491566553067</v>
      </c>
      <c r="AV388" s="35">
        <f t="shared" si="194"/>
        <v>2670.5653974008701</v>
      </c>
      <c r="AW388" s="35">
        <f t="shared" si="194"/>
        <v>2395.8575895017248</v>
      </c>
      <c r="AX388" s="36">
        <f t="shared" si="194"/>
        <v>13324.064611603721</v>
      </c>
      <c r="AY388" s="36">
        <f t="shared" si="194"/>
        <v>5560.5251483609845</v>
      </c>
      <c r="AZ388" t="e">
        <f>NA()</f>
        <v>#N/A</v>
      </c>
    </row>
    <row r="389" spans="3:52" x14ac:dyDescent="0.3">
      <c r="D389">
        <v>4</v>
      </c>
      <c r="F389">
        <v>3</v>
      </c>
      <c r="G389" s="29">
        <f t="shared" si="192"/>
        <v>15.566671095466038</v>
      </c>
      <c r="H389" s="29">
        <f t="shared" si="192"/>
        <v>1635.6168684836796</v>
      </c>
      <c r="I389" s="29">
        <f t="shared" si="192"/>
        <v>82.451193813538964</v>
      </c>
      <c r="J389" s="29">
        <f t="shared" si="192"/>
        <v>1039.3068623414651</v>
      </c>
      <c r="K389" s="29">
        <f t="shared" si="192"/>
        <v>11.280467846625157</v>
      </c>
      <c r="L389" s="30">
        <f t="shared" si="192"/>
        <v>84.802546588280535</v>
      </c>
      <c r="M389" s="31">
        <f t="shared" si="192"/>
        <v>261.27080117463419</v>
      </c>
      <c r="N389" s="32">
        <f t="shared" si="192"/>
        <v>114.28336345817301</v>
      </c>
      <c r="O389" s="32">
        <f t="shared" si="192"/>
        <v>0</v>
      </c>
      <c r="P389" s="33">
        <f t="shared" si="192"/>
        <v>6144.6083552186537</v>
      </c>
      <c r="Q389" s="33">
        <f t="shared" si="192"/>
        <v>3368.4672575766808</v>
      </c>
      <c r="R389" s="33">
        <f t="shared" si="192"/>
        <v>3068.7688564037944</v>
      </c>
      <c r="S389" s="34">
        <f t="shared" si="192"/>
        <v>153.74021939764691</v>
      </c>
      <c r="T389" s="34">
        <f t="shared" si="192"/>
        <v>119.05603146857227</v>
      </c>
      <c r="U389" s="35">
        <f t="shared" si="192"/>
        <v>844.77624163469125</v>
      </c>
      <c r="V389" s="35">
        <f t="shared" si="192"/>
        <v>764.68924813976889</v>
      </c>
      <c r="W389" s="36">
        <f t="shared" si="192"/>
        <v>3977.2252709476152</v>
      </c>
      <c r="X389" s="36">
        <f t="shared" si="192"/>
        <v>1585.0515174741831</v>
      </c>
      <c r="Y389" t="e">
        <f>NA()</f>
        <v>#N/A</v>
      </c>
      <c r="AE389">
        <v>4</v>
      </c>
      <c r="AG389">
        <f t="shared" si="193"/>
        <v>7.1151724300087089</v>
      </c>
      <c r="AH389" s="29">
        <f t="shared" si="194"/>
        <v>429.79003529664277</v>
      </c>
      <c r="AI389" s="29">
        <f t="shared" si="194"/>
        <v>6624.2084564298857</v>
      </c>
      <c r="AJ389" s="29">
        <f t="shared" si="194"/>
        <v>844.91408262235859</v>
      </c>
      <c r="AK389" s="29">
        <f t="shared" si="194"/>
        <v>5486.4812653738027</v>
      </c>
      <c r="AL389" s="29">
        <f t="shared" si="194"/>
        <v>207.99393284569749</v>
      </c>
      <c r="AM389" s="30">
        <f t="shared" si="194"/>
        <v>713.76345721655741</v>
      </c>
      <c r="AN389" s="31">
        <f t="shared" si="194"/>
        <v>1300.5003892876398</v>
      </c>
      <c r="AO389" s="32">
        <f t="shared" si="194"/>
        <v>422.24433235207948</v>
      </c>
      <c r="AP389" s="32">
        <f t="shared" si="194"/>
        <v>0</v>
      </c>
      <c r="AQ389" s="33">
        <f t="shared" si="194"/>
        <v>17475.885032388283</v>
      </c>
      <c r="AR389" s="33">
        <f t="shared" si="194"/>
        <v>12617.064994089147</v>
      </c>
      <c r="AS389" s="33">
        <f t="shared" si="194"/>
        <v>29283.608917388665</v>
      </c>
      <c r="AT389" s="34">
        <f t="shared" si="194"/>
        <v>472.18055786823101</v>
      </c>
      <c r="AU389" s="34">
        <f t="shared" si="194"/>
        <v>458.94333769342205</v>
      </c>
      <c r="AV389" s="35">
        <f t="shared" si="194"/>
        <v>2861.4468162299772</v>
      </c>
      <c r="AW389" s="35">
        <f t="shared" si="194"/>
        <v>2565.5482875633325</v>
      </c>
      <c r="AX389" s="36">
        <f t="shared" si="194"/>
        <v>14181.84300029873</v>
      </c>
      <c r="AY389" s="36">
        <f t="shared" si="194"/>
        <v>6033.4220132418486</v>
      </c>
      <c r="AZ389" t="e">
        <f>NA()</f>
        <v>#N/A</v>
      </c>
    </row>
    <row r="390" spans="3:52" x14ac:dyDescent="0.3">
      <c r="D390">
        <v>5</v>
      </c>
      <c r="F390">
        <v>4</v>
      </c>
      <c r="G390" s="29">
        <f t="shared" si="192"/>
        <v>49.362938253392201</v>
      </c>
      <c r="H390" s="29">
        <f t="shared" si="192"/>
        <v>2636.7175034411403</v>
      </c>
      <c r="I390" s="29">
        <f t="shared" si="192"/>
        <v>183.16309354413406</v>
      </c>
      <c r="J390" s="29">
        <f t="shared" si="192"/>
        <v>1565.9264713968212</v>
      </c>
      <c r="K390" s="29">
        <f t="shared" si="192"/>
        <v>31.188924710916922</v>
      </c>
      <c r="L390" s="30">
        <f t="shared" si="192"/>
        <v>179.2827804084632</v>
      </c>
      <c r="M390" s="31">
        <f t="shared" si="192"/>
        <v>450.77309943243466</v>
      </c>
      <c r="N390" s="32">
        <f t="shared" si="192"/>
        <v>177.80073822871594</v>
      </c>
      <c r="O390" s="32">
        <f t="shared" si="192"/>
        <v>0</v>
      </c>
      <c r="P390" s="33">
        <f t="shared" si="192"/>
        <v>8763.462583677805</v>
      </c>
      <c r="Q390" s="33">
        <f t="shared" si="192"/>
        <v>5297.5168447052183</v>
      </c>
      <c r="R390" s="33">
        <f t="shared" si="192"/>
        <v>6791.1763500174275</v>
      </c>
      <c r="S390" s="34">
        <f t="shared" si="192"/>
        <v>225.13754402601</v>
      </c>
      <c r="T390" s="34">
        <f t="shared" si="192"/>
        <v>188.57786509443278</v>
      </c>
      <c r="U390" s="35">
        <f t="shared" si="192"/>
        <v>1277.6768132374323</v>
      </c>
      <c r="V390" s="35">
        <f t="shared" si="192"/>
        <v>1153.0783928284361</v>
      </c>
      <c r="W390" s="36">
        <f t="shared" si="192"/>
        <v>6377.6146123862272</v>
      </c>
      <c r="X390" s="36">
        <f t="shared" si="192"/>
        <v>2356.5405778705322</v>
      </c>
      <c r="Y390" t="e">
        <f>NA()</f>
        <v>#N/A</v>
      </c>
      <c r="AE390">
        <v>5</v>
      </c>
      <c r="AG390">
        <f t="shared" si="193"/>
        <v>7.482892880623127</v>
      </c>
      <c r="AH390" s="29">
        <f t="shared" si="194"/>
        <v>513.15555917745587</v>
      </c>
      <c r="AI390" s="29">
        <f t="shared" si="194"/>
        <v>7147.5860665478431</v>
      </c>
      <c r="AJ390" s="29">
        <f t="shared" si="194"/>
        <v>960.28991724797208</v>
      </c>
      <c r="AK390" s="29">
        <f t="shared" si="194"/>
        <v>6015.6192720624085</v>
      </c>
      <c r="AL390" s="29">
        <f t="shared" si="194"/>
        <v>242.7753210305178</v>
      </c>
      <c r="AM390" s="30">
        <f t="shared" si="194"/>
        <v>797.80590733730025</v>
      </c>
      <c r="AN390" s="31">
        <f t="shared" si="194"/>
        <v>1422.9460710909837</v>
      </c>
      <c r="AO390" s="32">
        <f t="shared" si="194"/>
        <v>454.67176722106069</v>
      </c>
      <c r="AP390" s="32">
        <f t="shared" si="194"/>
        <v>0</v>
      </c>
      <c r="AQ390" s="33">
        <f t="shared" si="194"/>
        <v>18531.766563802517</v>
      </c>
      <c r="AR390" s="33">
        <f t="shared" si="194"/>
        <v>13568.504281365182</v>
      </c>
      <c r="AS390" s="33">
        <f t="shared" si="194"/>
        <v>32930.212215316125</v>
      </c>
      <c r="AT390" s="34">
        <f t="shared" si="194"/>
        <v>502.81815377408606</v>
      </c>
      <c r="AU390" s="34">
        <f t="shared" si="194"/>
        <v>494.78105521394286</v>
      </c>
      <c r="AV390" s="35">
        <f t="shared" si="194"/>
        <v>3130.2722752772279</v>
      </c>
      <c r="AW390" s="35">
        <f t="shared" si="194"/>
        <v>2746.2780006848293</v>
      </c>
      <c r="AX390" s="36">
        <f t="shared" si="194"/>
        <v>15075.521158228095</v>
      </c>
      <c r="AY390" s="36">
        <f t="shared" si="194"/>
        <v>6535.4399742075766</v>
      </c>
      <c r="AZ390" t="e">
        <f>NA()</f>
        <v>#N/A</v>
      </c>
    </row>
    <row r="391" spans="3:52" x14ac:dyDescent="0.3">
      <c r="D391">
        <v>6</v>
      </c>
      <c r="F391">
        <v>5</v>
      </c>
      <c r="G391" s="29">
        <f t="shared" si="192"/>
        <v>117.26290264302433</v>
      </c>
      <c r="H391" s="29">
        <f t="shared" si="192"/>
        <v>3801.1071251745657</v>
      </c>
      <c r="I391" s="29">
        <f t="shared" si="192"/>
        <v>335.43356506451516</v>
      </c>
      <c r="J391" s="29">
        <f t="shared" si="192"/>
        <v>2656.2068089237277</v>
      </c>
      <c r="K391" s="29">
        <f t="shared" si="192"/>
        <v>66.720505093870642</v>
      </c>
      <c r="L391" s="30">
        <f t="shared" si="192"/>
        <v>312.8047824968379</v>
      </c>
      <c r="M391" s="31">
        <f t="shared" si="192"/>
        <v>683.65176734495105</v>
      </c>
      <c r="N391" s="32">
        <f t="shared" si="192"/>
        <v>249.49928309440409</v>
      </c>
      <c r="O391" s="32">
        <f t="shared" si="192"/>
        <v>0</v>
      </c>
      <c r="P391" s="33">
        <f t="shared" si="192"/>
        <v>11493.740754758028</v>
      </c>
      <c r="Q391" s="33">
        <f t="shared" si="192"/>
        <v>7467.6057528673255</v>
      </c>
      <c r="R391" s="33">
        <f t="shared" si="192"/>
        <v>12246.879032184197</v>
      </c>
      <c r="S391" s="34">
        <f t="shared" si="192"/>
        <v>301.24288114660527</v>
      </c>
      <c r="T391" s="34">
        <f t="shared" si="192"/>
        <v>267.70500511872007</v>
      </c>
      <c r="U391" s="35">
        <f t="shared" si="192"/>
        <v>1753.2999638978442</v>
      </c>
      <c r="V391" s="35">
        <f t="shared" si="192"/>
        <v>1578.4569521283975</v>
      </c>
      <c r="W391" s="36">
        <f t="shared" si="192"/>
        <v>8897.1307147971511</v>
      </c>
      <c r="X391" s="36">
        <f t="shared" si="192"/>
        <v>3297.0928658876974</v>
      </c>
      <c r="Y391" t="e">
        <f>NA()</f>
        <v>#N/A</v>
      </c>
      <c r="AE391">
        <v>6</v>
      </c>
      <c r="AG391">
        <f t="shared" si="193"/>
        <v>7.8696175551168945</v>
      </c>
      <c r="AH391" s="29">
        <f t="shared" si="194"/>
        <v>620.19722677284415</v>
      </c>
      <c r="AI391" s="29">
        <f t="shared" si="194"/>
        <v>7704.8765976844634</v>
      </c>
      <c r="AJ391" s="29">
        <f t="shared" si="194"/>
        <v>1090.1925267815118</v>
      </c>
      <c r="AK391" s="29">
        <f t="shared" si="194"/>
        <v>6577.6258746666645</v>
      </c>
      <c r="AL391" s="29">
        <f t="shared" si="194"/>
        <v>282.75235228495143</v>
      </c>
      <c r="AM391" s="30">
        <f t="shared" si="194"/>
        <v>890.11309896645537</v>
      </c>
      <c r="AN391" s="31">
        <f t="shared" si="194"/>
        <v>1556.0867153345109</v>
      </c>
      <c r="AO391" s="32">
        <f t="shared" si="194"/>
        <v>489.42688676370437</v>
      </c>
      <c r="AP391" s="32">
        <f t="shared" si="194"/>
        <v>0</v>
      </c>
      <c r="AQ391" s="33">
        <f t="shared" si="194"/>
        <v>19644.768800479189</v>
      </c>
      <c r="AR391" s="33">
        <f t="shared" si="194"/>
        <v>14582.494043157782</v>
      </c>
      <c r="AS391" s="33">
        <f t="shared" si="194"/>
        <v>36956.715164619702</v>
      </c>
      <c r="AT391" s="34">
        <f t="shared" si="194"/>
        <v>535.23996086858654</v>
      </c>
      <c r="AU391" s="34">
        <f t="shared" si="194"/>
        <v>533.14202344464775</v>
      </c>
      <c r="AV391" s="35">
        <f t="shared" si="194"/>
        <v>3434.1513630621907</v>
      </c>
      <c r="AW391" s="35">
        <f t="shared" si="194"/>
        <v>2954.7472511470601</v>
      </c>
      <c r="AX391" s="36">
        <f t="shared" si="194"/>
        <v>16005.760674414392</v>
      </c>
      <c r="AY391" s="36">
        <f t="shared" si="194"/>
        <v>7067.0251170320862</v>
      </c>
      <c r="AZ391" t="e">
        <f>NA()</f>
        <v>#N/A</v>
      </c>
    </row>
    <row r="392" spans="3:52" x14ac:dyDescent="0.3">
      <c r="D392">
        <v>7</v>
      </c>
      <c r="F392">
        <v>6</v>
      </c>
      <c r="G392" s="29">
        <f t="shared" si="192"/>
        <v>232.17912825543672</v>
      </c>
      <c r="H392" s="29">
        <f t="shared" si="192"/>
        <v>5088.0055664774063</v>
      </c>
      <c r="I392" s="29">
        <f t="shared" si="192"/>
        <v>543.7537598713094</v>
      </c>
      <c r="J392" s="29">
        <f t="shared" si="192"/>
        <v>3934.1329124930971</v>
      </c>
      <c r="K392" s="29">
        <f t="shared" si="192"/>
        <v>121.42334243079074</v>
      </c>
      <c r="L392" s="30">
        <f t="shared" si="192"/>
        <v>483.62773719356818</v>
      </c>
      <c r="M392" s="31">
        <f t="shared" si="192"/>
        <v>955.70005680081545</v>
      </c>
      <c r="N392" s="32">
        <f t="shared" si="192"/>
        <v>327.99722043675706</v>
      </c>
      <c r="O392" s="32">
        <f t="shared" si="192"/>
        <v>0</v>
      </c>
      <c r="P392" s="33">
        <f t="shared" si="192"/>
        <v>14296.874857395684</v>
      </c>
      <c r="Q392" s="33">
        <f t="shared" si="192"/>
        <v>9823.5681143110232</v>
      </c>
      <c r="R392" s="33">
        <f t="shared" si="192"/>
        <v>19416.138702991611</v>
      </c>
      <c r="S392" s="34">
        <f t="shared" si="192"/>
        <v>380.72730106896591</v>
      </c>
      <c r="T392" s="34">
        <f t="shared" si="192"/>
        <v>354.61623585499655</v>
      </c>
      <c r="U392" s="35">
        <f t="shared" si="192"/>
        <v>2262.4744796437981</v>
      </c>
      <c r="V392" s="35">
        <f t="shared" si="192"/>
        <v>2032.6220281180322</v>
      </c>
      <c r="W392" s="36">
        <f t="shared" si="192"/>
        <v>11420.974767749469</v>
      </c>
      <c r="X392" s="36">
        <f t="shared" si="192"/>
        <v>4547.5882666405969</v>
      </c>
      <c r="Y392" t="e">
        <f>NA()</f>
        <v>#N/A</v>
      </c>
      <c r="AE392">
        <v>7</v>
      </c>
      <c r="AG392">
        <f t="shared" si="193"/>
        <v>8.2763286140542487</v>
      </c>
      <c r="AH392" s="29">
        <f t="shared" si="194"/>
        <v>758.69284382478384</v>
      </c>
      <c r="AI392" s="29">
        <f t="shared" si="194"/>
        <v>8297.3435174229726</v>
      </c>
      <c r="AJ392" s="29">
        <f t="shared" si="194"/>
        <v>1236.2122558881922</v>
      </c>
      <c r="AK392" s="29">
        <f t="shared" si="194"/>
        <v>7172.8219959860917</v>
      </c>
      <c r="AL392" s="29">
        <f t="shared" si="194"/>
        <v>328.56182123676456</v>
      </c>
      <c r="AM392" s="30">
        <f t="shared" si="194"/>
        <v>991.2139550018461</v>
      </c>
      <c r="AN392" s="31">
        <f t="shared" si="194"/>
        <v>1700.7307495042717</v>
      </c>
      <c r="AO392" s="32">
        <f t="shared" si="194"/>
        <v>526.65517878864557</v>
      </c>
      <c r="AP392" s="32">
        <f t="shared" si="194"/>
        <v>0</v>
      </c>
      <c r="AQ392" s="33">
        <f t="shared" si="194"/>
        <v>20817.208667690196</v>
      </c>
      <c r="AR392" s="33">
        <f t="shared" si="194"/>
        <v>15661.93762235402</v>
      </c>
      <c r="AS392" s="33">
        <f t="shared" si="194"/>
        <v>41389.282885585933</v>
      </c>
      <c r="AT392" s="34">
        <f t="shared" si="194"/>
        <v>569.52534031749292</v>
      </c>
      <c r="AU392" s="34">
        <f t="shared" si="194"/>
        <v>574.16696797613201</v>
      </c>
      <c r="AV392" s="35">
        <f t="shared" si="194"/>
        <v>3760.4415100112892</v>
      </c>
      <c r="AW392" s="35">
        <f t="shared" si="194"/>
        <v>3239.7806835013316</v>
      </c>
      <c r="AX392" s="36">
        <f t="shared" si="194"/>
        <v>16973.225658119725</v>
      </c>
      <c r="AY392" s="36">
        <f t="shared" si="194"/>
        <v>7628.5321654797417</v>
      </c>
      <c r="AZ392" t="e">
        <f>NA()</f>
        <v>#N/A</v>
      </c>
    </row>
    <row r="393" spans="3:52" x14ac:dyDescent="0.3">
      <c r="D393">
        <v>8</v>
      </c>
      <c r="F393">
        <v>7</v>
      </c>
      <c r="G393" s="29">
        <f t="shared" si="192"/>
        <v>405.61259796923287</v>
      </c>
      <c r="H393" s="29">
        <f t="shared" si="192"/>
        <v>6461.7663336863934</v>
      </c>
      <c r="I393" s="29">
        <f t="shared" si="192"/>
        <v>810.41586726748062</v>
      </c>
      <c r="J393" s="29">
        <f t="shared" si="192"/>
        <v>5322.0985791031262</v>
      </c>
      <c r="K393" s="29">
        <f t="shared" si="192"/>
        <v>197.74447671586475</v>
      </c>
      <c r="L393" s="30">
        <f t="shared" si="192"/>
        <v>688.22833914652961</v>
      </c>
      <c r="M393" s="31">
        <f t="shared" si="192"/>
        <v>1263.0094225519872</v>
      </c>
      <c r="N393" s="32">
        <f t="shared" si="192"/>
        <v>412.21807547204099</v>
      </c>
      <c r="O393" s="32">
        <f t="shared" si="192"/>
        <v>0</v>
      </c>
      <c r="P393" s="33">
        <f t="shared" si="192"/>
        <v>17145.789038425992</v>
      </c>
      <c r="Q393" s="33">
        <f t="shared" si="192"/>
        <v>12321.857667667746</v>
      </c>
      <c r="R393" s="33">
        <f t="shared" si="192"/>
        <v>28179.686468315107</v>
      </c>
      <c r="S393" s="34">
        <f t="shared" si="192"/>
        <v>462.62768204472962</v>
      </c>
      <c r="T393" s="34">
        <f t="shared" si="192"/>
        <v>447.85493669190384</v>
      </c>
      <c r="U393" s="35">
        <f t="shared" si="192"/>
        <v>2798.2841839326702</v>
      </c>
      <c r="V393" s="35">
        <f t="shared" si="192"/>
        <v>2509.4118115256279</v>
      </c>
      <c r="W393" s="36">
        <f t="shared" si="192"/>
        <v>13900.143629716344</v>
      </c>
      <c r="X393" s="36">
        <f t="shared" si="192"/>
        <v>5877.1053760297918</v>
      </c>
      <c r="Y393" t="e">
        <f>NA()</f>
        <v>#N/A</v>
      </c>
      <c r="AE393">
        <v>8</v>
      </c>
      <c r="AG393">
        <f t="shared" si="193"/>
        <v>8.7040589772085397</v>
      </c>
      <c r="AH393" s="29">
        <f t="shared" si="194"/>
        <v>927.44921481490553</v>
      </c>
      <c r="AI393" s="29">
        <f t="shared" si="194"/>
        <v>8926.2480775716067</v>
      </c>
      <c r="AJ393" s="29">
        <f t="shared" si="194"/>
        <v>1400.0679318526461</v>
      </c>
      <c r="AK393" s="29">
        <f t="shared" si="194"/>
        <v>7801.4938507883307</v>
      </c>
      <c r="AL393" s="29">
        <f t="shared" si="194"/>
        <v>380.88827093898431</v>
      </c>
      <c r="AM393" s="30">
        <f t="shared" si="194"/>
        <v>1101.6220565347414</v>
      </c>
      <c r="AN393" s="31">
        <f t="shared" si="194"/>
        <v>1857.7287558464407</v>
      </c>
      <c r="AO393" s="32">
        <f t="shared" si="194"/>
        <v>566.50833723862672</v>
      </c>
      <c r="AP393" s="32">
        <f t="shared" si="194"/>
        <v>0</v>
      </c>
      <c r="AQ393" s="33">
        <f t="shared" si="194"/>
        <v>22051.404784018177</v>
      </c>
      <c r="AR393" s="33">
        <f t="shared" si="194"/>
        <v>16809.710285045712</v>
      </c>
      <c r="AS393" s="33">
        <f t="shared" si="194"/>
        <v>46253.482072692677</v>
      </c>
      <c r="AT393" s="34">
        <f t="shared" si="194"/>
        <v>605.75415101400699</v>
      </c>
      <c r="AU393" s="34">
        <f t="shared" si="194"/>
        <v>617.99944135128953</v>
      </c>
      <c r="AV393" s="35">
        <f t="shared" si="194"/>
        <v>4109.7858413953636</v>
      </c>
      <c r="AW393" s="35">
        <f t="shared" si="194"/>
        <v>3545.748195610553</v>
      </c>
      <c r="AX393" s="36">
        <f t="shared" si="194"/>
        <v>17978.557444264949</v>
      </c>
      <c r="AY393" s="36">
        <f t="shared" si="194"/>
        <v>8220.2333206418516</v>
      </c>
      <c r="AZ393" t="e">
        <f>NA()</f>
        <v>#N/A</v>
      </c>
    </row>
    <row r="394" spans="3:52" x14ac:dyDescent="0.3">
      <c r="D394">
        <v>9</v>
      </c>
      <c r="F394">
        <v>8</v>
      </c>
      <c r="G394" s="29">
        <f t="shared" si="192"/>
        <v>662.3657780377614</v>
      </c>
      <c r="H394" s="29">
        <f t="shared" si="192"/>
        <v>7894.1524672938522</v>
      </c>
      <c r="I394" s="29">
        <f t="shared" si="192"/>
        <v>1135.9574774298553</v>
      </c>
      <c r="J394" s="29">
        <f t="shared" si="192"/>
        <v>6768.0570075324222</v>
      </c>
      <c r="K394" s="29">
        <f t="shared" si="192"/>
        <v>297.01756339311822</v>
      </c>
      <c r="L394" s="30">
        <f t="shared" si="192"/>
        <v>922.09029228946895</v>
      </c>
      <c r="M394" s="31">
        <f t="shared" si="192"/>
        <v>1601.9503957510767</v>
      </c>
      <c r="N394" s="32">
        <f t="shared" si="192"/>
        <v>501.28796395063858</v>
      </c>
      <c r="O394" s="32">
        <f t="shared" si="192"/>
        <v>0</v>
      </c>
      <c r="P394" s="33">
        <f t="shared" si="192"/>
        <v>20020.455387904229</v>
      </c>
      <c r="Q394" s="33">
        <f t="shared" si="192"/>
        <v>14927.165914024776</v>
      </c>
      <c r="R394" s="33">
        <f t="shared" si="192"/>
        <v>38356.289847471555</v>
      </c>
      <c r="S394" s="34">
        <f t="shared" si="192"/>
        <v>546.21171273914888</v>
      </c>
      <c r="T394" s="34">
        <f t="shared" si="192"/>
        <v>546.22053748025212</v>
      </c>
      <c r="U394" s="35">
        <f t="shared" si="192"/>
        <v>3538.058546011282</v>
      </c>
      <c r="V394" s="35">
        <f t="shared" si="192"/>
        <v>3045.4352323150588</v>
      </c>
      <c r="W394" s="36">
        <f t="shared" si="192"/>
        <v>16317.126840997402</v>
      </c>
      <c r="X394" s="36">
        <f t="shared" si="192"/>
        <v>7246.8288241744103</v>
      </c>
      <c r="Y394" t="e">
        <f>NA()</f>
        <v>#N/A</v>
      </c>
      <c r="AE394">
        <v>9</v>
      </c>
      <c r="AG394">
        <f t="shared" si="193"/>
        <v>9.1538949468576511</v>
      </c>
      <c r="AH394" s="29">
        <f t="shared" si="194"/>
        <v>1132.3489619806307</v>
      </c>
      <c r="AI394" s="29">
        <f t="shared" si="194"/>
        <v>9592.8577239169408</v>
      </c>
      <c r="AJ394" s="29">
        <f t="shared" si="194"/>
        <v>1583.6084024488143</v>
      </c>
      <c r="AK394" s="29">
        <f t="shared" si="194"/>
        <v>8463.9301473175055</v>
      </c>
      <c r="AL394" s="29">
        <f t="shared" si="194"/>
        <v>440.46086996349601</v>
      </c>
      <c r="AM394" s="30">
        <f t="shared" si="194"/>
        <v>1221.8252707174599</v>
      </c>
      <c r="AN394" s="31">
        <f t="shared" si="194"/>
        <v>2027.9726776686909</v>
      </c>
      <c r="AO394" s="32">
        <f t="shared" si="194"/>
        <v>609.14411797393143</v>
      </c>
      <c r="AP394" s="32">
        <f t="shared" si="194"/>
        <v>0</v>
      </c>
      <c r="AQ394" s="33">
        <f t="shared" si="194"/>
        <v>23349.66410969957</v>
      </c>
      <c r="AR394" s="33">
        <f t="shared" si="194"/>
        <v>18028.632090211548</v>
      </c>
      <c r="AS394" s="33">
        <f t="shared" si="194"/>
        <v>51573.762149184331</v>
      </c>
      <c r="AT394" s="34">
        <f t="shared" si="194"/>
        <v>644.00630888266801</v>
      </c>
      <c r="AU394" s="34">
        <f t="shared" si="194"/>
        <v>664.78510883449792</v>
      </c>
      <c r="AV394" s="35">
        <f t="shared" si="194"/>
        <v>4482.7475035283906</v>
      </c>
      <c r="AW394" s="35">
        <f t="shared" si="194"/>
        <v>3873.2386700089501</v>
      </c>
      <c r="AX394" s="36">
        <f t="shared" si="194"/>
        <v>19022.343753698769</v>
      </c>
      <c r="AY394" s="36">
        <f t="shared" si="194"/>
        <v>8842.3295319893514</v>
      </c>
      <c r="AZ394" t="e">
        <f>NA()</f>
        <v>#N/A</v>
      </c>
    </row>
    <row r="395" spans="3:52" x14ac:dyDescent="0.3">
      <c r="D395">
        <v>10</v>
      </c>
      <c r="F395">
        <v>9</v>
      </c>
      <c r="G395" s="29">
        <f t="shared" si="192"/>
        <v>1058.9774119268013</v>
      </c>
      <c r="H395" s="29">
        <f t="shared" si="192"/>
        <v>9364.2733974445928</v>
      </c>
      <c r="I395" s="29">
        <f t="shared" si="192"/>
        <v>1519.534730940333</v>
      </c>
      <c r="J395" s="29">
        <f t="shared" si="192"/>
        <v>8237.249765473056</v>
      </c>
      <c r="K395" s="29">
        <f t="shared" si="192"/>
        <v>419.56056005031309</v>
      </c>
      <c r="L395" s="30">
        <f t="shared" si="192"/>
        <v>1180.2578812710944</v>
      </c>
      <c r="M395" s="31">
        <f t="shared" si="192"/>
        <v>1969.1546337828145</v>
      </c>
      <c r="N395" s="32">
        <f t="shared" si="192"/>
        <v>594.47768538515845</v>
      </c>
      <c r="O395" s="32">
        <f t="shared" si="192"/>
        <v>0</v>
      </c>
      <c r="P395" s="33">
        <f t="shared" si="192"/>
        <v>22905.541314226219</v>
      </c>
      <c r="Q395" s="33">
        <f t="shared" si="192"/>
        <v>17610.383741064561</v>
      </c>
      <c r="R395" s="33">
        <f t="shared" si="192"/>
        <v>49731.2678715031</v>
      </c>
      <c r="S395" s="34">
        <f t="shared" si="192"/>
        <v>630.90468021388062</v>
      </c>
      <c r="T395" s="34">
        <f t="shared" si="192"/>
        <v>648.7042390881445</v>
      </c>
      <c r="U395" s="35">
        <f t="shared" si="192"/>
        <v>4354.5878793053971</v>
      </c>
      <c r="V395" s="35">
        <f t="shared" si="192"/>
        <v>3760.6111942783386</v>
      </c>
      <c r="W395" s="36">
        <f t="shared" si="192"/>
        <v>18666.811759698219</v>
      </c>
      <c r="X395" s="36">
        <f t="shared" si="192"/>
        <v>8629.6079110532555</v>
      </c>
      <c r="Y395" t="e">
        <f>NA()</f>
        <v>#N/A</v>
      </c>
      <c r="AE395">
        <v>10</v>
      </c>
      <c r="AG395">
        <f t="shared" si="193"/>
        <v>9.6269789666544039</v>
      </c>
      <c r="AH395" s="29">
        <f t="shared" si="194"/>
        <v>1379.9648491225307</v>
      </c>
      <c r="AI395" s="29">
        <f t="shared" si="194"/>
        <v>10298.455523104652</v>
      </c>
      <c r="AJ395" s="29">
        <f t="shared" si="194"/>
        <v>1788.8120674422662</v>
      </c>
      <c r="AK395" s="29">
        <f t="shared" si="194"/>
        <v>9160.4614355100912</v>
      </c>
      <c r="AL395" s="29">
        <f t="shared" si="194"/>
        <v>508.04843498430836</v>
      </c>
      <c r="AM395" s="30">
        <f t="shared" si="194"/>
        <v>1352.2741294747636</v>
      </c>
      <c r="AN395" s="31">
        <f t="shared" si="194"/>
        <v>2212.3944208027046</v>
      </c>
      <c r="AO395" s="32">
        <f t="shared" si="194"/>
        <v>654.72611960634231</v>
      </c>
      <c r="AP395" s="32">
        <f t="shared" si="194"/>
        <v>0</v>
      </c>
      <c r="AQ395" s="33">
        <f t="shared" si="194"/>
        <v>24714.266876569414</v>
      </c>
      <c r="AR395" s="33">
        <f t="shared" si="194"/>
        <v>19321.437368804549</v>
      </c>
      <c r="AS395" s="33">
        <f t="shared" si="194"/>
        <v>57372.869469723009</v>
      </c>
      <c r="AT395" s="34">
        <f t="shared" si="194"/>
        <v>684.36128401739995</v>
      </c>
      <c r="AU395" s="34">
        <f t="shared" si="194"/>
        <v>714.67090344541896</v>
      </c>
      <c r="AV395" s="35">
        <f t="shared" si="194"/>
        <v>4879.8117638519425</v>
      </c>
      <c r="AW395" s="35">
        <f t="shared" si="194"/>
        <v>4222.7587700602389</v>
      </c>
      <c r="AX395" s="36">
        <f t="shared" si="194"/>
        <v>20105.083519881384</v>
      </c>
      <c r="AY395" s="36">
        <f t="shared" si="194"/>
        <v>9494.9632718130815</v>
      </c>
      <c r="AZ395" t="e">
        <f>NA()</f>
        <v>#N/A</v>
      </c>
    </row>
    <row r="396" spans="3:52" x14ac:dyDescent="0.3">
      <c r="D396">
        <v>11</v>
      </c>
      <c r="F396">
        <v>10</v>
      </c>
      <c r="G396" s="29">
        <f t="shared" si="192"/>
        <v>1599.3649389116242</v>
      </c>
      <c r="H396" s="29">
        <f t="shared" si="192"/>
        <v>10857.37411102787</v>
      </c>
      <c r="I396" s="29">
        <f t="shared" si="192"/>
        <v>1959.2345363445077</v>
      </c>
      <c r="J396" s="29">
        <f t="shared" si="192"/>
        <v>9708.7537849999317</v>
      </c>
      <c r="K396" s="29">
        <f t="shared" si="192"/>
        <v>564.82860769135834</v>
      </c>
      <c r="L396" s="30">
        <f t="shared" si="192"/>
        <v>1457.7144677243373</v>
      </c>
      <c r="M396" s="31">
        <f t="shared" si="192"/>
        <v>2361.4980754450899</v>
      </c>
      <c r="N396" s="32">
        <f t="shared" si="192"/>
        <v>691.16682714310934</v>
      </c>
      <c r="O396" s="32">
        <f t="shared" si="192"/>
        <v>0</v>
      </c>
      <c r="P396" s="33">
        <f t="shared" si="192"/>
        <v>25789.028318759414</v>
      </c>
      <c r="Q396" s="33">
        <f t="shared" si="192"/>
        <v>20347.255750320521</v>
      </c>
      <c r="R396" s="33">
        <f t="shared" si="192"/>
        <v>62077.263379524316</v>
      </c>
      <c r="S396" s="34">
        <f t="shared" si="192"/>
        <v>716.24556729016138</v>
      </c>
      <c r="T396" s="34">
        <f t="shared" si="192"/>
        <v>754.44726305980794</v>
      </c>
      <c r="U396" s="35">
        <f t="shared" si="192"/>
        <v>5195.5727520144019</v>
      </c>
      <c r="V396" s="35">
        <f t="shared" si="192"/>
        <v>4501.2861678127983</v>
      </c>
      <c r="W396" s="36">
        <f t="shared" si="192"/>
        <v>20947.943842227243</v>
      </c>
      <c r="X396" s="36">
        <f t="shared" si="192"/>
        <v>10007.598361753926</v>
      </c>
      <c r="Y396" t="e">
        <f>NA()</f>
        <v>#N/A</v>
      </c>
      <c r="AE396">
        <v>11</v>
      </c>
      <c r="AG396">
        <f t="shared" si="193"/>
        <v>10.124512523078607</v>
      </c>
      <c r="AH396" s="29">
        <f t="shared" si="194"/>
        <v>1677.4366856404208</v>
      </c>
      <c r="AI396" s="29">
        <f t="shared" si="194"/>
        <v>11044.349650169308</v>
      </c>
      <c r="AJ396" s="29">
        <f t="shared" si="194"/>
        <v>2017.7839657482239</v>
      </c>
      <c r="AK396" s="29">
        <f t="shared" si="194"/>
        <v>9891.4987722865972</v>
      </c>
      <c r="AL396" s="29">
        <f t="shared" si="194"/>
        <v>584.4523204225884</v>
      </c>
      <c r="AM396" s="30">
        <f t="shared" si="194"/>
        <v>1493.3690482288514</v>
      </c>
      <c r="AN396" s="31">
        <f t="shared" si="194"/>
        <v>2411.9637584611614</v>
      </c>
      <c r="AO396" s="32">
        <f t="shared" si="194"/>
        <v>703.42347921693602</v>
      </c>
      <c r="AP396" s="32">
        <f t="shared" si="194"/>
        <v>0</v>
      </c>
      <c r="AQ396" s="33">
        <f t="shared" si="194"/>
        <v>26147.44969850063</v>
      </c>
      <c r="AR396" s="33">
        <f t="shared" si="194"/>
        <v>20690.740707511231</v>
      </c>
      <c r="AS396" s="33">
        <f t="shared" si="194"/>
        <v>63671.199027227129</v>
      </c>
      <c r="AT396" s="34">
        <f t="shared" si="194"/>
        <v>726.89753164110903</v>
      </c>
      <c r="AU396" s="34">
        <f t="shared" si="194"/>
        <v>767.80403967014956</v>
      </c>
      <c r="AV396" s="35">
        <f t="shared" si="194"/>
        <v>5301.3920213903266</v>
      </c>
      <c r="AW396" s="35">
        <f t="shared" si="194"/>
        <v>4594.7323138618876</v>
      </c>
      <c r="AX396" s="36">
        <f t="shared" si="194"/>
        <v>21227.148843061514</v>
      </c>
      <c r="AY396" s="36">
        <f t="shared" si="194"/>
        <v>10178.231642585411</v>
      </c>
      <c r="AZ396" t="e">
        <f>NA()</f>
        <v>#N/A</v>
      </c>
    </row>
    <row r="397" spans="3:52" x14ac:dyDescent="0.3">
      <c r="D397">
        <v>12</v>
      </c>
      <c r="F397">
        <v>11</v>
      </c>
      <c r="G397" s="29">
        <f t="shared" si="192"/>
        <v>2295.4910646059238</v>
      </c>
      <c r="H397" s="29">
        <f t="shared" si="192"/>
        <v>12363.30879801037</v>
      </c>
      <c r="I397" s="29">
        <f t="shared" si="192"/>
        <v>2452.3347335543972</v>
      </c>
      <c r="J397" s="29">
        <f t="shared" si="192"/>
        <v>11171.284194575048</v>
      </c>
      <c r="K397" s="29">
        <f t="shared" si="192"/>
        <v>731.58701387801943</v>
      </c>
      <c r="L397" s="30">
        <f t="shared" si="192"/>
        <v>1749.6321840755536</v>
      </c>
      <c r="M397" s="31">
        <f t="shared" si="192"/>
        <v>2776.0851347732996</v>
      </c>
      <c r="N397" s="32">
        <f t="shared" si="192"/>
        <v>790.81993608282937</v>
      </c>
      <c r="O397" s="32">
        <f t="shared" si="192"/>
        <v>0</v>
      </c>
      <c r="P397" s="33">
        <f t="shared" si="192"/>
        <v>28661.338597123482</v>
      </c>
      <c r="Q397" s="33">
        <f t="shared" si="192"/>
        <v>23117.432896661507</v>
      </c>
      <c r="R397" s="33">
        <f t="shared" si="192"/>
        <v>75168.773654563003</v>
      </c>
      <c r="S397" s="34">
        <f t="shared" si="192"/>
        <v>801.85875606869229</v>
      </c>
      <c r="T397" s="34">
        <f t="shared" si="192"/>
        <v>862.71187827187828</v>
      </c>
      <c r="U397" s="35">
        <f t="shared" si="192"/>
        <v>6049.5512431126945</v>
      </c>
      <c r="V397" s="35">
        <f t="shared" si="192"/>
        <v>5256.7231429055446</v>
      </c>
      <c r="W397" s="36">
        <f t="shared" si="192"/>
        <v>23160.017525329273</v>
      </c>
      <c r="X397" s="36">
        <f t="shared" si="192"/>
        <v>11369.670584967484</v>
      </c>
      <c r="Y397" t="e">
        <f>NA()</f>
        <v>#N/A</v>
      </c>
      <c r="AE397">
        <v>12</v>
      </c>
      <c r="AG397">
        <f t="shared" si="193"/>
        <v>10.647759196839573</v>
      </c>
      <c r="AH397" s="29">
        <f t="shared" si="194"/>
        <v>2032.2665155225507</v>
      </c>
      <c r="AI397" s="29">
        <f t="shared" si="194"/>
        <v>11831.881783629149</v>
      </c>
      <c r="AJ397" s="29">
        <f t="shared" si="194"/>
        <v>2272.7499447443379</v>
      </c>
      <c r="AK397" s="29">
        <f t="shared" si="194"/>
        <v>10657.56857776027</v>
      </c>
      <c r="AL397" s="29">
        <f t="shared" si="194"/>
        <v>670.49691458917823</v>
      </c>
      <c r="AM397" s="30">
        <f t="shared" si="194"/>
        <v>1645.4465347062637</v>
      </c>
      <c r="AN397" s="31">
        <f t="shared" si="194"/>
        <v>2627.6854419996007</v>
      </c>
      <c r="AO397" s="32">
        <f t="shared" si="194"/>
        <v>755.41047212401543</v>
      </c>
      <c r="AP397" s="32">
        <f t="shared" si="194"/>
        <v>0</v>
      </c>
      <c r="AQ397" s="33">
        <f t="shared" si="194"/>
        <v>27651.386769657274</v>
      </c>
      <c r="AR397" s="33">
        <f t="shared" si="194"/>
        <v>22138.999381929945</v>
      </c>
      <c r="AS397" s="33">
        <f t="shared" si="194"/>
        <v>70486.091472311251</v>
      </c>
      <c r="AT397" s="34">
        <f t="shared" si="194"/>
        <v>771.6918531628969</v>
      </c>
      <c r="AU397" s="34">
        <f t="shared" si="194"/>
        <v>824.33087577440358</v>
      </c>
      <c r="AV397" s="35">
        <f t="shared" si="194"/>
        <v>5747.8396210794654</v>
      </c>
      <c r="AW397" s="35">
        <f t="shared" si="194"/>
        <v>4989.5029997857555</v>
      </c>
      <c r="AX397" s="36">
        <f t="shared" si="194"/>
        <v>22388.745654132006</v>
      </c>
      <c r="AY397" s="36">
        <f t="shared" si="194"/>
        <v>10892.198476135609</v>
      </c>
      <c r="AZ397" t="e">
        <f>NA()</f>
        <v>#N/A</v>
      </c>
    </row>
    <row r="398" spans="3:52" x14ac:dyDescent="0.3">
      <c r="D398">
        <v>13</v>
      </c>
      <c r="F398">
        <v>12</v>
      </c>
      <c r="G398" s="29">
        <f t="shared" si="192"/>
        <v>3147.2832713662046</v>
      </c>
      <c r="H398" s="29">
        <f t="shared" si="192"/>
        <v>13875.142676780573</v>
      </c>
      <c r="I398" s="29">
        <f t="shared" si="192"/>
        <v>2995.5198626628849</v>
      </c>
      <c r="J398" s="29">
        <f t="shared" si="192"/>
        <v>12619.569068154033</v>
      </c>
      <c r="K398" s="29">
        <f t="shared" si="192"/>
        <v>918.08280110823716</v>
      </c>
      <c r="L398" s="30">
        <f t="shared" si="192"/>
        <v>2051.5278678748159</v>
      </c>
      <c r="M398" s="31">
        <f t="shared" si="192"/>
        <v>3210.2338707881986</v>
      </c>
      <c r="N398" s="32">
        <f t="shared" si="192"/>
        <v>892.96985759771303</v>
      </c>
      <c r="O398" s="32">
        <f t="shared" si="192"/>
        <v>0</v>
      </c>
      <c r="P398" s="33">
        <f t="shared" si="192"/>
        <v>31514.750936283366</v>
      </c>
      <c r="Q398" s="33">
        <f t="shared" si="192"/>
        <v>25903.773207800805</v>
      </c>
      <c r="R398" s="33">
        <f t="shared" si="192"/>
        <v>88791.830085654467</v>
      </c>
      <c r="S398" s="34">
        <f t="shared" si="192"/>
        <v>887.43476925675009</v>
      </c>
      <c r="T398" s="34">
        <f t="shared" si="192"/>
        <v>972.86027218738275</v>
      </c>
      <c r="U398" s="35">
        <f t="shared" si="192"/>
        <v>6908.292871233456</v>
      </c>
      <c r="V398" s="35">
        <f t="shared" si="192"/>
        <v>6018.8069892747535</v>
      </c>
      <c r="W398" s="36">
        <f t="shared" si="192"/>
        <v>25302.47324648995</v>
      </c>
      <c r="X398" s="36">
        <f t="shared" si="192"/>
        <v>12709.20736379405</v>
      </c>
      <c r="Y398" t="e">
        <f>NA()</f>
        <v>#N/A</v>
      </c>
      <c r="AE398">
        <v>13</v>
      </c>
      <c r="AG398">
        <f t="shared" si="193"/>
        <v>11.198047871978659</v>
      </c>
      <c r="AH398" s="29">
        <f t="shared" si="194"/>
        <v>2452.0360006183992</v>
      </c>
      <c r="AI398" s="29">
        <f t="shared" si="194"/>
        <v>12662.433134906691</v>
      </c>
      <c r="AJ398" s="29">
        <f t="shared" si="194"/>
        <v>2556.0474102483904</v>
      </c>
      <c r="AK398" s="29">
        <f t="shared" si="194"/>
        <v>11459.340524331163</v>
      </c>
      <c r="AL398" s="29">
        <f t="shared" si="194"/>
        <v>767.017518071979</v>
      </c>
      <c r="AM398" s="30">
        <f t="shared" si="194"/>
        <v>1808.7646065242047</v>
      </c>
      <c r="AN398" s="31">
        <f t="shared" si="194"/>
        <v>2860.5954153720177</v>
      </c>
      <c r="AO398" s="32">
        <f t="shared" si="194"/>
        <v>810.86600426118673</v>
      </c>
      <c r="AP398" s="32">
        <f t="shared" si="194"/>
        <v>0</v>
      </c>
      <c r="AQ398" s="33">
        <f t="shared" si="194"/>
        <v>29228.169069753065</v>
      </c>
      <c r="AR398" s="33">
        <f t="shared" si="194"/>
        <v>23668.472245563142</v>
      </c>
      <c r="AS398" s="33">
        <f t="shared" si="194"/>
        <v>77831.087042048021</v>
      </c>
      <c r="AT398" s="34">
        <f t="shared" si="194"/>
        <v>818.81868403077135</v>
      </c>
      <c r="AU398" s="34">
        <f t="shared" si="194"/>
        <v>884.39561549730035</v>
      </c>
      <c r="AV398" s="35">
        <f t="shared" si="194"/>
        <v>6219.4570412629664</v>
      </c>
      <c r="AW398" s="35">
        <f t="shared" si="194"/>
        <v>5407.3404912668157</v>
      </c>
      <c r="AX398" s="36">
        <f t="shared" si="194"/>
        <v>23589.874660007408</v>
      </c>
      <c r="AY398" s="36">
        <f t="shared" si="194"/>
        <v>11636.90401164094</v>
      </c>
      <c r="AZ398" t="e">
        <f>NA()</f>
        <v>#N/A</v>
      </c>
    </row>
    <row r="399" spans="3:52" x14ac:dyDescent="0.3">
      <c r="D399">
        <v>14</v>
      </c>
      <c r="F399">
        <v>13</v>
      </c>
      <c r="G399" s="29">
        <f t="shared" si="192"/>
        <v>4143.7097419776501</v>
      </c>
      <c r="H399" s="29">
        <f t="shared" si="192"/>
        <v>15388.052511437891</v>
      </c>
      <c r="I399" s="29">
        <f t="shared" si="192"/>
        <v>3585.0591409612603</v>
      </c>
      <c r="J399" s="29">
        <f t="shared" si="192"/>
        <v>14051.694391326499</v>
      </c>
      <c r="K399" s="29">
        <f t="shared" si="192"/>
        <v>1122.202470396983</v>
      </c>
      <c r="L399" s="30">
        <f t="shared" si="192"/>
        <v>2359.3516494983242</v>
      </c>
      <c r="M399" s="31">
        <f t="shared" si="192"/>
        <v>3661.4620741967015</v>
      </c>
      <c r="N399" s="32">
        <f t="shared" si="192"/>
        <v>997.20560092657433</v>
      </c>
      <c r="O399" s="32">
        <f t="shared" si="192"/>
        <v>0</v>
      </c>
      <c r="P399" s="33">
        <f t="shared" si="192"/>
        <v>34342.992587859677</v>
      </c>
      <c r="Q399" s="33">
        <f t="shared" si="192"/>
        <v>28691.806771521799</v>
      </c>
      <c r="R399" s="33">
        <f t="shared" si="192"/>
        <v>102750.01119368497</v>
      </c>
      <c r="S399" s="34">
        <f t="shared" si="192"/>
        <v>972.71659252784809</v>
      </c>
      <c r="T399" s="34">
        <f t="shared" si="192"/>
        <v>1084.3385414820411</v>
      </c>
      <c r="U399" s="35">
        <f t="shared" si="192"/>
        <v>7766.128686397562</v>
      </c>
      <c r="V399" s="35">
        <f t="shared" si="192"/>
        <v>6781.6237586200496</v>
      </c>
      <c r="W399" s="36">
        <f t="shared" si="192"/>
        <v>27374.690096324044</v>
      </c>
      <c r="X399" s="36">
        <f t="shared" si="192"/>
        <v>14022.457241975659</v>
      </c>
      <c r="Y399" t="e">
        <f>NA()</f>
        <v>#N/A</v>
      </c>
      <c r="AE399">
        <v>14</v>
      </c>
      <c r="AG399">
        <f t="shared" si="193"/>
        <v>11.776776110822025</v>
      </c>
      <c r="AH399" s="29">
        <f t="shared" si="194"/>
        <v>2944.0683378923281</v>
      </c>
      <c r="AI399" s="29">
        <f t="shared" si="194"/>
        <v>13537.426820713797</v>
      </c>
      <c r="AJ399" s="29">
        <f t="shared" si="194"/>
        <v>2870.1121386054724</v>
      </c>
      <c r="AK399" s="29">
        <f t="shared" si="194"/>
        <v>12297.645573192214</v>
      </c>
      <c r="AL399" s="29">
        <f t="shared" si="194"/>
        <v>874.84543819317514</v>
      </c>
      <c r="AM399" s="30">
        <f t="shared" si="194"/>
        <v>1983.4877109699701</v>
      </c>
      <c r="AN399" s="31">
        <f t="shared" si="194"/>
        <v>3111.7560277406205</v>
      </c>
      <c r="AO399" s="32">
        <f t="shared" si="194"/>
        <v>869.97298520834033</v>
      </c>
      <c r="AP399" s="32">
        <f t="shared" si="194"/>
        <v>0</v>
      </c>
      <c r="AQ399" s="33">
        <f t="shared" si="194"/>
        <v>30879.781511350142</v>
      </c>
      <c r="AR399" s="33">
        <f t="shared" si="194"/>
        <v>25281.175155917372</v>
      </c>
      <c r="AS399" s="33">
        <f t="shared" si="194"/>
        <v>85715.152120819679</v>
      </c>
      <c r="AT399" s="34">
        <f t="shared" si="194"/>
        <v>868.34930565365698</v>
      </c>
      <c r="AU399" s="34">
        <f t="shared" si="194"/>
        <v>948.13884115998439</v>
      </c>
      <c r="AV399" s="35">
        <f t="shared" si="194"/>
        <v>6716.5136807134286</v>
      </c>
      <c r="AW399" s="35">
        <f t="shared" si="194"/>
        <v>5848.4496069932447</v>
      </c>
      <c r="AX399" s="36">
        <f t="shared" si="194"/>
        <v>24830.294015045049</v>
      </c>
      <c r="AY399" s="36">
        <f t="shared" si="194"/>
        <v>12412.370786000474</v>
      </c>
      <c r="AZ399" t="e">
        <f>NA()</f>
        <v>#N/A</v>
      </c>
    </row>
    <row r="400" spans="3:52" x14ac:dyDescent="0.3">
      <c r="D400">
        <v>15</v>
      </c>
      <c r="F400">
        <v>14</v>
      </c>
      <c r="G400" s="29">
        <f t="shared" si="192"/>
        <v>5266.5030541782935</v>
      </c>
      <c r="H400" s="29">
        <f t="shared" si="192"/>
        <v>16898.54322634052</v>
      </c>
      <c r="I400" s="29">
        <f t="shared" si="192"/>
        <v>4216.9523346951892</v>
      </c>
      <c r="J400" s="29">
        <f t="shared" si="192"/>
        <v>15467.370292156413</v>
      </c>
      <c r="K400" s="29">
        <f t="shared" si="192"/>
        <v>1341.6097288051019</v>
      </c>
      <c r="L400" s="30">
        <f t="shared" si="192"/>
        <v>2669.5279905420653</v>
      </c>
      <c r="M400" s="31">
        <f t="shared" si="192"/>
        <v>4127.4742156013335</v>
      </c>
      <c r="N400" s="32">
        <f t="shared" si="192"/>
        <v>1103.1632054084191</v>
      </c>
      <c r="O400" s="32">
        <f t="shared" si="192"/>
        <v>0</v>
      </c>
      <c r="P400" s="33">
        <f t="shared" si="192"/>
        <v>37140.94388754823</v>
      </c>
      <c r="Q400" s="33">
        <f t="shared" si="192"/>
        <v>31469.314884913216</v>
      </c>
      <c r="R400" s="33">
        <f t="shared" si="192"/>
        <v>116867.75315803246</v>
      </c>
      <c r="S400" s="34">
        <f t="shared" si="192"/>
        <v>1057.4896230427446</v>
      </c>
      <c r="T400" s="34">
        <f t="shared" si="192"/>
        <v>1196.6641896926724</v>
      </c>
      <c r="U400" s="35">
        <f t="shared" si="192"/>
        <v>8619.3023523260545</v>
      </c>
      <c r="V400" s="35">
        <f t="shared" si="192"/>
        <v>7541.0035797071268</v>
      </c>
      <c r="W400" s="36">
        <f t="shared" si="192"/>
        <v>29376.157904311061</v>
      </c>
      <c r="X400" s="36">
        <f t="shared" si="192"/>
        <v>15307.40131439365</v>
      </c>
      <c r="Y400" t="e">
        <f>NA()</f>
        <v>#N/A</v>
      </c>
      <c r="AE400">
        <v>15</v>
      </c>
      <c r="AG400">
        <f t="shared" si="193"/>
        <v>12.385413703354873</v>
      </c>
      <c r="AH400" s="29">
        <f t="shared" si="194"/>
        <v>3515.0776174504322</v>
      </c>
      <c r="AI400" s="29">
        <f t="shared" si="194"/>
        <v>14458.325387403263</v>
      </c>
      <c r="AJ400" s="29">
        <f t="shared" si="194"/>
        <v>3217.4606300789133</v>
      </c>
      <c r="AK400" s="29">
        <f t="shared" si="194"/>
        <v>13173.481853876448</v>
      </c>
      <c r="AL400" s="29">
        <f t="shared" si="194"/>
        <v>994.79021601968054</v>
      </c>
      <c r="AM400" s="30">
        <f t="shared" si="194"/>
        <v>2169.6715187103705</v>
      </c>
      <c r="AN400" s="31">
        <f t="shared" si="194"/>
        <v>3382.2501372176034</v>
      </c>
      <c r="AO400" s="32">
        <f t="shared" si="194"/>
        <v>932.91756952337914</v>
      </c>
      <c r="AP400" s="32">
        <f t="shared" si="194"/>
        <v>0</v>
      </c>
      <c r="AQ400" s="33">
        <f t="shared" si="194"/>
        <v>32608.077984588963</v>
      </c>
      <c r="AR400" s="33">
        <f t="shared" si="194"/>
        <v>26978.833108045081</v>
      </c>
      <c r="AS400" s="33">
        <f t="shared" si="194"/>
        <v>94141.898471839333</v>
      </c>
      <c r="AT400" s="34">
        <f t="shared" si="194"/>
        <v>920.35097941840604</v>
      </c>
      <c r="AU400" s="34">
        <f t="shared" si="194"/>
        <v>1015.6958719428268</v>
      </c>
      <c r="AV400" s="35">
        <f t="shared" si="194"/>
        <v>7239.2631421336964</v>
      </c>
      <c r="AW400" s="35">
        <f t="shared" si="194"/>
        <v>6312.9820787221906</v>
      </c>
      <c r="AX400" s="36">
        <f t="shared" si="194"/>
        <v>26109.484947774923</v>
      </c>
      <c r="AY400" s="36">
        <f t="shared" si="194"/>
        <v>13218.604543501431</v>
      </c>
      <c r="AZ400" t="e">
        <f>NA()</f>
        <v>#N/A</v>
      </c>
    </row>
    <row r="401" spans="4:52" x14ac:dyDescent="0.3">
      <c r="D401">
        <v>16</v>
      </c>
      <c r="F401">
        <v>15</v>
      </c>
      <c r="G401" s="29">
        <f t="shared" si="192"/>
        <v>6494.6602375955954</v>
      </c>
      <c r="H401" s="29">
        <f t="shared" si="192"/>
        <v>18403.930305647285</v>
      </c>
      <c r="I401" s="29">
        <f t="shared" si="192"/>
        <v>5769.4611708724888</v>
      </c>
      <c r="J401" s="29">
        <f t="shared" ref="J401:X401" si="195">300*J329*J101</f>
        <v>16866.908708976604</v>
      </c>
      <c r="K401" s="29">
        <f t="shared" si="195"/>
        <v>1573.8608670582405</v>
      </c>
      <c r="L401" s="30">
        <f t="shared" si="195"/>
        <v>2978.96391362131</v>
      </c>
      <c r="M401" s="31">
        <f t="shared" si="195"/>
        <v>4606.1492030906229</v>
      </c>
      <c r="N401" s="32">
        <f t="shared" si="195"/>
        <v>1210.5186769026618</v>
      </c>
      <c r="O401" s="32">
        <f t="shared" si="195"/>
        <v>0</v>
      </c>
      <c r="P401" s="33">
        <f t="shared" si="195"/>
        <v>39904.418220198284</v>
      </c>
      <c r="Q401" s="33">
        <f t="shared" si="195"/>
        <v>34225.991701249397</v>
      </c>
      <c r="R401" s="33">
        <f t="shared" si="195"/>
        <v>130991.72014640384</v>
      </c>
      <c r="S401" s="34">
        <f t="shared" si="195"/>
        <v>1141.5740734246745</v>
      </c>
      <c r="T401" s="34">
        <f t="shared" si="195"/>
        <v>1309.4161242122086</v>
      </c>
      <c r="U401" s="35">
        <f t="shared" si="195"/>
        <v>9465.4158322779786</v>
      </c>
      <c r="V401" s="35">
        <f t="shared" si="195"/>
        <v>8294.0974574308784</v>
      </c>
      <c r="W401" s="36">
        <f t="shared" si="195"/>
        <v>31306.623834697559</v>
      </c>
      <c r="X401" s="36">
        <f t="shared" si="195"/>
        <v>16563.021019014377</v>
      </c>
      <c r="Y401" t="e">
        <f>NA()</f>
        <v>#N/A</v>
      </c>
      <c r="AE401">
        <v>16</v>
      </c>
      <c r="AG401">
        <f t="shared" si="193"/>
        <v>13.025506400031523</v>
      </c>
      <c r="AH401" s="29">
        <f t="shared" si="194"/>
        <v>4170.864839280569</v>
      </c>
      <c r="AI401" s="29">
        <f t="shared" si="194"/>
        <v>15426.622518208953</v>
      </c>
      <c r="AJ401" s="29">
        <f t="shared" si="194"/>
        <v>3600.6674996397956</v>
      </c>
      <c r="AK401" s="29">
        <f t="shared" ref="AK401:AY401" si="196">300*AK329*AK101</f>
        <v>14088.006933860624</v>
      </c>
      <c r="AL401" s="29">
        <f t="shared" si="196"/>
        <v>1127.6190115543952</v>
      </c>
      <c r="AM401" s="30">
        <f t="shared" si="196"/>
        <v>2367.2480417110469</v>
      </c>
      <c r="AN401" s="31">
        <f t="shared" si="196"/>
        <v>3673.1739995946577</v>
      </c>
      <c r="AO401" s="32">
        <f t="shared" si="196"/>
        <v>999.88825378868898</v>
      </c>
      <c r="AP401" s="32">
        <f t="shared" si="196"/>
        <v>0</v>
      </c>
      <c r="AQ401" s="33">
        <f t="shared" si="196"/>
        <v>34414.754280174966</v>
      </c>
      <c r="AR401" s="33">
        <f t="shared" si="196"/>
        <v>28762.829349655796</v>
      </c>
      <c r="AS401" s="33">
        <f t="shared" si="196"/>
        <v>103108.81948221239</v>
      </c>
      <c r="AT401" s="34">
        <f t="shared" si="196"/>
        <v>974.88600177790522</v>
      </c>
      <c r="AU401" s="34">
        <f t="shared" si="196"/>
        <v>1087.1949433316663</v>
      </c>
      <c r="AV401" s="35">
        <f t="shared" si="196"/>
        <v>7787.9606305170228</v>
      </c>
      <c r="AW401" s="35">
        <f t="shared" si="196"/>
        <v>6801.0500569567903</v>
      </c>
      <c r="AX401" s="36">
        <f t="shared" si="196"/>
        <v>27426.621307254376</v>
      </c>
      <c r="AY401" s="36">
        <f t="shared" si="196"/>
        <v>14055.589266071747</v>
      </c>
      <c r="AZ401" t="e">
        <f>NA()</f>
        <v>#N/A</v>
      </c>
    </row>
    <row r="402" spans="4:52" x14ac:dyDescent="0.3">
      <c r="D402">
        <v>17</v>
      </c>
      <c r="F402">
        <v>16</v>
      </c>
      <c r="G402" s="29">
        <f t="shared" ref="G402:X416" si="197">300*G330*G102</f>
        <v>7808.0247832870982</v>
      </c>
      <c r="H402" s="29">
        <f t="shared" si="197"/>
        <v>19902.019460525091</v>
      </c>
      <c r="I402" s="29">
        <f t="shared" si="197"/>
        <v>7815.184965065886</v>
      </c>
      <c r="J402" s="29">
        <f t="shared" si="197"/>
        <v>18250.686417132882</v>
      </c>
      <c r="K402" s="29">
        <f t="shared" si="197"/>
        <v>1816.4979155209903</v>
      </c>
      <c r="L402" s="30">
        <f t="shared" si="197"/>
        <v>3285.0353120023283</v>
      </c>
      <c r="M402" s="31">
        <f t="shared" si="197"/>
        <v>5095.5289002018853</v>
      </c>
      <c r="N402" s="32">
        <f t="shared" si="197"/>
        <v>1318.9824002134624</v>
      </c>
      <c r="O402" s="32">
        <f t="shared" si="197"/>
        <v>0</v>
      </c>
      <c r="P402" s="33">
        <f t="shared" si="197"/>
        <v>42629.994128414568</v>
      </c>
      <c r="Q402" s="33">
        <f t="shared" si="197"/>
        <v>36953.167429438414</v>
      </c>
      <c r="R402" s="33">
        <f t="shared" si="197"/>
        <v>144990.82411313691</v>
      </c>
      <c r="S402" s="34">
        <f t="shared" si="197"/>
        <v>1224.8190964647335</v>
      </c>
      <c r="T402" s="34">
        <f t="shared" si="197"/>
        <v>1422.2264938352191</v>
      </c>
      <c r="U402" s="35">
        <f t="shared" si="197"/>
        <v>10302.992375819418</v>
      </c>
      <c r="V402" s="35">
        <f t="shared" si="197"/>
        <v>9039.0193450209808</v>
      </c>
      <c r="W402" s="36">
        <f t="shared" si="197"/>
        <v>33166.171002098214</v>
      </c>
      <c r="X402" s="36">
        <f t="shared" si="197"/>
        <v>17788.85023681149</v>
      </c>
      <c r="Y402" t="e">
        <f>NA()</f>
        <v>#N/A</v>
      </c>
      <c r="AE402">
        <v>17</v>
      </c>
      <c r="AG402">
        <f t="shared" si="193"/>
        <v>13.698679837501498</v>
      </c>
      <c r="AH402" s="29">
        <f t="shared" ref="AH402:AY416" si="198">300*AH330*AH102</f>
        <v>4916.1235593567271</v>
      </c>
      <c r="AI402" s="29">
        <f t="shared" si="198"/>
        <v>16443.828284746844</v>
      </c>
      <c r="AJ402" s="29">
        <f t="shared" si="198"/>
        <v>4022.3374419665492</v>
      </c>
      <c r="AK402" s="29">
        <f t="shared" si="198"/>
        <v>15042.51606612264</v>
      </c>
      <c r="AL402" s="29">
        <f t="shared" si="198"/>
        <v>1274.0333088920952</v>
      </c>
      <c r="AM402" s="30">
        <f t="shared" si="198"/>
        <v>2576.0116000974795</v>
      </c>
      <c r="AN402" s="31">
        <f t="shared" si="198"/>
        <v>3985.6288397275844</v>
      </c>
      <c r="AO402" s="32">
        <f t="shared" si="198"/>
        <v>1071.074816757671</v>
      </c>
      <c r="AP402" s="32">
        <f t="shared" si="198"/>
        <v>0</v>
      </c>
      <c r="AQ402" s="33">
        <f t="shared" si="198"/>
        <v>36301.318902512328</v>
      </c>
      <c r="AR402" s="33">
        <f t="shared" si="198"/>
        <v>30634.151870683527</v>
      </c>
      <c r="AS402" s="33">
        <f t="shared" si="198"/>
        <v>112606.5718024091</v>
      </c>
      <c r="AT402" s="34">
        <f t="shared" si="198"/>
        <v>1032.0106805574117</v>
      </c>
      <c r="AU402" s="34">
        <f t="shared" si="198"/>
        <v>1162.7552065694126</v>
      </c>
      <c r="AV402" s="35">
        <f t="shared" si="198"/>
        <v>8362.8788951543393</v>
      </c>
      <c r="AW402" s="35">
        <f t="shared" si="198"/>
        <v>7312.7402937795878</v>
      </c>
      <c r="AX402" s="36">
        <f t="shared" si="198"/>
        <v>28780.543719415458</v>
      </c>
      <c r="AY402" s="36">
        <f t="shared" si="198"/>
        <v>14923.275820200417</v>
      </c>
      <c r="AZ402" t="e">
        <f>NA()</f>
        <v>#N/A</v>
      </c>
    </row>
    <row r="403" spans="4:52" x14ac:dyDescent="0.3">
      <c r="D403">
        <v>18</v>
      </c>
      <c r="F403">
        <v>17</v>
      </c>
      <c r="G403" s="29">
        <f t="shared" si="197"/>
        <v>9189.1806542399227</v>
      </c>
      <c r="H403" s="29">
        <f t="shared" si="197"/>
        <v>21390.920541510055</v>
      </c>
      <c r="I403" s="29">
        <f t="shared" si="197"/>
        <v>9796.9820566813087</v>
      </c>
      <c r="J403" s="29">
        <f t="shared" si="197"/>
        <v>19618.908540155029</v>
      </c>
      <c r="K403" s="29">
        <f t="shared" si="197"/>
        <v>2067.1211295954918</v>
      </c>
      <c r="L403" s="30">
        <f t="shared" si="197"/>
        <v>3585.5593038384773</v>
      </c>
      <c r="M403" s="31">
        <f t="shared" si="197"/>
        <v>5593.8073581813978</v>
      </c>
      <c r="N403" s="32">
        <f t="shared" si="197"/>
        <v>1428.2946336880984</v>
      </c>
      <c r="O403" s="32">
        <f t="shared" si="197"/>
        <v>0</v>
      </c>
      <c r="P403" s="33">
        <f t="shared" si="197"/>
        <v>45314.884587240558</v>
      </c>
      <c r="Q403" s="33">
        <f t="shared" si="197"/>
        <v>39643.578691195056</v>
      </c>
      <c r="R403" s="33">
        <f t="shared" si="197"/>
        <v>158755.34176221918</v>
      </c>
      <c r="S403" s="34">
        <f t="shared" si="197"/>
        <v>1307.0981510695278</v>
      </c>
      <c r="T403" s="34">
        <f t="shared" si="197"/>
        <v>1534.7739195591471</v>
      </c>
      <c r="U403" s="35">
        <f t="shared" si="197"/>
        <v>11131.151966796544</v>
      </c>
      <c r="V403" s="35">
        <f t="shared" si="197"/>
        <v>9774.5614198912481</v>
      </c>
      <c r="W403" s="36">
        <f t="shared" si="197"/>
        <v>34955.23918191783</v>
      </c>
      <c r="X403" s="36">
        <f t="shared" si="197"/>
        <v>18984.715682252554</v>
      </c>
      <c r="Y403" t="e">
        <f>NA()</f>
        <v>#N/A</v>
      </c>
      <c r="AE403">
        <v>18</v>
      </c>
      <c r="AG403">
        <f t="shared" si="193"/>
        <v>14.40664366722172</v>
      </c>
      <c r="AH403" s="29">
        <f t="shared" si="198"/>
        <v>5754.4021933407766</v>
      </c>
      <c r="AI403" s="29">
        <f t="shared" si="198"/>
        <v>17511.447713751309</v>
      </c>
      <c r="AJ403" s="29">
        <f t="shared" si="198"/>
        <v>4538.8945932383995</v>
      </c>
      <c r="AK403" s="29">
        <f t="shared" si="198"/>
        <v>16038.407117419218</v>
      </c>
      <c r="AL403" s="29">
        <f t="shared" si="198"/>
        <v>1434.6432649380731</v>
      </c>
      <c r="AM403" s="30">
        <f t="shared" si="198"/>
        <v>2795.6062278718005</v>
      </c>
      <c r="AN403" s="31">
        <f t="shared" si="198"/>
        <v>4320.7110106147093</v>
      </c>
      <c r="AO403" s="32">
        <f t="shared" si="198"/>
        <v>1146.6670902130616</v>
      </c>
      <c r="AP403" s="32">
        <f t="shared" si="198"/>
        <v>0</v>
      </c>
      <c r="AQ403" s="33">
        <f t="shared" si="198"/>
        <v>38269.061822113101</v>
      </c>
      <c r="AR403" s="33">
        <f t="shared" si="198"/>
        <v>32593.33779362082</v>
      </c>
      <c r="AS403" s="33">
        <f t="shared" si="198"/>
        <v>122618.33422919385</v>
      </c>
      <c r="AT403" s="34">
        <f t="shared" si="198"/>
        <v>1091.7742340393283</v>
      </c>
      <c r="AU403" s="34">
        <f t="shared" si="198"/>
        <v>1242.4845504321618</v>
      </c>
      <c r="AV403" s="35">
        <f t="shared" si="198"/>
        <v>8964.3210771690774</v>
      </c>
      <c r="AW403" s="35">
        <f t="shared" si="198"/>
        <v>7848.1277431194803</v>
      </c>
      <c r="AX403" s="36">
        <f t="shared" si="198"/>
        <v>30169.738797257571</v>
      </c>
      <c r="AY403" s="36">
        <f t="shared" si="198"/>
        <v>15821.564177697417</v>
      </c>
      <c r="AZ403" t="e">
        <f>NA()</f>
        <v>#N/A</v>
      </c>
    </row>
    <row r="404" spans="4:52" x14ac:dyDescent="0.3">
      <c r="D404">
        <v>19</v>
      </c>
      <c r="F404">
        <v>18</v>
      </c>
      <c r="G404" s="29">
        <f t="shared" si="197"/>
        <v>10623.811959956505</v>
      </c>
      <c r="H404" s="29">
        <f t="shared" si="197"/>
        <v>22868.946524617397</v>
      </c>
      <c r="I404" s="29">
        <f t="shared" si="197"/>
        <v>11701.850802155792</v>
      </c>
      <c r="J404" s="29">
        <f t="shared" si="197"/>
        <v>20971.541196547121</v>
      </c>
      <c r="K404" s="29">
        <f t="shared" si="197"/>
        <v>2323.4430966768305</v>
      </c>
      <c r="L404" s="30">
        <f t="shared" si="197"/>
        <v>3878.7583866839477</v>
      </c>
      <c r="M404" s="31">
        <f t="shared" si="197"/>
        <v>6099.3207192259433</v>
      </c>
      <c r="N404" s="32">
        <f t="shared" si="197"/>
        <v>1538.2218164689036</v>
      </c>
      <c r="O404" s="32">
        <f t="shared" si="197"/>
        <v>0</v>
      </c>
      <c r="P404" s="33">
        <f t="shared" si="197"/>
        <v>47956.833445471246</v>
      </c>
      <c r="Q404" s="33">
        <f t="shared" si="197"/>
        <v>42291.175815981856</v>
      </c>
      <c r="R404" s="33">
        <f t="shared" si="197"/>
        <v>172195.46260260072</v>
      </c>
      <c r="S404" s="34">
        <f t="shared" si="197"/>
        <v>1388.3052859832328</v>
      </c>
      <c r="T404" s="34">
        <f t="shared" si="197"/>
        <v>1646.777805008197</v>
      </c>
      <c r="U404" s="35">
        <f t="shared" si="197"/>
        <v>11949.382058823465</v>
      </c>
      <c r="V404" s="35">
        <f t="shared" si="197"/>
        <v>10499.977919855133</v>
      </c>
      <c r="W404" s="36">
        <f t="shared" si="197"/>
        <v>36674.608019740379</v>
      </c>
      <c r="X404" s="36">
        <f t="shared" si="197"/>
        <v>20150.595244037715</v>
      </c>
      <c r="Y404" t="e">
        <f>NA()</f>
        <v>#N/A</v>
      </c>
      <c r="AE404">
        <v>19</v>
      </c>
      <c r="AG404">
        <f t="shared" si="193"/>
        <v>15.151195897440212</v>
      </c>
      <c r="AH404" s="29">
        <f t="shared" si="198"/>
        <v>6688.2328089800776</v>
      </c>
      <c r="AI404" s="29">
        <f t="shared" si="198"/>
        <v>18630.952885786828</v>
      </c>
      <c r="AJ404" s="29">
        <f t="shared" si="198"/>
        <v>6081.7595753398318</v>
      </c>
      <c r="AK404" s="29">
        <f t="shared" si="198"/>
        <v>17077.133934219677</v>
      </c>
      <c r="AL404" s="29">
        <f t="shared" si="198"/>
        <v>1609.940209032457</v>
      </c>
      <c r="AM404" s="30">
        <f t="shared" si="198"/>
        <v>3025.5151574165661</v>
      </c>
      <c r="AN404" s="31">
        <f t="shared" si="198"/>
        <v>4679.5006568072031</v>
      </c>
      <c r="AO404" s="32">
        <f t="shared" si="198"/>
        <v>1226.8535486857161</v>
      </c>
      <c r="AP404" s="32">
        <f t="shared" si="198"/>
        <v>0</v>
      </c>
      <c r="AQ404" s="33">
        <f t="shared" si="198"/>
        <v>40319.021260308728</v>
      </c>
      <c r="AR404" s="33">
        <f t="shared" si="198"/>
        <v>34640.416338061121</v>
      </c>
      <c r="AS404" s="33">
        <f t="shared" si="198"/>
        <v>133119.27823757593</v>
      </c>
      <c r="AT404" s="34">
        <f t="shared" si="198"/>
        <v>1154.2176160609808</v>
      </c>
      <c r="AU404" s="34">
        <f t="shared" si="198"/>
        <v>1326.4772518289049</v>
      </c>
      <c r="AV404" s="35">
        <f t="shared" si="198"/>
        <v>9592.6289036969356</v>
      </c>
      <c r="AW404" s="35">
        <f t="shared" si="198"/>
        <v>8407.2872203799307</v>
      </c>
      <c r="AX404" s="36">
        <f t="shared" si="198"/>
        <v>31592.323656426855</v>
      </c>
      <c r="AY404" s="36">
        <f t="shared" si="198"/>
        <v>16750.279651062523</v>
      </c>
      <c r="AZ404" t="e">
        <f>NA()</f>
        <v>#N/A</v>
      </c>
    </row>
    <row r="405" spans="4:52" x14ac:dyDescent="0.3">
      <c r="D405">
        <v>20</v>
      </c>
      <c r="F405">
        <v>19</v>
      </c>
      <c r="G405" s="29">
        <f t="shared" si="197"/>
        <v>12100.15405041681</v>
      </c>
      <c r="H405" s="29">
        <f t="shared" si="197"/>
        <v>24334.562878673663</v>
      </c>
      <c r="I405" s="29">
        <f t="shared" si="197"/>
        <v>13531.697042634358</v>
      </c>
      <c r="J405" s="29">
        <f t="shared" si="197"/>
        <v>22308.328668388924</v>
      </c>
      <c r="K405" s="29">
        <f t="shared" si="197"/>
        <v>2583.3270534331273</v>
      </c>
      <c r="L405" s="30">
        <f t="shared" si="197"/>
        <v>4163.2204873829578</v>
      </c>
      <c r="M405" s="31">
        <f t="shared" si="197"/>
        <v>6730.0497444147122</v>
      </c>
      <c r="N405" s="32">
        <f t="shared" si="197"/>
        <v>1648.5534988072843</v>
      </c>
      <c r="O405" s="32">
        <f t="shared" si="197"/>
        <v>0</v>
      </c>
      <c r="P405" s="33">
        <f t="shared" si="197"/>
        <v>50554.032161597483</v>
      </c>
      <c r="Q405" s="33">
        <f t="shared" si="197"/>
        <v>44890.959612409839</v>
      </c>
      <c r="R405" s="33">
        <f t="shared" si="197"/>
        <v>185239.51257529604</v>
      </c>
      <c r="S405" s="34">
        <f t="shared" si="197"/>
        <v>1468.3521167592221</v>
      </c>
      <c r="T405" s="34">
        <f t="shared" si="197"/>
        <v>1757.9935003701878</v>
      </c>
      <c r="U405" s="35">
        <f t="shared" si="197"/>
        <v>12757.3829990301</v>
      </c>
      <c r="V405" s="35">
        <f t="shared" si="197"/>
        <v>11214.827295734098</v>
      </c>
      <c r="W405" s="36">
        <f t="shared" si="197"/>
        <v>38325.360105253501</v>
      </c>
      <c r="X405" s="36">
        <f t="shared" si="197"/>
        <v>21286.546458310673</v>
      </c>
      <c r="Y405" t="e">
        <f>NA()</f>
        <v>#N/A</v>
      </c>
      <c r="AE405">
        <v>20</v>
      </c>
      <c r="AG405">
        <f t="shared" si="193"/>
        <v>15.934227459578645</v>
      </c>
      <c r="AH405" s="29">
        <f t="shared" si="198"/>
        <v>7719.3854798230141</v>
      </c>
      <c r="AI405" s="29">
        <f t="shared" si="198"/>
        <v>19803.749213723502</v>
      </c>
      <c r="AJ405" s="29">
        <f t="shared" si="198"/>
        <v>7682.3429266674884</v>
      </c>
      <c r="AK405" s="29">
        <f t="shared" si="198"/>
        <v>18160.150764005863</v>
      </c>
      <c r="AL405" s="29">
        <f t="shared" si="198"/>
        <v>1800.2679999739985</v>
      </c>
      <c r="AM405" s="30">
        <f t="shared" si="198"/>
        <v>3265.0530512127916</v>
      </c>
      <c r="AN405" s="31">
        <f t="shared" si="198"/>
        <v>5063.0488153100268</v>
      </c>
      <c r="AO405" s="32">
        <f t="shared" si="198"/>
        <v>1311.8197070906547</v>
      </c>
      <c r="AP405" s="32">
        <f t="shared" si="198"/>
        <v>0</v>
      </c>
      <c r="AQ405" s="33">
        <f t="shared" si="198"/>
        <v>42451.948650270475</v>
      </c>
      <c r="AR405" s="33">
        <f t="shared" si="198"/>
        <v>36774.851191973059</v>
      </c>
      <c r="AS405" s="33">
        <f t="shared" si="198"/>
        <v>144076.1858494195</v>
      </c>
      <c r="AT405" s="34">
        <f t="shared" si="198"/>
        <v>1219.3722723115438</v>
      </c>
      <c r="AU405" s="34">
        <f t="shared" si="198"/>
        <v>1414.8114666388315</v>
      </c>
      <c r="AV405" s="35">
        <f t="shared" si="198"/>
        <v>10248.184903199441</v>
      </c>
      <c r="AW405" s="35">
        <f t="shared" si="198"/>
        <v>8990.301777899509</v>
      </c>
      <c r="AX405" s="36">
        <f t="shared" si="198"/>
        <v>33046.035863588979</v>
      </c>
      <c r="AY405" s="36">
        <f t="shared" si="198"/>
        <v>17709.144042513239</v>
      </c>
      <c r="AZ405" t="e">
        <f>NA()</f>
        <v>#N/A</v>
      </c>
    </row>
    <row r="406" spans="4:52" x14ac:dyDescent="0.3">
      <c r="D406">
        <v>21</v>
      </c>
      <c r="F406">
        <v>20</v>
      </c>
      <c r="G406" s="29">
        <f t="shared" si="197"/>
        <v>13608.169329891065</v>
      </c>
      <c r="H406" s="29">
        <f t="shared" si="197"/>
        <v>25786.364612263962</v>
      </c>
      <c r="I406" s="29">
        <f t="shared" si="197"/>
        <v>15296.272641785237</v>
      </c>
      <c r="J406" s="29">
        <f t="shared" si="197"/>
        <v>23628.845019502631</v>
      </c>
      <c r="K406" s="29">
        <f t="shared" si="197"/>
        <v>2844.8120194115031</v>
      </c>
      <c r="L406" s="30">
        <f t="shared" si="197"/>
        <v>4437.8577617923738</v>
      </c>
      <c r="M406" s="31">
        <f t="shared" si="197"/>
        <v>7410.127778977755</v>
      </c>
      <c r="N406" s="32">
        <f t="shared" si="197"/>
        <v>1759.0997588420003</v>
      </c>
      <c r="O406" s="32">
        <f t="shared" si="197"/>
        <v>0</v>
      </c>
      <c r="P406" s="33">
        <f t="shared" si="197"/>
        <v>53105.0519914178</v>
      </c>
      <c r="Q406" s="33">
        <f t="shared" si="197"/>
        <v>47438.842035537418</v>
      </c>
      <c r="R406" s="33">
        <f t="shared" si="197"/>
        <v>197832.02848909871</v>
      </c>
      <c r="S406" s="34">
        <f t="shared" si="197"/>
        <v>1547.1653362237755</v>
      </c>
      <c r="T406" s="34">
        <f t="shared" si="197"/>
        <v>1868.208152837339</v>
      </c>
      <c r="U406" s="35">
        <f t="shared" si="197"/>
        <v>13554.9687298428</v>
      </c>
      <c r="V406" s="35">
        <f t="shared" si="197"/>
        <v>11918.860937566851</v>
      </c>
      <c r="W406" s="36">
        <f t="shared" si="197"/>
        <v>39908.835714920562</v>
      </c>
      <c r="X406" s="36">
        <f t="shared" si="197"/>
        <v>22392.674394073743</v>
      </c>
      <c r="Y406" t="e">
        <f>NA()</f>
        <v>#N/A</v>
      </c>
      <c r="AE406">
        <v>21</v>
      </c>
      <c r="AG406">
        <f t="shared" si="193"/>
        <v>16.75772701061085</v>
      </c>
      <c r="AH406" s="29">
        <f t="shared" si="198"/>
        <v>8849.1598854760268</v>
      </c>
      <c r="AI406" s="29">
        <f t="shared" si="198"/>
        <v>21031.136914251314</v>
      </c>
      <c r="AJ406" s="29">
        <f t="shared" si="198"/>
        <v>9323.7212362523369</v>
      </c>
      <c r="AK406" s="29">
        <f t="shared" si="198"/>
        <v>19288.850909287117</v>
      </c>
      <c r="AL406" s="29">
        <f t="shared" si="198"/>
        <v>2005.7941518887194</v>
      </c>
      <c r="AM406" s="30">
        <f t="shared" si="198"/>
        <v>3513.361649737541</v>
      </c>
      <c r="AN406" s="31">
        <f t="shared" si="198"/>
        <v>5472.3629092697702</v>
      </c>
      <c r="AO406" s="32">
        <f t="shared" si="198"/>
        <v>1401.7463166818266</v>
      </c>
      <c r="AP406" s="32">
        <f t="shared" si="198"/>
        <v>0</v>
      </c>
      <c r="AQ406" s="33">
        <f t="shared" si="198"/>
        <v>44668.271976708544</v>
      </c>
      <c r="AR406" s="33">
        <f t="shared" si="198"/>
        <v>38995.483290559285</v>
      </c>
      <c r="AS406" s="33">
        <f t="shared" si="198"/>
        <v>155447.25017457659</v>
      </c>
      <c r="AT406" s="34">
        <f t="shared" si="198"/>
        <v>1287.2588352542125</v>
      </c>
      <c r="AU406" s="34">
        <f t="shared" si="198"/>
        <v>1507.5465778707594</v>
      </c>
      <c r="AV406" s="35">
        <f t="shared" si="198"/>
        <v>10931.407692860121</v>
      </c>
      <c r="AW406" s="35">
        <f t="shared" si="198"/>
        <v>9597.2665916395981</v>
      </c>
      <c r="AX406" s="36">
        <f t="shared" si="198"/>
        <v>34528.228889676691</v>
      </c>
      <c r="AY406" s="36">
        <f t="shared" si="198"/>
        <v>18697.742993534397</v>
      </c>
      <c r="AZ406" t="e">
        <f>NA()</f>
        <v>#N/A</v>
      </c>
    </row>
    <row r="407" spans="4:52" x14ac:dyDescent="0.3">
      <c r="D407">
        <v>22</v>
      </c>
      <c r="F407">
        <v>21</v>
      </c>
      <c r="G407" s="29">
        <f t="shared" si="197"/>
        <v>15138.84751433159</v>
      </c>
      <c r="H407" s="29">
        <f t="shared" si="197"/>
        <v>27223.06709347482</v>
      </c>
      <c r="I407" s="29">
        <f t="shared" si="197"/>
        <v>17008.001145663566</v>
      </c>
      <c r="J407" s="29">
        <f t="shared" si="197"/>
        <v>24932.553103627393</v>
      </c>
      <c r="K407" s="29">
        <f t="shared" si="197"/>
        <v>3106.1272040124363</v>
      </c>
      <c r="L407" s="30">
        <f t="shared" si="197"/>
        <v>4701.8660786589035</v>
      </c>
      <c r="M407" s="31">
        <f t="shared" si="197"/>
        <v>8094.406020842659</v>
      </c>
      <c r="N407" s="32">
        <f t="shared" si="197"/>
        <v>1869.6890053316927</v>
      </c>
      <c r="O407" s="32">
        <f t="shared" si="197"/>
        <v>0</v>
      </c>
      <c r="P407" s="33">
        <f t="shared" si="197"/>
        <v>55608.788138151103</v>
      </c>
      <c r="Q407" s="33">
        <f t="shared" si="197"/>
        <v>49931.52648736089</v>
      </c>
      <c r="R407" s="33">
        <f t="shared" si="197"/>
        <v>209931.80563719751</v>
      </c>
      <c r="S407" s="34">
        <f t="shared" si="197"/>
        <v>1624.6846422585998</v>
      </c>
      <c r="T407" s="34">
        <f t="shared" si="197"/>
        <v>1977.2371175387698</v>
      </c>
      <c r="U407" s="35">
        <f t="shared" si="197"/>
        <v>14342.006502832968</v>
      </c>
      <c r="V407" s="35">
        <f t="shared" si="197"/>
        <v>12611.947398198252</v>
      </c>
      <c r="W407" s="36">
        <f t="shared" si="197"/>
        <v>41426.586309180268</v>
      </c>
      <c r="X407" s="36">
        <f t="shared" si="197"/>
        <v>23469.12015896885</v>
      </c>
      <c r="Y407" t="e">
        <f>NA()</f>
        <v>#N/A</v>
      </c>
      <c r="AE407">
        <v>22</v>
      </c>
      <c r="AG407">
        <f t="shared" si="193"/>
        <v>17.623785983633894</v>
      </c>
      <c r="AH407" s="29">
        <f t="shared" si="198"/>
        <v>10078.602336675085</v>
      </c>
      <c r="AI407" s="29">
        <f t="shared" si="198"/>
        <v>22314.268943558174</v>
      </c>
      <c r="AJ407" s="29">
        <f t="shared" si="198"/>
        <v>10994.355311679292</v>
      </c>
      <c r="AK407" s="29">
        <f t="shared" si="198"/>
        <v>20464.502987276763</v>
      </c>
      <c r="AL407" s="29">
        <f t="shared" si="198"/>
        <v>2226.4818383990096</v>
      </c>
      <c r="AM407" s="30">
        <f t="shared" si="198"/>
        <v>3769.4094710611917</v>
      </c>
      <c r="AN407" s="31">
        <f t="shared" si="198"/>
        <v>5908.3906181675693</v>
      </c>
      <c r="AO407" s="32">
        <f t="shared" si="198"/>
        <v>1496.80735157699</v>
      </c>
      <c r="AP407" s="32">
        <f t="shared" si="198"/>
        <v>0</v>
      </c>
      <c r="AQ407" s="33">
        <f t="shared" si="198"/>
        <v>46968.057762520511</v>
      </c>
      <c r="AR407" s="33">
        <f t="shared" si="198"/>
        <v>41300.475177337394</v>
      </c>
      <c r="AS407" s="33">
        <f t="shared" si="198"/>
        <v>167182.09164996599</v>
      </c>
      <c r="AT407" s="34">
        <f t="shared" si="198"/>
        <v>1357.8857676324615</v>
      </c>
      <c r="AU407" s="34">
        <f t="shared" si="198"/>
        <v>1604.7204246527072</v>
      </c>
      <c r="AV407" s="35">
        <f t="shared" si="198"/>
        <v>11642.739877625458</v>
      </c>
      <c r="AW407" s="35">
        <f t="shared" si="198"/>
        <v>10228.287415332059</v>
      </c>
      <c r="AX407" s="36">
        <f t="shared" si="198"/>
        <v>36035.87314269942</v>
      </c>
      <c r="AY407" s="36">
        <f t="shared" si="198"/>
        <v>19715.491103216231</v>
      </c>
      <c r="AZ407" t="e">
        <f>NA()</f>
        <v>#N/A</v>
      </c>
    </row>
    <row r="408" spans="4:52" x14ac:dyDescent="0.3">
      <c r="D408">
        <v>23</v>
      </c>
      <c r="F408">
        <v>22</v>
      </c>
      <c r="G408" s="29">
        <f t="shared" si="197"/>
        <v>16683.776015016309</v>
      </c>
      <c r="H408" s="29">
        <f t="shared" si="197"/>
        <v>28643.502678107114</v>
      </c>
      <c r="I408" s="29">
        <f t="shared" si="197"/>
        <v>18678.77158314794</v>
      </c>
      <c r="J408" s="29">
        <f t="shared" si="197"/>
        <v>26218.858040606585</v>
      </c>
      <c r="K408" s="29">
        <f t="shared" si="197"/>
        <v>3365.6979050487739</v>
      </c>
      <c r="L408" s="30">
        <f t="shared" si="197"/>
        <v>4954.6864455849991</v>
      </c>
      <c r="M408" s="31">
        <f t="shared" si="197"/>
        <v>8779.9663662586063</v>
      </c>
      <c r="N408" s="32">
        <f t="shared" si="197"/>
        <v>1980.1660909924015</v>
      </c>
      <c r="O408" s="32">
        <f t="shared" si="197"/>
        <v>0</v>
      </c>
      <c r="P408" s="33">
        <f t="shared" si="197"/>
        <v>58064.41330169217</v>
      </c>
      <c r="Q408" s="33">
        <f t="shared" si="197"/>
        <v>52366.404433864765</v>
      </c>
      <c r="R408" s="33">
        <f t="shared" si="197"/>
        <v>221510.00114318432</v>
      </c>
      <c r="S408" s="34">
        <f t="shared" si="197"/>
        <v>1700.8609967803256</v>
      </c>
      <c r="T408" s="34">
        <f t="shared" si="197"/>
        <v>2084.9208320757521</v>
      </c>
      <c r="U408" s="35">
        <f t="shared" si="197"/>
        <v>15118.382943503098</v>
      </c>
      <c r="V408" s="35">
        <f t="shared" si="197"/>
        <v>13294.02266091737</v>
      </c>
      <c r="W408" s="36">
        <f t="shared" si="197"/>
        <v>42880.330606718846</v>
      </c>
      <c r="X408" s="36">
        <f t="shared" si="197"/>
        <v>24516.059077839243</v>
      </c>
      <c r="Y408" t="e">
        <f>NA()</f>
        <v>#N/A</v>
      </c>
      <c r="AE408">
        <v>23</v>
      </c>
      <c r="AG408">
        <f t="shared" si="193"/>
        <v>18.534603899458592</v>
      </c>
      <c r="AH408" s="29">
        <f t="shared" si="198"/>
        <v>11408.550869359629</v>
      </c>
      <c r="AI408" s="29">
        <f t="shared" si="198"/>
        <v>23654.106792901719</v>
      </c>
      <c r="AJ408" s="29">
        <f t="shared" si="198"/>
        <v>12688.917781316488</v>
      </c>
      <c r="AK408" s="29">
        <f t="shared" si="198"/>
        <v>21688.187993765139</v>
      </c>
      <c r="AL408" s="29">
        <f t="shared" si="198"/>
        <v>2462.0640599912881</v>
      </c>
      <c r="AM408" s="30">
        <f t="shared" si="198"/>
        <v>4031.9961252213934</v>
      </c>
      <c r="AN408" s="31">
        <f t="shared" si="198"/>
        <v>6415.920072182048</v>
      </c>
      <c r="AO408" s="32">
        <f t="shared" si="198"/>
        <v>1597.1677805302238</v>
      </c>
      <c r="AP408" s="32">
        <f t="shared" si="198"/>
        <v>0</v>
      </c>
      <c r="AQ408" s="33">
        <f t="shared" si="198"/>
        <v>49350.972044043709</v>
      </c>
      <c r="AR408" s="33">
        <f t="shared" si="198"/>
        <v>43687.258296308552</v>
      </c>
      <c r="AS408" s="33">
        <f t="shared" si="198"/>
        <v>179222.01847918952</v>
      </c>
      <c r="AT408" s="34">
        <f t="shared" si="198"/>
        <v>1431.2479673405733</v>
      </c>
      <c r="AU408" s="34">
        <f t="shared" si="198"/>
        <v>1706.3464427034212</v>
      </c>
      <c r="AV408" s="35">
        <f t="shared" si="198"/>
        <v>12382.62865290893</v>
      </c>
      <c r="AW408" s="35">
        <f t="shared" si="198"/>
        <v>10883.473023215933</v>
      </c>
      <c r="AX408" s="36">
        <f t="shared" si="198"/>
        <v>37565.562696414658</v>
      </c>
      <c r="AY408" s="36">
        <f t="shared" si="198"/>
        <v>20761.596537056401</v>
      </c>
      <c r="AZ408" t="e">
        <f>NA()</f>
        <v>#N/A</v>
      </c>
    </row>
    <row r="409" spans="4:52" x14ac:dyDescent="0.3">
      <c r="D409">
        <v>24</v>
      </c>
      <c r="F409">
        <v>23</v>
      </c>
      <c r="G409" s="29">
        <f t="shared" si="197"/>
        <v>18234.961174778779</v>
      </c>
      <c r="H409" s="29">
        <f t="shared" si="197"/>
        <v>30046.618941907724</v>
      </c>
      <c r="I409" s="29">
        <f t="shared" si="197"/>
        <v>20318.329120484486</v>
      </c>
      <c r="J409" s="29">
        <f t="shared" si="197"/>
        <v>27487.150281438775</v>
      </c>
      <c r="K409" s="29">
        <f t="shared" si="197"/>
        <v>3622.1448386928964</v>
      </c>
      <c r="L409" s="30">
        <f t="shared" si="197"/>
        <v>5195.9691432504305</v>
      </c>
      <c r="M409" s="31">
        <f t="shared" si="197"/>
        <v>9464.3669137373563</v>
      </c>
      <c r="N409" s="32">
        <f t="shared" si="197"/>
        <v>2090.3906790038209</v>
      </c>
      <c r="O409" s="32">
        <f t="shared" si="197"/>
        <v>0</v>
      </c>
      <c r="P409" s="33">
        <f t="shared" si="197"/>
        <v>60471.338710768214</v>
      </c>
      <c r="Q409" s="33">
        <f t="shared" si="197"/>
        <v>54741.465715975886</v>
      </c>
      <c r="R409" s="33">
        <f t="shared" si="197"/>
        <v>232548.34599944882</v>
      </c>
      <c r="S409" s="34">
        <f t="shared" si="197"/>
        <v>1775.6551509679416</v>
      </c>
      <c r="T409" s="34">
        <f t="shared" si="197"/>
        <v>2191.1220789025706</v>
      </c>
      <c r="U409" s="35">
        <f t="shared" si="197"/>
        <v>15883.987130067908</v>
      </c>
      <c r="V409" s="35">
        <f t="shared" si="197"/>
        <v>13965.058880556835</v>
      </c>
      <c r="W409" s="36">
        <f t="shared" si="197"/>
        <v>44271.915023497422</v>
      </c>
      <c r="X409" s="36">
        <f t="shared" si="197"/>
        <v>25533.702515639099</v>
      </c>
      <c r="Y409" t="e">
        <f>NA()</f>
        <v>#N/A</v>
      </c>
      <c r="AE409">
        <v>24</v>
      </c>
      <c r="AG409">
        <f t="shared" si="193"/>
        <v>19.49249395270925</v>
      </c>
      <c r="AH409" s="29">
        <f t="shared" si="198"/>
        <v>12839.462062761084</v>
      </c>
      <c r="AI409" s="29">
        <f t="shared" si="198"/>
        <v>25051.375526892989</v>
      </c>
      <c r="AJ409" s="29">
        <f t="shared" si="198"/>
        <v>14408.140603061851</v>
      </c>
      <c r="AK409" s="29">
        <f t="shared" si="198"/>
        <v>22960.739877379834</v>
      </c>
      <c r="AL409" s="29">
        <f t="shared" si="198"/>
        <v>2712.0213944872221</v>
      </c>
      <c r="AM409" s="30">
        <f t="shared" si="198"/>
        <v>4299.7616916739225</v>
      </c>
      <c r="AN409" s="31">
        <f t="shared" si="198"/>
        <v>7064.2557869604452</v>
      </c>
      <c r="AO409" s="32">
        <f t="shared" si="198"/>
        <v>1702.9811217026063</v>
      </c>
      <c r="AP409" s="32">
        <f t="shared" si="198"/>
        <v>0</v>
      </c>
      <c r="AQ409" s="33">
        <f t="shared" si="198"/>
        <v>51816.240757126623</v>
      </c>
      <c r="AR409" s="33">
        <f t="shared" si="198"/>
        <v>46152.484732437166</v>
      </c>
      <c r="AS409" s="33">
        <f t="shared" si="198"/>
        <v>191500.5528970818</v>
      </c>
      <c r="AT409" s="34">
        <f t="shared" si="198"/>
        <v>1507.3253495331162</v>
      </c>
      <c r="AU409" s="34">
        <f t="shared" si="198"/>
        <v>1812.4107547320727</v>
      </c>
      <c r="AV409" s="35">
        <f t="shared" si="198"/>
        <v>13151.499759514076</v>
      </c>
      <c r="AW409" s="35">
        <f t="shared" si="198"/>
        <v>11562.921499133545</v>
      </c>
      <c r="AX409" s="36">
        <f t="shared" si="198"/>
        <v>39113.527888982557</v>
      </c>
      <c r="AY409" s="36">
        <f t="shared" si="198"/>
        <v>21835.026868797711</v>
      </c>
      <c r="AZ409" t="e">
        <f>NA()</f>
        <v>#N/A</v>
      </c>
    </row>
    <row r="410" spans="4:52" x14ac:dyDescent="0.3">
      <c r="D410">
        <v>25</v>
      </c>
      <c r="F410">
        <v>24</v>
      </c>
      <c r="G410" s="29">
        <f t="shared" si="197"/>
        <v>19784.815433181284</v>
      </c>
      <c r="H410" s="29">
        <f t="shared" si="197"/>
        <v>31431.476550303691</v>
      </c>
      <c r="I410" s="29">
        <f t="shared" si="197"/>
        <v>21933.758381159052</v>
      </c>
      <c r="J410" s="29">
        <f t="shared" si="197"/>
        <v>28736.837568267387</v>
      </c>
      <c r="K410" s="29">
        <f t="shared" si="197"/>
        <v>3874.2785546926157</v>
      </c>
      <c r="L410" s="30">
        <f t="shared" si="197"/>
        <v>5425.5409814570985</v>
      </c>
      <c r="M410" s="31">
        <f t="shared" si="197"/>
        <v>10145.588262450488</v>
      </c>
      <c r="N410" s="32">
        <f t="shared" si="197"/>
        <v>2200.2358182417875</v>
      </c>
      <c r="O410" s="32">
        <f t="shared" si="197"/>
        <v>0</v>
      </c>
      <c r="P410" s="33">
        <f t="shared" si="197"/>
        <v>62829.18118299124</v>
      </c>
      <c r="Q410" s="33">
        <f t="shared" si="197"/>
        <v>57055.220450736488</v>
      </c>
      <c r="R410" s="33">
        <f t="shared" si="197"/>
        <v>243037.49711813635</v>
      </c>
      <c r="S410" s="34">
        <f t="shared" si="197"/>
        <v>1849.036386996966</v>
      </c>
      <c r="T410" s="34">
        <f t="shared" si="197"/>
        <v>2295.7235754236312</v>
      </c>
      <c r="U410" s="35">
        <f t="shared" si="197"/>
        <v>16638.704098961134</v>
      </c>
      <c r="V410" s="35">
        <f t="shared" si="197"/>
        <v>14625.045808436327</v>
      </c>
      <c r="W410" s="36">
        <f t="shared" si="197"/>
        <v>45603.279084032045</v>
      </c>
      <c r="X410" s="36">
        <f t="shared" si="197"/>
        <v>26522.300270069911</v>
      </c>
      <c r="Y410" t="e">
        <f>NA()</f>
        <v>#N/A</v>
      </c>
      <c r="AE410">
        <v>25</v>
      </c>
      <c r="AG410">
        <f t="shared" si="193"/>
        <v>20.499888886619559</v>
      </c>
      <c r="AH410" s="29">
        <f t="shared" si="198"/>
        <v>14371.042098865484</v>
      </c>
      <c r="AI410" s="29">
        <f t="shared" si="198"/>
        <v>26506.519314712248</v>
      </c>
      <c r="AJ410" s="29">
        <f t="shared" si="198"/>
        <v>16157.771609199257</v>
      </c>
      <c r="AK410" s="29">
        <f t="shared" si="198"/>
        <v>24282.691619663568</v>
      </c>
      <c r="AL410" s="29">
        <f t="shared" si="198"/>
        <v>2975.5648260642261</v>
      </c>
      <c r="AM410" s="30">
        <f t="shared" si="198"/>
        <v>4571.201450042513</v>
      </c>
      <c r="AN410" s="31">
        <f t="shared" si="198"/>
        <v>7751.8599682358663</v>
      </c>
      <c r="AO410" s="32">
        <f t="shared" si="198"/>
        <v>1814.3867819693712</v>
      </c>
      <c r="AP410" s="32">
        <f t="shared" si="198"/>
        <v>0</v>
      </c>
      <c r="AQ410" s="33">
        <f t="shared" si="198"/>
        <v>54362.610043337496</v>
      </c>
      <c r="AR410" s="33">
        <f t="shared" si="198"/>
        <v>48691.985072468051</v>
      </c>
      <c r="AS410" s="33">
        <f t="shared" si="198"/>
        <v>203944.23565681648</v>
      </c>
      <c r="AT410" s="34">
        <f t="shared" si="198"/>
        <v>1586.081425186979</v>
      </c>
      <c r="AU410" s="34">
        <f t="shared" si="198"/>
        <v>1922.8692575430048</v>
      </c>
      <c r="AV410" s="35">
        <f t="shared" si="198"/>
        <v>13949.725937345131</v>
      </c>
      <c r="AW410" s="35">
        <f t="shared" si="198"/>
        <v>12266.700694851281</v>
      </c>
      <c r="AX410" s="36">
        <f t="shared" si="198"/>
        <v>40675.654017043154</v>
      </c>
      <c r="AY410" s="36">
        <f t="shared" si="198"/>
        <v>22934.477798559135</v>
      </c>
      <c r="AZ410" t="e">
        <f>NA()</f>
        <v>#N/A</v>
      </c>
    </row>
    <row r="411" spans="4:52" x14ac:dyDescent="0.3">
      <c r="D411">
        <v>26</v>
      </c>
      <c r="F411">
        <v>25</v>
      </c>
      <c r="G411" s="29">
        <f t="shared" si="197"/>
        <v>21326.224217411105</v>
      </c>
      <c r="H411" s="29">
        <f t="shared" si="197"/>
        <v>32797.246045801963</v>
      </c>
      <c r="I411" s="29">
        <f t="shared" si="197"/>
        <v>23529.603734514603</v>
      </c>
      <c r="J411" s="29">
        <f t="shared" si="197"/>
        <v>29967.367004271036</v>
      </c>
      <c r="K411" s="29">
        <f t="shared" si="197"/>
        <v>4121.0903168109089</v>
      </c>
      <c r="L411" s="30">
        <f t="shared" si="197"/>
        <v>5643.3758422829906</v>
      </c>
      <c r="M411" s="31">
        <f t="shared" si="197"/>
        <v>10821.978114949707</v>
      </c>
      <c r="N411" s="32">
        <f t="shared" si="197"/>
        <v>2309.5866923798108</v>
      </c>
      <c r="O411" s="32">
        <f t="shared" si="197"/>
        <v>0</v>
      </c>
      <c r="P411" s="33">
        <f t="shared" si="197"/>
        <v>65137.735092375602</v>
      </c>
      <c r="Q411" s="33">
        <f t="shared" si="197"/>
        <v>59306.630813894713</v>
      </c>
      <c r="R411" s="33">
        <f t="shared" si="197"/>
        <v>252975.54516719413</v>
      </c>
      <c r="S411" s="34">
        <f t="shared" si="197"/>
        <v>1920.9814376539121</v>
      </c>
      <c r="T411" s="34">
        <f t="shared" si="197"/>
        <v>2398.6258434350416</v>
      </c>
      <c r="U411" s="35">
        <f t="shared" si="197"/>
        <v>17382.414312823901</v>
      </c>
      <c r="V411" s="35">
        <f t="shared" si="197"/>
        <v>15273.980633177693</v>
      </c>
      <c r="W411" s="36">
        <f t="shared" si="197"/>
        <v>46876.42577359001</v>
      </c>
      <c r="X411" s="36">
        <f t="shared" si="197"/>
        <v>27482.142154367728</v>
      </c>
      <c r="Y411" t="e">
        <f>NA()</f>
        <v>#N/A</v>
      </c>
      <c r="AE411">
        <v>26</v>
      </c>
      <c r="AG411">
        <f t="shared" si="193"/>
        <v>21.559347171444852</v>
      </c>
      <c r="AH411" s="29">
        <f t="shared" si="198"/>
        <v>16001.763707835162</v>
      </c>
      <c r="AI411" s="29">
        <f t="shared" si="198"/>
        <v>28019.658488432357</v>
      </c>
      <c r="AJ411" s="29">
        <f t="shared" si="198"/>
        <v>17946.905653538768</v>
      </c>
      <c r="AK411" s="29">
        <f t="shared" si="198"/>
        <v>25654.228014120898</v>
      </c>
      <c r="AL411" s="29">
        <f t="shared" si="198"/>
        <v>3251.6251456829018</v>
      </c>
      <c r="AM411" s="30">
        <f t="shared" si="198"/>
        <v>4844.6860550501742</v>
      </c>
      <c r="AN411" s="31">
        <f t="shared" si="198"/>
        <v>8477.881048468771</v>
      </c>
      <c r="AO411" s="32">
        <f t="shared" si="198"/>
        <v>1931.5071868659727</v>
      </c>
      <c r="AP411" s="32">
        <f t="shared" si="198"/>
        <v>0</v>
      </c>
      <c r="AQ411" s="33">
        <f t="shared" si="198"/>
        <v>56988.30707826397</v>
      </c>
      <c r="AR411" s="33">
        <f t="shared" si="198"/>
        <v>51300.734190340445</v>
      </c>
      <c r="AS411" s="33">
        <f t="shared" si="198"/>
        <v>216473.70975227217</v>
      </c>
      <c r="AT411" s="34">
        <f t="shared" si="198"/>
        <v>1667.461898867768</v>
      </c>
      <c r="AU411" s="34">
        <f t="shared" si="198"/>
        <v>2037.6447613230862</v>
      </c>
      <c r="AV411" s="35">
        <f t="shared" si="198"/>
        <v>14777.591408350065</v>
      </c>
      <c r="AW411" s="35">
        <f t="shared" si="198"/>
        <v>12994.823625436056</v>
      </c>
      <c r="AX411" s="36">
        <f t="shared" si="198"/>
        <v>42247.506375940051</v>
      </c>
      <c r="AY411" s="36">
        <f t="shared" si="198"/>
        <v>24058.346196986033</v>
      </c>
      <c r="AZ411" t="e">
        <f>NA()</f>
        <v>#N/A</v>
      </c>
    </row>
    <row r="412" spans="4:52" x14ac:dyDescent="0.3">
      <c r="D412">
        <v>27</v>
      </c>
      <c r="F412">
        <v>26</v>
      </c>
      <c r="G412" s="29">
        <f t="shared" si="197"/>
        <v>22852.631542679297</v>
      </c>
      <c r="H412" s="29">
        <f t="shared" si="197"/>
        <v>34143.20347074914</v>
      </c>
      <c r="I412" s="29">
        <f t="shared" si="197"/>
        <v>25108.289948404225</v>
      </c>
      <c r="J412" s="29">
        <f t="shared" si="197"/>
        <v>31178.239107539452</v>
      </c>
      <c r="K412" s="29">
        <f t="shared" si="197"/>
        <v>4361.7405774811923</v>
      </c>
      <c r="L412" s="30">
        <f t="shared" si="197"/>
        <v>5849.5685050222664</v>
      </c>
      <c r="M412" s="31">
        <f t="shared" si="197"/>
        <v>11492.197676218584</v>
      </c>
      <c r="N412" s="32">
        <f t="shared" si="197"/>
        <v>2418.3395151820064</v>
      </c>
      <c r="O412" s="32">
        <f t="shared" si="197"/>
        <v>0</v>
      </c>
      <c r="P412" s="33">
        <f t="shared" si="197"/>
        <v>67396.948370467784</v>
      </c>
      <c r="Q412" s="33">
        <f t="shared" si="197"/>
        <v>61495.051300312589</v>
      </c>
      <c r="R412" s="33">
        <f t="shared" si="197"/>
        <v>262366.68304472539</v>
      </c>
      <c r="S412" s="34">
        <f t="shared" si="197"/>
        <v>1991.4735534563529</v>
      </c>
      <c r="T412" s="34">
        <f t="shared" si="197"/>
        <v>2499.7453185234835</v>
      </c>
      <c r="U412" s="35">
        <f t="shared" si="197"/>
        <v>18114.996185461303</v>
      </c>
      <c r="V412" s="35">
        <f t="shared" si="197"/>
        <v>15911.863189463402</v>
      </c>
      <c r="W412" s="36">
        <f t="shared" si="197"/>
        <v>48093.396484281628</v>
      </c>
      <c r="X412" s="36">
        <f t="shared" si="197"/>
        <v>28413.558311515921</v>
      </c>
      <c r="Y412" t="e">
        <f>NA()</f>
        <v>#N/A</v>
      </c>
      <c r="AE412">
        <v>27</v>
      </c>
      <c r="AG412">
        <f t="shared" si="193"/>
        <v>22.673559502181952</v>
      </c>
      <c r="AH412" s="29">
        <f t="shared" si="198"/>
        <v>17728.377825658066</v>
      </c>
      <c r="AI412" s="29">
        <f t="shared" si="198"/>
        <v>29590.548910400255</v>
      </c>
      <c r="AJ412" s="29">
        <f t="shared" si="198"/>
        <v>19786.053524845716</v>
      </c>
      <c r="AK412" s="29">
        <f t="shared" si="198"/>
        <v>27075.145573000027</v>
      </c>
      <c r="AL412" s="29">
        <f t="shared" si="198"/>
        <v>3538.8503186940261</v>
      </c>
      <c r="AM412" s="30">
        <f t="shared" si="198"/>
        <v>5118.4870114670066</v>
      </c>
      <c r="AN412" s="31">
        <f t="shared" si="198"/>
        <v>9241.2102020482362</v>
      </c>
      <c r="AO412" s="32">
        <f t="shared" si="198"/>
        <v>2054.4447126668424</v>
      </c>
      <c r="AP412" s="32">
        <f t="shared" si="198"/>
        <v>0</v>
      </c>
      <c r="AQ412" s="33">
        <f t="shared" si="198"/>
        <v>59691.002120554745</v>
      </c>
      <c r="AR412" s="33">
        <f t="shared" si="198"/>
        <v>53972.826860858608</v>
      </c>
      <c r="AS412" s="33">
        <f t="shared" si="198"/>
        <v>229005.07124276247</v>
      </c>
      <c r="AT412" s="34">
        <f t="shared" si="198"/>
        <v>1751.3933121259231</v>
      </c>
      <c r="AU412" s="34">
        <f t="shared" si="198"/>
        <v>2156.6242454347712</v>
      </c>
      <c r="AV412" s="35">
        <f t="shared" si="198"/>
        <v>15635.254149426495</v>
      </c>
      <c r="AW412" s="35">
        <f t="shared" si="198"/>
        <v>13747.219947524216</v>
      </c>
      <c r="AX412" s="36">
        <f t="shared" si="198"/>
        <v>43824.361881599725</v>
      </c>
      <c r="AY412" s="36">
        <f t="shared" si="198"/>
        <v>25204.70867176227</v>
      </c>
      <c r="AZ412" t="e">
        <f>NA()</f>
        <v>#N/A</v>
      </c>
    </row>
    <row r="413" spans="4:52" x14ac:dyDescent="0.3">
      <c r="D413">
        <v>28</v>
      </c>
      <c r="F413">
        <v>27</v>
      </c>
      <c r="G413" s="29">
        <f t="shared" si="197"/>
        <v>24358.111029509801</v>
      </c>
      <c r="H413" s="29">
        <f t="shared" si="197"/>
        <v>35468.725027134766</v>
      </c>
      <c r="I413" s="29">
        <f t="shared" si="197"/>
        <v>26670.629660590112</v>
      </c>
      <c r="J413" s="29">
        <f t="shared" si="197"/>
        <v>32369.015755348526</v>
      </c>
      <c r="K413" s="29">
        <f t="shared" si="197"/>
        <v>4595.5459529466443</v>
      </c>
      <c r="L413" s="30">
        <f t="shared" si="197"/>
        <v>6044.311634348478</v>
      </c>
      <c r="M413" s="31">
        <f t="shared" si="197"/>
        <v>12155.172032457824</v>
      </c>
      <c r="N413" s="32">
        <f t="shared" si="197"/>
        <v>2526.4005497624844</v>
      </c>
      <c r="O413" s="32">
        <f t="shared" si="197"/>
        <v>0</v>
      </c>
      <c r="P413" s="33">
        <f t="shared" si="197"/>
        <v>69606.901851602976</v>
      </c>
      <c r="Q413" s="33">
        <f t="shared" si="197"/>
        <v>63620.176297837701</v>
      </c>
      <c r="R413" s="33">
        <f t="shared" si="197"/>
        <v>271220.03240220743</v>
      </c>
      <c r="S413" s="34">
        <f t="shared" si="197"/>
        <v>2060.501693118264</v>
      </c>
      <c r="T413" s="34">
        <f t="shared" si="197"/>
        <v>2599.0126669992687</v>
      </c>
      <c r="U413" s="35">
        <f t="shared" si="197"/>
        <v>18836.329856791024</v>
      </c>
      <c r="V413" s="35">
        <f t="shared" si="197"/>
        <v>16538.694421824344</v>
      </c>
      <c r="W413" s="36">
        <f t="shared" si="197"/>
        <v>49256.250076374061</v>
      </c>
      <c r="X413" s="36">
        <f t="shared" si="197"/>
        <v>29316.918263943367</v>
      </c>
      <c r="Y413" t="e">
        <f>NA()</f>
        <v>#N/A</v>
      </c>
      <c r="AE413">
        <v>28</v>
      </c>
      <c r="AG413">
        <f t="shared" si="193"/>
        <v>23.845355632098787</v>
      </c>
      <c r="AH413" s="29">
        <f t="shared" si="198"/>
        <v>19545.518317823862</v>
      </c>
      <c r="AI413" s="29">
        <f t="shared" si="198"/>
        <v>31218.544192127709</v>
      </c>
      <c r="AJ413" s="29">
        <f t="shared" si="198"/>
        <v>21685.308686282318</v>
      </c>
      <c r="AK413" s="29">
        <f t="shared" si="198"/>
        <v>28544.819372227092</v>
      </c>
      <c r="AL413" s="29">
        <f t="shared" si="198"/>
        <v>3835.6120119482275</v>
      </c>
      <c r="AM413" s="30">
        <f t="shared" si="198"/>
        <v>5390.8070434997326</v>
      </c>
      <c r="AN413" s="31">
        <f t="shared" si="198"/>
        <v>10040.519358095313</v>
      </c>
      <c r="AO413" s="32">
        <f t="shared" si="198"/>
        <v>2183.2784383441226</v>
      </c>
      <c r="AP413" s="32">
        <f t="shared" si="198"/>
        <v>0</v>
      </c>
      <c r="AQ413" s="33">
        <f t="shared" si="198"/>
        <v>62467.77257913127</v>
      </c>
      <c r="AR413" s="33">
        <f t="shared" si="198"/>
        <v>56701.46516056508</v>
      </c>
      <c r="AS413" s="33">
        <f t="shared" si="198"/>
        <v>241451.46075280878</v>
      </c>
      <c r="AT413" s="34">
        <f t="shared" si="198"/>
        <v>1837.7817626714275</v>
      </c>
      <c r="AU413" s="34">
        <f t="shared" si="198"/>
        <v>2279.6563037388805</v>
      </c>
      <c r="AV413" s="35">
        <f t="shared" si="198"/>
        <v>16522.707775952622</v>
      </c>
      <c r="AW413" s="35">
        <f t="shared" si="198"/>
        <v>14523.704939415114</v>
      </c>
      <c r="AX413" s="36">
        <f t="shared" si="198"/>
        <v>45401.247445193163</v>
      </c>
      <c r="AY413" s="36">
        <f t="shared" si="198"/>
        <v>26371.306575992712</v>
      </c>
      <c r="AZ413" t="e">
        <f>NA()</f>
        <v>#N/A</v>
      </c>
    </row>
    <row r="414" spans="4:52" x14ac:dyDescent="0.3">
      <c r="D414">
        <v>29</v>
      </c>
      <c r="F414">
        <v>28</v>
      </c>
      <c r="G414" s="29">
        <f t="shared" si="197"/>
        <v>25837.409494902502</v>
      </c>
      <c r="H414" s="29">
        <f t="shared" si="197"/>
        <v>36773.281066906398</v>
      </c>
      <c r="I414" s="29">
        <f t="shared" si="197"/>
        <v>28216.301657999597</v>
      </c>
      <c r="J414" s="29">
        <f t="shared" si="197"/>
        <v>33539.323685696501</v>
      </c>
      <c r="K414" s="29">
        <f t="shared" si="197"/>
        <v>4821.965412264939</v>
      </c>
      <c r="L414" s="30">
        <f t="shared" si="197"/>
        <v>6227.8757418523146</v>
      </c>
      <c r="M414" s="31">
        <f t="shared" si="197"/>
        <v>12810.045699535613</v>
      </c>
      <c r="N414" s="32">
        <f t="shared" si="197"/>
        <v>2633.6852337801442</v>
      </c>
      <c r="O414" s="32">
        <f t="shared" si="197"/>
        <v>0</v>
      </c>
      <c r="P414" s="33">
        <f t="shared" si="197"/>
        <v>71767.7914124823</v>
      </c>
      <c r="Q414" s="33">
        <f t="shared" si="197"/>
        <v>65681.994000244173</v>
      </c>
      <c r="R414" s="33">
        <f t="shared" si="197"/>
        <v>279548.62076549581</v>
      </c>
      <c r="S414" s="34">
        <f t="shared" si="197"/>
        <v>2128.0598179417066</v>
      </c>
      <c r="T414" s="34">
        <f t="shared" si="197"/>
        <v>2696.3712834086023</v>
      </c>
      <c r="U414" s="35">
        <f t="shared" si="197"/>
        <v>19546.301157179409</v>
      </c>
      <c r="V414" s="35">
        <f t="shared" si="197"/>
        <v>17154.476682283545</v>
      </c>
      <c r="W414" s="36">
        <f t="shared" si="197"/>
        <v>50367.045544407098</v>
      </c>
      <c r="X414" s="36">
        <f t="shared" si="197"/>
        <v>30192.628905725767</v>
      </c>
      <c r="Y414" t="e">
        <f>NA()</f>
        <v>#N/A</v>
      </c>
      <c r="AE414">
        <v>29</v>
      </c>
      <c r="AG414">
        <f t="shared" si="193"/>
        <v>25.07771155942881</v>
      </c>
      <c r="AH414" s="29">
        <f t="shared" si="198"/>
        <v>21445.461645690746</v>
      </c>
      <c r="AI414" s="29">
        <f t="shared" si="198"/>
        <v>32902.561121741324</v>
      </c>
      <c r="AJ414" s="29">
        <f t="shared" si="198"/>
        <v>23652.881693326133</v>
      </c>
      <c r="AK414" s="29">
        <f t="shared" si="198"/>
        <v>30062.176242122565</v>
      </c>
      <c r="AL414" s="29">
        <f t="shared" si="198"/>
        <v>4140.0221578316605</v>
      </c>
      <c r="AM414" s="30">
        <f t="shared" si="198"/>
        <v>5659.8146783741277</v>
      </c>
      <c r="AN414" s="31">
        <f t="shared" si="198"/>
        <v>10874.298391749819</v>
      </c>
      <c r="AO414" s="32">
        <f t="shared" si="198"/>
        <v>2318.0607422825633</v>
      </c>
      <c r="AP414" s="32">
        <f t="shared" si="198"/>
        <v>0</v>
      </c>
      <c r="AQ414" s="33">
        <f t="shared" si="198"/>
        <v>65315.069994281352</v>
      </c>
      <c r="AR414" s="33">
        <f t="shared" si="198"/>
        <v>59478.95961396132</v>
      </c>
      <c r="AS414" s="33">
        <f t="shared" si="198"/>
        <v>253724.85458905494</v>
      </c>
      <c r="AT414" s="34">
        <f t="shared" si="198"/>
        <v>1926.5117331402557</v>
      </c>
      <c r="AU414" s="34">
        <f t="shared" si="198"/>
        <v>2406.5488606698777</v>
      </c>
      <c r="AV414" s="35">
        <f t="shared" si="198"/>
        <v>17439.744754521471</v>
      </c>
      <c r="AW414" s="35">
        <f t="shared" si="198"/>
        <v>15323.947546862957</v>
      </c>
      <c r="AX414" s="36">
        <f t="shared" si="198"/>
        <v>46972.985155066875</v>
      </c>
      <c r="AY414" s="36">
        <f t="shared" si="198"/>
        <v>27555.538110022637</v>
      </c>
      <c r="AZ414" t="e">
        <f>NA()</f>
        <v>#N/A</v>
      </c>
    </row>
    <row r="415" spans="4:52" x14ac:dyDescent="0.3">
      <c r="D415">
        <v>30</v>
      </c>
      <c r="F415">
        <v>29</v>
      </c>
      <c r="G415" s="29">
        <f t="shared" si="197"/>
        <v>27285.962159604303</v>
      </c>
      <c r="H415" s="29">
        <f t="shared" si="197"/>
        <v>38056.429702492896</v>
      </c>
      <c r="I415" s="29">
        <f t="shared" si="197"/>
        <v>29744.249643431591</v>
      </c>
      <c r="J415" s="29">
        <f t="shared" si="197"/>
        <v>34688.854900023776</v>
      </c>
      <c r="K415" s="29">
        <f t="shared" si="197"/>
        <v>5040.5862298174425</v>
      </c>
      <c r="L415" s="30">
        <f t="shared" si="197"/>
        <v>6400.5918901238792</v>
      </c>
      <c r="M415" s="31">
        <f t="shared" si="197"/>
        <v>13456.143814266803</v>
      </c>
      <c r="N415" s="32">
        <f t="shared" si="197"/>
        <v>2740.1173958013983</v>
      </c>
      <c r="O415" s="32">
        <f t="shared" si="197"/>
        <v>0</v>
      </c>
      <c r="P415" s="33">
        <f t="shared" si="197"/>
        <v>73879.912463371889</v>
      </c>
      <c r="Q415" s="33">
        <f t="shared" si="197"/>
        <v>67680.745837439783</v>
      </c>
      <c r="R415" s="33">
        <f t="shared" si="197"/>
        <v>287368.49883157597</v>
      </c>
      <c r="S415" s="34">
        <f t="shared" si="197"/>
        <v>2194.1462743769816</v>
      </c>
      <c r="T415" s="34">
        <f t="shared" si="197"/>
        <v>2791.7759460154052</v>
      </c>
      <c r="U415" s="35">
        <f t="shared" si="197"/>
        <v>20244.805189702492</v>
      </c>
      <c r="V415" s="35">
        <f t="shared" si="197"/>
        <v>17759.214937421846</v>
      </c>
      <c r="W415" s="36">
        <f t="shared" si="197"/>
        <v>51427.827796850564</v>
      </c>
      <c r="X415" s="36">
        <f t="shared" si="197"/>
        <v>31041.131707452547</v>
      </c>
      <c r="Y415" t="e">
        <f>NA()</f>
        <v>#N/A</v>
      </c>
      <c r="AE415">
        <v>30</v>
      </c>
      <c r="AG415">
        <f t="shared" si="193"/>
        <v>26.373757085482247</v>
      </c>
      <c r="AH415" s="29">
        <f t="shared" si="198"/>
        <v>23418.060850743066</v>
      </c>
      <c r="AI415" s="29">
        <f t="shared" si="198"/>
        <v>34641.048552647837</v>
      </c>
      <c r="AJ415" s="29">
        <f t="shared" si="198"/>
        <v>25694.135586514662</v>
      </c>
      <c r="AK415" s="29">
        <f t="shared" si="198"/>
        <v>31625.673547713788</v>
      </c>
      <c r="AL415" s="29">
        <f t="shared" si="198"/>
        <v>4449.960010078431</v>
      </c>
      <c r="AM415" s="30">
        <f t="shared" si="198"/>
        <v>5923.6820923410978</v>
      </c>
      <c r="AN415" s="31">
        <f t="shared" si="198"/>
        <v>11740.8871553217</v>
      </c>
      <c r="AO415" s="32">
        <f t="shared" si="198"/>
        <v>2458.8137766154468</v>
      </c>
      <c r="AP415" s="32">
        <f t="shared" si="198"/>
        <v>0</v>
      </c>
      <c r="AQ415" s="33">
        <f t="shared" si="198"/>
        <v>68228.690922940485</v>
      </c>
      <c r="AR415" s="33">
        <f t="shared" si="198"/>
        <v>62296.745974167337</v>
      </c>
      <c r="AS415" s="33">
        <f t="shared" si="198"/>
        <v>265738.00042528519</v>
      </c>
      <c r="AT415" s="34">
        <f t="shared" si="198"/>
        <v>2017.4450667362412</v>
      </c>
      <c r="AU415" s="34">
        <f t="shared" si="198"/>
        <v>2537.0672465565754</v>
      </c>
      <c r="AV415" s="35">
        <f t="shared" si="198"/>
        <v>18385.922430479783</v>
      </c>
      <c r="AW415" s="35">
        <f t="shared" si="198"/>
        <v>16147.439069994291</v>
      </c>
      <c r="AX415" s="36">
        <f t="shared" si="198"/>
        <v>48534.244153287422</v>
      </c>
      <c r="AY415" s="36">
        <f t="shared" si="198"/>
        <v>28754.457932849509</v>
      </c>
      <c r="AZ415" t="e">
        <f>NA()</f>
        <v>#N/A</v>
      </c>
    </row>
    <row r="416" spans="4:52" x14ac:dyDescent="0.3">
      <c r="D416">
        <v>31</v>
      </c>
      <c r="F416">
        <v>30</v>
      </c>
      <c r="G416" s="29">
        <f t="shared" si="197"/>
        <v>28699.883944430363</v>
      </c>
      <c r="H416" s="29">
        <f t="shared" si="197"/>
        <v>39317.81028273941</v>
      </c>
      <c r="I416" s="29">
        <f t="shared" si="197"/>
        <v>31252.989710493071</v>
      </c>
      <c r="J416" s="29">
        <f t="shared" ref="J416:X416" si="199">300*J344*J116</f>
        <v>35817.364995751246</v>
      </c>
      <c r="K416" s="29">
        <f t="shared" si="199"/>
        <v>5251.1101143398537</v>
      </c>
      <c r="L416" s="30">
        <f t="shared" si="199"/>
        <v>6562.8368891120108</v>
      </c>
      <c r="M416" s="31">
        <f t="shared" si="199"/>
        <v>14092.938952975313</v>
      </c>
      <c r="N416" s="32">
        <f t="shared" si="199"/>
        <v>2845.6285506302543</v>
      </c>
      <c r="O416" s="32">
        <f t="shared" si="199"/>
        <v>0</v>
      </c>
      <c r="P416" s="33">
        <f t="shared" si="199"/>
        <v>75943.646431275614</v>
      </c>
      <c r="Q416" s="33">
        <f t="shared" si="199"/>
        <v>69616.890725008765</v>
      </c>
      <c r="R416" s="33">
        <f t="shared" si="199"/>
        <v>294697.98591120722</v>
      </c>
      <c r="S416" s="34">
        <f t="shared" si="199"/>
        <v>2258.7632518515657</v>
      </c>
      <c r="T416" s="34">
        <f t="shared" si="199"/>
        <v>2885.1916111338523</v>
      </c>
      <c r="U416" s="35">
        <f t="shared" si="199"/>
        <v>20931.74926707643</v>
      </c>
      <c r="V416" s="35">
        <f t="shared" si="199"/>
        <v>18352.918307601125</v>
      </c>
      <c r="W416" s="36">
        <f t="shared" si="199"/>
        <v>52440.616100486863</v>
      </c>
      <c r="X416" s="36">
        <f t="shared" si="199"/>
        <v>31862.899397418852</v>
      </c>
      <c r="Y416" t="e">
        <f>NA()</f>
        <v>#N/A</v>
      </c>
      <c r="AE416">
        <v>31</v>
      </c>
      <c r="AG416">
        <f t="shared" si="193"/>
        <v>27.736783763369349</v>
      </c>
      <c r="AH416" s="29">
        <f t="shared" si="198"/>
        <v>25450.841255337102</v>
      </c>
      <c r="AI416" s="29">
        <f t="shared" si="198"/>
        <v>36431.959991858312</v>
      </c>
      <c r="AJ416" s="29">
        <f t="shared" si="198"/>
        <v>27811.121483145154</v>
      </c>
      <c r="AK416" s="29">
        <f t="shared" ref="AK416:AY416" si="200">300*AK344*AK116</f>
        <v>33233.282857825478</v>
      </c>
      <c r="AL416" s="29">
        <f t="shared" si="200"/>
        <v>4763.1096301645439</v>
      </c>
      <c r="AM416" s="30">
        <f t="shared" si="200"/>
        <v>6180.6250178384789</v>
      </c>
      <c r="AN416" s="31">
        <f t="shared" si="200"/>
        <v>12638.498559297332</v>
      </c>
      <c r="AO416" s="32">
        <f t="shared" si="200"/>
        <v>2605.5258608426602</v>
      </c>
      <c r="AP416" s="32">
        <f t="shared" si="200"/>
        <v>0</v>
      </c>
      <c r="AQ416" s="33">
        <f t="shared" si="200"/>
        <v>71203.752805490338</v>
      </c>
      <c r="AR416" s="33">
        <f t="shared" si="200"/>
        <v>65145.419378078528</v>
      </c>
      <c r="AS416" s="33">
        <f t="shared" si="200"/>
        <v>277406.43023003248</v>
      </c>
      <c r="AT416" s="34">
        <f t="shared" si="200"/>
        <v>2110.4201301475787</v>
      </c>
      <c r="AU416" s="34">
        <f t="shared" si="200"/>
        <v>2670.9327265308148</v>
      </c>
      <c r="AV416" s="35">
        <f t="shared" si="200"/>
        <v>19360.533039351849</v>
      </c>
      <c r="AW416" s="35">
        <f t="shared" si="200"/>
        <v>16993.463957798511</v>
      </c>
      <c r="AX416" s="36">
        <f t="shared" si="200"/>
        <v>50079.598882138547</v>
      </c>
      <c r="AY416" s="36">
        <f t="shared" si="200"/>
        <v>29964.784508803194</v>
      </c>
      <c r="AZ416" t="e">
        <f>NA()</f>
        <v>#N/A</v>
      </c>
    </row>
    <row r="417" spans="4:52" x14ac:dyDescent="0.3">
      <c r="D417">
        <v>32</v>
      </c>
      <c r="F417">
        <v>31</v>
      </c>
      <c r="G417" s="29">
        <f t="shared" ref="G417:X431" si="201">300*G345*G117</f>
        <v>30075.942900077291</v>
      </c>
      <c r="H417" s="29">
        <f t="shared" si="201"/>
        <v>40557.136923390819</v>
      </c>
      <c r="I417" s="29">
        <f t="shared" si="201"/>
        <v>32740.834084644568</v>
      </c>
      <c r="J417" s="29">
        <f t="shared" si="201"/>
        <v>36924.67018687255</v>
      </c>
      <c r="K417" s="29">
        <f t="shared" si="201"/>
        <v>5453.3398152738309</v>
      </c>
      <c r="L417" s="30">
        <f t="shared" si="201"/>
        <v>6715.0207300523962</v>
      </c>
      <c r="M417" s="31">
        <f t="shared" si="201"/>
        <v>14720.023251669671</v>
      </c>
      <c r="N417" s="32">
        <f t="shared" si="201"/>
        <v>2950.1572634442605</v>
      </c>
      <c r="O417" s="32">
        <f t="shared" si="201"/>
        <v>0</v>
      </c>
      <c r="P417" s="33">
        <f t="shared" si="201"/>
        <v>77959.448940489543</v>
      </c>
      <c r="Q417" s="33">
        <f t="shared" si="201"/>
        <v>71491.073536689553</v>
      </c>
      <c r="R417" s="33">
        <f t="shared" si="201"/>
        <v>301557.03084323957</v>
      </c>
      <c r="S417" s="34">
        <f t="shared" si="201"/>
        <v>2321.9163052222166</v>
      </c>
      <c r="T417" s="34">
        <f t="shared" si="201"/>
        <v>2976.5923300257177</v>
      </c>
      <c r="U417" s="35">
        <f t="shared" si="201"/>
        <v>21607.055125114741</v>
      </c>
      <c r="V417" s="35">
        <f t="shared" si="201"/>
        <v>18935.601597342575</v>
      </c>
      <c r="W417" s="36">
        <f t="shared" si="201"/>
        <v>53407.394791387102</v>
      </c>
      <c r="X417" s="36">
        <f t="shared" si="201"/>
        <v>32658.432346082169</v>
      </c>
      <c r="Y417" t="e">
        <f>NA()</f>
        <v>#N/A</v>
      </c>
      <c r="AE417">
        <v>32</v>
      </c>
      <c r="AG417">
        <f t="shared" si="193"/>
        <v>29.170253257523047</v>
      </c>
      <c r="AH417" s="29">
        <f t="shared" ref="AH417:AY431" si="202">300*AH345*AH117</f>
        <v>27529.230146443093</v>
      </c>
      <c r="AI417" s="29">
        <f t="shared" si="202"/>
        <v>38272.730194482479</v>
      </c>
      <c r="AJ417" s="29">
        <f t="shared" si="202"/>
        <v>30002.519217885347</v>
      </c>
      <c r="AK417" s="29">
        <f t="shared" si="202"/>
        <v>34882.478024868185</v>
      </c>
      <c r="AL417" s="29">
        <f t="shared" si="202"/>
        <v>5077.0071588755372</v>
      </c>
      <c r="AM417" s="30">
        <f t="shared" si="202"/>
        <v>6428.9433030812925</v>
      </c>
      <c r="AN417" s="31">
        <f t="shared" si="202"/>
        <v>13565.229969968728</v>
      </c>
      <c r="AO417" s="32">
        <f t="shared" si="202"/>
        <v>2758.1478458995111</v>
      </c>
      <c r="AP417" s="32">
        <f t="shared" si="202"/>
        <v>0</v>
      </c>
      <c r="AQ417" s="33">
        <f t="shared" si="202"/>
        <v>74234.675966300274</v>
      </c>
      <c r="AR417" s="33">
        <f t="shared" si="202"/>
        <v>68014.7873765892</v>
      </c>
      <c r="AS417" s="33">
        <f t="shared" si="202"/>
        <v>288650.47363816347</v>
      </c>
      <c r="AT417" s="34">
        <f t="shared" si="202"/>
        <v>2205.2512067105336</v>
      </c>
      <c r="AU417" s="34">
        <f t="shared" si="202"/>
        <v>2807.8215812460189</v>
      </c>
      <c r="AV417" s="35">
        <f t="shared" si="202"/>
        <v>20362.578525422021</v>
      </c>
      <c r="AW417" s="35">
        <f t="shared" si="202"/>
        <v>17861.073974905525</v>
      </c>
      <c r="AX417" s="36">
        <f t="shared" si="202"/>
        <v>51603.593127716209</v>
      </c>
      <c r="AY417" s="36">
        <f t="shared" si="202"/>
        <v>31182.915270629306</v>
      </c>
      <c r="AZ417" t="e">
        <f>NA()</f>
        <v>#N/A</v>
      </c>
    </row>
    <row r="418" spans="4:52" x14ac:dyDescent="0.3">
      <c r="D418">
        <v>33</v>
      </c>
      <c r="F418">
        <v>32</v>
      </c>
      <c r="G418" s="29">
        <f t="shared" si="201"/>
        <v>31411.521495251363</v>
      </c>
      <c r="H418" s="29">
        <f t="shared" si="201"/>
        <v>41774.192227725936</v>
      </c>
      <c r="I418" s="29">
        <f t="shared" si="201"/>
        <v>34206.046169053719</v>
      </c>
      <c r="J418" s="29">
        <f t="shared" si="201"/>
        <v>38010.643554902985</v>
      </c>
      <c r="K418" s="29">
        <f t="shared" si="201"/>
        <v>5647.1664164413496</v>
      </c>
      <c r="L418" s="30">
        <f t="shared" si="201"/>
        <v>6857.5760079549254</v>
      </c>
      <c r="M418" s="31">
        <f t="shared" si="201"/>
        <v>15337.085325596423</v>
      </c>
      <c r="N418" s="32">
        <f t="shared" si="201"/>
        <v>3053.648574209627</v>
      </c>
      <c r="O418" s="32">
        <f t="shared" si="201"/>
        <v>0</v>
      </c>
      <c r="P418" s="33">
        <f t="shared" si="201"/>
        <v>79927.83944739803</v>
      </c>
      <c r="Q418" s="33">
        <f t="shared" si="201"/>
        <v>73304.097287331446</v>
      </c>
      <c r="R418" s="33">
        <f t="shared" si="201"/>
        <v>307966.67572550295</v>
      </c>
      <c r="S418" s="34">
        <f t="shared" si="201"/>
        <v>2383.6139329991706</v>
      </c>
      <c r="T418" s="34">
        <f t="shared" si="201"/>
        <v>3065.9602743971432</v>
      </c>
      <c r="U418" s="35">
        <f t="shared" si="201"/>
        <v>22270.660438598978</v>
      </c>
      <c r="V418" s="35">
        <f t="shared" si="201"/>
        <v>19507.286632158139</v>
      </c>
      <c r="W418" s="36">
        <f t="shared" si="201"/>
        <v>54330.105905461009</v>
      </c>
      <c r="X418" s="36">
        <f t="shared" si="201"/>
        <v>33428.254834852654</v>
      </c>
      <c r="Y418" t="e">
        <f>NA()</f>
        <v>#N/A</v>
      </c>
      <c r="AE418">
        <v>33</v>
      </c>
      <c r="AG418">
        <f t="shared" si="193"/>
        <v>30.677806135251387</v>
      </c>
      <c r="AH418" s="29">
        <f t="shared" si="202"/>
        <v>29636.891256786461</v>
      </c>
      <c r="AI418" s="29">
        <f t="shared" si="202"/>
        <v>40160.256200192562</v>
      </c>
      <c r="AJ418" s="29">
        <f t="shared" si="202"/>
        <v>32263.847767098254</v>
      </c>
      <c r="AK418" s="29">
        <f t="shared" si="202"/>
        <v>36570.227518994434</v>
      </c>
      <c r="AL418" s="29">
        <f t="shared" si="202"/>
        <v>5389.0966111898433</v>
      </c>
      <c r="AM418" s="30">
        <f t="shared" si="202"/>
        <v>6667.0605694271826</v>
      </c>
      <c r="AN418" s="31">
        <f t="shared" si="202"/>
        <v>14519.061631638115</v>
      </c>
      <c r="AO418" s="32">
        <f t="shared" si="202"/>
        <v>2916.5895099138079</v>
      </c>
      <c r="AP418" s="32">
        <f t="shared" si="202"/>
        <v>0</v>
      </c>
      <c r="AQ418" s="33">
        <f t="shared" si="202"/>
        <v>77315.172957774528</v>
      </c>
      <c r="AR418" s="33">
        <f t="shared" si="202"/>
        <v>70893.943002229076</v>
      </c>
      <c r="AS418" s="33">
        <f t="shared" si="202"/>
        <v>299397.18929698074</v>
      </c>
      <c r="AT418" s="34">
        <f t="shared" si="202"/>
        <v>2301.7281646120905</v>
      </c>
      <c r="AU418" s="34">
        <f t="shared" si="202"/>
        <v>2947.3648389438836</v>
      </c>
      <c r="AV418" s="35">
        <f t="shared" si="202"/>
        <v>21390.75066685407</v>
      </c>
      <c r="AW418" s="35">
        <f t="shared" si="202"/>
        <v>18749.066747897221</v>
      </c>
      <c r="AX418" s="36">
        <f t="shared" si="202"/>
        <v>53100.809014410865</v>
      </c>
      <c r="AY418" s="36">
        <f t="shared" si="202"/>
        <v>32404.949572953217</v>
      </c>
      <c r="AZ418" t="e">
        <f>NA()</f>
        <v>#N/A</v>
      </c>
    </row>
    <row r="419" spans="4:52" x14ac:dyDescent="0.3">
      <c r="D419">
        <v>34</v>
      </c>
      <c r="F419">
        <v>33</v>
      </c>
      <c r="G419" s="29">
        <f t="shared" si="201"/>
        <v>32704.570464714416</v>
      </c>
      <c r="H419" s="29">
        <f t="shared" si="201"/>
        <v>42968.821287685198</v>
      </c>
      <c r="I419" s="29">
        <f t="shared" si="201"/>
        <v>35646.942990881347</v>
      </c>
      <c r="J419" s="29">
        <f t="shared" si="201"/>
        <v>39075.210907761531</v>
      </c>
      <c r="K419" s="29">
        <f t="shared" si="201"/>
        <v>5832.5574546776261</v>
      </c>
      <c r="L419" s="30">
        <f t="shared" si="201"/>
        <v>6990.9490959072027</v>
      </c>
      <c r="M419" s="31">
        <f t="shared" si="201"/>
        <v>15943.891404792854</v>
      </c>
      <c r="N419" s="32">
        <f t="shared" si="201"/>
        <v>3156.0534751707419</v>
      </c>
      <c r="O419" s="32">
        <f t="shared" si="201"/>
        <v>0</v>
      </c>
      <c r="P419" s="33">
        <f t="shared" si="201"/>
        <v>81849.392127418163</v>
      </c>
      <c r="Q419" s="33">
        <f t="shared" si="201"/>
        <v>75056.898583834016</v>
      </c>
      <c r="R419" s="33">
        <f t="shared" si="201"/>
        <v>313948.61026689108</v>
      </c>
      <c r="S419" s="34">
        <f t="shared" si="201"/>
        <v>2443.8672039325152</v>
      </c>
      <c r="T419" s="34">
        <f t="shared" si="201"/>
        <v>3153.2848584466046</v>
      </c>
      <c r="U419" s="35">
        <f t="shared" si="201"/>
        <v>22922.519717864834</v>
      </c>
      <c r="V419" s="35">
        <f t="shared" si="201"/>
        <v>20068.003317200371</v>
      </c>
      <c r="W419" s="36">
        <f t="shared" si="201"/>
        <v>55210.643429332493</v>
      </c>
      <c r="X419" s="36">
        <f t="shared" si="201"/>
        <v>34172.911345699489</v>
      </c>
      <c r="Y419" t="e">
        <f>NA()</f>
        <v>#N/A</v>
      </c>
      <c r="AE419">
        <v>34</v>
      </c>
      <c r="AG419">
        <f t="shared" si="193"/>
        <v>32.263271112647949</v>
      </c>
      <c r="AH419" s="29">
        <f t="shared" si="202"/>
        <v>31756.139748008332</v>
      </c>
      <c r="AI419" s="29">
        <f t="shared" si="202"/>
        <v>42090.883409468741</v>
      </c>
      <c r="AJ419" s="29">
        <f t="shared" si="202"/>
        <v>34587.817154013203</v>
      </c>
      <c r="AK419" s="29">
        <f t="shared" si="202"/>
        <v>38292.991211571811</v>
      </c>
      <c r="AL419" s="29">
        <f t="shared" si="202"/>
        <v>5696.7923286107434</v>
      </c>
      <c r="AM419" s="30">
        <f t="shared" si="202"/>
        <v>6893.5613445320241</v>
      </c>
      <c r="AN419" s="31">
        <f t="shared" si="202"/>
        <v>15497.842457979259</v>
      </c>
      <c r="AO419" s="32">
        <f t="shared" si="202"/>
        <v>3080.7160573084375</v>
      </c>
      <c r="AP419" s="32">
        <f t="shared" si="202"/>
        <v>0</v>
      </c>
      <c r="AQ419" s="33">
        <f t="shared" si="202"/>
        <v>80438.24649200459</v>
      </c>
      <c r="AR419" s="33">
        <f t="shared" si="202"/>
        <v>73771.358594584584</v>
      </c>
      <c r="AS419" s="33">
        <f t="shared" si="202"/>
        <v>309582.13064768416</v>
      </c>
      <c r="AT419" s="34">
        <f t="shared" si="202"/>
        <v>2399.616445755345</v>
      </c>
      <c r="AU419" s="34">
        <f t="shared" si="202"/>
        <v>3089.1487565456882</v>
      </c>
      <c r="AV419" s="35">
        <f t="shared" si="202"/>
        <v>22443.416744404003</v>
      </c>
      <c r="AW419" s="35">
        <f t="shared" si="202"/>
        <v>19655.96942450606</v>
      </c>
      <c r="AX419" s="36">
        <f t="shared" si="202"/>
        <v>54565.93981850025</v>
      </c>
      <c r="AY419" s="36">
        <f t="shared" si="202"/>
        <v>33626.719325409467</v>
      </c>
      <c r="AZ419" t="e">
        <f>NA()</f>
        <v>#N/A</v>
      </c>
    </row>
    <row r="420" spans="4:52" x14ac:dyDescent="0.3">
      <c r="D420">
        <v>35</v>
      </c>
      <c r="F420">
        <v>34</v>
      </c>
      <c r="G420" s="29">
        <f t="shared" si="201"/>
        <v>33953.558791464297</v>
      </c>
      <c r="H420" s="29">
        <f t="shared" si="201"/>
        <v>44140.926020246749</v>
      </c>
      <c r="I420" s="29">
        <f t="shared" si="201"/>
        <v>37061.959260974239</v>
      </c>
      <c r="J420" s="29">
        <f t="shared" si="201"/>
        <v>40118.346502506967</v>
      </c>
      <c r="K420" s="29">
        <f t="shared" si="201"/>
        <v>6009.5459442952515</v>
      </c>
      <c r="L420" s="30">
        <f t="shared" si="201"/>
        <v>7115.5928506875616</v>
      </c>
      <c r="M420" s="31">
        <f t="shared" si="201"/>
        <v>16540.270085927896</v>
      </c>
      <c r="N420" s="32">
        <f t="shared" si="201"/>
        <v>3257.3284352866926</v>
      </c>
      <c r="O420" s="32">
        <f t="shared" si="201"/>
        <v>0</v>
      </c>
      <c r="P420" s="33">
        <f t="shared" si="201"/>
        <v>83724.727845021378</v>
      </c>
      <c r="Q420" s="33">
        <f t="shared" si="201"/>
        <v>76750.525960300118</v>
      </c>
      <c r="R420" s="33">
        <f t="shared" si="201"/>
        <v>319524.80530197721</v>
      </c>
      <c r="S420" s="34">
        <f t="shared" si="201"/>
        <v>2502.6894257175982</v>
      </c>
      <c r="T420" s="34">
        <f t="shared" si="201"/>
        <v>3238.5619470124957</v>
      </c>
      <c r="U420" s="35">
        <f t="shared" si="201"/>
        <v>23562.604685263625</v>
      </c>
      <c r="V420" s="35">
        <f t="shared" si="201"/>
        <v>20617.790394545951</v>
      </c>
      <c r="W420" s="36">
        <f t="shared" si="201"/>
        <v>56050.848915174189</v>
      </c>
      <c r="X420" s="36">
        <f t="shared" si="201"/>
        <v>34892.962969256136</v>
      </c>
      <c r="Y420" t="e">
        <f>NA()</f>
        <v>#N/A</v>
      </c>
      <c r="AE420">
        <v>35</v>
      </c>
      <c r="AG420">
        <f t="shared" si="193"/>
        <v>33.930674778341483</v>
      </c>
      <c r="AH420" s="29">
        <f t="shared" si="202"/>
        <v>33868.418294314128</v>
      </c>
      <c r="AI420" s="29">
        <f t="shared" si="202"/>
        <v>44060.3974621538</v>
      </c>
      <c r="AJ420" s="29">
        <f t="shared" si="202"/>
        <v>36964.72806119905</v>
      </c>
      <c r="AK420" s="29">
        <f t="shared" si="202"/>
        <v>40046.722125006163</v>
      </c>
      <c r="AL420" s="29">
        <f t="shared" si="202"/>
        <v>5997.5456816418982</v>
      </c>
      <c r="AM420" s="30">
        <f t="shared" si="202"/>
        <v>7107.2240732344953</v>
      </c>
      <c r="AN420" s="31">
        <f t="shared" si="202"/>
        <v>16499.26514701722</v>
      </c>
      <c r="AO420" s="32">
        <f t="shared" si="202"/>
        <v>3250.3448033974441</v>
      </c>
      <c r="AP420" s="32">
        <f t="shared" si="202"/>
        <v>0</v>
      </c>
      <c r="AQ420" s="33">
        <f t="shared" si="202"/>
        <v>83596.197208924699</v>
      </c>
      <c r="AR420" s="33">
        <f t="shared" si="202"/>
        <v>76635.000557537554</v>
      </c>
      <c r="AS420" s="33">
        <f t="shared" si="202"/>
        <v>319150.86662854918</v>
      </c>
      <c r="AT420" s="34">
        <f t="shared" si="202"/>
        <v>2498.6574205082247</v>
      </c>
      <c r="AU420" s="34">
        <f t="shared" si="202"/>
        <v>3232.7161417964921</v>
      </c>
      <c r="AV420" s="35">
        <f t="shared" si="202"/>
        <v>23518.610812833875</v>
      </c>
      <c r="AW420" s="35">
        <f t="shared" si="202"/>
        <v>20580.027923596557</v>
      </c>
      <c r="AX420" s="36">
        <f t="shared" si="202"/>
        <v>55993.8651858624</v>
      </c>
      <c r="AY420" s="36">
        <f t="shared" si="202"/>
        <v>34843.827114908236</v>
      </c>
      <c r="AZ420" t="e">
        <f>NA()</f>
        <v>#N/A</v>
      </c>
    </row>
    <row r="421" spans="4:52" x14ac:dyDescent="0.3">
      <c r="D421">
        <v>36</v>
      </c>
      <c r="F421">
        <v>35</v>
      </c>
      <c r="G421" s="29">
        <f t="shared" si="201"/>
        <v>35157.42241119247</v>
      </c>
      <c r="H421" s="29">
        <f t="shared" si="201"/>
        <v>45290.459867237318</v>
      </c>
      <c r="I421" s="29">
        <f t="shared" si="201"/>
        <v>38449.684419626508</v>
      </c>
      <c r="J421" s="29">
        <f t="shared" si="201"/>
        <v>41140.06880020324</v>
      </c>
      <c r="K421" s="29">
        <f t="shared" si="201"/>
        <v>6178.2203445092082</v>
      </c>
      <c r="L421" s="30">
        <f t="shared" si="201"/>
        <v>7231.96064752447</v>
      </c>
      <c r="M421" s="31">
        <f t="shared" si="201"/>
        <v>17126.100125707842</v>
      </c>
      <c r="N421" s="32">
        <f t="shared" si="201"/>
        <v>3357.4349663722919</v>
      </c>
      <c r="O421" s="32">
        <f t="shared" si="201"/>
        <v>0</v>
      </c>
      <c r="P421" s="33">
        <f t="shared" si="201"/>
        <v>85554.507064522622</v>
      </c>
      <c r="Q421" s="33">
        <f t="shared" si="201"/>
        <v>78386.120763256069</v>
      </c>
      <c r="R421" s="33">
        <f t="shared" si="201"/>
        <v>324717.21490473347</v>
      </c>
      <c r="S421" s="34">
        <f t="shared" si="201"/>
        <v>2560.0958505282442</v>
      </c>
      <c r="T421" s="34">
        <f t="shared" si="201"/>
        <v>3321.7931407082465</v>
      </c>
      <c r="U421" s="35">
        <f t="shared" si="201"/>
        <v>24190.904233214562</v>
      </c>
      <c r="V421" s="35">
        <f t="shared" si="201"/>
        <v>21156.695911494095</v>
      </c>
      <c r="W421" s="36">
        <f t="shared" si="201"/>
        <v>56852.508240738898</v>
      </c>
      <c r="X421" s="36">
        <f t="shared" si="201"/>
        <v>35588.983997450407</v>
      </c>
      <c r="Y421" t="e">
        <f>NA()</f>
        <v>#N/A</v>
      </c>
      <c r="AE421">
        <v>36</v>
      </c>
      <c r="AG421">
        <f t="shared" si="193"/>
        <v>35.684251819780471</v>
      </c>
      <c r="AH421" s="29">
        <f t="shared" si="202"/>
        <v>35954.816761691458</v>
      </c>
      <c r="AI421" s="29">
        <f t="shared" si="202"/>
        <v>46064.022821452556</v>
      </c>
      <c r="AJ421" s="29">
        <f t="shared" si="202"/>
        <v>39382.866835878951</v>
      </c>
      <c r="AK421" s="29">
        <f t="shared" si="202"/>
        <v>41826.873917425844</v>
      </c>
      <c r="AL421" s="29">
        <f t="shared" si="202"/>
        <v>6288.9131872517364</v>
      </c>
      <c r="AM421" s="30">
        <f t="shared" si="202"/>
        <v>7307.0485297717278</v>
      </c>
      <c r="AN421" s="31">
        <f t="shared" si="202"/>
        <v>17520.833941491732</v>
      </c>
      <c r="AO421" s="32">
        <f t="shared" si="202"/>
        <v>3425.2421368312616</v>
      </c>
      <c r="AP421" s="32">
        <f t="shared" si="202"/>
        <v>0</v>
      </c>
      <c r="AQ421" s="33">
        <f t="shared" si="202"/>
        <v>86780.642498453104</v>
      </c>
      <c r="AR421" s="33">
        <f t="shared" si="202"/>
        <v>79472.464576583923</v>
      </c>
      <c r="AS421" s="33">
        <f t="shared" si="202"/>
        <v>328060.18701170635</v>
      </c>
      <c r="AT421" s="34">
        <f t="shared" si="202"/>
        <v>2598.5691516630036</v>
      </c>
      <c r="AU421" s="34">
        <f t="shared" si="202"/>
        <v>3377.5685984916986</v>
      </c>
      <c r="AV421" s="35">
        <f t="shared" si="202"/>
        <v>24614.030545053818</v>
      </c>
      <c r="AW421" s="35">
        <f t="shared" si="202"/>
        <v>21519.202042038251</v>
      </c>
      <c r="AX421" s="36">
        <f t="shared" si="202"/>
        <v>57379.727073888396</v>
      </c>
      <c r="AY421" s="36">
        <f t="shared" si="202"/>
        <v>36051.691534813326</v>
      </c>
      <c r="AZ421" t="e">
        <f>NA()</f>
        <v>#N/A</v>
      </c>
    </row>
    <row r="422" spans="4:52" x14ac:dyDescent="0.3">
      <c r="D422">
        <v>37</v>
      </c>
      <c r="F422">
        <v>36</v>
      </c>
      <c r="G422" s="29">
        <f t="shared" si="201"/>
        <v>36315.513447349695</v>
      </c>
      <c r="H422" s="29">
        <f t="shared" si="201"/>
        <v>46417.422867771049</v>
      </c>
      <c r="I422" s="29">
        <f t="shared" si="201"/>
        <v>39808.881231109524</v>
      </c>
      <c r="J422" s="29">
        <f t="shared" si="201"/>
        <v>42140.436359326653</v>
      </c>
      <c r="K422" s="29">
        <f t="shared" si="201"/>
        <v>6338.7154739340021</v>
      </c>
      <c r="L422" s="30">
        <f t="shared" si="201"/>
        <v>7340.5015609778829</v>
      </c>
      <c r="M422" s="31">
        <f t="shared" si="201"/>
        <v>17701.30075012743</v>
      </c>
      <c r="N422" s="32">
        <f t="shared" si="201"/>
        <v>3456.3392264327122</v>
      </c>
      <c r="O422" s="32">
        <f t="shared" si="201"/>
        <v>0</v>
      </c>
      <c r="P422" s="33">
        <f t="shared" si="201"/>
        <v>87339.423581181196</v>
      </c>
      <c r="Q422" s="33">
        <f t="shared" si="201"/>
        <v>79964.900294975261</v>
      </c>
      <c r="R422" s="33">
        <f t="shared" si="201"/>
        <v>329547.53750745044</v>
      </c>
      <c r="S422" s="34">
        <f t="shared" si="201"/>
        <v>2616.1034128685678</v>
      </c>
      <c r="T422" s="34">
        <f t="shared" si="201"/>
        <v>3402.9851300643859</v>
      </c>
      <c r="U422" s="35">
        <f t="shared" si="201"/>
        <v>24807.424058320692</v>
      </c>
      <c r="V422" s="35">
        <f t="shared" si="201"/>
        <v>21684.777430940427</v>
      </c>
      <c r="W422" s="36">
        <f t="shared" si="201"/>
        <v>57617.349328348893</v>
      </c>
      <c r="X422" s="36">
        <f t="shared" si="201"/>
        <v>36261.55874197081</v>
      </c>
      <c r="Y422" t="e">
        <f>NA()</f>
        <v>#N/A</v>
      </c>
      <c r="AE422">
        <v>37</v>
      </c>
      <c r="AG422">
        <f t="shared" si="193"/>
        <v>37.528455778024103</v>
      </c>
      <c r="AH422" s="29">
        <f t="shared" si="202"/>
        <v>37996.616868263409</v>
      </c>
      <c r="AI422" s="29">
        <f t="shared" si="202"/>
        <v>48096.429062244541</v>
      </c>
      <c r="AJ422" s="29">
        <f t="shared" si="202"/>
        <v>41828.877715732939</v>
      </c>
      <c r="AK422" s="29">
        <f t="shared" si="202"/>
        <v>43628.415028703719</v>
      </c>
      <c r="AL422" s="29">
        <f t="shared" si="202"/>
        <v>6568.6229383835207</v>
      </c>
      <c r="AM422" s="30">
        <f t="shared" si="202"/>
        <v>7492.2763732906469</v>
      </c>
      <c r="AN422" s="31">
        <f t="shared" si="202"/>
        <v>18559.829309790217</v>
      </c>
      <c r="AO422" s="32">
        <f t="shared" si="202"/>
        <v>3605.1208617380012</v>
      </c>
      <c r="AP422" s="32">
        <f t="shared" si="202"/>
        <v>0</v>
      </c>
      <c r="AQ422" s="33">
        <f t="shared" si="202"/>
        <v>89982.547519720887</v>
      </c>
      <c r="AR422" s="33">
        <f t="shared" si="202"/>
        <v>82271.130090796927</v>
      </c>
      <c r="AS422" s="33">
        <f t="shared" si="202"/>
        <v>336278.9361756444</v>
      </c>
      <c r="AT422" s="34">
        <f t="shared" si="202"/>
        <v>2699.0476073008504</v>
      </c>
      <c r="AU422" s="34">
        <f t="shared" si="202"/>
        <v>3523.1697619900815</v>
      </c>
      <c r="AV422" s="35">
        <f t="shared" si="202"/>
        <v>25727.039607192233</v>
      </c>
      <c r="AW422" s="35">
        <f t="shared" si="202"/>
        <v>22471.166529281345</v>
      </c>
      <c r="AX422" s="36">
        <f t="shared" si="202"/>
        <v>58719.004507951373</v>
      </c>
      <c r="AY422" s="36">
        <f t="shared" si="202"/>
        <v>37245.599321990485</v>
      </c>
      <c r="AZ422" t="e">
        <f>NA()</f>
        <v>#N/A</v>
      </c>
    </row>
    <row r="423" spans="4:52" x14ac:dyDescent="0.3">
      <c r="D423">
        <v>38</v>
      </c>
      <c r="F423">
        <v>37</v>
      </c>
      <c r="G423" s="29">
        <f t="shared" si="201"/>
        <v>37427.551199383692</v>
      </c>
      <c r="H423" s="29">
        <f t="shared" si="201"/>
        <v>47521.857099491266</v>
      </c>
      <c r="I423" s="29">
        <f t="shared" si="201"/>
        <v>41138.492113053704</v>
      </c>
      <c r="J423" s="29">
        <f t="shared" si="201"/>
        <v>43119.543931258115</v>
      </c>
      <c r="K423" s="29">
        <f t="shared" si="201"/>
        <v>6491.2043519715216</v>
      </c>
      <c r="L423" s="30">
        <f t="shared" si="201"/>
        <v>7441.6565279498936</v>
      </c>
      <c r="M423" s="31">
        <f t="shared" si="201"/>
        <v>18265.824014641592</v>
      </c>
      <c r="N423" s="32">
        <f t="shared" si="201"/>
        <v>3554.0116562899439</v>
      </c>
      <c r="O423" s="32">
        <f t="shared" si="201"/>
        <v>0</v>
      </c>
      <c r="P423" s="33">
        <f t="shared" si="201"/>
        <v>89080.198970113954</v>
      </c>
      <c r="Q423" s="33">
        <f t="shared" si="201"/>
        <v>81488.142958994591</v>
      </c>
      <c r="R423" s="33">
        <f t="shared" si="201"/>
        <v>334037.0274161651</v>
      </c>
      <c r="S423" s="34">
        <f t="shared" si="201"/>
        <v>2670.7304958809814</v>
      </c>
      <c r="T423" s="34">
        <f t="shared" si="201"/>
        <v>3482.1491116587799</v>
      </c>
      <c r="U423" s="35">
        <f t="shared" si="201"/>
        <v>25412.186054248872</v>
      </c>
      <c r="V423" s="35">
        <f t="shared" si="201"/>
        <v>22202.102022897539</v>
      </c>
      <c r="W423" s="36">
        <f t="shared" si="201"/>
        <v>58347.040664501146</v>
      </c>
      <c r="X423" s="36">
        <f t="shared" si="201"/>
        <v>36911.278601241916</v>
      </c>
      <c r="Y423" t="e">
        <f>NA()</f>
        <v>#N/A</v>
      </c>
      <c r="AE423">
        <v>38</v>
      </c>
      <c r="AG423">
        <f t="shared" si="193"/>
        <v>39.467970358353305</v>
      </c>
      <c r="AH423" s="29">
        <f t="shared" si="202"/>
        <v>39975.840592589295</v>
      </c>
      <c r="AI423" s="29">
        <f t="shared" si="202"/>
        <v>50151.745899568239</v>
      </c>
      <c r="AJ423" s="29">
        <f t="shared" si="202"/>
        <v>44288.11512344666</v>
      </c>
      <c r="AK423" s="29">
        <f t="shared" si="202"/>
        <v>45445.85047159245</v>
      </c>
      <c r="AL423" s="29">
        <f t="shared" si="202"/>
        <v>6834.6361710884375</v>
      </c>
      <c r="AM423" s="30">
        <f t="shared" si="202"/>
        <v>7662.4038944446984</v>
      </c>
      <c r="AN423" s="31">
        <f t="shared" si="202"/>
        <v>19613.27426325926</v>
      </c>
      <c r="AO423" s="32">
        <f t="shared" si="202"/>
        <v>3789.6380296705483</v>
      </c>
      <c r="AP423" s="32">
        <f t="shared" si="202"/>
        <v>0</v>
      </c>
      <c r="AQ423" s="33">
        <f t="shared" si="202"/>
        <v>93192.269436607734</v>
      </c>
      <c r="AR423" s="33">
        <f t="shared" si="202"/>
        <v>85018.332011293474</v>
      </c>
      <c r="AS423" s="33">
        <f t="shared" si="202"/>
        <v>343788.43728969584</v>
      </c>
      <c r="AT423" s="34">
        <f t="shared" si="202"/>
        <v>2799.7683566516926</v>
      </c>
      <c r="AU423" s="34">
        <f t="shared" si="202"/>
        <v>3668.9495722302022</v>
      </c>
      <c r="AV423" s="35">
        <f t="shared" si="202"/>
        <v>26854.675565270147</v>
      </c>
      <c r="AW423" s="35">
        <f t="shared" si="202"/>
        <v>23433.318141913238</v>
      </c>
      <c r="AX423" s="36">
        <f t="shared" si="202"/>
        <v>60007.585065680272</v>
      </c>
      <c r="AY423" s="36">
        <f t="shared" si="202"/>
        <v>38420.763752782186</v>
      </c>
      <c r="AZ423" t="e">
        <f>NA()</f>
        <v>#N/A</v>
      </c>
    </row>
    <row r="424" spans="4:52" x14ac:dyDescent="0.3">
      <c r="D424">
        <v>39</v>
      </c>
      <c r="F424">
        <v>38</v>
      </c>
      <c r="G424" s="29">
        <f t="shared" si="201"/>
        <v>38493.575678307679</v>
      </c>
      <c r="H424" s="29">
        <f t="shared" si="201"/>
        <v>48603.842476288184</v>
      </c>
      <c r="I424" s="29">
        <f t="shared" si="201"/>
        <v>42437.637539195348</v>
      </c>
      <c r="J424" s="29">
        <f t="shared" si="201"/>
        <v>44077.518792227514</v>
      </c>
      <c r="K424" s="29">
        <f t="shared" si="201"/>
        <v>6635.8909296289548</v>
      </c>
      <c r="L424" s="30">
        <f t="shared" si="201"/>
        <v>7535.8553471592195</v>
      </c>
      <c r="M424" s="31">
        <f t="shared" si="201"/>
        <v>18819.648814666991</v>
      </c>
      <c r="N424" s="32">
        <f t="shared" si="201"/>
        <v>3650.4266461093844</v>
      </c>
      <c r="O424" s="32">
        <f t="shared" si="201"/>
        <v>0</v>
      </c>
      <c r="P424" s="33">
        <f t="shared" si="201"/>
        <v>90777.577665374512</v>
      </c>
      <c r="Q424" s="33">
        <f t="shared" si="201"/>
        <v>82957.175182882536</v>
      </c>
      <c r="R424" s="33">
        <f t="shared" si="201"/>
        <v>338206.3490753395</v>
      </c>
      <c r="S424" s="34">
        <f t="shared" si="201"/>
        <v>2723.996722786253</v>
      </c>
      <c r="T424" s="34">
        <f t="shared" si="201"/>
        <v>3559.3002600387399</v>
      </c>
      <c r="U424" s="35">
        <f t="shared" si="201"/>
        <v>26005.227532899207</v>
      </c>
      <c r="V424" s="35">
        <f t="shared" si="201"/>
        <v>22708.746077787182</v>
      </c>
      <c r="W424" s="36">
        <f t="shared" si="201"/>
        <v>59043.190485559033</v>
      </c>
      <c r="X424" s="36">
        <f t="shared" si="201"/>
        <v>37538.739384947068</v>
      </c>
      <c r="Y424" t="e">
        <f>NA()</f>
        <v>#N/A</v>
      </c>
      <c r="AE424">
        <v>39</v>
      </c>
      <c r="AG424">
        <f t="shared" si="193"/>
        <v>41.507721325427532</v>
      </c>
      <c r="AH424" s="29">
        <f t="shared" si="202"/>
        <v>41875.778658696174</v>
      </c>
      <c r="AI424" s="29">
        <f t="shared" si="202"/>
        <v>52223.587963735794</v>
      </c>
      <c r="AJ424" s="29">
        <f t="shared" si="202"/>
        <v>46744.987449332024</v>
      </c>
      <c r="AK424" s="29">
        <f t="shared" si="202"/>
        <v>47273.25221214151</v>
      </c>
      <c r="AL424" s="29">
        <f t="shared" si="202"/>
        <v>7085.200940544466</v>
      </c>
      <c r="AM424" s="30">
        <f t="shared" si="202"/>
        <v>7817.1863768889689</v>
      </c>
      <c r="AN424" s="31">
        <f t="shared" si="202"/>
        <v>20677.906938476881</v>
      </c>
      <c r="AO424" s="32">
        <f t="shared" si="202"/>
        <v>3978.3933779166518</v>
      </c>
      <c r="AP424" s="32">
        <f t="shared" si="202"/>
        <v>0</v>
      </c>
      <c r="AQ424" s="33">
        <f t="shared" si="202"/>
        <v>96399.615709529651</v>
      </c>
      <c r="AR424" s="33">
        <f t="shared" si="202"/>
        <v>87701.546833158849</v>
      </c>
      <c r="AS424" s="33">
        <f t="shared" si="202"/>
        <v>350582.48996370926</v>
      </c>
      <c r="AT424" s="34">
        <f t="shared" si="202"/>
        <v>2900.3887752712872</v>
      </c>
      <c r="AU424" s="34">
        <f t="shared" si="202"/>
        <v>3814.3096061793403</v>
      </c>
      <c r="AV424" s="35">
        <f t="shared" si="202"/>
        <v>27993.663392533803</v>
      </c>
      <c r="AW424" s="35">
        <f t="shared" si="202"/>
        <v>24402.788638539147</v>
      </c>
      <c r="AX424" s="36">
        <f t="shared" si="202"/>
        <v>61241.83089489321</v>
      </c>
      <c r="AY424" s="36">
        <f t="shared" si="202"/>
        <v>39572.38856398889</v>
      </c>
      <c r="AZ424" t="e">
        <f>NA()</f>
        <v>#N/A</v>
      </c>
    </row>
    <row r="425" spans="4:52" x14ac:dyDescent="0.3">
      <c r="D425">
        <v>40</v>
      </c>
      <c r="F425">
        <v>39</v>
      </c>
      <c r="G425" s="29">
        <f t="shared" si="201"/>
        <v>39513.904174572453</v>
      </c>
      <c r="H425" s="29">
        <f t="shared" si="201"/>
        <v>49663.492884961546</v>
      </c>
      <c r="I425" s="29">
        <f t="shared" si="201"/>
        <v>43705.609491607567</v>
      </c>
      <c r="J425" s="29">
        <f t="shared" si="201"/>
        <v>45014.517326609828</v>
      </c>
      <c r="K425" s="29">
        <f t="shared" si="201"/>
        <v>6773.0036605938885</v>
      </c>
      <c r="L425" s="30">
        <f t="shared" si="201"/>
        <v>7623.5143866601138</v>
      </c>
      <c r="M425" s="31">
        <f t="shared" si="201"/>
        <v>19362.77620843759</v>
      </c>
      <c r="N425" s="32">
        <f t="shared" si="201"/>
        <v>3745.5622288646505</v>
      </c>
      <c r="O425" s="32">
        <f t="shared" si="201"/>
        <v>0</v>
      </c>
      <c r="P425" s="33">
        <f t="shared" si="201"/>
        <v>92432.322593909485</v>
      </c>
      <c r="Q425" s="33">
        <f t="shared" si="201"/>
        <v>84373.359920039191</v>
      </c>
      <c r="R425" s="33">
        <f t="shared" si="201"/>
        <v>342075.4673467644</v>
      </c>
      <c r="S425" s="34">
        <f t="shared" si="201"/>
        <v>2775.9227705820022</v>
      </c>
      <c r="T425" s="34">
        <f t="shared" si="201"/>
        <v>3634.4572499457104</v>
      </c>
      <c r="U425" s="35">
        <f t="shared" si="201"/>
        <v>26586.600330558598</v>
      </c>
      <c r="V425" s="35">
        <f t="shared" si="201"/>
        <v>23204.794980010316</v>
      </c>
      <c r="W425" s="36">
        <f t="shared" si="201"/>
        <v>59707.346515277757</v>
      </c>
      <c r="X425" s="36">
        <f t="shared" si="201"/>
        <v>38144.538895468024</v>
      </c>
      <c r="Y425" t="e">
        <f>NA()</f>
        <v>#N/A</v>
      </c>
      <c r="AE425">
        <v>40</v>
      </c>
      <c r="AG425">
        <f t="shared" si="193"/>
        <v>43.652889013197147</v>
      </c>
      <c r="AH425" s="29">
        <f t="shared" si="202"/>
        <v>43681.474388288079</v>
      </c>
      <c r="AI425" s="29">
        <f t="shared" si="202"/>
        <v>54305.090229863927</v>
      </c>
      <c r="AJ425" s="29">
        <f t="shared" si="202"/>
        <v>49183.303653387855</v>
      </c>
      <c r="AK425" s="29">
        <f t="shared" si="202"/>
        <v>49104.298956699713</v>
      </c>
      <c r="AL425" s="29">
        <f t="shared" si="202"/>
        <v>7318.8952417011096</v>
      </c>
      <c r="AM425" s="30">
        <f t="shared" si="202"/>
        <v>7956.6339195036262</v>
      </c>
      <c r="AN425" s="31">
        <f t="shared" si="202"/>
        <v>21750.163520322516</v>
      </c>
      <c r="AO425" s="32">
        <f t="shared" si="202"/>
        <v>4170.928494708598</v>
      </c>
      <c r="AP425" s="32">
        <f t="shared" si="202"/>
        <v>0</v>
      </c>
      <c r="AQ425" s="33">
        <f t="shared" si="202"/>
        <v>99593.91704396579</v>
      </c>
      <c r="AR425" s="33">
        <f t="shared" si="202"/>
        <v>90308.589435369446</v>
      </c>
      <c r="AS425" s="33">
        <f t="shared" si="202"/>
        <v>356666.94690989458</v>
      </c>
      <c r="AT425" s="34">
        <f t="shared" si="202"/>
        <v>3000.5507757879741</v>
      </c>
      <c r="AU425" s="34">
        <f t="shared" si="202"/>
        <v>3958.6294611716976</v>
      </c>
      <c r="AV425" s="35">
        <f t="shared" si="202"/>
        <v>29140.434712511873</v>
      </c>
      <c r="AW425" s="35">
        <f t="shared" si="202"/>
        <v>25376.46365296654</v>
      </c>
      <c r="AX425" s="36">
        <f t="shared" si="202"/>
        <v>62418.637049141245</v>
      </c>
      <c r="AY425" s="36">
        <f t="shared" si="202"/>
        <v>40695.736448798249</v>
      </c>
      <c r="AZ425" t="e">
        <f>NA()</f>
        <v>#N/A</v>
      </c>
    </row>
    <row r="426" spans="4:52" x14ac:dyDescent="0.3">
      <c r="D426">
        <v>41</v>
      </c>
      <c r="F426">
        <v>40</v>
      </c>
      <c r="G426" s="29">
        <f t="shared" si="201"/>
        <v>40489.09112152025</v>
      </c>
      <c r="H426" s="29">
        <f t="shared" si="201"/>
        <v>50700.952640435069</v>
      </c>
      <c r="I426" s="29">
        <f t="shared" si="201"/>
        <v>44941.86196915149</v>
      </c>
      <c r="J426" s="29">
        <f t="shared" si="201"/>
        <v>45930.721863784711</v>
      </c>
      <c r="K426" s="29">
        <f t="shared" si="201"/>
        <v>6902.7898560410631</v>
      </c>
      <c r="L426" s="30">
        <f t="shared" si="201"/>
        <v>7705.034886935231</v>
      </c>
      <c r="M426" s="31">
        <f t="shared" si="201"/>
        <v>19895.225772050155</v>
      </c>
      <c r="N426" s="32">
        <f t="shared" si="201"/>
        <v>3839.3997981427033</v>
      </c>
      <c r="O426" s="32">
        <f t="shared" si="201"/>
        <v>0</v>
      </c>
      <c r="P426" s="33">
        <f t="shared" si="201"/>
        <v>94045.211299438291</v>
      </c>
      <c r="Q426" s="33">
        <f t="shared" si="201"/>
        <v>85738.086555461152</v>
      </c>
      <c r="R426" s="33">
        <f t="shared" si="201"/>
        <v>345663.56791548326</v>
      </c>
      <c r="S426" s="34">
        <f t="shared" si="201"/>
        <v>2826.5302035052696</v>
      </c>
      <c r="T426" s="34">
        <f t="shared" si="201"/>
        <v>3707.6418239642908</v>
      </c>
      <c r="U426" s="35">
        <f t="shared" si="201"/>
        <v>27156.369844125402</v>
      </c>
      <c r="V426" s="35">
        <f t="shared" si="201"/>
        <v>23690.342676306285</v>
      </c>
      <c r="W426" s="36">
        <f t="shared" si="201"/>
        <v>60340.996157152018</v>
      </c>
      <c r="X426" s="36">
        <f t="shared" si="201"/>
        <v>38729.274758993321</v>
      </c>
      <c r="Y426" t="e">
        <f>NA()</f>
        <v>#N/A</v>
      </c>
      <c r="AE426">
        <v>41</v>
      </c>
      <c r="AG426">
        <f t="shared" si="193"/>
        <v>45.908921481342745</v>
      </c>
      <c r="AH426" s="29">
        <f t="shared" si="202"/>
        <v>45380.139181935701</v>
      </c>
      <c r="AI426" s="29">
        <f t="shared" si="202"/>
        <v>56388.95484192497</v>
      </c>
      <c r="AJ426" s="29">
        <f t="shared" si="202"/>
        <v>51586.629430902642</v>
      </c>
      <c r="AK426" s="29">
        <f t="shared" si="202"/>
        <v>50932.325960272145</v>
      </c>
      <c r="AL426" s="29">
        <f t="shared" si="202"/>
        <v>7534.6574741704326</v>
      </c>
      <c r="AM426" s="30">
        <f t="shared" si="202"/>
        <v>8080.9990039985505</v>
      </c>
      <c r="AN426" s="31">
        <f t="shared" si="202"/>
        <v>22826.174681856592</v>
      </c>
      <c r="AO426" s="32">
        <f t="shared" si="202"/>
        <v>4366.7268326795038</v>
      </c>
      <c r="AP426" s="32">
        <f t="shared" si="202"/>
        <v>0</v>
      </c>
      <c r="AQ426" s="33">
        <f t="shared" si="202"/>
        <v>102764.11529344891</v>
      </c>
      <c r="AR426" s="33">
        <f t="shared" si="202"/>
        <v>92827.816045289539</v>
      </c>
      <c r="AS426" s="33">
        <f t="shared" si="202"/>
        <v>362058.89742014627</v>
      </c>
      <c r="AT426" s="34">
        <f t="shared" si="202"/>
        <v>3099.8840680448875</v>
      </c>
      <c r="AU426" s="34">
        <f t="shared" si="202"/>
        <v>4101.2741453621429</v>
      </c>
      <c r="AV426" s="35">
        <f t="shared" si="202"/>
        <v>30291.152952623735</v>
      </c>
      <c r="AW426" s="35">
        <f t="shared" si="202"/>
        <v>26351.007371059619</v>
      </c>
      <c r="AX426" s="36">
        <f t="shared" si="202"/>
        <v>63535.480001614778</v>
      </c>
      <c r="AY426" s="36">
        <f t="shared" si="202"/>
        <v>41786.200939461312</v>
      </c>
      <c r="AZ426" t="e">
        <f>NA()</f>
        <v>#N/A</v>
      </c>
    </row>
    <row r="427" spans="4:52" x14ac:dyDescent="0.3">
      <c r="D427">
        <v>42</v>
      </c>
      <c r="F427">
        <v>41</v>
      </c>
      <c r="G427" s="29">
        <f t="shared" si="201"/>
        <v>41419.891359486683</v>
      </c>
      <c r="H427" s="29">
        <f t="shared" si="201"/>
        <v>51716.393237882869</v>
      </c>
      <c r="I427" s="29">
        <f t="shared" si="201"/>
        <v>46145.999886211546</v>
      </c>
      <c r="J427" s="29">
        <f t="shared" si="201"/>
        <v>46826.337762763258</v>
      </c>
      <c r="K427" s="29">
        <f t="shared" si="201"/>
        <v>7025.5107626562785</v>
      </c>
      <c r="L427" s="30">
        <f t="shared" si="201"/>
        <v>7780.8017616428378</v>
      </c>
      <c r="M427" s="31">
        <f t="shared" si="201"/>
        <v>20417.032757976896</v>
      </c>
      <c r="N427" s="32">
        <f t="shared" si="201"/>
        <v>3931.9238480014174</v>
      </c>
      <c r="O427" s="32">
        <f t="shared" si="201"/>
        <v>0</v>
      </c>
      <c r="P427" s="33">
        <f t="shared" si="201"/>
        <v>95617.032499999012</v>
      </c>
      <c r="Q427" s="33">
        <f t="shared" si="201"/>
        <v>87052.762060541019</v>
      </c>
      <c r="R427" s="33">
        <f t="shared" si="201"/>
        <v>348989.00271107268</v>
      </c>
      <c r="S427" s="34">
        <f t="shared" si="201"/>
        <v>2875.8413240855989</v>
      </c>
      <c r="T427" s="34">
        <f t="shared" si="201"/>
        <v>3778.8784012476681</v>
      </c>
      <c r="U427" s="35">
        <f t="shared" si="201"/>
        <v>27714.614032468056</v>
      </c>
      <c r="V427" s="35">
        <f t="shared" si="201"/>
        <v>24165.491168662113</v>
      </c>
      <c r="W427" s="36">
        <f t="shared" si="201"/>
        <v>60945.567059234716</v>
      </c>
      <c r="X427" s="36">
        <f t="shared" si="201"/>
        <v>39293.54249472294</v>
      </c>
      <c r="Y427" t="e">
        <f>NA()</f>
        <v>#N/A</v>
      </c>
      <c r="AE427">
        <v>42</v>
      </c>
      <c r="AG427">
        <f t="shared" si="193"/>
        <v>48.058485286186681</v>
      </c>
      <c r="AH427" s="29">
        <f t="shared" si="202"/>
        <v>46821.273576645814</v>
      </c>
      <c r="AI427" s="29">
        <f t="shared" si="202"/>
        <v>58276.92559536246</v>
      </c>
      <c r="AJ427" s="29">
        <f t="shared" si="202"/>
        <v>53725.072310852542</v>
      </c>
      <c r="AK427" s="29">
        <f t="shared" si="202"/>
        <v>52583.913469573738</v>
      </c>
      <c r="AL427" s="29">
        <f t="shared" si="202"/>
        <v>7714.4732048799424</v>
      </c>
      <c r="AM427" s="30">
        <f t="shared" si="202"/>
        <v>8181.2630039353226</v>
      </c>
      <c r="AN427" s="31">
        <f t="shared" si="202"/>
        <v>23803.064368201576</v>
      </c>
      <c r="AO427" s="32">
        <f t="shared" si="202"/>
        <v>4546.8780768922106</v>
      </c>
      <c r="AP427" s="32">
        <f t="shared" si="202"/>
        <v>0</v>
      </c>
      <c r="AQ427" s="33">
        <f t="shared" si="202"/>
        <v>105612.57204174063</v>
      </c>
      <c r="AR427" s="33">
        <f t="shared" si="202"/>
        <v>95030.278111460429</v>
      </c>
      <c r="AS427" s="33">
        <f t="shared" si="202"/>
        <v>366378.00691494881</v>
      </c>
      <c r="AT427" s="34">
        <f t="shared" si="202"/>
        <v>3189.0528728906202</v>
      </c>
      <c r="AU427" s="34">
        <f t="shared" si="202"/>
        <v>4228.8201318275478</v>
      </c>
      <c r="AV427" s="35">
        <f t="shared" si="202"/>
        <v>31336.124628921032</v>
      </c>
      <c r="AW427" s="35">
        <f t="shared" si="202"/>
        <v>27233.786001979875</v>
      </c>
      <c r="AX427" s="36">
        <f t="shared" si="202"/>
        <v>64496.123880746847</v>
      </c>
      <c r="AY427" s="36">
        <f t="shared" si="202"/>
        <v>42744.262428452836</v>
      </c>
      <c r="AZ427" t="e">
        <f>NA()</f>
        <v>#N/A</v>
      </c>
    </row>
    <row r="428" spans="4:52" x14ac:dyDescent="0.3">
      <c r="D428">
        <v>43</v>
      </c>
      <c r="F428">
        <v>42</v>
      </c>
      <c r="G428" s="29">
        <f t="shared" si="201"/>
        <v>42307.226793476068</v>
      </c>
      <c r="H428" s="29">
        <f t="shared" si="201"/>
        <v>52710.010379961925</v>
      </c>
      <c r="I428" s="29">
        <f t="shared" si="201"/>
        <v>47317.767237235588</v>
      </c>
      <c r="J428" s="29">
        <f t="shared" si="201"/>
        <v>47701.590733961173</v>
      </c>
      <c r="K428" s="29">
        <f t="shared" si="201"/>
        <v>7141.4373019233481</v>
      </c>
      <c r="L428" s="30">
        <f t="shared" si="201"/>
        <v>7851.1828112290068</v>
      </c>
      <c r="M428" s="31">
        <f t="shared" si="201"/>
        <v>20928.245872841941</v>
      </c>
      <c r="N428" s="32">
        <f t="shared" si="201"/>
        <v>4023.1217328569278</v>
      </c>
      <c r="O428" s="32">
        <f t="shared" si="201"/>
        <v>0</v>
      </c>
      <c r="P428" s="33">
        <f t="shared" si="201"/>
        <v>97148.583030246446</v>
      </c>
      <c r="Q428" s="33">
        <f t="shared" si="201"/>
        <v>88318.80325954227</v>
      </c>
      <c r="R428" s="33">
        <f t="shared" si="201"/>
        <v>352069.2559330985</v>
      </c>
      <c r="S428" s="34">
        <f t="shared" si="201"/>
        <v>2923.8790398878118</v>
      </c>
      <c r="T428" s="34">
        <f t="shared" si="201"/>
        <v>3848.1937234340521</v>
      </c>
      <c r="U428" s="35">
        <f t="shared" si="201"/>
        <v>28261.422409596627</v>
      </c>
      <c r="V428" s="35">
        <f t="shared" si="201"/>
        <v>24630.349956696842</v>
      </c>
      <c r="W428" s="36">
        <f t="shared" si="201"/>
        <v>61522.427981542671</v>
      </c>
      <c r="X428" s="36">
        <f t="shared" si="201"/>
        <v>39837.933807966372</v>
      </c>
      <c r="Y428" t="e">
        <f>NA()</f>
        <v>#N/A</v>
      </c>
      <c r="AE428">
        <v>43</v>
      </c>
      <c r="AG428">
        <f t="shared" si="193"/>
        <v>50.049146529274978</v>
      </c>
      <c r="AH428" s="29">
        <f t="shared" si="202"/>
        <v>48013.821074566411</v>
      </c>
      <c r="AI428" s="29">
        <f t="shared" si="202"/>
        <v>59943.024525134169</v>
      </c>
      <c r="AJ428" s="29">
        <f t="shared" si="202"/>
        <v>55576.810265408691</v>
      </c>
      <c r="AK428" s="29">
        <f t="shared" si="202"/>
        <v>54037.621192090541</v>
      </c>
      <c r="AL428" s="29">
        <f t="shared" si="202"/>
        <v>7860.9112718847837</v>
      </c>
      <c r="AM428" s="30">
        <f t="shared" si="202"/>
        <v>8260.5081066358744</v>
      </c>
      <c r="AN428" s="31">
        <f t="shared" si="202"/>
        <v>24666.589642924071</v>
      </c>
      <c r="AO428" s="32">
        <f t="shared" si="202"/>
        <v>4708.1451302479436</v>
      </c>
      <c r="AP428" s="32">
        <f t="shared" si="202"/>
        <v>0</v>
      </c>
      <c r="AQ428" s="33">
        <f t="shared" si="202"/>
        <v>108107.64584290619</v>
      </c>
      <c r="AR428" s="33">
        <f t="shared" si="202"/>
        <v>96909.596801734471</v>
      </c>
      <c r="AS428" s="33">
        <f t="shared" si="202"/>
        <v>369770.93609811715</v>
      </c>
      <c r="AT428" s="34">
        <f t="shared" si="202"/>
        <v>3267.078189336893</v>
      </c>
      <c r="AU428" s="34">
        <f t="shared" si="202"/>
        <v>4339.9645728650466</v>
      </c>
      <c r="AV428" s="35">
        <f t="shared" si="202"/>
        <v>32260.320185371285</v>
      </c>
      <c r="AW428" s="35">
        <f t="shared" si="202"/>
        <v>28012.729543813319</v>
      </c>
      <c r="AX428" s="36">
        <f t="shared" si="202"/>
        <v>65304.687162238151</v>
      </c>
      <c r="AY428" s="36">
        <f t="shared" si="202"/>
        <v>43565.792877339365</v>
      </c>
      <c r="AZ428" t="e">
        <f>NA()</f>
        <v>#N/A</v>
      </c>
    </row>
    <row r="429" spans="4:52" x14ac:dyDescent="0.3">
      <c r="D429">
        <v>44</v>
      </c>
      <c r="F429">
        <v>43</v>
      </c>
      <c r="G429" s="29">
        <f t="shared" si="201"/>
        <v>43152.156358847162</v>
      </c>
      <c r="H429" s="29">
        <f t="shared" si="201"/>
        <v>53682.021257877132</v>
      </c>
      <c r="I429" s="29">
        <f t="shared" si="201"/>
        <v>48457.035093922321</v>
      </c>
      <c r="J429" s="29">
        <f t="shared" si="201"/>
        <v>48556.724384814319</v>
      </c>
      <c r="K429" s="29">
        <f t="shared" si="201"/>
        <v>7250.8464091719934</v>
      </c>
      <c r="L429" s="30">
        <f t="shared" si="201"/>
        <v>7916.5282763572504</v>
      </c>
      <c r="M429" s="31">
        <f t="shared" si="201"/>
        <v>21428.92552795263</v>
      </c>
      <c r="N429" s="32">
        <f t="shared" si="201"/>
        <v>4112.9834456061544</v>
      </c>
      <c r="O429" s="32">
        <f t="shared" si="201"/>
        <v>0</v>
      </c>
      <c r="P429" s="33">
        <f t="shared" si="201"/>
        <v>98640.665125828862</v>
      </c>
      <c r="Q429" s="33">
        <f t="shared" si="201"/>
        <v>89537.63008577557</v>
      </c>
      <c r="R429" s="33">
        <f t="shared" si="201"/>
        <v>354920.9268957547</v>
      </c>
      <c r="S429" s="34">
        <f t="shared" si="201"/>
        <v>2970.6667442765902</v>
      </c>
      <c r="T429" s="34">
        <f t="shared" si="201"/>
        <v>3915.6165342735585</v>
      </c>
      <c r="U429" s="35">
        <f t="shared" si="201"/>
        <v>28796.895049481966</v>
      </c>
      <c r="V429" s="35">
        <f t="shared" si="201"/>
        <v>25085.035449899187</v>
      </c>
      <c r="W429" s="36">
        <f t="shared" si="201"/>
        <v>62072.889906774755</v>
      </c>
      <c r="X429" s="36">
        <f t="shared" si="201"/>
        <v>40363.035091521262</v>
      </c>
      <c r="Y429" t="e">
        <f>NA()</f>
        <v>#N/A</v>
      </c>
      <c r="AE429">
        <v>44</v>
      </c>
      <c r="AG429">
        <f t="shared" si="193"/>
        <v>51.88345373655357</v>
      </c>
      <c r="AH429" s="29">
        <f t="shared" si="202"/>
        <v>49001.654357248881</v>
      </c>
      <c r="AI429" s="29">
        <f t="shared" si="202"/>
        <v>61410.372247993299</v>
      </c>
      <c r="AJ429" s="29">
        <f t="shared" si="202"/>
        <v>57176.970190746681</v>
      </c>
      <c r="AK429" s="29">
        <f t="shared" si="202"/>
        <v>55314.850914647664</v>
      </c>
      <c r="AL429" s="29">
        <f t="shared" si="202"/>
        <v>7980.5037875298603</v>
      </c>
      <c r="AM429" s="30">
        <f t="shared" si="202"/>
        <v>8323.5205621607765</v>
      </c>
      <c r="AN429" s="31">
        <f t="shared" si="202"/>
        <v>25428.075741567645</v>
      </c>
      <c r="AO429" s="32">
        <f t="shared" si="202"/>
        <v>4852.0353064205856</v>
      </c>
      <c r="AP429" s="32">
        <f t="shared" si="202"/>
        <v>0</v>
      </c>
      <c r="AQ429" s="33">
        <f t="shared" si="202"/>
        <v>110290.63262511377</v>
      </c>
      <c r="AR429" s="33">
        <f t="shared" si="202"/>
        <v>98513.922984685851</v>
      </c>
      <c r="AS429" s="33">
        <f t="shared" si="202"/>
        <v>372453.65264679748</v>
      </c>
      <c r="AT429" s="34">
        <f t="shared" si="202"/>
        <v>3335.2699268820966</v>
      </c>
      <c r="AU429" s="34">
        <f t="shared" si="202"/>
        <v>4436.695939008051</v>
      </c>
      <c r="AV429" s="35">
        <f t="shared" si="202"/>
        <v>33075.925263340083</v>
      </c>
      <c r="AW429" s="35">
        <f t="shared" si="202"/>
        <v>28698.69577874571</v>
      </c>
      <c r="AX429" s="36">
        <f t="shared" si="202"/>
        <v>65987.217579176315</v>
      </c>
      <c r="AY429" s="36">
        <f t="shared" si="202"/>
        <v>44270.46408784423</v>
      </c>
      <c r="AZ429" t="e">
        <f>NA()</f>
        <v>#N/A</v>
      </c>
    </row>
    <row r="430" spans="4:52" x14ac:dyDescent="0.3">
      <c r="D430">
        <v>45</v>
      </c>
      <c r="F430">
        <v>44</v>
      </c>
      <c r="G430" s="29">
        <f t="shared" si="201"/>
        <v>43955.849155752068</v>
      </c>
      <c r="H430" s="29">
        <f t="shared" si="201"/>
        <v>54632.662065961013</v>
      </c>
      <c r="I430" s="29">
        <f t="shared" si="201"/>
        <v>49563.789795885852</v>
      </c>
      <c r="J430" s="29">
        <f t="shared" si="201"/>
        <v>49391.997974662809</v>
      </c>
      <c r="K430" s="29">
        <f t="shared" si="201"/>
        <v>7354.0179127010597</v>
      </c>
      <c r="L430" s="30">
        <f t="shared" si="201"/>
        <v>7977.1706685284016</v>
      </c>
      <c r="M430" s="31">
        <f t="shared" si="201"/>
        <v>21919.142447418701</v>
      </c>
      <c r="N430" s="32">
        <f t="shared" si="201"/>
        <v>4201.5014123868114</v>
      </c>
      <c r="O430" s="32">
        <f t="shared" si="201"/>
        <v>0</v>
      </c>
      <c r="P430" s="33">
        <f t="shared" si="201"/>
        <v>100094.08401248952</v>
      </c>
      <c r="Q430" s="33">
        <f t="shared" si="201"/>
        <v>90710.659719006158</v>
      </c>
      <c r="R430" s="33">
        <f t="shared" si="201"/>
        <v>357559.7264616217</v>
      </c>
      <c r="S430" s="34">
        <f t="shared" si="201"/>
        <v>3016.2282097347857</v>
      </c>
      <c r="T430" s="34">
        <f t="shared" si="201"/>
        <v>3981.1772898406953</v>
      </c>
      <c r="U430" s="35">
        <f t="shared" si="201"/>
        <v>29321.14161687468</v>
      </c>
      <c r="V430" s="35">
        <f t="shared" si="201"/>
        <v>25529.670366023867</v>
      </c>
      <c r="W430" s="36">
        <f t="shared" si="201"/>
        <v>62598.207344104485</v>
      </c>
      <c r="X430" s="36">
        <f t="shared" si="201"/>
        <v>40869.426119177748</v>
      </c>
      <c r="Y430" t="e">
        <f>NA()</f>
        <v>#N/A</v>
      </c>
      <c r="AE430">
        <v>45</v>
      </c>
      <c r="AG430">
        <f t="shared" si="193"/>
        <v>53.57368754321287</v>
      </c>
      <c r="AH430" s="29">
        <f t="shared" si="202"/>
        <v>49825.225135579109</v>
      </c>
      <c r="AI430" s="29">
        <f t="shared" si="202"/>
        <v>62706.591731175831</v>
      </c>
      <c r="AJ430" s="29">
        <f t="shared" si="202"/>
        <v>58564.411267788222</v>
      </c>
      <c r="AK430" s="29">
        <f t="shared" si="202"/>
        <v>56440.644994181872</v>
      </c>
      <c r="AL430" s="29">
        <f t="shared" si="202"/>
        <v>8078.9602509375991</v>
      </c>
      <c r="AM430" s="30">
        <f t="shared" si="202"/>
        <v>8374.1721209008647</v>
      </c>
      <c r="AN430" s="31">
        <f t="shared" si="202"/>
        <v>26101.390588023805</v>
      </c>
      <c r="AO430" s="32">
        <f t="shared" si="202"/>
        <v>4980.6600210809474</v>
      </c>
      <c r="AP430" s="32">
        <f t="shared" si="202"/>
        <v>0</v>
      </c>
      <c r="AQ430" s="33">
        <f t="shared" si="202"/>
        <v>112207.76274793298</v>
      </c>
      <c r="AR430" s="33">
        <f t="shared" si="202"/>
        <v>99890.929592615561</v>
      </c>
      <c r="AS430" s="33">
        <f t="shared" si="202"/>
        <v>374598.89123541949</v>
      </c>
      <c r="AT430" s="34">
        <f t="shared" si="202"/>
        <v>3395.0911847607354</v>
      </c>
      <c r="AU430" s="34">
        <f t="shared" si="202"/>
        <v>4521.2044202144789</v>
      </c>
      <c r="AV430" s="35">
        <f t="shared" si="202"/>
        <v>33797.765837062681</v>
      </c>
      <c r="AW430" s="35">
        <f t="shared" si="202"/>
        <v>29304.626548042143</v>
      </c>
      <c r="AX430" s="36">
        <f t="shared" si="202"/>
        <v>66567.680830093916</v>
      </c>
      <c r="AY430" s="36">
        <f t="shared" si="202"/>
        <v>44878.052522620026</v>
      </c>
      <c r="AZ430" t="e">
        <f>NA()</f>
        <v>#N/A</v>
      </c>
    </row>
    <row r="431" spans="4:52" x14ac:dyDescent="0.3">
      <c r="D431">
        <v>46</v>
      </c>
      <c r="F431">
        <v>45</v>
      </c>
      <c r="G431" s="29">
        <f t="shared" si="201"/>
        <v>44719.560577783508</v>
      </c>
      <c r="H431" s="29">
        <f t="shared" si="201"/>
        <v>55562.185730647638</v>
      </c>
      <c r="I431" s="29">
        <f t="shared" si="201"/>
        <v>50638.121558912288</v>
      </c>
      <c r="J431" s="29">
        <f t="shared" ref="J431:X431" si="203">300*J359*J131</f>
        <v>50207.684363977722</v>
      </c>
      <c r="K431" s="29">
        <f t="shared" si="203"/>
        <v>7451.231896055896</v>
      </c>
      <c r="L431" s="30">
        <f t="shared" si="203"/>
        <v>8033.4248244504242</v>
      </c>
      <c r="M431" s="31">
        <f t="shared" si="203"/>
        <v>22398.976544355941</v>
      </c>
      <c r="N431" s="32">
        <f t="shared" si="203"/>
        <v>4288.6703025479364</v>
      </c>
      <c r="O431" s="32">
        <f t="shared" si="203"/>
        <v>0</v>
      </c>
      <c r="P431" s="33">
        <f t="shared" si="203"/>
        <v>101509.64576709327</v>
      </c>
      <c r="Q431" s="33">
        <f t="shared" si="203"/>
        <v>91839.301507511205</v>
      </c>
      <c r="R431" s="33">
        <f t="shared" si="203"/>
        <v>360000.48432262149</v>
      </c>
      <c r="S431" s="34">
        <f t="shared" si="203"/>
        <v>3060.5874924393925</v>
      </c>
      <c r="T431" s="34">
        <f t="shared" si="203"/>
        <v>4044.9078965213976</v>
      </c>
      <c r="U431" s="35">
        <f t="shared" si="203"/>
        <v>29834.280434155844</v>
      </c>
      <c r="V431" s="35">
        <f t="shared" si="203"/>
        <v>25964.383128425492</v>
      </c>
      <c r="W431" s="36">
        <f t="shared" si="203"/>
        <v>63099.579783510962</v>
      </c>
      <c r="X431" s="36">
        <f t="shared" si="203"/>
        <v>41357.678915249264</v>
      </c>
      <c r="Y431" t="e">
        <f>NA()</f>
        <v>#N/A</v>
      </c>
      <c r="AE431">
        <v>46</v>
      </c>
      <c r="AG431">
        <f t="shared" si="193"/>
        <v>55.13116401707601</v>
      </c>
      <c r="AH431" s="29">
        <f t="shared" si="202"/>
        <v>50516.280888255591</v>
      </c>
      <c r="AI431" s="29">
        <f t="shared" si="202"/>
        <v>63854.967096295797</v>
      </c>
      <c r="AJ431" s="29">
        <f t="shared" si="202"/>
        <v>59771.622897943795</v>
      </c>
      <c r="AK431" s="29">
        <f t="shared" ref="AK431:AY431" si="204">300*AK359*AK131</f>
        <v>57436.019101500977</v>
      </c>
      <c r="AL431" s="29">
        <f t="shared" si="204"/>
        <v>8160.6487624885876</v>
      </c>
      <c r="AM431" s="30">
        <f t="shared" si="204"/>
        <v>8415.3047521548051</v>
      </c>
      <c r="AN431" s="31">
        <f t="shared" si="204"/>
        <v>26698.309760960863</v>
      </c>
      <c r="AO431" s="32">
        <f t="shared" si="204"/>
        <v>5095.8525211930109</v>
      </c>
      <c r="AP431" s="32">
        <f t="shared" si="204"/>
        <v>0</v>
      </c>
      <c r="AQ431" s="33">
        <f t="shared" si="204"/>
        <v>113897.37097152832</v>
      </c>
      <c r="AR431" s="33">
        <f t="shared" si="204"/>
        <v>101078.89624691079</v>
      </c>
      <c r="AS431" s="33">
        <f t="shared" si="204"/>
        <v>376332.61373674189</v>
      </c>
      <c r="AT431" s="34">
        <f t="shared" si="204"/>
        <v>3447.7556659647335</v>
      </c>
      <c r="AU431" s="34">
        <f t="shared" si="204"/>
        <v>4595.3050567248592</v>
      </c>
      <c r="AV431" s="35">
        <f t="shared" si="204"/>
        <v>34438.384184415183</v>
      </c>
      <c r="AW431" s="35">
        <f t="shared" si="204"/>
        <v>29841.423314794069</v>
      </c>
      <c r="AX431" s="36">
        <f t="shared" si="204"/>
        <v>67064.726551817104</v>
      </c>
      <c r="AY431" s="36">
        <f t="shared" si="204"/>
        <v>45404.501594505775</v>
      </c>
      <c r="AZ431" t="e">
        <f>NA()</f>
        <v>#N/A</v>
      </c>
    </row>
    <row r="432" spans="4:52" x14ac:dyDescent="0.3">
      <c r="D432">
        <v>47</v>
      </c>
      <c r="F432">
        <v>46</v>
      </c>
      <c r="G432" s="29">
        <f t="shared" ref="G432:X446" si="205">300*G360*G132</f>
        <v>45444.611238728299</v>
      </c>
      <c r="H432" s="29">
        <f t="shared" si="205"/>
        <v>56470.859836026859</v>
      </c>
      <c r="I432" s="29">
        <f t="shared" si="205"/>
        <v>51680.213634516331</v>
      </c>
      <c r="J432" s="29">
        <f t="shared" si="205"/>
        <v>51004.068143229248</v>
      </c>
      <c r="K432" s="29">
        <f t="shared" si="205"/>
        <v>7542.7664899241072</v>
      </c>
      <c r="L432" s="30">
        <f t="shared" si="205"/>
        <v>8085.5881387705995</v>
      </c>
      <c r="M432" s="31">
        <f t="shared" si="205"/>
        <v>22868.515996400172</v>
      </c>
      <c r="N432" s="32">
        <f t="shared" si="205"/>
        <v>4374.4868525526426</v>
      </c>
      <c r="O432" s="32">
        <f t="shared" si="205"/>
        <v>0</v>
      </c>
      <c r="P432" s="33">
        <f t="shared" si="205"/>
        <v>102888.15542169733</v>
      </c>
      <c r="Q432" s="33">
        <f t="shared" si="205"/>
        <v>92924.952588693719</v>
      </c>
      <c r="R432" s="33">
        <f t="shared" si="205"/>
        <v>362257.16481287096</v>
      </c>
      <c r="S432" s="34">
        <f t="shared" si="205"/>
        <v>3103.7688469479644</v>
      </c>
      <c r="T432" s="34">
        <f t="shared" si="205"/>
        <v>4106.8414742409532</v>
      </c>
      <c r="U432" s="35">
        <f t="shared" si="205"/>
        <v>30336.437590894948</v>
      </c>
      <c r="V432" s="35">
        <f t="shared" si="205"/>
        <v>26389.307272126738</v>
      </c>
      <c r="W432" s="36">
        <f t="shared" si="205"/>
        <v>63578.153264685272</v>
      </c>
      <c r="X432" s="36">
        <f t="shared" si="205"/>
        <v>41828.35678448854</v>
      </c>
      <c r="Y432" t="e">
        <f>NA()</f>
        <v>#N/A</v>
      </c>
      <c r="AE432">
        <v>47</v>
      </c>
      <c r="AG432">
        <f t="shared" si="193"/>
        <v>56.566310419354807</v>
      </c>
      <c r="AH432" s="29">
        <f t="shared" ref="AH432:AY446" si="206">300*AH360*AH132</f>
        <v>51099.793636510891</v>
      </c>
      <c r="AI432" s="29">
        <f t="shared" si="206"/>
        <v>64875.173110705044</v>
      </c>
      <c r="AJ432" s="29">
        <f t="shared" si="206"/>
        <v>60825.705581424649</v>
      </c>
      <c r="AK432" s="29">
        <f t="shared" si="206"/>
        <v>58318.658904104246</v>
      </c>
      <c r="AL432" s="29">
        <f t="shared" si="206"/>
        <v>8228.9305080940085</v>
      </c>
      <c r="AM432" s="30">
        <f t="shared" si="206"/>
        <v>8449.0272534046944</v>
      </c>
      <c r="AN432" s="31">
        <f t="shared" si="206"/>
        <v>27228.846104455031</v>
      </c>
      <c r="AO432" s="32">
        <f t="shared" si="206"/>
        <v>5199.2035031104115</v>
      </c>
      <c r="AP432" s="32">
        <f t="shared" si="206"/>
        <v>0</v>
      </c>
      <c r="AQ432" s="33">
        <f t="shared" si="206"/>
        <v>115391.39033479879</v>
      </c>
      <c r="AR432" s="33">
        <f t="shared" si="206"/>
        <v>102108.72803616273</v>
      </c>
      <c r="AS432" s="33">
        <f t="shared" si="206"/>
        <v>377747.71199898166</v>
      </c>
      <c r="AT432" s="34">
        <f t="shared" si="206"/>
        <v>3494.2743179695403</v>
      </c>
      <c r="AU432" s="34">
        <f t="shared" si="206"/>
        <v>4660.5064206082134</v>
      </c>
      <c r="AV432" s="35">
        <f t="shared" si="206"/>
        <v>35008.414211255396</v>
      </c>
      <c r="AW432" s="35">
        <f t="shared" si="206"/>
        <v>30318.293425460921</v>
      </c>
      <c r="AX432" s="36">
        <f t="shared" si="206"/>
        <v>67493.009555116529</v>
      </c>
      <c r="AY432" s="36">
        <f t="shared" si="206"/>
        <v>45862.739905610571</v>
      </c>
      <c r="AZ432" t="e">
        <f>NA()</f>
        <v>#N/A</v>
      </c>
    </row>
    <row r="433" spans="4:52" x14ac:dyDescent="0.3">
      <c r="D433">
        <v>48</v>
      </c>
      <c r="F433">
        <v>47</v>
      </c>
      <c r="G433" s="29">
        <f t="shared" si="205"/>
        <v>46132.368490015768</v>
      </c>
      <c r="H433" s="29">
        <f t="shared" si="205"/>
        <v>57358.964729502994</v>
      </c>
      <c r="I433" s="29">
        <f t="shared" si="205"/>
        <v>52690.332094862111</v>
      </c>
      <c r="J433" s="29">
        <f t="shared" si="205"/>
        <v>51781.443927269866</v>
      </c>
      <c r="K433" s="29">
        <f t="shared" si="205"/>
        <v>7628.8960438683389</v>
      </c>
      <c r="L433" s="30">
        <f t="shared" si="205"/>
        <v>8133.9409368052557</v>
      </c>
      <c r="M433" s="31">
        <f t="shared" si="205"/>
        <v>23327.856468297228</v>
      </c>
      <c r="N433" s="32">
        <f t="shared" si="205"/>
        <v>4458.949702664705</v>
      </c>
      <c r="O433" s="32">
        <f t="shared" si="205"/>
        <v>0</v>
      </c>
      <c r="P433" s="33">
        <f t="shared" si="205"/>
        <v>104230.41528516459</v>
      </c>
      <c r="Q433" s="33">
        <f t="shared" si="205"/>
        <v>93968.99413143452</v>
      </c>
      <c r="R433" s="33">
        <f t="shared" si="205"/>
        <v>364342.88930884813</v>
      </c>
      <c r="S433" s="34">
        <f t="shared" si="205"/>
        <v>3145.7966499772569</v>
      </c>
      <c r="T433" s="34">
        <f t="shared" si="205"/>
        <v>4167.0121426454907</v>
      </c>
      <c r="U433" s="35">
        <f t="shared" si="205"/>
        <v>30827.746100219589</v>
      </c>
      <c r="V433" s="35">
        <f t="shared" si="205"/>
        <v>26804.580865946584</v>
      </c>
      <c r="W433" s="36">
        <f t="shared" si="205"/>
        <v>64035.022030159227</v>
      </c>
      <c r="X433" s="36">
        <f t="shared" si="205"/>
        <v>42282.013487460768</v>
      </c>
      <c r="Y433" t="e">
        <f>NA()</f>
        <v>#N/A</v>
      </c>
      <c r="AE433">
        <v>48</v>
      </c>
      <c r="AG433">
        <f t="shared" si="193"/>
        <v>57.888735014870583</v>
      </c>
      <c r="AH433" s="29">
        <f t="shared" si="206"/>
        <v>51595.482043885546</v>
      </c>
      <c r="AI433" s="29">
        <f t="shared" si="206"/>
        <v>65783.883530234947</v>
      </c>
      <c r="AJ433" s="29">
        <f t="shared" si="206"/>
        <v>61749.260000979317</v>
      </c>
      <c r="AK433" s="29">
        <f t="shared" si="206"/>
        <v>59103.495890321945</v>
      </c>
      <c r="AL433" s="29">
        <f t="shared" si="206"/>
        <v>8286.409083379107</v>
      </c>
      <c r="AM433" s="30">
        <f t="shared" si="206"/>
        <v>8476.9212409155443</v>
      </c>
      <c r="AN433" s="31">
        <f t="shared" si="206"/>
        <v>27701.530272878987</v>
      </c>
      <c r="AO433" s="32">
        <f t="shared" si="206"/>
        <v>5292.0937614499744</v>
      </c>
      <c r="AP433" s="32">
        <f t="shared" si="206"/>
        <v>0</v>
      </c>
      <c r="AQ433" s="33">
        <f t="shared" si="206"/>
        <v>116716.54507286666</v>
      </c>
      <c r="AR433" s="33">
        <f t="shared" si="206"/>
        <v>103005.51801297822</v>
      </c>
      <c r="AS433" s="33">
        <f t="shared" si="206"/>
        <v>378913.45405074232</v>
      </c>
      <c r="AT433" s="34">
        <f t="shared" si="206"/>
        <v>3535.4928343896572</v>
      </c>
      <c r="AU433" s="34">
        <f t="shared" si="206"/>
        <v>4718.0667500833742</v>
      </c>
      <c r="AV433" s="35">
        <f t="shared" si="206"/>
        <v>35516.896397228214</v>
      </c>
      <c r="AW433" s="35">
        <f t="shared" si="206"/>
        <v>30743.037352967403</v>
      </c>
      <c r="AX433" s="36">
        <f t="shared" si="206"/>
        <v>67864.153394472363</v>
      </c>
      <c r="AY433" s="36">
        <f t="shared" si="206"/>
        <v>46263.313280012575</v>
      </c>
      <c r="AZ433" t="e">
        <f>NA()</f>
        <v>#N/A</v>
      </c>
    </row>
    <row r="434" spans="4:52" x14ac:dyDescent="0.3">
      <c r="D434">
        <v>49</v>
      </c>
      <c r="F434">
        <v>48</v>
      </c>
      <c r="G434" s="29">
        <f t="shared" si="205"/>
        <v>46784.230317752299</v>
      </c>
      <c r="H434" s="29">
        <f t="shared" si="205"/>
        <v>58226.791792393655</v>
      </c>
      <c r="I434" s="29">
        <f t="shared" si="205"/>
        <v>53668.816277846126</v>
      </c>
      <c r="J434" s="29">
        <f t="shared" si="205"/>
        <v>52540.114801876152</v>
      </c>
      <c r="K434" s="29">
        <f t="shared" si="205"/>
        <v>7709.8896320462873</v>
      </c>
      <c r="L434" s="30">
        <f t="shared" si="205"/>
        <v>8178.7469549976959</v>
      </c>
      <c r="M434" s="31">
        <f t="shared" si="205"/>
        <v>23777.100442380499</v>
      </c>
      <c r="N434" s="32">
        <f t="shared" si="205"/>
        <v>4542.0592453844756</v>
      </c>
      <c r="O434" s="32">
        <f t="shared" si="205"/>
        <v>0</v>
      </c>
      <c r="P434" s="33">
        <f t="shared" si="205"/>
        <v>105537.22345974456</v>
      </c>
      <c r="Q434" s="33">
        <f t="shared" si="205"/>
        <v>94972.788131579524</v>
      </c>
      <c r="R434" s="33">
        <f t="shared" si="205"/>
        <v>366269.96359274042</v>
      </c>
      <c r="S434" s="34">
        <f t="shared" si="205"/>
        <v>3186.6953323683301</v>
      </c>
      <c r="T434" s="34">
        <f t="shared" si="205"/>
        <v>4225.4548281687021</v>
      </c>
      <c r="U434" s="35">
        <f t="shared" si="205"/>
        <v>31308.345104159223</v>
      </c>
      <c r="V434" s="35">
        <f t="shared" si="205"/>
        <v>27210.345955997418</v>
      </c>
      <c r="W434" s="36">
        <f t="shared" si="205"/>
        <v>64471.230237099458</v>
      </c>
      <c r="X434" s="36">
        <f t="shared" si="205"/>
        <v>42719.192547314859</v>
      </c>
      <c r="Y434" t="e">
        <f>NA()</f>
        <v>#N/A</v>
      </c>
      <c r="AE434">
        <v>49</v>
      </c>
      <c r="AG434">
        <f t="shared" si="193"/>
        <v>59.107291399116981</v>
      </c>
      <c r="AH434" s="29">
        <f t="shared" si="206"/>
        <v>52018.992663440556</v>
      </c>
      <c r="AI434" s="29">
        <f t="shared" si="206"/>
        <v>66595.274702768918</v>
      </c>
      <c r="AJ434" s="29">
        <f t="shared" si="206"/>
        <v>62561.156909296325</v>
      </c>
      <c r="AK434" s="29">
        <f t="shared" si="206"/>
        <v>59803.180493352782</v>
      </c>
      <c r="AL434" s="29">
        <f t="shared" si="206"/>
        <v>8335.1156139234627</v>
      </c>
      <c r="AM434" s="30">
        <f t="shared" si="206"/>
        <v>8500.1853932998711</v>
      </c>
      <c r="AN434" s="31">
        <f t="shared" si="206"/>
        <v>28123.647309625529</v>
      </c>
      <c r="AO434" s="32">
        <f t="shared" si="206"/>
        <v>5375.7232297417959</v>
      </c>
      <c r="AP434" s="32">
        <f t="shared" si="206"/>
        <v>0</v>
      </c>
      <c r="AQ434" s="33">
        <f t="shared" si="206"/>
        <v>117895.30438727899</v>
      </c>
      <c r="AR434" s="33">
        <f t="shared" si="206"/>
        <v>103789.75752205725</v>
      </c>
      <c r="AS434" s="33">
        <f t="shared" si="206"/>
        <v>379882.05292118329</v>
      </c>
      <c r="AT434" s="34">
        <f t="shared" si="206"/>
        <v>3572.121783647176</v>
      </c>
      <c r="AU434" s="34">
        <f t="shared" si="206"/>
        <v>4769.0395210404358</v>
      </c>
      <c r="AV434" s="35">
        <f t="shared" si="206"/>
        <v>35971.539995637424</v>
      </c>
      <c r="AW434" s="35">
        <f t="shared" si="206"/>
        <v>31122.285727156112</v>
      </c>
      <c r="AX434" s="36">
        <f t="shared" si="206"/>
        <v>68187.459650120087</v>
      </c>
      <c r="AY434" s="36">
        <f t="shared" si="206"/>
        <v>46614.874382273774</v>
      </c>
      <c r="AZ434" t="e">
        <f>NA()</f>
        <v>#N/A</v>
      </c>
    </row>
    <row r="435" spans="4:52" x14ac:dyDescent="0.3">
      <c r="D435">
        <v>50</v>
      </c>
      <c r="F435">
        <v>49</v>
      </c>
      <c r="G435" s="29">
        <f t="shared" si="205"/>
        <v>47401.611410131365</v>
      </c>
      <c r="H435" s="29">
        <f t="shared" si="205"/>
        <v>59074.641861561569</v>
      </c>
      <c r="I435" s="29">
        <f t="shared" si="205"/>
        <v>54616.069901370589</v>
      </c>
      <c r="J435" s="29">
        <f t="shared" si="205"/>
        <v>53280.390909960872</v>
      </c>
      <c r="K435" s="29">
        <f t="shared" si="205"/>
        <v>7786.0098510332045</v>
      </c>
      <c r="L435" s="30">
        <f t="shared" si="205"/>
        <v>8220.2539021033281</v>
      </c>
      <c r="M435" s="31">
        <f t="shared" si="205"/>
        <v>24216.356627924724</v>
      </c>
      <c r="N435" s="32">
        <f t="shared" si="205"/>
        <v>4623.8174846999536</v>
      </c>
      <c r="O435" s="32">
        <f t="shared" si="205"/>
        <v>0</v>
      </c>
      <c r="P435" s="33">
        <f t="shared" si="205"/>
        <v>106809.37253259186</v>
      </c>
      <c r="Q435" s="33">
        <f t="shared" si="205"/>
        <v>95937.674699253941</v>
      </c>
      <c r="R435" s="33">
        <f t="shared" si="205"/>
        <v>368049.90883052361</v>
      </c>
      <c r="S435" s="34">
        <f t="shared" si="205"/>
        <v>3226.489318430502</v>
      </c>
      <c r="T435" s="34">
        <f t="shared" si="205"/>
        <v>4282.2050901109405</v>
      </c>
      <c r="U435" s="35">
        <f t="shared" si="205"/>
        <v>31778.379128680721</v>
      </c>
      <c r="V435" s="35">
        <f t="shared" si="205"/>
        <v>27606.748034237811</v>
      </c>
      <c r="W435" s="36">
        <f t="shared" si="205"/>
        <v>64887.773706307882</v>
      </c>
      <c r="X435" s="36">
        <f t="shared" si="205"/>
        <v>43140.426674840201</v>
      </c>
      <c r="Y435" t="e">
        <f>NA()</f>
        <v>#N/A</v>
      </c>
      <c r="AE435">
        <v>50</v>
      </c>
      <c r="AG435">
        <f t="shared" si="193"/>
        <v>60.230137772832911</v>
      </c>
      <c r="AH435" s="29">
        <f t="shared" si="206"/>
        <v>52382.809112542964</v>
      </c>
      <c r="AI435" s="29">
        <f t="shared" si="206"/>
        <v>67321.440904157222</v>
      </c>
      <c r="AJ435" s="29">
        <f t="shared" si="206"/>
        <v>63277.186722801394</v>
      </c>
      <c r="AK435" s="29">
        <f t="shared" si="206"/>
        <v>60428.469767620772</v>
      </c>
      <c r="AL435" s="29">
        <f t="shared" si="206"/>
        <v>8376.646238259711</v>
      </c>
      <c r="AM435" s="30">
        <f t="shared" si="206"/>
        <v>8519.737383983982</v>
      </c>
      <c r="AN435" s="31">
        <f t="shared" si="206"/>
        <v>28501.434992815502</v>
      </c>
      <c r="AO435" s="32">
        <f t="shared" si="206"/>
        <v>5451.1363475739417</v>
      </c>
      <c r="AP435" s="32">
        <f t="shared" si="206"/>
        <v>0</v>
      </c>
      <c r="AQ435" s="33">
        <f t="shared" si="206"/>
        <v>118946.64683351046</v>
      </c>
      <c r="AR435" s="33">
        <f t="shared" si="206"/>
        <v>104478.27609346488</v>
      </c>
      <c r="AS435" s="33">
        <f t="shared" si="206"/>
        <v>380693.27841586556</v>
      </c>
      <c r="AT435" s="34">
        <f t="shared" si="206"/>
        <v>3604.7608365425399</v>
      </c>
      <c r="AU435" s="34">
        <f t="shared" si="206"/>
        <v>4814.3103289499313</v>
      </c>
      <c r="AV435" s="35">
        <f t="shared" si="206"/>
        <v>36378.940385876071</v>
      </c>
      <c r="AW435" s="35">
        <f t="shared" si="206"/>
        <v>31461.694424791716</v>
      </c>
      <c r="AX435" s="36">
        <f t="shared" si="206"/>
        <v>68470.434893767509</v>
      </c>
      <c r="AY435" s="36">
        <f t="shared" si="206"/>
        <v>46924.563496131501</v>
      </c>
      <c r="AZ435" t="e">
        <f>NA()</f>
        <v>#N/A</v>
      </c>
    </row>
    <row r="436" spans="4:52" x14ac:dyDescent="0.3">
      <c r="D436">
        <v>51</v>
      </c>
      <c r="F436">
        <v>50</v>
      </c>
      <c r="G436" s="29">
        <f t="shared" si="205"/>
        <v>47985.93119194256</v>
      </c>
      <c r="H436" s="29">
        <f t="shared" si="205"/>
        <v>59902.82378935226</v>
      </c>
      <c r="I436" s="29">
        <f t="shared" si="205"/>
        <v>55532.552839029202</v>
      </c>
      <c r="J436" s="29">
        <f t="shared" si="205"/>
        <v>54002.588165866393</v>
      </c>
      <c r="K436" s="29">
        <f t="shared" si="205"/>
        <v>7857.5118717565892</v>
      </c>
      <c r="L436" s="30">
        <f t="shared" si="205"/>
        <v>8258.6940786358591</v>
      </c>
      <c r="M436" s="31">
        <f t="shared" si="205"/>
        <v>24645.73942821685</v>
      </c>
      <c r="N436" s="32">
        <f t="shared" si="205"/>
        <v>4704.2279053073153</v>
      </c>
      <c r="O436" s="32">
        <f t="shared" si="205"/>
        <v>0</v>
      </c>
      <c r="P436" s="33">
        <f t="shared" si="205"/>
        <v>108047.6484244087</v>
      </c>
      <c r="Q436" s="33">
        <f t="shared" si="205"/>
        <v>96864.969783176566</v>
      </c>
      <c r="R436" s="33">
        <f t="shared" si="205"/>
        <v>369693.49505242333</v>
      </c>
      <c r="S436" s="34">
        <f t="shared" si="205"/>
        <v>3265.2029719425718</v>
      </c>
      <c r="T436" s="34">
        <f t="shared" si="205"/>
        <v>4337.2989640325959</v>
      </c>
      <c r="U436" s="35">
        <f t="shared" si="205"/>
        <v>32237.997388078114</v>
      </c>
      <c r="V436" s="35">
        <f t="shared" si="205"/>
        <v>27993.935534479286</v>
      </c>
      <c r="W436" s="36">
        <f t="shared" si="205"/>
        <v>65285.601690475938</v>
      </c>
      <c r="X436" s="36">
        <f t="shared" si="205"/>
        <v>43546.237299673216</v>
      </c>
      <c r="Y436" t="e">
        <f>NA()</f>
        <v>#N/A</v>
      </c>
      <c r="AE436">
        <v>51</v>
      </c>
      <c r="AG436">
        <f t="shared" si="193"/>
        <v>61.264791560927208</v>
      </c>
      <c r="AH436" s="29">
        <f t="shared" si="206"/>
        <v>52696.949596331593</v>
      </c>
      <c r="AI436" s="29">
        <f t="shared" si="206"/>
        <v>67972.736384723292</v>
      </c>
      <c r="AJ436" s="29">
        <f t="shared" si="206"/>
        <v>63910.599311126214</v>
      </c>
      <c r="AK436" s="29">
        <f t="shared" si="206"/>
        <v>60988.544832375126</v>
      </c>
      <c r="AL436" s="29">
        <f t="shared" si="206"/>
        <v>8412.2644983074733</v>
      </c>
      <c r="AM436" s="30">
        <f t="shared" si="206"/>
        <v>8536.2866047195876</v>
      </c>
      <c r="AN436" s="31">
        <f t="shared" si="206"/>
        <v>28840.249549665572</v>
      </c>
      <c r="AO436" s="32">
        <f t="shared" si="206"/>
        <v>5519.2439716666304</v>
      </c>
      <c r="AP436" s="32">
        <f t="shared" si="206"/>
        <v>0</v>
      </c>
      <c r="AQ436" s="33">
        <f t="shared" si="206"/>
        <v>119886.67484557048</v>
      </c>
      <c r="AR436" s="33">
        <f t="shared" si="206"/>
        <v>105084.97395229521</v>
      </c>
      <c r="AS436" s="33">
        <f t="shared" si="206"/>
        <v>381377.72726090724</v>
      </c>
      <c r="AT436" s="34">
        <f t="shared" si="206"/>
        <v>3633.9182885801656</v>
      </c>
      <c r="AU436" s="34">
        <f t="shared" si="206"/>
        <v>4854.6267152463934</v>
      </c>
      <c r="AV436" s="35">
        <f t="shared" si="206"/>
        <v>36744.758904354501</v>
      </c>
      <c r="AW436" s="35">
        <f t="shared" si="206"/>
        <v>31766.105019872342</v>
      </c>
      <c r="AX436" s="36">
        <f t="shared" si="206"/>
        <v>68719.185790806412</v>
      </c>
      <c r="AY436" s="36">
        <f t="shared" si="206"/>
        <v>47198.306003467609</v>
      </c>
      <c r="AZ436" t="e">
        <f>NA()</f>
        <v>#N/A</v>
      </c>
    </row>
    <row r="437" spans="4:52" x14ac:dyDescent="0.3">
      <c r="D437">
        <v>52</v>
      </c>
      <c r="F437">
        <v>51</v>
      </c>
      <c r="G437" s="29">
        <f t="shared" si="205"/>
        <v>48538.603631665574</v>
      </c>
      <c r="H437" s="29">
        <f t="shared" si="205"/>
        <v>60711.653130209219</v>
      </c>
      <c r="I437" s="29">
        <f t="shared" si="205"/>
        <v>56418.773538594294</v>
      </c>
      <c r="J437" s="29">
        <f t="shared" si="205"/>
        <v>54707.027087040849</v>
      </c>
      <c r="K437" s="29">
        <f t="shared" si="205"/>
        <v>7924.6427113018108</v>
      </c>
      <c r="L437" s="30">
        <f t="shared" si="205"/>
        <v>8294.2850359968688</v>
      </c>
      <c r="M437" s="31">
        <f t="shared" si="205"/>
        <v>25065.368450175087</v>
      </c>
      <c r="N437" s="32">
        <f t="shared" si="205"/>
        <v>4783.2953510336374</v>
      </c>
      <c r="O437" s="32">
        <f t="shared" si="205"/>
        <v>0</v>
      </c>
      <c r="P437" s="33">
        <f t="shared" si="205"/>
        <v>109252.82937933675</v>
      </c>
      <c r="Q437" s="33">
        <f t="shared" si="205"/>
        <v>97755.963282921308</v>
      </c>
      <c r="R437" s="33">
        <f t="shared" si="205"/>
        <v>371210.77622473479</v>
      </c>
      <c r="S437" s="34">
        <f t="shared" si="205"/>
        <v>3302.8605481653713</v>
      </c>
      <c r="T437" s="34">
        <f t="shared" si="205"/>
        <v>4390.7728209202087</v>
      </c>
      <c r="U437" s="35">
        <f t="shared" si="205"/>
        <v>32687.353137625661</v>
      </c>
      <c r="V437" s="35">
        <f t="shared" si="205"/>
        <v>28372.059357235918</v>
      </c>
      <c r="W437" s="36">
        <f t="shared" si="205"/>
        <v>65665.618646737654</v>
      </c>
      <c r="X437" s="36">
        <f t="shared" si="205"/>
        <v>43937.134196486943</v>
      </c>
      <c r="Y437" t="e">
        <f>NA()</f>
        <v>#N/A</v>
      </c>
      <c r="AE437">
        <v>52</v>
      </c>
      <c r="AG437">
        <f t="shared" si="193"/>
        <v>62.218179741427043</v>
      </c>
      <c r="AH437" s="29">
        <f t="shared" si="206"/>
        <v>52969.502023176705</v>
      </c>
      <c r="AI437" s="29">
        <f t="shared" si="206"/>
        <v>68558.057086762114</v>
      </c>
      <c r="AJ437" s="29">
        <f t="shared" si="206"/>
        <v>64472.548552620363</v>
      </c>
      <c r="AK437" s="29">
        <f t="shared" si="206"/>
        <v>61491.270984520015</v>
      </c>
      <c r="AL437" s="29">
        <f t="shared" si="206"/>
        <v>8442.9779301513281</v>
      </c>
      <c r="AM437" s="30">
        <f t="shared" si="206"/>
        <v>8550.3865541652558</v>
      </c>
      <c r="AN437" s="31">
        <f t="shared" si="206"/>
        <v>29144.703857792618</v>
      </c>
      <c r="AO437" s="32">
        <f t="shared" si="206"/>
        <v>5580.8421710544635</v>
      </c>
      <c r="AP437" s="32">
        <f t="shared" si="206"/>
        <v>0</v>
      </c>
      <c r="AQ437" s="33">
        <f t="shared" si="206"/>
        <v>120729.1105562443</v>
      </c>
      <c r="AR437" s="33">
        <f t="shared" si="206"/>
        <v>105621.3953461452</v>
      </c>
      <c r="AS437" s="33">
        <f t="shared" si="206"/>
        <v>381959.16530652263</v>
      </c>
      <c r="AT437" s="34">
        <f t="shared" si="206"/>
        <v>3660.0268348903296</v>
      </c>
      <c r="AU437" s="34">
        <f t="shared" si="206"/>
        <v>4890.6223065441463</v>
      </c>
      <c r="AV437" s="35">
        <f t="shared" si="206"/>
        <v>37073.871585120898</v>
      </c>
      <c r="AW437" s="35">
        <f t="shared" si="206"/>
        <v>32039.676814037524</v>
      </c>
      <c r="AX437" s="36">
        <f t="shared" si="206"/>
        <v>68938.71798279979</v>
      </c>
      <c r="AY437" s="36">
        <f t="shared" si="206"/>
        <v>47441.045930193512</v>
      </c>
      <c r="AZ437" t="e">
        <f>NA()</f>
        <v>#N/A</v>
      </c>
    </row>
    <row r="438" spans="4:52" x14ac:dyDescent="0.3">
      <c r="D438">
        <v>53</v>
      </c>
      <c r="F438">
        <v>52</v>
      </c>
      <c r="G438" s="29">
        <f t="shared" si="205"/>
        <v>49061.028637286792</v>
      </c>
      <c r="H438" s="29">
        <f t="shared" si="205"/>
        <v>61501.450943350035</v>
      </c>
      <c r="I438" s="29">
        <f t="shared" si="205"/>
        <v>57275.282057868229</v>
      </c>
      <c r="J438" s="29">
        <f t="shared" si="205"/>
        <v>55394.031733256008</v>
      </c>
      <c r="K438" s="29">
        <f t="shared" si="205"/>
        <v>7987.6406939020708</v>
      </c>
      <c r="L438" s="30">
        <f t="shared" si="205"/>
        <v>8327.2302600329022</v>
      </c>
      <c r="M438" s="31">
        <f t="shared" si="205"/>
        <v>25475.36804586319</v>
      </c>
      <c r="N438" s="32">
        <f t="shared" si="205"/>
        <v>4861.0259117641899</v>
      </c>
      <c r="O438" s="32">
        <f t="shared" si="205"/>
        <v>0</v>
      </c>
      <c r="P438" s="33">
        <f t="shared" si="205"/>
        <v>110425.68508192364</v>
      </c>
      <c r="Q438" s="33">
        <f t="shared" si="205"/>
        <v>98611.91750521856</v>
      </c>
      <c r="R438" s="33">
        <f t="shared" si="205"/>
        <v>372611.12617293303</v>
      </c>
      <c r="S438" s="34">
        <f t="shared" si="205"/>
        <v>3339.4861512862872</v>
      </c>
      <c r="T438" s="34">
        <f t="shared" si="205"/>
        <v>4442.6632407245252</v>
      </c>
      <c r="U438" s="35">
        <f t="shared" si="205"/>
        <v>33126.603072880949</v>
      </c>
      <c r="V438" s="35">
        <f t="shared" si="205"/>
        <v>28741.272424024261</v>
      </c>
      <c r="W438" s="36">
        <f t="shared" si="205"/>
        <v>66028.686001133276</v>
      </c>
      <c r="X438" s="36">
        <f t="shared" si="205"/>
        <v>44313.615195937768</v>
      </c>
      <c r="Y438" t="e">
        <f>NA()</f>
        <v>#N/A</v>
      </c>
      <c r="AE438">
        <v>53</v>
      </c>
      <c r="AG438">
        <f t="shared" si="193"/>
        <v>63.096685221401138</v>
      </c>
      <c r="AH438" s="29">
        <f t="shared" si="206"/>
        <v>53207.035338156376</v>
      </c>
      <c r="AI438" s="29">
        <f t="shared" si="206"/>
        <v>69085.072938994257</v>
      </c>
      <c r="AJ438" s="29">
        <f t="shared" si="206"/>
        <v>64972.456653361129</v>
      </c>
      <c r="AK438" s="29">
        <f t="shared" si="206"/>
        <v>61943.411178912684</v>
      </c>
      <c r="AL438" s="29">
        <f t="shared" si="206"/>
        <v>8469.5956648878146</v>
      </c>
      <c r="AM438" s="30">
        <f t="shared" si="206"/>
        <v>8562.4729419873638</v>
      </c>
      <c r="AN438" s="31">
        <f t="shared" si="206"/>
        <v>29418.782633993658</v>
      </c>
      <c r="AO438" s="32">
        <f t="shared" si="206"/>
        <v>5636.6282831431336</v>
      </c>
      <c r="AP438" s="32">
        <f t="shared" si="206"/>
        <v>0</v>
      </c>
      <c r="AQ438" s="33">
        <f t="shared" si="206"/>
        <v>121485.69739809727</v>
      </c>
      <c r="AR438" s="33">
        <f t="shared" si="206"/>
        <v>106097.17939112651</v>
      </c>
      <c r="AS438" s="33">
        <f t="shared" si="206"/>
        <v>382456.2218785758</v>
      </c>
      <c r="AT438" s="34">
        <f t="shared" si="206"/>
        <v>3683.4563589655922</v>
      </c>
      <c r="AU438" s="34">
        <f t="shared" si="206"/>
        <v>4922.8363863788736</v>
      </c>
      <c r="AV438" s="35">
        <f t="shared" si="206"/>
        <v>37370.492283043197</v>
      </c>
      <c r="AW438" s="35">
        <f t="shared" si="206"/>
        <v>32285.995634803559</v>
      </c>
      <c r="AX438" s="36">
        <f t="shared" si="206"/>
        <v>69133.164139658766</v>
      </c>
      <c r="AY438" s="36">
        <f t="shared" si="206"/>
        <v>47656.930240179398</v>
      </c>
      <c r="AZ438" t="e">
        <f>NA()</f>
        <v>#N/A</v>
      </c>
    </row>
    <row r="439" spans="4:52" x14ac:dyDescent="0.3">
      <c r="D439">
        <v>54</v>
      </c>
      <c r="F439">
        <v>53</v>
      </c>
      <c r="G439" s="29">
        <f t="shared" si="205"/>
        <v>49554.584868795711</v>
      </c>
      <c r="H439" s="29">
        <f t="shared" si="205"/>
        <v>62272.542701814033</v>
      </c>
      <c r="I439" s="29">
        <f t="shared" si="205"/>
        <v>58102.663688341338</v>
      </c>
      <c r="J439" s="29">
        <f t="shared" si="205"/>
        <v>56063.928744337114</v>
      </c>
      <c r="K439" s="29">
        <f t="shared" si="205"/>
        <v>8046.7350737541528</v>
      </c>
      <c r="L439" s="30">
        <f t="shared" si="205"/>
        <v>8357.7198665914711</v>
      </c>
      <c r="M439" s="31">
        <f t="shared" si="205"/>
        <v>25875.866878606754</v>
      </c>
      <c r="N439" s="32">
        <f t="shared" si="205"/>
        <v>4937.4268182387013</v>
      </c>
      <c r="O439" s="32">
        <f t="shared" si="205"/>
        <v>0</v>
      </c>
      <c r="P439" s="33">
        <f t="shared" si="205"/>
        <v>111566.97588848432</v>
      </c>
      <c r="Q439" s="33">
        <f t="shared" si="205"/>
        <v>99434.065924983763</v>
      </c>
      <c r="R439" s="33">
        <f t="shared" si="205"/>
        <v>373903.27476057981</v>
      </c>
      <c r="S439" s="34">
        <f t="shared" si="205"/>
        <v>3375.1036967752998</v>
      </c>
      <c r="T439" s="34">
        <f t="shared" si="205"/>
        <v>4493.0068989961101</v>
      </c>
      <c r="U439" s="35">
        <f t="shared" si="205"/>
        <v>33555.906773679279</v>
      </c>
      <c r="V439" s="35">
        <f t="shared" si="205"/>
        <v>29101.729261126471</v>
      </c>
      <c r="W439" s="36">
        <f t="shared" si="205"/>
        <v>66375.623894786986</v>
      </c>
      <c r="X439" s="36">
        <f t="shared" si="205"/>
        <v>44676.165971038601</v>
      </c>
      <c r="Y439" t="e">
        <f>NA()</f>
        <v>#N/A</v>
      </c>
      <c r="AE439">
        <v>54</v>
      </c>
      <c r="AG439">
        <f t="shared" si="193"/>
        <v>63.906189570343123</v>
      </c>
      <c r="AH439" s="29">
        <f t="shared" si="206"/>
        <v>53414.916750368408</v>
      </c>
      <c r="AI439" s="29">
        <f t="shared" si="206"/>
        <v>69560.419755160721</v>
      </c>
      <c r="AJ439" s="29">
        <f t="shared" si="206"/>
        <v>65418.312021829253</v>
      </c>
      <c r="AK439" s="29">
        <f t="shared" si="206"/>
        <v>62350.801630541464</v>
      </c>
      <c r="AL439" s="29">
        <f t="shared" si="206"/>
        <v>8492.772007367359</v>
      </c>
      <c r="AM439" s="30">
        <f t="shared" si="206"/>
        <v>8572.8916660305931</v>
      </c>
      <c r="AN439" s="31">
        <f t="shared" si="206"/>
        <v>29665.938473862243</v>
      </c>
      <c r="AO439" s="32">
        <f t="shared" si="206"/>
        <v>5687.2145994353214</v>
      </c>
      <c r="AP439" s="32">
        <f t="shared" si="206"/>
        <v>0</v>
      </c>
      <c r="AQ439" s="33">
        <f t="shared" si="206"/>
        <v>122166.52671005673</v>
      </c>
      <c r="AR439" s="33">
        <f t="shared" si="206"/>
        <v>106520.4163546714</v>
      </c>
      <c r="AS439" s="33">
        <f t="shared" si="206"/>
        <v>382883.62748121418</v>
      </c>
      <c r="AT439" s="34">
        <f t="shared" si="206"/>
        <v>3704.5243378100167</v>
      </c>
      <c r="AU439" s="34">
        <f t="shared" si="206"/>
        <v>4951.7298034772966</v>
      </c>
      <c r="AV439" s="35">
        <f t="shared" si="206"/>
        <v>37638.274751055869</v>
      </c>
      <c r="AW439" s="35">
        <f t="shared" si="206"/>
        <v>32508.163672623508</v>
      </c>
      <c r="AX439" s="36">
        <f t="shared" si="206"/>
        <v>69305.95941947044</v>
      </c>
      <c r="AY439" s="36">
        <f t="shared" si="206"/>
        <v>47849.455023923314</v>
      </c>
      <c r="AZ439" t="e">
        <f>NA()</f>
        <v>#N/A</v>
      </c>
    </row>
    <row r="440" spans="4:52" x14ac:dyDescent="0.3">
      <c r="D440">
        <v>55</v>
      </c>
      <c r="F440">
        <v>54</v>
      </c>
      <c r="G440" s="29">
        <f t="shared" si="205"/>
        <v>50020.623807745469</v>
      </c>
      <c r="H440" s="29">
        <f t="shared" si="205"/>
        <v>63025.257299038822</v>
      </c>
      <c r="I440" s="29">
        <f t="shared" si="205"/>
        <v>58901.533134814497</v>
      </c>
      <c r="J440" s="29">
        <f t="shared" si="205"/>
        <v>56717.046468129825</v>
      </c>
      <c r="K440" s="29">
        <f t="shared" si="205"/>
        <v>8102.1457953857143</v>
      </c>
      <c r="L440" s="30">
        <f t="shared" si="205"/>
        <v>8385.9312990446488</v>
      </c>
      <c r="M440" s="31">
        <f t="shared" si="205"/>
        <v>26266.99750888042</v>
      </c>
      <c r="N440" s="32">
        <f t="shared" si="205"/>
        <v>5012.5063441365191</v>
      </c>
      <c r="O440" s="32">
        <f t="shared" si="205"/>
        <v>0</v>
      </c>
      <c r="P440" s="33">
        <f t="shared" si="205"/>
        <v>112677.4521614949</v>
      </c>
      <c r="Q440" s="33">
        <f t="shared" si="205"/>
        <v>100223.61221586465</v>
      </c>
      <c r="R440" s="33">
        <f t="shared" si="205"/>
        <v>375095.34385025885</v>
      </c>
      <c r="S440" s="34">
        <f t="shared" si="205"/>
        <v>3409.7368781842151</v>
      </c>
      <c r="T440" s="34">
        <f t="shared" si="205"/>
        <v>4541.8404654583437</v>
      </c>
      <c r="U440" s="35">
        <f t="shared" si="205"/>
        <v>33975.426190646845</v>
      </c>
      <c r="V440" s="35">
        <f t="shared" si="205"/>
        <v>29453.585612383697</v>
      </c>
      <c r="W440" s="36">
        <f t="shared" si="205"/>
        <v>66707.212903479551</v>
      </c>
      <c r="X440" s="36">
        <f t="shared" si="205"/>
        <v>45025.25989047224</v>
      </c>
      <c r="Y440" t="e">
        <f>NA()</f>
        <v>#N/A</v>
      </c>
      <c r="AE440">
        <v>55</v>
      </c>
      <c r="AG440">
        <f t="shared" si="193"/>
        <v>64.65211239711401</v>
      </c>
      <c r="AH440" s="29">
        <f t="shared" si="206"/>
        <v>53597.557400716534</v>
      </c>
      <c r="AI440" s="29">
        <f t="shared" si="206"/>
        <v>69989.858135501767</v>
      </c>
      <c r="AJ440" s="29">
        <f t="shared" si="206"/>
        <v>65816.91268813872</v>
      </c>
      <c r="AK440" s="29">
        <f t="shared" si="206"/>
        <v>62718.496647098371</v>
      </c>
      <c r="AL440" s="29">
        <f t="shared" si="206"/>
        <v>8513.0396148686468</v>
      </c>
      <c r="AM440" s="30">
        <f t="shared" si="206"/>
        <v>8581.9195435674064</v>
      </c>
      <c r="AN440" s="31">
        <f t="shared" si="206"/>
        <v>29889.172006780478</v>
      </c>
      <c r="AO440" s="32">
        <f t="shared" si="206"/>
        <v>5733.1400204858001</v>
      </c>
      <c r="AP440" s="32">
        <f t="shared" si="206"/>
        <v>0</v>
      </c>
      <c r="AQ440" s="33">
        <f t="shared" si="206"/>
        <v>122780.30445572817</v>
      </c>
      <c r="AR440" s="33">
        <f t="shared" si="206"/>
        <v>106897.9306354265</v>
      </c>
      <c r="AS440" s="33">
        <f t="shared" si="206"/>
        <v>383253.1265334207</v>
      </c>
      <c r="AT440" s="34">
        <f t="shared" si="206"/>
        <v>3723.5043398657895</v>
      </c>
      <c r="AU440" s="34">
        <f t="shared" si="206"/>
        <v>4977.6979408199531</v>
      </c>
      <c r="AV440" s="35">
        <f t="shared" si="206"/>
        <v>37880.397446944284</v>
      </c>
      <c r="AW440" s="35">
        <f t="shared" si="206"/>
        <v>32708.873845297236</v>
      </c>
      <c r="AX440" s="36">
        <f t="shared" si="206"/>
        <v>69459.977547882358</v>
      </c>
      <c r="AY440" s="36">
        <f t="shared" si="206"/>
        <v>48021.582068728429</v>
      </c>
      <c r="AZ440" t="e">
        <f>NA()</f>
        <v>#N/A</v>
      </c>
    </row>
    <row r="441" spans="4:52" x14ac:dyDescent="0.3">
      <c r="D441">
        <v>56</v>
      </c>
      <c r="F441">
        <v>55</v>
      </c>
      <c r="G441" s="29">
        <f t="shared" si="205"/>
        <v>50460.464936879362</v>
      </c>
      <c r="H441" s="29">
        <f t="shared" si="205"/>
        <v>63759.926144893863</v>
      </c>
      <c r="I441" s="29">
        <f t="shared" si="205"/>
        <v>59672.529218117961</v>
      </c>
      <c r="J441" s="29">
        <f t="shared" si="205"/>
        <v>57353.714171131207</v>
      </c>
      <c r="K441" s="29">
        <f t="shared" si="205"/>
        <v>8154.0833701344527</v>
      </c>
      <c r="L441" s="30">
        <f t="shared" si="205"/>
        <v>8412.0300197739216</v>
      </c>
      <c r="M441" s="31">
        <f t="shared" si="205"/>
        <v>26648.895996908603</v>
      </c>
      <c r="N441" s="32">
        <f t="shared" si="205"/>
        <v>5086.2737149200575</v>
      </c>
      <c r="O441" s="32">
        <f t="shared" si="205"/>
        <v>0</v>
      </c>
      <c r="P441" s="33">
        <f t="shared" si="205"/>
        <v>113757.85369682113</v>
      </c>
      <c r="Q441" s="33">
        <f t="shared" si="205"/>
        <v>100981.72951877225</v>
      </c>
      <c r="R441" s="33">
        <f t="shared" si="205"/>
        <v>376194.88267484651</v>
      </c>
      <c r="S441" s="34">
        <f t="shared" si="205"/>
        <v>3443.409137967069</v>
      </c>
      <c r="T441" s="34">
        <f t="shared" si="205"/>
        <v>4589.2005134605206</v>
      </c>
      <c r="U441" s="35">
        <f t="shared" si="205"/>
        <v>34385.325171945704</v>
      </c>
      <c r="V441" s="35">
        <f t="shared" si="205"/>
        <v>29796.998080261073</v>
      </c>
      <c r="W441" s="36">
        <f t="shared" si="205"/>
        <v>67024.195723896133</v>
      </c>
      <c r="X441" s="36">
        <f t="shared" si="205"/>
        <v>45361.357931144055</v>
      </c>
      <c r="Y441" t="e">
        <f>NA()</f>
        <v>#N/A</v>
      </c>
      <c r="AE441">
        <v>56</v>
      </c>
      <c r="AG441">
        <f t="shared" si="193"/>
        <v>65.339447634071149</v>
      </c>
      <c r="AH441" s="29">
        <f t="shared" si="206"/>
        <v>53758.603507235857</v>
      </c>
      <c r="AI441" s="29">
        <f t="shared" si="206"/>
        <v>70378.405400415548</v>
      </c>
      <c r="AJ441" s="29">
        <f t="shared" si="206"/>
        <v>66174.065362474474</v>
      </c>
      <c r="AK441" s="29">
        <f t="shared" si="206"/>
        <v>63050.888439347291</v>
      </c>
      <c r="AL441" s="29">
        <f t="shared" si="206"/>
        <v>8530.8349215058388</v>
      </c>
      <c r="AM441" s="30">
        <f t="shared" si="206"/>
        <v>8589.7798105537222</v>
      </c>
      <c r="AN441" s="31">
        <f t="shared" si="206"/>
        <v>30091.09889596681</v>
      </c>
      <c r="AO441" s="32">
        <f t="shared" si="206"/>
        <v>5774.879981998537</v>
      </c>
      <c r="AP441" s="32">
        <f t="shared" si="206"/>
        <v>0</v>
      </c>
      <c r="AQ441" s="33">
        <f t="shared" si="206"/>
        <v>123334.56994508926</v>
      </c>
      <c r="AR441" s="33">
        <f t="shared" si="206"/>
        <v>107235.50666907951</v>
      </c>
      <c r="AS441" s="33">
        <f t="shared" si="206"/>
        <v>383574.1566595693</v>
      </c>
      <c r="AT441" s="34">
        <f t="shared" si="206"/>
        <v>3740.6329923899625</v>
      </c>
      <c r="AU441" s="34">
        <f t="shared" si="206"/>
        <v>5001.081323391003</v>
      </c>
      <c r="AV441" s="35">
        <f t="shared" si="206"/>
        <v>38099.63416643862</v>
      </c>
      <c r="AW441" s="35">
        <f t="shared" si="206"/>
        <v>32890.471526064546</v>
      </c>
      <c r="AX441" s="36">
        <f t="shared" si="206"/>
        <v>69597.637168285</v>
      </c>
      <c r="AY441" s="36">
        <f t="shared" si="206"/>
        <v>48175.832295156892</v>
      </c>
      <c r="AZ441" t="e">
        <f>NA()</f>
        <v>#N/A</v>
      </c>
    </row>
    <row r="442" spans="4:52" x14ac:dyDescent="0.3">
      <c r="D442">
        <v>57</v>
      </c>
      <c r="F442">
        <v>56</v>
      </c>
      <c r="G442" s="29">
        <f t="shared" si="205"/>
        <v>50875.391895315523</v>
      </c>
      <c r="H442" s="29">
        <f t="shared" si="205"/>
        <v>64476.882343799123</v>
      </c>
      <c r="I442" s="29">
        <f t="shared" si="205"/>
        <v>60416.310067894476</v>
      </c>
      <c r="J442" s="29">
        <f t="shared" si="205"/>
        <v>57974.261324854626</v>
      </c>
      <c r="K442" s="29">
        <f t="shared" si="205"/>
        <v>8202.7488498844305</v>
      </c>
      <c r="L442" s="30">
        <f t="shared" si="205"/>
        <v>8436.1701893139489</v>
      </c>
      <c r="M442" s="31">
        <f t="shared" si="205"/>
        <v>27021.701520170773</v>
      </c>
      <c r="N442" s="32">
        <f t="shared" si="205"/>
        <v>5158.7390229506445</v>
      </c>
      <c r="O442" s="32">
        <f t="shared" si="205"/>
        <v>0</v>
      </c>
      <c r="P442" s="33">
        <f t="shared" si="205"/>
        <v>114808.90923461491</v>
      </c>
      <c r="Q442" s="33">
        <f t="shared" si="205"/>
        <v>101709.55992014761</v>
      </c>
      <c r="R442" s="33">
        <f t="shared" si="205"/>
        <v>377208.9023326048</v>
      </c>
      <c r="S442" s="34">
        <f t="shared" si="205"/>
        <v>3476.1436419408628</v>
      </c>
      <c r="T442" s="34">
        <f t="shared" si="205"/>
        <v>4635.1234393469294</v>
      </c>
      <c r="U442" s="35">
        <f t="shared" si="205"/>
        <v>34785.769027921691</v>
      </c>
      <c r="V442" s="35">
        <f t="shared" si="205"/>
        <v>30132.123794194104</v>
      </c>
      <c r="W442" s="36">
        <f t="shared" si="205"/>
        <v>67327.278821198401</v>
      </c>
      <c r="X442" s="36">
        <f t="shared" si="205"/>
        <v>45684.90864300284</v>
      </c>
      <c r="Y442" t="e">
        <f>NA()</f>
        <v>#N/A</v>
      </c>
      <c r="AE442">
        <v>57</v>
      </c>
      <c r="AG442">
        <f t="shared" si="193"/>
        <v>65.972796971304959</v>
      </c>
      <c r="AH442" s="29">
        <f t="shared" si="206"/>
        <v>53901.085837781524</v>
      </c>
      <c r="AI442" s="29">
        <f t="shared" si="206"/>
        <v>70730.445454556335</v>
      </c>
      <c r="AJ442" s="29">
        <f t="shared" si="206"/>
        <v>66494.748471707673</v>
      </c>
      <c r="AK442" s="29">
        <f t="shared" si="206"/>
        <v>63351.806546911706</v>
      </c>
      <c r="AL442" s="29">
        <f t="shared" si="206"/>
        <v>8546.5177477644957</v>
      </c>
      <c r="AM442" s="30">
        <f t="shared" si="206"/>
        <v>8596.6538091849252</v>
      </c>
      <c r="AN442" s="31">
        <f t="shared" si="206"/>
        <v>30274.005950137976</v>
      </c>
      <c r="AO442" s="32">
        <f t="shared" si="206"/>
        <v>5812.8549148039519</v>
      </c>
      <c r="AP442" s="32">
        <f t="shared" si="206"/>
        <v>0</v>
      </c>
      <c r="AQ442" s="33">
        <f t="shared" si="206"/>
        <v>123835.8759446099</v>
      </c>
      <c r="AR442" s="33">
        <f t="shared" si="206"/>
        <v>107538.07018868058</v>
      </c>
      <c r="AS442" s="33">
        <f t="shared" si="206"/>
        <v>383854.35872669</v>
      </c>
      <c r="AT442" s="34">
        <f t="shared" si="206"/>
        <v>3756.1157165358532</v>
      </c>
      <c r="AU442" s="34">
        <f t="shared" si="206"/>
        <v>5022.1743249231931</v>
      </c>
      <c r="AV442" s="35">
        <f t="shared" si="206"/>
        <v>38298.413032792669</v>
      </c>
      <c r="AW442" s="35">
        <f t="shared" si="206"/>
        <v>33055.005936025038</v>
      </c>
      <c r="AX442" s="36">
        <f t="shared" si="206"/>
        <v>69720.985571029683</v>
      </c>
      <c r="AY442" s="36">
        <f t="shared" si="206"/>
        <v>48314.361035159927</v>
      </c>
      <c r="AZ442" t="e">
        <f>NA()</f>
        <v>#N/A</v>
      </c>
    </row>
    <row r="443" spans="4:52" x14ac:dyDescent="0.3">
      <c r="D443">
        <v>58</v>
      </c>
      <c r="F443">
        <v>57</v>
      </c>
      <c r="G443" s="29">
        <f t="shared" si="205"/>
        <v>51266.649486915907</v>
      </c>
      <c r="H443" s="29">
        <f t="shared" si="205"/>
        <v>65176.459948193828</v>
      </c>
      <c r="I443" s="29">
        <f t="shared" si="205"/>
        <v>61133.548772843649</v>
      </c>
      <c r="J443" s="29">
        <f t="shared" si="205"/>
        <v>58579.016961589667</v>
      </c>
      <c r="K443" s="29">
        <f t="shared" si="205"/>
        <v>8248.3338815481966</v>
      </c>
      <c r="L443" s="30">
        <f t="shared" si="205"/>
        <v>8458.4953282801798</v>
      </c>
      <c r="M443" s="31">
        <f t="shared" si="205"/>
        <v>27385.556004858354</v>
      </c>
      <c r="N443" s="32">
        <f t="shared" si="205"/>
        <v>5229.9131484309146</v>
      </c>
      <c r="O443" s="32">
        <f t="shared" si="205"/>
        <v>0</v>
      </c>
      <c r="P443" s="33">
        <f t="shared" si="205"/>
        <v>115831.33604562812</v>
      </c>
      <c r="Q443" s="33">
        <f t="shared" si="205"/>
        <v>102408.2141146636</v>
      </c>
      <c r="R443" s="33">
        <f t="shared" si="205"/>
        <v>378143.90919033461</v>
      </c>
      <c r="S443" s="34">
        <f t="shared" si="205"/>
        <v>3507.9632570425451</v>
      </c>
      <c r="T443" s="34">
        <f t="shared" si="205"/>
        <v>4679.6453908621725</v>
      </c>
      <c r="U443" s="35">
        <f t="shared" si="205"/>
        <v>35176.924131336789</v>
      </c>
      <c r="V443" s="35">
        <f t="shared" si="205"/>
        <v>30459.120105068592</v>
      </c>
      <c r="W443" s="36">
        <f t="shared" si="205"/>
        <v>67617.134033733542</v>
      </c>
      <c r="X443" s="36">
        <f t="shared" si="205"/>
        <v>45996.348159827707</v>
      </c>
      <c r="Y443" t="e">
        <f>NA()</f>
        <v>#N/A</v>
      </c>
      <c r="AE443">
        <v>58</v>
      </c>
      <c r="AG443">
        <f t="shared" si="193"/>
        <v>66.556400664824807</v>
      </c>
      <c r="AH443" s="29">
        <f t="shared" si="206"/>
        <v>54027.537206261724</v>
      </c>
      <c r="AI443" s="29">
        <f t="shared" si="206"/>
        <v>71049.820555739541</v>
      </c>
      <c r="AJ443" s="29">
        <f t="shared" si="206"/>
        <v>66783.245982856854</v>
      </c>
      <c r="AK443" s="29">
        <f t="shared" si="206"/>
        <v>63624.600619927915</v>
      </c>
      <c r="AL443" s="29">
        <f t="shared" si="206"/>
        <v>8560.386523158013</v>
      </c>
      <c r="AM443" s="30">
        <f t="shared" si="206"/>
        <v>8602.6898742424037</v>
      </c>
      <c r="AN443" s="31">
        <f t="shared" si="206"/>
        <v>30439.898220317875</v>
      </c>
      <c r="AO443" s="32">
        <f t="shared" si="206"/>
        <v>5847.4374642443345</v>
      </c>
      <c r="AP443" s="32">
        <f t="shared" si="206"/>
        <v>0</v>
      </c>
      <c r="AQ443" s="33">
        <f t="shared" si="206"/>
        <v>124289.93760506844</v>
      </c>
      <c r="AR443" s="33">
        <f t="shared" si="206"/>
        <v>107809.83439417947</v>
      </c>
      <c r="AS443" s="33">
        <f t="shared" si="206"/>
        <v>384099.96306530316</v>
      </c>
      <c r="AT443" s="34">
        <f t="shared" si="206"/>
        <v>3770.1314668068208</v>
      </c>
      <c r="AU443" s="34">
        <f t="shared" si="206"/>
        <v>5041.2323402387101</v>
      </c>
      <c r="AV443" s="35">
        <f t="shared" si="206"/>
        <v>38478.865906131912</v>
      </c>
      <c r="AW443" s="35">
        <f t="shared" si="206"/>
        <v>33204.273065511537</v>
      </c>
      <c r="AX443" s="36">
        <f t="shared" si="206"/>
        <v>69831.765079004035</v>
      </c>
      <c r="AY443" s="36">
        <f t="shared" si="206"/>
        <v>48439.018986176634</v>
      </c>
      <c r="AZ443" t="e">
        <f>NA()</f>
        <v>#N/A</v>
      </c>
    </row>
    <row r="444" spans="4:52" x14ac:dyDescent="0.3">
      <c r="D444">
        <v>59</v>
      </c>
      <c r="F444">
        <v>58</v>
      </c>
      <c r="G444" s="29">
        <f t="shared" si="205"/>
        <v>51635.441431084182</v>
      </c>
      <c r="H444" s="29">
        <f t="shared" si="205"/>
        <v>65858.993281196381</v>
      </c>
      <c r="I444" s="29">
        <f t="shared" si="205"/>
        <v>61824.929456658509</v>
      </c>
      <c r="J444" s="29">
        <f t="shared" si="205"/>
        <v>59168.309093756376</v>
      </c>
      <c r="K444" s="29">
        <f t="shared" si="205"/>
        <v>8291.0208278949249</v>
      </c>
      <c r="L444" s="30">
        <f t="shared" si="205"/>
        <v>8479.1389583961027</v>
      </c>
      <c r="M444" s="31">
        <f t="shared" si="205"/>
        <v>27740.603770892758</v>
      </c>
      <c r="N444" s="32">
        <f t="shared" si="205"/>
        <v>5299.8076857639944</v>
      </c>
      <c r="O444" s="32">
        <f t="shared" si="205"/>
        <v>0</v>
      </c>
      <c r="P444" s="33">
        <f t="shared" si="205"/>
        <v>116825.83958550708</v>
      </c>
      <c r="Q444" s="33">
        <f t="shared" si="205"/>
        <v>103078.77122970129</v>
      </c>
      <c r="R444" s="33">
        <f t="shared" si="205"/>
        <v>379005.93703727942</v>
      </c>
      <c r="S444" s="34">
        <f t="shared" si="205"/>
        <v>3538.8905320709646</v>
      </c>
      <c r="T444" s="34">
        <f t="shared" si="205"/>
        <v>4722.8022037893898</v>
      </c>
      <c r="U444" s="35">
        <f t="shared" si="205"/>
        <v>35558.957550915184</v>
      </c>
      <c r="V444" s="35">
        <f t="shared" si="205"/>
        <v>30778.144304586142</v>
      </c>
      <c r="W444" s="36">
        <f t="shared" si="205"/>
        <v>67894.400131683637</v>
      </c>
      <c r="X444" s="36">
        <f t="shared" si="205"/>
        <v>46296.100250295684</v>
      </c>
      <c r="Y444" t="e">
        <f>NA()</f>
        <v>#N/A</v>
      </c>
      <c r="AE444">
        <v>59</v>
      </c>
      <c r="AG444">
        <f t="shared" si="193"/>
        <v>67.094165924953685</v>
      </c>
      <c r="AH444" s="29">
        <f t="shared" si="206"/>
        <v>54140.085323669002</v>
      </c>
      <c r="AI444" s="29">
        <f t="shared" si="206"/>
        <v>71339.908213336545</v>
      </c>
      <c r="AJ444" s="29">
        <f t="shared" si="206"/>
        <v>67043.257533558397</v>
      </c>
      <c r="AK444" s="29">
        <f t="shared" si="206"/>
        <v>63872.209575269495</v>
      </c>
      <c r="AL444" s="29">
        <f t="shared" si="206"/>
        <v>8572.6901788702053</v>
      </c>
      <c r="AM444" s="30">
        <f t="shared" si="206"/>
        <v>8608.0101434175358</v>
      </c>
      <c r="AN444" s="31">
        <f t="shared" si="206"/>
        <v>30590.538626226939</v>
      </c>
      <c r="AO444" s="32">
        <f t="shared" si="206"/>
        <v>5878.9586608342688</v>
      </c>
      <c r="AP444" s="32">
        <f t="shared" si="206"/>
        <v>0</v>
      </c>
      <c r="AQ444" s="33">
        <f t="shared" si="206"/>
        <v>124701.75610782765</v>
      </c>
      <c r="AR444" s="33">
        <f t="shared" si="206"/>
        <v>108054.41840750349</v>
      </c>
      <c r="AS444" s="33">
        <f t="shared" si="206"/>
        <v>384316.08432407875</v>
      </c>
      <c r="AT444" s="34">
        <f t="shared" si="206"/>
        <v>3782.8366631805588</v>
      </c>
      <c r="AU444" s="34">
        <f t="shared" si="206"/>
        <v>5058.4777154399026</v>
      </c>
      <c r="AV444" s="35">
        <f t="shared" si="206"/>
        <v>38642.869894212788</v>
      </c>
      <c r="AW444" s="35">
        <f t="shared" si="206"/>
        <v>33339.851636099884</v>
      </c>
      <c r="AX444" s="36">
        <f t="shared" si="206"/>
        <v>69931.466038120649</v>
      </c>
      <c r="AY444" s="36">
        <f t="shared" si="206"/>
        <v>48551.401809798859</v>
      </c>
      <c r="AZ444" t="e">
        <f>NA()</f>
        <v>#N/A</v>
      </c>
    </row>
    <row r="445" spans="4:52" x14ac:dyDescent="0.3">
      <c r="D445">
        <v>60</v>
      </c>
      <c r="F445">
        <v>59</v>
      </c>
      <c r="G445" s="29">
        <f t="shared" si="205"/>
        <v>51982.928756225774</v>
      </c>
      <c r="H445" s="29">
        <f t="shared" si="205"/>
        <v>66524.816322821018</v>
      </c>
      <c r="I445" s="29">
        <f t="shared" si="205"/>
        <v>62491.143748993934</v>
      </c>
      <c r="J445" s="29">
        <f t="shared" si="205"/>
        <v>59742.464191547078</v>
      </c>
      <c r="K445" s="29">
        <f t="shared" si="205"/>
        <v>8330.9829422183757</v>
      </c>
      <c r="L445" s="30">
        <f t="shared" si="205"/>
        <v>8498.2252199238774</v>
      </c>
      <c r="M445" s="31">
        <f t="shared" si="205"/>
        <v>28086.991190464036</v>
      </c>
      <c r="N445" s="32">
        <f t="shared" si="205"/>
        <v>5368.4348749525816</v>
      </c>
      <c r="O445" s="32">
        <f t="shared" si="205"/>
        <v>0</v>
      </c>
      <c r="P445" s="33">
        <f t="shared" si="205"/>
        <v>117793.11321035784</v>
      </c>
      <c r="Q445" s="33">
        <f t="shared" si="205"/>
        <v>103722.27879131329</v>
      </c>
      <c r="R445" s="33">
        <f t="shared" si="205"/>
        <v>379800.57788047154</v>
      </c>
      <c r="S445" s="34">
        <f t="shared" si="205"/>
        <v>3568.9476811318809</v>
      </c>
      <c r="T445" s="34">
        <f t="shared" si="205"/>
        <v>4764.6293460875395</v>
      </c>
      <c r="U445" s="35">
        <f t="shared" si="205"/>
        <v>35932.036716005634</v>
      </c>
      <c r="V445" s="35">
        <f t="shared" si="205"/>
        <v>31089.353368211894</v>
      </c>
      <c r="W445" s="36">
        <f t="shared" si="205"/>
        <v>68159.684327300871</v>
      </c>
      <c r="X445" s="36">
        <f t="shared" si="205"/>
        <v>46584.5764042058</v>
      </c>
      <c r="Y445" t="e">
        <f>NA()</f>
        <v>#N/A</v>
      </c>
      <c r="AE445">
        <v>60</v>
      </c>
      <c r="AG445">
        <f t="shared" si="193"/>
        <v>67.589693074991615</v>
      </c>
      <c r="AH445" s="29">
        <f t="shared" si="206"/>
        <v>54240.526564002153</v>
      </c>
      <c r="AI445" s="29">
        <f t="shared" si="206"/>
        <v>71603.68583482239</v>
      </c>
      <c r="AJ445" s="29">
        <f t="shared" si="206"/>
        <v>67277.989327155199</v>
      </c>
      <c r="AK445" s="29">
        <f t="shared" si="206"/>
        <v>64097.219566919186</v>
      </c>
      <c r="AL445" s="29">
        <f t="shared" si="206"/>
        <v>8583.6374969311237</v>
      </c>
      <c r="AM445" s="30">
        <f t="shared" si="206"/>
        <v>8612.7158164825942</v>
      </c>
      <c r="AN445" s="31">
        <f t="shared" si="206"/>
        <v>30727.481383587248</v>
      </c>
      <c r="AO445" s="32">
        <f t="shared" si="206"/>
        <v>5907.7132044853633</v>
      </c>
      <c r="AP445" s="32">
        <f t="shared" si="206"/>
        <v>0</v>
      </c>
      <c r="AQ445" s="33">
        <f t="shared" si="206"/>
        <v>125075.72173294866</v>
      </c>
      <c r="AR445" s="33">
        <f t="shared" si="206"/>
        <v>108274.94373305346</v>
      </c>
      <c r="AS445" s="33">
        <f t="shared" si="206"/>
        <v>384506.9483372473</v>
      </c>
      <c r="AT445" s="34">
        <f t="shared" si="206"/>
        <v>3794.3684661700522</v>
      </c>
      <c r="AU445" s="34">
        <f t="shared" si="206"/>
        <v>5074.1046693405797</v>
      </c>
      <c r="AV445" s="35">
        <f t="shared" si="206"/>
        <v>38792.082335778141</v>
      </c>
      <c r="AW445" s="35">
        <f t="shared" si="206"/>
        <v>33463.133330109908</v>
      </c>
      <c r="AX445" s="36">
        <f t="shared" si="206"/>
        <v>70021.369389373649</v>
      </c>
      <c r="AY445" s="36">
        <f t="shared" si="206"/>
        <v>48652.890684249178</v>
      </c>
      <c r="AZ445" t="e">
        <f>NA()</f>
        <v>#N/A</v>
      </c>
    </row>
    <row r="446" spans="4:52" x14ac:dyDescent="0.3">
      <c r="D446">
        <v>61</v>
      </c>
      <c r="F446">
        <v>60</v>
      </c>
      <c r="G446" s="29">
        <f t="shared" si="205"/>
        <v>52310.228746400557</v>
      </c>
      <c r="H446" s="29">
        <f t="shared" si="205"/>
        <v>67174.262154592521</v>
      </c>
      <c r="I446" s="29">
        <f t="shared" si="205"/>
        <v>63132.887622092778</v>
      </c>
      <c r="J446" s="29">
        <f t="shared" ref="J446:X446" si="207">300*J374*J146</f>
        <v>60301.806713996164</v>
      </c>
      <c r="K446" s="29">
        <f t="shared" si="207"/>
        <v>8368.3845860286183</v>
      </c>
      <c r="L446" s="30">
        <f t="shared" si="207"/>
        <v>8515.8694636177115</v>
      </c>
      <c r="M446" s="31">
        <f t="shared" si="207"/>
        <v>28424.866360245218</v>
      </c>
      <c r="N446" s="32">
        <f t="shared" si="207"/>
        <v>5435.8075376904271</v>
      </c>
      <c r="O446" s="32">
        <f t="shared" si="207"/>
        <v>0</v>
      </c>
      <c r="P446" s="33">
        <f t="shared" si="207"/>
        <v>118733.83794751986</v>
      </c>
      <c r="Q446" s="33">
        <f t="shared" si="207"/>
        <v>104339.7528135124</v>
      </c>
      <c r="R446" s="33">
        <f t="shared" si="207"/>
        <v>380533.01131137618</v>
      </c>
      <c r="S446" s="34">
        <f t="shared" si="207"/>
        <v>3598.1565695305053</v>
      </c>
      <c r="T446" s="34">
        <f t="shared" si="207"/>
        <v>4805.161868856997</v>
      </c>
      <c r="U446" s="35">
        <f t="shared" si="207"/>
        <v>36296.329110252998</v>
      </c>
      <c r="V446" s="35">
        <f t="shared" si="207"/>
        <v>31392.903720378945</v>
      </c>
      <c r="W446" s="36">
        <f t="shared" si="207"/>
        <v>68413.563735084972</v>
      </c>
      <c r="X446" s="36">
        <f t="shared" si="207"/>
        <v>46862.175949247867</v>
      </c>
      <c r="Y446" t="e">
        <f>NA()</f>
        <v>#N/A</v>
      </c>
      <c r="AE446">
        <v>61</v>
      </c>
      <c r="AG446">
        <f t="shared" si="193"/>
        <v>68.046299655278801</v>
      </c>
      <c r="AH446" s="29">
        <f t="shared" si="206"/>
        <v>54330.384877762401</v>
      </c>
      <c r="AI446" s="29">
        <f t="shared" si="206"/>
        <v>71843.785250161411</v>
      </c>
      <c r="AJ446" s="29">
        <f t="shared" si="206"/>
        <v>67490.229385011713</v>
      </c>
      <c r="AK446" s="29">
        <f t="shared" ref="AK446:AY446" si="208">300*AK374*AK146</f>
        <v>64301.912745797948</v>
      </c>
      <c r="AL446" s="29">
        <f t="shared" si="208"/>
        <v>8593.4045046918727</v>
      </c>
      <c r="AM446" s="30">
        <f t="shared" si="208"/>
        <v>8616.8912463438483</v>
      </c>
      <c r="AN446" s="31">
        <f t="shared" si="208"/>
        <v>30852.100278409409</v>
      </c>
      <c r="AO446" s="32">
        <f t="shared" si="208"/>
        <v>5933.9639990694923</v>
      </c>
      <c r="AP446" s="32">
        <f t="shared" si="208"/>
        <v>0</v>
      </c>
      <c r="AQ446" s="33">
        <f t="shared" si="208"/>
        <v>125415.7001118808</v>
      </c>
      <c r="AR446" s="33">
        <f t="shared" si="208"/>
        <v>108474.11317930222</v>
      </c>
      <c r="AS446" s="33">
        <f t="shared" si="208"/>
        <v>384676.06799196755</v>
      </c>
      <c r="AT446" s="34">
        <f t="shared" si="208"/>
        <v>3804.847515126793</v>
      </c>
      <c r="AU446" s="34">
        <f t="shared" si="208"/>
        <v>5088.2833929461312</v>
      </c>
      <c r="AV446" s="35">
        <f t="shared" si="208"/>
        <v>38927.970375814526</v>
      </c>
      <c r="AW446" s="35">
        <f t="shared" si="208"/>
        <v>33575.348284914333</v>
      </c>
      <c r="AX446" s="36">
        <f t="shared" si="208"/>
        <v>70102.58108279614</v>
      </c>
      <c r="AY446" s="36">
        <f t="shared" si="208"/>
        <v>48744.685615589864</v>
      </c>
      <c r="AZ446" t="e">
        <f>NA()</f>
        <v>#N/A</v>
      </c>
    </row>
    <row r="447" spans="4:52" x14ac:dyDescent="0.3">
      <c r="D447">
        <v>62</v>
      </c>
      <c r="F447">
        <v>61</v>
      </c>
      <c r="G447" s="29">
        <f t="shared" ref="G447:X456" si="209">300*G375*G147</f>
        <v>52618.414361264688</v>
      </c>
      <c r="H447" s="29">
        <f t="shared" si="209"/>
        <v>67807.662457831233</v>
      </c>
      <c r="I447" s="29">
        <f t="shared" si="209"/>
        <v>63750.858565095055</v>
      </c>
      <c r="J447" s="29">
        <f t="shared" si="209"/>
        <v>60846.658689027528</v>
      </c>
      <c r="K447" s="29">
        <f t="shared" si="209"/>
        <v>8403.3814804539816</v>
      </c>
      <c r="L447" s="30">
        <f t="shared" si="209"/>
        <v>8532.1788159881289</v>
      </c>
      <c r="M447" s="31">
        <f t="shared" si="209"/>
        <v>28754.378787525766</v>
      </c>
      <c r="N447" s="32">
        <f t="shared" si="209"/>
        <v>5501.9390178257272</v>
      </c>
      <c r="O447" s="32">
        <f t="shared" si="209"/>
        <v>0</v>
      </c>
      <c r="P447" s="33">
        <f t="shared" si="209"/>
        <v>119648.68231606687</v>
      </c>
      <c r="Q447" s="33">
        <f t="shared" si="209"/>
        <v>104932.17799463715</v>
      </c>
      <c r="R447" s="33">
        <f t="shared" si="209"/>
        <v>381208.03240539087</v>
      </c>
      <c r="S447" s="34">
        <f t="shared" si="209"/>
        <v>3626.5387018796773</v>
      </c>
      <c r="T447" s="34">
        <f t="shared" si="209"/>
        <v>4844.4343635201221</v>
      </c>
      <c r="U447" s="35">
        <f t="shared" si="209"/>
        <v>36652.001992272293</v>
      </c>
      <c r="V447" s="35">
        <f t="shared" si="209"/>
        <v>31688.951020627184</v>
      </c>
      <c r="W447" s="36">
        <f t="shared" si="209"/>
        <v>68656.586780861995</v>
      </c>
      <c r="X447" s="36">
        <f t="shared" si="209"/>
        <v>47129.28619417124</v>
      </c>
      <c r="Y447" t="e">
        <f>NA()</f>
        <v>#N/A</v>
      </c>
      <c r="AE447">
        <v>62</v>
      </c>
      <c r="AG447">
        <f t="shared" si="193"/>
        <v>68.467042634035067</v>
      </c>
      <c r="AH447" s="29">
        <f t="shared" ref="AH447:AY456" si="210">300*AH375*AH147</f>
        <v>54410.959088821044</v>
      </c>
      <c r="AI447" s="29">
        <f t="shared" si="210"/>
        <v>72062.538849382152</v>
      </c>
      <c r="AJ447" s="29">
        <f t="shared" si="210"/>
        <v>67682.410050078295</v>
      </c>
      <c r="AK447" s="29">
        <f t="shared" si="210"/>
        <v>64488.308412094208</v>
      </c>
      <c r="AL447" s="29">
        <f t="shared" si="210"/>
        <v>8602.1403579237285</v>
      </c>
      <c r="AM447" s="30">
        <f t="shared" si="210"/>
        <v>8620.6071437545634</v>
      </c>
      <c r="AN447" s="31">
        <f t="shared" si="210"/>
        <v>30965.612649225935</v>
      </c>
      <c r="AO447" s="32">
        <f t="shared" si="210"/>
        <v>5957.9460523478056</v>
      </c>
      <c r="AP447" s="32">
        <f t="shared" si="210"/>
        <v>0</v>
      </c>
      <c r="AQ447" s="33">
        <f t="shared" si="210"/>
        <v>125725.10468618608</v>
      </c>
      <c r="AR447" s="33">
        <f t="shared" si="210"/>
        <v>108654.27572846405</v>
      </c>
      <c r="AS447" s="33">
        <f t="shared" si="210"/>
        <v>384826.38054068957</v>
      </c>
      <c r="AT447" s="34">
        <f t="shared" si="210"/>
        <v>3814.3802264324554</v>
      </c>
      <c r="AU447" s="34">
        <f t="shared" si="210"/>
        <v>5101.1634769028797</v>
      </c>
      <c r="AV447" s="35">
        <f t="shared" si="210"/>
        <v>39051.836047894103</v>
      </c>
      <c r="AW447" s="35">
        <f t="shared" si="210"/>
        <v>33677.586664426344</v>
      </c>
      <c r="AX447" s="36">
        <f t="shared" si="210"/>
        <v>70176.060061775817</v>
      </c>
      <c r="AY447" s="36">
        <f t="shared" si="210"/>
        <v>48827.83292511294</v>
      </c>
      <c r="AZ447" t="e">
        <f>NA()</f>
        <v>#N/A</v>
      </c>
    </row>
    <row r="448" spans="4:52" x14ac:dyDescent="0.3">
      <c r="D448">
        <v>63</v>
      </c>
      <c r="F448">
        <v>62</v>
      </c>
      <c r="G448" s="29">
        <f t="shared" si="209"/>
        <v>52908.514058224806</v>
      </c>
      <c r="H448" s="29">
        <f t="shared" si="209"/>
        <v>68425.347061274573</v>
      </c>
      <c r="I448" s="29">
        <f t="shared" si="209"/>
        <v>64345.753069516635</v>
      </c>
      <c r="J448" s="29">
        <f t="shared" si="209"/>
        <v>61377.339338402002</v>
      </c>
      <c r="K448" s="29">
        <f t="shared" si="209"/>
        <v>8436.1209833696612</v>
      </c>
      <c r="L448" s="30">
        <f t="shared" si="209"/>
        <v>8547.2527172100363</v>
      </c>
      <c r="M448" s="31">
        <f t="shared" si="209"/>
        <v>29075.679090522346</v>
      </c>
      <c r="N448" s="32">
        <f t="shared" si="209"/>
        <v>5566.8431259003373</v>
      </c>
      <c r="O448" s="32">
        <f t="shared" si="209"/>
        <v>0</v>
      </c>
      <c r="P448" s="33">
        <f t="shared" si="209"/>
        <v>120538.30219207305</v>
      </c>
      <c r="Q448" s="33">
        <f t="shared" si="209"/>
        <v>105500.50800626275</v>
      </c>
      <c r="R448" s="33">
        <f t="shared" si="209"/>
        <v>381830.07814119372</v>
      </c>
      <c r="S448" s="34">
        <f t="shared" si="209"/>
        <v>3654.1152122131007</v>
      </c>
      <c r="T448" s="34">
        <f t="shared" si="209"/>
        <v>4882.4809246557961</v>
      </c>
      <c r="U448" s="35">
        <f t="shared" si="209"/>
        <v>36999.222141424943</v>
      </c>
      <c r="V448" s="35">
        <f t="shared" si="209"/>
        <v>31977.649969376598</v>
      </c>
      <c r="W448" s="36">
        <f t="shared" si="209"/>
        <v>68889.274559227386</v>
      </c>
      <c r="X448" s="36">
        <f t="shared" si="209"/>
        <v>47386.282594631215</v>
      </c>
      <c r="Y448" t="e">
        <f>NA()</f>
        <v>#N/A</v>
      </c>
      <c r="AE448">
        <v>63</v>
      </c>
      <c r="AG448">
        <f t="shared" si="193"/>
        <v>68.854738873676126</v>
      </c>
      <c r="AH448" s="29">
        <f t="shared" si="210"/>
        <v>54483.361059554794</v>
      </c>
      <c r="AI448" s="29">
        <f t="shared" si="210"/>
        <v>72262.018750541494</v>
      </c>
      <c r="AJ448" s="29">
        <f t="shared" si="210"/>
        <v>67856.660074214829</v>
      </c>
      <c r="AK448" s="29">
        <f t="shared" si="210"/>
        <v>64658.197864339731</v>
      </c>
      <c r="AL448" s="29">
        <f t="shared" si="210"/>
        <v>8609.9720483391557</v>
      </c>
      <c r="AM448" s="30">
        <f t="shared" si="210"/>
        <v>8623.9231045892957</v>
      </c>
      <c r="AN448" s="31">
        <f t="shared" si="210"/>
        <v>31069.09978649324</v>
      </c>
      <c r="AO448" s="32">
        <f t="shared" si="210"/>
        <v>5979.86983790459</v>
      </c>
      <c r="AP448" s="32">
        <f t="shared" si="210"/>
        <v>0</v>
      </c>
      <c r="AQ448" s="33">
        <f t="shared" si="210"/>
        <v>126006.95780762051</v>
      </c>
      <c r="AR448" s="33">
        <f t="shared" si="210"/>
        <v>108817.48009575183</v>
      </c>
      <c r="AS448" s="33">
        <f t="shared" si="210"/>
        <v>384960.35554876708</v>
      </c>
      <c r="AT448" s="34">
        <f t="shared" si="210"/>
        <v>3823.0607294893557</v>
      </c>
      <c r="AU448" s="34">
        <f t="shared" si="210"/>
        <v>5112.8767875839376</v>
      </c>
      <c r="AV448" s="35">
        <f t="shared" si="210"/>
        <v>39164.837613373042</v>
      </c>
      <c r="AW448" s="35">
        <f t="shared" si="210"/>
        <v>33770.81697102102</v>
      </c>
      <c r="AX448" s="36">
        <f t="shared" si="210"/>
        <v>70242.641148407522</v>
      </c>
      <c r="AY448" s="36">
        <f t="shared" si="210"/>
        <v>48903.248031318471</v>
      </c>
      <c r="AZ448" t="e">
        <f>NA()</f>
        <v>#N/A</v>
      </c>
    </row>
    <row r="449" spans="4:52" x14ac:dyDescent="0.3">
      <c r="D449">
        <v>64</v>
      </c>
      <c r="F449">
        <v>63</v>
      </c>
      <c r="G449" s="29">
        <f t="shared" si="209"/>
        <v>53181.511953820336</v>
      </c>
      <c r="H449" s="29">
        <f t="shared" si="209"/>
        <v>69027.643534057119</v>
      </c>
      <c r="I449" s="29">
        <f t="shared" si="209"/>
        <v>64918.264400870183</v>
      </c>
      <c r="J449" s="29">
        <f t="shared" si="209"/>
        <v>61894.164743825691</v>
      </c>
      <c r="K449" s="29">
        <f t="shared" si="209"/>
        <v>8466.7423854429908</v>
      </c>
      <c r="L449" s="30">
        <f t="shared" si="209"/>
        <v>8561.1834314470289</v>
      </c>
      <c r="M449" s="31">
        <f t="shared" si="209"/>
        <v>29388.918713091804</v>
      </c>
      <c r="N449" s="32">
        <f t="shared" si="209"/>
        <v>5630.5340874908989</v>
      </c>
      <c r="O449" s="32">
        <f t="shared" si="209"/>
        <v>0</v>
      </c>
      <c r="P449" s="33">
        <f t="shared" si="209"/>
        <v>121403.34071414951</v>
      </c>
      <c r="Q449" s="33">
        <f t="shared" si="209"/>
        <v>106045.66586167019</v>
      </c>
      <c r="R449" s="33">
        <f t="shared" si="209"/>
        <v>382403.25234711223</v>
      </c>
      <c r="S449" s="34">
        <f t="shared" si="209"/>
        <v>3680.906855912227</v>
      </c>
      <c r="T449" s="34">
        <f t="shared" si="209"/>
        <v>4919.3351179745887</v>
      </c>
      <c r="U449" s="35">
        <f t="shared" si="209"/>
        <v>37338.155626905034</v>
      </c>
      <c r="V449" s="35">
        <f t="shared" si="209"/>
        <v>32259.154132070358</v>
      </c>
      <c r="W449" s="36">
        <f t="shared" si="209"/>
        <v>69112.122139241139</v>
      </c>
      <c r="X449" s="36">
        <f t="shared" si="209"/>
        <v>47633.528938375195</v>
      </c>
      <c r="Y449" t="e">
        <f>NA()</f>
        <v>#N/A</v>
      </c>
      <c r="AE449">
        <v>64</v>
      </c>
      <c r="AG449">
        <f t="shared" si="193"/>
        <v>69.211983989628195</v>
      </c>
      <c r="AH449" s="29">
        <f t="shared" si="210"/>
        <v>54548.546641481822</v>
      </c>
      <c r="AI449" s="29">
        <f t="shared" si="210"/>
        <v>72444.070158309711</v>
      </c>
      <c r="AJ449" s="29">
        <f t="shared" si="210"/>
        <v>68014.848171588994</v>
      </c>
      <c r="AK449" s="29">
        <f t="shared" si="210"/>
        <v>64813.17400926612</v>
      </c>
      <c r="AL449" s="29">
        <f t="shared" si="210"/>
        <v>8617.0081913900285</v>
      </c>
      <c r="AM449" s="30">
        <f t="shared" si="210"/>
        <v>8626.8896157172767</v>
      </c>
      <c r="AN449" s="31">
        <f t="shared" si="210"/>
        <v>31163.524334131529</v>
      </c>
      <c r="AO449" s="32">
        <f t="shared" si="210"/>
        <v>5999.9242002583087</v>
      </c>
      <c r="AP449" s="32">
        <f t="shared" si="210"/>
        <v>0</v>
      </c>
      <c r="AQ449" s="33">
        <f t="shared" si="210"/>
        <v>126263.94244981068</v>
      </c>
      <c r="AR449" s="33">
        <f t="shared" si="210"/>
        <v>108965.519143575</v>
      </c>
      <c r="AS449" s="33">
        <f t="shared" si="210"/>
        <v>385080.08031637687</v>
      </c>
      <c r="AT449" s="34">
        <f t="shared" si="210"/>
        <v>3830.972503537937</v>
      </c>
      <c r="AU449" s="34">
        <f t="shared" si="210"/>
        <v>5123.5398892336552</v>
      </c>
      <c r="AV449" s="35">
        <f t="shared" si="210"/>
        <v>39268.0077730841</v>
      </c>
      <c r="AW449" s="35">
        <f t="shared" si="210"/>
        <v>33855.901640767515</v>
      </c>
      <c r="AX449" s="36">
        <f t="shared" si="210"/>
        <v>70303.053861000022</v>
      </c>
      <c r="AY449" s="36">
        <f t="shared" si="210"/>
        <v>48971.734413033424</v>
      </c>
      <c r="AZ449" t="e">
        <f>NA()</f>
        <v>#N/A</v>
      </c>
    </row>
    <row r="450" spans="4:52" x14ac:dyDescent="0.3">
      <c r="D450">
        <v>65</v>
      </c>
      <c r="F450">
        <v>64</v>
      </c>
      <c r="G450" s="29">
        <f t="shared" si="209"/>
        <v>53438.348268730704</v>
      </c>
      <c r="H450" s="29">
        <f t="shared" si="209"/>
        <v>69614.876820397083</v>
      </c>
      <c r="I450" s="29">
        <f t="shared" si="209"/>
        <v>65469.080632887846</v>
      </c>
      <c r="J450" s="29">
        <f t="shared" si="209"/>
        <v>62397.447550789526</v>
      </c>
      <c r="K450" s="29">
        <f t="shared" si="209"/>
        <v>8495.3772193169461</v>
      </c>
      <c r="L450" s="30">
        <f t="shared" si="209"/>
        <v>8574.0565297158973</v>
      </c>
      <c r="M450" s="31">
        <f t="shared" si="209"/>
        <v>29694.249654008388</v>
      </c>
      <c r="N450" s="32">
        <f t="shared" si="209"/>
        <v>5693.0264950983583</v>
      </c>
      <c r="O450" s="32">
        <f t="shared" si="209"/>
        <v>0</v>
      </c>
      <c r="P450" s="33">
        <f t="shared" si="209"/>
        <v>122244.42822517602</v>
      </c>
      <c r="Q450" s="33">
        <f t="shared" si="209"/>
        <v>106568.5443522748</v>
      </c>
      <c r="R450" s="33">
        <f t="shared" si="209"/>
        <v>382931.34919748426</v>
      </c>
      <c r="S450" s="34">
        <f t="shared" si="209"/>
        <v>3706.9340032727314</v>
      </c>
      <c r="T450" s="34">
        <f t="shared" si="209"/>
        <v>4955.0299529647446</v>
      </c>
      <c r="U450" s="35">
        <f t="shared" si="209"/>
        <v>37668.967598450916</v>
      </c>
      <c r="V450" s="35">
        <f t="shared" si="209"/>
        <v>32533.61578046811</v>
      </c>
      <c r="W450" s="36">
        <f t="shared" si="209"/>
        <v>69325.599818613497</v>
      </c>
      <c r="X450" s="36">
        <f t="shared" si="209"/>
        <v>47871.377546778618</v>
      </c>
      <c r="Y450" t="e">
        <f>NA()</f>
        <v>#N/A</v>
      </c>
      <c r="AE450">
        <v>65</v>
      </c>
      <c r="AG450">
        <f t="shared" si="193"/>
        <v>69.541169727900453</v>
      </c>
      <c r="AH450" s="29">
        <f t="shared" si="210"/>
        <v>54607.340897754446</v>
      </c>
      <c r="AI450" s="29">
        <f t="shared" si="210"/>
        <v>72610.339865518836</v>
      </c>
      <c r="AJ450" s="29">
        <f t="shared" si="210"/>
        <v>68158.619559889252</v>
      </c>
      <c r="AK450" s="29">
        <f t="shared" si="210"/>
        <v>64954.656602977433</v>
      </c>
      <c r="AL450" s="29">
        <f t="shared" si="210"/>
        <v>8623.3420904267041</v>
      </c>
      <c r="AM450" s="30">
        <f t="shared" si="210"/>
        <v>8629.549656871739</v>
      </c>
      <c r="AN450" s="31">
        <f t="shared" si="210"/>
        <v>31249.745176460099</v>
      </c>
      <c r="AO450" s="32">
        <f t="shared" si="210"/>
        <v>6018.2788713561959</v>
      </c>
      <c r="AP450" s="32">
        <f t="shared" si="210"/>
        <v>0</v>
      </c>
      <c r="AQ450" s="33">
        <f t="shared" si="210"/>
        <v>126498.44613141027</v>
      </c>
      <c r="AR450" s="33">
        <f t="shared" si="210"/>
        <v>109099.96686873579</v>
      </c>
      <c r="AS450" s="33">
        <f t="shared" si="210"/>
        <v>385187.32790194044</v>
      </c>
      <c r="AT450" s="34">
        <f t="shared" si="210"/>
        <v>3838.189766470477</v>
      </c>
      <c r="AU450" s="34">
        <f t="shared" si="210"/>
        <v>5133.2560910770562</v>
      </c>
      <c r="AV450" s="35">
        <f t="shared" si="210"/>
        <v>39362.269258250111</v>
      </c>
      <c r="AW450" s="35">
        <f t="shared" si="210"/>
        <v>33933.610367500209</v>
      </c>
      <c r="AX450" s="36">
        <f t="shared" si="210"/>
        <v>70357.937967731472</v>
      </c>
      <c r="AY450" s="36">
        <f t="shared" si="210"/>
        <v>49033.999459633182</v>
      </c>
      <c r="AZ450" t="e">
        <f>NA()</f>
        <v>#N/A</v>
      </c>
    </row>
    <row r="451" spans="4:52" x14ac:dyDescent="0.3">
      <c r="D451">
        <v>66</v>
      </c>
      <c r="F451">
        <v>65</v>
      </c>
      <c r="G451" s="29">
        <f t="shared" si="209"/>
        <v>53679.920007501474</v>
      </c>
      <c r="H451" s="29">
        <f t="shared" si="209"/>
        <v>70187.368912632999</v>
      </c>
      <c r="I451" s="29">
        <f t="shared" si="209"/>
        <v>65998.882922270757</v>
      </c>
      <c r="J451" s="29">
        <f t="shared" si="209"/>
        <v>62887.496706992482</v>
      </c>
      <c r="K451" s="29">
        <f t="shared" si="209"/>
        <v>8522.1495770570564</v>
      </c>
      <c r="L451" s="30">
        <f t="shared" si="209"/>
        <v>8585.9513456925233</v>
      </c>
      <c r="M451" s="31">
        <f t="shared" si="209"/>
        <v>29991.82421088919</v>
      </c>
      <c r="N451" s="32">
        <f t="shared" si="209"/>
        <v>5754.3352633507793</v>
      </c>
      <c r="O451" s="32">
        <f t="shared" si="209"/>
        <v>0</v>
      </c>
      <c r="P451" s="33">
        <f t="shared" si="209"/>
        <v>123062.1822465306</v>
      </c>
      <c r="Q451" s="33">
        <f t="shared" si="209"/>
        <v>107070.00654166412</v>
      </c>
      <c r="R451" s="33">
        <f t="shared" si="209"/>
        <v>383417.87529414095</v>
      </c>
      <c r="S451" s="34">
        <f t="shared" si="209"/>
        <v>3732.2166345521255</v>
      </c>
      <c r="T451" s="34">
        <f t="shared" si="209"/>
        <v>4989.5978597788653</v>
      </c>
      <c r="U451" s="35">
        <f t="shared" si="209"/>
        <v>37991.822097103453</v>
      </c>
      <c r="V451" s="35">
        <f t="shared" si="209"/>
        <v>32801.185749921184</v>
      </c>
      <c r="W451" s="36">
        <f t="shared" si="209"/>
        <v>69530.154326912161</v>
      </c>
      <c r="X451" s="36">
        <f t="shared" si="209"/>
        <v>48100.169490055261</v>
      </c>
      <c r="Y451" t="e">
        <f>NA()</f>
        <v>#N/A</v>
      </c>
      <c r="AE451">
        <v>66</v>
      </c>
      <c r="AG451">
        <f t="shared" ref="AG451:AG456" si="211">AE79</f>
        <v>69.844499977757209</v>
      </c>
      <c r="AH451" s="29">
        <f t="shared" si="210"/>
        <v>54660.458755394589</v>
      </c>
      <c r="AI451" s="29">
        <f t="shared" si="210"/>
        <v>72762.300681504494</v>
      </c>
      <c r="AJ451" s="29">
        <f t="shared" si="210"/>
        <v>68289.426722265533</v>
      </c>
      <c r="AK451" s="29">
        <f t="shared" si="210"/>
        <v>65083.913837743021</v>
      </c>
      <c r="AL451" s="29">
        <f t="shared" si="210"/>
        <v>8629.0542283557334</v>
      </c>
      <c r="AM451" s="30">
        <f t="shared" si="210"/>
        <v>8631.9399874571827</v>
      </c>
      <c r="AN451" s="31">
        <f t="shared" si="210"/>
        <v>31328.530210494882</v>
      </c>
      <c r="AO451" s="32">
        <f t="shared" si="210"/>
        <v>6035.0866558109437</v>
      </c>
      <c r="AP451" s="32">
        <f t="shared" si="210"/>
        <v>0</v>
      </c>
      <c r="AQ451" s="33">
        <f t="shared" si="210"/>
        <v>126712.5983546388</v>
      </c>
      <c r="AR451" s="33">
        <f t="shared" si="210"/>
        <v>109222.209331875</v>
      </c>
      <c r="AS451" s="33">
        <f t="shared" si="210"/>
        <v>385283.61161840125</v>
      </c>
      <c r="AT451" s="34">
        <f t="shared" si="210"/>
        <v>3844.7786573287176</v>
      </c>
      <c r="AU451" s="34">
        <f t="shared" si="210"/>
        <v>5142.1171835123705</v>
      </c>
      <c r="AV451" s="35">
        <f t="shared" si="210"/>
        <v>39448.448218766884</v>
      </c>
      <c r="AW451" s="35">
        <f t="shared" si="210"/>
        <v>34004.631522372401</v>
      </c>
      <c r="AX451" s="36">
        <f t="shared" si="210"/>
        <v>70407.856407126455</v>
      </c>
      <c r="AY451" s="36">
        <f t="shared" si="210"/>
        <v>49090.667773028552</v>
      </c>
      <c r="AZ451" t="e">
        <f>NA()</f>
        <v>#N/A</v>
      </c>
    </row>
    <row r="452" spans="4:52" x14ac:dyDescent="0.3">
      <c r="D452">
        <v>67</v>
      </c>
      <c r="F452">
        <v>66</v>
      </c>
      <c r="G452" s="29">
        <f t="shared" si="209"/>
        <v>53907.081830136776</v>
      </c>
      <c r="H452" s="29">
        <f t="shared" si="209"/>
        <v>70745.438559524686</v>
      </c>
      <c r="I452" s="29">
        <f t="shared" si="209"/>
        <v>66508.344003320439</v>
      </c>
      <c r="J452" s="29">
        <f t="shared" si="209"/>
        <v>63364.617232458069</v>
      </c>
      <c r="K452" s="29">
        <f t="shared" si="209"/>
        <v>8547.1764317761863</v>
      </c>
      <c r="L452" s="30">
        <f t="shared" si="209"/>
        <v>8596.9414050756586</v>
      </c>
      <c r="M452" s="31">
        <f t="shared" si="209"/>
        <v>30281.794738766235</v>
      </c>
      <c r="N452" s="32">
        <f t="shared" si="209"/>
        <v>5814.4755873015238</v>
      </c>
      <c r="O452" s="32">
        <f t="shared" si="209"/>
        <v>0</v>
      </c>
      <c r="P452" s="33">
        <f t="shared" si="209"/>
        <v>123857.20748146044</v>
      </c>
      <c r="Q452" s="33">
        <f t="shared" si="209"/>
        <v>107550.88630801754</v>
      </c>
      <c r="R452" s="33">
        <f t="shared" si="209"/>
        <v>383866.07037728059</v>
      </c>
      <c r="S452" s="34">
        <f t="shared" si="209"/>
        <v>3756.774336354249</v>
      </c>
      <c r="T452" s="34">
        <f t="shared" si="209"/>
        <v>5023.0706699675484</v>
      </c>
      <c r="U452" s="35">
        <f t="shared" si="209"/>
        <v>38306.881884533948</v>
      </c>
      <c r="V452" s="35">
        <f t="shared" si="209"/>
        <v>33062.013311516435</v>
      </c>
      <c r="W452" s="36">
        <f t="shared" si="209"/>
        <v>69726.20997856</v>
      </c>
      <c r="X452" s="36">
        <f t="shared" si="209"/>
        <v>48320.234813751544</v>
      </c>
      <c r="Y452" t="e">
        <f>NA()</f>
        <v>#N/A</v>
      </c>
      <c r="AE452">
        <v>67</v>
      </c>
      <c r="AG452">
        <f t="shared" si="211"/>
        <v>70.124005526694646</v>
      </c>
      <c r="AH452" s="29">
        <f t="shared" si="210"/>
        <v>54708.521993628594</v>
      </c>
      <c r="AI452" s="29">
        <f t="shared" si="210"/>
        <v>72901.272434174432</v>
      </c>
      <c r="AJ452" s="29">
        <f t="shared" si="210"/>
        <v>68408.555391353511</v>
      </c>
      <c r="AK452" s="29">
        <f t="shared" si="210"/>
        <v>65202.080862262286</v>
      </c>
      <c r="AL452" s="29">
        <f t="shared" si="210"/>
        <v>8634.2143039450584</v>
      </c>
      <c r="AM452" s="30">
        <f t="shared" si="210"/>
        <v>8634.092186132435</v>
      </c>
      <c r="AN452" s="31">
        <f t="shared" si="210"/>
        <v>31400.567335312506</v>
      </c>
      <c r="AO452" s="32">
        <f t="shared" si="210"/>
        <v>6050.4853331714612</v>
      </c>
      <c r="AP452" s="32">
        <f t="shared" si="210"/>
        <v>0</v>
      </c>
      <c r="AQ452" s="33">
        <f t="shared" si="210"/>
        <v>126908.30262570862</v>
      </c>
      <c r="AR452" s="33">
        <f t="shared" si="210"/>
        <v>109333.4706252083</v>
      </c>
      <c r="AS452" s="33">
        <f t="shared" si="210"/>
        <v>385370.22894558945</v>
      </c>
      <c r="AT452" s="34">
        <f t="shared" si="210"/>
        <v>3850.7982465670584</v>
      </c>
      <c r="AU452" s="34">
        <f t="shared" si="210"/>
        <v>5150.2049156597013</v>
      </c>
      <c r="AV452" s="35">
        <f t="shared" si="210"/>
        <v>39527.285754821227</v>
      </c>
      <c r="AW452" s="35">
        <f t="shared" si="210"/>
        <v>34069.581971467058</v>
      </c>
      <c r="AX452" s="36">
        <f t="shared" si="210"/>
        <v>70453.306072933119</v>
      </c>
      <c r="AY452" s="36">
        <f t="shared" si="210"/>
        <v>49142.292375025318</v>
      </c>
      <c r="AZ452" t="e">
        <f>NA()</f>
        <v>#N/A</v>
      </c>
    </row>
    <row r="453" spans="4:52" x14ac:dyDescent="0.3">
      <c r="D453">
        <v>68</v>
      </c>
      <c r="F453">
        <v>67</v>
      </c>
      <c r="G453" s="29">
        <f t="shared" si="209"/>
        <v>54120.647078150549</v>
      </c>
      <c r="H453" s="29">
        <f t="shared" si="209"/>
        <v>71289.401006978849</v>
      </c>
      <c r="I453" s="29">
        <f t="shared" si="209"/>
        <v>66998.126883193021</v>
      </c>
      <c r="J453" s="29">
        <f t="shared" si="209"/>
        <v>63829.110018688029</v>
      </c>
      <c r="K453" s="29">
        <f t="shared" si="209"/>
        <v>8570.5679600384265</v>
      </c>
      <c r="L453" s="30">
        <f t="shared" si="209"/>
        <v>8607.0948292890098</v>
      </c>
      <c r="M453" s="31">
        <f t="shared" si="209"/>
        <v>30564.313423219155</v>
      </c>
      <c r="N453" s="32">
        <f t="shared" si="209"/>
        <v>5873.4629036201814</v>
      </c>
      <c r="O453" s="32">
        <f t="shared" si="209"/>
        <v>0</v>
      </c>
      <c r="P453" s="33">
        <f t="shared" si="209"/>
        <v>124630.09584454523</v>
      </c>
      <c r="Q453" s="33">
        <f t="shared" si="209"/>
        <v>108011.98892669124</v>
      </c>
      <c r="R453" s="33">
        <f t="shared" si="209"/>
        <v>384278.92671666871</v>
      </c>
      <c r="S453" s="34">
        <f t="shared" si="209"/>
        <v>3780.6262992191919</v>
      </c>
      <c r="T453" s="34">
        <f t="shared" si="209"/>
        <v>5055.4796006993492</v>
      </c>
      <c r="U453" s="35">
        <f t="shared" si="209"/>
        <v>38614.308289562221</v>
      </c>
      <c r="V453" s="35">
        <f t="shared" si="209"/>
        <v>33316.246058032848</v>
      </c>
      <c r="W453" s="36">
        <f t="shared" si="209"/>
        <v>69914.169776586277</v>
      </c>
      <c r="X453" s="36">
        <f t="shared" si="209"/>
        <v>48531.892774391607</v>
      </c>
      <c r="Y453" t="e">
        <f>NA()</f>
        <v>#N/A</v>
      </c>
      <c r="AE453">
        <v>68</v>
      </c>
      <c r="AG453">
        <f t="shared" si="211"/>
        <v>70.381557656506004</v>
      </c>
      <c r="AH453" s="29">
        <f t="shared" si="210"/>
        <v>54752.073281178658</v>
      </c>
      <c r="AI453" s="29">
        <f t="shared" si="210"/>
        <v>73028.440081258057</v>
      </c>
      <c r="AJ453" s="29">
        <f t="shared" si="210"/>
        <v>68517.146570822384</v>
      </c>
      <c r="AK453" s="29">
        <f t="shared" si="210"/>
        <v>65310.175720626525</v>
      </c>
      <c r="AL453" s="29">
        <f t="shared" si="210"/>
        <v>8638.8829040770179</v>
      </c>
      <c r="AM453" s="30">
        <f t="shared" si="210"/>
        <v>8636.0334952457251</v>
      </c>
      <c r="AN453" s="31">
        <f t="shared" si="210"/>
        <v>31466.473934168764</v>
      </c>
      <c r="AO453" s="32">
        <f t="shared" si="210"/>
        <v>6064.5993179441102</v>
      </c>
      <c r="AP453" s="32">
        <f t="shared" si="210"/>
        <v>0</v>
      </c>
      <c r="AQ453" s="33">
        <f t="shared" si="210"/>
        <v>127087.26393255107</v>
      </c>
      <c r="AR453" s="33">
        <f t="shared" si="210"/>
        <v>109434.83475965558</v>
      </c>
      <c r="AS453" s="33">
        <f t="shared" si="210"/>
        <v>385448.29711113457</v>
      </c>
      <c r="AT453" s="34">
        <f t="shared" si="210"/>
        <v>3856.3014020404971</v>
      </c>
      <c r="AU453" s="34">
        <f t="shared" si="210"/>
        <v>5157.5922570222028</v>
      </c>
      <c r="AV453" s="35">
        <f t="shared" si="210"/>
        <v>39599.447878858271</v>
      </c>
      <c r="AW453" s="35">
        <f t="shared" si="210"/>
        <v>34129.015541876041</v>
      </c>
      <c r="AX453" s="36">
        <f t="shared" si="210"/>
        <v>70494.726858152004</v>
      </c>
      <c r="AY453" s="36">
        <f t="shared" si="210"/>
        <v>49189.364185992956</v>
      </c>
      <c r="AZ453" t="e">
        <f>NA()</f>
        <v>#N/A</v>
      </c>
    </row>
    <row r="454" spans="4:52" x14ac:dyDescent="0.3">
      <c r="D454">
        <v>69</v>
      </c>
      <c r="F454">
        <v>68</v>
      </c>
      <c r="G454" s="29">
        <f t="shared" si="209"/>
        <v>54321.388922553109</v>
      </c>
      <c r="H454" s="29">
        <f t="shared" si="209"/>
        <v>71819.567768586145</v>
      </c>
      <c r="I454" s="29">
        <f t="shared" si="209"/>
        <v>67468.883719849298</v>
      </c>
      <c r="J454" s="29">
        <f t="shared" si="209"/>
        <v>64281.271654412987</v>
      </c>
      <c r="K454" s="29">
        <f t="shared" si="209"/>
        <v>8592.4278622391648</v>
      </c>
      <c r="L454" s="30">
        <f t="shared" si="209"/>
        <v>8616.4747144230405</v>
      </c>
      <c r="M454" s="31">
        <f t="shared" si="209"/>
        <v>30839.532067901309</v>
      </c>
      <c r="N454" s="32">
        <f t="shared" si="209"/>
        <v>5931.3128544881201</v>
      </c>
      <c r="O454" s="32">
        <f t="shared" si="209"/>
        <v>0</v>
      </c>
      <c r="P454" s="33">
        <f t="shared" si="209"/>
        <v>125381.42651448198</v>
      </c>
      <c r="Q454" s="33">
        <f t="shared" si="209"/>
        <v>108454.09168566002</v>
      </c>
      <c r="R454" s="33">
        <f t="shared" si="209"/>
        <v>384659.20723872725</v>
      </c>
      <c r="S454" s="34">
        <f t="shared" si="209"/>
        <v>3803.7913162988261</v>
      </c>
      <c r="T454" s="34">
        <f t="shared" si="209"/>
        <v>5086.8552421368859</v>
      </c>
      <c r="U454" s="35">
        <f t="shared" si="209"/>
        <v>38914.26107057937</v>
      </c>
      <c r="V454" s="35">
        <f t="shared" si="209"/>
        <v>33564.029802712779</v>
      </c>
      <c r="W454" s="36">
        <f t="shared" si="209"/>
        <v>70094.416468249299</v>
      </c>
      <c r="X454" s="36">
        <f t="shared" si="209"/>
        <v>48735.452082372642</v>
      </c>
      <c r="Y454" t="e">
        <f>NA()</f>
        <v>#N/A</v>
      </c>
      <c r="AE454">
        <v>69</v>
      </c>
      <c r="AG454">
        <f t="shared" si="211"/>
        <v>70.618880671460559</v>
      </c>
      <c r="AH454" s="29">
        <f t="shared" si="210"/>
        <v>54791.587825820039</v>
      </c>
      <c r="AI454" s="29">
        <f t="shared" si="210"/>
        <v>73144.869375179856</v>
      </c>
      <c r="AJ454" s="29">
        <f t="shared" si="210"/>
        <v>68616.215260333178</v>
      </c>
      <c r="AK454" s="29">
        <f t="shared" si="210"/>
        <v>65409.113111689701</v>
      </c>
      <c r="AL454" s="29">
        <f t="shared" si="210"/>
        <v>8643.1128834840947</v>
      </c>
      <c r="AM454" s="30">
        <f t="shared" si="210"/>
        <v>8637.7875103478655</v>
      </c>
      <c r="AN454" s="31">
        <f t="shared" si="210"/>
        <v>31526.805079023539</v>
      </c>
      <c r="AO454" s="32">
        <f t="shared" si="210"/>
        <v>6077.5411117491949</v>
      </c>
      <c r="AP454" s="32">
        <f t="shared" si="210"/>
        <v>0</v>
      </c>
      <c r="AQ454" s="33">
        <f t="shared" si="210"/>
        <v>127251.01240089064</v>
      </c>
      <c r="AR454" s="33">
        <f t="shared" si="210"/>
        <v>109527.26418263261</v>
      </c>
      <c r="AS454" s="33">
        <f t="shared" si="210"/>
        <v>385518.78207470739</v>
      </c>
      <c r="AT454" s="34">
        <f t="shared" si="210"/>
        <v>3861.3355337316839</v>
      </c>
      <c r="AU454" s="34">
        <f t="shared" si="210"/>
        <v>5164.3444783469831</v>
      </c>
      <c r="AV454" s="35">
        <f t="shared" si="210"/>
        <v>39665.53414665514</v>
      </c>
      <c r="AW454" s="35">
        <f t="shared" si="210"/>
        <v>34183.430344080625</v>
      </c>
      <c r="AX454" s="36">
        <f t="shared" si="210"/>
        <v>70532.509273067306</v>
      </c>
      <c r="AY454" s="36">
        <f t="shared" si="210"/>
        <v>49232.320071269074</v>
      </c>
      <c r="AZ454" t="e">
        <f>NA()</f>
        <v>#N/A</v>
      </c>
    </row>
    <row r="455" spans="4:52" x14ac:dyDescent="0.3">
      <c r="D455">
        <v>70</v>
      </c>
      <c r="F455">
        <v>69</v>
      </c>
      <c r="G455" s="29">
        <f t="shared" si="209"/>
        <v>54510.041605611397</v>
      </c>
      <c r="H455" s="29">
        <f t="shared" si="209"/>
        <v>72336.24642356085</v>
      </c>
      <c r="I455" s="29">
        <f t="shared" si="209"/>
        <v>67921.254866048606</v>
      </c>
      <c r="J455" s="29">
        <f t="shared" si="209"/>
        <v>64721.394275694904</v>
      </c>
      <c r="K455" s="29">
        <f t="shared" si="209"/>
        <v>8612.8536786736258</v>
      </c>
      <c r="L455" s="30">
        <f t="shared" si="209"/>
        <v>8625.139486403863</v>
      </c>
      <c r="M455" s="31">
        <f t="shared" si="209"/>
        <v>31107.601896218945</v>
      </c>
      <c r="N455" s="32">
        <f t="shared" si="209"/>
        <v>5988.0412540235666</v>
      </c>
      <c r="O455" s="32">
        <f t="shared" si="209"/>
        <v>0</v>
      </c>
      <c r="P455" s="33">
        <f t="shared" si="209"/>
        <v>126111.76600767241</v>
      </c>
      <c r="Q455" s="33">
        <f t="shared" si="209"/>
        <v>108877.94452732566</v>
      </c>
      <c r="R455" s="33">
        <f t="shared" si="209"/>
        <v>385009.4624480565</v>
      </c>
      <c r="S455" s="34">
        <f t="shared" si="209"/>
        <v>3826.2877830087014</v>
      </c>
      <c r="T455" s="34">
        <f t="shared" si="209"/>
        <v>5117.2275476666709</v>
      </c>
      <c r="U455" s="35">
        <f t="shared" si="209"/>
        <v>39206.898292676444</v>
      </c>
      <c r="V455" s="35">
        <f t="shared" si="209"/>
        <v>33805.508489907123</v>
      </c>
      <c r="W455" s="36">
        <f t="shared" si="209"/>
        <v>70267.313553770568</v>
      </c>
      <c r="X455" s="36">
        <f t="shared" si="209"/>
        <v>48931.211150419949</v>
      </c>
      <c r="Y455" t="e">
        <f>NA()</f>
        <v>#N/A</v>
      </c>
      <c r="AE455">
        <v>70</v>
      </c>
      <c r="AG455">
        <f t="shared" si="211"/>
        <v>70.837563442472316</v>
      </c>
      <c r="AH455" s="29">
        <f t="shared" si="210"/>
        <v>54827.483083394029</v>
      </c>
      <c r="AI455" s="29">
        <f t="shared" si="210"/>
        <v>73251.520451508317</v>
      </c>
      <c r="AJ455" s="29">
        <f t="shared" si="210"/>
        <v>68706.666429230783</v>
      </c>
      <c r="AK455" s="29">
        <f t="shared" si="210"/>
        <v>65499.716302407178</v>
      </c>
      <c r="AL455" s="29">
        <f t="shared" si="210"/>
        <v>8646.9505083055628</v>
      </c>
      <c r="AM455" s="30">
        <f t="shared" si="210"/>
        <v>8639.374746042231</v>
      </c>
      <c r="AN455" s="31">
        <f t="shared" si="210"/>
        <v>31582.060649224011</v>
      </c>
      <c r="AO455" s="32">
        <f t="shared" si="210"/>
        <v>6089.4125767021496</v>
      </c>
      <c r="AP455" s="32">
        <f t="shared" si="210"/>
        <v>0</v>
      </c>
      <c r="AQ455" s="33">
        <f t="shared" si="210"/>
        <v>127400.92372458294</v>
      </c>
      <c r="AR455" s="33">
        <f t="shared" si="210"/>
        <v>109611.61550301494</v>
      </c>
      <c r="AS455" s="33">
        <f t="shared" si="210"/>
        <v>385582.52225987543</v>
      </c>
      <c r="AT455" s="34">
        <f t="shared" si="210"/>
        <v>3865.9432362243097</v>
      </c>
      <c r="AU455" s="34">
        <f t="shared" si="210"/>
        <v>5170.5200805728473</v>
      </c>
      <c r="AV455" s="35">
        <f t="shared" si="210"/>
        <v>39726.085156658643</v>
      </c>
      <c r="AW455" s="35">
        <f t="shared" si="210"/>
        <v>34233.275123620828</v>
      </c>
      <c r="AX455" s="36">
        <f t="shared" si="210"/>
        <v>70567.000889689691</v>
      </c>
      <c r="AY455" s="36">
        <f t="shared" si="210"/>
        <v>49271.549696381691</v>
      </c>
      <c r="AZ455" t="e">
        <f>NA()</f>
        <v>#N/A</v>
      </c>
    </row>
    <row r="456" spans="4:52" x14ac:dyDescent="0.3">
      <c r="D456">
        <v>71</v>
      </c>
      <c r="F456">
        <v>70</v>
      </c>
      <c r="G456" s="29">
        <f t="shared" si="209"/>
        <v>54687.301752107363</v>
      </c>
      <c r="H456" s="29">
        <f t="shared" si="209"/>
        <v>72839.740439865098</v>
      </c>
      <c r="I456" s="29">
        <f t="shared" si="209"/>
        <v>68355.86806394771</v>
      </c>
      <c r="J456" s="29">
        <f t="shared" si="209"/>
        <v>65149.765438316732</v>
      </c>
      <c r="K456" s="29">
        <f t="shared" si="209"/>
        <v>8631.9370994498531</v>
      </c>
      <c r="L456" s="30">
        <f t="shared" si="209"/>
        <v>8633.1432334336077</v>
      </c>
      <c r="M456" s="31">
        <f t="shared" si="209"/>
        <v>31368.673366857725</v>
      </c>
      <c r="N456" s="32">
        <f t="shared" si="209"/>
        <v>6043.6640570731979</v>
      </c>
      <c r="O456" s="32">
        <f t="shared" si="209"/>
        <v>0</v>
      </c>
      <c r="P456" s="33">
        <f t="shared" si="209"/>
        <v>126821.66827032156</v>
      </c>
      <c r="Q456" s="33">
        <f t="shared" si="209"/>
        <v>109284.27071093621</v>
      </c>
      <c r="R456" s="33">
        <f t="shared" si="209"/>
        <v>385332.04620357783</v>
      </c>
      <c r="S456" s="34">
        <f t="shared" si="209"/>
        <v>3848.1336975566551</v>
      </c>
      <c r="T456" s="34">
        <f t="shared" si="209"/>
        <v>5146.6258267057483</v>
      </c>
      <c r="U456" s="35">
        <f t="shared" si="209"/>
        <v>39492.376218364348</v>
      </c>
      <c r="V456" s="35">
        <f t="shared" si="209"/>
        <v>34040.824116710115</v>
      </c>
      <c r="W456" s="36">
        <f t="shared" si="209"/>
        <v>70433.206249514333</v>
      </c>
      <c r="X456" s="36">
        <f t="shared" si="209"/>
        <v>49119.458346100371</v>
      </c>
      <c r="Y456" t="e">
        <f>NA()</f>
        <v>#N/A</v>
      </c>
      <c r="AE456">
        <v>71</v>
      </c>
      <c r="AG456">
        <f t="shared" si="211"/>
        <v>71.039070044546008</v>
      </c>
      <c r="AH456" s="29">
        <f t="shared" si="210"/>
        <v>54860.126882891724</v>
      </c>
      <c r="AI456" s="29">
        <f t="shared" si="210"/>
        <v>73349.259649796863</v>
      </c>
      <c r="AJ456" s="29">
        <f t="shared" si="210"/>
        <v>68789.30868686024</v>
      </c>
      <c r="AK456" s="29">
        <f t="shared" si="210"/>
        <v>65582.727472928105</v>
      </c>
      <c r="AL456" s="29">
        <f t="shared" si="210"/>
        <v>8650.4364080580999</v>
      </c>
      <c r="AM456" s="30">
        <f t="shared" si="210"/>
        <v>8640.8131026021529</v>
      </c>
      <c r="AN456" s="31">
        <f t="shared" si="210"/>
        <v>31632.691524836573</v>
      </c>
      <c r="AO456" s="32">
        <f t="shared" si="210"/>
        <v>6100.3060546755523</v>
      </c>
      <c r="AP456" s="32">
        <f t="shared" si="210"/>
        <v>0</v>
      </c>
      <c r="AQ456" s="33">
        <f t="shared" si="210"/>
        <v>127538.23686435314</v>
      </c>
      <c r="AR456" s="33">
        <f t="shared" si="210"/>
        <v>109688.65289240559</v>
      </c>
      <c r="AS456" s="33">
        <f t="shared" si="210"/>
        <v>385640.24808137963</v>
      </c>
      <c r="AT456" s="34">
        <f t="shared" si="210"/>
        <v>3870.1628446717946</v>
      </c>
      <c r="AU456" s="34">
        <f t="shared" si="210"/>
        <v>5176.1715957239858</v>
      </c>
      <c r="AV456" s="35">
        <f t="shared" si="210"/>
        <v>39781.589084168896</v>
      </c>
      <c r="AW456" s="35">
        <f t="shared" si="210"/>
        <v>34278.954786446244</v>
      </c>
      <c r="AX456" s="36">
        <f t="shared" si="210"/>
        <v>70598.511815963182</v>
      </c>
      <c r="AY456" s="36">
        <f t="shared" si="210"/>
        <v>49307.401387923746</v>
      </c>
      <c r="AZ456" t="e">
        <f>NA()</f>
        <v>#N/A</v>
      </c>
    </row>
  </sheetData>
  <mergeCells count="4">
    <mergeCell ref="BN53:BO53"/>
    <mergeCell ref="BP53:BQ53"/>
    <mergeCell ref="CE53:CF53"/>
    <mergeCell ref="CR53:CS53"/>
  </mergeCells>
  <pageMargins left="0.7" right="0.7" top="0.75" bottom="0.75" header="0.3" footer="0.3"/>
  <headerFooter>
    <oddHeader>&amp;R&amp;"Calibri"&amp;12&amp;K000000 UNCLASSIFIED - NON CLASSIFIÉ&amp;1#_x000D_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LI456"/>
  <sheetViews>
    <sheetView workbookViewId="0"/>
  </sheetViews>
  <sheetFormatPr defaultRowHeight="14.4" x14ac:dyDescent="0.3"/>
  <cols>
    <col min="1" max="1" width="12.33203125" customWidth="1"/>
    <col min="2" max="2" width="17" customWidth="1"/>
    <col min="3" max="4" width="17.44140625" customWidth="1"/>
    <col min="5" max="5" width="10.44140625" customWidth="1"/>
    <col min="6" max="6" width="14" customWidth="1"/>
    <col min="7" max="9" width="11.5546875" customWidth="1"/>
    <col min="10" max="26" width="9.109375" customWidth="1"/>
    <col min="27" max="27" width="10" customWidth="1"/>
    <col min="28" max="32" width="9.109375" customWidth="1"/>
    <col min="33" max="33" width="15.33203125" customWidth="1"/>
    <col min="34" max="54" width="9.109375" customWidth="1"/>
    <col min="55" max="55" width="12.44140625" customWidth="1"/>
    <col min="56" max="56" width="10.5546875" customWidth="1"/>
    <col min="57" max="57" width="9.109375"/>
    <col min="58" max="58" width="10.88671875" customWidth="1"/>
    <col min="59" max="59" width="9.109375"/>
    <col min="60" max="60" width="20.6640625" customWidth="1"/>
    <col min="61" max="61" width="18" customWidth="1"/>
    <col min="62" max="62" width="9.6640625" customWidth="1"/>
    <col min="63" max="63" width="8.44140625" customWidth="1"/>
    <col min="64" max="64" width="11.109375" customWidth="1"/>
    <col min="65" max="95" width="12.109375" customWidth="1"/>
    <col min="96" max="127" width="9.109375"/>
    <col min="128" max="128" width="12" bestFit="1" customWidth="1"/>
    <col min="129" max="130" width="9.109375"/>
    <col min="131" max="131" width="9.6640625" customWidth="1"/>
    <col min="132" max="132" width="10.6640625" customWidth="1"/>
    <col min="133" max="259" width="9.109375"/>
    <col min="260" max="260" width="16.33203125" customWidth="1"/>
    <col min="261" max="291" width="9.109375"/>
    <col min="292" max="292" width="15.6640625" customWidth="1"/>
    <col min="293" max="348" width="9.109375"/>
  </cols>
  <sheetData>
    <row r="1" spans="1:321" x14ac:dyDescent="0.3">
      <c r="A1" t="s">
        <v>47</v>
      </c>
    </row>
    <row r="2" spans="1:321" x14ac:dyDescent="0.3">
      <c r="B2" s="1" t="s">
        <v>30</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1"/>
      <c r="BE2" s="1"/>
      <c r="BF2" s="1"/>
      <c r="BG2" s="1"/>
      <c r="BH2" s="1"/>
      <c r="BI2" s="47"/>
      <c r="BJ2" s="1"/>
      <c r="BK2" s="1"/>
      <c r="BL2" s="1"/>
      <c r="BM2" s="1"/>
      <c r="BN2" s="37"/>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37"/>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row>
    <row r="3" spans="1:321" x14ac:dyDescent="0.3">
      <c r="A3" s="7" t="s">
        <v>28</v>
      </c>
      <c r="B3" s="6" t="s">
        <v>19</v>
      </c>
      <c r="C3" s="6" t="s">
        <v>27</v>
      </c>
      <c r="D3" s="1"/>
      <c r="E3" s="1"/>
      <c r="F3" s="6" t="s">
        <v>0</v>
      </c>
      <c r="G3" s="49" t="s">
        <v>4</v>
      </c>
      <c r="H3" s="49" t="s">
        <v>5</v>
      </c>
      <c r="I3" s="49" t="s">
        <v>6</v>
      </c>
      <c r="J3" s="49" t="s">
        <v>7</v>
      </c>
      <c r="K3" s="49" t="s">
        <v>8</v>
      </c>
      <c r="L3" s="50" t="s">
        <v>52</v>
      </c>
      <c r="M3" s="51" t="s">
        <v>9</v>
      </c>
      <c r="N3" s="52" t="s">
        <v>10</v>
      </c>
      <c r="O3" s="52" t="s">
        <v>11</v>
      </c>
      <c r="P3" s="53" t="s">
        <v>12</v>
      </c>
      <c r="Q3" s="53" t="s">
        <v>13</v>
      </c>
      <c r="R3" s="53" t="s">
        <v>14</v>
      </c>
      <c r="S3" s="54" t="s">
        <v>20</v>
      </c>
      <c r="T3" s="54" t="s">
        <v>21</v>
      </c>
      <c r="U3" s="55" t="s">
        <v>16</v>
      </c>
      <c r="V3" s="55" t="s">
        <v>17</v>
      </c>
      <c r="W3" s="56" t="s">
        <v>18</v>
      </c>
      <c r="X3" s="56" t="s">
        <v>24</v>
      </c>
      <c r="Y3" s="1" t="s">
        <v>61</v>
      </c>
      <c r="Z3" s="57" t="s">
        <v>80</v>
      </c>
      <c r="AA3" s="57" t="s">
        <v>81</v>
      </c>
      <c r="AB3" s="1"/>
      <c r="AC3" s="1"/>
      <c r="AD3" s="1"/>
      <c r="AE3" s="1"/>
      <c r="AF3" s="1"/>
      <c r="AG3" s="6" t="s">
        <v>0</v>
      </c>
      <c r="AH3" s="49" t="s">
        <v>4</v>
      </c>
      <c r="AI3" s="49" t="s">
        <v>5</v>
      </c>
      <c r="AJ3" s="49" t="s">
        <v>6</v>
      </c>
      <c r="AK3" s="49" t="s">
        <v>7</v>
      </c>
      <c r="AL3" s="49" t="s">
        <v>8</v>
      </c>
      <c r="AM3" s="50" t="s">
        <v>52</v>
      </c>
      <c r="AN3" s="51" t="s">
        <v>9</v>
      </c>
      <c r="AO3" s="52" t="s">
        <v>10</v>
      </c>
      <c r="AP3" s="52" t="s">
        <v>11</v>
      </c>
      <c r="AQ3" s="53" t="s">
        <v>12</v>
      </c>
      <c r="AR3" s="53" t="s">
        <v>13</v>
      </c>
      <c r="AS3" s="53" t="s">
        <v>14</v>
      </c>
      <c r="AT3" s="54" t="s">
        <v>20</v>
      </c>
      <c r="AU3" s="54" t="s">
        <v>21</v>
      </c>
      <c r="AV3" s="55" t="s">
        <v>16</v>
      </c>
      <c r="AW3" s="55" t="s">
        <v>17</v>
      </c>
      <c r="AX3" s="56" t="s">
        <v>18</v>
      </c>
      <c r="AY3" s="56" t="s">
        <v>24</v>
      </c>
      <c r="AZ3" s="1" t="s">
        <v>61</v>
      </c>
      <c r="BA3" s="57" t="s">
        <v>80</v>
      </c>
      <c r="BB3" s="57" t="s">
        <v>81</v>
      </c>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EB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Z3" s="1"/>
      <c r="KF3" s="1"/>
    </row>
    <row r="4" spans="1:321" x14ac:dyDescent="0.3">
      <c r="A4" s="13">
        <v>1</v>
      </c>
      <c r="B4" s="11">
        <f>IF($C$8=FALSE,"",IF('Graph-outputs'!$DB$1=6,INDEX(Settings!$G$5:$G$34,'Calcs-control4'!A4),A4*5-5))</f>
        <v>0</v>
      </c>
      <c r="C4" s="8">
        <v>14</v>
      </c>
      <c r="F4" s="1" t="s">
        <v>1</v>
      </c>
      <c r="G4" s="22">
        <v>90</v>
      </c>
      <c r="H4" s="22">
        <v>110</v>
      </c>
      <c r="I4" s="22">
        <v>110</v>
      </c>
      <c r="J4" s="22">
        <v>110</v>
      </c>
      <c r="K4" s="22">
        <v>30</v>
      </c>
      <c r="L4" s="23"/>
      <c r="M4" s="21">
        <v>45</v>
      </c>
      <c r="N4" s="24">
        <v>30</v>
      </c>
      <c r="O4" s="24">
        <v>30</v>
      </c>
      <c r="P4" s="25">
        <v>75</v>
      </c>
      <c r="Q4" s="25">
        <v>40</v>
      </c>
      <c r="R4" s="25">
        <v>55</v>
      </c>
      <c r="S4" s="26">
        <v>190</v>
      </c>
      <c r="T4" s="26">
        <v>250</v>
      </c>
      <c r="U4" s="27"/>
      <c r="V4" s="27"/>
      <c r="W4" s="28">
        <v>120</v>
      </c>
      <c r="X4" s="28">
        <v>100</v>
      </c>
      <c r="Z4" s="23">
        <v>30</v>
      </c>
      <c r="AA4" s="23">
        <v>60</v>
      </c>
      <c r="AG4" s="1" t="s">
        <v>1</v>
      </c>
      <c r="AH4" s="22">
        <v>90</v>
      </c>
      <c r="AI4" s="22">
        <v>110</v>
      </c>
      <c r="AJ4" s="22">
        <v>110</v>
      </c>
      <c r="AK4" s="22">
        <v>110</v>
      </c>
      <c r="AL4" s="22">
        <v>30</v>
      </c>
      <c r="AM4" s="23"/>
      <c r="AN4" s="21">
        <v>45</v>
      </c>
      <c r="AO4" s="24">
        <v>30</v>
      </c>
      <c r="AP4" s="24">
        <v>30</v>
      </c>
      <c r="AQ4" s="25">
        <v>75</v>
      </c>
      <c r="AR4" s="25">
        <v>40</v>
      </c>
      <c r="AS4" s="25">
        <v>55</v>
      </c>
      <c r="AT4" s="26">
        <v>190</v>
      </c>
      <c r="AU4" s="26">
        <v>250</v>
      </c>
      <c r="AV4" s="27"/>
      <c r="AW4" s="27"/>
      <c r="AX4" s="28">
        <v>120</v>
      </c>
      <c r="AY4" s="28">
        <v>100</v>
      </c>
      <c r="BA4" s="23">
        <v>30</v>
      </c>
      <c r="BB4" s="23">
        <v>60</v>
      </c>
    </row>
    <row r="5" spans="1:321" x14ac:dyDescent="0.3">
      <c r="A5" s="13">
        <v>2</v>
      </c>
      <c r="B5" s="11">
        <f>IF($C$8=FALSE,"",IF('Graph-outputs'!$DB$1=6,INDEX(Settings!$G$5:$G$34,'Calcs-control4'!A5),A5*5-5))</f>
        <v>5</v>
      </c>
      <c r="C5" s="3">
        <f>INDEX($B$4:$B$24, $C$4)</f>
        <v>65</v>
      </c>
      <c r="F5" s="1" t="s">
        <v>2</v>
      </c>
      <c r="G5" s="22">
        <v>6.4899999999999999E-2</v>
      </c>
      <c r="H5" s="22">
        <v>2.8199999999999999E-2</v>
      </c>
      <c r="I5" s="22">
        <v>4.4400000000000002E-2</v>
      </c>
      <c r="J5" s="22">
        <v>2.93E-2</v>
      </c>
      <c r="K5" s="22">
        <v>6.9699999999999998E-2</v>
      </c>
      <c r="L5" s="23"/>
      <c r="M5" s="21">
        <v>3.0499999999999999E-2</v>
      </c>
      <c r="N5" s="24">
        <v>2.3199999999999998E-2</v>
      </c>
      <c r="O5" s="24">
        <v>2.3199999999999998E-2</v>
      </c>
      <c r="P5" s="25">
        <v>2.9700000000000001E-2</v>
      </c>
      <c r="Q5" s="25">
        <v>4.3799999999999999E-2</v>
      </c>
      <c r="R5" s="25">
        <v>8.2900000000000001E-2</v>
      </c>
      <c r="S5" s="26">
        <v>3.1E-2</v>
      </c>
      <c r="T5" s="26">
        <v>3.5000000000000003E-2</v>
      </c>
      <c r="U5" s="27"/>
      <c r="V5" s="27"/>
      <c r="W5" s="28">
        <v>5.7200000000000001E-2</v>
      </c>
      <c r="X5" s="28">
        <v>4.0399999999999998E-2</v>
      </c>
      <c r="Z5" s="23">
        <v>0.08</v>
      </c>
      <c r="AA5" s="23">
        <v>4.9700000000000001E-2</v>
      </c>
      <c r="AG5" s="1" t="s">
        <v>2</v>
      </c>
      <c r="AH5" s="22">
        <v>6.4899999999999999E-2</v>
      </c>
      <c r="AI5" s="22">
        <v>2.8199999999999999E-2</v>
      </c>
      <c r="AJ5" s="22">
        <v>4.4400000000000002E-2</v>
      </c>
      <c r="AK5" s="22">
        <v>2.93E-2</v>
      </c>
      <c r="AL5" s="22">
        <v>6.9699999999999998E-2</v>
      </c>
      <c r="AM5" s="23"/>
      <c r="AN5" s="21">
        <v>3.0499999999999999E-2</v>
      </c>
      <c r="AO5" s="24">
        <v>2.3199999999999998E-2</v>
      </c>
      <c r="AP5" s="24">
        <v>2.3199999999999998E-2</v>
      </c>
      <c r="AQ5" s="25">
        <v>2.9700000000000001E-2</v>
      </c>
      <c r="AR5" s="25">
        <v>4.3799999999999999E-2</v>
      </c>
      <c r="AS5" s="25">
        <v>8.2900000000000001E-2</v>
      </c>
      <c r="AT5" s="26">
        <v>3.1E-2</v>
      </c>
      <c r="AU5" s="26">
        <v>3.5000000000000003E-2</v>
      </c>
      <c r="AV5" s="27"/>
      <c r="AW5" s="27"/>
      <c r="AX5" s="28">
        <v>5.7200000000000001E-2</v>
      </c>
      <c r="AY5" s="28">
        <v>4.0399999999999998E-2</v>
      </c>
      <c r="BA5" s="23">
        <v>0.08</v>
      </c>
      <c r="BB5" s="23">
        <v>4.9700000000000001E-2</v>
      </c>
    </row>
    <row r="6" spans="1:321" x14ac:dyDescent="0.3">
      <c r="A6" s="13">
        <v>3</v>
      </c>
      <c r="B6" s="11">
        <f>IF($C$8=FALSE,"",IF('Graph-outputs'!$DB$1=6,INDEX(Settings!$G$5:$G$34,'Calcs-control4'!A6),A6*5-5))</f>
        <v>10</v>
      </c>
      <c r="F6" s="1" t="s">
        <v>3</v>
      </c>
      <c r="G6" s="22">
        <v>4.5</v>
      </c>
      <c r="H6" s="22">
        <v>1.5</v>
      </c>
      <c r="I6" s="22">
        <v>3</v>
      </c>
      <c r="J6" s="22">
        <v>1.5</v>
      </c>
      <c r="K6" s="22">
        <v>4</v>
      </c>
      <c r="L6" s="23"/>
      <c r="M6" s="21">
        <v>2</v>
      </c>
      <c r="N6" s="24">
        <v>1.6</v>
      </c>
      <c r="O6" s="24">
        <v>1.6</v>
      </c>
      <c r="P6" s="25">
        <v>1.3</v>
      </c>
      <c r="Q6" s="25">
        <v>1.7</v>
      </c>
      <c r="R6" s="25">
        <v>3.2</v>
      </c>
      <c r="S6" s="26">
        <v>1.4</v>
      </c>
      <c r="T6" s="26">
        <v>1.7</v>
      </c>
      <c r="U6" s="27"/>
      <c r="V6" s="27"/>
      <c r="W6" s="28">
        <v>1.4</v>
      </c>
      <c r="X6" s="28">
        <v>1.48</v>
      </c>
      <c r="Z6" s="23">
        <v>3</v>
      </c>
      <c r="AA6" s="23">
        <v>1</v>
      </c>
      <c r="AG6" s="1" t="s">
        <v>3</v>
      </c>
      <c r="AH6" s="22">
        <v>4.5</v>
      </c>
      <c r="AI6" s="22">
        <v>1.5</v>
      </c>
      <c r="AJ6" s="22">
        <v>3</v>
      </c>
      <c r="AK6" s="22">
        <v>1.5</v>
      </c>
      <c r="AL6" s="22">
        <v>4</v>
      </c>
      <c r="AM6" s="23"/>
      <c r="AN6" s="21">
        <v>2</v>
      </c>
      <c r="AO6" s="24">
        <v>1.6</v>
      </c>
      <c r="AP6" s="24">
        <v>1.6</v>
      </c>
      <c r="AQ6" s="25">
        <v>1.3</v>
      </c>
      <c r="AR6" s="25">
        <v>1.7</v>
      </c>
      <c r="AS6" s="25">
        <v>3.2</v>
      </c>
      <c r="AT6" s="26">
        <v>1.4</v>
      </c>
      <c r="AU6" s="26">
        <v>1.7</v>
      </c>
      <c r="AV6" s="27"/>
      <c r="AW6" s="27"/>
      <c r="AX6" s="28">
        <v>1.4</v>
      </c>
      <c r="AY6" s="28">
        <v>1.48</v>
      </c>
      <c r="BA6" s="23">
        <v>3</v>
      </c>
      <c r="BB6" s="23">
        <v>1</v>
      </c>
    </row>
    <row r="7" spans="1:321" x14ac:dyDescent="0.3">
      <c r="A7" s="13">
        <v>4</v>
      </c>
      <c r="B7" s="11">
        <f>IF($C$8=FALSE,"",IF('Graph-outputs'!$DB$1=6,INDEX(Settings!$G$5:$G$34,'Calcs-control4'!A7),A7*5-5))</f>
        <v>15</v>
      </c>
      <c r="C7" s="40" t="s">
        <v>198</v>
      </c>
      <c r="F7" s="1" t="s">
        <v>29</v>
      </c>
      <c r="S7" s="26">
        <f t="shared" ref="S7:X7" si="0">$C$5</f>
        <v>65</v>
      </c>
      <c r="T7" s="26">
        <f t="shared" si="0"/>
        <v>65</v>
      </c>
      <c r="U7" s="27">
        <f t="shared" si="0"/>
        <v>65</v>
      </c>
      <c r="V7" s="27">
        <f t="shared" si="0"/>
        <v>65</v>
      </c>
      <c r="W7" s="28">
        <f t="shared" si="0"/>
        <v>65</v>
      </c>
      <c r="X7" s="28">
        <f t="shared" si="0"/>
        <v>65</v>
      </c>
      <c r="AG7" s="1" t="s">
        <v>29</v>
      </c>
      <c r="AT7" s="26">
        <f t="shared" ref="AT7:AY7" si="1">$C$5</f>
        <v>65</v>
      </c>
      <c r="AU7" s="26">
        <f t="shared" si="1"/>
        <v>65</v>
      </c>
      <c r="AV7" s="27">
        <f t="shared" si="1"/>
        <v>65</v>
      </c>
      <c r="AW7" s="27">
        <f t="shared" si="1"/>
        <v>65</v>
      </c>
      <c r="AX7" s="28">
        <f t="shared" si="1"/>
        <v>65</v>
      </c>
      <c r="AY7" s="28">
        <f t="shared" si="1"/>
        <v>65</v>
      </c>
      <c r="IZ7" s="1"/>
      <c r="KF7" s="1"/>
    </row>
    <row r="8" spans="1:321" x14ac:dyDescent="0.3">
      <c r="A8" s="13">
        <v>5</v>
      </c>
      <c r="B8" s="11">
        <f>IF($C$8=FALSE,"",IF('Graph-outputs'!$DB$1=6,INDEX(Settings!$G$5:$G$34,'Calcs-control4'!A8),A8*5-5))</f>
        <v>20</v>
      </c>
      <c r="C8" s="40" t="b">
        <f>IF(AND('Graph-outputs'!$DA$2=TRUE, OR('Graph-outputs'!$DB$1=6,'Graph-outputs'!$DB$1&gt;12)),TRUE,FALSE)</f>
        <v>1</v>
      </c>
      <c r="F8" s="1" t="s">
        <v>67</v>
      </c>
      <c r="S8" s="26">
        <f>IF(S7&lt;58.8, 0.005*(EXP(0.061*S7)-1), 0.176+0.02*(S7-58.8))</f>
        <v>0.30000000000000004</v>
      </c>
      <c r="T8" s="26">
        <f>IF(T7&lt;58.8, 0.005*(EXP(0.061*T7)-1), 0.176+0.02*(T7-58.8))</f>
        <v>0.30000000000000004</v>
      </c>
      <c r="U8" s="27"/>
      <c r="V8" s="27"/>
      <c r="W8" s="28"/>
      <c r="X8" s="28"/>
      <c r="AG8" s="1" t="s">
        <v>67</v>
      </c>
      <c r="AT8" s="26">
        <f>IF(AT7&lt;58.8, 0.005*(EXP(0.061*AT7)-1), 0.176+0.02*(AT7-58.8))</f>
        <v>0.30000000000000004</v>
      </c>
      <c r="AU8" s="26">
        <f>IF(AU7&lt;58.8, 0.005*(EXP(0.061*AU7)-1), 0.176+0.02*(AU7-58.8))</f>
        <v>0.30000000000000004</v>
      </c>
      <c r="AV8" s="27"/>
      <c r="AW8" s="27"/>
      <c r="AX8" s="28"/>
      <c r="AY8" s="28"/>
    </row>
    <row r="9" spans="1:321" x14ac:dyDescent="0.3">
      <c r="A9" s="13">
        <v>6</v>
      </c>
      <c r="B9" s="11">
        <f>IF($C$8=FALSE,"",IF('Graph-outputs'!$DB$1=6,INDEX(Settings!$G$5:$G$34,'Calcs-control4'!A9),A9*5-5))</f>
        <v>25</v>
      </c>
      <c r="F9" s="1" t="s">
        <v>25</v>
      </c>
      <c r="G9" s="22">
        <v>0.9</v>
      </c>
      <c r="H9" s="22">
        <v>0.7</v>
      </c>
      <c r="I9" s="22">
        <v>0.75</v>
      </c>
      <c r="J9" s="22">
        <v>0.8</v>
      </c>
      <c r="K9" s="22">
        <v>0.8</v>
      </c>
      <c r="L9" s="23"/>
      <c r="M9" s="21">
        <v>0.85</v>
      </c>
      <c r="N9" s="24">
        <v>0.9</v>
      </c>
      <c r="O9" s="24">
        <v>0.9</v>
      </c>
      <c r="P9" s="25">
        <v>0.75</v>
      </c>
      <c r="Q9" s="25">
        <v>0.75</v>
      </c>
      <c r="R9" s="25">
        <v>0.75</v>
      </c>
      <c r="S9" s="26"/>
      <c r="T9" s="26"/>
      <c r="U9" s="27">
        <v>0.8</v>
      </c>
      <c r="V9" s="27">
        <v>0.8</v>
      </c>
      <c r="W9" s="28">
        <v>0.8</v>
      </c>
      <c r="X9" s="28">
        <v>0.8</v>
      </c>
      <c r="Z9" s="23">
        <v>0.8</v>
      </c>
      <c r="AA9" s="23"/>
      <c r="AG9" s="1" t="s">
        <v>25</v>
      </c>
      <c r="AH9" s="22">
        <v>0.9</v>
      </c>
      <c r="AI9" s="22">
        <v>0.7</v>
      </c>
      <c r="AJ9" s="22">
        <v>0.75</v>
      </c>
      <c r="AK9" s="22">
        <v>0.8</v>
      </c>
      <c r="AL9" s="22">
        <v>0.8</v>
      </c>
      <c r="AM9" s="23"/>
      <c r="AN9" s="21">
        <v>0.85</v>
      </c>
      <c r="AO9" s="24">
        <v>0.9</v>
      </c>
      <c r="AP9" s="24">
        <v>0.9</v>
      </c>
      <c r="AQ9" s="25">
        <v>0.75</v>
      </c>
      <c r="AR9" s="25">
        <v>0.75</v>
      </c>
      <c r="AS9" s="25">
        <v>0.75</v>
      </c>
      <c r="AT9" s="26"/>
      <c r="AU9" s="26"/>
      <c r="AV9" s="27">
        <v>0.8</v>
      </c>
      <c r="AW9" s="27">
        <v>0.8</v>
      </c>
      <c r="AX9" s="28">
        <v>0.8</v>
      </c>
      <c r="AY9" s="28">
        <v>0.8</v>
      </c>
      <c r="BA9" s="23">
        <v>0.8</v>
      </c>
      <c r="BB9" s="23"/>
      <c r="CQ9" s="37"/>
    </row>
    <row r="10" spans="1:321" x14ac:dyDescent="0.3">
      <c r="A10" s="13">
        <v>7</v>
      </c>
      <c r="B10" s="11">
        <f>IF($C$8=FALSE,"",IF('Graph-outputs'!$DB$1=6,INDEX(Settings!$G$5:$G$34,'Calcs-control4'!A10),A10*5-5))</f>
        <v>30</v>
      </c>
      <c r="F10" s="1" t="s">
        <v>26</v>
      </c>
      <c r="G10" s="22">
        <v>72</v>
      </c>
      <c r="H10" s="22">
        <v>64</v>
      </c>
      <c r="I10" s="22">
        <v>62</v>
      </c>
      <c r="J10" s="22">
        <v>66</v>
      </c>
      <c r="K10" s="22">
        <v>56</v>
      </c>
      <c r="L10" s="23">
        <v>62</v>
      </c>
      <c r="M10" s="21">
        <v>106</v>
      </c>
      <c r="N10" s="24">
        <v>32</v>
      </c>
      <c r="O10" s="24">
        <v>32</v>
      </c>
      <c r="P10" s="25">
        <v>38</v>
      </c>
      <c r="Q10" s="25">
        <v>63</v>
      </c>
      <c r="R10" s="25">
        <v>31</v>
      </c>
      <c r="S10" s="26"/>
      <c r="T10" s="26"/>
      <c r="U10" s="27">
        <v>50</v>
      </c>
      <c r="V10" s="27">
        <v>50</v>
      </c>
      <c r="W10" s="28">
        <v>50</v>
      </c>
      <c r="X10" s="28">
        <v>50</v>
      </c>
      <c r="Z10" s="23">
        <v>62</v>
      </c>
      <c r="AA10" s="23"/>
      <c r="AG10" s="1" t="s">
        <v>26</v>
      </c>
      <c r="AH10" s="22">
        <v>72</v>
      </c>
      <c r="AI10" s="22">
        <v>64</v>
      </c>
      <c r="AJ10" s="22">
        <v>62</v>
      </c>
      <c r="AK10" s="22">
        <v>66</v>
      </c>
      <c r="AL10" s="22">
        <v>56</v>
      </c>
      <c r="AM10" s="23">
        <v>62</v>
      </c>
      <c r="AN10" s="21">
        <v>106</v>
      </c>
      <c r="AO10" s="24">
        <v>32</v>
      </c>
      <c r="AP10" s="24">
        <v>32</v>
      </c>
      <c r="AQ10" s="25">
        <v>38</v>
      </c>
      <c r="AR10" s="25">
        <v>63</v>
      </c>
      <c r="AS10" s="25">
        <v>31</v>
      </c>
      <c r="AT10" s="26"/>
      <c r="AU10" s="26"/>
      <c r="AV10" s="27">
        <v>50</v>
      </c>
      <c r="AW10" s="27">
        <v>50</v>
      </c>
      <c r="AX10" s="28">
        <v>50</v>
      </c>
      <c r="AY10" s="28">
        <v>50</v>
      </c>
      <c r="BA10" s="23">
        <v>62</v>
      </c>
      <c r="BB10" s="23"/>
    </row>
    <row r="11" spans="1:321" x14ac:dyDescent="0.3">
      <c r="A11" s="13">
        <v>8</v>
      </c>
      <c r="B11" s="11">
        <f>IF($C$8=FALSE,"",IF('Graph-outputs'!$DB$1=6,INDEX(Settings!$G$5:$G$34,'Calcs-control4'!A11),A11*5-5))</f>
        <v>35</v>
      </c>
      <c r="F11" s="1" t="s">
        <v>70</v>
      </c>
      <c r="G11" s="22">
        <f>IF(Settings!$I$6=Settings!$C$46, G10, Settings!$I$6)</f>
        <v>50</v>
      </c>
      <c r="H11" s="22">
        <f>IF(Settings!$I$6=Settings!$C$46, H10, Settings!$I$6)</f>
        <v>50</v>
      </c>
      <c r="I11" s="22">
        <f>IF(Settings!$I$6=Settings!$C$46, I10, Settings!$I$6)</f>
        <v>50</v>
      </c>
      <c r="J11" s="22">
        <f>IF(Settings!$I$6=Settings!$C$46, J10, Settings!$I$6)</f>
        <v>50</v>
      </c>
      <c r="K11" s="22">
        <f>IF(Settings!$I$6=Settings!$C$46, K10, Settings!$I$6)</f>
        <v>50</v>
      </c>
      <c r="L11" s="23">
        <f>IF(Settings!$I$6=Settings!$C$46, L10, Settings!$I$6)</f>
        <v>50</v>
      </c>
      <c r="M11" s="21">
        <f>IF(Settings!$I$6=Settings!$C$46, M10, Settings!$I$6)</f>
        <v>50</v>
      </c>
      <c r="N11" s="24">
        <f>IF(Settings!$I$6=Settings!$C$46, N10, Settings!$I$6)</f>
        <v>50</v>
      </c>
      <c r="O11" s="24">
        <f>IF(Settings!$I$6=Settings!$C$46, O10, Settings!$I$6)</f>
        <v>50</v>
      </c>
      <c r="P11" s="25">
        <f>IF(Settings!$I$6=Settings!$C$46, P10, Settings!$I$6)</f>
        <v>50</v>
      </c>
      <c r="Q11" s="25">
        <f>IF(Settings!$I$6=Settings!$C$46, Q10, Settings!$I$6)</f>
        <v>50</v>
      </c>
      <c r="R11" s="25">
        <f>IF(Settings!$I$6=Settings!$C$46, R10, Settings!$I$6)</f>
        <v>50</v>
      </c>
      <c r="S11" s="26"/>
      <c r="T11" s="26"/>
      <c r="U11" s="27">
        <f>IF(Settings!$I$6=Settings!$C$46, U10, Settings!$I$6)</f>
        <v>50</v>
      </c>
      <c r="V11" s="27">
        <f>IF(Settings!$I$6=Settings!$C$46, V10, Settings!$I$6)</f>
        <v>50</v>
      </c>
      <c r="W11" s="28">
        <f>IF(Settings!$I$6=Settings!$C$46, W10, Settings!$I$6)</f>
        <v>50</v>
      </c>
      <c r="X11" s="28">
        <f>IF(Settings!$I$6=Settings!$C$46, X10, Settings!$I$6)</f>
        <v>50</v>
      </c>
      <c r="Z11" s="23">
        <f>IF(Settings!$I$6=Settings!$C$46, Z10, Settings!$I$6)</f>
        <v>50</v>
      </c>
      <c r="AA11" s="23"/>
      <c r="AG11" s="1" t="s">
        <v>70</v>
      </c>
      <c r="AH11" s="22">
        <f>IF(Settings!$I$6=Settings!$C$46, AH10, Settings!$I$6)</f>
        <v>50</v>
      </c>
      <c r="AI11" s="22">
        <f>IF(Settings!$I$6=Settings!$C$46, AI10, Settings!$I$6)</f>
        <v>50</v>
      </c>
      <c r="AJ11" s="22">
        <f>IF(Settings!$I$6=Settings!$C$46, AJ10, Settings!$I$6)</f>
        <v>50</v>
      </c>
      <c r="AK11" s="22">
        <f>IF(Settings!$I$6=Settings!$C$46, AK10, Settings!$I$6)</f>
        <v>50</v>
      </c>
      <c r="AL11" s="22">
        <f>IF(Settings!$I$6=Settings!$C$46, AL10, Settings!$I$6)</f>
        <v>50</v>
      </c>
      <c r="AM11" s="23">
        <f>IF(Settings!$I$6=Settings!$C$46, AM10, Settings!$I$6)</f>
        <v>50</v>
      </c>
      <c r="AN11" s="21">
        <f>IF(Settings!$I$6=Settings!$C$46, AN10, Settings!$I$6)</f>
        <v>50</v>
      </c>
      <c r="AO11" s="24">
        <f>IF(Settings!$I$6=Settings!$C$46, AO10, Settings!$I$6)</f>
        <v>50</v>
      </c>
      <c r="AP11" s="24">
        <f>IF(Settings!$I$6=Settings!$C$46, AP10, Settings!$I$6)</f>
        <v>50</v>
      </c>
      <c r="AQ11" s="25">
        <f>IF(Settings!$I$6=Settings!$C$46, AQ10, Settings!$I$6)</f>
        <v>50</v>
      </c>
      <c r="AR11" s="25">
        <f>IF(Settings!$I$6=Settings!$C$46, AR10, Settings!$I$6)</f>
        <v>50</v>
      </c>
      <c r="AS11" s="25">
        <f>IF(Settings!$I$6=Settings!$C$46, AS10, Settings!$I$6)</f>
        <v>50</v>
      </c>
      <c r="AT11" s="26"/>
      <c r="AU11" s="26"/>
      <c r="AV11" s="27">
        <f>IF(Settings!$I$6=Settings!$C$46, AV10, Settings!$I$6)</f>
        <v>50</v>
      </c>
      <c r="AW11" s="27">
        <f>IF(Settings!$I$6=Settings!$C$46, AW10, Settings!$I$6)</f>
        <v>50</v>
      </c>
      <c r="AX11" s="28">
        <f>IF(Settings!$I$6=Settings!$C$46, AX10, Settings!$I$6)</f>
        <v>50</v>
      </c>
      <c r="AY11" s="28">
        <f>IF(Settings!$I$6=Settings!$C$46, AY10, Settings!$I$6)</f>
        <v>50</v>
      </c>
      <c r="BA11" s="23">
        <f>IF(Settings!$I$6=Settings!$C$46, BA10, Settings!$I$6)</f>
        <v>50</v>
      </c>
      <c r="BB11" s="23"/>
    </row>
    <row r="12" spans="1:321" x14ac:dyDescent="0.3">
      <c r="A12" s="13">
        <v>9</v>
      </c>
      <c r="B12" s="11">
        <f>IF($C$8=FALSE,"",IF('Graph-outputs'!$DB$1=6,INDEX(Settings!$G$5:$G$34,'Calcs-control4'!A12),A12*5-5))</f>
        <v>40</v>
      </c>
      <c r="F12" s="1" t="s">
        <v>23</v>
      </c>
      <c r="G12" s="22">
        <f>EXP(50*LN(G$9)*(1/G$11-1/G$10))</f>
        <v>0.96831920300204211</v>
      </c>
      <c r="H12" s="22">
        <f>EXP(50*LN(H$9)*(1/H$11-1/H$10))</f>
        <v>0.92494348189859732</v>
      </c>
      <c r="I12" s="22">
        <f>EXP(50*LN(I$9)*(1/I$11-1/I$10))</f>
        <v>0.9458413774349641</v>
      </c>
      <c r="J12" s="22">
        <f>EXP(50*LN(J$9)*(1/J$11-1/J$10))</f>
        <v>0.94734171974678194</v>
      </c>
      <c r="K12" s="22">
        <f>EXP(50*LN(K$9)*(1/K$11-1/K$10))</f>
        <v>0.97637530014833185</v>
      </c>
      <c r="L12" s="23"/>
      <c r="M12" s="21">
        <f t="shared" ref="M12:R12" si="2">EXP(50*LN(M$9)*(1/M$11-1/M$10))</f>
        <v>0.91772356873278338</v>
      </c>
      <c r="N12" s="24">
        <f t="shared" si="2"/>
        <v>1.0610566911961516</v>
      </c>
      <c r="O12" s="24">
        <f t="shared" si="2"/>
        <v>1.0610566911961516</v>
      </c>
      <c r="P12" s="25">
        <f t="shared" si="2"/>
        <v>1.0951014093380498</v>
      </c>
      <c r="Q12" s="25">
        <f t="shared" si="2"/>
        <v>0.94236465948795434</v>
      </c>
      <c r="R12" s="25">
        <f t="shared" si="2"/>
        <v>1.1928212150240936</v>
      </c>
      <c r="S12" s="26"/>
      <c r="T12" s="26"/>
      <c r="U12" s="27">
        <f>EXP(50*LN(U$9)*(1/U$11-1/U$10))</f>
        <v>1</v>
      </c>
      <c r="V12" s="27">
        <f>EXP(50*LN(V$9)*(1/V$11-1/V$10))</f>
        <v>1</v>
      </c>
      <c r="W12" s="28">
        <f>EXP(50*LN(W$9)*(1/W$11-1/W$10))</f>
        <v>1</v>
      </c>
      <c r="X12" s="28">
        <f>EXP(50*LN(X$9)*(1/X$11-1/X$10))</f>
        <v>1</v>
      </c>
      <c r="Z12" s="23">
        <f>EXP(50*LN(Z$9)*(1/Z$11-1/Z$10))</f>
        <v>0.95773029062098392</v>
      </c>
      <c r="AA12" s="23"/>
      <c r="AG12" s="1" t="s">
        <v>23</v>
      </c>
      <c r="AH12" s="22">
        <f>EXP(50*LN(AH$9)*(1/AH$11-1/AH$10))</f>
        <v>0.96831920300204211</v>
      </c>
      <c r="AI12" s="22">
        <f>EXP(50*LN(AI$9)*(1/AI$11-1/AI$10))</f>
        <v>0.92494348189859732</v>
      </c>
      <c r="AJ12" s="22">
        <f>EXP(50*LN(AJ$9)*(1/AJ$11-1/AJ$10))</f>
        <v>0.9458413774349641</v>
      </c>
      <c r="AK12" s="22">
        <f>EXP(50*LN(AK$9)*(1/AK$11-1/AK$10))</f>
        <v>0.94734171974678194</v>
      </c>
      <c r="AL12" s="22">
        <f>EXP(50*LN(AL$9)*(1/AL$11-1/AL$10))</f>
        <v>0.97637530014833185</v>
      </c>
      <c r="AM12" s="23"/>
      <c r="AN12" s="21">
        <f t="shared" ref="AN12:AS12" si="3">EXP(50*LN(AN$9)*(1/AN$11-1/AN$10))</f>
        <v>0.91772356873278338</v>
      </c>
      <c r="AO12" s="24">
        <f t="shared" si="3"/>
        <v>1.0610566911961516</v>
      </c>
      <c r="AP12" s="24">
        <f t="shared" si="3"/>
        <v>1.0610566911961516</v>
      </c>
      <c r="AQ12" s="25">
        <f t="shared" si="3"/>
        <v>1.0951014093380498</v>
      </c>
      <c r="AR12" s="25">
        <f t="shared" si="3"/>
        <v>0.94236465948795434</v>
      </c>
      <c r="AS12" s="25">
        <f t="shared" si="3"/>
        <v>1.1928212150240936</v>
      </c>
      <c r="AT12" s="26"/>
      <c r="AU12" s="26"/>
      <c r="AV12" s="27">
        <f>EXP(50*LN(AV$9)*(1/AV$11-1/AV$10))</f>
        <v>1</v>
      </c>
      <c r="AW12" s="27">
        <f>EXP(50*LN(AW$9)*(1/AW$11-1/AW$10))</f>
        <v>1</v>
      </c>
      <c r="AX12" s="28">
        <f>EXP(50*LN(AX$9)*(1/AX$11-1/AX$10))</f>
        <v>1</v>
      </c>
      <c r="AY12" s="28">
        <f>EXP(50*LN(AY$9)*(1/AY$11-1/AY$10))</f>
        <v>1</v>
      </c>
      <c r="BA12" s="23">
        <f>EXP(50*LN(BA$9)*(1/BA$11-1/BA$10))</f>
        <v>0.95773029062098392</v>
      </c>
      <c r="BB12" s="23"/>
    </row>
    <row r="13" spans="1:321" x14ac:dyDescent="0.3">
      <c r="A13" s="13">
        <v>10</v>
      </c>
      <c r="B13" s="11">
        <f>IF($C$8=FALSE,"",IF('Graph-outputs'!$DB$1=6,INDEX(Settings!$G$5:$G$34,'Calcs-control4'!A13),A13*5-5))</f>
        <v>45</v>
      </c>
      <c r="AC13" t="s">
        <v>56</v>
      </c>
      <c r="AD13" t="s">
        <v>55</v>
      </c>
      <c r="AE13" t="s">
        <v>54</v>
      </c>
    </row>
    <row r="14" spans="1:321" x14ac:dyDescent="0.3">
      <c r="A14" s="13">
        <v>11</v>
      </c>
      <c r="B14" s="11">
        <f>IF($C$8=FALSE,"",IF('Graph-outputs'!$DB$1=6,INDEX(Settings!$G$5:$G$34,'Calcs-control4'!A14),A14*5-5))</f>
        <v>50</v>
      </c>
      <c r="E14" s="1" t="s">
        <v>82</v>
      </c>
      <c r="F14">
        <v>0</v>
      </c>
      <c r="G14" s="22">
        <f>G$4*(1-EXP(-G$5*$F14))^G$6</f>
        <v>0</v>
      </c>
      <c r="H14" s="22">
        <f>H$4*(1-EXP(-H$5*$F14))^H$6</f>
        <v>0</v>
      </c>
      <c r="I14" s="22">
        <f>I$4*(1-EXP(-I$5*$F14))^I$6</f>
        <v>0</v>
      </c>
      <c r="J14" s="22">
        <f>J$4*(1-EXP(-J$5*$F14))^J$6</f>
        <v>0</v>
      </c>
      <c r="K14" s="22">
        <f>K$4*(1-EXP(-K$5*$F14))^K$6</f>
        <v>0</v>
      </c>
      <c r="L14" s="23"/>
      <c r="M14" s="22">
        <f t="shared" ref="M14:N29" si="4">M$4*(1-EXP(-M$5*$F14))^M$6</f>
        <v>0</v>
      </c>
      <c r="N14" s="24">
        <f t="shared" si="4"/>
        <v>0</v>
      </c>
      <c r="O14" s="24">
        <f>IF(Settings!$I$6&gt;69, 0.2*(N14), 0)</f>
        <v>0</v>
      </c>
      <c r="P14" s="25">
        <f t="shared" ref="P14:R30" si="5">P$4*(1-EXP(-P$5*$F14))^P$6</f>
        <v>0</v>
      </c>
      <c r="Q14" s="25">
        <f t="shared" si="5"/>
        <v>0</v>
      </c>
      <c r="R14" s="25">
        <f t="shared" si="5"/>
        <v>0</v>
      </c>
      <c r="S14" s="26">
        <f>S$8*(S$4*(1-EXP(-S$5*F14))^S$6)</f>
        <v>0</v>
      </c>
      <c r="T14" s="26">
        <f>T$8*(T$4*(1-EXP(-T$5*F14))^T$6)</f>
        <v>0</v>
      </c>
      <c r="U14" s="27">
        <f>(U$7/100*$H14)+((100-U$7)/100*$N14)</f>
        <v>0</v>
      </c>
      <c r="V14" s="27">
        <f>(V$7/100*$H14)+((100-V$7)/100*$O14)</f>
        <v>0</v>
      </c>
      <c r="W14" s="28">
        <f>$W$7/100*(($W$4*(1-EXP(-$W$5*F14))^$W$6)) + ((100-$W$7)/100*N14)</f>
        <v>0</v>
      </c>
      <c r="X14" s="28">
        <f>$X$7/100*(($X$4*(1-EXP(-$X$5*F14))^$X$6)) + ((100-$X$7)/100*O14)</f>
        <v>0</v>
      </c>
      <c r="Z14" s="23">
        <f>Z$4*(1-EXP(-Z$5*$F14))^Z$6</f>
        <v>0</v>
      </c>
      <c r="AA14" s="23">
        <f>AA$4*(1-EXP(-AA$5*$F14))^AA$6</f>
        <v>0</v>
      </c>
      <c r="AC14">
        <v>0</v>
      </c>
      <c r="AD14" s="41">
        <f>147.2*(101-AC158)/(59.5+AC158)</f>
        <v>8.2315789473684191</v>
      </c>
      <c r="AE14" s="44">
        <f>0.208*EXP(0.05039*AC14)*91.9*(EXP(-0.1386*$AD$14)*(1+($AD$14^5.31/(4.93*10^7))))</f>
        <v>6.1169246739172793</v>
      </c>
      <c r="AF14" s="1" t="s">
        <v>82</v>
      </c>
      <c r="AG14">
        <f>AE14</f>
        <v>6.1169246739172793</v>
      </c>
      <c r="AH14" s="22">
        <f>AH$4*(1-EXP(-AH$5*$AG14))^AH$6</f>
        <v>0.59379576013523883</v>
      </c>
      <c r="AI14" s="22">
        <f t="shared" ref="AI14:AL29" si="6">AI$4*(1-EXP(-AI$5*$AG14))^AI$6</f>
        <v>6.9372531905111456</v>
      </c>
      <c r="AJ14" s="22">
        <f t="shared" si="6"/>
        <v>1.4798470394561247</v>
      </c>
      <c r="AK14" s="22">
        <f t="shared" si="6"/>
        <v>7.3111865805119782</v>
      </c>
      <c r="AL14" s="22">
        <f t="shared" si="6"/>
        <v>0.43551153873644438</v>
      </c>
      <c r="AM14" s="23"/>
      <c r="AN14" s="22">
        <f>AN$4*(1-EXP(-AN$5*$AG14))^AN$6</f>
        <v>1.3035062726392415</v>
      </c>
      <c r="AO14" s="24">
        <f>AO$4*(1-EXP(-AO$5*$AG14))^AO$6</f>
        <v>1.179322348876886</v>
      </c>
      <c r="AP14" s="24">
        <f>IF(Settings!$I$6&gt;69, 0.2*(AO14), 0)</f>
        <v>0</v>
      </c>
      <c r="AQ14" s="25">
        <f>AQ$4*(1-EXP(-AQ$5*$AG14))^AQ$6</f>
        <v>7.2715884562930011</v>
      </c>
      <c r="AR14" s="25">
        <f t="shared" ref="AR14:AS29" si="7">AR$4*(1-EXP(-AR$5*$AG14))^AR$6</f>
        <v>3.4117401318303617</v>
      </c>
      <c r="AS14" s="25">
        <f t="shared" si="7"/>
        <v>2.8783076637896032</v>
      </c>
      <c r="AT14" s="26">
        <f>AT$8*(AT$4*(1-EXP(-AT$5*AG14))^AT$6)</f>
        <v>4.8774319613875337</v>
      </c>
      <c r="AU14" s="26">
        <f>AU$8*(AU$4*(1-EXP(-AU$5*AG14))^AU$6)</f>
        <v>4.5652070627120436</v>
      </c>
      <c r="AV14" s="27">
        <f>(AV$7/100*$AI14)+((100-AV$7)/100*$AO14)</f>
        <v>4.9219773959391553</v>
      </c>
      <c r="AW14" s="27">
        <f>(AW$7/100*$AI14)+((100-AW$7)/100*$AP14)</f>
        <v>4.5092145738322449</v>
      </c>
      <c r="AX14" s="28">
        <f>$W$7/100*(($W$4*(1-EXP(-$W$5*AG14))^$W$6)) + ((100-$W$7)/100*AO14)</f>
        <v>14.54873088113988</v>
      </c>
      <c r="AY14" s="28">
        <f>$X$7/100*(($X$4*(1-EXP(-$X$5*AG14))^$X$6)) + ((100-$X$7)/100*AP14)</f>
        <v>6.8650137783506358</v>
      </c>
      <c r="BA14" s="23">
        <f>BA$4*(1-EXP(-BA$5*$AG14))^BA$6</f>
        <v>1.7385175925890064</v>
      </c>
      <c r="BB14" s="23">
        <f>BB$4*(1-EXP(-BB$5*$AG14))^BB$6</f>
        <v>15.728841917761107</v>
      </c>
    </row>
    <row r="15" spans="1:321" x14ac:dyDescent="0.3">
      <c r="A15" s="13">
        <v>12</v>
      </c>
      <c r="B15" s="11">
        <f>IF($C$8=FALSE,"",IF('Graph-outputs'!$DB$1=6,INDEX(Settings!$G$5:$G$34,'Calcs-control4'!A15),A15*5-5))</f>
        <v>55</v>
      </c>
      <c r="F15">
        <v>1</v>
      </c>
      <c r="G15" s="22">
        <f t="shared" ref="G15:M65" si="8">G$4*(1-EXP(-G$5*$F15))^G$6</f>
        <v>3.5177807348999953E-4</v>
      </c>
      <c r="H15" s="22">
        <f t="shared" si="8"/>
        <v>0.51003808295335251</v>
      </c>
      <c r="I15" s="22">
        <f t="shared" si="8"/>
        <v>9.0099960398749498E-3</v>
      </c>
      <c r="J15" s="22">
        <f t="shared" si="8"/>
        <v>0.53972656790043683</v>
      </c>
      <c r="K15" s="22">
        <f t="shared" si="8"/>
        <v>6.1640101102491984E-4</v>
      </c>
      <c r="L15" s="23"/>
      <c r="M15" s="22">
        <f t="shared" si="4"/>
        <v>4.0606903871490387E-2</v>
      </c>
      <c r="N15" s="24">
        <f t="shared" si="4"/>
        <v>7.1426128133741412E-2</v>
      </c>
      <c r="O15" s="24">
        <f>IF(Settings!$I$6&gt;69, 0.2*(N15), 0)</f>
        <v>0</v>
      </c>
      <c r="P15" s="25">
        <f t="shared" si="5"/>
        <v>0.76081898804409598</v>
      </c>
      <c r="Q15" s="25">
        <f t="shared" si="5"/>
        <v>0.18899756581748212</v>
      </c>
      <c r="R15" s="25">
        <f t="shared" si="5"/>
        <v>1.6692842574263751E-2</v>
      </c>
      <c r="S15" s="26">
        <f t="shared" ref="S15:S78" si="9">S$8*(S$4*(1-EXP(-S$5*F15))^S$6)</f>
        <v>0.4309048501444126</v>
      </c>
      <c r="T15" s="26">
        <f t="shared" ref="T15:T78" si="10">T$8*(T$4*(1-EXP(-T$5*F15))^T$6)</f>
        <v>0.24383405530937349</v>
      </c>
      <c r="U15" s="27">
        <f t="shared" ref="U15:U78" si="11">(U$7/100*$H15)+((100-U$7)/100*$N15)</f>
        <v>0.35652389876648866</v>
      </c>
      <c r="V15" s="27">
        <f t="shared" ref="V15:V78" si="12">(V$7/100*$H15)+((100-V$7)/100*$O15)</f>
        <v>0.33152475391967917</v>
      </c>
      <c r="W15" s="28">
        <f t="shared" ref="W15:W78" si="13">$W$7/100*(($W$4*(1-EXP(-$W$5*F15))^$W$6)) + ((100-$W$7)/100*N15)</f>
        <v>1.3900309733972864</v>
      </c>
      <c r="X15" s="28">
        <f t="shared" ref="X15:X78" si="14">$X$7/100*(($X$4*(1-EXP(-$X$5*F15))^$X$6)) + ((100-$X$7)/100*O15)</f>
        <v>0.54628316921056741</v>
      </c>
      <c r="Z15" s="23">
        <f t="shared" ref="Z15:AA30" si="15">Z$4*(1-EXP(-Z$5*$F15))^Z$6</f>
        <v>1.3634000165197738E-2</v>
      </c>
      <c r="AA15" s="23">
        <f t="shared" si="15"/>
        <v>2.9091098317398489</v>
      </c>
      <c r="AC15">
        <v>1</v>
      </c>
      <c r="AE15" s="44">
        <f t="shared" ref="AE15:AE54" si="16">0.208*EXP(0.05039*AC15)*91.9*(EXP(-0.1386*$AD$14)*(1+($AD$14^5.31/(4.93*10^7))))</f>
        <v>6.4330545104874606</v>
      </c>
      <c r="AG15">
        <f t="shared" ref="AG15:AG78" si="17">AE15</f>
        <v>6.4330545104874606</v>
      </c>
      <c r="AH15" s="22">
        <f t="shared" ref="AH15:AL46" si="18">AH$4*(1-EXP(-AH$5*$AG15))^AH$6</f>
        <v>0.71354978488447873</v>
      </c>
      <c r="AI15" s="22">
        <f t="shared" si="6"/>
        <v>7.4335374137811696</v>
      </c>
      <c r="AJ15" s="22">
        <f t="shared" si="6"/>
        <v>1.6871333948549896</v>
      </c>
      <c r="AK15" s="22">
        <f t="shared" si="6"/>
        <v>7.8323013792782188</v>
      </c>
      <c r="AL15" s="22">
        <f t="shared" si="6"/>
        <v>0.5114321564807911</v>
      </c>
      <c r="AM15" s="23"/>
      <c r="AN15" s="22">
        <f t="shared" ref="AN15:AO46" si="19">AN$4*(1-EXP(-AN$5*$AG15))^AN$6</f>
        <v>1.4283260679152523</v>
      </c>
      <c r="AO15" s="24">
        <f t="shared" si="19"/>
        <v>1.2710444125010343</v>
      </c>
      <c r="AP15" s="24">
        <f>IF(Settings!$I$6&gt;69, 0.2*(AO15), 0)</f>
        <v>0</v>
      </c>
      <c r="AQ15" s="25">
        <f t="shared" ref="AQ15:AS46" si="20">AQ$4*(1-EXP(-AQ$5*$AG15))^AQ$6</f>
        <v>7.7181008440490633</v>
      </c>
      <c r="AR15" s="25">
        <f t="shared" si="7"/>
        <v>3.6753721875032266</v>
      </c>
      <c r="AS15" s="25">
        <f t="shared" si="7"/>
        <v>3.2548239105201842</v>
      </c>
      <c r="AT15" s="26">
        <f t="shared" ref="AT15:AT78" si="21">AT$8*(AT$4*(1-EXP(-AT$5*AG15))^AT$6)</f>
        <v>5.1993160774305363</v>
      </c>
      <c r="AU15" s="26">
        <f t="shared" ref="AU15:AU78" si="22">AU$8*(AU$4*(1-EXP(-AU$5*AG15))^AU$6)</f>
        <v>4.9286542989078939</v>
      </c>
      <c r="AV15" s="27">
        <f t="shared" ref="AV15:AV78" si="23">(AV$7/100*$AI15)+((100-AV$7)/100*$AO15)</f>
        <v>5.2766648633331226</v>
      </c>
      <c r="AW15" s="27">
        <f t="shared" ref="AW15:AW78" si="24">(AW$7/100*$AI15)+((100-AW$7)/100*$AP15)</f>
        <v>4.8317993189577608</v>
      </c>
      <c r="AX15" s="28">
        <f t="shared" ref="AX15:AX78" si="25">$W$7/100*(($W$4*(1-EXP(-$W$5*AG15))^$W$6)) + ((100-$W$7)/100*AO15)</f>
        <v>15.434609435388239</v>
      </c>
      <c r="AY15" s="28">
        <f t="shared" ref="AY15:AY78" si="26">$X$7/100*(($X$4*(1-EXP(-$X$5*AG15))^$X$6)) + ((100-$X$7)/100*AP15)</f>
        <v>7.3299091526516333</v>
      </c>
      <c r="BA15" s="23">
        <f t="shared" ref="BA15:BB30" si="27">BA$4*(1-EXP(-BA$5*$AG15))^BA$6</f>
        <v>1.9531196020973449</v>
      </c>
      <c r="BB15" s="23">
        <f t="shared" si="27"/>
        <v>16.418979190415406</v>
      </c>
    </row>
    <row r="16" spans="1:321" x14ac:dyDescent="0.3">
      <c r="A16" s="13">
        <v>13</v>
      </c>
      <c r="B16" s="11">
        <f>IF($C$8=FALSE,"",IF('Graph-outputs'!$DB$1=6,INDEX(Settings!$G$5:$G$34,'Calcs-control4'!A16),A16*5-5))</f>
        <v>60</v>
      </c>
      <c r="F16">
        <v>2</v>
      </c>
      <c r="G16" s="22">
        <f t="shared" si="8"/>
        <v>6.8946888077848221E-3</v>
      </c>
      <c r="H16" s="22">
        <f t="shared" si="8"/>
        <v>1.4126254437158439</v>
      </c>
      <c r="I16" s="22">
        <f t="shared" si="8"/>
        <v>6.7485676344697779E-2</v>
      </c>
      <c r="J16" s="22">
        <f t="shared" si="8"/>
        <v>1.4936370347295422</v>
      </c>
      <c r="K16" s="22">
        <f t="shared" si="8"/>
        <v>8.5999788192824504E-3</v>
      </c>
      <c r="L16" s="23"/>
      <c r="M16" s="22">
        <f t="shared" si="4"/>
        <v>0.15758500277734394</v>
      </c>
      <c r="N16" s="24">
        <f t="shared" si="4"/>
        <v>0.21256479874165896</v>
      </c>
      <c r="O16" s="24">
        <f>IF(Settings!$I$6&gt;69, 0.2*(N16), 0)</f>
        <v>0</v>
      </c>
      <c r="P16" s="25">
        <f t="shared" si="5"/>
        <v>1.8378012036397395</v>
      </c>
      <c r="Q16" s="25">
        <f t="shared" si="5"/>
        <v>0.59185518118015357</v>
      </c>
      <c r="R16" s="25">
        <f t="shared" si="5"/>
        <v>0.134714698020406</v>
      </c>
      <c r="S16" s="26">
        <f t="shared" si="9"/>
        <v>1.1129412019636216</v>
      </c>
      <c r="T16" s="26">
        <f t="shared" si="10"/>
        <v>0.76919798868305922</v>
      </c>
      <c r="U16" s="27">
        <f t="shared" si="11"/>
        <v>0.99260421797487919</v>
      </c>
      <c r="V16" s="27">
        <f t="shared" si="12"/>
        <v>0.91820653841529853</v>
      </c>
      <c r="W16" s="28">
        <f t="shared" si="13"/>
        <v>3.5373319777514816</v>
      </c>
      <c r="X16" s="28">
        <f t="shared" si="14"/>
        <v>1.4794138226548159</v>
      </c>
      <c r="Z16" s="23">
        <f t="shared" si="15"/>
        <v>9.6970575488937172E-2</v>
      </c>
      <c r="AA16" s="23">
        <f t="shared" si="15"/>
        <v>5.6771709965942723</v>
      </c>
      <c r="AC16">
        <v>2</v>
      </c>
      <c r="AE16" s="44">
        <f t="shared" si="16"/>
        <v>6.7655223075357256</v>
      </c>
      <c r="AG16">
        <f t="shared" si="17"/>
        <v>6.7655223075357256</v>
      </c>
      <c r="AH16" s="22">
        <f t="shared" si="18"/>
        <v>0.85569461650439949</v>
      </c>
      <c r="AI16" s="22">
        <f t="shared" si="6"/>
        <v>7.9627396998944784</v>
      </c>
      <c r="AJ16" s="22">
        <f t="shared" si="6"/>
        <v>1.9215617912953287</v>
      </c>
      <c r="AK16" s="22">
        <f t="shared" si="6"/>
        <v>8.3877365519450962</v>
      </c>
      <c r="AL16" s="22">
        <f t="shared" si="6"/>
        <v>0.59942413616454082</v>
      </c>
      <c r="AM16" s="23"/>
      <c r="AN16" s="22">
        <f t="shared" si="19"/>
        <v>1.5643694705821494</v>
      </c>
      <c r="AO16" s="24">
        <f t="shared" si="19"/>
        <v>1.3695055023811569</v>
      </c>
      <c r="AP16" s="24">
        <f>IF(Settings!$I$6&gt;69, 0.2*(AO16), 0)</f>
        <v>0</v>
      </c>
      <c r="AQ16" s="25">
        <f t="shared" si="20"/>
        <v>8.1896123697687457</v>
      </c>
      <c r="AR16" s="25">
        <f t="shared" si="7"/>
        <v>3.9571936298624113</v>
      </c>
      <c r="AS16" s="25">
        <f t="shared" si="7"/>
        <v>3.6740280836585208</v>
      </c>
      <c r="AT16" s="26">
        <f t="shared" si="21"/>
        <v>5.5406086553842995</v>
      </c>
      <c r="AU16" s="26">
        <f t="shared" si="22"/>
        <v>5.318644581913337</v>
      </c>
      <c r="AV16" s="27">
        <f t="shared" si="23"/>
        <v>5.6551077307648159</v>
      </c>
      <c r="AW16" s="27">
        <f t="shared" si="24"/>
        <v>5.1757808049314109</v>
      </c>
      <c r="AX16" s="28">
        <f t="shared" si="25"/>
        <v>16.365287461599006</v>
      </c>
      <c r="AY16" s="28">
        <f t="shared" si="26"/>
        <v>7.8227957529536258</v>
      </c>
      <c r="BA16" s="23">
        <f t="shared" si="27"/>
        <v>2.1906450103563584</v>
      </c>
      <c r="BB16" s="23">
        <f t="shared" si="27"/>
        <v>17.133179853152402</v>
      </c>
    </row>
    <row r="17" spans="1:257" x14ac:dyDescent="0.3">
      <c r="A17" s="13">
        <v>14</v>
      </c>
      <c r="B17" s="11">
        <f>IF($C$8=FALSE,"",IF('Graph-outputs'!$DB$1=6,INDEX(Settings!$G$5:$G$34,'Calcs-control4'!A17),A17*5-5))</f>
        <v>65</v>
      </c>
      <c r="F17">
        <v>3</v>
      </c>
      <c r="G17" s="22">
        <f t="shared" si="8"/>
        <v>3.708699327152537E-2</v>
      </c>
      <c r="H17" s="22">
        <f t="shared" si="8"/>
        <v>2.5414788679119087</v>
      </c>
      <c r="I17" s="22">
        <f t="shared" si="8"/>
        <v>0.21335181875294662</v>
      </c>
      <c r="J17" s="22">
        <f t="shared" si="8"/>
        <v>2.6850652353685223</v>
      </c>
      <c r="K17" s="22">
        <f t="shared" si="8"/>
        <v>3.8025859908331197E-2</v>
      </c>
      <c r="L17" s="23"/>
      <c r="M17" s="22">
        <f t="shared" si="4"/>
        <v>0.34404855448808425</v>
      </c>
      <c r="N17" s="24">
        <f t="shared" si="4"/>
        <v>0.39925904945784124</v>
      </c>
      <c r="O17" s="24">
        <f>IF(Settings!$I$6&gt;69, 0.2*(N17), 0)</f>
        <v>0</v>
      </c>
      <c r="P17" s="25">
        <f t="shared" si="5"/>
        <v>3.0544769783250607</v>
      </c>
      <c r="Q17" s="25">
        <f t="shared" si="5"/>
        <v>1.136833413211968</v>
      </c>
      <c r="R17" s="25">
        <f t="shared" si="5"/>
        <v>0.43380092882561982</v>
      </c>
      <c r="S17" s="26">
        <f t="shared" si="9"/>
        <v>1.9217527424705865</v>
      </c>
      <c r="T17" s="26">
        <f t="shared" si="10"/>
        <v>1.4882003933571533</v>
      </c>
      <c r="U17" s="27">
        <f t="shared" si="11"/>
        <v>1.7917019314529852</v>
      </c>
      <c r="V17" s="27">
        <f t="shared" si="12"/>
        <v>1.6519612641427408</v>
      </c>
      <c r="W17" s="28">
        <f t="shared" si="13"/>
        <v>6.0145957484151902</v>
      </c>
      <c r="X17" s="28">
        <f t="shared" si="14"/>
        <v>2.6178188313319115</v>
      </c>
      <c r="Z17" s="23">
        <f t="shared" si="15"/>
        <v>0.2914300877637202</v>
      </c>
      <c r="AA17" s="23">
        <f t="shared" si="15"/>
        <v>8.3110222622897751</v>
      </c>
      <c r="AC17">
        <v>3</v>
      </c>
      <c r="AE17" s="44">
        <f t="shared" si="16"/>
        <v>7.1151724300087089</v>
      </c>
      <c r="AG17">
        <f t="shared" si="17"/>
        <v>7.1151724300087089</v>
      </c>
      <c r="AH17" s="22">
        <f t="shared" si="18"/>
        <v>1.0239581763796519</v>
      </c>
      <c r="AI17" s="22">
        <f t="shared" si="6"/>
        <v>8.5267143134436019</v>
      </c>
      <c r="AJ17" s="22">
        <f t="shared" si="6"/>
        <v>2.1863110511791914</v>
      </c>
      <c r="AK17" s="22">
        <f t="shared" si="6"/>
        <v>8.9793938088428593</v>
      </c>
      <c r="AL17" s="22">
        <f t="shared" si="6"/>
        <v>0.7011365361534686</v>
      </c>
      <c r="AM17" s="23"/>
      <c r="AN17" s="22">
        <f t="shared" si="19"/>
        <v>1.7125345696266159</v>
      </c>
      <c r="AO17" s="24">
        <f t="shared" si="19"/>
        <v>1.4751479626827142</v>
      </c>
      <c r="AP17" s="24">
        <f>IF(Settings!$I$6&gt;69, 0.2*(AO17), 0)</f>
        <v>0</v>
      </c>
      <c r="AQ17" s="25">
        <f t="shared" si="20"/>
        <v>8.687240165917137</v>
      </c>
      <c r="AR17" s="25">
        <f t="shared" si="7"/>
        <v>4.2581684680724798</v>
      </c>
      <c r="AS17" s="25">
        <f t="shared" si="7"/>
        <v>4.1395286977123469</v>
      </c>
      <c r="AT17" s="26">
        <f t="shared" si="21"/>
        <v>5.9022569733528876</v>
      </c>
      <c r="AU17" s="26">
        <f t="shared" si="22"/>
        <v>5.7367917211677755</v>
      </c>
      <c r="AV17" s="27">
        <f t="shared" si="23"/>
        <v>6.0586660906772911</v>
      </c>
      <c r="AW17" s="27">
        <f t="shared" si="24"/>
        <v>5.5423643037383412</v>
      </c>
      <c r="AX17" s="28">
        <f t="shared" si="25"/>
        <v>17.341970534614255</v>
      </c>
      <c r="AY17" s="28">
        <f t="shared" si="26"/>
        <v>8.3449279002290595</v>
      </c>
      <c r="BA17" s="23">
        <f t="shared" si="27"/>
        <v>2.4528997694970678</v>
      </c>
      <c r="BB17" s="23">
        <f t="shared" si="27"/>
        <v>17.871667621545644</v>
      </c>
    </row>
    <row r="18" spans="1:257" x14ac:dyDescent="0.3">
      <c r="A18" s="13">
        <v>15</v>
      </c>
      <c r="B18" s="11">
        <f>IF($C$8=FALSE,"",IF('Graph-outputs'!$DB$1=6,INDEX(Settings!$G$5:$G$34,'Calcs-control4'!A18),A18*5-5))</f>
        <v>70</v>
      </c>
      <c r="F18">
        <v>4</v>
      </c>
      <c r="G18" s="22">
        <f t="shared" si="8"/>
        <v>0.11760529580402691</v>
      </c>
      <c r="H18" s="22">
        <f t="shared" si="8"/>
        <v>3.8323075360981926</v>
      </c>
      <c r="I18" s="22">
        <f t="shared" si="8"/>
        <v>0.47395528589229752</v>
      </c>
      <c r="J18" s="22">
        <f t="shared" si="8"/>
        <v>4.0455950805696457</v>
      </c>
      <c r="K18" s="22">
        <f t="shared" si="8"/>
        <v>0.10513621401825406</v>
      </c>
      <c r="L18" s="23"/>
      <c r="M18" s="22">
        <f t="shared" si="4"/>
        <v>0.5935903765923749</v>
      </c>
      <c r="N18" s="24">
        <f t="shared" si="4"/>
        <v>0.62116262236262365</v>
      </c>
      <c r="O18" s="24">
        <f>IF(Settings!$I$6&gt;69, 0.2*(N18), 0)</f>
        <v>0</v>
      </c>
      <c r="P18" s="25">
        <f t="shared" si="5"/>
        <v>4.3563060759637935</v>
      </c>
      <c r="Q18" s="25">
        <f t="shared" si="5"/>
        <v>1.7878737406658707</v>
      </c>
      <c r="R18" s="25">
        <f t="shared" si="5"/>
        <v>0.96000016498749952</v>
      </c>
      <c r="S18" s="26">
        <f t="shared" si="9"/>
        <v>2.8142193003251252</v>
      </c>
      <c r="T18" s="26">
        <f t="shared" si="10"/>
        <v>2.3572233136804095</v>
      </c>
      <c r="U18" s="27">
        <f t="shared" si="11"/>
        <v>2.7084068162907435</v>
      </c>
      <c r="V18" s="27">
        <f t="shared" si="12"/>
        <v>2.4909998984638251</v>
      </c>
      <c r="W18" s="28">
        <f t="shared" si="13"/>
        <v>8.6721820460674213</v>
      </c>
      <c r="X18" s="28">
        <f t="shared" si="14"/>
        <v>3.8919847295422327</v>
      </c>
      <c r="Z18" s="23">
        <f t="shared" si="15"/>
        <v>0.61611824798882608</v>
      </c>
      <c r="AA18" s="23">
        <f t="shared" si="15"/>
        <v>10.817170817779029</v>
      </c>
      <c r="AC18">
        <v>4</v>
      </c>
      <c r="AE18" s="44">
        <f t="shared" si="16"/>
        <v>7.482892880623127</v>
      </c>
      <c r="AG18">
        <f t="shared" si="17"/>
        <v>7.482892880623127</v>
      </c>
      <c r="AH18" s="22">
        <f t="shared" si="18"/>
        <v>1.2225733205093059</v>
      </c>
      <c r="AI18" s="22">
        <f t="shared" si="6"/>
        <v>9.1273775865567508</v>
      </c>
      <c r="AJ18" s="22">
        <f t="shared" si="6"/>
        <v>2.4848591136024161</v>
      </c>
      <c r="AK18" s="22">
        <f t="shared" si="6"/>
        <v>9.609234112482989</v>
      </c>
      <c r="AL18" s="22">
        <f t="shared" si="6"/>
        <v>0.81838275435256136</v>
      </c>
      <c r="AM18" s="23"/>
      <c r="AN18" s="22">
        <f t="shared" si="19"/>
        <v>1.8737744006308865</v>
      </c>
      <c r="AO18" s="24">
        <f t="shared" si="19"/>
        <v>1.5884360776836697</v>
      </c>
      <c r="AP18" s="24">
        <f>IF(Settings!$I$6&gt;69, 0.2*(AO18), 0)</f>
        <v>0</v>
      </c>
      <c r="AQ18" s="25">
        <f t="shared" si="20"/>
        <v>9.2121175288176111</v>
      </c>
      <c r="AR18" s="25">
        <f t="shared" si="7"/>
        <v>4.5792723677719867</v>
      </c>
      <c r="AS18" s="25">
        <f t="shared" si="7"/>
        <v>4.6550122586193377</v>
      </c>
      <c r="AT18" s="26">
        <f t="shared" si="21"/>
        <v>6.2852269221760757</v>
      </c>
      <c r="AU18" s="26">
        <f t="shared" si="22"/>
        <v>6.1847631901742854</v>
      </c>
      <c r="AV18" s="27">
        <f t="shared" si="23"/>
        <v>6.4887480584511721</v>
      </c>
      <c r="AW18" s="27">
        <f t="shared" si="24"/>
        <v>5.932795431261888</v>
      </c>
      <c r="AX18" s="28">
        <f t="shared" si="25"/>
        <v>18.365766610038019</v>
      </c>
      <c r="AY18" s="28">
        <f t="shared" si="26"/>
        <v>8.8975615310748406</v>
      </c>
      <c r="BA18" s="23">
        <f t="shared" si="27"/>
        <v>2.7417177307486109</v>
      </c>
      <c r="BB18" s="23">
        <f t="shared" si="27"/>
        <v>18.634599857336504</v>
      </c>
    </row>
    <row r="19" spans="1:257" x14ac:dyDescent="0.3">
      <c r="A19" s="13">
        <v>16</v>
      </c>
      <c r="B19" s="11">
        <f>IF($C$8=FALSE,"",IF('Graph-outputs'!$DB$1=6,INDEX(Settings!$G$5:$G$34,'Calcs-control4'!A19),A19*5-5))</f>
        <v>75</v>
      </c>
      <c r="F19">
        <v>5</v>
      </c>
      <c r="G19" s="22">
        <f t="shared" si="8"/>
        <v>0.27937434115814597</v>
      </c>
      <c r="H19" s="22">
        <f t="shared" si="8"/>
        <v>5.2460721757261108</v>
      </c>
      <c r="I19" s="22">
        <f t="shared" si="8"/>
        <v>0.86797240727820391</v>
      </c>
      <c r="J19" s="22">
        <f t="shared" si="8"/>
        <v>5.5336727257984384</v>
      </c>
      <c r="K19" s="22">
        <f t="shared" si="8"/>
        <v>0.22491129040110366</v>
      </c>
      <c r="L19" s="23"/>
      <c r="M19" s="22">
        <f t="shared" si="4"/>
        <v>0.90025139154772904</v>
      </c>
      <c r="N19" s="24">
        <f t="shared" si="4"/>
        <v>0.87164783739623675</v>
      </c>
      <c r="O19" s="24">
        <f>IF(Settings!$I$6&gt;69, 0.2*(N19), 0)</f>
        <v>0</v>
      </c>
      <c r="P19" s="25">
        <f t="shared" si="5"/>
        <v>5.7135238734016305</v>
      </c>
      <c r="Q19" s="25">
        <f t="shared" si="5"/>
        <v>2.5202631011057806</v>
      </c>
      <c r="R19" s="25">
        <f t="shared" si="5"/>
        <v>1.7312178753020611</v>
      </c>
      <c r="S19" s="26">
        <f t="shared" si="9"/>
        <v>3.7655360143325654</v>
      </c>
      <c r="T19" s="26">
        <f t="shared" si="10"/>
        <v>3.346312563984001</v>
      </c>
      <c r="U19" s="27">
        <f t="shared" si="11"/>
        <v>3.7150236573106548</v>
      </c>
      <c r="V19" s="27">
        <f t="shared" si="12"/>
        <v>3.409946914221972</v>
      </c>
      <c r="W19" s="28">
        <f t="shared" si="13"/>
        <v>11.425775853015519</v>
      </c>
      <c r="X19" s="28">
        <f t="shared" si="14"/>
        <v>5.2602630803182224</v>
      </c>
      <c r="Z19" s="23">
        <f t="shared" si="15"/>
        <v>1.0749762699763432</v>
      </c>
      <c r="AA19" s="23">
        <f t="shared" si="15"/>
        <v>13.20180834989204</v>
      </c>
      <c r="AC19">
        <v>5</v>
      </c>
      <c r="AE19" s="44">
        <f t="shared" si="16"/>
        <v>7.8696175551168945</v>
      </c>
      <c r="AG19">
        <f t="shared" si="17"/>
        <v>7.8696175551168945</v>
      </c>
      <c r="AH19" s="22">
        <f t="shared" si="18"/>
        <v>1.4563176066313634</v>
      </c>
      <c r="AI19" s="22">
        <f t="shared" si="6"/>
        <v>9.7667040906556757</v>
      </c>
      <c r="AJ19" s="22">
        <f t="shared" si="6"/>
        <v>2.8209968542809944</v>
      </c>
      <c r="AK19" s="22">
        <f t="shared" si="6"/>
        <v>10.279273060927101</v>
      </c>
      <c r="AL19" s="22">
        <f t="shared" si="6"/>
        <v>0.95314321027521753</v>
      </c>
      <c r="AM19" s="23"/>
      <c r="AN19" s="22">
        <f t="shared" si="19"/>
        <v>2.0490976514099906</v>
      </c>
      <c r="AO19" s="24">
        <f t="shared" si="19"/>
        <v>1.7098561651968289</v>
      </c>
      <c r="AP19" s="24">
        <f>IF(Settings!$I$6&gt;69, 0.2*(AO19), 0)</f>
        <v>0</v>
      </c>
      <c r="AQ19" s="25">
        <f t="shared" si="20"/>
        <v>9.7653895214688369</v>
      </c>
      <c r="AR19" s="25">
        <f t="shared" si="7"/>
        <v>4.9214866016398755</v>
      </c>
      <c r="AS19" s="25">
        <f t="shared" si="7"/>
        <v>5.2241984049405366</v>
      </c>
      <c r="AT19" s="26">
        <f t="shared" si="21"/>
        <v>6.6904995108573306</v>
      </c>
      <c r="AU19" s="26">
        <f t="shared" si="22"/>
        <v>6.664275293058096</v>
      </c>
      <c r="AV19" s="27">
        <f t="shared" si="23"/>
        <v>6.9468073167450797</v>
      </c>
      <c r="AW19" s="27">
        <f t="shared" si="24"/>
        <v>6.3483576589261892</v>
      </c>
      <c r="AX19" s="28">
        <f t="shared" si="25"/>
        <v>19.437667022966973</v>
      </c>
      <c r="AY19" s="28">
        <f t="shared" si="26"/>
        <v>9.481945859262698</v>
      </c>
      <c r="BA19" s="23">
        <f t="shared" si="27"/>
        <v>3.0589380742403343</v>
      </c>
      <c r="BB19" s="23">
        <f t="shared" si="27"/>
        <v>19.422059977813255</v>
      </c>
    </row>
    <row r="20" spans="1:257" x14ac:dyDescent="0.3">
      <c r="A20" s="13">
        <v>17</v>
      </c>
      <c r="B20" s="11">
        <f>IF($C$8=FALSE,"",IF('Graph-outputs'!$DB$1=6,INDEX(Settings!$G$5:$G$34,'Calcs-control4'!A20),A20*5-5))</f>
        <v>80</v>
      </c>
      <c r="F20">
        <v>6</v>
      </c>
      <c r="G20" s="22">
        <f t="shared" si="8"/>
        <v>0.55315781483338489</v>
      </c>
      <c r="H20" s="22">
        <f t="shared" si="8"/>
        <v>6.7555100892042548</v>
      </c>
      <c r="I20" s="22">
        <f t="shared" si="8"/>
        <v>1.4070245469659555</v>
      </c>
      <c r="J20" s="22">
        <f t="shared" si="8"/>
        <v>7.1202940979402332</v>
      </c>
      <c r="K20" s="22">
        <f t="shared" si="8"/>
        <v>0.40931165902449146</v>
      </c>
      <c r="L20" s="23"/>
      <c r="M20" s="22">
        <f t="shared" si="4"/>
        <v>1.258492038100824</v>
      </c>
      <c r="N20" s="24">
        <f t="shared" si="4"/>
        <v>1.145887332099065</v>
      </c>
      <c r="O20" s="24">
        <f>IF(Settings!$I$6&gt;69, 0.2*(N20), 0)</f>
        <v>0</v>
      </c>
      <c r="P20" s="25">
        <f t="shared" si="5"/>
        <v>7.1069582615173097</v>
      </c>
      <c r="Q20" s="25">
        <f t="shared" si="5"/>
        <v>3.3153834119042882</v>
      </c>
      <c r="R20" s="25">
        <f t="shared" si="5"/>
        <v>2.7446638693522205</v>
      </c>
      <c r="S20" s="26">
        <f t="shared" si="9"/>
        <v>4.7590912633620732</v>
      </c>
      <c r="T20" s="26">
        <f t="shared" si="10"/>
        <v>4.4327029481874565</v>
      </c>
      <c r="U20" s="27">
        <f t="shared" si="11"/>
        <v>4.7921421242174382</v>
      </c>
      <c r="V20" s="27">
        <f t="shared" si="12"/>
        <v>4.3910815579827656</v>
      </c>
      <c r="W20" s="28">
        <f t="shared" si="13"/>
        <v>14.221025531269877</v>
      </c>
      <c r="X20" s="28">
        <f t="shared" si="14"/>
        <v>6.6941042470524925</v>
      </c>
      <c r="Z20" s="23">
        <f t="shared" si="15"/>
        <v>1.6620217147437528</v>
      </c>
      <c r="AA20" s="23">
        <f t="shared" si="15"/>
        <v>15.470826340508289</v>
      </c>
      <c r="AC20">
        <v>6</v>
      </c>
      <c r="AE20" s="44">
        <f t="shared" si="16"/>
        <v>8.2763286140542487</v>
      </c>
      <c r="AG20">
        <f t="shared" si="17"/>
        <v>8.2763286140542487</v>
      </c>
      <c r="AH20" s="22">
        <f t="shared" si="18"/>
        <v>1.7305487995087558</v>
      </c>
      <c r="AI20" s="22">
        <f t="shared" si="6"/>
        <v>10.446721756030378</v>
      </c>
      <c r="AJ20" s="22">
        <f t="shared" si="6"/>
        <v>3.1988394704737417</v>
      </c>
      <c r="AK20" s="22">
        <f t="shared" si="6"/>
        <v>10.99157512939011</v>
      </c>
      <c r="AL20" s="22">
        <f t="shared" si="6"/>
        <v>1.1075645048989013</v>
      </c>
      <c r="AM20" s="23"/>
      <c r="AN20" s="22">
        <f t="shared" si="19"/>
        <v>2.2395688814429571</v>
      </c>
      <c r="AO20" s="24">
        <f t="shared" si="19"/>
        <v>1.8399164997638717</v>
      </c>
      <c r="AP20" s="24">
        <f>IF(Settings!$I$6&gt;69, 0.2*(AO20), 0)</f>
        <v>0</v>
      </c>
      <c r="AQ20" s="25">
        <f t="shared" si="20"/>
        <v>10.348207884469138</v>
      </c>
      <c r="AR20" s="25">
        <f t="shared" si="7"/>
        <v>5.2857910269678001</v>
      </c>
      <c r="AS20" s="25">
        <f t="shared" si="7"/>
        <v>5.8507858360613509</v>
      </c>
      <c r="AT20" s="26">
        <f t="shared" si="21"/>
        <v>7.119066753968661</v>
      </c>
      <c r="AU20" s="26">
        <f t="shared" si="22"/>
        <v>7.1770870997016498</v>
      </c>
      <c r="AV20" s="27">
        <f t="shared" si="23"/>
        <v>7.4343399163371018</v>
      </c>
      <c r="AW20" s="27">
        <f t="shared" si="24"/>
        <v>6.7903691414197462</v>
      </c>
      <c r="AX20" s="28">
        <f t="shared" si="25"/>
        <v>20.558526173131092</v>
      </c>
      <c r="AY20" s="28">
        <f t="shared" si="26"/>
        <v>10.099313914134639</v>
      </c>
      <c r="BA20" s="23">
        <f t="shared" si="27"/>
        <v>3.4063784817840976</v>
      </c>
      <c r="BB20" s="23">
        <f t="shared" si="27"/>
        <v>20.234049537759184</v>
      </c>
    </row>
    <row r="21" spans="1:257" x14ac:dyDescent="0.3">
      <c r="A21" s="13">
        <v>18</v>
      </c>
      <c r="B21" s="11">
        <f>IF($C$8=FALSE,"",IF('Graph-outputs'!$DB$1=6,INDEX(Settings!$G$5:$G$34,'Calcs-control4'!A21),A21*5-5))</f>
        <v>85</v>
      </c>
      <c r="F21">
        <v>7</v>
      </c>
      <c r="G21" s="22">
        <f t="shared" si="8"/>
        <v>0.96635636479223141</v>
      </c>
      <c r="H21" s="22">
        <f t="shared" si="8"/>
        <v>8.3401422282260622</v>
      </c>
      <c r="I21" s="22">
        <f t="shared" si="8"/>
        <v>2.0970430048445432</v>
      </c>
      <c r="J21" s="22">
        <f t="shared" si="8"/>
        <v>8.7836948910320416</v>
      </c>
      <c r="K21" s="22">
        <f t="shared" si="8"/>
        <v>0.66658616215934308</v>
      </c>
      <c r="L21" s="23"/>
      <c r="M21" s="22">
        <f t="shared" si="4"/>
        <v>1.6631654367048678</v>
      </c>
      <c r="N21" s="24">
        <f t="shared" si="4"/>
        <v>1.440120346497709</v>
      </c>
      <c r="O21" s="24">
        <f>IF(Settings!$I$6&gt;69, 0.2*(N21), 0)</f>
        <v>0</v>
      </c>
      <c r="P21" s="25">
        <f t="shared" si="5"/>
        <v>8.523149868227323</v>
      </c>
      <c r="Q21" s="25">
        <f t="shared" si="5"/>
        <v>4.1585381238125043</v>
      </c>
      <c r="R21" s="25">
        <f t="shared" si="5"/>
        <v>3.9834783054645739</v>
      </c>
      <c r="S21" s="26">
        <f t="shared" si="9"/>
        <v>5.7828460255591203</v>
      </c>
      <c r="T21" s="26">
        <f t="shared" si="10"/>
        <v>5.5981867086487975</v>
      </c>
      <c r="U21" s="27">
        <f t="shared" si="11"/>
        <v>5.9251345696211386</v>
      </c>
      <c r="V21" s="27">
        <f t="shared" si="12"/>
        <v>5.4210924483469407</v>
      </c>
      <c r="W21" s="28">
        <f t="shared" si="13"/>
        <v>17.020554806424151</v>
      </c>
      <c r="X21" s="28">
        <f t="shared" si="14"/>
        <v>8.1725511638457355</v>
      </c>
      <c r="Z21" s="23">
        <f t="shared" si="15"/>
        <v>2.3651464884979148</v>
      </c>
      <c r="AA21" s="23">
        <f t="shared" si="15"/>
        <v>17.629830622042924</v>
      </c>
      <c r="AC21">
        <v>7</v>
      </c>
      <c r="AE21" s="44">
        <f t="shared" si="16"/>
        <v>8.7040589772085397</v>
      </c>
      <c r="AG21">
        <f t="shared" si="17"/>
        <v>8.7040589772085397</v>
      </c>
      <c r="AH21" s="22">
        <f t="shared" si="18"/>
        <v>2.0512336880161284</v>
      </c>
      <c r="AI21" s="22">
        <f t="shared" si="6"/>
        <v>11.169505820606245</v>
      </c>
      <c r="AJ21" s="22">
        <f t="shared" si="6"/>
        <v>3.62283462279462</v>
      </c>
      <c r="AK21" s="22">
        <f t="shared" si="6"/>
        <v>11.748246647527449</v>
      </c>
      <c r="AL21" s="22">
        <f t="shared" si="6"/>
        <v>1.283954196614767</v>
      </c>
      <c r="AM21" s="23"/>
      <c r="AN21" s="22">
        <f t="shared" si="19"/>
        <v>2.4463081607527433</v>
      </c>
      <c r="AO21" s="24">
        <f t="shared" si="19"/>
        <v>1.9791470376055045</v>
      </c>
      <c r="AP21" s="24">
        <f>IF(Settings!$I$6&gt;69, 0.2*(AO21), 0)</f>
        <v>0</v>
      </c>
      <c r="AQ21" s="25">
        <f t="shared" si="20"/>
        <v>10.961725200159451</v>
      </c>
      <c r="AR21" s="25">
        <f t="shared" si="7"/>
        <v>5.673156025331445</v>
      </c>
      <c r="AS21" s="25">
        <f t="shared" si="7"/>
        <v>6.5383886579410317</v>
      </c>
      <c r="AT21" s="26">
        <f t="shared" si="21"/>
        <v>7.5719268876750867</v>
      </c>
      <c r="AU21" s="26">
        <f t="shared" si="22"/>
        <v>7.7249930168911183</v>
      </c>
      <c r="AV21" s="27">
        <f t="shared" si="23"/>
        <v>7.9528802465559858</v>
      </c>
      <c r="AW21" s="27">
        <f t="shared" si="24"/>
        <v>7.2601787833940596</v>
      </c>
      <c r="AX21" s="28">
        <f t="shared" si="25"/>
        <v>21.729039981017134</v>
      </c>
      <c r="AY21" s="28">
        <f t="shared" si="26"/>
        <v>10.750871894102394</v>
      </c>
      <c r="BA21" s="23">
        <f t="shared" si="27"/>
        <v>3.7858039119633853</v>
      </c>
      <c r="BB21" s="23">
        <f t="shared" si="27"/>
        <v>21.070480026034367</v>
      </c>
    </row>
    <row r="22" spans="1:257" x14ac:dyDescent="0.3">
      <c r="A22" s="13">
        <v>19</v>
      </c>
      <c r="B22" s="11">
        <f>IF($C$8=FALSE,"",IF('Graph-outputs'!$DB$1=6,INDEX(Settings!$G$5:$G$34,'Calcs-control4'!A22),A22*5-5))</f>
        <v>90</v>
      </c>
      <c r="F22">
        <v>8</v>
      </c>
      <c r="G22" s="22">
        <f t="shared" si="8"/>
        <v>1.5410179737705523</v>
      </c>
      <c r="H22" s="22">
        <f t="shared" si="8"/>
        <v>9.983885455050439</v>
      </c>
      <c r="I22" s="22">
        <f t="shared" si="8"/>
        <v>2.9394188564904957</v>
      </c>
      <c r="J22" s="22">
        <f t="shared" si="8"/>
        <v>10.506807947025166</v>
      </c>
      <c r="K22" s="22">
        <f t="shared" si="8"/>
        <v>1.0012304817020146</v>
      </c>
      <c r="L22" s="23"/>
      <c r="M22" s="22">
        <f t="shared" si="4"/>
        <v>2.1094922032691397</v>
      </c>
      <c r="N22" s="24">
        <f t="shared" si="4"/>
        <v>1.7512938885880787</v>
      </c>
      <c r="O22" s="24">
        <f>IF(Settings!$I$6&gt;69, 0.2*(N22), 0)</f>
        <v>0</v>
      </c>
      <c r="P22" s="25">
        <f t="shared" si="5"/>
        <v>9.9521428450359419</v>
      </c>
      <c r="Q22" s="25">
        <f t="shared" si="5"/>
        <v>5.03781087301717</v>
      </c>
      <c r="R22" s="25">
        <f t="shared" si="5"/>
        <v>5.4220421741494835</v>
      </c>
      <c r="S22" s="26">
        <f t="shared" si="9"/>
        <v>6.8276464092393603</v>
      </c>
      <c r="T22" s="26">
        <f t="shared" si="10"/>
        <v>6.827756718503152</v>
      </c>
      <c r="U22" s="27">
        <f t="shared" si="11"/>
        <v>7.1024784067886131</v>
      </c>
      <c r="V22" s="27">
        <f t="shared" si="12"/>
        <v>6.4895255457827856</v>
      </c>
      <c r="W22" s="28">
        <f t="shared" si="13"/>
        <v>19.797760123520298</v>
      </c>
      <c r="X22" s="28">
        <f t="shared" si="14"/>
        <v>9.6795848587343229</v>
      </c>
      <c r="Z22" s="23">
        <f t="shared" si="15"/>
        <v>3.1688300130025975</v>
      </c>
      <c r="AA22" s="23">
        <f t="shared" si="15"/>
        <v>19.684155227207885</v>
      </c>
      <c r="AC22">
        <v>8</v>
      </c>
      <c r="AE22" s="44">
        <f t="shared" si="16"/>
        <v>9.1538949468576511</v>
      </c>
      <c r="AG22">
        <f t="shared" si="17"/>
        <v>9.1538949468576511</v>
      </c>
      <c r="AH22" s="22">
        <f t="shared" si="18"/>
        <v>2.4249673521168065</v>
      </c>
      <c r="AI22" s="22">
        <f t="shared" si="6"/>
        <v>11.937171484238908</v>
      </c>
      <c r="AJ22" s="22">
        <f t="shared" si="6"/>
        <v>4.0977664146255606</v>
      </c>
      <c r="AK22" s="22">
        <f t="shared" si="6"/>
        <v>12.551427385707502</v>
      </c>
      <c r="AL22" s="22">
        <f t="shared" si="6"/>
        <v>1.4847702740755073</v>
      </c>
      <c r="AM22" s="23"/>
      <c r="AN22" s="22">
        <f t="shared" si="19"/>
        <v>2.6704900247421213</v>
      </c>
      <c r="AO22" s="24">
        <f t="shared" si="19"/>
        <v>2.1280989127881149</v>
      </c>
      <c r="AP22" s="24">
        <f>IF(Settings!$I$6&gt;69, 0.2*(AO22), 0)</f>
        <v>0</v>
      </c>
      <c r="AQ22" s="25">
        <f t="shared" si="20"/>
        <v>11.607088255531679</v>
      </c>
      <c r="AR22" s="25">
        <f t="shared" si="7"/>
        <v>6.0845333463038545</v>
      </c>
      <c r="AS22" s="25">
        <f t="shared" si="7"/>
        <v>7.2904630391634528</v>
      </c>
      <c r="AT22" s="26">
        <f t="shared" si="21"/>
        <v>8.0500788610333487</v>
      </c>
      <c r="AU22" s="26">
        <f t="shared" si="22"/>
        <v>8.3098138604312233</v>
      </c>
      <c r="AV22" s="27">
        <f t="shared" si="23"/>
        <v>8.5039960842311295</v>
      </c>
      <c r="AW22" s="27">
        <f t="shared" si="24"/>
        <v>7.75916146475529</v>
      </c>
      <c r="AX22" s="28">
        <f t="shared" si="25"/>
        <v>22.949723237761244</v>
      </c>
      <c r="AY22" s="28">
        <f t="shared" si="26"/>
        <v>11.437787281833241</v>
      </c>
      <c r="BA22" s="23">
        <f t="shared" si="27"/>
        <v>4.1988909555497864</v>
      </c>
      <c r="BB22" s="23">
        <f t="shared" si="27"/>
        <v>21.931164430466811</v>
      </c>
    </row>
    <row r="23" spans="1:257" x14ac:dyDescent="0.3">
      <c r="A23" s="13">
        <v>20</v>
      </c>
      <c r="B23" s="11">
        <f>IF($C$8=FALSE,"",IF('Graph-outputs'!$DB$1=6,INDEX(Settings!$G$5:$G$34,'Calcs-control4'!A23),A23*5-5))</f>
        <v>95</v>
      </c>
      <c r="F23">
        <v>9</v>
      </c>
      <c r="G23" s="22">
        <f t="shared" si="8"/>
        <v>2.2928597254866991</v>
      </c>
      <c r="H23" s="22">
        <f t="shared" si="8"/>
        <v>11.673730066535926</v>
      </c>
      <c r="I23" s="22">
        <f t="shared" si="8"/>
        <v>3.9319685199167447</v>
      </c>
      <c r="J23" s="22">
        <f t="shared" si="8"/>
        <v>12.275853186267677</v>
      </c>
      <c r="K23" s="22">
        <f t="shared" si="8"/>
        <v>1.4143164358477631</v>
      </c>
      <c r="L23" s="23"/>
      <c r="M23" s="22">
        <f t="shared" si="4"/>
        <v>2.5930368118849123</v>
      </c>
      <c r="N23" s="24">
        <f t="shared" si="4"/>
        <v>2.0768604319004385</v>
      </c>
      <c r="O23" s="24">
        <f>IF(Settings!$I$6&gt;69, 0.2*(N23), 0)</f>
        <v>0</v>
      </c>
      <c r="P23" s="25">
        <f t="shared" si="5"/>
        <v>11.386315380207481</v>
      </c>
      <c r="Q23" s="25">
        <f t="shared" si="5"/>
        <v>5.9433775439841057</v>
      </c>
      <c r="R23" s="25">
        <f t="shared" si="5"/>
        <v>7.0300081901949136</v>
      </c>
      <c r="S23" s="26">
        <f t="shared" si="9"/>
        <v>7.8863085026735069</v>
      </c>
      <c r="T23" s="26">
        <f t="shared" si="10"/>
        <v>8.1088029886018056</v>
      </c>
      <c r="U23" s="27">
        <f t="shared" si="11"/>
        <v>8.3148256944135053</v>
      </c>
      <c r="V23" s="27">
        <f t="shared" si="12"/>
        <v>7.5879245432483522</v>
      </c>
      <c r="W23" s="28">
        <f t="shared" si="13"/>
        <v>22.533371853946043</v>
      </c>
      <c r="X23" s="28">
        <f t="shared" si="14"/>
        <v>11.202641395561583</v>
      </c>
      <c r="Z23" s="23">
        <f t="shared" si="15"/>
        <v>4.0560416138516313</v>
      </c>
      <c r="AA23" s="23">
        <f t="shared" si="15"/>
        <v>21.638875567265007</v>
      </c>
      <c r="AC23">
        <v>9</v>
      </c>
      <c r="AE23" s="44">
        <f t="shared" si="16"/>
        <v>9.6269789666544039</v>
      </c>
      <c r="AG23">
        <f t="shared" si="17"/>
        <v>9.6269789666544039</v>
      </c>
      <c r="AH23" s="22">
        <f t="shared" si="18"/>
        <v>2.858979593824726</v>
      </c>
      <c r="AI23" s="22">
        <f t="shared" si="6"/>
        <v>12.751865141048009</v>
      </c>
      <c r="AJ23" s="22">
        <f t="shared" si="6"/>
        <v>4.6287541798255631</v>
      </c>
      <c r="AK23" s="22">
        <f t="shared" si="6"/>
        <v>13.403280620916666</v>
      </c>
      <c r="AL23" s="22">
        <f t="shared" si="6"/>
        <v>1.712604377587051</v>
      </c>
      <c r="AM23" s="23"/>
      <c r="AN23" s="22">
        <f t="shared" si="19"/>
        <v>2.913341632561167</v>
      </c>
      <c r="AO23" s="24">
        <f t="shared" si="19"/>
        <v>2.2873436715477995</v>
      </c>
      <c r="AP23" s="24">
        <f>IF(Settings!$I$6&gt;69, 0.2*(AO23), 0)</f>
        <v>0</v>
      </c>
      <c r="AQ23" s="25">
        <f t="shared" si="20"/>
        <v>12.285430550923474</v>
      </c>
      <c r="AR23" s="25">
        <f t="shared" si="7"/>
        <v>6.5208458068674915</v>
      </c>
      <c r="AS23" s="25">
        <f t="shared" si="7"/>
        <v>8.1102244026690631</v>
      </c>
      <c r="AT23" s="26">
        <f t="shared" si="21"/>
        <v>8.5545160502174991</v>
      </c>
      <c r="AU23" s="26">
        <f t="shared" si="22"/>
        <v>8.9333862930677359</v>
      </c>
      <c r="AV23" s="27">
        <f t="shared" si="23"/>
        <v>9.0892826267229356</v>
      </c>
      <c r="AW23" s="27">
        <f t="shared" si="24"/>
        <v>8.2887123416812063</v>
      </c>
      <c r="AX23" s="28">
        <f t="shared" si="25"/>
        <v>24.220886014820547</v>
      </c>
      <c r="AY23" s="28">
        <f t="shared" si="26"/>
        <v>12.161175678917012</v>
      </c>
      <c r="BA23" s="23">
        <f t="shared" si="27"/>
        <v>4.6471878981037733</v>
      </c>
      <c r="BB23" s="23">
        <f t="shared" si="27"/>
        <v>22.815808637631768</v>
      </c>
      <c r="CQ23" s="37"/>
    </row>
    <row r="24" spans="1:257" x14ac:dyDescent="0.3">
      <c r="A24" s="13">
        <v>21</v>
      </c>
      <c r="B24" s="11">
        <f>IF($C$8=FALSE,"",IF('Graph-outputs'!$DB$1=6,INDEX(Settings!$G$5:$G$34,'Calcs-control4'!A24),A24*5-5))</f>
        <v>100</v>
      </c>
      <c r="F24">
        <v>10</v>
      </c>
      <c r="G24" s="22">
        <f t="shared" si="8"/>
        <v>3.2310525880727958</v>
      </c>
      <c r="H24" s="22">
        <f t="shared" si="8"/>
        <v>13.398932158177313</v>
      </c>
      <c r="I24" s="22">
        <f t="shared" si="8"/>
        <v>5.0697416539291851</v>
      </c>
      <c r="J24" s="22">
        <f t="shared" si="8"/>
        <v>14.079475378683352</v>
      </c>
      <c r="K24" s="22">
        <f t="shared" si="8"/>
        <v>1.9040073337663097</v>
      </c>
      <c r="L24" s="23"/>
      <c r="M24" s="22">
        <f t="shared" si="4"/>
        <v>3.1096854131059932</v>
      </c>
      <c r="N24" s="24">
        <f t="shared" si="4"/>
        <v>2.4146525099687635</v>
      </c>
      <c r="O24" s="24">
        <f>IF(Settings!$I$6&gt;69, 0.2*(N24), 0)</f>
        <v>0</v>
      </c>
      <c r="P24" s="25">
        <f t="shared" si="5"/>
        <v>12.81969309339661</v>
      </c>
      <c r="Q24" s="25">
        <f t="shared" si="5"/>
        <v>6.8670521146091765</v>
      </c>
      <c r="R24" s="25">
        <f t="shared" si="5"/>
        <v>8.7752371628757473</v>
      </c>
      <c r="S24" s="26">
        <f t="shared" si="9"/>
        <v>8.9530695911270168</v>
      </c>
      <c r="T24" s="26">
        <f t="shared" si="10"/>
        <v>9.4305907882475992</v>
      </c>
      <c r="U24" s="27">
        <f t="shared" si="11"/>
        <v>9.5544342813043208</v>
      </c>
      <c r="V24" s="27">
        <f t="shared" si="12"/>
        <v>8.7093059028152542</v>
      </c>
      <c r="W24" s="28">
        <f t="shared" si="13"/>
        <v>25.213352368836304</v>
      </c>
      <c r="X24" s="28">
        <f t="shared" si="14"/>
        <v>12.731698245827198</v>
      </c>
      <c r="Z24" s="23">
        <f t="shared" si="15"/>
        <v>5.0095412502866683</v>
      </c>
      <c r="AA24" s="23">
        <f t="shared" si="15"/>
        <v>23.498820971329422</v>
      </c>
      <c r="AC24">
        <v>10</v>
      </c>
      <c r="AE24" s="44">
        <f t="shared" si="16"/>
        <v>10.124512523078607</v>
      </c>
      <c r="AG24">
        <f t="shared" si="17"/>
        <v>10.124512523078607</v>
      </c>
      <c r="AH24" s="22">
        <f t="shared" si="18"/>
        <v>3.3611248642723668</v>
      </c>
      <c r="AI24" s="22">
        <f t="shared" si="6"/>
        <v>13.615754060066813</v>
      </c>
      <c r="AJ24" s="22">
        <f t="shared" si="6"/>
        <v>5.2212449454215983</v>
      </c>
      <c r="AK24" s="22">
        <f t="shared" si="6"/>
        <v>14.305981552197357</v>
      </c>
      <c r="AL24" s="22">
        <f t="shared" si="6"/>
        <v>1.9701578304784066</v>
      </c>
      <c r="AM24" s="23"/>
      <c r="AN24" s="22">
        <f t="shared" si="19"/>
        <v>3.1761400081655</v>
      </c>
      <c r="AO24" s="24">
        <f t="shared" si="19"/>
        <v>2.4574722092535373</v>
      </c>
      <c r="AP24" s="24">
        <f>IF(Settings!$I$6&gt;69, 0.2*(AO24), 0)</f>
        <v>0</v>
      </c>
      <c r="AQ24" s="25">
        <f t="shared" si="20"/>
        <v>12.997863904239132</v>
      </c>
      <c r="AR24" s="25">
        <f t="shared" si="7"/>
        <v>6.9829758111782212</v>
      </c>
      <c r="AS24" s="25">
        <f t="shared" si="7"/>
        <v>9.0005557830836054</v>
      </c>
      <c r="AT24" s="26">
        <f t="shared" si="21"/>
        <v>9.0862191455138639</v>
      </c>
      <c r="AU24" s="26">
        <f t="shared" si="22"/>
        <v>9.5975504958768685</v>
      </c>
      <c r="AV24" s="27">
        <f t="shared" si="23"/>
        <v>9.7103554122821674</v>
      </c>
      <c r="AW24" s="27">
        <f t="shared" si="24"/>
        <v>8.8502401390434287</v>
      </c>
      <c r="AX24" s="28">
        <f t="shared" si="25"/>
        <v>25.542609347586172</v>
      </c>
      <c r="AY24" s="28">
        <f t="shared" si="26"/>
        <v>12.922086332304261</v>
      </c>
      <c r="BA24" s="23">
        <f t="shared" si="27"/>
        <v>5.132070796198267</v>
      </c>
      <c r="BB24" s="23">
        <f t="shared" si="27"/>
        <v>23.724002748277904</v>
      </c>
      <c r="CQ24" s="37"/>
    </row>
    <row r="25" spans="1:257" x14ac:dyDescent="0.3">
      <c r="A25" s="13">
        <v>22</v>
      </c>
      <c r="F25">
        <v>11</v>
      </c>
      <c r="G25" s="22">
        <f t="shared" si="8"/>
        <v>4.3585364505326929</v>
      </c>
      <c r="H25" s="22">
        <f t="shared" si="8"/>
        <v>15.150484488077087</v>
      </c>
      <c r="I25" s="22">
        <f t="shared" si="8"/>
        <v>6.3456943604488991</v>
      </c>
      <c r="J25" s="22">
        <f t="shared" si="8"/>
        <v>15.908178536992427</v>
      </c>
      <c r="K25" s="22">
        <f t="shared" si="8"/>
        <v>2.4661410926145901</v>
      </c>
      <c r="L25" s="23"/>
      <c r="M25" s="22">
        <f t="shared" si="4"/>
        <v>3.6556250199432547</v>
      </c>
      <c r="N25" s="24">
        <f t="shared" si="4"/>
        <v>2.7627994698309766</v>
      </c>
      <c r="O25" s="24">
        <f>IF(Settings!$I$6&gt;69, 0.2*(N25), 0)</f>
        <v>0</v>
      </c>
      <c r="P25" s="25">
        <f t="shared" si="5"/>
        <v>14.247514870258627</v>
      </c>
      <c r="Q25" s="25">
        <f t="shared" si="5"/>
        <v>7.801966928874644</v>
      </c>
      <c r="R25" s="25">
        <f t="shared" si="5"/>
        <v>10.6258520455154</v>
      </c>
      <c r="S25" s="26">
        <f t="shared" si="9"/>
        <v>10.023234450858652</v>
      </c>
      <c r="T25" s="26">
        <f t="shared" si="10"/>
        <v>10.783898478398477</v>
      </c>
      <c r="U25" s="27">
        <f t="shared" si="11"/>
        <v>10.814794731690949</v>
      </c>
      <c r="V25" s="27">
        <f t="shared" si="12"/>
        <v>9.8478149172501066</v>
      </c>
      <c r="W25" s="28">
        <f t="shared" si="13"/>
        <v>27.827519936418298</v>
      </c>
      <c r="X25" s="28">
        <f t="shared" si="14"/>
        <v>14.258670756876052</v>
      </c>
      <c r="Z25" s="23">
        <f t="shared" si="15"/>
        <v>6.0127376060406439</v>
      </c>
      <c r="AA25" s="23">
        <f t="shared" si="15"/>
        <v>25.268586617702788</v>
      </c>
      <c r="AC25">
        <v>11</v>
      </c>
      <c r="AE25" s="44">
        <f t="shared" si="16"/>
        <v>10.647759196839573</v>
      </c>
      <c r="AG25">
        <f t="shared" si="17"/>
        <v>10.647759196839573</v>
      </c>
      <c r="AH25" s="22">
        <f t="shared" si="18"/>
        <v>3.9398517174535188</v>
      </c>
      <c r="AI25" s="22">
        <f t="shared" si="6"/>
        <v>14.531014384263651</v>
      </c>
      <c r="AJ25" s="22">
        <f t="shared" si="6"/>
        <v>5.8809983440438769</v>
      </c>
      <c r="AK25" s="22">
        <f t="shared" si="6"/>
        <v>15.26170393714558</v>
      </c>
      <c r="AL25" s="22">
        <f t="shared" si="6"/>
        <v>2.260209602101233</v>
      </c>
      <c r="AM25" s="23"/>
      <c r="AN25" s="22">
        <f t="shared" si="19"/>
        <v>3.4602082356882837</v>
      </c>
      <c r="AO25" s="24">
        <f t="shared" si="19"/>
        <v>2.6390933721610215</v>
      </c>
      <c r="AP25" s="24">
        <f>IF(Settings!$I$6&gt;69, 0.2*(AO25), 0)</f>
        <v>0</v>
      </c>
      <c r="AQ25" s="25">
        <f t="shared" si="20"/>
        <v>13.745469104625272</v>
      </c>
      <c r="AR25" s="25">
        <f t="shared" si="7"/>
        <v>7.4717526720338405</v>
      </c>
      <c r="AS25" s="25">
        <f t="shared" si="7"/>
        <v>9.9639084534403448</v>
      </c>
      <c r="AT25" s="26">
        <f t="shared" si="21"/>
        <v>9.6461481645362106</v>
      </c>
      <c r="AU25" s="26">
        <f t="shared" si="22"/>
        <v>10.304135947180043</v>
      </c>
      <c r="AV25" s="27">
        <f t="shared" si="23"/>
        <v>10.36884203002773</v>
      </c>
      <c r="AW25" s="27">
        <f t="shared" si="24"/>
        <v>9.4451593497713731</v>
      </c>
      <c r="AX25" s="28">
        <f t="shared" si="25"/>
        <v>26.914720459910715</v>
      </c>
      <c r="AY25" s="28">
        <f t="shared" si="26"/>
        <v>13.721486342979087</v>
      </c>
      <c r="BA25" s="23">
        <f t="shared" si="27"/>
        <v>5.6546960829856232</v>
      </c>
      <c r="BB25" s="23">
        <f t="shared" si="27"/>
        <v>24.655212404564693</v>
      </c>
    </row>
    <row r="26" spans="1:257" x14ac:dyDescent="0.3">
      <c r="A26" s="13">
        <v>23</v>
      </c>
      <c r="F26">
        <v>12</v>
      </c>
      <c r="G26" s="22">
        <f t="shared" si="8"/>
        <v>5.6726709742267465</v>
      </c>
      <c r="H26" s="22">
        <f t="shared" si="8"/>
        <v>16.920750877794394</v>
      </c>
      <c r="I26" s="22">
        <f t="shared" si="8"/>
        <v>7.7512475108002556</v>
      </c>
      <c r="J26" s="22">
        <f t="shared" si="8"/>
        <v>17.753934653284446</v>
      </c>
      <c r="K26" s="22">
        <f t="shared" si="8"/>
        <v>3.0948085180380716</v>
      </c>
      <c r="L26" s="23"/>
      <c r="M26" s="22">
        <f t="shared" si="4"/>
        <v>4.2273239789819907</v>
      </c>
      <c r="N26" s="24">
        <f t="shared" si="4"/>
        <v>3.1196692655047129</v>
      </c>
      <c r="O26" s="24">
        <f>IF(Settings!$I$6&gt;69, 0.2*(N26), 0)</f>
        <v>0</v>
      </c>
      <c r="P26" s="25">
        <f t="shared" si="5"/>
        <v>15.665942505639201</v>
      </c>
      <c r="Q26" s="25">
        <f t="shared" si="5"/>
        <v>8.7423366947251804</v>
      </c>
      <c r="R26" s="25">
        <f t="shared" si="5"/>
        <v>12.551606251772798</v>
      </c>
      <c r="S26" s="26">
        <f t="shared" si="9"/>
        <v>11.092934615709376</v>
      </c>
      <c r="T26" s="26">
        <f t="shared" si="10"/>
        <v>12.160753402342285</v>
      </c>
      <c r="U26" s="27">
        <f t="shared" si="11"/>
        <v>12.090372313493006</v>
      </c>
      <c r="V26" s="27">
        <f t="shared" si="12"/>
        <v>10.998488070566356</v>
      </c>
      <c r="W26" s="28">
        <f t="shared" si="13"/>
        <v>30.368601102808956</v>
      </c>
      <c r="X26" s="28">
        <f t="shared" si="14"/>
        <v>15.776992054554343</v>
      </c>
      <c r="Z26" s="23">
        <f t="shared" si="15"/>
        <v>7.0502239689474173</v>
      </c>
      <c r="AA26" s="23">
        <f t="shared" si="15"/>
        <v>26.952544886713817</v>
      </c>
      <c r="AC26">
        <v>12</v>
      </c>
      <c r="AE26" s="44">
        <f t="shared" si="16"/>
        <v>11.198047871978659</v>
      </c>
      <c r="AG26">
        <f t="shared" si="17"/>
        <v>11.198047871978659</v>
      </c>
      <c r="AH26" s="22">
        <f t="shared" si="18"/>
        <v>4.604147646204237</v>
      </c>
      <c r="AI26" s="22">
        <f t="shared" si="6"/>
        <v>15.499817320263922</v>
      </c>
      <c r="AJ26" s="22">
        <f t="shared" si="6"/>
        <v>6.6140626784436636</v>
      </c>
      <c r="AK26" s="22">
        <f t="shared" si="6"/>
        <v>16.272604825514367</v>
      </c>
      <c r="AL26" s="22">
        <f t="shared" si="6"/>
        <v>2.585575446515445</v>
      </c>
      <c r="AM26" s="23"/>
      <c r="AN26" s="22">
        <f t="shared" si="19"/>
        <v>3.7669104745315654</v>
      </c>
      <c r="AO26" s="24">
        <f t="shared" si="19"/>
        <v>2.8328321839905253</v>
      </c>
      <c r="AP26" s="24">
        <f>IF(Settings!$I$6&gt;69, 0.2*(AO26), 0)</f>
        <v>0</v>
      </c>
      <c r="AQ26" s="25">
        <f t="shared" si="20"/>
        <v>14.529285575431352</v>
      </c>
      <c r="AR26" s="25">
        <f t="shared" si="7"/>
        <v>7.9879387362053809</v>
      </c>
      <c r="AS26" s="25">
        <f t="shared" si="7"/>
        <v>11.002196460607417</v>
      </c>
      <c r="AT26" s="26">
        <f t="shared" si="21"/>
        <v>10.235233550384642</v>
      </c>
      <c r="AU26" s="26">
        <f t="shared" si="22"/>
        <v>11.054945193716254</v>
      </c>
      <c r="AV26" s="27">
        <f t="shared" si="23"/>
        <v>11.066372522568233</v>
      </c>
      <c r="AW26" s="27">
        <f t="shared" si="24"/>
        <v>10.074881258171549</v>
      </c>
      <c r="AX26" s="28">
        <f t="shared" si="25"/>
        <v>28.336767853486723</v>
      </c>
      <c r="AY26" s="28">
        <f t="shared" si="26"/>
        <v>14.56024356956461</v>
      </c>
      <c r="BA26" s="23">
        <f t="shared" si="27"/>
        <v>6.2159504546778255</v>
      </c>
      <c r="BB26" s="23">
        <f t="shared" si="27"/>
        <v>25.608770241802183</v>
      </c>
    </row>
    <row r="27" spans="1:257" x14ac:dyDescent="0.3">
      <c r="A27" s="13">
        <v>24</v>
      </c>
      <c r="F27">
        <v>13</v>
      </c>
      <c r="G27" s="22">
        <f t="shared" si="8"/>
        <v>7.1660708357668508</v>
      </c>
      <c r="H27" s="22">
        <f t="shared" si="8"/>
        <v>18.703202868170742</v>
      </c>
      <c r="I27" s="22">
        <f t="shared" si="8"/>
        <v>9.2767472814367391</v>
      </c>
      <c r="J27" s="22">
        <f t="shared" si="8"/>
        <v>19.609901554276455</v>
      </c>
      <c r="K27" s="22">
        <f t="shared" si="8"/>
        <v>3.7828851168496085</v>
      </c>
      <c r="L27" s="23"/>
      <c r="M27" s="22">
        <f t="shared" si="4"/>
        <v>4.8215136489680557</v>
      </c>
      <c r="N27" s="24">
        <f t="shared" si="4"/>
        <v>3.4838260643746048</v>
      </c>
      <c r="O27" s="24">
        <f>IF(Settings!$I$6&gt;69, 0.2*(N27), 0)</f>
        <v>0</v>
      </c>
      <c r="P27" s="25">
        <f t="shared" si="5"/>
        <v>17.071857824317391</v>
      </c>
      <c r="Q27" s="25">
        <f t="shared" si="5"/>
        <v>9.6832779211139055</v>
      </c>
      <c r="R27" s="25">
        <f t="shared" si="5"/>
        <v>14.524733656511787</v>
      </c>
      <c r="S27" s="26">
        <f t="shared" si="9"/>
        <v>12.1589574065981</v>
      </c>
      <c r="T27" s="26">
        <f t="shared" si="10"/>
        <v>13.554231768525515</v>
      </c>
      <c r="U27" s="27">
        <f t="shared" si="11"/>
        <v>13.376420986842094</v>
      </c>
      <c r="V27" s="27">
        <f t="shared" si="12"/>
        <v>12.157081864310982</v>
      </c>
      <c r="W27" s="28">
        <f t="shared" si="13"/>
        <v>32.83155262962007</v>
      </c>
      <c r="X27" s="28">
        <f t="shared" si="14"/>
        <v>17.281308542565668</v>
      </c>
      <c r="Z27" s="23">
        <f t="shared" si="15"/>
        <v>8.1080826689914183</v>
      </c>
      <c r="AA27" s="23">
        <f t="shared" si="15"/>
        <v>28.554856163114522</v>
      </c>
      <c r="AC27">
        <v>13</v>
      </c>
      <c r="AE27" s="44">
        <f t="shared" si="16"/>
        <v>11.776776110822025</v>
      </c>
      <c r="AG27">
        <f t="shared" si="17"/>
        <v>11.776776110822025</v>
      </c>
      <c r="AH27" s="22">
        <f t="shared" si="18"/>
        <v>5.3634551603342651</v>
      </c>
      <c r="AI27" s="22">
        <f t="shared" si="6"/>
        <v>16.524313396402</v>
      </c>
      <c r="AJ27" s="22">
        <f t="shared" si="6"/>
        <v>7.4267407962725747</v>
      </c>
      <c r="AK27" s="22">
        <f t="shared" si="6"/>
        <v>17.3408072739585</v>
      </c>
      <c r="AL27" s="22">
        <f t="shared" si="6"/>
        <v>2.9490576566936362</v>
      </c>
      <c r="AM27" s="23"/>
      <c r="AN27" s="22">
        <f t="shared" si="19"/>
        <v>4.0976456551995426</v>
      </c>
      <c r="AO27" s="24">
        <f t="shared" si="19"/>
        <v>3.0393276555551187</v>
      </c>
      <c r="AP27" s="24">
        <f>IF(Settings!$I$6&gt;69, 0.2*(AO27), 0)</f>
        <v>0</v>
      </c>
      <c r="AQ27" s="25">
        <f t="shared" si="20"/>
        <v>15.350300014161025</v>
      </c>
      <c r="AR27" s="25">
        <f t="shared" si="7"/>
        <v>8.5322143410672275</v>
      </c>
      <c r="AS27" s="25">
        <f t="shared" si="7"/>
        <v>12.116687291989457</v>
      </c>
      <c r="AT27" s="26">
        <f t="shared" si="21"/>
        <v>10.854366320670712</v>
      </c>
      <c r="AU27" s="26">
        <f t="shared" si="22"/>
        <v>11.851735514499804</v>
      </c>
      <c r="AV27" s="27">
        <f t="shared" si="23"/>
        <v>11.804568387105592</v>
      </c>
      <c r="AW27" s="27">
        <f t="shared" si="24"/>
        <v>10.7408037076613</v>
      </c>
      <c r="AX27" s="28">
        <f t="shared" si="25"/>
        <v>29.807996646345863</v>
      </c>
      <c r="AY27" s="28">
        <f t="shared" si="26"/>
        <v>15.439108266208033</v>
      </c>
      <c r="BA27" s="23">
        <f t="shared" si="27"/>
        <v>6.816399046277267</v>
      </c>
      <c r="BB27" s="23">
        <f t="shared" si="27"/>
        <v>26.583867594873553</v>
      </c>
    </row>
    <row r="28" spans="1:257" x14ac:dyDescent="0.3">
      <c r="A28" s="13">
        <v>25</v>
      </c>
      <c r="B28" s="1"/>
      <c r="F28">
        <v>14</v>
      </c>
      <c r="G28" s="22">
        <f t="shared" si="8"/>
        <v>8.8275137746323189</v>
      </c>
      <c r="H28" s="22">
        <f t="shared" si="8"/>
        <v>20.492223576980003</v>
      </c>
      <c r="I28" s="22">
        <f t="shared" si="8"/>
        <v>10.911842613659864</v>
      </c>
      <c r="J28" s="22">
        <f t="shared" si="8"/>
        <v>21.470212541254003</v>
      </c>
      <c r="K28" s="22">
        <f t="shared" si="8"/>
        <v>4.5224953692376975</v>
      </c>
      <c r="L28" s="23"/>
      <c r="M28" s="22">
        <f t="shared" si="4"/>
        <v>5.4351712138522181</v>
      </c>
      <c r="N28" s="24">
        <f t="shared" si="4"/>
        <v>3.8539983376445845</v>
      </c>
      <c r="O28" s="24">
        <f>IF(Settings!$I$6&gt;69, 0.2*(N28), 0)</f>
        <v>0</v>
      </c>
      <c r="P28" s="25">
        <f t="shared" si="5"/>
        <v>18.462715847695719</v>
      </c>
      <c r="Q28" s="25">
        <f t="shared" si="5"/>
        <v>10.620666883903553</v>
      </c>
      <c r="R28" s="25">
        <f t="shared" si="5"/>
        <v>16.520416571591696</v>
      </c>
      <c r="S28" s="26">
        <f t="shared" si="9"/>
        <v>13.218620288034307</v>
      </c>
      <c r="T28" s="26">
        <f t="shared" si="10"/>
        <v>14.958302371158405</v>
      </c>
      <c r="U28" s="27">
        <f t="shared" si="11"/>
        <v>14.668844743212606</v>
      </c>
      <c r="V28" s="27">
        <f t="shared" si="12"/>
        <v>13.319945325037002</v>
      </c>
      <c r="W28" s="28">
        <f t="shared" si="13"/>
        <v>35.213061674795718</v>
      </c>
      <c r="X28" s="28">
        <f t="shared" si="14"/>
        <v>18.767251989056817</v>
      </c>
      <c r="Z28" s="23">
        <f t="shared" si="15"/>
        <v>9.1740261097170439</v>
      </c>
      <c r="AA28" s="23">
        <f t="shared" si="15"/>
        <v>30.079479114720474</v>
      </c>
      <c r="AC28">
        <v>14</v>
      </c>
      <c r="AE28" s="44">
        <f t="shared" si="16"/>
        <v>12.385413703354873</v>
      </c>
      <c r="AG28">
        <f>AE28</f>
        <v>12.385413703354873</v>
      </c>
      <c r="AH28" s="22">
        <f t="shared" si="18"/>
        <v>6.2275552078966498</v>
      </c>
      <c r="AI28" s="22">
        <f t="shared" si="6"/>
        <v>17.606614675645972</v>
      </c>
      <c r="AJ28" s="22">
        <f t="shared" si="6"/>
        <v>8.3255444274794534</v>
      </c>
      <c r="AK28" s="22">
        <f t="shared" si="6"/>
        <v>18.468380938034191</v>
      </c>
      <c r="AL28" s="22">
        <f t="shared" si="6"/>
        <v>3.3533851527142158</v>
      </c>
      <c r="AM28" s="23"/>
      <c r="AN28" s="22">
        <f t="shared" si="19"/>
        <v>4.4538397149440678</v>
      </c>
      <c r="AO28" s="24">
        <f t="shared" si="19"/>
        <v>3.2592301342858851</v>
      </c>
      <c r="AP28" s="24">
        <f>IF(Settings!$I$6&gt;69, 0.2*(AO28), 0)</f>
        <v>0</v>
      </c>
      <c r="AQ28" s="25">
        <f t="shared" si="20"/>
        <v>16.209433987239205</v>
      </c>
      <c r="AR28" s="25">
        <f t="shared" si="7"/>
        <v>9.1051616600125858</v>
      </c>
      <c r="AS28" s="25">
        <f t="shared" si="7"/>
        <v>13.30789150615567</v>
      </c>
      <c r="AT28" s="26">
        <f t="shared" si="21"/>
        <v>11.504387242730076</v>
      </c>
      <c r="AU28" s="26">
        <f t="shared" si="22"/>
        <v>12.696198399285333</v>
      </c>
      <c r="AV28" s="27">
        <f t="shared" si="23"/>
        <v>12.58503008616994</v>
      </c>
      <c r="AW28" s="27">
        <f t="shared" si="24"/>
        <v>11.444299539169881</v>
      </c>
      <c r="AX28" s="28">
        <f t="shared" si="25"/>
        <v>31.327324607342302</v>
      </c>
      <c r="AY28" s="28">
        <f t="shared" si="26"/>
        <v>16.358693525454189</v>
      </c>
      <c r="BA28" s="23">
        <f t="shared" si="27"/>
        <v>7.4562331740588368</v>
      </c>
      <c r="BB28" s="23">
        <f t="shared" si="27"/>
        <v>27.579546607738731</v>
      </c>
    </row>
    <row r="29" spans="1:257" x14ac:dyDescent="0.3">
      <c r="A29" s="13">
        <v>26</v>
      </c>
      <c r="F29">
        <v>15</v>
      </c>
      <c r="G29" s="22">
        <f t="shared" si="8"/>
        <v>10.642843534040084</v>
      </c>
      <c r="H29" s="22">
        <f t="shared" si="8"/>
        <v>22.28295754868239</v>
      </c>
      <c r="I29" s="22">
        <f t="shared" si="8"/>
        <v>12.645792257304329</v>
      </c>
      <c r="J29" s="22">
        <f t="shared" si="8"/>
        <v>23.329815208797786</v>
      </c>
      <c r="K29" s="22">
        <f t="shared" si="8"/>
        <v>5.3054016606116399</v>
      </c>
      <c r="L29" s="23"/>
      <c r="M29" s="22">
        <f t="shared" si="4"/>
        <v>6.0655035616495301</v>
      </c>
      <c r="N29" s="24">
        <f t="shared" si="4"/>
        <v>4.2290541830964665</v>
      </c>
      <c r="O29" s="24">
        <f>IF(Settings!$I$6&gt;69, 0.2*(N29), 0)</f>
        <v>0</v>
      </c>
      <c r="P29" s="25">
        <f t="shared" si="5"/>
        <v>19.836435414721144</v>
      </c>
      <c r="Q29" s="25">
        <f t="shared" si="5"/>
        <v>11.551025434128061</v>
      </c>
      <c r="R29" s="25">
        <f t="shared" si="5"/>
        <v>18.516979455587446</v>
      </c>
      <c r="S29" s="26">
        <f t="shared" si="9"/>
        <v>14.269675917808428</v>
      </c>
      <c r="T29" s="26">
        <f t="shared" si="10"/>
        <v>16.367701552652605</v>
      </c>
      <c r="U29" s="27">
        <f t="shared" si="11"/>
        <v>15.964091370727317</v>
      </c>
      <c r="V29" s="27">
        <f t="shared" si="12"/>
        <v>14.483922406643554</v>
      </c>
      <c r="W29" s="28">
        <f t="shared" si="13"/>
        <v>37.511168641679468</v>
      </c>
      <c r="X29" s="28">
        <f t="shared" si="14"/>
        <v>20.231264459040634</v>
      </c>
      <c r="Z29" s="23">
        <f t="shared" si="15"/>
        <v>10.237425050530156</v>
      </c>
      <c r="AA29" s="23">
        <f t="shared" si="15"/>
        <v>31.530180472689544</v>
      </c>
      <c r="AC29">
        <v>15</v>
      </c>
      <c r="AE29" s="44">
        <f t="shared" si="16"/>
        <v>13.025506400031523</v>
      </c>
      <c r="AG29">
        <f t="shared" si="17"/>
        <v>13.025506400031523</v>
      </c>
      <c r="AH29" s="22">
        <f t="shared" si="18"/>
        <v>7.2064145769121666</v>
      </c>
      <c r="AI29" s="22">
        <f t="shared" si="6"/>
        <v>18.748774823099591</v>
      </c>
      <c r="AJ29" s="22">
        <f t="shared" si="6"/>
        <v>9.3171356804130436</v>
      </c>
      <c r="AK29" s="22">
        <f t="shared" si="6"/>
        <v>19.657320454401603</v>
      </c>
      <c r="AL29" s="22">
        <f t="shared" si="6"/>
        <v>3.8011439903325099</v>
      </c>
      <c r="AM29" s="23"/>
      <c r="AN29" s="22">
        <f t="shared" si="19"/>
        <v>4.8369362334486912</v>
      </c>
      <c r="AO29" s="24">
        <f t="shared" si="19"/>
        <v>3.4931981496838134</v>
      </c>
      <c r="AP29" s="24">
        <f>IF(Settings!$I$6&gt;69, 0.2*(AO29), 0)</f>
        <v>0</v>
      </c>
      <c r="AQ29" s="25">
        <f t="shared" si="20"/>
        <v>17.107530470063239</v>
      </c>
      <c r="AR29" s="25">
        <f t="shared" si="7"/>
        <v>9.707247529170381</v>
      </c>
      <c r="AS29" s="25">
        <f t="shared" si="7"/>
        <v>14.575454768500629</v>
      </c>
      <c r="AT29" s="26">
        <f t="shared" si="21"/>
        <v>12.186075022223816</v>
      </c>
      <c r="AU29" s="26">
        <f t="shared" si="22"/>
        <v>13.589936791645828</v>
      </c>
      <c r="AV29" s="27">
        <f t="shared" si="23"/>
        <v>13.409322987404071</v>
      </c>
      <c r="AW29" s="27">
        <f t="shared" si="24"/>
        <v>12.186703635014736</v>
      </c>
      <c r="AX29" s="28">
        <f t="shared" si="25"/>
        <v>32.893319396865408</v>
      </c>
      <c r="AY29" s="28">
        <f t="shared" si="26"/>
        <v>17.319454633113178</v>
      </c>
      <c r="BA29" s="23">
        <f t="shared" si="27"/>
        <v>8.1352191922227686</v>
      </c>
      <c r="BB29" s="23">
        <f t="shared" si="27"/>
        <v>28.594692913053883</v>
      </c>
      <c r="BD29" s="1"/>
      <c r="BE29" s="1"/>
      <c r="BF29" s="1"/>
      <c r="BG29" s="1"/>
      <c r="BH29" s="1"/>
      <c r="BI29" s="1"/>
      <c r="BJ29" s="1"/>
      <c r="BK29" s="1"/>
      <c r="BL29" s="1"/>
      <c r="BM29" s="1"/>
      <c r="BN29" s="37"/>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37"/>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row>
    <row r="30" spans="1:257" x14ac:dyDescent="0.3">
      <c r="A30" s="13">
        <v>27</v>
      </c>
      <c r="F30">
        <v>16</v>
      </c>
      <c r="G30" s="22">
        <f t="shared" si="8"/>
        <v>12.595816669853894</v>
      </c>
      <c r="H30" s="22">
        <f t="shared" si="8"/>
        <v>24.071193158823732</v>
      </c>
      <c r="I30" s="22">
        <f t="shared" si="8"/>
        <v>14.467712278899473</v>
      </c>
      <c r="J30" s="22">
        <f t="shared" si="8"/>
        <v>25.184345109690391</v>
      </c>
      <c r="K30" s="22">
        <f t="shared" si="8"/>
        <v>6.1233183054585849</v>
      </c>
      <c r="L30" s="23"/>
      <c r="M30" s="22">
        <f t="shared" ref="M30:N84" si="28">M$4*(1-EXP(-M$5*$F30))^M$6</f>
        <v>6.7099321645779026</v>
      </c>
      <c r="N30" s="24">
        <f t="shared" si="28"/>
        <v>4.6079818043996132</v>
      </c>
      <c r="O30" s="24">
        <f>IF(Settings!$I$6&gt;69, 0.2*(N30), 0)</f>
        <v>0</v>
      </c>
      <c r="P30" s="25">
        <f t="shared" si="5"/>
        <v>21.191315723285221</v>
      </c>
      <c r="Q30" s="25">
        <f>Q$4*(1-EXP(-Q$5*$F30))^Q$6</f>
        <v>12.47142757980199</v>
      </c>
      <c r="R30" s="25">
        <f>R$4*(1-EXP(-R$5*$F30))^R$6</f>
        <v>20.495891712475967</v>
      </c>
      <c r="S30" s="26">
        <f t="shared" si="9"/>
        <v>15.310238705809169</v>
      </c>
      <c r="T30" s="26">
        <f t="shared" si="10"/>
        <v>17.777831172940239</v>
      </c>
      <c r="U30" s="27">
        <f t="shared" si="11"/>
        <v>17.259069184775292</v>
      </c>
      <c r="V30" s="27">
        <f t="shared" si="12"/>
        <v>15.646275553235427</v>
      </c>
      <c r="W30" s="28">
        <f t="shared" si="13"/>
        <v>39.724977245064537</v>
      </c>
      <c r="X30" s="28">
        <f t="shared" si="14"/>
        <v>21.670460956504932</v>
      </c>
      <c r="Z30" s="23">
        <f t="shared" si="15"/>
        <v>11.289261558756806</v>
      </c>
      <c r="AA30" s="23">
        <f t="shared" si="15"/>
        <v>32.910544337602175</v>
      </c>
      <c r="AC30">
        <v>16</v>
      </c>
      <c r="AE30" s="44">
        <f t="shared" si="16"/>
        <v>13.698679837501498</v>
      </c>
      <c r="AG30">
        <f t="shared" si="17"/>
        <v>13.698679837501498</v>
      </c>
      <c r="AH30" s="22">
        <f t="shared" si="18"/>
        <v>8.3099948012734366</v>
      </c>
      <c r="AI30" s="22">
        <f t="shared" si="18"/>
        <v>19.952766945866102</v>
      </c>
      <c r="AJ30" s="22">
        <f t="shared" si="18"/>
        <v>10.408254498077639</v>
      </c>
      <c r="AK30" s="22">
        <f t="shared" si="18"/>
        <v>20.909521548459516</v>
      </c>
      <c r="AL30" s="22">
        <f t="shared" si="18"/>
        <v>4.2946988352945299</v>
      </c>
      <c r="AM30" s="23"/>
      <c r="AN30" s="22">
        <f t="shared" si="19"/>
        <v>5.2483853337968229</v>
      </c>
      <c r="AO30" s="24">
        <f t="shared" si="19"/>
        <v>3.7418947106278626</v>
      </c>
      <c r="AP30" s="24">
        <f>IF(Settings!$I$6&gt;69, 0.2*(AO30), 0)</f>
        <v>0</v>
      </c>
      <c r="AQ30" s="25">
        <f t="shared" si="20"/>
        <v>18.045339338248937</v>
      </c>
      <c r="AR30" s="25">
        <f t="shared" si="20"/>
        <v>10.338805388020059</v>
      </c>
      <c r="AS30" s="25">
        <f t="shared" si="20"/>
        <v>15.918056303855522</v>
      </c>
      <c r="AT30" s="26">
        <f t="shared" si="21"/>
        <v>12.900133506967647</v>
      </c>
      <c r="AU30" s="26">
        <f t="shared" si="22"/>
        <v>14.534440082117657</v>
      </c>
      <c r="AV30" s="27">
        <f t="shared" si="23"/>
        <v>14.278961663532719</v>
      </c>
      <c r="AW30" s="27">
        <f t="shared" si="24"/>
        <v>12.969298514812968</v>
      </c>
      <c r="AX30" s="28">
        <f t="shared" si="25"/>
        <v>34.504177586315009</v>
      </c>
      <c r="AY30" s="28">
        <f t="shared" si="26"/>
        <v>18.321667483468993</v>
      </c>
      <c r="BA30" s="23">
        <f t="shared" si="27"/>
        <v>8.8526502669970313</v>
      </c>
      <c r="BB30" s="23">
        <f t="shared" si="27"/>
        <v>29.628029067591036</v>
      </c>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EB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7" x14ac:dyDescent="0.3">
      <c r="A31" s="13">
        <v>28</v>
      </c>
      <c r="F31">
        <v>17</v>
      </c>
      <c r="G31" s="22">
        <f t="shared" si="8"/>
        <v>14.668862759659405</v>
      </c>
      <c r="H31" s="22">
        <f t="shared" si="8"/>
        <v>25.853268726465551</v>
      </c>
      <c r="I31" s="22">
        <f t="shared" si="8"/>
        <v>16.36677337454665</v>
      </c>
      <c r="J31" s="22">
        <f t="shared" si="8"/>
        <v>27.030024822823734</v>
      </c>
      <c r="K31" s="22">
        <f t="shared" si="8"/>
        <v>6.9681558917847486</v>
      </c>
      <c r="L31" s="23"/>
      <c r="M31" s="22">
        <f t="shared" si="28"/>
        <v>7.3660788998030817</v>
      </c>
      <c r="N31" s="24">
        <f t="shared" si="28"/>
        <v>4.9898737710914247</v>
      </c>
      <c r="O31" s="24">
        <f>IF(Settings!$I$6&gt;69, 0.2*(N31), 0)</f>
        <v>0</v>
      </c>
      <c r="P31" s="25">
        <f t="shared" ref="P31:R84" si="29">P$4*(1-EXP(-P$5*$F31))^P$6</f>
        <v>22.525971346835828</v>
      </c>
      <c r="Q31" s="25">
        <f t="shared" si="29"/>
        <v>13.379421983122118</v>
      </c>
      <c r="R31" s="25">
        <f t="shared" si="29"/>
        <v>22.441642865596648</v>
      </c>
      <c r="S31" s="26">
        <f t="shared" si="9"/>
        <v>16.338726888369099</v>
      </c>
      <c r="T31" s="26">
        <f t="shared" si="10"/>
        <v>19.184673994489337</v>
      </c>
      <c r="U31" s="27">
        <f t="shared" si="11"/>
        <v>18.551080492084605</v>
      </c>
      <c r="V31" s="27">
        <f t="shared" si="12"/>
        <v>16.804624672202607</v>
      </c>
      <c r="W31" s="28">
        <f t="shared" si="13"/>
        <v>41.854428279055206</v>
      </c>
      <c r="X31" s="28">
        <f t="shared" si="14"/>
        <v>23.082519744507277</v>
      </c>
      <c r="Z31" s="23">
        <f t="shared" ref="Z31:AA84" si="30">Z$4*(1-EXP(-Z$5*$F31))^Z$6</f>
        <v>12.32203400297508</v>
      </c>
      <c r="AA31" s="23">
        <f t="shared" si="30"/>
        <v>34.223981034334884</v>
      </c>
      <c r="AC31">
        <v>17</v>
      </c>
      <c r="AE31" s="44">
        <f t="shared" si="16"/>
        <v>14.40664366722172</v>
      </c>
      <c r="AG31">
        <f t="shared" si="17"/>
        <v>14.40664366722172</v>
      </c>
      <c r="AH31" s="22">
        <f t="shared" si="18"/>
        <v>9.5480213758340469</v>
      </c>
      <c r="AI31" s="22">
        <f t="shared" si="18"/>
        <v>21.220459146756088</v>
      </c>
      <c r="AJ31" s="22">
        <f t="shared" si="18"/>
        <v>11.605631055443403</v>
      </c>
      <c r="AK31" s="22">
        <f t="shared" si="18"/>
        <v>22.226754831077066</v>
      </c>
      <c r="AL31" s="22">
        <f t="shared" si="18"/>
        <v>4.8361064942255165</v>
      </c>
      <c r="AM31" s="23"/>
      <c r="AN31" s="22">
        <f t="shared" si="19"/>
        <v>5.689630723676375</v>
      </c>
      <c r="AO31" s="24">
        <f t="shared" si="19"/>
        <v>4.0059830112596737</v>
      </c>
      <c r="AP31" s="24">
        <f>IF(Settings!$I$6&gt;69, 0.2*(AO31), 0)</f>
        <v>0</v>
      </c>
      <c r="AQ31" s="25">
        <f t="shared" si="20"/>
        <v>19.023501834492983</v>
      </c>
      <c r="AR31" s="25">
        <f t="shared" si="20"/>
        <v>11.000016511530273</v>
      </c>
      <c r="AS31" s="25">
        <f t="shared" si="20"/>
        <v>17.333318268228506</v>
      </c>
      <c r="AT31" s="26">
        <f t="shared" si="21"/>
        <v>13.647177925491606</v>
      </c>
      <c r="AU31" s="26">
        <f t="shared" si="22"/>
        <v>15.531056880402021</v>
      </c>
      <c r="AV31" s="27">
        <f t="shared" si="23"/>
        <v>15.195392499332343</v>
      </c>
      <c r="AW31" s="27">
        <f t="shared" si="24"/>
        <v>13.793298445391457</v>
      </c>
      <c r="AX31" s="28">
        <f t="shared" si="25"/>
        <v>36.157706087756068</v>
      </c>
      <c r="AY31" s="28">
        <f t="shared" si="26"/>
        <v>19.365406249524366</v>
      </c>
      <c r="BA31" s="23">
        <f t="shared" ref="BA31:BB84" si="31">BA$4*(1-EXP(-BA$5*$AG31))^BA$6</f>
        <v>9.6073030954718295</v>
      </c>
      <c r="BB31" s="23">
        <f t="shared" si="31"/>
        <v>30.678108947298135</v>
      </c>
    </row>
    <row r="32" spans="1:257" x14ac:dyDescent="0.3">
      <c r="A32" s="13">
        <v>29</v>
      </c>
      <c r="F32">
        <v>18</v>
      </c>
      <c r="G32" s="22">
        <f t="shared" si="8"/>
        <v>16.843742669459438</v>
      </c>
      <c r="H32" s="22">
        <f t="shared" si="8"/>
        <v>27.62599631747327</v>
      </c>
      <c r="I32" s="22">
        <f t="shared" si="8"/>
        <v>18.332355995367045</v>
      </c>
      <c r="J32" s="22">
        <f t="shared" si="8"/>
        <v>28.86358199607341</v>
      </c>
      <c r="K32" s="22">
        <f t="shared" si="8"/>
        <v>7.8322036727975624</v>
      </c>
      <c r="L32" s="23"/>
      <c r="M32" s="22">
        <f t="shared" si="28"/>
        <v>8.031752753750272</v>
      </c>
      <c r="N32" s="24">
        <f t="shared" si="28"/>
        <v>5.3739141176350049</v>
      </c>
      <c r="O32" s="24">
        <f>IF(Settings!$I$6&gt;69, 0.2*(N32), 0)</f>
        <v>0</v>
      </c>
      <c r="P32" s="25">
        <f t="shared" si="29"/>
        <v>23.839280755485788</v>
      </c>
      <c r="Q32" s="25">
        <f t="shared" si="29"/>
        <v>14.2729669238994</v>
      </c>
      <c r="R32" s="25">
        <f t="shared" si="29"/>
        <v>24.341537310862392</v>
      </c>
      <c r="S32" s="26">
        <f t="shared" si="9"/>
        <v>17.353816074790412</v>
      </c>
      <c r="T32" s="26">
        <f t="shared" si="10"/>
        <v>20.584722562602462</v>
      </c>
      <c r="U32" s="27">
        <f t="shared" si="11"/>
        <v>19.837767547529875</v>
      </c>
      <c r="V32" s="27">
        <f t="shared" si="12"/>
        <v>17.956897606357625</v>
      </c>
      <c r="W32" s="28">
        <f t="shared" si="13"/>
        <v>43.900120966642874</v>
      </c>
      <c r="X32" s="28">
        <f t="shared" si="14"/>
        <v>24.46559347205886</v>
      </c>
      <c r="Z32" s="23">
        <f t="shared" si="30"/>
        <v>13.329633867407763</v>
      </c>
      <c r="AA32" s="23">
        <f t="shared" si="30"/>
        <v>35.473735537603709</v>
      </c>
      <c r="AC32">
        <v>18</v>
      </c>
      <c r="AE32" s="44">
        <f t="shared" si="16"/>
        <v>15.151195897440212</v>
      </c>
      <c r="AG32">
        <f t="shared" si="17"/>
        <v>15.151195897440212</v>
      </c>
      <c r="AH32" s="22">
        <f t="shared" si="18"/>
        <v>10.929713788928655</v>
      </c>
      <c r="AI32" s="22">
        <f t="shared" si="18"/>
        <v>22.553587763343522</v>
      </c>
      <c r="AJ32" s="22">
        <f t="shared" si="18"/>
        <v>12.915882344482599</v>
      </c>
      <c r="AK32" s="22">
        <f t="shared" si="18"/>
        <v>23.610637283376313</v>
      </c>
      <c r="AL32" s="22">
        <f t="shared" si="18"/>
        <v>5.4270232123194253</v>
      </c>
      <c r="AM32" s="23"/>
      <c r="AN32" s="22">
        <f t="shared" si="19"/>
        <v>6.1620947670476447</v>
      </c>
      <c r="AO32" s="24">
        <f t="shared" si="19"/>
        <v>4.286121504041259</v>
      </c>
      <c r="AP32" s="24">
        <f>IF(Settings!$I$6&gt;69, 0.2*(AO32), 0)</f>
        <v>0</v>
      </c>
      <c r="AQ32" s="25">
        <f t="shared" si="20"/>
        <v>20.042534057295391</v>
      </c>
      <c r="AR32" s="25">
        <f t="shared" si="20"/>
        <v>11.690890761103139</v>
      </c>
      <c r="AS32" s="25">
        <f t="shared" si="20"/>
        <v>18.817730903242087</v>
      </c>
      <c r="AT32" s="26">
        <f t="shared" si="21"/>
        <v>14.427720200762259</v>
      </c>
      <c r="AU32" s="26">
        <f t="shared" si="22"/>
        <v>16.580965647861309</v>
      </c>
      <c r="AV32" s="27">
        <f t="shared" si="23"/>
        <v>16.159974572587728</v>
      </c>
      <c r="AW32" s="27">
        <f t="shared" si="24"/>
        <v>14.659832046173289</v>
      </c>
      <c r="AX32" s="28">
        <f t="shared" si="25"/>
        <v>37.851306677890094</v>
      </c>
      <c r="AY32" s="28">
        <f t="shared" si="26"/>
        <v>20.450520554109584</v>
      </c>
      <c r="BA32" s="23">
        <f t="shared" si="31"/>
        <v>10.3974017683359</v>
      </c>
      <c r="BB32" s="23">
        <f t="shared" si="31"/>
        <v>31.74331332288406</v>
      </c>
    </row>
    <row r="33" spans="1:95" x14ac:dyDescent="0.3">
      <c r="A33" s="13">
        <v>30</v>
      </c>
      <c r="F33">
        <v>19</v>
      </c>
      <c r="G33" s="22">
        <f t="shared" si="8"/>
        <v>19.102100232718083</v>
      </c>
      <c r="H33" s="22">
        <f t="shared" si="8"/>
        <v>29.386599029597114</v>
      </c>
      <c r="I33" s="22">
        <f t="shared" si="8"/>
        <v>20.354170141597773</v>
      </c>
      <c r="J33" s="22">
        <f t="shared" si="8"/>
        <v>30.682181863991843</v>
      </c>
      <c r="K33" s="22">
        <f t="shared" si="8"/>
        <v>8.7082587324282947</v>
      </c>
      <c r="L33" s="23"/>
      <c r="M33" s="22">
        <f t="shared" si="28"/>
        <v>8.7049373563595704</v>
      </c>
      <c r="N33" s="24">
        <f t="shared" si="28"/>
        <v>5.7593676191993746</v>
      </c>
      <c r="O33" s="24">
        <f>IF(Settings!$I$6&gt;69, 0.2*(N33), 0)</f>
        <v>0</v>
      </c>
      <c r="P33" s="25">
        <f t="shared" si="29"/>
        <v>25.130344925556997</v>
      </c>
      <c r="Q33" s="25">
        <f t="shared" si="29"/>
        <v>15.150375211083594</v>
      </c>
      <c r="R33" s="25">
        <f t="shared" si="29"/>
        <v>26.185443208823735</v>
      </c>
      <c r="S33" s="26">
        <f t="shared" si="9"/>
        <v>18.354401459490276</v>
      </c>
      <c r="T33" s="26">
        <f t="shared" si="10"/>
        <v>21.974918754627346</v>
      </c>
      <c r="U33" s="27">
        <f t="shared" si="11"/>
        <v>21.117068035957907</v>
      </c>
      <c r="V33" s="27">
        <f t="shared" si="12"/>
        <v>19.101289369238124</v>
      </c>
      <c r="W33" s="28">
        <f t="shared" si="13"/>
        <v>45.863170525741715</v>
      </c>
      <c r="X33" s="28">
        <f t="shared" si="14"/>
        <v>25.818236266291549</v>
      </c>
      <c r="Z33" s="23">
        <f t="shared" si="30"/>
        <v>14.307208460475719</v>
      </c>
      <c r="AA33" s="23">
        <f t="shared" si="30"/>
        <v>36.662895488993847</v>
      </c>
      <c r="AC33">
        <v>19</v>
      </c>
      <c r="AE33" s="44">
        <f t="shared" si="16"/>
        <v>15.934227459578645</v>
      </c>
      <c r="AG33">
        <f t="shared" si="17"/>
        <v>15.934227459578645</v>
      </c>
      <c r="AH33" s="22">
        <f t="shared" si="18"/>
        <v>12.463479006529317</v>
      </c>
      <c r="AI33" s="22">
        <f t="shared" si="18"/>
        <v>23.95372830091209</v>
      </c>
      <c r="AJ33" s="22">
        <f t="shared" si="18"/>
        <v>14.345392556793168</v>
      </c>
      <c r="AK33" s="22">
        <f t="shared" si="18"/>
        <v>25.06260147132021</v>
      </c>
      <c r="AL33" s="22">
        <f t="shared" si="18"/>
        <v>6.0686081193825174</v>
      </c>
      <c r="AM33" s="23"/>
      <c r="AN33" s="22">
        <f t="shared" si="19"/>
        <v>6.6671614982560099</v>
      </c>
      <c r="AO33" s="24">
        <f t="shared" si="19"/>
        <v>4.5829583017546547</v>
      </c>
      <c r="AP33" s="24">
        <f>IF(Settings!$I$6&gt;69, 0.2*(AO33), 0)</f>
        <v>0</v>
      </c>
      <c r="AQ33" s="25">
        <f t="shared" si="20"/>
        <v>21.102809543127439</v>
      </c>
      <c r="AR33" s="25">
        <f t="shared" si="20"/>
        <v>12.411247135294808</v>
      </c>
      <c r="AS33" s="25">
        <f t="shared" si="20"/>
        <v>20.366598518069324</v>
      </c>
      <c r="AT33" s="26">
        <f t="shared" si="21"/>
        <v>15.242153403894299</v>
      </c>
      <c r="AU33" s="26">
        <f t="shared" si="22"/>
        <v>17.685143332985394</v>
      </c>
      <c r="AV33" s="27">
        <f t="shared" si="23"/>
        <v>17.173958801206989</v>
      </c>
      <c r="AW33" s="27">
        <f t="shared" si="24"/>
        <v>15.569923395592859</v>
      </c>
      <c r="AX33" s="28">
        <f t="shared" si="25"/>
        <v>39.581964343839104</v>
      </c>
      <c r="AY33" s="28">
        <f t="shared" si="26"/>
        <v>21.576612443142736</v>
      </c>
      <c r="BA33" s="23">
        <f t="shared" si="31"/>
        <v>11.220591073613416</v>
      </c>
      <c r="BB33" s="23">
        <f t="shared" si="31"/>
        <v>32.821846852007695</v>
      </c>
    </row>
    <row r="34" spans="1:95" x14ac:dyDescent="0.3">
      <c r="A34" s="13">
        <v>31</v>
      </c>
      <c r="F34">
        <v>20</v>
      </c>
      <c r="G34" s="22">
        <f t="shared" si="8"/>
        <v>21.425909917426157</v>
      </c>
      <c r="H34" s="22">
        <f t="shared" si="8"/>
        <v>31.132658742345956</v>
      </c>
      <c r="I34" s="22">
        <f t="shared" si="8"/>
        <v>22.422345686484917</v>
      </c>
      <c r="J34" s="22">
        <f t="shared" si="8"/>
        <v>32.483371011963357</v>
      </c>
      <c r="K34" s="22">
        <f t="shared" si="8"/>
        <v>9.589710709387143</v>
      </c>
      <c r="L34" s="23"/>
      <c r="M34" s="22">
        <f t="shared" si="28"/>
        <v>9.3837792948756586</v>
      </c>
      <c r="N34" s="24">
        <f t="shared" si="28"/>
        <v>6.1455707669456672</v>
      </c>
      <c r="O34" s="24">
        <f>IF(Settings!$I$6&gt;69, 0.2*(N34), 0)</f>
        <v>0</v>
      </c>
      <c r="P34" s="25">
        <f t="shared" si="29"/>
        <v>26.398453630128714</v>
      </c>
      <c r="Q34" s="25">
        <f t="shared" si="29"/>
        <v>16.010267158981193</v>
      </c>
      <c r="R34" s="25">
        <f t="shared" si="29"/>
        <v>27.965520287049991</v>
      </c>
      <c r="S34" s="26">
        <f t="shared" si="9"/>
        <v>19.339566702797192</v>
      </c>
      <c r="T34" s="26">
        <f t="shared" si="10"/>
        <v>23.352601910466735</v>
      </c>
      <c r="U34" s="27">
        <f t="shared" si="11"/>
        <v>22.387177950955856</v>
      </c>
      <c r="V34" s="27">
        <f t="shared" si="12"/>
        <v>20.236228182524872</v>
      </c>
      <c r="W34" s="28">
        <f t="shared" si="13"/>
        <v>47.745093742999465</v>
      </c>
      <c r="X34" s="28">
        <f t="shared" si="14"/>
        <v>27.139343293646075</v>
      </c>
      <c r="Z34" s="23">
        <f t="shared" si="30"/>
        <v>15.251019327063375</v>
      </c>
      <c r="AA34" s="23">
        <f t="shared" si="30"/>
        <v>37.794398825282329</v>
      </c>
      <c r="AC34">
        <v>20</v>
      </c>
      <c r="AE34" s="44">
        <f t="shared" si="16"/>
        <v>16.75772701061085</v>
      </c>
      <c r="AG34">
        <f t="shared" si="17"/>
        <v>16.75772701061085</v>
      </c>
      <c r="AH34" s="22">
        <f t="shared" si="18"/>
        <v>14.156573556433587</v>
      </c>
      <c r="AI34" s="22">
        <f t="shared" si="18"/>
        <v>25.42226411253376</v>
      </c>
      <c r="AJ34" s="22">
        <f t="shared" si="18"/>
        <v>15.900177343200937</v>
      </c>
      <c r="AK34" s="22">
        <f t="shared" si="18"/>
        <v>26.583862582762173</v>
      </c>
      <c r="AL34" s="22">
        <f t="shared" si="18"/>
        <v>6.7614258966651972</v>
      </c>
      <c r="AM34" s="23"/>
      <c r="AN34" s="22">
        <f t="shared" si="19"/>
        <v>7.2061575197223444</v>
      </c>
      <c r="AO34" s="24">
        <f t="shared" si="19"/>
        <v>4.897124874910145</v>
      </c>
      <c r="AP34" s="24">
        <f>IF(Settings!$I$6&gt;69, 0.2*(AO34), 0)</f>
        <v>0</v>
      </c>
      <c r="AQ34" s="25">
        <f t="shared" si="20"/>
        <v>22.204541042642838</v>
      </c>
      <c r="AR34" s="25">
        <f t="shared" si="20"/>
        <v>13.160694458092888</v>
      </c>
      <c r="AS34" s="25">
        <f t="shared" si="20"/>
        <v>21.97401129394375</v>
      </c>
      <c r="AT34" s="26">
        <f t="shared" si="21"/>
        <v>16.090735440677655</v>
      </c>
      <c r="AU34" s="26">
        <f t="shared" si="22"/>
        <v>18.844332223384491</v>
      </c>
      <c r="AV34" s="27">
        <f t="shared" si="23"/>
        <v>18.238465379365493</v>
      </c>
      <c r="AW34" s="27">
        <f t="shared" si="24"/>
        <v>16.524471673146945</v>
      </c>
      <c r="AX34" s="28">
        <f t="shared" si="25"/>
        <v>41.346240208627314</v>
      </c>
      <c r="AY34" s="28">
        <f t="shared" si="26"/>
        <v>22.743013521383308</v>
      </c>
      <c r="BA34" s="23">
        <f t="shared" si="31"/>
        <v>12.073921540349124</v>
      </c>
      <c r="BB34" s="23">
        <f t="shared" si="31"/>
        <v>33.911736736635781</v>
      </c>
    </row>
    <row r="35" spans="1:95" x14ac:dyDescent="0.3">
      <c r="A35" s="13">
        <v>32</v>
      </c>
      <c r="F35">
        <v>21</v>
      </c>
      <c r="G35" s="22">
        <f t="shared" si="8"/>
        <v>23.797827632726456</v>
      </c>
      <c r="H35" s="22">
        <f t="shared" si="8"/>
        <v>32.862072122255618</v>
      </c>
      <c r="I35" s="22">
        <f t="shared" si="8"/>
        <v>24.527498232349743</v>
      </c>
      <c r="J35" s="22">
        <f t="shared" si="8"/>
        <v>34.265030020607945</v>
      </c>
      <c r="K35" s="22">
        <f t="shared" si="8"/>
        <v>10.470590362311079</v>
      </c>
      <c r="L35" s="23"/>
      <c r="M35" s="22">
        <f t="shared" si="28"/>
        <v>10.066577159784188</v>
      </c>
      <c r="N35" s="24">
        <f t="shared" si="28"/>
        <v>6.5319240916786541</v>
      </c>
      <c r="O35" s="24">
        <f>IF(Settings!$I$6&gt;69, 0.2*(N35), 0)</f>
        <v>0</v>
      </c>
      <c r="P35" s="25">
        <f t="shared" si="29"/>
        <v>27.643057676129793</v>
      </c>
      <c r="Q35" s="25">
        <f t="shared" si="29"/>
        <v>16.851530189534007</v>
      </c>
      <c r="R35" s="25">
        <f t="shared" si="29"/>
        <v>29.675943851364739</v>
      </c>
      <c r="S35" s="26">
        <f t="shared" si="9"/>
        <v>20.308558028232493</v>
      </c>
      <c r="T35" s="26">
        <f t="shared" si="10"/>
        <v>24.715463969234623</v>
      </c>
      <c r="U35" s="27">
        <f t="shared" si="11"/>
        <v>23.646520311553683</v>
      </c>
      <c r="V35" s="27">
        <f t="shared" si="12"/>
        <v>21.360346879466153</v>
      </c>
      <c r="W35" s="28">
        <f t="shared" si="13"/>
        <v>49.547716501375589</v>
      </c>
      <c r="X35" s="28">
        <f t="shared" si="14"/>
        <v>28.42810021031282</v>
      </c>
      <c r="Z35" s="23">
        <f t="shared" si="30"/>
        <v>16.158303011930894</v>
      </c>
      <c r="AA35" s="23">
        <f t="shared" si="30"/>
        <v>38.871041036900081</v>
      </c>
      <c r="AC35">
        <v>21</v>
      </c>
      <c r="AE35" s="44">
        <f t="shared" si="16"/>
        <v>17.623785983633894</v>
      </c>
      <c r="AG35">
        <f t="shared" si="17"/>
        <v>17.623785983633894</v>
      </c>
      <c r="AH35" s="22">
        <f t="shared" si="18"/>
        <v>16.014742185346261</v>
      </c>
      <c r="AI35" s="22">
        <f t="shared" si="18"/>
        <v>26.960352932447975</v>
      </c>
      <c r="AJ35" s="22">
        <f t="shared" si="18"/>
        <v>17.585732611035702</v>
      </c>
      <c r="AK35" s="22">
        <f t="shared" si="18"/>
        <v>28.175383439086712</v>
      </c>
      <c r="AL35" s="22">
        <f t="shared" si="18"/>
        <v>7.5053524043981756</v>
      </c>
      <c r="AM35" s="23"/>
      <c r="AN35" s="22">
        <f t="shared" si="19"/>
        <v>7.7803307617708066</v>
      </c>
      <c r="AO35" s="24">
        <f t="shared" si="19"/>
        <v>5.2292290174926528</v>
      </c>
      <c r="AP35" s="24">
        <f>IF(Settings!$I$6&gt;69, 0.2*(AO35), 0)</f>
        <v>0</v>
      </c>
      <c r="AQ35" s="25">
        <f t="shared" si="20"/>
        <v>23.347761624289152</v>
      </c>
      <c r="AR35" s="25">
        <f t="shared" si="20"/>
        <v>13.938612601182394</v>
      </c>
      <c r="AS35" s="25">
        <f t="shared" si="20"/>
        <v>23.63284757971434</v>
      </c>
      <c r="AT35" s="26">
        <f t="shared" si="21"/>
        <v>16.973572095405768</v>
      </c>
      <c r="AU35" s="26">
        <f t="shared" si="22"/>
        <v>20.059005308158838</v>
      </c>
      <c r="AV35" s="27">
        <f t="shared" si="23"/>
        <v>19.354459562213613</v>
      </c>
      <c r="AW35" s="27">
        <f t="shared" si="24"/>
        <v>17.524229406091184</v>
      </c>
      <c r="AX35" s="28">
        <f t="shared" si="25"/>
        <v>43.140269807718632</v>
      </c>
      <c r="AY35" s="28">
        <f t="shared" si="26"/>
        <v>23.948762672610865</v>
      </c>
      <c r="BA35" s="23">
        <f t="shared" si="31"/>
        <v>12.953848406252618</v>
      </c>
      <c r="BB35" s="23">
        <f t="shared" si="31"/>
        <v>35.010833302930266</v>
      </c>
    </row>
    <row r="36" spans="1:95" x14ac:dyDescent="0.3">
      <c r="A36" s="13">
        <v>33</v>
      </c>
      <c r="F36">
        <v>22</v>
      </c>
      <c r="G36" s="22">
        <f t="shared" si="8"/>
        <v>26.201454447932306</v>
      </c>
      <c r="H36" s="22">
        <f t="shared" si="8"/>
        <v>34.573013234556313</v>
      </c>
      <c r="I36" s="22">
        <f t="shared" si="8"/>
        <v>26.660774760572799</v>
      </c>
      <c r="J36" s="22">
        <f t="shared" si="8"/>
        <v>36.025333222851032</v>
      </c>
      <c r="K36" s="22">
        <f t="shared" si="8"/>
        <v>11.345589453493993</v>
      </c>
      <c r="L36" s="23"/>
      <c r="M36" s="22">
        <f t="shared" si="28"/>
        <v>10.751771278349402</v>
      </c>
      <c r="N36" s="24">
        <f t="shared" si="28"/>
        <v>6.9178855726243098</v>
      </c>
      <c r="O36" s="24">
        <f>IF(Settings!$I$6&gt;69, 0.2*(N36), 0)</f>
        <v>0</v>
      </c>
      <c r="P36" s="25">
        <f t="shared" si="29"/>
        <v>28.863745813732827</v>
      </c>
      <c r="Q36" s="25">
        <f t="shared" si="29"/>
        <v>17.673283941318999</v>
      </c>
      <c r="R36" s="25">
        <f t="shared" si="29"/>
        <v>31.312636674983775</v>
      </c>
      <c r="S36" s="26">
        <f t="shared" si="9"/>
        <v>21.260762459754069</v>
      </c>
      <c r="T36" s="26">
        <f t="shared" si="10"/>
        <v>26.061510400946897</v>
      </c>
      <c r="U36" s="27">
        <f t="shared" si="11"/>
        <v>24.893718552880113</v>
      </c>
      <c r="V36" s="27">
        <f t="shared" si="12"/>
        <v>22.472458602461604</v>
      </c>
      <c r="W36" s="28">
        <f t="shared" si="13"/>
        <v>51.273098714629356</v>
      </c>
      <c r="X36" s="28">
        <f t="shared" si="14"/>
        <v>29.683940561881542</v>
      </c>
      <c r="Z36" s="23">
        <f t="shared" si="30"/>
        <v>17.027138497254757</v>
      </c>
      <c r="AA36" s="23">
        <f t="shared" si="30"/>
        <v>39.895482074466436</v>
      </c>
      <c r="AC36">
        <v>22</v>
      </c>
      <c r="AE36" s="44">
        <f t="shared" si="16"/>
        <v>18.534603899458592</v>
      </c>
      <c r="AG36">
        <f t="shared" si="17"/>
        <v>18.534603899458592</v>
      </c>
      <c r="AH36" s="22">
        <f t="shared" si="18"/>
        <v>18.041844068784854</v>
      </c>
      <c r="AI36" s="22">
        <f t="shared" si="18"/>
        <v>28.568891430498443</v>
      </c>
      <c r="AJ36" s="22">
        <f t="shared" si="18"/>
        <v>19.406869213333284</v>
      </c>
      <c r="AK36" s="22">
        <f t="shared" si="18"/>
        <v>29.837837701916737</v>
      </c>
      <c r="AL36" s="22">
        <f t="shared" si="18"/>
        <v>8.2994876013564731</v>
      </c>
      <c r="AM36" s="23"/>
      <c r="AN36" s="22">
        <f t="shared" si="19"/>
        <v>8.3908271296444514</v>
      </c>
      <c r="AO36" s="24">
        <f t="shared" si="19"/>
        <v>5.5798470624517043</v>
      </c>
      <c r="AP36" s="24">
        <f>IF(Settings!$I$6&gt;69, 0.2*(AO36), 0)</f>
        <v>0</v>
      </c>
      <c r="AQ36" s="25">
        <f t="shared" si="20"/>
        <v>24.532305275155505</v>
      </c>
      <c r="AR36" s="25">
        <f t="shared" si="20"/>
        <v>14.744134695432681</v>
      </c>
      <c r="AS36" s="25">
        <f t="shared" si="20"/>
        <v>25.334810707569552</v>
      </c>
      <c r="AT36" s="26">
        <f t="shared" si="21"/>
        <v>17.890599591757166</v>
      </c>
      <c r="AU36" s="26">
        <f t="shared" si="22"/>
        <v>21.329330533792763</v>
      </c>
      <c r="AV36" s="27">
        <f t="shared" si="23"/>
        <v>20.522725901682087</v>
      </c>
      <c r="AW36" s="27">
        <f t="shared" si="24"/>
        <v>18.569779429823988</v>
      </c>
      <c r="AX36" s="28">
        <f t="shared" si="25"/>
        <v>44.959767480337277</v>
      </c>
      <c r="AY36" s="28">
        <f t="shared" si="26"/>
        <v>25.192584848857429</v>
      </c>
      <c r="BA36" s="23">
        <f t="shared" si="31"/>
        <v>13.856246444356641</v>
      </c>
      <c r="BB36" s="23">
        <f t="shared" si="31"/>
        <v>36.116812765037494</v>
      </c>
      <c r="CQ36" s="37"/>
    </row>
    <row r="37" spans="1:95" x14ac:dyDescent="0.3">
      <c r="A37" s="13">
        <v>34</v>
      </c>
      <c r="F37">
        <v>23</v>
      </c>
      <c r="G37" s="22">
        <f t="shared" si="8"/>
        <v>28.621524217121664</v>
      </c>
      <c r="H37" s="22">
        <f t="shared" si="8"/>
        <v>36.263901509475701</v>
      </c>
      <c r="I37" s="22">
        <f t="shared" si="8"/>
        <v>28.813882699072131</v>
      </c>
      <c r="J37" s="22">
        <f t="shared" si="8"/>
        <v>37.762714230683848</v>
      </c>
      <c r="K37" s="22">
        <f t="shared" si="8"/>
        <v>12.210058490174058</v>
      </c>
      <c r="L37" s="23"/>
      <c r="M37" s="22">
        <f t="shared" si="28"/>
        <v>11.437934093880097</v>
      </c>
      <c r="N37" s="24">
        <f t="shared" si="28"/>
        <v>7.3029649306747766</v>
      </c>
      <c r="O37" s="24">
        <f>IF(Settings!$I$6&gt;69, 0.2*(N37), 0)</f>
        <v>0</v>
      </c>
      <c r="P37" s="25">
        <f t="shared" si="29"/>
        <v>30.060225365488858</v>
      </c>
      <c r="Q37" s="25">
        <f t="shared" si="29"/>
        <v>18.474850000141977</v>
      </c>
      <c r="R37" s="25">
        <f t="shared" si="29"/>
        <v>32.873016252400532</v>
      </c>
      <c r="S37" s="26">
        <f t="shared" si="9"/>
        <v>22.195689387099268</v>
      </c>
      <c r="T37" s="26">
        <f t="shared" si="10"/>
        <v>27.389025986282132</v>
      </c>
      <c r="U37" s="27">
        <f t="shared" si="11"/>
        <v>26.12757370689538</v>
      </c>
      <c r="V37" s="27">
        <f t="shared" si="12"/>
        <v>23.571535981159208</v>
      </c>
      <c r="W37" s="28">
        <f t="shared" si="13"/>
        <v>52.923473199076781</v>
      </c>
      <c r="X37" s="28">
        <f t="shared" si="14"/>
        <v>30.906509648417291</v>
      </c>
      <c r="Z37" s="23">
        <f t="shared" si="30"/>
        <v>17.856323947284878</v>
      </c>
      <c r="AA37" s="23">
        <f t="shared" si="30"/>
        <v>40.870252920459095</v>
      </c>
      <c r="AC37">
        <v>23</v>
      </c>
      <c r="AE37" s="44">
        <f t="shared" si="16"/>
        <v>19.49249395270925</v>
      </c>
      <c r="AG37">
        <f t="shared" si="17"/>
        <v>19.49249395270925</v>
      </c>
      <c r="AH37" s="22">
        <f t="shared" si="18"/>
        <v>20.23948056324992</v>
      </c>
      <c r="AI37" s="22">
        <f t="shared" si="18"/>
        <v>30.248478025886186</v>
      </c>
      <c r="AJ37" s="22">
        <f t="shared" si="18"/>
        <v>21.367535683954316</v>
      </c>
      <c r="AK37" s="22">
        <f t="shared" si="18"/>
        <v>31.571571572656055</v>
      </c>
      <c r="AL37" s="22">
        <f t="shared" si="18"/>
        <v>9.1420805428758172</v>
      </c>
      <c r="AM37" s="23"/>
      <c r="AN37" s="22">
        <f t="shared" si="19"/>
        <v>9.0386651189490408</v>
      </c>
      <c r="AO37" s="24">
        <f t="shared" si="19"/>
        <v>5.9495153390762878</v>
      </c>
      <c r="AP37" s="24">
        <f>IF(Settings!$I$6&gt;69, 0.2*(AO37), 0)</f>
        <v>0</v>
      </c>
      <c r="AQ37" s="25">
        <f t="shared" si="20"/>
        <v>25.757787208939202</v>
      </c>
      <c r="AR37" s="25">
        <f t="shared" si="20"/>
        <v>15.576130843657278</v>
      </c>
      <c r="AS37" s="25">
        <f t="shared" si="20"/>
        <v>27.070503385753508</v>
      </c>
      <c r="AT37" s="26">
        <f t="shared" si="21"/>
        <v>18.841566869163952</v>
      </c>
      <c r="AU37" s="26">
        <f t="shared" si="22"/>
        <v>22.655134434150909</v>
      </c>
      <c r="AV37" s="27">
        <f t="shared" si="23"/>
        <v>21.743841085502723</v>
      </c>
      <c r="AW37" s="27">
        <f t="shared" si="24"/>
        <v>19.661510716826022</v>
      </c>
      <c r="AX37" s="28">
        <f t="shared" si="25"/>
        <v>46.800037606291731</v>
      </c>
      <c r="AY37" s="28">
        <f t="shared" si="26"/>
        <v>26.47287147528694</v>
      </c>
      <c r="BA37" s="23">
        <f t="shared" si="31"/>
        <v>14.776442189305497</v>
      </c>
      <c r="BB37" s="23">
        <f t="shared" si="31"/>
        <v>37.227182432184769</v>
      </c>
    </row>
    <row r="38" spans="1:95" x14ac:dyDescent="0.3">
      <c r="A38" s="13">
        <v>35</v>
      </c>
      <c r="F38">
        <v>24</v>
      </c>
      <c r="G38" s="22">
        <f t="shared" si="8"/>
        <v>31.044026353511445</v>
      </c>
      <c r="H38" s="22">
        <f t="shared" si="8"/>
        <v>37.933374098393095</v>
      </c>
      <c r="I38" s="22">
        <f t="shared" si="8"/>
        <v>30.979105481499861</v>
      </c>
      <c r="J38" s="22">
        <f t="shared" si="8"/>
        <v>39.475836195603279</v>
      </c>
      <c r="K38" s="22">
        <f t="shared" si="8"/>
        <v>13.059987898522195</v>
      </c>
      <c r="L38" s="23"/>
      <c r="M38" s="22">
        <f t="shared" si="28"/>
        <v>12.123761151364643</v>
      </c>
      <c r="N38" s="24">
        <f t="shared" si="28"/>
        <v>7.686718650836907</v>
      </c>
      <c r="O38" s="24">
        <f>IF(Settings!$I$6&gt;69, 0.2*(N38), 0)</f>
        <v>0</v>
      </c>
      <c r="P38" s="25">
        <f t="shared" si="29"/>
        <v>31.232305851921428</v>
      </c>
      <c r="Q38" s="25">
        <f t="shared" si="29"/>
        <v>19.255725541246555</v>
      </c>
      <c r="R38" s="25">
        <f t="shared" si="29"/>
        <v>34.355761845436554</v>
      </c>
      <c r="S38" s="26">
        <f t="shared" si="9"/>
        <v>23.112954837462073</v>
      </c>
      <c r="T38" s="26">
        <f t="shared" si="10"/>
        <v>28.696544692795388</v>
      </c>
      <c r="U38" s="27">
        <f t="shared" si="11"/>
        <v>27.34704469174843</v>
      </c>
      <c r="V38" s="27">
        <f t="shared" si="12"/>
        <v>24.656693163955513</v>
      </c>
      <c r="W38" s="28">
        <f t="shared" si="13"/>
        <v>54.501195797803767</v>
      </c>
      <c r="X38" s="28">
        <f t="shared" si="14"/>
        <v>32.095633702923891</v>
      </c>
      <c r="Z38" s="23">
        <f t="shared" si="30"/>
        <v>18.645264181373246</v>
      </c>
      <c r="AA38" s="23">
        <f t="shared" si="30"/>
        <v>41.797761842255589</v>
      </c>
      <c r="AC38">
        <v>24</v>
      </c>
      <c r="AE38" s="44">
        <f t="shared" si="16"/>
        <v>20.499888886619559</v>
      </c>
      <c r="AG38">
        <f t="shared" si="17"/>
        <v>20.499888886619559</v>
      </c>
      <c r="AH38" s="22">
        <f t="shared" si="18"/>
        <v>22.606641271728744</v>
      </c>
      <c r="AI38" s="22">
        <f t="shared" si="18"/>
        <v>31.999374277922424</v>
      </c>
      <c r="AJ38" s="22">
        <f t="shared" si="18"/>
        <v>23.470632064293451</v>
      </c>
      <c r="AK38" s="22">
        <f t="shared" si="18"/>
        <v>33.37656436864836</v>
      </c>
      <c r="AL38" s="22">
        <f t="shared" si="18"/>
        <v>10.030471498389796</v>
      </c>
      <c r="AM38" s="23"/>
      <c r="AN38" s="22">
        <f t="shared" si="19"/>
        <v>9.7247085470600059</v>
      </c>
      <c r="AO38" s="24">
        <f t="shared" si="19"/>
        <v>6.3387208776288091</v>
      </c>
      <c r="AP38" s="24">
        <f>IF(Settings!$I$6&gt;69, 0.2*(AO38), 0)</f>
        <v>0</v>
      </c>
      <c r="AQ38" s="25">
        <f t="shared" si="20"/>
        <v>27.023584134212619</v>
      </c>
      <c r="AR38" s="25">
        <f t="shared" si="20"/>
        <v>16.433193898943497</v>
      </c>
      <c r="AS38" s="25">
        <f t="shared" si="20"/>
        <v>28.829541420801256</v>
      </c>
      <c r="AT38" s="26">
        <f t="shared" si="21"/>
        <v>19.82601781483724</v>
      </c>
      <c r="AU38" s="26">
        <f t="shared" si="22"/>
        <v>24.03586571928756</v>
      </c>
      <c r="AV38" s="27">
        <f t="shared" si="23"/>
        <v>23.01814558781966</v>
      </c>
      <c r="AW38" s="27">
        <f t="shared" si="24"/>
        <v>20.799593280649578</v>
      </c>
      <c r="AX38" s="28">
        <f t="shared" si="25"/>
        <v>48.65599335647908</v>
      </c>
      <c r="AY38" s="28">
        <f t="shared" si="26"/>
        <v>27.787663076268654</v>
      </c>
      <c r="BA38" s="23">
        <f t="shared" si="31"/>
        <v>15.709264560642792</v>
      </c>
      <c r="BB38" s="23">
        <f t="shared" si="31"/>
        <v>38.339288609278803</v>
      </c>
    </row>
    <row r="39" spans="1:95" x14ac:dyDescent="0.3">
      <c r="A39" s="13">
        <v>36</v>
      </c>
      <c r="F39">
        <v>25</v>
      </c>
      <c r="G39" s="22">
        <f t="shared" si="8"/>
        <v>33.456274607906323</v>
      </c>
      <c r="H39" s="22">
        <f t="shared" si="8"/>
        <v>39.580261865968083</v>
      </c>
      <c r="I39" s="22">
        <f t="shared" si="8"/>
        <v>33.149307199981671</v>
      </c>
      <c r="J39" s="22">
        <f t="shared" si="8"/>
        <v>41.163565992472023</v>
      </c>
      <c r="K39" s="22">
        <f t="shared" si="8"/>
        <v>13.891977282087206</v>
      </c>
      <c r="L39" s="23"/>
      <c r="M39" s="22">
        <f t="shared" si="28"/>
        <v>12.808062652479125</v>
      </c>
      <c r="N39" s="24">
        <f t="shared" si="28"/>
        <v>8.0687456121076977</v>
      </c>
      <c r="O39" s="24">
        <f>IF(Settings!$I$6&gt;69, 0.2*(N39), 0)</f>
        <v>0</v>
      </c>
      <c r="P39" s="25">
        <f t="shared" si="29"/>
        <v>32.379885056615251</v>
      </c>
      <c r="Q39" s="25">
        <f t="shared" si="29"/>
        <v>20.015560306430316</v>
      </c>
      <c r="R39" s="25">
        <f t="shared" si="29"/>
        <v>35.760603551060164</v>
      </c>
      <c r="S39" s="26">
        <f t="shared" si="9"/>
        <v>24.012267970673896</v>
      </c>
      <c r="T39" s="26">
        <f t="shared" si="10"/>
        <v>29.982823042938019</v>
      </c>
      <c r="U39" s="27">
        <f t="shared" si="11"/>
        <v>28.55123117711695</v>
      </c>
      <c r="V39" s="27">
        <f t="shared" si="12"/>
        <v>25.727170212879255</v>
      </c>
      <c r="W39" s="28">
        <f t="shared" si="13"/>
        <v>56.008704654187184</v>
      </c>
      <c r="X39" s="28">
        <f t="shared" si="14"/>
        <v>33.251293476580237</v>
      </c>
      <c r="Z39" s="23">
        <f t="shared" si="30"/>
        <v>19.39386944339094</v>
      </c>
      <c r="AA39" s="23">
        <f t="shared" si="30"/>
        <v>42.680300341994993</v>
      </c>
      <c r="AC39">
        <v>25</v>
      </c>
      <c r="AE39" s="44">
        <f t="shared" si="16"/>
        <v>21.559347171444852</v>
      </c>
      <c r="AG39">
        <f t="shared" si="17"/>
        <v>21.559347171444852</v>
      </c>
      <c r="AH39" s="22">
        <f t="shared" si="18"/>
        <v>25.139387475715456</v>
      </c>
      <c r="AI39" s="22">
        <f t="shared" si="18"/>
        <v>33.821465259502183</v>
      </c>
      <c r="AJ39" s="22">
        <f t="shared" si="18"/>
        <v>25.717818826971758</v>
      </c>
      <c r="AK39" s="22">
        <f t="shared" si="18"/>
        <v>35.25238845386869</v>
      </c>
      <c r="AL39" s="22">
        <f t="shared" si="18"/>
        <v>10.961056220831912</v>
      </c>
      <c r="AM39" s="23"/>
      <c r="AN39" s="22">
        <f t="shared" si="19"/>
        <v>10.449637624512597</v>
      </c>
      <c r="AO39" s="24">
        <f t="shared" si="19"/>
        <v>6.7478913825575422</v>
      </c>
      <c r="AP39" s="24">
        <f>IF(Settings!$I$6&gt;69, 0.2*(AO39), 0)</f>
        <v>0</v>
      </c>
      <c r="AQ39" s="25">
        <f t="shared" si="20"/>
        <v>28.328814782220928</v>
      </c>
      <c r="AR39" s="25">
        <f t="shared" si="20"/>
        <v>17.313627917476349</v>
      </c>
      <c r="AS39" s="25">
        <f t="shared" si="20"/>
        <v>30.600706912448839</v>
      </c>
      <c r="AT39" s="26">
        <f t="shared" si="21"/>
        <v>20.843273735847099</v>
      </c>
      <c r="AU39" s="26">
        <f t="shared" si="22"/>
        <v>25.470559516538579</v>
      </c>
      <c r="AV39" s="27">
        <f t="shared" si="23"/>
        <v>24.345714402571559</v>
      </c>
      <c r="AW39" s="27">
        <f t="shared" si="24"/>
        <v>21.98395241867642</v>
      </c>
      <c r="AX39" s="28">
        <f t="shared" si="25"/>
        <v>50.522183529374459</v>
      </c>
      <c r="AY39" s="28">
        <f t="shared" si="26"/>
        <v>29.134634781399203</v>
      </c>
      <c r="BA39" s="23">
        <f t="shared" si="31"/>
        <v>16.64911419542279</v>
      </c>
      <c r="BB39" s="23">
        <f t="shared" si="31"/>
        <v>39.450327423438118</v>
      </c>
    </row>
    <row r="40" spans="1:95" x14ac:dyDescent="0.3">
      <c r="A40" s="13">
        <v>37</v>
      </c>
      <c r="F40">
        <v>26</v>
      </c>
      <c r="G40" s="22">
        <f t="shared" si="8"/>
        <v>35.846931918753882</v>
      </c>
      <c r="H40" s="22">
        <f t="shared" si="8"/>
        <v>41.203568421788226</v>
      </c>
      <c r="I40" s="22">
        <f t="shared" si="8"/>
        <v>35.317928547450542</v>
      </c>
      <c r="J40" s="22">
        <f t="shared" si="8"/>
        <v>42.824951685162581</v>
      </c>
      <c r="K40" s="22">
        <f t="shared" si="8"/>
        <v>14.703196570468874</v>
      </c>
      <c r="L40" s="23"/>
      <c r="M40" s="22">
        <f t="shared" si="28"/>
        <v>13.489755545195734</v>
      </c>
      <c r="N40" s="24">
        <f t="shared" si="28"/>
        <v>8.4486832280823396</v>
      </c>
      <c r="O40" s="24">
        <f>IF(Settings!$I$6&gt;69, 0.2*(N40), 0)</f>
        <v>0</v>
      </c>
      <c r="P40" s="25">
        <f t="shared" si="29"/>
        <v>33.502937096408488</v>
      </c>
      <c r="Q40" s="25">
        <f t="shared" si="29"/>
        <v>20.754136442363201</v>
      </c>
      <c r="R40" s="25">
        <f t="shared" si="29"/>
        <v>37.088134077023788</v>
      </c>
      <c r="S40" s="26">
        <f t="shared" si="9"/>
        <v>24.893419418204406</v>
      </c>
      <c r="T40" s="26">
        <f t="shared" si="10"/>
        <v>31.246816481543547</v>
      </c>
      <c r="U40" s="27">
        <f t="shared" si="11"/>
        <v>29.739358603991167</v>
      </c>
      <c r="V40" s="27">
        <f t="shared" si="12"/>
        <v>26.78231947416235</v>
      </c>
      <c r="W40" s="28">
        <f t="shared" si="13"/>
        <v>57.4484869693243</v>
      </c>
      <c r="X40" s="28">
        <f t="shared" si="14"/>
        <v>34.373601508568818</v>
      </c>
      <c r="Z40" s="23">
        <f t="shared" si="30"/>
        <v>20.102465449240682</v>
      </c>
      <c r="AA40" s="23">
        <f t="shared" si="30"/>
        <v>43.520048817959719</v>
      </c>
      <c r="AC40">
        <v>26</v>
      </c>
      <c r="AE40" s="44">
        <f t="shared" si="16"/>
        <v>22.673559502181952</v>
      </c>
      <c r="AG40">
        <f t="shared" si="17"/>
        <v>22.673559502181952</v>
      </c>
      <c r="AH40" s="22">
        <f t="shared" si="18"/>
        <v>27.830593473064013</v>
      </c>
      <c r="AI40" s="22">
        <f t="shared" si="18"/>
        <v>35.714219414969904</v>
      </c>
      <c r="AJ40" s="22">
        <f t="shared" si="18"/>
        <v>28.109325894872782</v>
      </c>
      <c r="AK40" s="22">
        <f t="shared" si="18"/>
        <v>37.198169103263211</v>
      </c>
      <c r="AL40" s="22">
        <f t="shared" si="18"/>
        <v>11.92927707297811</v>
      </c>
      <c r="AM40" s="23"/>
      <c r="AN40" s="22">
        <f t="shared" si="19"/>
        <v>11.21391867673956</v>
      </c>
      <c r="AO40" s="24">
        <f t="shared" si="19"/>
        <v>7.1773845144421182</v>
      </c>
      <c r="AP40" s="24">
        <f>IF(Settings!$I$6&gt;69, 0.2*(AO40), 0)</f>
        <v>0</v>
      </c>
      <c r="AQ40" s="25">
        <f t="shared" si="20"/>
        <v>29.672321041509061</v>
      </c>
      <c r="AR40" s="25">
        <f t="shared" si="20"/>
        <v>18.215439928328205</v>
      </c>
      <c r="AS40" s="25">
        <f t="shared" si="20"/>
        <v>32.372139206112927</v>
      </c>
      <c r="AT40" s="26">
        <f t="shared" si="21"/>
        <v>21.892416401574035</v>
      </c>
      <c r="AU40" s="26">
        <f t="shared" si="22"/>
        <v>26.957803067934634</v>
      </c>
      <c r="AV40" s="27">
        <f t="shared" si="23"/>
        <v>25.726327199785178</v>
      </c>
      <c r="AW40" s="27">
        <f t="shared" si="24"/>
        <v>23.214242619730438</v>
      </c>
      <c r="AX40" s="28">
        <f t="shared" si="25"/>
        <v>52.392827913484645</v>
      </c>
      <c r="AY40" s="28">
        <f t="shared" si="26"/>
        <v>30.511085414501942</v>
      </c>
      <c r="BA40" s="23">
        <f t="shared" si="31"/>
        <v>17.590050994711966</v>
      </c>
      <c r="BB40" s="23">
        <f t="shared" si="31"/>
        <v>40.557358781285721</v>
      </c>
    </row>
    <row r="41" spans="1:95" x14ac:dyDescent="0.3">
      <c r="A41" s="13">
        <v>38</v>
      </c>
      <c r="F41">
        <v>27</v>
      </c>
      <c r="G41" s="22">
        <f t="shared" si="8"/>
        <v>38.206000394791921</v>
      </c>
      <c r="H41" s="22">
        <f t="shared" si="8"/>
        <v>42.802451714248747</v>
      </c>
      <c r="I41" s="22">
        <f t="shared" si="8"/>
        <v>37.478975897514132</v>
      </c>
      <c r="J41" s="22">
        <f t="shared" si="8"/>
        <v>44.459202760089433</v>
      </c>
      <c r="K41" s="22">
        <f t="shared" si="8"/>
        <v>15.491342113202187</v>
      </c>
      <c r="L41" s="23"/>
      <c r="M41" s="22">
        <f t="shared" si="28"/>
        <v>14.167856115308366</v>
      </c>
      <c r="N41" s="24">
        <f t="shared" si="28"/>
        <v>8.8262040206500441</v>
      </c>
      <c r="O41" s="24">
        <f>IF(Settings!$I$6&gt;69, 0.2*(N41), 0)</f>
        <v>0</v>
      </c>
      <c r="P41" s="25">
        <f t="shared" si="29"/>
        <v>34.601502153946086</v>
      </c>
      <c r="Q41" s="25">
        <f t="shared" si="29"/>
        <v>21.471350807147196</v>
      </c>
      <c r="R41" s="25">
        <f t="shared" si="29"/>
        <v>38.339642859276651</v>
      </c>
      <c r="S41" s="26">
        <f t="shared" si="9"/>
        <v>25.756271163978301</v>
      </c>
      <c r="T41" s="26">
        <f t="shared" si="10"/>
        <v>32.487658337490856</v>
      </c>
      <c r="U41" s="27">
        <f t="shared" si="11"/>
        <v>30.910765021489201</v>
      </c>
      <c r="V41" s="27">
        <f t="shared" si="12"/>
        <v>27.821593614261687</v>
      </c>
      <c r="W41" s="28">
        <f t="shared" si="13"/>
        <v>58.823051911969721</v>
      </c>
      <c r="X41" s="28">
        <f t="shared" si="14"/>
        <v>35.462782498900992</v>
      </c>
      <c r="Z41" s="23">
        <f t="shared" si="30"/>
        <v>20.77171430501458</v>
      </c>
      <c r="AA41" s="23">
        <f t="shared" si="30"/>
        <v>44.319081951464163</v>
      </c>
      <c r="AC41">
        <v>27</v>
      </c>
      <c r="AE41" s="44">
        <f t="shared" si="16"/>
        <v>23.845355632098787</v>
      </c>
      <c r="AG41">
        <f t="shared" si="17"/>
        <v>23.845355632098787</v>
      </c>
      <c r="AH41" s="22">
        <f t="shared" si="18"/>
        <v>30.669766754195386</v>
      </c>
      <c r="AI41" s="22">
        <f t="shared" si="18"/>
        <v>37.676648506732114</v>
      </c>
      <c r="AJ41" s="22">
        <f t="shared" si="18"/>
        <v>30.643767733731483</v>
      </c>
      <c r="AK41" s="22">
        <f t="shared" si="18"/>
        <v>39.212544986525316</v>
      </c>
      <c r="AL41" s="22">
        <f t="shared" si="18"/>
        <v>12.929645029987935</v>
      </c>
      <c r="AM41" s="23"/>
      <c r="AN41" s="22">
        <f t="shared" si="19"/>
        <v>12.01777292186835</v>
      </c>
      <c r="AO41" s="24">
        <f t="shared" si="19"/>
        <v>7.6274765426737616</v>
      </c>
      <c r="AP41" s="24">
        <f>IF(Settings!$I$6&gt;69, 0.2*(AO41), 0)</f>
        <v>0</v>
      </c>
      <c r="AQ41" s="25">
        <f t="shared" si="20"/>
        <v>31.052650095778514</v>
      </c>
      <c r="AR41" s="25">
        <f t="shared" si="20"/>
        <v>19.13633568134432</v>
      </c>
      <c r="AS41" s="25">
        <f t="shared" si="20"/>
        <v>34.131559867175937</v>
      </c>
      <c r="AT41" s="26">
        <f t="shared" si="21"/>
        <v>22.972272033392844</v>
      </c>
      <c r="AU41" s="26">
        <f t="shared" si="22"/>
        <v>28.495703796736009</v>
      </c>
      <c r="AV41" s="27">
        <f t="shared" si="23"/>
        <v>27.15943831931169</v>
      </c>
      <c r="AW41" s="27">
        <f t="shared" si="24"/>
        <v>24.489821529375874</v>
      </c>
      <c r="AX41" s="28">
        <f t="shared" si="25"/>
        <v>54.261861444865083</v>
      </c>
      <c r="AY41" s="28">
        <f t="shared" si="26"/>
        <v>31.913930900368189</v>
      </c>
      <c r="BA41" s="23">
        <f t="shared" si="31"/>
        <v>18.525898490193711</v>
      </c>
      <c r="BB41" s="23">
        <f t="shared" si="31"/>
        <v>41.657323623160472</v>
      </c>
    </row>
    <row r="42" spans="1:95" x14ac:dyDescent="0.3">
      <c r="A42" s="13">
        <v>39</v>
      </c>
      <c r="F42">
        <v>28</v>
      </c>
      <c r="G42" s="22">
        <f t="shared" si="8"/>
        <v>40.52478438989553</v>
      </c>
      <c r="H42" s="22">
        <f t="shared" si="8"/>
        <v>44.376207800757115</v>
      </c>
      <c r="I42" s="22">
        <f t="shared" si="8"/>
        <v>39.627005071541248</v>
      </c>
      <c r="J42" s="22">
        <f t="shared" si="8"/>
        <v>46.065672711761351</v>
      </c>
      <c r="K42" s="22">
        <f t="shared" si="8"/>
        <v>16.254590123623441</v>
      </c>
      <c r="L42" s="23"/>
      <c r="M42" s="22">
        <f t="shared" si="28"/>
        <v>14.841473049158228</v>
      </c>
      <c r="N42" s="24">
        <f t="shared" si="28"/>
        <v>9.2010125637846087</v>
      </c>
      <c r="O42" s="24">
        <f>IF(Settings!$I$6&gt;69, 0.2*(N42), 0)</f>
        <v>0</v>
      </c>
      <c r="P42" s="25">
        <f t="shared" si="29"/>
        <v>35.675677599286402</v>
      </c>
      <c r="Q42" s="25">
        <f t="shared" si="29"/>
        <v>22.167199416266193</v>
      </c>
      <c r="R42" s="25">
        <f t="shared" si="29"/>
        <v>39.516971467868785</v>
      </c>
      <c r="S42" s="26">
        <f t="shared" si="9"/>
        <v>26.600747724271329</v>
      </c>
      <c r="T42" s="26">
        <f t="shared" si="10"/>
        <v>33.704641042607527</v>
      </c>
      <c r="U42" s="27">
        <f t="shared" si="11"/>
        <v>32.064889467816741</v>
      </c>
      <c r="V42" s="27">
        <f t="shared" si="12"/>
        <v>28.844535070492125</v>
      </c>
      <c r="W42" s="28">
        <f t="shared" si="13"/>
        <v>60.13490860759525</v>
      </c>
      <c r="X42" s="28">
        <f t="shared" si="14"/>
        <v>36.51915631120648</v>
      </c>
      <c r="Z42" s="23">
        <f t="shared" si="30"/>
        <v>21.402545643368576</v>
      </c>
      <c r="AA42" s="23">
        <f t="shared" si="30"/>
        <v>45.079373832559199</v>
      </c>
      <c r="AC42">
        <v>28</v>
      </c>
      <c r="AE42" s="44">
        <f t="shared" si="16"/>
        <v>25.07771155942881</v>
      </c>
      <c r="AG42">
        <f t="shared" si="17"/>
        <v>25.07771155942881</v>
      </c>
      <c r="AH42" s="22">
        <f t="shared" si="18"/>
        <v>33.64296698349257</v>
      </c>
      <c r="AI42" s="22">
        <f t="shared" si="18"/>
        <v>39.707268362655789</v>
      </c>
      <c r="AJ42" s="22">
        <f t="shared" si="18"/>
        <v>33.317971405319533</v>
      </c>
      <c r="AK42" s="22">
        <f t="shared" si="18"/>
        <v>41.293630067023003</v>
      </c>
      <c r="AL42" s="22">
        <f t="shared" si="18"/>
        <v>13.955795515891866</v>
      </c>
      <c r="AM42" s="23"/>
      <c r="AN42" s="22">
        <f t="shared" si="19"/>
        <v>12.861144813150764</v>
      </c>
      <c r="AO42" s="24">
        <f t="shared" si="19"/>
        <v>8.0983504557774388</v>
      </c>
      <c r="AP42" s="24">
        <f>IF(Settings!$I$6&gt;69, 0.2*(AO42), 0)</f>
        <v>0</v>
      </c>
      <c r="AQ42" s="25">
        <f t="shared" si="20"/>
        <v>32.46803801023102</v>
      </c>
      <c r="AR42" s="25">
        <f t="shared" si="20"/>
        <v>20.073720033984081</v>
      </c>
      <c r="AS42" s="25">
        <f t="shared" si="20"/>
        <v>35.866525873134925</v>
      </c>
      <c r="AT42" s="26">
        <f t="shared" si="21"/>
        <v>24.081396664253194</v>
      </c>
      <c r="AU42" s="26">
        <f t="shared" si="22"/>
        <v>30.08186075837347</v>
      </c>
      <c r="AV42" s="27">
        <f t="shared" si="23"/>
        <v>28.644147095248368</v>
      </c>
      <c r="AW42" s="27">
        <f t="shared" si="24"/>
        <v>25.809724435726263</v>
      </c>
      <c r="AX42" s="28">
        <f t="shared" si="25"/>
        <v>56.122987218664903</v>
      </c>
      <c r="AY42" s="28">
        <f t="shared" si="26"/>
        <v>33.339702739238696</v>
      </c>
      <c r="BA42" s="23">
        <f t="shared" si="31"/>
        <v>19.45036269315186</v>
      </c>
      <c r="BB42" s="23">
        <f t="shared" si="31"/>
        <v>42.747064589611497</v>
      </c>
    </row>
    <row r="43" spans="1:95" x14ac:dyDescent="0.3">
      <c r="A43" s="13">
        <v>40</v>
      </c>
      <c r="F43">
        <v>29</v>
      </c>
      <c r="G43" s="22">
        <f t="shared" si="8"/>
        <v>42.795833518758627</v>
      </c>
      <c r="H43" s="22">
        <f t="shared" si="8"/>
        <v>45.924256479259306</v>
      </c>
      <c r="I43" s="22">
        <f t="shared" si="8"/>
        <v>41.757101087491392</v>
      </c>
      <c r="J43" s="22">
        <f t="shared" si="8"/>
        <v>47.643843640605937</v>
      </c>
      <c r="K43" s="22">
        <f t="shared" si="8"/>
        <v>16.991549325522449</v>
      </c>
      <c r="L43" s="23"/>
      <c r="M43" s="22">
        <f t="shared" si="28"/>
        <v>15.509800938690219</v>
      </c>
      <c r="N43" s="24">
        <f t="shared" si="28"/>
        <v>9.5728427458381979</v>
      </c>
      <c r="O43" s="24">
        <f>IF(Settings!$I$6&gt;69, 0.2*(N43), 0)</f>
        <v>0</v>
      </c>
      <c r="P43" s="25">
        <f t="shared" si="29"/>
        <v>36.725610280496056</v>
      </c>
      <c r="Q43" s="25">
        <f t="shared" si="29"/>
        <v>22.841763750573378</v>
      </c>
      <c r="R43" s="25">
        <f t="shared" si="29"/>
        <v>40.622388828087942</v>
      </c>
      <c r="S43" s="26">
        <f t="shared" si="9"/>
        <v>27.42682842971227</v>
      </c>
      <c r="T43" s="26">
        <f t="shared" si="10"/>
        <v>34.897199325192567</v>
      </c>
      <c r="U43" s="27">
        <f t="shared" si="11"/>
        <v>33.20126167256192</v>
      </c>
      <c r="V43" s="27">
        <f t="shared" si="12"/>
        <v>29.850766711518549</v>
      </c>
      <c r="W43" s="28">
        <f t="shared" si="13"/>
        <v>61.386548334741661</v>
      </c>
      <c r="X43" s="28">
        <f t="shared" si="14"/>
        <v>37.543123217287182</v>
      </c>
      <c r="Z43" s="23">
        <f t="shared" si="30"/>
        <v>21.996097184849638</v>
      </c>
      <c r="AA43" s="23">
        <f t="shared" si="30"/>
        <v>45.802802837216149</v>
      </c>
      <c r="AC43">
        <v>29</v>
      </c>
      <c r="AE43" s="44">
        <f t="shared" si="16"/>
        <v>26.373757085482247</v>
      </c>
      <c r="AG43">
        <f t="shared" si="17"/>
        <v>26.373757085482247</v>
      </c>
      <c r="AH43" s="22">
        <f t="shared" si="18"/>
        <v>36.732841229604759</v>
      </c>
      <c r="AI43" s="22">
        <f t="shared" si="18"/>
        <v>41.804061246594017</v>
      </c>
      <c r="AJ43" s="22">
        <f t="shared" si="18"/>
        <v>36.126825237719416</v>
      </c>
      <c r="AK43" s="22">
        <f t="shared" si="18"/>
        <v>43.438977821861499</v>
      </c>
      <c r="AL43" s="22">
        <f t="shared" si="18"/>
        <v>15.000579607302644</v>
      </c>
      <c r="AM43" s="23"/>
      <c r="AN43" s="22">
        <f t="shared" si="19"/>
        <v>13.743670562741082</v>
      </c>
      <c r="AO43" s="24">
        <f t="shared" si="19"/>
        <v>8.5900836441922319</v>
      </c>
      <c r="AP43" s="24">
        <f>IF(Settings!$I$6&gt;69, 0.2*(AO43), 0)</f>
        <v>0</v>
      </c>
      <c r="AQ43" s="25">
        <f t="shared" si="20"/>
        <v>33.916395258679074</v>
      </c>
      <c r="AR43" s="25">
        <f t="shared" si="20"/>
        <v>21.024702614672627</v>
      </c>
      <c r="AS43" s="25">
        <f t="shared" si="20"/>
        <v>37.564703241886413</v>
      </c>
      <c r="AT43" s="26">
        <f t="shared" si="21"/>
        <v>25.218063334203013</v>
      </c>
      <c r="AU43" s="26">
        <f t="shared" si="22"/>
        <v>31.713340581957191</v>
      </c>
      <c r="AV43" s="27">
        <f t="shared" si="23"/>
        <v>30.17916908575339</v>
      </c>
      <c r="AW43" s="27">
        <f t="shared" si="24"/>
        <v>27.17263981028611</v>
      </c>
      <c r="AX43" s="28">
        <f t="shared" si="25"/>
        <v>57.969738165387234</v>
      </c>
      <c r="AY43" s="28">
        <f t="shared" si="26"/>
        <v>34.784552293550085</v>
      </c>
      <c r="BA43" s="23">
        <f t="shared" si="31"/>
        <v>20.357162155009142</v>
      </c>
      <c r="BB43" s="23">
        <f t="shared" si="31"/>
        <v>43.823350151806686</v>
      </c>
    </row>
    <row r="44" spans="1:95" x14ac:dyDescent="0.3">
      <c r="F44">
        <v>30</v>
      </c>
      <c r="G44" s="22">
        <f t="shared" si="8"/>
        <v>45.012871397019474</v>
      </c>
      <c r="H44" s="22">
        <f t="shared" si="8"/>
        <v>47.446128521704793</v>
      </c>
      <c r="I44" s="22">
        <f t="shared" si="8"/>
        <v>43.86485496705648</v>
      </c>
      <c r="J44" s="22">
        <f t="shared" si="8"/>
        <v>49.193312583077279</v>
      </c>
      <c r="K44" s="22">
        <f t="shared" si="8"/>
        <v>17.701214194839189</v>
      </c>
      <c r="L44" s="23"/>
      <c r="M44" s="22">
        <f t="shared" si="28"/>
        <v>16.172114201709078</v>
      </c>
      <c r="N44" s="24">
        <f t="shared" si="28"/>
        <v>9.9414553077145893</v>
      </c>
      <c r="O44" s="24">
        <f>IF(Settings!$I$6&gt;69, 0.2*(N44), 0)</f>
        <v>0</v>
      </c>
      <c r="P44" s="25">
        <f t="shared" si="29"/>
        <v>37.751489804452312</v>
      </c>
      <c r="Q44" s="25">
        <f t="shared" si="29"/>
        <v>23.495198690769719</v>
      </c>
      <c r="R44" s="25">
        <f t="shared" si="29"/>
        <v>41.658484556289977</v>
      </c>
      <c r="S44" s="26">
        <f t="shared" si="9"/>
        <v>28.234540648144574</v>
      </c>
      <c r="T44" s="26">
        <f t="shared" si="10"/>
        <v>36.064895139173153</v>
      </c>
      <c r="U44" s="27">
        <f t="shared" si="11"/>
        <v>34.319492896808221</v>
      </c>
      <c r="V44" s="27">
        <f t="shared" si="12"/>
        <v>30.839983539108115</v>
      </c>
      <c r="W44" s="28">
        <f t="shared" si="13"/>
        <v>62.580430215875964</v>
      </c>
      <c r="X44" s="28">
        <f t="shared" si="14"/>
        <v>38.535151062252019</v>
      </c>
      <c r="Z44" s="23">
        <f t="shared" si="30"/>
        <v>22.553663864113378</v>
      </c>
      <c r="AA44" s="23">
        <f t="shared" si="30"/>
        <v>46.491156268039539</v>
      </c>
      <c r="AC44">
        <v>30</v>
      </c>
      <c r="AE44" s="44">
        <f t="shared" si="16"/>
        <v>27.736783763369349</v>
      </c>
      <c r="AG44">
        <f t="shared" si="17"/>
        <v>27.736783763369349</v>
      </c>
      <c r="AH44" s="22">
        <f t="shared" si="18"/>
        <v>39.918788714589034</v>
      </c>
      <c r="AI44" s="22">
        <f t="shared" si="18"/>
        <v>43.964440784212925</v>
      </c>
      <c r="AJ44" s="22">
        <f t="shared" si="18"/>
        <v>39.06315632270794</v>
      </c>
      <c r="AK44" s="22">
        <f t="shared" si="18"/>
        <v>45.64554879600081</v>
      </c>
      <c r="AL44" s="22">
        <f t="shared" si="18"/>
        <v>16.056190398064675</v>
      </c>
      <c r="AM44" s="23"/>
      <c r="AN44" s="22">
        <f t="shared" si="19"/>
        <v>14.66464757389717</v>
      </c>
      <c r="AO44" s="24">
        <f t="shared" si="19"/>
        <v>9.1026353010567451</v>
      </c>
      <c r="AP44" s="24">
        <f>IF(Settings!$I$6&gt;69, 0.2*(AO44), 0)</f>
        <v>0</v>
      </c>
      <c r="AQ44" s="25">
        <f t="shared" si="20"/>
        <v>35.395294726962199</v>
      </c>
      <c r="AR44" s="25">
        <f t="shared" si="20"/>
        <v>21.986109349920014</v>
      </c>
      <c r="AS44" s="25">
        <f t="shared" si="20"/>
        <v>39.21415157901783</v>
      </c>
      <c r="AT44" s="26">
        <f t="shared" si="21"/>
        <v>26.380251626844732</v>
      </c>
      <c r="AU44" s="26">
        <f t="shared" si="22"/>
        <v>33.386659081635187</v>
      </c>
      <c r="AV44" s="27">
        <f t="shared" si="23"/>
        <v>31.762808865108262</v>
      </c>
      <c r="AW44" s="27">
        <f t="shared" si="24"/>
        <v>28.576886509738401</v>
      </c>
      <c r="AX44" s="28">
        <f t="shared" si="25"/>
        <v>59.795546919431459</v>
      </c>
      <c r="AY44" s="28">
        <f t="shared" si="26"/>
        <v>36.244261600979463</v>
      </c>
      <c r="BA44" s="23">
        <f t="shared" si="31"/>
        <v>21.240165111176463</v>
      </c>
      <c r="BB44" s="23">
        <f t="shared" si="31"/>
        <v>44.882902180356936</v>
      </c>
    </row>
    <row r="45" spans="1:95" x14ac:dyDescent="0.3">
      <c r="F45">
        <v>31</v>
      </c>
      <c r="G45" s="22">
        <f t="shared" si="8"/>
        <v>47.170714904134627</v>
      </c>
      <c r="H45" s="22">
        <f t="shared" si="8"/>
        <v>48.941454294136904</v>
      </c>
      <c r="I45" s="22">
        <f t="shared" si="8"/>
        <v>45.94633849183576</v>
      </c>
      <c r="J45" s="22">
        <f t="shared" si="8"/>
        <v>50.713779341443868</v>
      </c>
      <c r="K45" s="22">
        <f t="shared" si="8"/>
        <v>18.382919810384184</v>
      </c>
      <c r="L45" s="23"/>
      <c r="M45" s="22">
        <f t="shared" si="28"/>
        <v>16.827761391838319</v>
      </c>
      <c r="N45" s="24">
        <f t="shared" si="28"/>
        <v>10.30663562142181</v>
      </c>
      <c r="O45" s="24">
        <f>IF(Settings!$I$6&gt;69, 0.2*(N45), 0)</f>
        <v>0</v>
      </c>
      <c r="P45" s="25">
        <f t="shared" si="29"/>
        <v>38.753542661411778</v>
      </c>
      <c r="Q45" s="25">
        <f t="shared" si="29"/>
        <v>24.127721877092476</v>
      </c>
      <c r="R45" s="25">
        <f t="shared" si="29"/>
        <v>42.628078618795925</v>
      </c>
      <c r="S45" s="26">
        <f t="shared" si="9"/>
        <v>29.023953815277707</v>
      </c>
      <c r="T45" s="26">
        <f t="shared" si="10"/>
        <v>37.207404125321467</v>
      </c>
      <c r="U45" s="27">
        <f t="shared" si="11"/>
        <v>35.419267758686622</v>
      </c>
      <c r="V45" s="27">
        <f t="shared" si="12"/>
        <v>31.811945291188987</v>
      </c>
      <c r="W45" s="28">
        <f t="shared" si="13"/>
        <v>63.718969816614489</v>
      </c>
      <c r="X45" s="28">
        <f t="shared" si="14"/>
        <v>39.495764082523358</v>
      </c>
      <c r="Z45" s="23">
        <f t="shared" si="30"/>
        <v>23.076654645708675</v>
      </c>
      <c r="AA45" s="23">
        <f t="shared" si="30"/>
        <v>47.146134769974267</v>
      </c>
      <c r="AC45">
        <v>31</v>
      </c>
      <c r="AE45" s="44">
        <f t="shared" si="16"/>
        <v>29.170253257523047</v>
      </c>
      <c r="AG45">
        <f t="shared" si="17"/>
        <v>29.170253257523047</v>
      </c>
      <c r="AH45" s="22">
        <f t="shared" si="18"/>
        <v>43.177262573729941</v>
      </c>
      <c r="AI45" s="22">
        <f t="shared" si="18"/>
        <v>46.1852204817908</v>
      </c>
      <c r="AJ45" s="22">
        <f t="shared" si="18"/>
        <v>42.117645306878664</v>
      </c>
      <c r="AK45" s="22">
        <f t="shared" si="18"/>
        <v>47.909682602477275</v>
      </c>
      <c r="AL45" s="22">
        <f t="shared" si="18"/>
        <v>17.114322349205924</v>
      </c>
      <c r="AM45" s="23"/>
      <c r="AN45" s="22">
        <f t="shared" si="19"/>
        <v>15.623005617277849</v>
      </c>
      <c r="AO45" s="24">
        <f t="shared" si="19"/>
        <v>9.6358337197615729</v>
      </c>
      <c r="AP45" s="24">
        <f>IF(Settings!$I$6&gt;69, 0.2*(AO45), 0)</f>
        <v>0</v>
      </c>
      <c r="AQ45" s="25">
        <f t="shared" si="20"/>
        <v>36.901962765439123</v>
      </c>
      <c r="AR45" s="25">
        <f t="shared" si="20"/>
        <v>22.954500361639333</v>
      </c>
      <c r="AS45" s="25">
        <f t="shared" si="20"/>
        <v>40.803608687859466</v>
      </c>
      <c r="AT45" s="26">
        <f t="shared" si="21"/>
        <v>27.565640083881668</v>
      </c>
      <c r="AU45" s="26">
        <f t="shared" si="22"/>
        <v>35.097769765575237</v>
      </c>
      <c r="AV45" s="27">
        <f t="shared" si="23"/>
        <v>33.392935115080569</v>
      </c>
      <c r="AW45" s="27">
        <f t="shared" si="24"/>
        <v>30.020393313164021</v>
      </c>
      <c r="AX45" s="28">
        <f t="shared" si="25"/>
        <v>61.593823095377729</v>
      </c>
      <c r="AY45" s="28">
        <f t="shared" si="26"/>
        <v>37.714261368118457</v>
      </c>
      <c r="BA45" s="23">
        <f t="shared" si="31"/>
        <v>22.093528867019739</v>
      </c>
      <c r="BB45" s="23">
        <f t="shared" si="31"/>
        <v>45.922426836556731</v>
      </c>
    </row>
    <row r="46" spans="1:95" x14ac:dyDescent="0.3">
      <c r="F46">
        <v>32</v>
      </c>
      <c r="G46" s="22">
        <f t="shared" si="8"/>
        <v>49.26518787989086</v>
      </c>
      <c r="H46" s="22">
        <f t="shared" si="8"/>
        <v>50.409953583342187</v>
      </c>
      <c r="I46" s="22">
        <f t="shared" si="8"/>
        <v>47.99807764109422</v>
      </c>
      <c r="J46" s="22">
        <f t="shared" si="8"/>
        <v>52.205035618583878</v>
      </c>
      <c r="K46" s="22">
        <f t="shared" si="8"/>
        <v>19.036299021487483</v>
      </c>
      <c r="L46" s="23"/>
      <c r="M46" s="22">
        <f t="shared" si="28"/>
        <v>17.476159874221711</v>
      </c>
      <c r="N46" s="24">
        <f t="shared" si="28"/>
        <v>10.668191679215376</v>
      </c>
      <c r="O46" s="24">
        <f>IF(Settings!$I$6&gt;69, 0.2*(N46), 0)</f>
        <v>0</v>
      </c>
      <c r="P46" s="25">
        <f t="shared" si="29"/>
        <v>39.73202707248074</v>
      </c>
      <c r="Q46" s="25">
        <f t="shared" si="29"/>
        <v>24.739604321263649</v>
      </c>
      <c r="R46" s="25">
        <f t="shared" si="29"/>
        <v>43.534145524931908</v>
      </c>
      <c r="S46" s="26">
        <f t="shared" si="9"/>
        <v>29.795174162489634</v>
      </c>
      <c r="T46" s="26">
        <f t="shared" si="10"/>
        <v>38.324503429964288</v>
      </c>
      <c r="U46" s="27">
        <f t="shared" si="11"/>
        <v>36.500336916897801</v>
      </c>
      <c r="V46" s="27">
        <f t="shared" si="12"/>
        <v>32.766469829172422</v>
      </c>
      <c r="W46" s="28">
        <f t="shared" si="13"/>
        <v>64.804530168857866</v>
      </c>
      <c r="X46" s="28">
        <f t="shared" si="14"/>
        <v>40.425533152067977</v>
      </c>
      <c r="Z46" s="23">
        <f t="shared" si="30"/>
        <v>23.566556173690113</v>
      </c>
      <c r="AA46" s="23">
        <f t="shared" si="30"/>
        <v>47.76935653191638</v>
      </c>
      <c r="AC46">
        <v>32</v>
      </c>
      <c r="AE46" s="44">
        <f t="shared" si="16"/>
        <v>30.677806135251387</v>
      </c>
      <c r="AG46">
        <f t="shared" si="17"/>
        <v>30.677806135251387</v>
      </c>
      <c r="AH46" s="22">
        <f t="shared" si="18"/>
        <v>46.482208946589175</v>
      </c>
      <c r="AI46" s="22">
        <f t="shared" si="18"/>
        <v>48.462586972152849</v>
      </c>
      <c r="AJ46" s="22">
        <f t="shared" si="18"/>
        <v>45.278786822609433</v>
      </c>
      <c r="AK46" s="22">
        <f t="shared" si="18"/>
        <v>50.227075566816737</v>
      </c>
      <c r="AL46" s="22">
        <f t="shared" si="18"/>
        <v>18.166359370535858</v>
      </c>
      <c r="AM46" s="23"/>
      <c r="AN46" s="22">
        <f t="shared" si="19"/>
        <v>16.617280688928361</v>
      </c>
      <c r="AO46" s="24">
        <f t="shared" si="19"/>
        <v>10.189363702207524</v>
      </c>
      <c r="AP46" s="24">
        <f>IF(Settings!$I$6&gt;69, 0.2*(AO46), 0)</f>
        <v>0</v>
      </c>
      <c r="AQ46" s="25">
        <f t="shared" si="20"/>
        <v>38.433273891927158</v>
      </c>
      <c r="AR46" s="25">
        <f t="shared" si="20"/>
        <v>23.926194626947208</v>
      </c>
      <c r="AS46" s="25">
        <f t="shared" si="20"/>
        <v>42.322763584420471</v>
      </c>
      <c r="AT46" s="26">
        <f t="shared" si="21"/>
        <v>28.77160205765113</v>
      </c>
      <c r="AU46" s="26">
        <f t="shared" si="22"/>
        <v>36.842060486798545</v>
      </c>
      <c r="AV46" s="27">
        <f t="shared" si="23"/>
        <v>35.066958827671989</v>
      </c>
      <c r="AW46" s="27">
        <f t="shared" si="24"/>
        <v>31.500681531899353</v>
      </c>
      <c r="AX46" s="28">
        <f t="shared" si="25"/>
        <v>63.358036855037994</v>
      </c>
      <c r="AY46" s="28">
        <f t="shared" si="26"/>
        <v>39.189656706360097</v>
      </c>
      <c r="BA46" s="23">
        <f t="shared" si="31"/>
        <v>22.911836083265886</v>
      </c>
      <c r="BB46" s="23">
        <f t="shared" si="31"/>
        <v>46.938648566801689</v>
      </c>
    </row>
    <row r="47" spans="1:95" x14ac:dyDescent="0.3">
      <c r="F47">
        <v>33</v>
      </c>
      <c r="G47" s="22">
        <f t="shared" si="8"/>
        <v>51.293032383192021</v>
      </c>
      <c r="H47" s="22">
        <f t="shared" si="8"/>
        <v>51.851426478426916</v>
      </c>
      <c r="I47" s="22">
        <f t="shared" si="8"/>
        <v>50.017025309322342</v>
      </c>
      <c r="J47" s="22">
        <f t="shared" si="8"/>
        <v>53.666955293738248</v>
      </c>
      <c r="K47" s="22">
        <f t="shared" si="8"/>
        <v>19.661242396539237</v>
      </c>
      <c r="L47" s="23"/>
      <c r="M47" s="22">
        <f t="shared" si="28"/>
        <v>18.116790844452133</v>
      </c>
      <c r="N47" s="24">
        <f t="shared" si="28"/>
        <v>11.025952268161667</v>
      </c>
      <c r="O47" s="24">
        <f>IF(Settings!$I$6&gt;69, 0.2*(N47), 0)</f>
        <v>0</v>
      </c>
      <c r="P47" s="25">
        <f t="shared" si="29"/>
        <v>40.687228459526914</v>
      </c>
      <c r="Q47" s="25">
        <f t="shared" si="29"/>
        <v>25.331162121359029</v>
      </c>
      <c r="R47" s="25">
        <f t="shared" si="29"/>
        <v>44.379751330274054</v>
      </c>
      <c r="S47" s="26">
        <f t="shared" si="9"/>
        <v>30.54834004915644</v>
      </c>
      <c r="T47" s="26">
        <f t="shared" si="10"/>
        <v>39.416060730582558</v>
      </c>
      <c r="U47" s="27">
        <f t="shared" si="11"/>
        <v>37.56251050483408</v>
      </c>
      <c r="V47" s="27">
        <f t="shared" si="12"/>
        <v>33.703427210977495</v>
      </c>
      <c r="W47" s="28">
        <f t="shared" si="13"/>
        <v>65.839414815637681</v>
      </c>
      <c r="X47" s="28">
        <f t="shared" si="14"/>
        <v>41.325067267180259</v>
      </c>
      <c r="Z47" s="23">
        <f t="shared" si="30"/>
        <v>24.024902441473326</v>
      </c>
      <c r="AA47" s="23">
        <f t="shared" si="30"/>
        <v>48.362361284608163</v>
      </c>
      <c r="AC47">
        <v>33</v>
      </c>
      <c r="AE47" s="44">
        <f t="shared" si="16"/>
        <v>32.263271112647949</v>
      </c>
      <c r="AG47">
        <f t="shared" si="17"/>
        <v>32.263271112647949</v>
      </c>
      <c r="AH47" s="22">
        <f t="shared" ref="AH47:AL84" si="32">AH$4*(1-EXP(-AH$5*$AG47))^AH$6</f>
        <v>49.805635541033496</v>
      </c>
      <c r="AI47" s="22">
        <f t="shared" si="32"/>
        <v>50.792079203918213</v>
      </c>
      <c r="AJ47" s="22">
        <f t="shared" si="32"/>
        <v>48.532903334553332</v>
      </c>
      <c r="AK47" s="22">
        <f t="shared" si="32"/>
        <v>52.592765280619524</v>
      </c>
      <c r="AL47" s="22">
        <f t="shared" si="32"/>
        <v>19.203585344150159</v>
      </c>
      <c r="AM47" s="23"/>
      <c r="AN47" s="22">
        <f t="shared" ref="AN47:AO84" si="33">AN$4*(1-EXP(-AN$5*$AG47))^AN$6</f>
        <v>17.645592576931616</v>
      </c>
      <c r="AO47" s="24">
        <f t="shared" si="33"/>
        <v>10.762754328110484</v>
      </c>
      <c r="AP47" s="24">
        <f>IF(Settings!$I$6&gt;69, 0.2*(AO47), 0)</f>
        <v>0</v>
      </c>
      <c r="AQ47" s="25">
        <f t="shared" ref="AQ47:AS84" si="34">AQ$4*(1-EXP(-AQ$5*$AG47))^AQ$6</f>
        <v>39.985749763529327</v>
      </c>
      <c r="AR47" s="25">
        <f t="shared" si="34"/>
        <v>24.897301643567033</v>
      </c>
      <c r="AS47" s="25">
        <f t="shared" si="34"/>
        <v>43.762506108120093</v>
      </c>
      <c r="AT47" s="26">
        <f t="shared" si="21"/>
        <v>29.99520557194181</v>
      </c>
      <c r="AU47" s="26">
        <f t="shared" si="22"/>
        <v>38.614359456821106</v>
      </c>
      <c r="AV47" s="27">
        <f t="shared" si="23"/>
        <v>36.781815497385509</v>
      </c>
      <c r="AW47" s="27">
        <f t="shared" si="24"/>
        <v>33.014851482546838</v>
      </c>
      <c r="AX47" s="28">
        <f t="shared" si="25"/>
        <v>65.081807307146207</v>
      </c>
      <c r="AY47" s="28">
        <f t="shared" si="26"/>
        <v>40.665261042634938</v>
      </c>
      <c r="BA47" s="23">
        <f t="shared" si="31"/>
        <v>23.690222386779052</v>
      </c>
      <c r="BB47" s="23">
        <f t="shared" si="31"/>
        <v>47.928346866336256</v>
      </c>
    </row>
    <row r="48" spans="1:95" x14ac:dyDescent="0.3">
      <c r="F48">
        <v>34</v>
      </c>
      <c r="G48" s="22">
        <f t="shared" si="8"/>
        <v>53.251819964582332</v>
      </c>
      <c r="H48" s="22">
        <f t="shared" si="8"/>
        <v>53.265745178814313</v>
      </c>
      <c r="I48" s="22">
        <f t="shared" si="8"/>
        <v>52.000533787993959</v>
      </c>
      <c r="J48" s="22">
        <f t="shared" si="8"/>
        <v>55.099485700098299</v>
      </c>
      <c r="K48" s="22">
        <f t="shared" si="8"/>
        <v>20.257861225039374</v>
      </c>
      <c r="L48" s="23"/>
      <c r="M48" s="22">
        <f t="shared" si="28"/>
        <v>18.749194669570745</v>
      </c>
      <c r="N48" s="24">
        <f t="shared" si="28"/>
        <v>11.379765308714802</v>
      </c>
      <c r="O48" s="24">
        <f>IF(Settings!$I$6&gt;69, 0.2*(N48), 0)</f>
        <v>0</v>
      </c>
      <c r="P48" s="25">
        <f t="shared" si="29"/>
        <v>41.619455453487355</v>
      </c>
      <c r="Q48" s="25">
        <f t="shared" si="29"/>
        <v>25.902749150078531</v>
      </c>
      <c r="R48" s="25">
        <f t="shared" si="29"/>
        <v>45.168001830302877</v>
      </c>
      <c r="S48" s="26">
        <f t="shared" si="9"/>
        <v>31.283617821469978</v>
      </c>
      <c r="T48" s="26">
        <f t="shared" si="10"/>
        <v>40.482024337656199</v>
      </c>
      <c r="U48" s="27">
        <f t="shared" si="11"/>
        <v>38.605652224279481</v>
      </c>
      <c r="V48" s="27">
        <f t="shared" si="12"/>
        <v>34.622734366229302</v>
      </c>
      <c r="W48" s="28">
        <f t="shared" si="13"/>
        <v>66.825862542460257</v>
      </c>
      <c r="X48" s="28">
        <f t="shared" si="14"/>
        <v>42.195006108775551</v>
      </c>
      <c r="Z48" s="23">
        <f t="shared" si="30"/>
        <v>24.453249724146318</v>
      </c>
      <c r="AA48" s="23">
        <f t="shared" si="30"/>
        <v>48.926614104694536</v>
      </c>
      <c r="AC48">
        <v>34</v>
      </c>
      <c r="AE48" s="44">
        <f t="shared" si="16"/>
        <v>33.930674778341483</v>
      </c>
      <c r="AG48">
        <f t="shared" si="17"/>
        <v>33.930674778341483</v>
      </c>
      <c r="AH48" s="22">
        <f t="shared" si="32"/>
        <v>53.118293175494436</v>
      </c>
      <c r="AI48" s="22">
        <f t="shared" si="32"/>
        <v>53.168574851535958</v>
      </c>
      <c r="AJ48" s="22">
        <f t="shared" si="32"/>
        <v>51.864219099544854</v>
      </c>
      <c r="AK48" s="22">
        <f t="shared" si="32"/>
        <v>55.001123370295531</v>
      </c>
      <c r="AL48" s="22">
        <f t="shared" si="32"/>
        <v>20.217408974944433</v>
      </c>
      <c r="AM48" s="23"/>
      <c r="AN48" s="22">
        <f t="shared" si="33"/>
        <v>18.705627233849057</v>
      </c>
      <c r="AO48" s="24">
        <f t="shared" si="33"/>
        <v>11.355367372344254</v>
      </c>
      <c r="AP48" s="24">
        <f>IF(Settings!$I$6&gt;69, 0.2*(AO48), 0)</f>
        <v>0</v>
      </c>
      <c r="AQ48" s="25">
        <f t="shared" si="34"/>
        <v>41.555563038174448</v>
      </c>
      <c r="AR48" s="25">
        <f t="shared" si="34"/>
        <v>25.863760159569615</v>
      </c>
      <c r="AS48" s="25">
        <f t="shared" si="34"/>
        <v>45.115141888271602</v>
      </c>
      <c r="AT48" s="26">
        <f t="shared" si="21"/>
        <v>31.233217756352808</v>
      </c>
      <c r="AU48" s="26">
        <f t="shared" si="22"/>
        <v>40.408951772456156</v>
      </c>
      <c r="AV48" s="27">
        <f t="shared" si="23"/>
        <v>38.533952233818866</v>
      </c>
      <c r="AW48" s="27">
        <f t="shared" si="24"/>
        <v>34.559573653498376</v>
      </c>
      <c r="AX48" s="28">
        <f t="shared" si="25"/>
        <v>66.758993946197634</v>
      </c>
      <c r="AY48" s="28">
        <f t="shared" si="26"/>
        <v>42.135638470358039</v>
      </c>
      <c r="BA48" s="23">
        <f t="shared" si="31"/>
        <v>24.424489814854169</v>
      </c>
      <c r="BB48" s="23">
        <f t="shared" si="31"/>
        <v>48.888395354743224</v>
      </c>
    </row>
    <row r="49" spans="1:97" x14ac:dyDescent="0.3">
      <c r="F49">
        <v>35</v>
      </c>
      <c r="G49" s="22">
        <f t="shared" si="8"/>
        <v>55.13986482704</v>
      </c>
      <c r="H49" s="22">
        <f t="shared" si="8"/>
        <v>54.652846619105041</v>
      </c>
      <c r="I49" s="22">
        <f t="shared" si="8"/>
        <v>53.946327399727721</v>
      </c>
      <c r="J49" s="22">
        <f t="shared" si="8"/>
        <v>56.502639785545128</v>
      </c>
      <c r="K49" s="22">
        <f t="shared" si="8"/>
        <v>20.826453698318449</v>
      </c>
      <c r="L49" s="23"/>
      <c r="M49" s="22">
        <f t="shared" si="28"/>
        <v>19.372966531257365</v>
      </c>
      <c r="N49" s="24">
        <f t="shared" si="28"/>
        <v>11.729496338991895</v>
      </c>
      <c r="O49" s="24">
        <f>IF(Settings!$I$6&gt;69, 0.2*(N49), 0)</f>
        <v>0</v>
      </c>
      <c r="P49" s="25">
        <f t="shared" si="29"/>
        <v>42.529036370330878</v>
      </c>
      <c r="Q49" s="25">
        <f t="shared" si="29"/>
        <v>26.454750603645827</v>
      </c>
      <c r="R49" s="25">
        <f t="shared" si="29"/>
        <v>45.902000451221603</v>
      </c>
      <c r="S49" s="26">
        <f t="shared" si="9"/>
        <v>32.001198131603054</v>
      </c>
      <c r="T49" s="26">
        <f t="shared" si="10"/>
        <v>41.522414258853075</v>
      </c>
      <c r="U49" s="27">
        <f t="shared" si="11"/>
        <v>39.629674021065441</v>
      </c>
      <c r="V49" s="27">
        <f t="shared" si="12"/>
        <v>35.524350302418277</v>
      </c>
      <c r="W49" s="28">
        <f t="shared" si="13"/>
        <v>67.766043514820069</v>
      </c>
      <c r="X49" s="28">
        <f t="shared" si="14"/>
        <v>43.036013544758973</v>
      </c>
      <c r="Z49" s="23">
        <f t="shared" si="30"/>
        <v>24.853156078488485</v>
      </c>
      <c r="AA49" s="23">
        <f t="shared" si="30"/>
        <v>49.463509034339246</v>
      </c>
      <c r="AC49">
        <v>35</v>
      </c>
      <c r="AE49" s="44">
        <f t="shared" si="16"/>
        <v>35.684251819780471</v>
      </c>
      <c r="AG49">
        <f t="shared" si="17"/>
        <v>35.684251819780471</v>
      </c>
      <c r="AH49" s="22">
        <f t="shared" si="32"/>
        <v>56.390445390766786</v>
      </c>
      <c r="AI49" s="22">
        <f t="shared" si="32"/>
        <v>55.586285257289319</v>
      </c>
      <c r="AJ49" s="22">
        <f t="shared" si="32"/>
        <v>55.254999319120508</v>
      </c>
      <c r="AK49" s="22">
        <f t="shared" si="32"/>
        <v>57.445857794770021</v>
      </c>
      <c r="AL49" s="22">
        <f t="shared" si="32"/>
        <v>21.19959341098042</v>
      </c>
      <c r="AM49" s="23"/>
      <c r="AN49" s="22">
        <f t="shared" si="33"/>
        <v>19.794625095583722</v>
      </c>
      <c r="AO49" s="24">
        <f t="shared" si="33"/>
        <v>11.966386692974016</v>
      </c>
      <c r="AP49" s="24">
        <f>IF(Settings!$I$6&gt;69, 0.2*(AO49), 0)</f>
        <v>0</v>
      </c>
      <c r="AQ49" s="25">
        <f t="shared" si="34"/>
        <v>43.13854673107965</v>
      </c>
      <c r="AR49" s="25">
        <f t="shared" si="34"/>
        <v>26.821383808243361</v>
      </c>
      <c r="AS49" s="25">
        <f t="shared" si="34"/>
        <v>46.374562730396462</v>
      </c>
      <c r="AT49" s="26">
        <f t="shared" si="21"/>
        <v>32.482114395787541</v>
      </c>
      <c r="AU49" s="26">
        <f t="shared" si="22"/>
        <v>42.219607481146227</v>
      </c>
      <c r="AV49" s="27">
        <f t="shared" si="23"/>
        <v>40.319320759778968</v>
      </c>
      <c r="AW49" s="27">
        <f t="shared" si="24"/>
        <v>36.131085417238062</v>
      </c>
      <c r="AX49" s="28">
        <f t="shared" si="25"/>
        <v>68.383789024517981</v>
      </c>
      <c r="AY49" s="28">
        <f t="shared" si="26"/>
        <v>43.595154599645674</v>
      </c>
      <c r="BA49" s="23">
        <f t="shared" si="31"/>
        <v>25.111201019279619</v>
      </c>
      <c r="BB49" s="23">
        <f t="shared" si="31"/>
        <v>49.815802575910965</v>
      </c>
    </row>
    <row r="50" spans="1:97" x14ac:dyDescent="0.3">
      <c r="F50">
        <v>36</v>
      </c>
      <c r="G50" s="22">
        <f t="shared" si="8"/>
        <v>56.95614026522842</v>
      </c>
      <c r="H50" s="22">
        <f t="shared" si="8"/>
        <v>56.01272581688167</v>
      </c>
      <c r="I50" s="22">
        <f t="shared" si="8"/>
        <v>55.852475592000246</v>
      </c>
      <c r="J50" s="22">
        <f t="shared" si="8"/>
        <v>57.876489054740951</v>
      </c>
      <c r="K50" s="22">
        <f t="shared" si="8"/>
        <v>21.367474282788496</v>
      </c>
      <c r="L50" s="23"/>
      <c r="M50" s="22">
        <f t="shared" si="28"/>
        <v>19.987752352533608</v>
      </c>
      <c r="N50" s="24">
        <f t="shared" si="28"/>
        <v>12.075027128987475</v>
      </c>
      <c r="O50" s="24">
        <f>IF(Settings!$I$6&gt;69, 0.2*(N50), 0)</f>
        <v>0</v>
      </c>
      <c r="P50" s="25">
        <f t="shared" si="29"/>
        <v>43.416316094796208</v>
      </c>
      <c r="Q50" s="25">
        <f t="shared" si="29"/>
        <v>26.987577312801591</v>
      </c>
      <c r="R50" s="25">
        <f t="shared" si="29"/>
        <v>46.584814481745092</v>
      </c>
      <c r="S50" s="26">
        <f t="shared" si="9"/>
        <v>32.701292660857099</v>
      </c>
      <c r="T50" s="26">
        <f t="shared" si="10"/>
        <v>42.537314125804819</v>
      </c>
      <c r="U50" s="27">
        <f t="shared" si="11"/>
        <v>40.634531276118707</v>
      </c>
      <c r="V50" s="27">
        <f t="shared" si="12"/>
        <v>36.408271780973088</v>
      </c>
      <c r="W50" s="28">
        <f t="shared" si="13"/>
        <v>68.662056586776629</v>
      </c>
      <c r="X50" s="28">
        <f t="shared" si="14"/>
        <v>43.848771954632127</v>
      </c>
      <c r="Z50" s="23">
        <f t="shared" si="30"/>
        <v>25.226164781720684</v>
      </c>
      <c r="AA50" s="23">
        <f t="shared" si="30"/>
        <v>49.974372525343277</v>
      </c>
      <c r="AC50">
        <v>36</v>
      </c>
      <c r="AE50" s="44">
        <f t="shared" si="16"/>
        <v>37.528455778024103</v>
      </c>
      <c r="AG50">
        <f t="shared" si="17"/>
        <v>37.528455778024103</v>
      </c>
      <c r="AH50" s="22">
        <f t="shared" si="32"/>
        <v>59.592693784834225</v>
      </c>
      <c r="AI50" s="22">
        <f t="shared" si="32"/>
        <v>58.038760215182442</v>
      </c>
      <c r="AJ50" s="22">
        <f t="shared" si="32"/>
        <v>58.685757403199702</v>
      </c>
      <c r="AK50" s="22">
        <f t="shared" si="32"/>
        <v>59.920025953092598</v>
      </c>
      <c r="AL50" s="22">
        <f t="shared" si="32"/>
        <v>22.142480173847574</v>
      </c>
      <c r="AM50" s="23"/>
      <c r="AN50" s="22">
        <f t="shared" si="33"/>
        <v>20.909376496332488</v>
      </c>
      <c r="AO50" s="24">
        <f t="shared" si="33"/>
        <v>12.594808945791579</v>
      </c>
      <c r="AP50" s="24">
        <f>IF(Settings!$I$6&gt;69, 0.2*(AO50), 0)</f>
        <v>0</v>
      </c>
      <c r="AQ50" s="25">
        <f t="shared" si="34"/>
        <v>44.730209634369416</v>
      </c>
      <c r="AR50" s="25">
        <f t="shared" si="34"/>
        <v>27.76591324126813</v>
      </c>
      <c r="AS50" s="25">
        <f t="shared" si="34"/>
        <v>47.536364478241097</v>
      </c>
      <c r="AT50" s="26">
        <f t="shared" si="21"/>
        <v>33.738095091260632</v>
      </c>
      <c r="AU50" s="26">
        <f t="shared" si="22"/>
        <v>44.039622024876017</v>
      </c>
      <c r="AV50" s="27">
        <f t="shared" si="23"/>
        <v>42.133377270895643</v>
      </c>
      <c r="AW50" s="27">
        <f t="shared" si="24"/>
        <v>37.725194139868591</v>
      </c>
      <c r="AX50" s="28">
        <f t="shared" si="25"/>
        <v>69.950808481371752</v>
      </c>
      <c r="AY50" s="28">
        <f t="shared" si="26"/>
        <v>45.038035721645358</v>
      </c>
      <c r="BA50" s="23">
        <f t="shared" si="31"/>
        <v>25.747749906839363</v>
      </c>
      <c r="BB50" s="23">
        <f t="shared" si="31"/>
        <v>50.707753803840575</v>
      </c>
      <c r="CQ50" s="37"/>
    </row>
    <row r="51" spans="1:97" x14ac:dyDescent="0.3">
      <c r="F51">
        <v>37</v>
      </c>
      <c r="G51" s="22">
        <f t="shared" si="8"/>
        <v>58.700199372471765</v>
      </c>
      <c r="H51" s="22">
        <f t="shared" si="8"/>
        <v>57.345429862527034</v>
      </c>
      <c r="I51" s="22">
        <f t="shared" si="8"/>
        <v>57.717366729478108</v>
      </c>
      <c r="J51" s="22">
        <f t="shared" si="8"/>
        <v>59.221157204807312</v>
      </c>
      <c r="K51" s="22">
        <f t="shared" si="8"/>
        <v>21.881506217693399</v>
      </c>
      <c r="L51" s="23"/>
      <c r="M51" s="22">
        <f t="shared" si="28"/>
        <v>20.593244990429646</v>
      </c>
      <c r="N51" s="24">
        <f t="shared" si="28"/>
        <v>12.416254411095849</v>
      </c>
      <c r="O51" s="24">
        <f>IF(Settings!$I$6&gt;69, 0.2*(N51), 0)</f>
        <v>0</v>
      </c>
      <c r="P51" s="25">
        <f t="shared" si="29"/>
        <v>44.281653320953843</v>
      </c>
      <c r="Q51" s="25">
        <f t="shared" si="29"/>
        <v>27.501660729522396</v>
      </c>
      <c r="R51" s="25">
        <f t="shared" si="29"/>
        <v>47.219448428935216</v>
      </c>
      <c r="S51" s="26">
        <f t="shared" si="9"/>
        <v>33.384131198512264</v>
      </c>
      <c r="T51" s="26">
        <f t="shared" si="10"/>
        <v>43.526863895734749</v>
      </c>
      <c r="U51" s="27">
        <f t="shared" si="11"/>
        <v>41.620218454526118</v>
      </c>
      <c r="V51" s="27">
        <f t="shared" si="12"/>
        <v>37.274529410642572</v>
      </c>
      <c r="W51" s="28">
        <f t="shared" si="13"/>
        <v>69.515927582933102</v>
      </c>
      <c r="X51" s="28">
        <f t="shared" si="14"/>
        <v>44.633977274871548</v>
      </c>
      <c r="Z51" s="23">
        <f t="shared" si="30"/>
        <v>25.573791145413669</v>
      </c>
      <c r="AA51" s="23">
        <f t="shared" si="30"/>
        <v>50.460466716274695</v>
      </c>
      <c r="AC51">
        <v>37</v>
      </c>
      <c r="AE51" s="44">
        <f t="shared" si="16"/>
        <v>39.467970358353305</v>
      </c>
      <c r="AG51">
        <f t="shared" si="17"/>
        <v>39.467970358353305</v>
      </c>
      <c r="AH51" s="22">
        <f t="shared" si="32"/>
        <v>62.696821013048371</v>
      </c>
      <c r="AI51" s="22">
        <f t="shared" si="32"/>
        <v>60.518903862806539</v>
      </c>
      <c r="AJ51" s="22">
        <f t="shared" si="32"/>
        <v>62.135530599948297</v>
      </c>
      <c r="AK51" s="22">
        <f t="shared" si="32"/>
        <v>62.416059801738818</v>
      </c>
      <c r="AL51" s="22">
        <f t="shared" si="32"/>
        <v>23.039196698209263</v>
      </c>
      <c r="AM51" s="23"/>
      <c r="AN51" s="22">
        <f t="shared" si="33"/>
        <v>22.046225295949149</v>
      </c>
      <c r="AO51" s="24">
        <f t="shared" si="33"/>
        <v>13.239436010030586</v>
      </c>
      <c r="AP51" s="24">
        <f>IF(Settings!$I$6&gt;69, 0.2*(AO51), 0)</f>
        <v>0</v>
      </c>
      <c r="AQ51" s="25">
        <f t="shared" si="34"/>
        <v>46.325758306504007</v>
      </c>
      <c r="AR51" s="25">
        <f t="shared" si="34"/>
        <v>28.693074082459557</v>
      </c>
      <c r="AS51" s="25">
        <f t="shared" si="34"/>
        <v>48.59790697646303</v>
      </c>
      <c r="AT51" s="26">
        <f t="shared" si="21"/>
        <v>34.997104458146161</v>
      </c>
      <c r="AU51" s="26">
        <f t="shared" si="22"/>
        <v>45.861869652877523</v>
      </c>
      <c r="AV51" s="27">
        <f t="shared" si="23"/>
        <v>43.971090114334956</v>
      </c>
      <c r="AW51" s="27">
        <f t="shared" si="24"/>
        <v>39.337287510824254</v>
      </c>
      <c r="AX51" s="28">
        <f t="shared" si="25"/>
        <v>71.455178845289538</v>
      </c>
      <c r="AY51" s="28">
        <f t="shared" si="26"/>
        <v>46.458435823034144</v>
      </c>
      <c r="BA51" s="23">
        <f t="shared" si="31"/>
        <v>26.332405443914958</v>
      </c>
      <c r="BB51" s="23">
        <f t="shared" si="31"/>
        <v>51.561653007878348</v>
      </c>
      <c r="CQ51" s="37"/>
    </row>
    <row r="52" spans="1:97" x14ac:dyDescent="0.3">
      <c r="F52">
        <v>38</v>
      </c>
      <c r="G52" s="22">
        <f t="shared" si="8"/>
        <v>60.372100677509842</v>
      </c>
      <c r="H52" s="22">
        <f t="shared" si="8"/>
        <v>58.651052480984809</v>
      </c>
      <c r="I52" s="22">
        <f t="shared" si="8"/>
        <v>59.53968276706437</v>
      </c>
      <c r="J52" s="22">
        <f t="shared" si="8"/>
        <v>60.536814378565346</v>
      </c>
      <c r="K52" s="22">
        <f t="shared" si="8"/>
        <v>22.369237011080969</v>
      </c>
      <c r="L52" s="23"/>
      <c r="M52" s="22">
        <f t="shared" si="28"/>
        <v>21.189180678127212</v>
      </c>
      <c r="N52" s="24">
        <f t="shared" si="28"/>
        <v>12.753088715092215</v>
      </c>
      <c r="O52" s="24">
        <f>IF(Settings!$I$6&gt;69, 0.2*(N52), 0)</f>
        <v>0</v>
      </c>
      <c r="P52" s="25">
        <f t="shared" si="29"/>
        <v>45.125418106022614</v>
      </c>
      <c r="Q52" s="25">
        <f t="shared" si="29"/>
        <v>27.997448513549234</v>
      </c>
      <c r="R52" s="25">
        <f t="shared" si="29"/>
        <v>47.808823417067146</v>
      </c>
      <c r="S52" s="26">
        <f t="shared" si="9"/>
        <v>34.049959034828163</v>
      </c>
      <c r="T52" s="26">
        <f t="shared" si="10"/>
        <v>44.491253250484249</v>
      </c>
      <c r="U52" s="27">
        <f t="shared" si="11"/>
        <v>42.586765162922397</v>
      </c>
      <c r="V52" s="27">
        <f t="shared" si="12"/>
        <v>38.123184112640125</v>
      </c>
      <c r="W52" s="28">
        <f t="shared" si="13"/>
        <v>70.329608387299743</v>
      </c>
      <c r="X52" s="28">
        <f t="shared" si="14"/>
        <v>45.392334677366478</v>
      </c>
      <c r="Z52" s="23">
        <f t="shared" si="30"/>
        <v>25.897512203965071</v>
      </c>
      <c r="AA52" s="23">
        <f t="shared" si="30"/>
        <v>50.922992550706269</v>
      </c>
      <c r="AC52">
        <v>38</v>
      </c>
      <c r="AE52" s="44">
        <f t="shared" si="16"/>
        <v>41.507721325427532</v>
      </c>
      <c r="AG52">
        <f t="shared" si="17"/>
        <v>41.507721325427532</v>
      </c>
      <c r="AH52" s="22">
        <f t="shared" si="32"/>
        <v>65.676610071147195</v>
      </c>
      <c r="AI52" s="22">
        <f t="shared" si="32"/>
        <v>63.019002853442167</v>
      </c>
      <c r="AJ52" s="22">
        <f t="shared" si="32"/>
        <v>65.582221165295849</v>
      </c>
      <c r="AK52" s="22">
        <f t="shared" si="32"/>
        <v>64.925804044909697</v>
      </c>
      <c r="AL52" s="22">
        <f t="shared" si="32"/>
        <v>23.883837270820688</v>
      </c>
      <c r="AM52" s="23"/>
      <c r="AN52" s="22">
        <f t="shared" si="33"/>
        <v>23.201081752810598</v>
      </c>
      <c r="AO52" s="24">
        <f t="shared" si="33"/>
        <v>13.898869532464543</v>
      </c>
      <c r="AP52" s="24">
        <f>IF(Settings!$I$6&gt;69, 0.2*(AO52), 0)</f>
        <v>0</v>
      </c>
      <c r="AQ52" s="25">
        <f t="shared" si="34"/>
        <v>47.920126049052847</v>
      </c>
      <c r="AR52" s="25">
        <f t="shared" si="34"/>
        <v>29.598639739201793</v>
      </c>
      <c r="AS52" s="25">
        <f t="shared" si="34"/>
        <v>49.558313738388726</v>
      </c>
      <c r="AT52" s="26">
        <f t="shared" si="21"/>
        <v>36.254859690891088</v>
      </c>
      <c r="AU52" s="26">
        <f t="shared" si="22"/>
        <v>47.678870077241754</v>
      </c>
      <c r="AV52" s="27">
        <f t="shared" si="23"/>
        <v>45.826956191100003</v>
      </c>
      <c r="AW52" s="27">
        <f t="shared" si="24"/>
        <v>40.962351854737413</v>
      </c>
      <c r="AX52" s="28">
        <f t="shared" si="25"/>
        <v>72.892617401401552</v>
      </c>
      <c r="AY52" s="28">
        <f t="shared" si="26"/>
        <v>47.850510679274031</v>
      </c>
      <c r="BA52" s="23">
        <f t="shared" si="31"/>
        <v>26.864326645079146</v>
      </c>
      <c r="BB52" s="23">
        <f t="shared" si="31"/>
        <v>52.375164013092586</v>
      </c>
    </row>
    <row r="53" spans="1:97" ht="15" customHeight="1" x14ac:dyDescent="0.3">
      <c r="A53" s="48"/>
      <c r="F53">
        <v>39</v>
      </c>
      <c r="G53" s="22">
        <f t="shared" si="8"/>
        <v>61.972339109956195</v>
      </c>
      <c r="H53" s="22">
        <f t="shared" si="8"/>
        <v>59.929729104518913</v>
      </c>
      <c r="I53" s="22">
        <f t="shared" si="8"/>
        <v>61.318374938283334</v>
      </c>
      <c r="J53" s="22">
        <f t="shared" si="8"/>
        <v>61.823671969192773</v>
      </c>
      <c r="K53" s="22">
        <f t="shared" si="8"/>
        <v>22.83143676823742</v>
      </c>
      <c r="L53" s="23"/>
      <c r="M53" s="22">
        <f t="shared" si="28"/>
        <v>21.775335701089634</v>
      </c>
      <c r="N53" s="24">
        <f t="shared" si="28"/>
        <v>13.085453297224827</v>
      </c>
      <c r="O53" s="24">
        <f>IF(Settings!$I$6&gt;69, 0.2*(N53), 0)</f>
        <v>0</v>
      </c>
      <c r="P53" s="25">
        <f t="shared" si="29"/>
        <v>45.947989700014844</v>
      </c>
      <c r="Q53" s="25">
        <f t="shared" si="29"/>
        <v>28.475400651827911</v>
      </c>
      <c r="R53" s="25">
        <f t="shared" si="29"/>
        <v>48.355761677463597</v>
      </c>
      <c r="S53" s="26">
        <f t="shared" si="9"/>
        <v>34.69903463227503</v>
      </c>
      <c r="T53" s="26">
        <f t="shared" si="10"/>
        <v>45.430715624321373</v>
      </c>
      <c r="U53" s="27">
        <f t="shared" si="11"/>
        <v>43.534232571965987</v>
      </c>
      <c r="V53" s="27">
        <f t="shared" si="12"/>
        <v>38.954323917937295</v>
      </c>
      <c r="W53" s="28">
        <f t="shared" si="13"/>
        <v>71.104976698536561</v>
      </c>
      <c r="X53" s="28">
        <f t="shared" si="14"/>
        <v>46.124554804823113</v>
      </c>
      <c r="Z53" s="23">
        <f t="shared" si="30"/>
        <v>26.198758836322213</v>
      </c>
      <c r="AA53" s="23">
        <f t="shared" si="30"/>
        <v>51.363092744264883</v>
      </c>
      <c r="AC53">
        <v>39</v>
      </c>
      <c r="AE53" s="44">
        <f t="shared" si="16"/>
        <v>43.652889013197147</v>
      </c>
      <c r="AG53">
        <f t="shared" si="17"/>
        <v>43.652889013197147</v>
      </c>
      <c r="AH53" s="22">
        <f t="shared" si="32"/>
        <v>68.508598020942699</v>
      </c>
      <c r="AI53" s="22">
        <f t="shared" si="32"/>
        <v>65.530767829891559</v>
      </c>
      <c r="AJ53" s="22">
        <f t="shared" si="32"/>
        <v>69.002996878941445</v>
      </c>
      <c r="AK53" s="22">
        <f t="shared" si="32"/>
        <v>67.440568263183309</v>
      </c>
      <c r="AL53" s="22">
        <f t="shared" si="32"/>
        <v>24.671608387939422</v>
      </c>
      <c r="AM53" s="23"/>
      <c r="AN53" s="22">
        <f t="shared" si="33"/>
        <v>24.369445535651078</v>
      </c>
      <c r="AO53" s="24">
        <f t="shared" si="33"/>
        <v>14.571508010992883</v>
      </c>
      <c r="AP53" s="24">
        <f>IF(Settings!$I$6&gt;69, 0.2*(AO53), 0)</f>
        <v>0</v>
      </c>
      <c r="AQ53" s="25">
        <f t="shared" si="34"/>
        <v>49.508009169314143</v>
      </c>
      <c r="AR53" s="25">
        <f t="shared" si="34"/>
        <v>30.478497821002549</v>
      </c>
      <c r="AS53" s="25">
        <f t="shared" si="34"/>
        <v>50.418412102964737</v>
      </c>
      <c r="AT53" s="26">
        <f t="shared" si="21"/>
        <v>37.506884697349669</v>
      </c>
      <c r="AU53" s="26">
        <f t="shared" si="22"/>
        <v>49.482868264646207</v>
      </c>
      <c r="AV53" s="27">
        <f t="shared" si="23"/>
        <v>47.695026893277024</v>
      </c>
      <c r="AW53" s="27">
        <f t="shared" si="24"/>
        <v>42.594999089429514</v>
      </c>
      <c r="AX53" s="28">
        <f t="shared" si="25"/>
        <v>74.259502893703669</v>
      </c>
      <c r="AY53" s="28">
        <f t="shared" si="26"/>
        <v>49.208497927780066</v>
      </c>
      <c r="BA53" s="23">
        <f t="shared" si="31"/>
        <v>27.343548215864391</v>
      </c>
      <c r="BB53" s="23">
        <f t="shared" si="31"/>
        <v>53.146249790754453</v>
      </c>
      <c r="BN53" s="148"/>
      <c r="BO53" s="149"/>
      <c r="BP53" s="148"/>
      <c r="BQ53" s="154"/>
      <c r="CE53" s="148"/>
      <c r="CF53" s="149"/>
      <c r="CR53" s="148"/>
      <c r="CS53" s="149"/>
    </row>
    <row r="54" spans="1:97" x14ac:dyDescent="0.3">
      <c r="F54">
        <v>40</v>
      </c>
      <c r="G54" s="22">
        <f t="shared" si="8"/>
        <v>63.501782485163226</v>
      </c>
      <c r="H54" s="22">
        <f t="shared" si="8"/>
        <v>61.181632403245665</v>
      </c>
      <c r="I54" s="22">
        <f t="shared" si="8"/>
        <v>63.052640554260343</v>
      </c>
      <c r="J54" s="22">
        <f t="shared" si="8"/>
        <v>63.081977918508507</v>
      </c>
      <c r="K54" s="22">
        <f t="shared" si="8"/>
        <v>23.268939162039821</v>
      </c>
      <c r="L54" s="23"/>
      <c r="M54" s="22">
        <f t="shared" si="28"/>
        <v>22.351523292627874</v>
      </c>
      <c r="N54" s="24">
        <f t="shared" si="28"/>
        <v>13.413283154342237</v>
      </c>
      <c r="O54" s="24">
        <f>IF(Settings!$I$6&gt;69, 0.2*(N54), 0)</f>
        <v>0</v>
      </c>
      <c r="P54" s="25">
        <f t="shared" si="29"/>
        <v>46.749754618922026</v>
      </c>
      <c r="Q54" s="25">
        <f t="shared" si="29"/>
        <v>28.935986051777498</v>
      </c>
      <c r="R54" s="25">
        <f t="shared" si="29"/>
        <v>48.862975297082386</v>
      </c>
      <c r="S54" s="26">
        <f t="shared" si="9"/>
        <v>35.33162754381587</v>
      </c>
      <c r="T54" s="26">
        <f t="shared" si="10"/>
        <v>46.345522799553635</v>
      </c>
      <c r="U54" s="27">
        <f t="shared" si="11"/>
        <v>44.462710166129462</v>
      </c>
      <c r="V54" s="27">
        <f t="shared" si="12"/>
        <v>39.76806106210968</v>
      </c>
      <c r="W54" s="28">
        <f t="shared" si="13"/>
        <v>71.843836332869685</v>
      </c>
      <c r="X54" s="28">
        <f t="shared" si="14"/>
        <v>46.83135049690668</v>
      </c>
      <c r="Z54" s="23">
        <f t="shared" si="30"/>
        <v>26.478909934437972</v>
      </c>
      <c r="AA54" s="23">
        <f t="shared" si="30"/>
        <v>51.78185460782295</v>
      </c>
      <c r="AC54">
        <v>40</v>
      </c>
      <c r="AE54" s="44">
        <f t="shared" si="16"/>
        <v>45.908921481342745</v>
      </c>
      <c r="AG54">
        <f t="shared" si="17"/>
        <v>45.908921481342745</v>
      </c>
      <c r="AH54" s="22">
        <f t="shared" si="32"/>
        <v>71.172724955448189</v>
      </c>
      <c r="AI54" s="22">
        <f t="shared" si="32"/>
        <v>68.045389008042804</v>
      </c>
      <c r="AJ54" s="22">
        <f t="shared" si="32"/>
        <v>72.37474124104611</v>
      </c>
      <c r="AK54" s="22">
        <f t="shared" si="32"/>
        <v>69.951193581897442</v>
      </c>
      <c r="AL54" s="22">
        <f t="shared" si="32"/>
        <v>25.398931450860246</v>
      </c>
      <c r="AM54" s="23"/>
      <c r="AN54" s="22">
        <f t="shared" si="33"/>
        <v>25.546439566957154</v>
      </c>
      <c r="AO54" s="24">
        <f t="shared" si="33"/>
        <v>15.255546841651732</v>
      </c>
      <c r="AP54" s="24">
        <f>IF(Settings!$I$6&gt;69, 0.2*(AO54), 0)</f>
        <v>0</v>
      </c>
      <c r="AQ54" s="25">
        <f t="shared" si="34"/>
        <v>51.083910676779389</v>
      </c>
      <c r="AR54" s="25">
        <f t="shared" si="34"/>
        <v>31.328718638547393</v>
      </c>
      <c r="AS54" s="25">
        <f t="shared" si="34"/>
        <v>51.180617811175033</v>
      </c>
      <c r="AT54" s="26">
        <f t="shared" si="21"/>
        <v>38.748550850561088</v>
      </c>
      <c r="AU54" s="26">
        <f t="shared" si="22"/>
        <v>51.265926817026781</v>
      </c>
      <c r="AV54" s="27">
        <f t="shared" si="23"/>
        <v>49.568944249805924</v>
      </c>
      <c r="AW54" s="27">
        <f t="shared" si="24"/>
        <v>44.229502855227821</v>
      </c>
      <c r="AX54" s="28">
        <f t="shared" si="25"/>
        <v>75.552934129215529</v>
      </c>
      <c r="AY54" s="28">
        <f t="shared" si="26"/>
        <v>50.526801686401733</v>
      </c>
      <c r="BA54" s="23">
        <f t="shared" si="31"/>
        <v>27.770937827936571</v>
      </c>
      <c r="BB54" s="23">
        <f t="shared" si="31"/>
        <v>53.873208738090426</v>
      </c>
    </row>
    <row r="55" spans="1:97" x14ac:dyDescent="0.3">
      <c r="F55">
        <v>41</v>
      </c>
      <c r="G55" s="22">
        <f t="shared" si="8"/>
        <v>64.961613537444578</v>
      </c>
      <c r="H55" s="22">
        <f t="shared" si="8"/>
        <v>62.406968226770346</v>
      </c>
      <c r="I55" s="22">
        <f t="shared" si="8"/>
        <v>64.741900976093305</v>
      </c>
      <c r="J55" s="22">
        <f t="shared" si="8"/>
        <v>64.312012458203696</v>
      </c>
      <c r="K55" s="22">
        <f t="shared" si="8"/>
        <v>23.68262484123527</v>
      </c>
      <c r="L55" s="23"/>
      <c r="M55" s="22">
        <f t="shared" si="28"/>
        <v>22.917590735234125</v>
      </c>
      <c r="N55" s="24">
        <f t="shared" si="28"/>
        <v>13.73652411506265</v>
      </c>
      <c r="O55" s="24">
        <f>IF(Settings!$I$6&gt;69, 0.2*(N55), 0)</f>
        <v>0</v>
      </c>
      <c r="P55" s="25">
        <f t="shared" si="29"/>
        <v>47.531104933475177</v>
      </c>
      <c r="Q55" s="25">
        <f t="shared" si="29"/>
        <v>29.379679556098903</v>
      </c>
      <c r="R55" s="25">
        <f t="shared" si="29"/>
        <v>49.333058503272852</v>
      </c>
      <c r="S55" s="26">
        <f t="shared" si="9"/>
        <v>35.948016551069983</v>
      </c>
      <c r="T55" s="26">
        <f t="shared" si="10"/>
        <v>47.23598001559585</v>
      </c>
      <c r="U55" s="27">
        <f t="shared" si="11"/>
        <v>45.372312787672655</v>
      </c>
      <c r="V55" s="27">
        <f t="shared" si="12"/>
        <v>40.564529347400729</v>
      </c>
      <c r="W55" s="28">
        <f t="shared" si="13"/>
        <v>72.547917974310565</v>
      </c>
      <c r="X55" s="28">
        <f t="shared" si="14"/>
        <v>47.513433949305337</v>
      </c>
      <c r="Z55" s="23">
        <f t="shared" si="30"/>
        <v>26.739288281951801</v>
      </c>
      <c r="AA55" s="23">
        <f t="shared" si="30"/>
        <v>52.180312733807114</v>
      </c>
      <c r="AC55">
        <v>41</v>
      </c>
      <c r="AE55" s="45">
        <f>0.208*12*(1-EXP(-0.0818*(AC55-28)))*91.9*(EXP(-0.1386*$AD$14)*(1+($AD$14^5.31/(4.93*10^7))))</f>
        <v>48.058485286186681</v>
      </c>
      <c r="AG55">
        <f t="shared" si="17"/>
        <v>48.058485286186681</v>
      </c>
      <c r="AH55" s="22">
        <f t="shared" si="32"/>
        <v>73.43295122808442</v>
      </c>
      <c r="AI55" s="22">
        <f t="shared" si="32"/>
        <v>70.323625992705701</v>
      </c>
      <c r="AJ55" s="22">
        <f t="shared" si="32"/>
        <v>75.374893138034892</v>
      </c>
      <c r="AK55" s="22">
        <f t="shared" si="32"/>
        <v>72.219500070581887</v>
      </c>
      <c r="AL55" s="22">
        <f t="shared" si="32"/>
        <v>26.005080759403302</v>
      </c>
      <c r="AM55" s="23"/>
      <c r="AN55" s="22">
        <f t="shared" si="33"/>
        <v>26.61837803726856</v>
      </c>
      <c r="AO55" s="24">
        <f t="shared" si="33"/>
        <v>15.884921164794905</v>
      </c>
      <c r="AP55" s="24">
        <f>IF(Settings!$I$6&gt;69, 0.2*(AO55), 0)</f>
        <v>0</v>
      </c>
      <c r="AQ55" s="25">
        <f t="shared" si="34"/>
        <v>52.499874894258319</v>
      </c>
      <c r="AR55" s="25">
        <f t="shared" si="34"/>
        <v>32.072033706408916</v>
      </c>
      <c r="AS55" s="25">
        <f t="shared" si="34"/>
        <v>51.791166796197174</v>
      </c>
      <c r="AT55" s="26">
        <f t="shared" si="21"/>
        <v>39.863160911132752</v>
      </c>
      <c r="AU55" s="26">
        <f t="shared" si="22"/>
        <v>52.860251647844343</v>
      </c>
      <c r="AV55" s="27">
        <f t="shared" si="23"/>
        <v>51.270079302936921</v>
      </c>
      <c r="AW55" s="27">
        <f t="shared" si="24"/>
        <v>45.710356895258705</v>
      </c>
      <c r="AX55" s="28">
        <f t="shared" si="25"/>
        <v>76.662052372501691</v>
      </c>
      <c r="AY55" s="28">
        <f t="shared" si="26"/>
        <v>51.685082196057053</v>
      </c>
      <c r="BA55" s="23">
        <f t="shared" si="31"/>
        <v>28.11550231894153</v>
      </c>
      <c r="BB55" s="23">
        <f t="shared" si="31"/>
        <v>54.494003101098315</v>
      </c>
    </row>
    <row r="56" spans="1:97" x14ac:dyDescent="0.3">
      <c r="F56">
        <v>42</v>
      </c>
      <c r="G56" s="22">
        <f t="shared" si="8"/>
        <v>66.353277407697419</v>
      </c>
      <c r="H56" s="22">
        <f t="shared" si="8"/>
        <v>63.605971915859243</v>
      </c>
      <c r="I56" s="22">
        <f t="shared" si="8"/>
        <v>66.385780796824676</v>
      </c>
      <c r="J56" s="22">
        <f t="shared" si="8"/>
        <v>65.514084249410246</v>
      </c>
      <c r="K56" s="22">
        <f t="shared" si="8"/>
        <v>24.073407067802769</v>
      </c>
      <c r="L56" s="23"/>
      <c r="M56" s="22">
        <f t="shared" si="28"/>
        <v>23.473416654843575</v>
      </c>
      <c r="N56" s="24">
        <f t="shared" si="28"/>
        <v>14.055132000919135</v>
      </c>
      <c r="O56" s="24">
        <f>IF(Settings!$I$6&gt;69, 0.2*(N56), 0)</f>
        <v>0</v>
      </c>
      <c r="P56" s="25">
        <f t="shared" si="29"/>
        <v>48.292436749165134</v>
      </c>
      <c r="Q56" s="25">
        <f t="shared" si="29"/>
        <v>29.806959332765931</v>
      </c>
      <c r="R56" s="25">
        <f t="shared" si="29"/>
        <v>49.768482861136924</v>
      </c>
      <c r="S56" s="26">
        <f t="shared" si="9"/>
        <v>36.548487998597643</v>
      </c>
      <c r="T56" s="26">
        <f t="shared" si="10"/>
        <v>48.102421542925647</v>
      </c>
      <c r="U56" s="27">
        <f t="shared" si="11"/>
        <v>46.263177945630204</v>
      </c>
      <c r="V56" s="27">
        <f t="shared" si="12"/>
        <v>41.343881745308508</v>
      </c>
      <c r="W56" s="28">
        <f t="shared" si="13"/>
        <v>73.218880287267837</v>
      </c>
      <c r="X56" s="28">
        <f t="shared" si="14"/>
        <v>48.17151425510778</v>
      </c>
      <c r="Z56" s="23">
        <f t="shared" si="30"/>
        <v>26.981157851711092</v>
      </c>
      <c r="AA56" s="23">
        <f t="shared" si="30"/>
        <v>52.559451552260654</v>
      </c>
      <c r="AC56">
        <v>42</v>
      </c>
      <c r="AE56" s="45">
        <f t="shared" ref="AE56:AE84" si="35">0.208*12*(1-EXP(-0.0818*(AC56-28)))*91.9*(EXP(-0.1386*$AD$14)*(1+($AD$14^5.31/(4.93*10^7))))</f>
        <v>50.049146529274978</v>
      </c>
      <c r="AG56">
        <f t="shared" si="17"/>
        <v>50.049146529274978</v>
      </c>
      <c r="AH56" s="22">
        <f t="shared" si="32"/>
        <v>75.30330271591265</v>
      </c>
      <c r="AI56" s="22">
        <f t="shared" si="32"/>
        <v>72.334129081525717</v>
      </c>
      <c r="AJ56" s="22">
        <f t="shared" si="32"/>
        <v>77.972819460127837</v>
      </c>
      <c r="AK56" s="22">
        <f t="shared" si="32"/>
        <v>74.21603871651142</v>
      </c>
      <c r="AL56" s="22">
        <f t="shared" si="32"/>
        <v>26.498715730654858</v>
      </c>
      <c r="AM56" s="23"/>
      <c r="AN56" s="22">
        <f t="shared" si="33"/>
        <v>27.568213645755865</v>
      </c>
      <c r="AO56" s="24">
        <f t="shared" si="33"/>
        <v>16.448321895079172</v>
      </c>
      <c r="AP56" s="24">
        <f>IF(Settings!$I$6&gt;69, 0.2*(AO56), 0)</f>
        <v>0</v>
      </c>
      <c r="AQ56" s="25">
        <f t="shared" si="34"/>
        <v>53.74017289932312</v>
      </c>
      <c r="AR56" s="25">
        <f t="shared" si="34"/>
        <v>32.706290214727865</v>
      </c>
      <c r="AS56" s="25">
        <f t="shared" si="34"/>
        <v>52.270791003809478</v>
      </c>
      <c r="AT56" s="26">
        <f t="shared" si="21"/>
        <v>40.838477366711167</v>
      </c>
      <c r="AU56" s="26">
        <f t="shared" si="22"/>
        <v>54.249557160813083</v>
      </c>
      <c r="AV56" s="27">
        <f t="shared" si="23"/>
        <v>52.774096566269428</v>
      </c>
      <c r="AW56" s="27">
        <f t="shared" si="24"/>
        <v>47.017183902991718</v>
      </c>
      <c r="AX56" s="28">
        <f t="shared" si="25"/>
        <v>77.592779754019148</v>
      </c>
      <c r="AY56" s="28">
        <f t="shared" si="26"/>
        <v>52.678325119430198</v>
      </c>
      <c r="BA56" s="23">
        <f t="shared" si="31"/>
        <v>28.387833848641826</v>
      </c>
      <c r="BB56" s="23">
        <f t="shared" si="31"/>
        <v>55.012663599779749</v>
      </c>
    </row>
    <row r="57" spans="1:97" x14ac:dyDescent="0.3">
      <c r="F57">
        <v>43</v>
      </c>
      <c r="G57" s="22">
        <f t="shared" si="8"/>
        <v>67.678434400666788</v>
      </c>
      <c r="H57" s="22">
        <f t="shared" si="8"/>
        <v>64.778904947882651</v>
      </c>
      <c r="I57" s="22">
        <f t="shared" si="8"/>
        <v>67.984088247615702</v>
      </c>
      <c r="J57" s="22">
        <f t="shared" si="8"/>
        <v>66.688526881211885</v>
      </c>
      <c r="K57" s="22">
        <f t="shared" si="8"/>
        <v>24.442219376077489</v>
      </c>
      <c r="L57" s="23"/>
      <c r="M57" s="22">
        <f t="shared" si="28"/>
        <v>24.018908495965011</v>
      </c>
      <c r="N57" s="24">
        <f t="shared" si="28"/>
        <v>14.369071851211</v>
      </c>
      <c r="O57" s="24">
        <f>IF(Settings!$I$6&gt;69, 0.2*(N57), 0)</f>
        <v>0</v>
      </c>
      <c r="P57" s="25">
        <f t="shared" si="29"/>
        <v>49.034148856309727</v>
      </c>
      <c r="Q57" s="25">
        <f t="shared" si="29"/>
        <v>30.218304599033395</v>
      </c>
      <c r="R57" s="25">
        <f t="shared" si="29"/>
        <v>50.171594848448663</v>
      </c>
      <c r="S57" s="26">
        <f t="shared" si="9"/>
        <v>37.133334303457382</v>
      </c>
      <c r="T57" s="26">
        <f t="shared" si="10"/>
        <v>48.945206678419481</v>
      </c>
      <c r="U57" s="27">
        <f t="shared" si="11"/>
        <v>47.135463364047574</v>
      </c>
      <c r="V57" s="27">
        <f t="shared" si="12"/>
        <v>42.106288216123723</v>
      </c>
      <c r="W57" s="28">
        <f t="shared" si="13"/>
        <v>73.858311319715398</v>
      </c>
      <c r="X57" s="28">
        <f t="shared" si="14"/>
        <v>48.806295284084065</v>
      </c>
      <c r="Z57" s="23">
        <f t="shared" si="30"/>
        <v>27.205722271099848</v>
      </c>
      <c r="AA57" s="23">
        <f t="shared" si="30"/>
        <v>52.920207762974911</v>
      </c>
      <c r="AC57">
        <v>43</v>
      </c>
      <c r="AE57" s="45">
        <f t="shared" si="35"/>
        <v>51.88345373655357</v>
      </c>
      <c r="AG57">
        <f t="shared" si="17"/>
        <v>51.88345373655357</v>
      </c>
      <c r="AH57" s="22">
        <f t="shared" si="32"/>
        <v>76.852587511640621</v>
      </c>
      <c r="AI57" s="22">
        <f t="shared" si="32"/>
        <v>74.1047973028451</v>
      </c>
      <c r="AJ57" s="22">
        <f t="shared" si="32"/>
        <v>80.217794713350813</v>
      </c>
      <c r="AK57" s="22">
        <f t="shared" si="32"/>
        <v>75.970201606987175</v>
      </c>
      <c r="AL57" s="22">
        <f t="shared" si="32"/>
        <v>26.901855769511059</v>
      </c>
      <c r="AM57" s="23"/>
      <c r="AN57" s="22">
        <f t="shared" si="33"/>
        <v>28.407360950930972</v>
      </c>
      <c r="AO57" s="24">
        <f t="shared" si="33"/>
        <v>16.951014966289282</v>
      </c>
      <c r="AP57" s="24">
        <f>IF(Settings!$I$6&gt;69, 0.2*(AO57), 0)</f>
        <v>0</v>
      </c>
      <c r="AQ57" s="25">
        <f t="shared" si="34"/>
        <v>54.825332845209317</v>
      </c>
      <c r="AR57" s="25">
        <f t="shared" si="34"/>
        <v>33.24773873448639</v>
      </c>
      <c r="AS57" s="25">
        <f t="shared" si="34"/>
        <v>52.650019608194221</v>
      </c>
      <c r="AT57" s="26">
        <f t="shared" si="21"/>
        <v>41.690874086026206</v>
      </c>
      <c r="AU57" s="26">
        <f t="shared" si="22"/>
        <v>55.458699237600626</v>
      </c>
      <c r="AV57" s="27">
        <f t="shared" si="23"/>
        <v>54.100973485050567</v>
      </c>
      <c r="AW57" s="27">
        <f t="shared" si="24"/>
        <v>48.168118246849318</v>
      </c>
      <c r="AX57" s="28">
        <f t="shared" si="25"/>
        <v>78.376173069391356</v>
      </c>
      <c r="AY57" s="28">
        <f t="shared" si="26"/>
        <v>53.530299360205738</v>
      </c>
      <c r="BA57" s="23">
        <f t="shared" si="31"/>
        <v>28.604380711709346</v>
      </c>
      <c r="BB57" s="23">
        <f t="shared" si="31"/>
        <v>55.447225116778554</v>
      </c>
    </row>
    <row r="58" spans="1:97" x14ac:dyDescent="0.3">
      <c r="F58">
        <v>44</v>
      </c>
      <c r="G58" s="22">
        <f t="shared" si="8"/>
        <v>68.93891776252066</v>
      </c>
      <c r="H58" s="22">
        <f t="shared" si="8"/>
        <v>65.926051883902275</v>
      </c>
      <c r="I58" s="22">
        <f t="shared" si="8"/>
        <v>69.53679682533317</v>
      </c>
      <c r="J58" s="22">
        <f t="shared" si="8"/>
        <v>67.835695693197096</v>
      </c>
      <c r="K58" s="22">
        <f t="shared" si="8"/>
        <v>24.79000505244036</v>
      </c>
      <c r="L58" s="23"/>
      <c r="M58" s="22">
        <f t="shared" si="28"/>
        <v>24.554000166353354</v>
      </c>
      <c r="N58" s="24">
        <f t="shared" si="28"/>
        <v>14.678317205979726</v>
      </c>
      <c r="O58" s="24">
        <f>IF(Settings!$I$6&gt;69, 0.2*(N58), 0)</f>
        <v>0</v>
      </c>
      <c r="P58" s="25">
        <f t="shared" si="29"/>
        <v>49.756641531599172</v>
      </c>
      <c r="Q58" s="25">
        <f t="shared" si="29"/>
        <v>30.614193642854374</v>
      </c>
      <c r="R58" s="25">
        <f t="shared" si="29"/>
        <v>50.544615351530545</v>
      </c>
      <c r="S58" s="26">
        <f t="shared" si="9"/>
        <v>37.702852621684819</v>
      </c>
      <c r="T58" s="26">
        <f t="shared" si="10"/>
        <v>49.764716123008689</v>
      </c>
      <c r="U58" s="27">
        <f t="shared" si="11"/>
        <v>47.989344746629385</v>
      </c>
      <c r="V58" s="27">
        <f t="shared" si="12"/>
        <v>42.85193372453648</v>
      </c>
      <c r="W58" s="28">
        <f t="shared" si="13"/>
        <v>74.467730136159318</v>
      </c>
      <c r="X58" s="28">
        <f t="shared" si="14"/>
        <v>49.418473860810614</v>
      </c>
      <c r="Z58" s="23">
        <f t="shared" si="30"/>
        <v>27.414124239951608</v>
      </c>
      <c r="AA58" s="23">
        <f t="shared" si="30"/>
        <v>53.263472649698329</v>
      </c>
      <c r="AC58">
        <v>44</v>
      </c>
      <c r="AE58" s="45">
        <f t="shared" si="35"/>
        <v>53.57368754321287</v>
      </c>
      <c r="AG58">
        <f t="shared" si="17"/>
        <v>53.57368754321287</v>
      </c>
      <c r="AH58" s="22">
        <f t="shared" si="32"/>
        <v>78.144248577711181</v>
      </c>
      <c r="AI58" s="22">
        <f t="shared" si="32"/>
        <v>75.668963203657995</v>
      </c>
      <c r="AJ58" s="22">
        <f t="shared" si="32"/>
        <v>82.164334064039153</v>
      </c>
      <c r="AK58" s="22">
        <f t="shared" si="32"/>
        <v>77.516381546932465</v>
      </c>
      <c r="AL58" s="22">
        <f t="shared" si="32"/>
        <v>27.233747295245294</v>
      </c>
      <c r="AM58" s="23"/>
      <c r="AN58" s="22">
        <f t="shared" si="33"/>
        <v>29.150409550802451</v>
      </c>
      <c r="AO58" s="24">
        <f t="shared" si="33"/>
        <v>17.400376796026446</v>
      </c>
      <c r="AP58" s="24">
        <f>IF(Settings!$I$6&gt;69, 0.2*(AO58), 0)</f>
        <v>0</v>
      </c>
      <c r="AQ58" s="25">
        <f t="shared" si="34"/>
        <v>55.778335784710158</v>
      </c>
      <c r="AR58" s="25">
        <f t="shared" si="34"/>
        <v>33.7124685366203</v>
      </c>
      <c r="AS58" s="25">
        <f t="shared" si="34"/>
        <v>52.95327036960456</v>
      </c>
      <c r="AT58" s="26">
        <f t="shared" si="21"/>
        <v>42.438639809509191</v>
      </c>
      <c r="AU58" s="26">
        <f t="shared" si="22"/>
        <v>56.51505525268098</v>
      </c>
      <c r="AV58" s="27">
        <f t="shared" si="23"/>
        <v>55.274957960986953</v>
      </c>
      <c r="AW58" s="27">
        <f t="shared" si="24"/>
        <v>49.184826082377697</v>
      </c>
      <c r="AX58" s="28">
        <f t="shared" si="25"/>
        <v>79.040595785544937</v>
      </c>
      <c r="AY58" s="28">
        <f t="shared" si="26"/>
        <v>54.264906869366349</v>
      </c>
      <c r="BA58" s="23">
        <f t="shared" si="31"/>
        <v>28.778448458526668</v>
      </c>
      <c r="BB58" s="23">
        <f t="shared" si="31"/>
        <v>55.814055810307586</v>
      </c>
    </row>
    <row r="59" spans="1:97" x14ac:dyDescent="0.3">
      <c r="F59">
        <v>45</v>
      </c>
      <c r="G59" s="22">
        <f t="shared" si="8"/>
        <v>70.136696186001146</v>
      </c>
      <c r="H59" s="22">
        <f t="shared" si="8"/>
        <v>67.047717588858518</v>
      </c>
      <c r="I59" s="22">
        <f t="shared" si="8"/>
        <v>71.044028124925234</v>
      </c>
      <c r="J59" s="22">
        <f t="shared" si="8"/>
        <v>68.955964891044502</v>
      </c>
      <c r="K59" s="22">
        <f t="shared" si="8"/>
        <v>25.117708243694771</v>
      </c>
      <c r="L59" s="23"/>
      <c r="M59" s="22">
        <f t="shared" si="28"/>
        <v>25.078649840586738</v>
      </c>
      <c r="N59" s="24">
        <f t="shared" si="28"/>
        <v>14.98284944212417</v>
      </c>
      <c r="O59" s="24">
        <f>IF(Settings!$I$6&gt;69, 0.2*(N59), 0)</f>
        <v>0</v>
      </c>
      <c r="P59" s="25">
        <f t="shared" si="29"/>
        <v>50.460315474815154</v>
      </c>
      <c r="Q59" s="25">
        <f t="shared" si="29"/>
        <v>30.995102109111194</v>
      </c>
      <c r="R59" s="25">
        <f t="shared" si="29"/>
        <v>50.88964069448874</v>
      </c>
      <c r="S59" s="26">
        <f t="shared" si="9"/>
        <v>38.257343655492406</v>
      </c>
      <c r="T59" s="26">
        <f t="shared" si="10"/>
        <v>50.561348706517464</v>
      </c>
      <c r="U59" s="27">
        <f t="shared" si="11"/>
        <v>48.8250137375015</v>
      </c>
      <c r="V59" s="27">
        <f t="shared" si="12"/>
        <v>43.581016432758041</v>
      </c>
      <c r="W59" s="28">
        <f t="shared" si="13"/>
        <v>75.048588629053498</v>
      </c>
      <c r="X59" s="28">
        <f t="shared" si="14"/>
        <v>50.008738207215231</v>
      </c>
      <c r="Z59" s="23">
        <f t="shared" si="30"/>
        <v>27.60744571739524</v>
      </c>
      <c r="AA59" s="23">
        <f t="shared" si="30"/>
        <v>53.590094282140775</v>
      </c>
      <c r="AC59">
        <v>45</v>
      </c>
      <c r="AE59" s="45">
        <f t="shared" si="35"/>
        <v>55.13116401707601</v>
      </c>
      <c r="AG59">
        <f t="shared" si="17"/>
        <v>55.13116401707601</v>
      </c>
      <c r="AH59" s="22">
        <f t="shared" si="32"/>
        <v>79.228077534248442</v>
      </c>
      <c r="AI59" s="22">
        <f t="shared" si="32"/>
        <v>77.054723815796436</v>
      </c>
      <c r="AJ59" s="22">
        <f t="shared" si="32"/>
        <v>83.858017825372698</v>
      </c>
      <c r="AK59" s="22">
        <f t="shared" si="32"/>
        <v>78.883441380892748</v>
      </c>
      <c r="AL59" s="22">
        <f t="shared" si="32"/>
        <v>27.509114942987608</v>
      </c>
      <c r="AM59" s="23"/>
      <c r="AN59" s="22">
        <f t="shared" si="33"/>
        <v>29.809895051917429</v>
      </c>
      <c r="AO59" s="24">
        <f t="shared" si="33"/>
        <v>17.802811994884134</v>
      </c>
      <c r="AP59" s="24">
        <f>IF(Settings!$I$6&gt;69, 0.2*(AO59), 0)</f>
        <v>0</v>
      </c>
      <c r="AQ59" s="25">
        <f t="shared" si="34"/>
        <v>56.618237878222352</v>
      </c>
      <c r="AR59" s="25">
        <f t="shared" si="34"/>
        <v>34.113398717356574</v>
      </c>
      <c r="AS59" s="25">
        <f t="shared" si="34"/>
        <v>53.198349248657344</v>
      </c>
      <c r="AT59" s="26">
        <f t="shared" si="21"/>
        <v>43.096945824559171</v>
      </c>
      <c r="AU59" s="26">
        <f t="shared" si="22"/>
        <v>57.441313209060745</v>
      </c>
      <c r="AV59" s="27">
        <f t="shared" si="23"/>
        <v>56.316554678477132</v>
      </c>
      <c r="AW59" s="27">
        <f t="shared" si="24"/>
        <v>50.085570480267684</v>
      </c>
      <c r="AX59" s="28">
        <f t="shared" si="25"/>
        <v>79.608064440026737</v>
      </c>
      <c r="AY59" s="28">
        <f t="shared" si="26"/>
        <v>54.901418991189601</v>
      </c>
      <c r="BA59" s="23">
        <f t="shared" si="31"/>
        <v>28.919803722236935</v>
      </c>
      <c r="BB59" s="23">
        <f t="shared" si="31"/>
        <v>56.125852221171151</v>
      </c>
    </row>
    <row r="60" spans="1:97" x14ac:dyDescent="0.3">
      <c r="F60">
        <v>46</v>
      </c>
      <c r="G60" s="22">
        <f t="shared" si="8"/>
        <v>71.27384072387963</v>
      </c>
      <c r="H60" s="22">
        <f t="shared" si="8"/>
        <v>68.144224699422097</v>
      </c>
      <c r="I60" s="22">
        <f t="shared" si="8"/>
        <v>72.506035849122526</v>
      </c>
      <c r="J60" s="22">
        <f t="shared" si="8"/>
        <v>70.049724927512756</v>
      </c>
      <c r="K60" s="22">
        <f t="shared" si="8"/>
        <v>25.426266513664039</v>
      </c>
      <c r="L60" s="23"/>
      <c r="M60" s="22">
        <f t="shared" si="28"/>
        <v>25.592837912558185</v>
      </c>
      <c r="N60" s="24">
        <f t="shared" si="28"/>
        <v>15.282657158189254</v>
      </c>
      <c r="O60" s="24">
        <f>IF(Settings!$I$6&gt;69, 0.2*(N60), 0)</f>
        <v>0</v>
      </c>
      <c r="P60" s="25">
        <f t="shared" si="29"/>
        <v>51.145570866366818</v>
      </c>
      <c r="Q60" s="25">
        <f t="shared" si="29"/>
        <v>31.36150152160419</v>
      </c>
      <c r="R60" s="25">
        <f t="shared" si="29"/>
        <v>51.208644874516843</v>
      </c>
      <c r="S60" s="26">
        <f t="shared" si="9"/>
        <v>38.797110586849556</v>
      </c>
      <c r="T60" s="26">
        <f t="shared" si="10"/>
        <v>51.335518428011909</v>
      </c>
      <c r="U60" s="27">
        <f t="shared" si="11"/>
        <v>49.642676059990606</v>
      </c>
      <c r="V60" s="27">
        <f t="shared" si="12"/>
        <v>44.293746054624364</v>
      </c>
      <c r="W60" s="28">
        <f t="shared" si="13"/>
        <v>75.602273465315292</v>
      </c>
      <c r="X60" s="28">
        <f t="shared" si="14"/>
        <v>50.577766619147361</v>
      </c>
      <c r="Z60" s="23">
        <f t="shared" si="30"/>
        <v>27.786708721655966</v>
      </c>
      <c r="AA60" s="23">
        <f t="shared" si="30"/>
        <v>53.90087961121327</v>
      </c>
      <c r="AC60">
        <v>46</v>
      </c>
      <c r="AE60" s="45">
        <f t="shared" si="35"/>
        <v>56.566310419354807</v>
      </c>
      <c r="AG60">
        <f t="shared" si="17"/>
        <v>56.566310419354807</v>
      </c>
      <c r="AH60" s="22">
        <f t="shared" si="32"/>
        <v>80.143239636478327</v>
      </c>
      <c r="AI60" s="22">
        <f t="shared" si="32"/>
        <v>78.285820826186423</v>
      </c>
      <c r="AJ60" s="22">
        <f t="shared" si="32"/>
        <v>85.336866578309412</v>
      </c>
      <c r="AK60" s="22">
        <f t="shared" si="32"/>
        <v>80.095670649716567</v>
      </c>
      <c r="AL60" s="22">
        <f t="shared" si="32"/>
        <v>27.739289092499043</v>
      </c>
      <c r="AM60" s="23"/>
      <c r="AN60" s="22">
        <f t="shared" si="33"/>
        <v>30.396569302233935</v>
      </c>
      <c r="AO60" s="24">
        <f t="shared" si="33"/>
        <v>18.163877801421915</v>
      </c>
      <c r="AP60" s="24">
        <f>IF(Settings!$I$6&gt;69, 0.2*(AO60), 0)</f>
        <v>0</v>
      </c>
      <c r="AQ60" s="25">
        <f t="shared" si="34"/>
        <v>57.360912998664446</v>
      </c>
      <c r="AR60" s="25">
        <f t="shared" si="34"/>
        <v>34.46095952127299</v>
      </c>
      <c r="AS60" s="25">
        <f t="shared" si="34"/>
        <v>53.398387429851127</v>
      </c>
      <c r="AT60" s="26">
        <f t="shared" si="21"/>
        <v>43.678428974619258</v>
      </c>
      <c r="AU60" s="26">
        <f t="shared" si="22"/>
        <v>58.256330257602656</v>
      </c>
      <c r="AV60" s="27">
        <f t="shared" si="23"/>
        <v>57.243140767518845</v>
      </c>
      <c r="AW60" s="27">
        <f t="shared" si="24"/>
        <v>50.885783537021176</v>
      </c>
      <c r="AX60" s="28">
        <f t="shared" si="25"/>
        <v>80.09583583744984</v>
      </c>
      <c r="AY60" s="28">
        <f t="shared" si="26"/>
        <v>55.455464104642083</v>
      </c>
      <c r="BA60" s="23">
        <f t="shared" si="31"/>
        <v>29.035693537982468</v>
      </c>
      <c r="BB60" s="23">
        <f t="shared" si="31"/>
        <v>56.392557998342014</v>
      </c>
    </row>
    <row r="61" spans="1:97" x14ac:dyDescent="0.3">
      <c r="F61">
        <v>47</v>
      </c>
      <c r="G61" s="22">
        <f t="shared" si="8"/>
        <v>72.352495778150654</v>
      </c>
      <c r="H61" s="22">
        <f t="shared" si="8"/>
        <v>69.215911316786304</v>
      </c>
      <c r="I61" s="22">
        <f t="shared" si="8"/>
        <v>73.923190959668304</v>
      </c>
      <c r="J61" s="22">
        <f t="shared" si="8"/>
        <v>71.117380124156441</v>
      </c>
      <c r="K61" s="22">
        <f t="shared" si="8"/>
        <v>25.716604680199417</v>
      </c>
      <c r="L61" s="23"/>
      <c r="M61" s="22">
        <f t="shared" si="28"/>
        <v>26.096565087500636</v>
      </c>
      <c r="N61" s="24">
        <f t="shared" si="28"/>
        <v>15.57773560381607</v>
      </c>
      <c r="O61" s="24">
        <f>IF(Settings!$I$6&gt;69, 0.2*(N61), 0)</f>
        <v>0</v>
      </c>
      <c r="P61" s="25">
        <f t="shared" si="29"/>
        <v>51.81280653296686</v>
      </c>
      <c r="Q61" s="25">
        <f t="shared" si="29"/>
        <v>31.713858014872578</v>
      </c>
      <c r="R61" s="25">
        <f t="shared" si="29"/>
        <v>51.503482728381648</v>
      </c>
      <c r="S61" s="26">
        <f t="shared" si="9"/>
        <v>39.322458124715716</v>
      </c>
      <c r="T61" s="26">
        <f t="shared" si="10"/>
        <v>52.08765178306863</v>
      </c>
      <c r="U61" s="27">
        <f t="shared" si="11"/>
        <v>50.442549817246721</v>
      </c>
      <c r="V61" s="27">
        <f t="shared" si="12"/>
        <v>44.990342355911096</v>
      </c>
      <c r="W61" s="28">
        <f t="shared" si="13"/>
        <v>76.130108131408093</v>
      </c>
      <c r="X61" s="28">
        <f t="shared" si="14"/>
        <v>51.126226350089041</v>
      </c>
      <c r="Z61" s="23">
        <f t="shared" si="30"/>
        <v>27.952876610968016</v>
      </c>
      <c r="AA61" s="23">
        <f t="shared" si="30"/>
        <v>54.196596462679679</v>
      </c>
      <c r="AC61">
        <v>47</v>
      </c>
      <c r="AE61" s="45">
        <f t="shared" si="35"/>
        <v>57.888735014870583</v>
      </c>
      <c r="AG61">
        <f t="shared" si="17"/>
        <v>57.888735014870583</v>
      </c>
      <c r="AH61" s="22">
        <f t="shared" si="32"/>
        <v>80.920660965249994</v>
      </c>
      <c r="AI61" s="22">
        <f t="shared" si="32"/>
        <v>79.382374617572694</v>
      </c>
      <c r="AJ61" s="22">
        <f t="shared" si="32"/>
        <v>86.632588121535889</v>
      </c>
      <c r="AK61" s="22">
        <f t="shared" si="32"/>
        <v>81.173576353274768</v>
      </c>
      <c r="AL61" s="22">
        <f t="shared" si="32"/>
        <v>27.933046326794567</v>
      </c>
      <c r="AM61" s="23"/>
      <c r="AN61" s="22">
        <f t="shared" si="33"/>
        <v>30.919652141808005</v>
      </c>
      <c r="AO61" s="24">
        <f t="shared" si="33"/>
        <v>18.488398143896095</v>
      </c>
      <c r="AP61" s="24">
        <f>IF(Settings!$I$6&gt;69, 0.2*(AO61), 0)</f>
        <v>0</v>
      </c>
      <c r="AQ61" s="25">
        <f t="shared" si="34"/>
        <v>58.019645729239372</v>
      </c>
      <c r="AR61" s="25">
        <f t="shared" si="34"/>
        <v>34.763619672706639</v>
      </c>
      <c r="AS61" s="25">
        <f t="shared" si="34"/>
        <v>53.563176636366173</v>
      </c>
      <c r="AT61" s="26">
        <f t="shared" si="21"/>
        <v>44.193660429870711</v>
      </c>
      <c r="AU61" s="26">
        <f t="shared" si="22"/>
        <v>58.975834376042179</v>
      </c>
      <c r="AV61" s="27">
        <f t="shared" si="23"/>
        <v>58.069482851785892</v>
      </c>
      <c r="AW61" s="27">
        <f t="shared" si="24"/>
        <v>51.598543501422256</v>
      </c>
      <c r="AX61" s="28">
        <f t="shared" si="25"/>
        <v>80.517562642833013</v>
      </c>
      <c r="AY61" s="28">
        <f t="shared" si="26"/>
        <v>55.939790894900817</v>
      </c>
      <c r="BA61" s="23">
        <f t="shared" si="31"/>
        <v>29.1315532445056</v>
      </c>
      <c r="BB61" s="23">
        <f t="shared" si="31"/>
        <v>56.622031707119099</v>
      </c>
    </row>
    <row r="62" spans="1:97" x14ac:dyDescent="0.3">
      <c r="F62">
        <v>48</v>
      </c>
      <c r="G62" s="22">
        <f t="shared" si="8"/>
        <v>73.374853829327094</v>
      </c>
      <c r="H62" s="22">
        <f t="shared" si="8"/>
        <v>70.263128904047832</v>
      </c>
      <c r="I62" s="22">
        <f t="shared" si="8"/>
        <v>75.295967928046835</v>
      </c>
      <c r="J62" s="22">
        <f t="shared" si="8"/>
        <v>72.159346511670591</v>
      </c>
      <c r="K62" s="22">
        <f t="shared" si="8"/>
        <v>25.989629778041358</v>
      </c>
      <c r="L62" s="23"/>
      <c r="M62" s="22">
        <f t="shared" si="8"/>
        <v>26.589850604736462</v>
      </c>
      <c r="N62" s="24">
        <f t="shared" si="28"/>
        <v>15.868086150239353</v>
      </c>
      <c r="O62" s="24">
        <f>IF(Settings!$I$6&gt;69, 0.2*(N62), 0)</f>
        <v>0</v>
      </c>
      <c r="P62" s="25">
        <f t="shared" si="29"/>
        <v>52.462419210225839</v>
      </c>
      <c r="Q62" s="25">
        <f t="shared" si="29"/>
        <v>32.052631252694553</v>
      </c>
      <c r="R62" s="25">
        <f t="shared" si="29"/>
        <v>51.775893800503937</v>
      </c>
      <c r="S62" s="26">
        <f t="shared" si="9"/>
        <v>39.833691654604131</v>
      </c>
      <c r="T62" s="26">
        <f t="shared" si="10"/>
        <v>52.81818535210877</v>
      </c>
      <c r="U62" s="27">
        <f t="shared" si="11"/>
        <v>51.224863940214867</v>
      </c>
      <c r="V62" s="27">
        <f t="shared" si="12"/>
        <v>45.671033787631096</v>
      </c>
      <c r="W62" s="28">
        <f t="shared" si="13"/>
        <v>76.633355046269529</v>
      </c>
      <c r="X62" s="28">
        <f t="shared" si="14"/>
        <v>51.654772678193389</v>
      </c>
      <c r="Z62" s="23">
        <f t="shared" si="30"/>
        <v>28.106855734703082</v>
      </c>
      <c r="AA62" s="23">
        <f t="shared" si="30"/>
        <v>54.477975434145883</v>
      </c>
      <c r="AC62">
        <v>48</v>
      </c>
      <c r="AE62" s="45">
        <f t="shared" si="35"/>
        <v>59.107291399116981</v>
      </c>
      <c r="AG62">
        <f t="shared" si="17"/>
        <v>59.107291399116981</v>
      </c>
      <c r="AH62" s="22">
        <f t="shared" si="32"/>
        <v>81.584881046971375</v>
      </c>
      <c r="AI62" s="22">
        <f t="shared" si="32"/>
        <v>80.361491946898582</v>
      </c>
      <c r="AJ62" s="22">
        <f t="shared" si="32"/>
        <v>87.771657426261228</v>
      </c>
      <c r="AK62" s="22">
        <f t="shared" si="32"/>
        <v>82.134532705427873</v>
      </c>
      <c r="AL62" s="22">
        <f t="shared" si="32"/>
        <v>28.097233462672499</v>
      </c>
      <c r="AM62" s="23"/>
      <c r="AN62" s="22">
        <f t="shared" si="33"/>
        <v>31.387056174809342</v>
      </c>
      <c r="AO62" s="24">
        <f t="shared" si="33"/>
        <v>18.78056509634213</v>
      </c>
      <c r="AP62" s="24">
        <f>IF(Settings!$I$6&gt;69, 0.2*(AO62), 0)</f>
        <v>0</v>
      </c>
      <c r="AQ62" s="25">
        <f t="shared" si="34"/>
        <v>58.605605481385453</v>
      </c>
      <c r="AR62" s="25">
        <f t="shared" si="34"/>
        <v>35.028294852753767</v>
      </c>
      <c r="AS62" s="25">
        <f t="shared" si="34"/>
        <v>53.700097697976894</v>
      </c>
      <c r="AT62" s="26">
        <f t="shared" si="21"/>
        <v>44.6515222955897</v>
      </c>
      <c r="AU62" s="26">
        <f t="shared" si="22"/>
        <v>59.612994013005448</v>
      </c>
      <c r="AV62" s="27">
        <f t="shared" si="23"/>
        <v>58.80816754920383</v>
      </c>
      <c r="AW62" s="27">
        <f t="shared" si="24"/>
        <v>52.234969765484081</v>
      </c>
      <c r="AX62" s="28">
        <f t="shared" si="25"/>
        <v>80.884142555112277</v>
      </c>
      <c r="AY62" s="28">
        <f t="shared" si="26"/>
        <v>56.364859832457441</v>
      </c>
      <c r="BA62" s="23">
        <f t="shared" si="31"/>
        <v>29.211502187596068</v>
      </c>
      <c r="BB62" s="23">
        <f t="shared" si="31"/>
        <v>56.820537428978767</v>
      </c>
    </row>
    <row r="63" spans="1:97" x14ac:dyDescent="0.3">
      <c r="F63">
        <v>49</v>
      </c>
      <c r="G63" s="22">
        <f t="shared" si="8"/>
        <v>74.343133574860403</v>
      </c>
      <c r="H63" s="22">
        <f t="shared" si="8"/>
        <v>71.286240369905954</v>
      </c>
      <c r="I63" s="22">
        <f t="shared" si="8"/>
        <v>76.624932039183818</v>
      </c>
      <c r="J63" s="22">
        <f t="shared" si="8"/>
        <v>73.176049869033648</v>
      </c>
      <c r="K63" s="22">
        <f t="shared" si="8"/>
        <v>26.246227006342842</v>
      </c>
      <c r="L63" s="23"/>
      <c r="M63" s="22">
        <f t="shared" si="8"/>
        <v>27.072730582880393</v>
      </c>
      <c r="N63" s="24">
        <f t="shared" si="28"/>
        <v>16.153715798568626</v>
      </c>
      <c r="O63" s="24">
        <f>IF(Settings!$I$6&gt;69, 0.2*(N63), 0)</f>
        <v>0</v>
      </c>
      <c r="P63" s="25">
        <f t="shared" si="29"/>
        <v>53.094802892207696</v>
      </c>
      <c r="Q63" s="25">
        <f t="shared" si="29"/>
        <v>32.378273512575333</v>
      </c>
      <c r="R63" s="25">
        <f t="shared" si="29"/>
        <v>52.027506722017336</v>
      </c>
      <c r="S63" s="26">
        <f t="shared" si="9"/>
        <v>40.331116480381269</v>
      </c>
      <c r="T63" s="26">
        <f t="shared" si="10"/>
        <v>53.527563626386758</v>
      </c>
      <c r="U63" s="27">
        <f t="shared" si="11"/>
        <v>51.989856769937887</v>
      </c>
      <c r="V63" s="27">
        <f t="shared" si="12"/>
        <v>46.336056240438872</v>
      </c>
      <c r="W63" s="28">
        <f t="shared" si="13"/>
        <v>77.11321771632403</v>
      </c>
      <c r="X63" s="28">
        <f t="shared" si="14"/>
        <v>52.164048135525988</v>
      </c>
      <c r="Z63" s="23">
        <f t="shared" si="30"/>
        <v>28.24949736192363</v>
      </c>
      <c r="AA63" s="23">
        <f t="shared" si="30"/>
        <v>54.745711700073144</v>
      </c>
      <c r="AC63">
        <v>49</v>
      </c>
      <c r="AE63" s="45">
        <f t="shared" si="35"/>
        <v>60.230137772832911</v>
      </c>
      <c r="AG63">
        <f t="shared" si="17"/>
        <v>60.230137772832911</v>
      </c>
      <c r="AH63" s="22">
        <f t="shared" si="32"/>
        <v>82.155478768946708</v>
      </c>
      <c r="AI63" s="22">
        <f t="shared" si="32"/>
        <v>81.237767123013995</v>
      </c>
      <c r="AJ63" s="22">
        <f t="shared" si="32"/>
        <v>88.776227918082611</v>
      </c>
      <c r="AK63" s="22">
        <f t="shared" si="32"/>
        <v>82.993313553544382</v>
      </c>
      <c r="AL63" s="22">
        <f t="shared" si="32"/>
        <v>28.237230998624717</v>
      </c>
      <c r="AM63" s="23"/>
      <c r="AN63" s="22">
        <f t="shared" si="33"/>
        <v>31.805582538849098</v>
      </c>
      <c r="AO63" s="24">
        <f t="shared" si="33"/>
        <v>19.044027500940807</v>
      </c>
      <c r="AP63" s="24">
        <f>IF(Settings!$I$6&gt;69, 0.2*(AO63), 0)</f>
        <v>0</v>
      </c>
      <c r="AQ63" s="25">
        <f t="shared" si="34"/>
        <v>59.128226470829411</v>
      </c>
      <c r="AR63" s="25">
        <f t="shared" si="34"/>
        <v>35.260664906472584</v>
      </c>
      <c r="AS63" s="25">
        <f t="shared" si="34"/>
        <v>53.814772471329682</v>
      </c>
      <c r="AT63" s="26">
        <f t="shared" si="21"/>
        <v>45.059510456781744</v>
      </c>
      <c r="AU63" s="26">
        <f t="shared" si="22"/>
        <v>60.178879111874139</v>
      </c>
      <c r="AV63" s="27">
        <f t="shared" si="23"/>
        <v>59.469958255288383</v>
      </c>
      <c r="AW63" s="27">
        <f t="shared" si="24"/>
        <v>52.8045486299591</v>
      </c>
      <c r="AX63" s="28">
        <f t="shared" si="25"/>
        <v>81.2043481029894</v>
      </c>
      <c r="AY63" s="28">
        <f t="shared" si="26"/>
        <v>56.739303270199656</v>
      </c>
      <c r="BA63" s="23">
        <f t="shared" si="31"/>
        <v>29.278694018387306</v>
      </c>
      <c r="BB63" s="23">
        <f t="shared" si="31"/>
        <v>56.993108818636884</v>
      </c>
    </row>
    <row r="64" spans="1:97" x14ac:dyDescent="0.3">
      <c r="F64">
        <v>50</v>
      </c>
      <c r="G64" s="22">
        <f t="shared" si="8"/>
        <v>75.259561156061139</v>
      </c>
      <c r="H64" s="22">
        <f t="shared" si="8"/>
        <v>72.285618322242328</v>
      </c>
      <c r="I64" s="22">
        <f t="shared" si="8"/>
        <v>77.910727698539617</v>
      </c>
      <c r="J64" s="22">
        <f t="shared" si="8"/>
        <v>74.167923943614994</v>
      </c>
      <c r="K64" s="22">
        <f t="shared" si="8"/>
        <v>26.487256532791381</v>
      </c>
      <c r="L64" s="23"/>
      <c r="M64" s="22">
        <f t="shared" si="8"/>
        <v>27.54525647973038</v>
      </c>
      <c r="N64" s="24">
        <f t="shared" si="28"/>
        <v>16.434636722898532</v>
      </c>
      <c r="O64" s="24">
        <f>IF(Settings!$I$6&gt;69, 0.2*(N64), 0)</f>
        <v>0</v>
      </c>
      <c r="P64" s="25">
        <f t="shared" si="29"/>
        <v>53.710348259091354</v>
      </c>
      <c r="Q64" s="25">
        <f t="shared" si="29"/>
        <v>32.691228917719698</v>
      </c>
      <c r="R64" s="25">
        <f t="shared" si="29"/>
        <v>52.259843943563773</v>
      </c>
      <c r="S64" s="26">
        <f t="shared" si="9"/>
        <v>40.815037149282148</v>
      </c>
      <c r="T64" s="26">
        <f t="shared" si="10"/>
        <v>54.216237050407443</v>
      </c>
      <c r="U64" s="27">
        <f t="shared" si="11"/>
        <v>52.737774762472</v>
      </c>
      <c r="V64" s="27">
        <f t="shared" si="12"/>
        <v>46.985651909457516</v>
      </c>
      <c r="W64" s="28">
        <f t="shared" si="13"/>
        <v>77.57084291105582</v>
      </c>
      <c r="X64" s="28">
        <f t="shared" si="14"/>
        <v>52.654681880749223</v>
      </c>
      <c r="Z64" s="23">
        <f t="shared" si="30"/>
        <v>28.381599810154547</v>
      </c>
      <c r="AA64" s="23">
        <f t="shared" si="30"/>
        <v>55.000466729275018</v>
      </c>
      <c r="AC64">
        <v>50</v>
      </c>
      <c r="AE64" s="45">
        <f t="shared" si="35"/>
        <v>61.264791560927208</v>
      </c>
      <c r="AG64">
        <f t="shared" si="17"/>
        <v>61.264791560927208</v>
      </c>
      <c r="AH64" s="22">
        <f t="shared" si="32"/>
        <v>82.648166349954991</v>
      </c>
      <c r="AI64" s="22">
        <f t="shared" si="32"/>
        <v>82.0236947515168</v>
      </c>
      <c r="AJ64" s="22">
        <f t="shared" si="32"/>
        <v>89.664888748060207</v>
      </c>
      <c r="AK64" s="22">
        <f t="shared" si="32"/>
        <v>83.762528348955527</v>
      </c>
      <c r="AL64" s="22">
        <f t="shared" si="32"/>
        <v>28.357298267568702</v>
      </c>
      <c r="AM64" s="23"/>
      <c r="AN64" s="22">
        <f t="shared" si="33"/>
        <v>32.181088858903927</v>
      </c>
      <c r="AO64" s="24">
        <f t="shared" si="33"/>
        <v>19.281967516295982</v>
      </c>
      <c r="AP64" s="24">
        <f>IF(Settings!$I$6&gt;69, 0.2*(AO64), 0)</f>
        <v>0</v>
      </c>
      <c r="AQ64" s="25">
        <f t="shared" si="34"/>
        <v>59.595513196984946</v>
      </c>
      <c r="AR64" s="25">
        <f t="shared" si="34"/>
        <v>35.465421059613483</v>
      </c>
      <c r="AS64" s="25">
        <f t="shared" si="34"/>
        <v>53.91152610726845</v>
      </c>
      <c r="AT64" s="26">
        <f t="shared" si="21"/>
        <v>45.423978607252074</v>
      </c>
      <c r="AU64" s="26">
        <f t="shared" si="22"/>
        <v>60.682833940579911</v>
      </c>
      <c r="AV64" s="27">
        <f t="shared" si="23"/>
        <v>60.064090219189509</v>
      </c>
      <c r="AW64" s="27">
        <f t="shared" si="24"/>
        <v>53.315401588485919</v>
      </c>
      <c r="AX64" s="28">
        <f t="shared" si="25"/>
        <v>81.485298004397023</v>
      </c>
      <c r="AY64" s="28">
        <f t="shared" si="26"/>
        <v>57.070284943680662</v>
      </c>
      <c r="BA64" s="23">
        <f t="shared" si="31"/>
        <v>29.335566612966499</v>
      </c>
      <c r="BB64" s="23">
        <f t="shared" si="31"/>
        <v>57.143821845255623</v>
      </c>
    </row>
    <row r="65" spans="6:54" x14ac:dyDescent="0.3">
      <c r="F65">
        <v>51</v>
      </c>
      <c r="G65" s="22">
        <f t="shared" si="8"/>
        <v>76.126354167292035</v>
      </c>
      <c r="H65" s="22">
        <f t="shared" si="8"/>
        <v>73.261643476762899</v>
      </c>
      <c r="I65" s="22">
        <f t="shared" ref="H65:M78" si="36">I$4*(1-EXP(-I$5*$F65))^I$6</f>
        <v>79.154067691145897</v>
      </c>
      <c r="J65" s="22">
        <f t="shared" si="36"/>
        <v>75.135408836176993</v>
      </c>
      <c r="K65" s="22">
        <f t="shared" si="36"/>
        <v>26.713551038904349</v>
      </c>
      <c r="L65" s="23"/>
      <c r="M65" s="22">
        <f t="shared" si="36"/>
        <v>28.007493659555927</v>
      </c>
      <c r="N65" s="24">
        <f t="shared" si="28"/>
        <v>16.710865845567859</v>
      </c>
      <c r="O65" s="24">
        <f>IF(Settings!$I$6&gt;69, 0.2*(N65), 0)</f>
        <v>0</v>
      </c>
      <c r="P65" s="25">
        <f t="shared" si="29"/>
        <v>54.309442175047295</v>
      </c>
      <c r="Q65" s="25">
        <f t="shared" si="29"/>
        <v>32.991932799933828</v>
      </c>
      <c r="R65" s="25">
        <f t="shared" si="29"/>
        <v>52.474326693043196</v>
      </c>
      <c r="S65" s="26">
        <f t="shared" si="9"/>
        <v>41.285756852067138</v>
      </c>
      <c r="T65" s="26">
        <f t="shared" si="10"/>
        <v>54.88466026150261</v>
      </c>
      <c r="U65" s="27">
        <f t="shared" si="11"/>
        <v>53.468871305844637</v>
      </c>
      <c r="V65" s="27">
        <f t="shared" si="12"/>
        <v>47.620068259895888</v>
      </c>
      <c r="W65" s="28">
        <f t="shared" si="13"/>
        <v>78.007322841238178</v>
      </c>
      <c r="X65" s="28">
        <f t="shared" si="14"/>
        <v>53.127289198569798</v>
      </c>
      <c r="Z65" s="23">
        <f t="shared" si="30"/>
        <v>28.503910710529649</v>
      </c>
      <c r="AA65" s="23">
        <f t="shared" si="30"/>
        <v>55.242869919141299</v>
      </c>
      <c r="AC65">
        <v>51</v>
      </c>
      <c r="AE65" s="45">
        <f t="shared" si="35"/>
        <v>62.218179741427043</v>
      </c>
      <c r="AG65">
        <f t="shared" si="17"/>
        <v>62.218179741427043</v>
      </c>
      <c r="AH65" s="22">
        <f t="shared" si="32"/>
        <v>83.075628596519579</v>
      </c>
      <c r="AI65" s="22">
        <f t="shared" si="32"/>
        <v>82.730009683071188</v>
      </c>
      <c r="AJ65" s="22">
        <f t="shared" si="32"/>
        <v>90.453288472345164</v>
      </c>
      <c r="AK65" s="22">
        <f t="shared" si="32"/>
        <v>84.452979383429081</v>
      </c>
      <c r="AL65" s="22">
        <f t="shared" si="32"/>
        <v>28.460831620305299</v>
      </c>
      <c r="AM65" s="23"/>
      <c r="AN65" s="22">
        <f t="shared" si="33"/>
        <v>32.51863200595222</v>
      </c>
      <c r="AO65" s="24">
        <f t="shared" si="33"/>
        <v>19.497166280067947</v>
      </c>
      <c r="AP65" s="24">
        <f>IF(Settings!$I$6&gt;69, 0.2*(AO65), 0)</f>
        <v>0</v>
      </c>
      <c r="AQ65" s="25">
        <f t="shared" si="34"/>
        <v>60.014286914562334</v>
      </c>
      <c r="AR65" s="25">
        <f t="shared" si="34"/>
        <v>35.646459412507888</v>
      </c>
      <c r="AS65" s="25">
        <f t="shared" si="34"/>
        <v>53.993718144546243</v>
      </c>
      <c r="AT65" s="26">
        <f t="shared" si="21"/>
        <v>45.750335436129113</v>
      </c>
      <c r="AU65" s="26">
        <f t="shared" si="22"/>
        <v>61.132778831801829</v>
      </c>
      <c r="AV65" s="27">
        <f t="shared" si="23"/>
        <v>60.598514492020058</v>
      </c>
      <c r="AW65" s="27">
        <f t="shared" si="24"/>
        <v>53.774506293996275</v>
      </c>
      <c r="AX65" s="28">
        <f t="shared" si="25"/>
        <v>81.732813089032973</v>
      </c>
      <c r="AY65" s="28">
        <f t="shared" si="26"/>
        <v>57.363782239631988</v>
      </c>
      <c r="BA65" s="23">
        <f t="shared" si="31"/>
        <v>29.384022109525645</v>
      </c>
      <c r="BB65" s="23">
        <f t="shared" si="31"/>
        <v>57.276000978498999</v>
      </c>
    </row>
    <row r="66" spans="6:54" x14ac:dyDescent="0.3">
      <c r="F66">
        <v>52</v>
      </c>
      <c r="G66" s="22">
        <f t="shared" ref="G66:G84" si="37">G$4*(1-EXP(-G$5*$F66))^G$6</f>
        <v>76.945708158322972</v>
      </c>
      <c r="H66" s="22">
        <f t="shared" si="36"/>
        <v>74.214703207316418</v>
      </c>
      <c r="I66" s="22">
        <f t="shared" si="36"/>
        <v>80.355723340231037</v>
      </c>
      <c r="J66" s="22">
        <f t="shared" si="36"/>
        <v>76.078949536264091</v>
      </c>
      <c r="K66" s="22">
        <f t="shared" si="36"/>
        <v>26.925913903054671</v>
      </c>
      <c r="L66" s="23"/>
      <c r="M66" s="22">
        <f t="shared" si="36"/>
        <v>28.4595200609401</v>
      </c>
      <c r="N66" s="24">
        <f t="shared" si="28"/>
        <v>16.982424442130021</v>
      </c>
      <c r="O66" s="24">
        <f>IF(Settings!$I$6&gt;69, 0.2*(N66), 0)</f>
        <v>0</v>
      </c>
      <c r="P66" s="25">
        <f t="shared" si="29"/>
        <v>54.89246724928271</v>
      </c>
      <c r="Q66" s="25">
        <f t="shared" si="29"/>
        <v>33.28081117863816</v>
      </c>
      <c r="R66" s="25">
        <f t="shared" si="29"/>
        <v>52.672280053701712</v>
      </c>
      <c r="S66" s="26">
        <f t="shared" si="9"/>
        <v>41.743576891078582</v>
      </c>
      <c r="T66" s="26">
        <f t="shared" si="10"/>
        <v>55.533290509056556</v>
      </c>
      <c r="U66" s="27">
        <f t="shared" si="11"/>
        <v>54.183405639501181</v>
      </c>
      <c r="V66" s="27">
        <f t="shared" si="12"/>
        <v>48.239557084755674</v>
      </c>
      <c r="W66" s="28">
        <f t="shared" si="13"/>
        <v>78.423697325007481</v>
      </c>
      <c r="X66" s="28">
        <f t="shared" si="14"/>
        <v>53.582471111105932</v>
      </c>
      <c r="Z66" s="23">
        <f t="shared" si="30"/>
        <v>28.617129356885052</v>
      </c>
      <c r="AA66" s="23">
        <f t="shared" si="30"/>
        <v>55.473520150626157</v>
      </c>
      <c r="AC66">
        <v>52</v>
      </c>
      <c r="AE66" s="45">
        <f t="shared" si="35"/>
        <v>63.096685221401138</v>
      </c>
      <c r="AG66">
        <f t="shared" si="17"/>
        <v>63.096685221401138</v>
      </c>
      <c r="AH66" s="22">
        <f t="shared" si="32"/>
        <v>83.44816802412727</v>
      </c>
      <c r="AI66" s="22">
        <f t="shared" si="32"/>
        <v>83.365967324024737</v>
      </c>
      <c r="AJ66" s="22">
        <f t="shared" si="32"/>
        <v>91.15464617147174</v>
      </c>
      <c r="AK66" s="22">
        <f t="shared" si="32"/>
        <v>85.073954982475897</v>
      </c>
      <c r="AL66" s="22">
        <f t="shared" si="32"/>
        <v>28.550558594924492</v>
      </c>
      <c r="AM66" s="23"/>
      <c r="AN66" s="22">
        <f t="shared" si="33"/>
        <v>32.822588764089765</v>
      </c>
      <c r="AO66" s="24">
        <f t="shared" si="33"/>
        <v>19.692060002229201</v>
      </c>
      <c r="AP66" s="24">
        <f>IF(Settings!$I$6&gt;69, 0.2*(AO66), 0)</f>
        <v>0</v>
      </c>
      <c r="AQ66" s="25">
        <f t="shared" si="34"/>
        <v>60.390385268915686</v>
      </c>
      <c r="AR66" s="25">
        <f t="shared" si="34"/>
        <v>35.807033097346675</v>
      </c>
      <c r="AS66" s="25">
        <f t="shared" si="34"/>
        <v>54.063982023230231</v>
      </c>
      <c r="AT66" s="26">
        <f t="shared" si="21"/>
        <v>46.0432044870699</v>
      </c>
      <c r="AU66" s="26">
        <f t="shared" si="22"/>
        <v>61.535454829735919</v>
      </c>
      <c r="AV66" s="27">
        <f t="shared" si="23"/>
        <v>61.080099761396298</v>
      </c>
      <c r="AW66" s="27">
        <f t="shared" si="24"/>
        <v>54.18787876061608</v>
      </c>
      <c r="AX66" s="28">
        <f t="shared" si="25"/>
        <v>81.951687373812248</v>
      </c>
      <c r="AY66" s="28">
        <f t="shared" si="26"/>
        <v>57.624808955304147</v>
      </c>
      <c r="BA66" s="23">
        <f t="shared" si="31"/>
        <v>29.425557855861712</v>
      </c>
      <c r="BB66" s="23">
        <f t="shared" si="31"/>
        <v>57.392376404632941</v>
      </c>
    </row>
    <row r="67" spans="6:54" x14ac:dyDescent="0.3">
      <c r="F67">
        <v>53</v>
      </c>
      <c r="G67" s="22">
        <f t="shared" si="37"/>
        <v>77.719785359536118</v>
      </c>
      <c r="H67" s="22">
        <f t="shared" si="36"/>
        <v>75.145190225777483</v>
      </c>
      <c r="I67" s="22">
        <f t="shared" si="36"/>
        <v>81.516515512957071</v>
      </c>
      <c r="J67" s="22">
        <f t="shared" si="36"/>
        <v>76.998994594859724</v>
      </c>
      <c r="K67" s="22">
        <f t="shared" si="36"/>
        <v>27.125117929002698</v>
      </c>
      <c r="L67" s="23"/>
      <c r="M67" s="22">
        <f t="shared" si="36"/>
        <v>28.901424958751051</v>
      </c>
      <c r="N67" s="24">
        <f t="shared" si="28"/>
        <v>17.249337773814517</v>
      </c>
      <c r="O67" s="24">
        <f>IF(Settings!$I$6&gt;69, 0.2*(N67), 0)</f>
        <v>0</v>
      </c>
      <c r="P67" s="25">
        <f t="shared" si="29"/>
        <v>55.459801453952224</v>
      </c>
      <c r="Q67" s="25">
        <f t="shared" si="29"/>
        <v>33.558280342723457</v>
      </c>
      <c r="R67" s="25">
        <f t="shared" si="29"/>
        <v>52.854938078378993</v>
      </c>
      <c r="S67" s="26">
        <f t="shared" si="9"/>
        <v>42.18879620969124</v>
      </c>
      <c r="T67" s="26">
        <f t="shared" si="10"/>
        <v>56.162586237451364</v>
      </c>
      <c r="U67" s="27">
        <f t="shared" si="11"/>
        <v>54.881641867590446</v>
      </c>
      <c r="V67" s="27">
        <f t="shared" si="12"/>
        <v>48.844373646755365</v>
      </c>
      <c r="W67" s="28">
        <f t="shared" si="13"/>
        <v>78.820955929615195</v>
      </c>
      <c r="X67" s="28">
        <f t="shared" si="14"/>
        <v>54.020814087953887</v>
      </c>
      <c r="Z67" s="23">
        <f t="shared" si="30"/>
        <v>28.72190909608776</v>
      </c>
      <c r="AA67" s="23">
        <f t="shared" si="30"/>
        <v>55.692987267842589</v>
      </c>
      <c r="AC67">
        <v>53</v>
      </c>
      <c r="AE67" s="45">
        <f t="shared" si="35"/>
        <v>63.906189570343123</v>
      </c>
      <c r="AG67">
        <f t="shared" si="17"/>
        <v>63.906189570343123</v>
      </c>
      <c r="AH67" s="22">
        <f t="shared" si="32"/>
        <v>83.774202385720713</v>
      </c>
      <c r="AI67" s="22">
        <f t="shared" si="32"/>
        <v>83.939575201755304</v>
      </c>
      <c r="AJ67" s="22">
        <f t="shared" si="32"/>
        <v>91.780169354756737</v>
      </c>
      <c r="AK67" s="22">
        <f t="shared" si="32"/>
        <v>85.633470677750381</v>
      </c>
      <c r="AL67" s="22">
        <f t="shared" si="32"/>
        <v>28.628684818437314</v>
      </c>
      <c r="AM67" s="23"/>
      <c r="AN67" s="22">
        <f t="shared" si="33"/>
        <v>33.096757506792464</v>
      </c>
      <c r="AO67" s="24">
        <f t="shared" si="33"/>
        <v>19.868787777359696</v>
      </c>
      <c r="AP67" s="24">
        <f>IF(Settings!$I$6&gt;69, 0.2*(AO67), 0)</f>
        <v>0</v>
      </c>
      <c r="AQ67" s="25">
        <f t="shared" si="34"/>
        <v>60.728824651758188</v>
      </c>
      <c r="AR67" s="25">
        <f t="shared" si="34"/>
        <v>35.949872521058438</v>
      </c>
      <c r="AS67" s="25">
        <f t="shared" si="34"/>
        <v>54.1244000462504</v>
      </c>
      <c r="AT67" s="26">
        <f t="shared" si="21"/>
        <v>46.306554222625209</v>
      </c>
      <c r="AU67" s="26">
        <f t="shared" si="22"/>
        <v>61.896622543466208</v>
      </c>
      <c r="AV67" s="27">
        <f t="shared" si="23"/>
        <v>61.514799603216844</v>
      </c>
      <c r="AW67" s="27">
        <f t="shared" si="24"/>
        <v>54.560723881140952</v>
      </c>
      <c r="AX67" s="28">
        <f t="shared" si="25"/>
        <v>82.145896236277792</v>
      </c>
      <c r="AY67" s="28">
        <f t="shared" si="26"/>
        <v>57.857592009896635</v>
      </c>
      <c r="BA67" s="23">
        <f t="shared" si="31"/>
        <v>29.461362554947531</v>
      </c>
      <c r="BB67" s="23">
        <f t="shared" si="31"/>
        <v>57.495204885492441</v>
      </c>
    </row>
    <row r="68" spans="6:54" x14ac:dyDescent="0.3">
      <c r="F68">
        <v>54</v>
      </c>
      <c r="G68" s="22">
        <f t="shared" si="37"/>
        <v>78.450705379326706</v>
      </c>
      <c r="H68" s="22">
        <f t="shared" si="36"/>
        <v>76.053501380514476</v>
      </c>
      <c r="I68" s="22">
        <f t="shared" si="36"/>
        <v>82.637306421291342</v>
      </c>
      <c r="J68" s="22">
        <f t="shared" si="36"/>
        <v>77.895994922426738</v>
      </c>
      <c r="K68" s="22">
        <f t="shared" si="36"/>
        <v>27.311904538107008</v>
      </c>
      <c r="L68" s="23"/>
      <c r="M68" s="22">
        <f t="shared" si="36"/>
        <v>29.333307814213143</v>
      </c>
      <c r="N68" s="24">
        <f t="shared" si="28"/>
        <v>17.511634745452731</v>
      </c>
      <c r="O68" s="24">
        <f>IF(Settings!$I$6&gt;69, 0.2*(N68), 0)</f>
        <v>0</v>
      </c>
      <c r="P68" s="25">
        <f t="shared" si="29"/>
        <v>56.011817793285921</v>
      </c>
      <c r="Q68" s="25">
        <f t="shared" si="29"/>
        <v>33.824746523367502</v>
      </c>
      <c r="R68" s="25">
        <f t="shared" si="29"/>
        <v>53.023448872943391</v>
      </c>
      <c r="S68" s="26">
        <f t="shared" si="9"/>
        <v>42.621710977302683</v>
      </c>
      <c r="T68" s="26">
        <f t="shared" si="10"/>
        <v>56.773005818229294</v>
      </c>
      <c r="U68" s="27">
        <f t="shared" si="11"/>
        <v>55.563848058242868</v>
      </c>
      <c r="V68" s="27">
        <f t="shared" si="12"/>
        <v>49.434775897334411</v>
      </c>
      <c r="W68" s="28">
        <f t="shared" si="13"/>
        <v>79.200040078946813</v>
      </c>
      <c r="X68" s="28">
        <f t="shared" si="14"/>
        <v>54.442889843170789</v>
      </c>
      <c r="Z68" s="23">
        <f t="shared" si="30"/>
        <v>28.818859725125897</v>
      </c>
      <c r="AA68" s="23">
        <f t="shared" si="30"/>
        <v>55.901813485918382</v>
      </c>
      <c r="AC68">
        <v>54</v>
      </c>
      <c r="AE68" s="45">
        <f t="shared" si="35"/>
        <v>64.65211239711401</v>
      </c>
      <c r="AG68">
        <f t="shared" si="17"/>
        <v>64.65211239711401</v>
      </c>
      <c r="AH68" s="22">
        <f t="shared" si="32"/>
        <v>84.060649968742041</v>
      </c>
      <c r="AI68" s="22">
        <f t="shared" si="32"/>
        <v>84.457784712490721</v>
      </c>
      <c r="AJ68" s="22">
        <f t="shared" si="32"/>
        <v>92.339395467660736</v>
      </c>
      <c r="AK68" s="22">
        <f t="shared" si="32"/>
        <v>86.138468120859585</v>
      </c>
      <c r="AL68" s="22">
        <f t="shared" si="32"/>
        <v>28.697005850330651</v>
      </c>
      <c r="AM68" s="23"/>
      <c r="AN68" s="22">
        <f t="shared" si="33"/>
        <v>33.344443748751424</v>
      </c>
      <c r="AO68" s="24">
        <f t="shared" si="33"/>
        <v>20.029232302264461</v>
      </c>
      <c r="AP68" s="24">
        <f>IF(Settings!$I$6&gt;69, 0.2*(AO68), 0)</f>
        <v>0</v>
      </c>
      <c r="AQ68" s="25">
        <f t="shared" si="34"/>
        <v>61.033932786497054</v>
      </c>
      <c r="AR68" s="25">
        <f t="shared" si="34"/>
        <v>36.077280868983379</v>
      </c>
      <c r="AS68" s="25">
        <f t="shared" si="34"/>
        <v>54.176632403768274</v>
      </c>
      <c r="AT68" s="26">
        <f t="shared" si="21"/>
        <v>46.543804248322367</v>
      </c>
      <c r="AU68" s="26">
        <f t="shared" si="22"/>
        <v>62.221224260249414</v>
      </c>
      <c r="AV68" s="27">
        <f t="shared" si="23"/>
        <v>61.907791368911532</v>
      </c>
      <c r="AW68" s="27">
        <f t="shared" si="24"/>
        <v>54.897560063118974</v>
      </c>
      <c r="AX68" s="28">
        <f t="shared" si="25"/>
        <v>82.318757562288141</v>
      </c>
      <c r="AY68" s="28">
        <f t="shared" si="26"/>
        <v>58.065712359916837</v>
      </c>
      <c r="BA68" s="23">
        <f t="shared" si="31"/>
        <v>29.492387509370744</v>
      </c>
      <c r="BB68" s="23">
        <f t="shared" si="31"/>
        <v>57.586363392113377</v>
      </c>
    </row>
    <row r="69" spans="6:54" x14ac:dyDescent="0.3">
      <c r="F69">
        <v>55</v>
      </c>
      <c r="G69" s="22">
        <f t="shared" si="37"/>
        <v>79.140537642942078</v>
      </c>
      <c r="H69" s="22">
        <f t="shared" si="36"/>
        <v>76.940036563475104</v>
      </c>
      <c r="I69" s="22">
        <f t="shared" si="36"/>
        <v>83.718992167030294</v>
      </c>
      <c r="J69" s="22">
        <f t="shared" si="36"/>
        <v>78.770402701550864</v>
      </c>
      <c r="K69" s="22">
        <f t="shared" si="36"/>
        <v>27.486983352942232</v>
      </c>
      <c r="L69" s="23"/>
      <c r="M69" s="22">
        <f t="shared" si="36"/>
        <v>29.755277207418771</v>
      </c>
      <c r="N69" s="24">
        <f t="shared" si="28"/>
        <v>17.769347587014476</v>
      </c>
      <c r="O69" s="24">
        <f>IF(Settings!$I$6&gt;69, 0.2*(N69), 0)</f>
        <v>0</v>
      </c>
      <c r="P69" s="25">
        <f t="shared" si="29"/>
        <v>56.548884018865337</v>
      </c>
      <c r="Q69" s="25">
        <f t="shared" si="29"/>
        <v>34.080605647169556</v>
      </c>
      <c r="R69" s="25">
        <f t="shared" si="29"/>
        <v>53.178879596371978</v>
      </c>
      <c r="S69" s="26">
        <f t="shared" si="9"/>
        <v>43.042614224588363</v>
      </c>
      <c r="T69" s="26">
        <f t="shared" si="10"/>
        <v>57.365006418256499</v>
      </c>
      <c r="U69" s="27">
        <f t="shared" si="11"/>
        <v>56.230295421713883</v>
      </c>
      <c r="V69" s="27">
        <f t="shared" si="12"/>
        <v>50.011023766258816</v>
      </c>
      <c r="W69" s="28">
        <f t="shared" si="13"/>
        <v>79.561845118825261</v>
      </c>
      <c r="X69" s="28">
        <f t="shared" si="14"/>
        <v>54.849255208665426</v>
      </c>
      <c r="Z69" s="23">
        <f t="shared" si="30"/>
        <v>28.908549867446506</v>
      </c>
      <c r="AA69" s="23">
        <f t="shared" si="30"/>
        <v>56.100514730592025</v>
      </c>
      <c r="AC69">
        <v>55</v>
      </c>
      <c r="AE69" s="45">
        <f t="shared" si="35"/>
        <v>65.339447634071149</v>
      </c>
      <c r="AG69">
        <f t="shared" si="17"/>
        <v>65.339447634071149</v>
      </c>
      <c r="AH69" s="22">
        <f t="shared" si="32"/>
        <v>84.313229381032627</v>
      </c>
      <c r="AI69" s="22">
        <f t="shared" si="32"/>
        <v>84.926650327004793</v>
      </c>
      <c r="AJ69" s="22">
        <f t="shared" si="32"/>
        <v>92.840471163510031</v>
      </c>
      <c r="AK69" s="22">
        <f t="shared" si="32"/>
        <v>86.594979631803696</v>
      </c>
      <c r="AL69" s="22">
        <f t="shared" si="32"/>
        <v>28.75699288689794</v>
      </c>
      <c r="AM69" s="23"/>
      <c r="AN69" s="22">
        <f t="shared" si="33"/>
        <v>33.56853211316789</v>
      </c>
      <c r="AO69" s="24">
        <f t="shared" si="33"/>
        <v>20.175054553672748</v>
      </c>
      <c r="AP69" s="24">
        <f>IF(Settings!$I$6&gt;69, 0.2*(AO69), 0)</f>
        <v>0</v>
      </c>
      <c r="AQ69" s="25">
        <f t="shared" si="34"/>
        <v>61.30945745450876</v>
      </c>
      <c r="AR69" s="25">
        <f t="shared" si="34"/>
        <v>36.191210346461034</v>
      </c>
      <c r="AS69" s="25">
        <f t="shared" si="34"/>
        <v>54.222013197637338</v>
      </c>
      <c r="AT69" s="26">
        <f t="shared" si="21"/>
        <v>46.757912404874531</v>
      </c>
      <c r="AU69" s="26">
        <f t="shared" si="22"/>
        <v>62.513516542387542</v>
      </c>
      <c r="AV69" s="27">
        <f t="shared" si="23"/>
        <v>62.263591806338582</v>
      </c>
      <c r="AW69" s="27">
        <f t="shared" si="24"/>
        <v>55.202322712553119</v>
      </c>
      <c r="AX69" s="28">
        <f t="shared" si="25"/>
        <v>82.473057449893076</v>
      </c>
      <c r="AY69" s="28">
        <f t="shared" si="26"/>
        <v>58.252217953483161</v>
      </c>
      <c r="BA69" s="23">
        <f t="shared" si="31"/>
        <v>29.519399885647481</v>
      </c>
      <c r="BB69" s="23">
        <f t="shared" si="31"/>
        <v>57.667422184007613</v>
      </c>
    </row>
    <row r="70" spans="6:54" x14ac:dyDescent="0.3">
      <c r="F70">
        <v>56</v>
      </c>
      <c r="G70" s="22">
        <f t="shared" si="37"/>
        <v>79.791295361660659</v>
      </c>
      <c r="H70" s="22">
        <f t="shared" si="36"/>
        <v>77.805197716825575</v>
      </c>
      <c r="I70" s="22">
        <f t="shared" si="36"/>
        <v>84.762495981370151</v>
      </c>
      <c r="J70" s="22">
        <f t="shared" si="36"/>
        <v>79.622670404393048</v>
      </c>
      <c r="K70" s="22">
        <f t="shared" si="36"/>
        <v>27.651032108765602</v>
      </c>
      <c r="L70" s="23"/>
      <c r="M70" s="22">
        <f t="shared" si="36"/>
        <v>30.167449846969681</v>
      </c>
      <c r="N70" s="24">
        <f t="shared" si="28"/>
        <v>18.022511557057687</v>
      </c>
      <c r="O70" s="24">
        <f>IF(Settings!$I$6&gt;69, 0.2*(N70), 0)</f>
        <v>0</v>
      </c>
      <c r="P70" s="25">
        <f t="shared" si="29"/>
        <v>57.071362386490762</v>
      </c>
      <c r="Q70" s="25">
        <f t="shared" si="29"/>
        <v>34.326243160069197</v>
      </c>
      <c r="R70" s="25">
        <f t="shared" si="29"/>
        <v>53.322221336974252</v>
      </c>
      <c r="S70" s="26">
        <f t="shared" si="9"/>
        <v>43.451795524260781</v>
      </c>
      <c r="T70" s="26">
        <f t="shared" si="10"/>
        <v>57.939042991836615</v>
      </c>
      <c r="U70" s="27">
        <f t="shared" si="11"/>
        <v>56.881257560906818</v>
      </c>
      <c r="V70" s="27">
        <f t="shared" si="12"/>
        <v>50.573378515936625</v>
      </c>
      <c r="W70" s="28">
        <f t="shared" si="13"/>
        <v>79.907222333758043</v>
      </c>
      <c r="X70" s="28">
        <f t="shared" si="14"/>
        <v>55.240452074622226</v>
      </c>
      <c r="Z70" s="23">
        <f t="shared" si="30"/>
        <v>28.991509306882175</v>
      </c>
      <c r="AA70" s="23">
        <f t="shared" si="30"/>
        <v>56.289581912858019</v>
      </c>
      <c r="AC70">
        <v>56</v>
      </c>
      <c r="AE70" s="45">
        <f t="shared" si="35"/>
        <v>65.972796971304959</v>
      </c>
      <c r="AG70">
        <f t="shared" si="17"/>
        <v>65.972796971304959</v>
      </c>
      <c r="AH70" s="22">
        <f t="shared" si="32"/>
        <v>84.536693978792428</v>
      </c>
      <c r="AI70" s="22">
        <f t="shared" si="32"/>
        <v>85.351462164857296</v>
      </c>
      <c r="AJ70" s="22">
        <f t="shared" si="32"/>
        <v>93.290381038336008</v>
      </c>
      <c r="AK70" s="22">
        <f t="shared" si="32"/>
        <v>87.008264751235359</v>
      </c>
      <c r="AL70" s="22">
        <f t="shared" si="32"/>
        <v>28.809858863946651</v>
      </c>
      <c r="AM70" s="23"/>
      <c r="AN70" s="22">
        <f t="shared" si="33"/>
        <v>33.771546908646087</v>
      </c>
      <c r="AO70" s="24">
        <f t="shared" si="33"/>
        <v>20.307723343917658</v>
      </c>
      <c r="AP70" s="24">
        <f>IF(Settings!$I$6&gt;69, 0.2*(AO70), 0)</f>
        <v>0</v>
      </c>
      <c r="AQ70" s="25">
        <f t="shared" si="34"/>
        <v>61.558656027649967</v>
      </c>
      <c r="AR70" s="25">
        <f t="shared" si="34"/>
        <v>36.293323352881934</v>
      </c>
      <c r="AS70" s="25">
        <f t="shared" si="34"/>
        <v>54.261622540231578</v>
      </c>
      <c r="AT70" s="26">
        <f t="shared" si="21"/>
        <v>46.951446456698157</v>
      </c>
      <c r="AU70" s="26">
        <f t="shared" si="22"/>
        <v>62.777179061539911</v>
      </c>
      <c r="AV70" s="27">
        <f t="shared" si="23"/>
        <v>62.586153577528428</v>
      </c>
      <c r="AW70" s="27">
        <f t="shared" si="24"/>
        <v>55.478450407157247</v>
      </c>
      <c r="AX70" s="28">
        <f t="shared" si="25"/>
        <v>82.611148987840807</v>
      </c>
      <c r="AY70" s="28">
        <f t="shared" si="26"/>
        <v>58.419714735814445</v>
      </c>
      <c r="BA70" s="23">
        <f t="shared" si="31"/>
        <v>29.543022879354321</v>
      </c>
      <c r="BB70" s="23">
        <f t="shared" si="31"/>
        <v>57.739702249198913</v>
      </c>
    </row>
    <row r="71" spans="6:54" x14ac:dyDescent="0.3">
      <c r="F71">
        <v>57</v>
      </c>
      <c r="G71" s="22">
        <f t="shared" si="37"/>
        <v>80.404930840289424</v>
      </c>
      <c r="H71" s="22">
        <f t="shared" si="36"/>
        <v>78.649387930891862</v>
      </c>
      <c r="I71" s="22">
        <f t="shared" si="36"/>
        <v>85.768762111085735</v>
      </c>
      <c r="J71" s="22">
        <f t="shared" si="36"/>
        <v>80.453249906041179</v>
      </c>
      <c r="K71" s="22">
        <f t="shared" si="36"/>
        <v>27.804696837173282</v>
      </c>
      <c r="L71" s="23"/>
      <c r="M71" s="22">
        <f t="shared" si="36"/>
        <v>30.56994965176451</v>
      </c>
      <c r="N71" s="24">
        <f t="shared" si="28"/>
        <v>18.27116466653364</v>
      </c>
      <c r="O71" s="24">
        <f>IF(Settings!$I$6&gt;69, 0.2*(N71), 0)</f>
        <v>0</v>
      </c>
      <c r="P71" s="25">
        <f t="shared" si="29"/>
        <v>57.579609450538349</v>
      </c>
      <c r="Q71" s="25">
        <f t="shared" si="29"/>
        <v>34.562033913510525</v>
      </c>
      <c r="R71" s="25">
        <f t="shared" si="29"/>
        <v>53.454393834259321</v>
      </c>
      <c r="S71" s="26">
        <f t="shared" si="9"/>
        <v>43.849540713031814</v>
      </c>
      <c r="T71" s="26">
        <f t="shared" si="10"/>
        <v>58.495567385777157</v>
      </c>
      <c r="U71" s="27">
        <f t="shared" si="11"/>
        <v>57.517009788366479</v>
      </c>
      <c r="V71" s="27">
        <f t="shared" si="12"/>
        <v>51.122102155079709</v>
      </c>
      <c r="W71" s="28">
        <f t="shared" si="13"/>
        <v>80.23698091018764</v>
      </c>
      <c r="X71" s="28">
        <f t="shared" si="14"/>
        <v>55.617007388590338</v>
      </c>
      <c r="Z71" s="23">
        <f t="shared" si="30"/>
        <v>29.068231262413228</v>
      </c>
      <c r="AA71" s="23">
        <f t="shared" si="30"/>
        <v>56.46948214181085</v>
      </c>
      <c r="AC71">
        <v>57</v>
      </c>
      <c r="AE71" s="45">
        <f t="shared" si="35"/>
        <v>66.556400664824807</v>
      </c>
      <c r="AG71">
        <f t="shared" si="17"/>
        <v>66.556400664824807</v>
      </c>
      <c r="AH71" s="22">
        <f t="shared" si="32"/>
        <v>84.735016143750158</v>
      </c>
      <c r="AI71" s="22">
        <f t="shared" si="32"/>
        <v>85.736856733026684</v>
      </c>
      <c r="AJ71" s="22">
        <f t="shared" si="32"/>
        <v>93.695135380889184</v>
      </c>
      <c r="AK71" s="22">
        <f t="shared" si="32"/>
        <v>87.382923933608183</v>
      </c>
      <c r="AL71" s="22">
        <f t="shared" si="32"/>
        <v>28.856609771567189</v>
      </c>
      <c r="AM71" s="23"/>
      <c r="AN71" s="22">
        <f t="shared" si="33"/>
        <v>33.955703181164672</v>
      </c>
      <c r="AO71" s="24">
        <f t="shared" si="33"/>
        <v>20.428540542498357</v>
      </c>
      <c r="AP71" s="24">
        <f>IF(Settings!$I$6&gt;69, 0.2*(AO71), 0)</f>
        <v>0</v>
      </c>
      <c r="AQ71" s="25">
        <f t="shared" si="34"/>
        <v>61.784369500085155</v>
      </c>
      <c r="AR71" s="25">
        <f t="shared" si="34"/>
        <v>36.385041812852485</v>
      </c>
      <c r="AS71" s="25">
        <f t="shared" si="34"/>
        <v>54.296341150592745</v>
      </c>
      <c r="AT71" s="26">
        <f t="shared" si="21"/>
        <v>47.126643335085255</v>
      </c>
      <c r="AU71" s="26">
        <f t="shared" si="22"/>
        <v>63.01540425298387</v>
      </c>
      <c r="AV71" s="27">
        <f t="shared" si="23"/>
        <v>62.878946066341769</v>
      </c>
      <c r="AW71" s="27">
        <f t="shared" si="24"/>
        <v>55.728956876467343</v>
      </c>
      <c r="AX71" s="28">
        <f t="shared" si="25"/>
        <v>82.735030424143446</v>
      </c>
      <c r="AY71" s="28">
        <f t="shared" si="26"/>
        <v>58.570440339746803</v>
      </c>
      <c r="BA71" s="23">
        <f t="shared" si="31"/>
        <v>29.563766253701189</v>
      </c>
      <c r="BB71" s="23">
        <f t="shared" si="31"/>
        <v>57.804320756101774</v>
      </c>
    </row>
    <row r="72" spans="6:54" x14ac:dyDescent="0.3">
      <c r="F72">
        <v>58</v>
      </c>
      <c r="G72" s="22">
        <f t="shared" si="37"/>
        <v>80.983331949210466</v>
      </c>
      <c r="H72" s="22">
        <f t="shared" si="36"/>
        <v>79.473010625878388</v>
      </c>
      <c r="I72" s="22">
        <f t="shared" si="36"/>
        <v>86.738750305258392</v>
      </c>
      <c r="J72" s="22">
        <f t="shared" si="36"/>
        <v>81.262591685645532</v>
      </c>
      <c r="K72" s="22">
        <f t="shared" si="36"/>
        <v>27.948592273405637</v>
      </c>
      <c r="L72" s="23"/>
      <c r="M72" s="22">
        <f t="shared" si="36"/>
        <v>30.962906900256108</v>
      </c>
      <c r="N72" s="24">
        <f t="shared" si="28"/>
        <v>18.515347421516299</v>
      </c>
      <c r="O72" s="24">
        <f>IF(Settings!$I$6&gt;69, 0.2*(N72), 0)</f>
        <v>0</v>
      </c>
      <c r="P72" s="25">
        <f t="shared" si="29"/>
        <v>58.073975892110354</v>
      </c>
      <c r="Q72" s="25">
        <f t="shared" si="29"/>
        <v>34.7883421052043</v>
      </c>
      <c r="R72" s="25">
        <f t="shared" si="29"/>
        <v>53.576250024209195</v>
      </c>
      <c r="S72" s="26">
        <f t="shared" si="9"/>
        <v>44.23613165088706</v>
      </c>
      <c r="T72" s="26">
        <f t="shared" si="10"/>
        <v>59.03502754736737</v>
      </c>
      <c r="U72" s="27">
        <f t="shared" si="11"/>
        <v>58.13782850435166</v>
      </c>
      <c r="V72" s="27">
        <f t="shared" si="12"/>
        <v>51.657456906820954</v>
      </c>
      <c r="W72" s="28">
        <f t="shared" si="13"/>
        <v>80.551889842493424</v>
      </c>
      <c r="X72" s="28">
        <f t="shared" si="14"/>
        <v>55.979433205768153</v>
      </c>
      <c r="Z72" s="23">
        <f t="shared" si="30"/>
        <v>29.139174591104211</v>
      </c>
      <c r="AA72" s="23">
        <f t="shared" si="30"/>
        <v>56.640659878684033</v>
      </c>
      <c r="AC72">
        <v>58</v>
      </c>
      <c r="AE72" s="45">
        <f t="shared" si="35"/>
        <v>67.094165924953685</v>
      </c>
      <c r="AG72">
        <f t="shared" si="17"/>
        <v>67.094165924953685</v>
      </c>
      <c r="AH72" s="22">
        <f t="shared" si="32"/>
        <v>84.911532907629137</v>
      </c>
      <c r="AI72" s="22">
        <f t="shared" si="32"/>
        <v>86.086909720161955</v>
      </c>
      <c r="AJ72" s="22">
        <f t="shared" si="32"/>
        <v>94.059924682288155</v>
      </c>
      <c r="AK72" s="22">
        <f t="shared" si="32"/>
        <v>87.722993527081968</v>
      </c>
      <c r="AL72" s="22">
        <f t="shared" si="32"/>
        <v>28.898084743601448</v>
      </c>
      <c r="AM72" s="23"/>
      <c r="AN72" s="22">
        <f t="shared" si="33"/>
        <v>34.122949811066853</v>
      </c>
      <c r="AO72" s="24">
        <f t="shared" si="33"/>
        <v>20.538662633828622</v>
      </c>
      <c r="AP72" s="24">
        <f>IF(Settings!$I$6&gt;69, 0.2*(AO72), 0)</f>
        <v>0</v>
      </c>
      <c r="AQ72" s="25">
        <f t="shared" si="34"/>
        <v>61.989083952692695</v>
      </c>
      <c r="AR72" s="25">
        <f t="shared" si="34"/>
        <v>36.467587153929735</v>
      </c>
      <c r="AS72" s="25">
        <f t="shared" si="34"/>
        <v>54.326892035062315</v>
      </c>
      <c r="AT72" s="26">
        <f t="shared" si="21"/>
        <v>47.285458289756981</v>
      </c>
      <c r="AU72" s="26">
        <f t="shared" si="22"/>
        <v>63.230971442998779</v>
      </c>
      <c r="AV72" s="27">
        <f t="shared" si="23"/>
        <v>63.145023239945289</v>
      </c>
      <c r="AW72" s="27">
        <f t="shared" si="24"/>
        <v>55.956491318105272</v>
      </c>
      <c r="AX72" s="28">
        <f t="shared" si="25"/>
        <v>82.846407443247273</v>
      </c>
      <c r="AY72" s="28">
        <f t="shared" si="26"/>
        <v>58.706324049203864</v>
      </c>
      <c r="BA72" s="23">
        <f t="shared" si="31"/>
        <v>29.582049743702534</v>
      </c>
      <c r="BB72" s="23">
        <f t="shared" si="31"/>
        <v>57.862227250589108</v>
      </c>
    </row>
    <row r="73" spans="6:54" x14ac:dyDescent="0.3">
      <c r="F73">
        <v>59</v>
      </c>
      <c r="G73" s="22">
        <f t="shared" si="37"/>
        <v>81.528319604461899</v>
      </c>
      <c r="H73" s="22">
        <f t="shared" si="36"/>
        <v>80.276468810496112</v>
      </c>
      <c r="I73" s="22">
        <f t="shared" si="36"/>
        <v>87.673430858524085</v>
      </c>
      <c r="J73" s="22">
        <f t="shared" si="36"/>
        <v>82.051144107938711</v>
      </c>
      <c r="K73" s="22">
        <f t="shared" si="36"/>
        <v>28.083302445143669</v>
      </c>
      <c r="L73" s="23"/>
      <c r="M73" s="22">
        <f t="shared" si="36"/>
        <v>31.346457442791795</v>
      </c>
      <c r="N73" s="24">
        <f t="shared" si="28"/>
        <v>18.755102583538871</v>
      </c>
      <c r="O73" s="24">
        <f>IF(Settings!$I$6&gt;69, 0.2*(N73), 0)</f>
        <v>0</v>
      </c>
      <c r="P73" s="25">
        <f t="shared" si="29"/>
        <v>58.55480637764299</v>
      </c>
      <c r="Q73" s="25">
        <f t="shared" si="29"/>
        <v>35.005521267640745</v>
      </c>
      <c r="R73" s="25">
        <f t="shared" si="29"/>
        <v>53.68858039250663</v>
      </c>
      <c r="S73" s="26">
        <f t="shared" si="9"/>
        <v>44.611846014148512</v>
      </c>
      <c r="T73" s="26">
        <f t="shared" si="10"/>
        <v>59.557866826094241</v>
      </c>
      <c r="U73" s="27">
        <f t="shared" si="11"/>
        <v>58.743990631061074</v>
      </c>
      <c r="V73" s="27">
        <f t="shared" si="12"/>
        <v>52.179704726822472</v>
      </c>
      <c r="W73" s="28">
        <f t="shared" si="13"/>
        <v>80.852679779002486</v>
      </c>
      <c r="X73" s="28">
        <f t="shared" si="14"/>
        <v>56.328226783814081</v>
      </c>
      <c r="Z73" s="23">
        <f t="shared" si="30"/>
        <v>29.204765909948989</v>
      </c>
      <c r="AA73" s="23">
        <f t="shared" si="30"/>
        <v>56.803538034935343</v>
      </c>
      <c r="AC73">
        <v>59</v>
      </c>
      <c r="AE73" s="45">
        <f t="shared" si="35"/>
        <v>67.589693074991615</v>
      </c>
      <c r="AG73">
        <f t="shared" si="17"/>
        <v>67.589693074991615</v>
      </c>
      <c r="AH73" s="22">
        <f t="shared" si="32"/>
        <v>85.069061644168187</v>
      </c>
      <c r="AI73" s="22">
        <f t="shared" si="32"/>
        <v>86.405214006403142</v>
      </c>
      <c r="AJ73" s="22">
        <f t="shared" si="32"/>
        <v>94.389247159105594</v>
      </c>
      <c r="AK73" s="22">
        <f t="shared" si="32"/>
        <v>88.032025390693079</v>
      </c>
      <c r="AL73" s="22">
        <f t="shared" si="32"/>
        <v>28.934987573219544</v>
      </c>
      <c r="AM73" s="23"/>
      <c r="AN73" s="22">
        <f t="shared" si="33"/>
        <v>34.275005967707344</v>
      </c>
      <c r="AO73" s="24">
        <f t="shared" si="33"/>
        <v>20.639119178143858</v>
      </c>
      <c r="AP73" s="24">
        <f>IF(Settings!$I$6&gt;69, 0.2*(AO73), 0)</f>
        <v>0</v>
      </c>
      <c r="AQ73" s="25">
        <f t="shared" si="34"/>
        <v>62.174981788092879</v>
      </c>
      <c r="AR73" s="25">
        <f t="shared" si="34"/>
        <v>36.542012861343323</v>
      </c>
      <c r="AS73" s="25">
        <f t="shared" si="34"/>
        <v>54.353872557241154</v>
      </c>
      <c r="AT73" s="26">
        <f t="shared" si="21"/>
        <v>47.429605827125648</v>
      </c>
      <c r="AU73" s="26">
        <f t="shared" si="22"/>
        <v>63.426308366757247</v>
      </c>
      <c r="AV73" s="27">
        <f t="shared" si="23"/>
        <v>63.387080816512395</v>
      </c>
      <c r="AW73" s="27">
        <f t="shared" si="24"/>
        <v>56.163389104162043</v>
      </c>
      <c r="AX73" s="28">
        <f t="shared" si="25"/>
        <v>82.946743103790325</v>
      </c>
      <c r="AY73" s="28">
        <f t="shared" si="26"/>
        <v>58.82903582681962</v>
      </c>
      <c r="BA73" s="23">
        <f t="shared" si="31"/>
        <v>29.598221129698707</v>
      </c>
      <c r="BB73" s="23">
        <f t="shared" si="31"/>
        <v>57.914232659847208</v>
      </c>
    </row>
    <row r="74" spans="6:54" x14ac:dyDescent="0.3">
      <c r="F74">
        <v>60</v>
      </c>
      <c r="G74" s="22">
        <f t="shared" si="37"/>
        <v>82.041646115501933</v>
      </c>
      <c r="H74" s="22">
        <f t="shared" si="36"/>
        <v>81.060164411223042</v>
      </c>
      <c r="I74" s="22">
        <f t="shared" si="36"/>
        <v>88.573780168936452</v>
      </c>
      <c r="J74" s="22">
        <f t="shared" si="36"/>
        <v>82.819352778384072</v>
      </c>
      <c r="K74" s="22">
        <f t="shared" si="36"/>
        <v>28.20938140633632</v>
      </c>
      <c r="L74" s="23"/>
      <c r="M74" s="22">
        <f t="shared" si="36"/>
        <v>31.720741972920646</v>
      </c>
      <c r="N74" s="24">
        <f t="shared" si="28"/>
        <v>18.990474946323772</v>
      </c>
      <c r="O74" s="24">
        <f>IF(Settings!$I$6&gt;69, 0.2*(N74), 0)</f>
        <v>0</v>
      </c>
      <c r="P74" s="25">
        <f t="shared" si="29"/>
        <v>59.022439444958316</v>
      </c>
      <c r="Q74" s="25">
        <f t="shared" si="29"/>
        <v>35.213914298223841</v>
      </c>
      <c r="R74" s="25">
        <f t="shared" si="29"/>
        <v>53.792117125801582</v>
      </c>
      <c r="S74" s="26">
        <f t="shared" si="9"/>
        <v>44.976957119131313</v>
      </c>
      <c r="T74" s="26">
        <f t="shared" si="10"/>
        <v>60.064523360712464</v>
      </c>
      <c r="U74" s="27">
        <f t="shared" si="11"/>
        <v>59.335773098508298</v>
      </c>
      <c r="V74" s="27">
        <f t="shared" si="12"/>
        <v>52.689106867294981</v>
      </c>
      <c r="W74" s="28">
        <f t="shared" si="13"/>
        <v>81.140044806120585</v>
      </c>
      <c r="X74" s="28">
        <f t="shared" si="14"/>
        <v>56.663870716228722</v>
      </c>
      <c r="Z74" s="23">
        <f t="shared" si="30"/>
        <v>29.265401630161296</v>
      </c>
      <c r="AA74" s="23">
        <f t="shared" si="30"/>
        <v>56.958519017091213</v>
      </c>
      <c r="AC74">
        <v>60</v>
      </c>
      <c r="AE74" s="45">
        <f t="shared" si="35"/>
        <v>68.046299655278801</v>
      </c>
      <c r="AG74">
        <f t="shared" si="17"/>
        <v>68.046299655278801</v>
      </c>
      <c r="AH74" s="22">
        <f t="shared" si="32"/>
        <v>85.209992467094239</v>
      </c>
      <c r="AI74" s="22">
        <f t="shared" si="32"/>
        <v>86.694945458675818</v>
      </c>
      <c r="AJ74" s="22">
        <f t="shared" si="32"/>
        <v>94.687014330163066</v>
      </c>
      <c r="AK74" s="22">
        <f t="shared" si="32"/>
        <v>88.31315386168265</v>
      </c>
      <c r="AL74" s="22">
        <f t="shared" si="32"/>
        <v>28.96791163930293</v>
      </c>
      <c r="AM74" s="23"/>
      <c r="AN74" s="22">
        <f t="shared" si="33"/>
        <v>34.413392014850608</v>
      </c>
      <c r="AO74" s="24">
        <f t="shared" si="33"/>
        <v>20.730828653399264</v>
      </c>
      <c r="AP74" s="24">
        <f>IF(Settings!$I$6&gt;69, 0.2*(AO74), 0)</f>
        <v>0</v>
      </c>
      <c r="AQ74" s="25">
        <f t="shared" si="34"/>
        <v>62.343984606750084</v>
      </c>
      <c r="AR74" s="25">
        <f t="shared" si="34"/>
        <v>36.609231113465924</v>
      </c>
      <c r="AS74" s="25">
        <f t="shared" si="34"/>
        <v>54.377779298587029</v>
      </c>
      <c r="AT74" s="26">
        <f t="shared" si="21"/>
        <v>47.56059393908491</v>
      </c>
      <c r="AU74" s="26">
        <f t="shared" si="22"/>
        <v>63.603542411826645</v>
      </c>
      <c r="AV74" s="27">
        <f t="shared" si="23"/>
        <v>63.607504576829029</v>
      </c>
      <c r="AW74" s="27">
        <f t="shared" si="24"/>
        <v>56.351714548139284</v>
      </c>
      <c r="AX74" s="28">
        <f t="shared" si="25"/>
        <v>83.037298130216328</v>
      </c>
      <c r="AY74" s="28">
        <f t="shared" si="26"/>
        <v>58.940026587440201</v>
      </c>
      <c r="BA74" s="23">
        <f t="shared" si="31"/>
        <v>29.612570296555976</v>
      </c>
      <c r="BB74" s="23">
        <f t="shared" si="31"/>
        <v>57.961032669080701</v>
      </c>
    </row>
    <row r="75" spans="6:54" x14ac:dyDescent="0.3">
      <c r="F75">
        <v>61</v>
      </c>
      <c r="G75" s="22">
        <f t="shared" si="37"/>
        <v>82.524994275316942</v>
      </c>
      <c r="H75" s="22">
        <f t="shared" si="36"/>
        <v>81.824497666453624</v>
      </c>
      <c r="I75" s="22">
        <f t="shared" si="36"/>
        <v>89.440776770719566</v>
      </c>
      <c r="J75" s="22">
        <f t="shared" si="36"/>
        <v>83.567659965779782</v>
      </c>
      <c r="K75" s="22">
        <f t="shared" si="36"/>
        <v>28.327354084663099</v>
      </c>
      <c r="L75" s="23"/>
      <c r="M75" s="22">
        <f t="shared" si="36"/>
        <v>32.085905353807171</v>
      </c>
      <c r="N75" s="24">
        <f t="shared" si="28"/>
        <v>19.221511127786208</v>
      </c>
      <c r="O75" s="24">
        <f>IF(Settings!$I$6&gt;69, 0.2*(N75), 0)</f>
        <v>0</v>
      </c>
      <c r="P75" s="25">
        <f t="shared" si="29"/>
        <v>59.477207414035448</v>
      </c>
      <c r="Q75" s="25">
        <f t="shared" si="29"/>
        <v>35.413853525543296</v>
      </c>
      <c r="R75" s="25">
        <f t="shared" si="29"/>
        <v>53.887538055582397</v>
      </c>
      <c r="S75" s="26">
        <f t="shared" si="9"/>
        <v>45.331733773495969</v>
      </c>
      <c r="T75" s="26">
        <f t="shared" si="10"/>
        <v>60.555429544001527</v>
      </c>
      <c r="U75" s="27">
        <f t="shared" si="11"/>
        <v>59.913452377920031</v>
      </c>
      <c r="V75" s="27">
        <f t="shared" si="12"/>
        <v>53.185923483194856</v>
      </c>
      <c r="W75" s="28">
        <f t="shared" si="13"/>
        <v>81.414644169413904</v>
      </c>
      <c r="X75" s="28">
        <f t="shared" si="14"/>
        <v>56.986833098993088</v>
      </c>
      <c r="Z75" s="23">
        <f t="shared" si="30"/>
        <v>29.321449899746366</v>
      </c>
      <c r="AA75" s="23">
        <f t="shared" si="30"/>
        <v>57.105985720931706</v>
      </c>
      <c r="AC75">
        <v>61</v>
      </c>
      <c r="AE75" s="45">
        <f t="shared" si="35"/>
        <v>68.467042634035067</v>
      </c>
      <c r="AG75">
        <f t="shared" si="17"/>
        <v>68.467042634035067</v>
      </c>
      <c r="AH75" s="22">
        <f t="shared" si="32"/>
        <v>85.336362408962174</v>
      </c>
      <c r="AI75" s="22">
        <f t="shared" si="32"/>
        <v>86.958918605521148</v>
      </c>
      <c r="AJ75" s="22">
        <f t="shared" si="32"/>
        <v>94.956638707234191</v>
      </c>
      <c r="AK75" s="22">
        <f t="shared" si="32"/>
        <v>88.569152274609777</v>
      </c>
      <c r="AL75" s="22">
        <f t="shared" si="32"/>
        <v>28.997359738060084</v>
      </c>
      <c r="AM75" s="23"/>
      <c r="AN75" s="22">
        <f t="shared" si="33"/>
        <v>34.539455775001876</v>
      </c>
      <c r="AO75" s="24">
        <f t="shared" si="33"/>
        <v>20.814612080017184</v>
      </c>
      <c r="AP75" s="24">
        <f>IF(Settings!$I$6&gt;69, 0.2*(AO75), 0)</f>
        <v>0</v>
      </c>
      <c r="AQ75" s="25">
        <f t="shared" si="34"/>
        <v>62.497789226112239</v>
      </c>
      <c r="AR75" s="25">
        <f t="shared" si="34"/>
        <v>36.670034674858996</v>
      </c>
      <c r="AS75" s="25">
        <f t="shared" si="34"/>
        <v>54.399027468879702</v>
      </c>
      <c r="AT75" s="26">
        <f t="shared" si="21"/>
        <v>47.67975283040569</v>
      </c>
      <c r="AU75" s="26">
        <f t="shared" si="22"/>
        <v>63.764543461285996</v>
      </c>
      <c r="AV75" s="27">
        <f t="shared" si="23"/>
        <v>63.808411321594761</v>
      </c>
      <c r="AW75" s="27">
        <f t="shared" si="24"/>
        <v>56.523297093588745</v>
      </c>
      <c r="AX75" s="28">
        <f t="shared" si="25"/>
        <v>83.119163614725821</v>
      </c>
      <c r="AY75" s="28">
        <f t="shared" si="26"/>
        <v>59.040561430942816</v>
      </c>
      <c r="BA75" s="23">
        <f t="shared" si="31"/>
        <v>29.625340246894652</v>
      </c>
      <c r="BB75" s="23">
        <f t="shared" si="31"/>
        <v>58.003226668847908</v>
      </c>
    </row>
    <row r="76" spans="6:54" x14ac:dyDescent="0.3">
      <c r="F76">
        <v>62</v>
      </c>
      <c r="G76" s="22">
        <f t="shared" si="37"/>
        <v>82.979977081384192</v>
      </c>
      <c r="H76" s="22">
        <f t="shared" si="36"/>
        <v>82.569866580277989</v>
      </c>
      <c r="I76" s="22">
        <f t="shared" si="36"/>
        <v>90.275397804381242</v>
      </c>
      <c r="J76" s="22">
        <f t="shared" si="36"/>
        <v>84.296504086672201</v>
      </c>
      <c r="K76" s="22">
        <f t="shared" si="36"/>
        <v>28.437717215719985</v>
      </c>
      <c r="L76" s="23"/>
      <c r="M76" s="22">
        <f t="shared" si="36"/>
        <v>32.442095996130483</v>
      </c>
      <c r="N76" s="24">
        <f t="shared" si="28"/>
        <v>19.448259376277004</v>
      </c>
      <c r="O76" s="24">
        <f>IF(Settings!$I$6&gt;69, 0.2*(N76), 0)</f>
        <v>0</v>
      </c>
      <c r="P76" s="25">
        <f t="shared" si="29"/>
        <v>59.919436320034549</v>
      </c>
      <c r="Q76" s="25">
        <f t="shared" si="29"/>
        <v>35.605660806879897</v>
      </c>
      <c r="R76" s="25">
        <f t="shared" si="29"/>
        <v>53.975470392812746</v>
      </c>
      <c r="S76" s="26">
        <f t="shared" si="9"/>
        <v>45.676440152663751</v>
      </c>
      <c r="T76" s="26">
        <f t="shared" si="10"/>
        <v>61.031011558197449</v>
      </c>
      <c r="U76" s="27">
        <f t="shared" si="11"/>
        <v>60.477304058877642</v>
      </c>
      <c r="V76" s="27">
        <f t="shared" si="12"/>
        <v>53.670413277180693</v>
      </c>
      <c r="W76" s="28">
        <f t="shared" si="13"/>
        <v>81.677103931077824</v>
      </c>
      <c r="X76" s="28">
        <f t="shared" si="14"/>
        <v>57.297567725718274</v>
      </c>
      <c r="Z76" s="23">
        <f t="shared" si="30"/>
        <v>29.373252452060868</v>
      </c>
      <c r="AA76" s="23">
        <f t="shared" si="30"/>
        <v>57.246302477472263</v>
      </c>
      <c r="AC76">
        <v>62</v>
      </c>
      <c r="AE76" s="45">
        <f t="shared" si="35"/>
        <v>68.854738873676126</v>
      </c>
      <c r="AG76">
        <f t="shared" si="17"/>
        <v>68.854738873676126</v>
      </c>
      <c r="AH76" s="22">
        <f t="shared" si="32"/>
        <v>85.449915278089705</v>
      </c>
      <c r="AI76" s="22">
        <f t="shared" si="32"/>
        <v>87.199633901610781</v>
      </c>
      <c r="AJ76" s="22">
        <f t="shared" si="32"/>
        <v>95.20110687208232</v>
      </c>
      <c r="AK76" s="22">
        <f t="shared" si="32"/>
        <v>88.802480823508887</v>
      </c>
      <c r="AL76" s="22">
        <f t="shared" si="32"/>
        <v>29.023759951830609</v>
      </c>
      <c r="AM76" s="23"/>
      <c r="AN76" s="22">
        <f t="shared" si="33"/>
        <v>34.654394906420464</v>
      </c>
      <c r="AO76" s="24">
        <f t="shared" si="33"/>
        <v>20.891204766100692</v>
      </c>
      <c r="AP76" s="24">
        <f>IF(Settings!$I$6&gt;69, 0.2*(AO76), 0)</f>
        <v>0</v>
      </c>
      <c r="AQ76" s="25">
        <f t="shared" si="34"/>
        <v>62.637898053383431</v>
      </c>
      <c r="AR76" s="25">
        <f t="shared" si="34"/>
        <v>36.725114972135906</v>
      </c>
      <c r="AS76" s="25">
        <f t="shared" si="34"/>
        <v>54.417966165687112</v>
      </c>
      <c r="AT76" s="26">
        <f t="shared" si="21"/>
        <v>47.788259118616942</v>
      </c>
      <c r="AU76" s="26">
        <f t="shared" si="22"/>
        <v>63.910959844799216</v>
      </c>
      <c r="AV76" s="27">
        <f t="shared" si="23"/>
        <v>63.99168370418225</v>
      </c>
      <c r="AW76" s="27">
        <f t="shared" si="24"/>
        <v>56.679762036047009</v>
      </c>
      <c r="AX76" s="28">
        <f t="shared" si="25"/>
        <v>83.193287710425224</v>
      </c>
      <c r="AY76" s="28">
        <f t="shared" si="26"/>
        <v>59.131747186367463</v>
      </c>
      <c r="BA76" s="23">
        <f t="shared" si="31"/>
        <v>29.636735786250075</v>
      </c>
      <c r="BB76" s="23">
        <f t="shared" si="31"/>
        <v>58.041333195135927</v>
      </c>
    </row>
    <row r="77" spans="6:54" x14ac:dyDescent="0.3">
      <c r="F77">
        <v>63</v>
      </c>
      <c r="G77" s="22">
        <f t="shared" si="37"/>
        <v>83.408137988696708</v>
      </c>
      <c r="H77" s="22">
        <f t="shared" si="36"/>
        <v>83.296666431068644</v>
      </c>
      <c r="I77" s="22">
        <f t="shared" si="36"/>
        <v>91.078615888844112</v>
      </c>
      <c r="J77" s="22">
        <f t="shared" si="36"/>
        <v>85.006319246409504</v>
      </c>
      <c r="K77" s="22">
        <f t="shared" si="36"/>
        <v>28.540940340972316</v>
      </c>
      <c r="L77" s="23"/>
      <c r="M77" s="22">
        <f t="shared" si="36"/>
        <v>32.789465284072904</v>
      </c>
      <c r="N77" s="24">
        <f t="shared" si="28"/>
        <v>19.670769390107765</v>
      </c>
      <c r="O77" s="24">
        <f>IF(Settings!$I$6&gt;69, 0.2*(N77), 0)</f>
        <v>0</v>
      </c>
      <c r="P77" s="25">
        <f t="shared" si="29"/>
        <v>60.349445866339124</v>
      </c>
      <c r="Q77" s="25">
        <f t="shared" si="29"/>
        <v>35.789647652561158</v>
      </c>
      <c r="R77" s="25">
        <f t="shared" si="29"/>
        <v>54.056494254348451</v>
      </c>
      <c r="S77" s="26">
        <f t="shared" si="9"/>
        <v>46.01133569890284</v>
      </c>
      <c r="T77" s="26">
        <f t="shared" si="10"/>
        <v>61.491688974682361</v>
      </c>
      <c r="U77" s="27">
        <f t="shared" si="11"/>
        <v>61.02760246673234</v>
      </c>
      <c r="V77" s="27">
        <f t="shared" si="12"/>
        <v>54.142833180194621</v>
      </c>
      <c r="W77" s="28">
        <f t="shared" si="13"/>
        <v>81.928018563733545</v>
      </c>
      <c r="X77" s="28">
        <f t="shared" si="14"/>
        <v>57.596514307073832</v>
      </c>
      <c r="Z77" s="23">
        <f t="shared" si="30"/>
        <v>29.421126359579333</v>
      </c>
      <c r="AA77" s="23">
        <f t="shared" si="30"/>
        <v>57.379815953079309</v>
      </c>
      <c r="AC77">
        <v>63</v>
      </c>
      <c r="AE77" s="45">
        <f t="shared" si="35"/>
        <v>69.211983989628195</v>
      </c>
      <c r="AG77">
        <f t="shared" si="17"/>
        <v>69.211983989628195</v>
      </c>
      <c r="AH77" s="22">
        <f t="shared" si="32"/>
        <v>85.552150200511193</v>
      </c>
      <c r="AI77" s="22">
        <f t="shared" si="32"/>
        <v>87.4193179820099</v>
      </c>
      <c r="AJ77" s="22">
        <f t="shared" si="32"/>
        <v>95.423040580656703</v>
      </c>
      <c r="AK77" s="22">
        <f t="shared" si="32"/>
        <v>89.015327228444818</v>
      </c>
      <c r="AL77" s="22">
        <f t="shared" si="32"/>
        <v>29.04747841755254</v>
      </c>
      <c r="AM77" s="23"/>
      <c r="AN77" s="22">
        <f t="shared" si="33"/>
        <v>34.759276018289938</v>
      </c>
      <c r="AO77" s="24">
        <f t="shared" si="33"/>
        <v>20.961266456696272</v>
      </c>
      <c r="AP77" s="24">
        <f>IF(Settings!$I$6&gt;69, 0.2*(AO77), 0)</f>
        <v>0</v>
      </c>
      <c r="AQ77" s="25">
        <f t="shared" si="34"/>
        <v>62.765644791332385</v>
      </c>
      <c r="AR77" s="25">
        <f t="shared" si="34"/>
        <v>36.77507708343353</v>
      </c>
      <c r="AS77" s="25">
        <f t="shared" si="34"/>
        <v>54.43489044960122</v>
      </c>
      <c r="AT77" s="26">
        <f t="shared" si="21"/>
        <v>47.887156294224212</v>
      </c>
      <c r="AU77" s="26">
        <f t="shared" si="22"/>
        <v>64.044248615420699</v>
      </c>
      <c r="AV77" s="27">
        <f t="shared" si="23"/>
        <v>64.158999948150125</v>
      </c>
      <c r="AW77" s="27">
        <f t="shared" si="24"/>
        <v>56.822556688306435</v>
      </c>
      <c r="AX77" s="28">
        <f t="shared" si="25"/>
        <v>83.260497538820218</v>
      </c>
      <c r="AY77" s="28">
        <f t="shared" si="26"/>
        <v>59.214555339106525</v>
      </c>
      <c r="BA77" s="23">
        <f t="shared" si="31"/>
        <v>29.646930416401656</v>
      </c>
      <c r="BB77" s="23">
        <f t="shared" si="31"/>
        <v>58.075802576516402</v>
      </c>
    </row>
    <row r="78" spans="6:54" x14ac:dyDescent="0.3">
      <c r="F78">
        <v>64</v>
      </c>
      <c r="G78" s="22">
        <f t="shared" si="37"/>
        <v>83.810951607635914</v>
      </c>
      <c r="H78" s="22">
        <f t="shared" si="36"/>
        <v>84.00528933045085</v>
      </c>
      <c r="I78" s="22">
        <f t="shared" si="36"/>
        <v>91.851396362405822</v>
      </c>
      <c r="J78" s="22">
        <f t="shared" si="36"/>
        <v>85.697534832099407</v>
      </c>
      <c r="K78" s="22">
        <f t="shared" si="36"/>
        <v>28.637466849996066</v>
      </c>
      <c r="L78" s="23"/>
      <c r="M78" s="22">
        <f t="shared" si="36"/>
        <v>33.128167046213484</v>
      </c>
      <c r="N78" s="24">
        <f t="shared" si="28"/>
        <v>19.889092149472628</v>
      </c>
      <c r="O78" s="24">
        <f>IF(Settings!$I$6&gt;69, 0.2*(N78), 0)</f>
        <v>0</v>
      </c>
      <c r="P78" s="25">
        <f t="shared" si="29"/>
        <v>60.767549395590954</v>
      </c>
      <c r="Q78" s="25">
        <f t="shared" si="29"/>
        <v>35.966115373252855</v>
      </c>
      <c r="R78" s="25">
        <f t="shared" si="29"/>
        <v>54.131145984381234</v>
      </c>
      <c r="S78" s="26">
        <f t="shared" si="9"/>
        <v>46.336675040909135</v>
      </c>
      <c r="T78" s="26">
        <f t="shared" si="10"/>
        <v>61.937874412059301</v>
      </c>
      <c r="U78" s="27">
        <f t="shared" si="11"/>
        <v>61.564620317108471</v>
      </c>
      <c r="V78" s="27">
        <f t="shared" si="12"/>
        <v>54.603438064793053</v>
      </c>
      <c r="W78" s="28">
        <f t="shared" si="13"/>
        <v>82.167952480914749</v>
      </c>
      <c r="X78" s="28">
        <f t="shared" si="14"/>
        <v>57.884098710720288</v>
      </c>
      <c r="Z78" s="23">
        <f t="shared" si="30"/>
        <v>29.465365693292995</v>
      </c>
      <c r="AA78" s="23">
        <f t="shared" si="30"/>
        <v>57.506856005943725</v>
      </c>
      <c r="AC78">
        <v>64</v>
      </c>
      <c r="AE78" s="45">
        <f t="shared" si="35"/>
        <v>69.541169727900453</v>
      </c>
      <c r="AG78">
        <f t="shared" si="17"/>
        <v>69.541169727900453</v>
      </c>
      <c r="AH78" s="22">
        <f t="shared" si="32"/>
        <v>85.644361178101377</v>
      </c>
      <c r="AI78" s="22">
        <f t="shared" si="32"/>
        <v>87.619958055390939</v>
      </c>
      <c r="AJ78" s="22">
        <f t="shared" si="32"/>
        <v>95.624748029398319</v>
      </c>
      <c r="AK78" s="22">
        <f t="shared" si="32"/>
        <v>89.209641402065941</v>
      </c>
      <c r="AL78" s="22">
        <f t="shared" si="32"/>
        <v>29.068829655880315</v>
      </c>
      <c r="AM78" s="23"/>
      <c r="AN78" s="22">
        <f t="shared" si="33"/>
        <v>34.855051043332452</v>
      </c>
      <c r="AO78" s="24">
        <f t="shared" si="33"/>
        <v>21.025390125390501</v>
      </c>
      <c r="AP78" s="24">
        <f>IF(Settings!$I$6&gt;69, 0.2*(AO78), 0)</f>
        <v>0</v>
      </c>
      <c r="AQ78" s="25">
        <f t="shared" si="34"/>
        <v>62.882216272437439</v>
      </c>
      <c r="AR78" s="25">
        <f t="shared" si="34"/>
        <v>36.820452221324317</v>
      </c>
      <c r="AS78" s="25">
        <f t="shared" si="34"/>
        <v>54.450050960023738</v>
      </c>
      <c r="AT78" s="26">
        <f t="shared" si="21"/>
        <v>47.977372080880961</v>
      </c>
      <c r="AU78" s="26">
        <f t="shared" si="22"/>
        <v>64.165701138463191</v>
      </c>
      <c r="AV78" s="27">
        <f t="shared" si="23"/>
        <v>64.311859279890783</v>
      </c>
      <c r="AW78" s="27">
        <f t="shared" si="24"/>
        <v>56.952972736004114</v>
      </c>
      <c r="AX78" s="28">
        <f t="shared" si="25"/>
        <v>83.321517263949303</v>
      </c>
      <c r="AY78" s="28">
        <f t="shared" si="26"/>
        <v>59.289841194603468</v>
      </c>
      <c r="BA78" s="23">
        <f t="shared" si="31"/>
        <v>29.656071840312705</v>
      </c>
      <c r="BB78" s="23">
        <f t="shared" si="31"/>
        <v>58.107027345099418</v>
      </c>
    </row>
    <row r="79" spans="6:54" x14ac:dyDescent="0.3">
      <c r="F79">
        <v>65</v>
      </c>
      <c r="G79" s="22">
        <f t="shared" si="37"/>
        <v>84.189824769985293</v>
      </c>
      <c r="H79" s="22">
        <f t="shared" ref="H79:K84" si="38">H$4*(1-EXP(-H$5*$F79))^H$6</f>
        <v>84.696123828594096</v>
      </c>
      <c r="I79" s="22">
        <f t="shared" si="38"/>
        <v>92.594694861444225</v>
      </c>
      <c r="J79" s="22">
        <f t="shared" si="38"/>
        <v>86.370575153128414</v>
      </c>
      <c r="K79" s="22">
        <f t="shared" si="38"/>
        <v>28.727715050574531</v>
      </c>
      <c r="L79" s="23"/>
      <c r="M79" s="22">
        <f t="shared" ref="M79:M84" si="39">M$4*(1-EXP(-M$5*$F79))^M$6</f>
        <v>33.458357068340717</v>
      </c>
      <c r="N79" s="24">
        <f t="shared" si="28"/>
        <v>20.103279759945359</v>
      </c>
      <c r="O79" s="24">
        <f>IF(Settings!$I$6&gt;69, 0.2*(N79), 0)</f>
        <v>0</v>
      </c>
      <c r="P79" s="25">
        <f t="shared" si="29"/>
        <v>61.17405387687964</v>
      </c>
      <c r="Q79" s="25">
        <f t="shared" si="29"/>
        <v>36.135355246693194</v>
      </c>
      <c r="R79" s="25">
        <f t="shared" si="29"/>
        <v>54.199921275875468</v>
      </c>
      <c r="S79" s="26">
        <f t="shared" ref="S79:S84" si="40">S$8*(S$4*(1-EXP(-S$5*F79))^S$6)</f>
        <v>46.652707931901567</v>
      </c>
      <c r="T79" s="26">
        <f t="shared" ref="T79:T84" si="41">T$8*(T$4*(1-EXP(-T$5*F79))^T$6)</f>
        <v>62.369973247235805</v>
      </c>
      <c r="U79" s="27">
        <f t="shared" ref="U79:U84" si="42">(U$7/100*$H79)+((100-U$7)/100*$N79)</f>
        <v>62.088628404567039</v>
      </c>
      <c r="V79" s="27">
        <f t="shared" ref="V79:V84" si="43">(V$7/100*$H79)+((100-V$7)/100*$O79)</f>
        <v>55.052480488586163</v>
      </c>
      <c r="W79" s="28">
        <f t="shared" ref="W79:W84" si="44">$W$7/100*(($W$4*(1-EXP(-$W$5*F79))^$W$6)) + ((100-$W$7)/100*N79)</f>
        <v>82.397441504952667</v>
      </c>
      <c r="X79" s="28">
        <f t="shared" ref="X79:X84" si="45">$X$7/100*(($X$4*(1-EXP(-$X$5*F79))^$X$6)) + ((100-$X$7)/100*O79)</f>
        <v>58.160733218381857</v>
      </c>
      <c r="Z79" s="23">
        <f t="shared" si="30"/>
        <v>29.5062430891197</v>
      </c>
      <c r="AA79" s="23">
        <f t="shared" si="30"/>
        <v>57.627736501027925</v>
      </c>
      <c r="AC79">
        <v>65</v>
      </c>
      <c r="AE79" s="45">
        <f t="shared" si="35"/>
        <v>69.844499977757209</v>
      </c>
      <c r="AG79">
        <f t="shared" ref="AG79:AG84" si="46">AE79</f>
        <v>69.844499977757209</v>
      </c>
      <c r="AH79" s="22">
        <f t="shared" si="32"/>
        <v>85.727669478859397</v>
      </c>
      <c r="AI79" s="22">
        <f t="shared" si="32"/>
        <v>87.803331382054552</v>
      </c>
      <c r="AJ79" s="22">
        <f t="shared" si="32"/>
        <v>95.808267013393348</v>
      </c>
      <c r="AK79" s="22">
        <f t="shared" si="32"/>
        <v>89.387165097188301</v>
      </c>
      <c r="AL79" s="22">
        <f t="shared" si="32"/>
        <v>29.088084970431058</v>
      </c>
      <c r="AM79" s="23"/>
      <c r="AN79" s="22">
        <f t="shared" si="33"/>
        <v>34.942571299419548</v>
      </c>
      <c r="AO79" s="24">
        <f t="shared" si="33"/>
        <v>21.084109608627891</v>
      </c>
      <c r="AP79" s="24">
        <f>IF(Settings!$I$6&gt;69, 0.2*(AO79), 0)</f>
        <v>0</v>
      </c>
      <c r="AQ79" s="25">
        <f t="shared" si="34"/>
        <v>62.988671069536622</v>
      </c>
      <c r="AR79" s="25">
        <f t="shared" si="34"/>
        <v>36.861708171281201</v>
      </c>
      <c r="AS79" s="25">
        <f t="shared" si="34"/>
        <v>54.463661618755602</v>
      </c>
      <c r="AT79" s="26">
        <f t="shared" ref="AT79:AT84" si="47">AT$8*(AT$4*(1-EXP(-AT$5*AG79))^AT$6)</f>
        <v>48.059733216608969</v>
      </c>
      <c r="AU79" s="26">
        <f t="shared" ref="AU79:AU84" si="48">AU$8*(AU$4*(1-EXP(-AU$5*AG79))^AU$6)</f>
        <v>64.276464793904623</v>
      </c>
      <c r="AV79" s="27">
        <f t="shared" ref="AV79:AV84" si="49">(AV$7/100*$AI79)+((100-AV$7)/100*$AO79)</f>
        <v>64.451603761355216</v>
      </c>
      <c r="AW79" s="27">
        <f t="shared" ref="AW79:AW84" si="50">(AW$7/100*$AI79)+((100-AW$7)/100*$AP79)</f>
        <v>57.072165398335457</v>
      </c>
      <c r="AX79" s="28">
        <f t="shared" ref="AX79:AX84" si="51">$W$7/100*(($W$4*(1-EXP(-$W$5*AG79))^$W$6)) + ((100-$W$7)/100*AO79)</f>
        <v>83.376983079039661</v>
      </c>
      <c r="AY79" s="28">
        <f t="shared" ref="AY79:AY84" si="52">$X$7/100*(($X$4*(1-EXP(-$X$5*AG79))^$X$6)) + ((100-$X$7)/100*AP79)</f>
        <v>59.358359961205004</v>
      </c>
      <c r="BA79" s="23">
        <f t="shared" si="31"/>
        <v>29.664286384336748</v>
      </c>
      <c r="BB79" s="23">
        <f t="shared" si="31"/>
        <v>58.13535084766248</v>
      </c>
    </row>
    <row r="80" spans="6:54" x14ac:dyDescent="0.3">
      <c r="F80">
        <v>66</v>
      </c>
      <c r="G80" s="22">
        <f t="shared" si="37"/>
        <v>84.546097895871284</v>
      </c>
      <c r="H80" s="22">
        <f t="shared" si="38"/>
        <v>85.369554562090713</v>
      </c>
      <c r="I80" s="22">
        <f t="shared" si="38"/>
        <v>93.309455207822509</v>
      </c>
      <c r="J80" s="22">
        <f t="shared" si="38"/>
        <v>87.025859125258492</v>
      </c>
      <c r="K80" s="22">
        <f t="shared" si="38"/>
        <v>28.812079252878473</v>
      </c>
      <c r="L80" s="23"/>
      <c r="M80" s="22">
        <f t="shared" si="39"/>
        <v>33.780192645384957</v>
      </c>
      <c r="N80" s="24">
        <f t="shared" si="28"/>
        <v>20.313385306790323</v>
      </c>
      <c r="O80" s="24">
        <f>IF(Settings!$I$6&gt;69, 0.2*(N80), 0)</f>
        <v>0</v>
      </c>
      <c r="P80" s="25">
        <f t="shared" si="29"/>
        <v>61.569259907418299</v>
      </c>
      <c r="Q80" s="25">
        <f t="shared" si="29"/>
        <v>36.297648700755566</v>
      </c>
      <c r="R80" s="25">
        <f t="shared" si="29"/>
        <v>54.263278098255654</v>
      </c>
      <c r="S80" s="26">
        <f t="shared" si="40"/>
        <v>46.959679204428113</v>
      </c>
      <c r="T80" s="26">
        <f t="shared" si="41"/>
        <v>62.788383374594353</v>
      </c>
      <c r="U80" s="27">
        <f t="shared" si="42"/>
        <v>62.599895322735577</v>
      </c>
      <c r="V80" s="27">
        <f t="shared" si="43"/>
        <v>55.490210465358963</v>
      </c>
      <c r="W80" s="28">
        <f t="shared" si="44"/>
        <v>82.616994273252658</v>
      </c>
      <c r="X80" s="28">
        <f t="shared" si="45"/>
        <v>58.426816797064077</v>
      </c>
      <c r="Z80" s="23">
        <f t="shared" si="30"/>
        <v>29.544011223443608</v>
      </c>
      <c r="AA80" s="23">
        <f t="shared" si="30"/>
        <v>57.742756085500218</v>
      </c>
      <c r="AC80">
        <v>66</v>
      </c>
      <c r="AE80" s="45">
        <f t="shared" si="35"/>
        <v>70.124005526694646</v>
      </c>
      <c r="AG80">
        <f t="shared" si="46"/>
        <v>70.124005526694646</v>
      </c>
      <c r="AH80" s="22">
        <f t="shared" si="32"/>
        <v>85.803050280851949</v>
      </c>
      <c r="AI80" s="22">
        <f t="shared" si="32"/>
        <v>87.971030617420908</v>
      </c>
      <c r="AJ80" s="22">
        <f t="shared" si="32"/>
        <v>95.975401381246328</v>
      </c>
      <c r="AK80" s="22">
        <f t="shared" si="32"/>
        <v>89.549457342772129</v>
      </c>
      <c r="AL80" s="22">
        <f t="shared" si="32"/>
        <v>29.105479312061558</v>
      </c>
      <c r="AM80" s="23"/>
      <c r="AN80" s="22">
        <f t="shared" si="33"/>
        <v>35.022599599306268</v>
      </c>
      <c r="AO80" s="24">
        <f t="shared" si="33"/>
        <v>21.137906251462248</v>
      </c>
      <c r="AP80" s="24">
        <f>IF(Settings!$I$6&gt;69, 0.2*(AO80), 0)</f>
        <v>0</v>
      </c>
      <c r="AQ80" s="25">
        <f t="shared" si="34"/>
        <v>63.085955413140866</v>
      </c>
      <c r="AR80" s="25">
        <f t="shared" si="34"/>
        <v>36.899258055601422</v>
      </c>
      <c r="AS80" s="25">
        <f t="shared" si="34"/>
        <v>54.475905837445524</v>
      </c>
      <c r="AT80" s="26">
        <f t="shared" si="47"/>
        <v>48.134978082088232</v>
      </c>
      <c r="AU80" s="26">
        <f t="shared" si="48"/>
        <v>64.377561445746252</v>
      </c>
      <c r="AV80" s="27">
        <f t="shared" si="49"/>
        <v>64.579437089335386</v>
      </c>
      <c r="AW80" s="27">
        <f t="shared" si="50"/>
        <v>57.181169901323592</v>
      </c>
      <c r="AX80" s="28">
        <f t="shared" si="51"/>
        <v>83.42745569327343</v>
      </c>
      <c r="AY80" s="28">
        <f t="shared" si="52"/>
        <v>59.420780300560416</v>
      </c>
      <c r="BA80" s="23">
        <f t="shared" si="31"/>
        <v>29.671682570819907</v>
      </c>
      <c r="BB80" s="23">
        <f t="shared" si="31"/>
        <v>58.16107440089818</v>
      </c>
    </row>
    <row r="81" spans="3:54" x14ac:dyDescent="0.3">
      <c r="F81">
        <v>67</v>
      </c>
      <c r="G81" s="22">
        <f t="shared" si="37"/>
        <v>84.881046602961064</v>
      </c>
      <c r="H81" s="22">
        <f t="shared" si="38"/>
        <v>86.025961940988083</v>
      </c>
      <c r="I81" s="22">
        <f t="shared" si="38"/>
        <v>93.996607577916592</v>
      </c>
      <c r="J81" s="22">
        <f t="shared" si="38"/>
        <v>87.663799994642005</v>
      </c>
      <c r="K81" s="22">
        <f t="shared" si="38"/>
        <v>28.890930856272547</v>
      </c>
      <c r="L81" s="23"/>
      <c r="M81" s="22">
        <f t="shared" si="39"/>
        <v>34.093832169846664</v>
      </c>
      <c r="N81" s="24">
        <f t="shared" si="28"/>
        <v>20.519462719379561</v>
      </c>
      <c r="O81" s="24">
        <f>IF(Settings!$I$6&gt;69, 0.2*(N81), 0)</f>
        <v>0</v>
      </c>
      <c r="P81" s="25">
        <f t="shared" si="29"/>
        <v>61.953461727189747</v>
      </c>
      <c r="Q81" s="25">
        <f t="shared" si="29"/>
        <v>36.453267510066752</v>
      </c>
      <c r="R81" s="25">
        <f t="shared" si="29"/>
        <v>54.321639438545063</v>
      </c>
      <c r="S81" s="26">
        <f t="shared" si="40"/>
        <v>47.257828740239894</v>
      </c>
      <c r="T81" s="26">
        <f t="shared" si="41"/>
        <v>63.19349500874187</v>
      </c>
      <c r="U81" s="27">
        <f t="shared" si="42"/>
        <v>63.098687213425102</v>
      </c>
      <c r="V81" s="27">
        <f t="shared" si="43"/>
        <v>55.916875261642254</v>
      </c>
      <c r="W81" s="28">
        <f t="shared" si="44"/>
        <v>82.827093584184809</v>
      </c>
      <c r="X81" s="28">
        <f t="shared" si="45"/>
        <v>58.682735381751279</v>
      </c>
      <c r="Z81" s="23">
        <f t="shared" si="30"/>
        <v>29.578904200466638</v>
      </c>
      <c r="AA81" s="23">
        <f t="shared" si="30"/>
        <v>57.852198926571987</v>
      </c>
      <c r="AC81">
        <v>67</v>
      </c>
      <c r="AE81" s="45">
        <f t="shared" si="35"/>
        <v>70.381557656506004</v>
      </c>
      <c r="AG81">
        <f t="shared" si="46"/>
        <v>70.381557656506004</v>
      </c>
      <c r="AH81" s="22">
        <f t="shared" si="32"/>
        <v>85.871354687838064</v>
      </c>
      <c r="AI81" s="22">
        <f t="shared" si="32"/>
        <v>88.124485667129875</v>
      </c>
      <c r="AJ81" s="22">
        <f t="shared" si="32"/>
        <v>96.127751930710076</v>
      </c>
      <c r="AK81" s="22">
        <f t="shared" si="32"/>
        <v>89.69791633470453</v>
      </c>
      <c r="AL81" s="22">
        <f t="shared" si="32"/>
        <v>29.121216915944636</v>
      </c>
      <c r="AM81" s="23"/>
      <c r="AN81" s="22">
        <f t="shared" si="33"/>
        <v>35.095820707830576</v>
      </c>
      <c r="AO81" s="24">
        <f t="shared" si="33"/>
        <v>21.18721470698782</v>
      </c>
      <c r="AP81" s="24">
        <f>IF(Settings!$I$6&gt;69, 0.2*(AO81), 0)</f>
        <v>0</v>
      </c>
      <c r="AQ81" s="25">
        <f t="shared" si="34"/>
        <v>63.174916850576828</v>
      </c>
      <c r="AR81" s="25">
        <f t="shared" si="34"/>
        <v>36.93346772015488</v>
      </c>
      <c r="AS81" s="25">
        <f t="shared" si="34"/>
        <v>54.486941547305037</v>
      </c>
      <c r="AT81" s="26">
        <f t="shared" si="47"/>
        <v>48.203767525506208</v>
      </c>
      <c r="AU81" s="26">
        <f t="shared" si="48"/>
        <v>64.469903212777538</v>
      </c>
      <c r="AV81" s="27">
        <f t="shared" si="49"/>
        <v>64.696440831080153</v>
      </c>
      <c r="AW81" s="27">
        <f t="shared" si="50"/>
        <v>57.280915683634419</v>
      </c>
      <c r="AX81" s="28">
        <f t="shared" si="51"/>
        <v>83.473430784128013</v>
      </c>
      <c r="AY81" s="28">
        <f t="shared" si="52"/>
        <v>59.477695787977325</v>
      </c>
      <c r="BA81" s="23">
        <f t="shared" si="31"/>
        <v>29.678354020063161</v>
      </c>
      <c r="BB81" s="23">
        <f t="shared" si="31"/>
        <v>58.184463263309887</v>
      </c>
    </row>
    <row r="82" spans="3:54" x14ac:dyDescent="0.3">
      <c r="F82">
        <v>68</v>
      </c>
      <c r="G82" s="22">
        <f t="shared" si="37"/>
        <v>85.195883506905631</v>
      </c>
      <c r="H82" s="22">
        <f t="shared" si="38"/>
        <v>86.66572187181481</v>
      </c>
      <c r="I82" s="22">
        <f t="shared" si="38"/>
        <v>94.657066928073036</v>
      </c>
      <c r="J82" s="22">
        <f t="shared" si="38"/>
        <v>88.284805098394699</v>
      </c>
      <c r="K82" s="22">
        <f t="shared" si="38"/>
        <v>28.964619429299574</v>
      </c>
      <c r="L82" s="23"/>
      <c r="M82" s="22">
        <f t="shared" si="39"/>
        <v>34.399434754260717</v>
      </c>
      <c r="N82" s="24">
        <f t="shared" si="28"/>
        <v>20.721566645058729</v>
      </c>
      <c r="O82" s="24">
        <f>IF(Settings!$I$6&gt;69, 0.2*(N82), 0)</f>
        <v>0</v>
      </c>
      <c r="P82" s="25">
        <f t="shared" si="29"/>
        <v>62.326947245185742</v>
      </c>
      <c r="Q82" s="25">
        <f t="shared" si="29"/>
        <v>36.6024740037141</v>
      </c>
      <c r="R82" s="25">
        <f t="shared" si="29"/>
        <v>54.375395863809565</v>
      </c>
      <c r="S82" s="26">
        <f t="shared" si="40"/>
        <v>47.547391453735322</v>
      </c>
      <c r="T82" s="26">
        <f t="shared" si="41"/>
        <v>63.585690526711076</v>
      </c>
      <c r="U82" s="27">
        <f t="shared" si="42"/>
        <v>63.585267542450183</v>
      </c>
      <c r="V82" s="27">
        <f t="shared" si="43"/>
        <v>56.332719216679628</v>
      </c>
      <c r="W82" s="28">
        <f t="shared" si="44"/>
        <v>83.028197683994478</v>
      </c>
      <c r="X82" s="28">
        <f t="shared" si="45"/>
        <v>58.928862167215811</v>
      </c>
      <c r="Z82" s="23">
        <f t="shared" si="30"/>
        <v>29.611138854469374</v>
      </c>
      <c r="AA82" s="23">
        <f t="shared" si="30"/>
        <v>57.956335413560829</v>
      </c>
      <c r="AC82">
        <v>68</v>
      </c>
      <c r="AE82" s="45">
        <f t="shared" si="35"/>
        <v>70.618880671460559</v>
      </c>
      <c r="AG82">
        <f t="shared" si="46"/>
        <v>70.618880671460559</v>
      </c>
      <c r="AH82" s="22">
        <f t="shared" si="32"/>
        <v>85.93332800005021</v>
      </c>
      <c r="AI82" s="22">
        <f t="shared" si="32"/>
        <v>88.264982590065884</v>
      </c>
      <c r="AJ82" s="22">
        <f t="shared" si="32"/>
        <v>96.266742679292975</v>
      </c>
      <c r="AK82" s="22">
        <f t="shared" si="32"/>
        <v>89.833798333103843</v>
      </c>
      <c r="AL82" s="22">
        <f t="shared" si="32"/>
        <v>29.135475952585274</v>
      </c>
      <c r="AM82" s="23"/>
      <c r="AN82" s="22">
        <f t="shared" si="33"/>
        <v>35.162850396547292</v>
      </c>
      <c r="AO82" s="24">
        <f t="shared" si="33"/>
        <v>21.232428009576598</v>
      </c>
      <c r="AP82" s="24">
        <f>IF(Settings!$I$6&gt;69, 0.2*(AO82), 0)</f>
        <v>0</v>
      </c>
      <c r="AQ82" s="25">
        <f t="shared" si="34"/>
        <v>63.256316005391042</v>
      </c>
      <c r="AR82" s="25">
        <f t="shared" si="34"/>
        <v>36.964661984005247</v>
      </c>
      <c r="AS82" s="25">
        <f t="shared" si="34"/>
        <v>54.496905296318687</v>
      </c>
      <c r="AT82" s="26">
        <f t="shared" si="47"/>
        <v>48.266694171646044</v>
      </c>
      <c r="AU82" s="26">
        <f t="shared" si="48"/>
        <v>64.554305979337286</v>
      </c>
      <c r="AV82" s="27">
        <f t="shared" si="49"/>
        <v>64.80358848689464</v>
      </c>
      <c r="AW82" s="27">
        <f t="shared" si="50"/>
        <v>57.372238683542825</v>
      </c>
      <c r="AX82" s="28">
        <f t="shared" si="51"/>
        <v>83.515347785980879</v>
      </c>
      <c r="AY82" s="28">
        <f t="shared" si="52"/>
        <v>59.529634641111556</v>
      </c>
      <c r="BA82" s="23">
        <f t="shared" si="31"/>
        <v>29.684381819884283</v>
      </c>
      <c r="BB82" s="23">
        <f t="shared" si="31"/>
        <v>58.205751640800564</v>
      </c>
    </row>
    <row r="83" spans="3:54" x14ac:dyDescent="0.3">
      <c r="F83">
        <v>69</v>
      </c>
      <c r="G83" s="22">
        <f t="shared" si="37"/>
        <v>85.491760168859273</v>
      </c>
      <c r="H83" s="22">
        <f t="shared" si="38"/>
        <v>87.289205513690021</v>
      </c>
      <c r="I83" s="22">
        <f t="shared" si="38"/>
        <v>95.29173165310452</v>
      </c>
      <c r="J83" s="22">
        <f t="shared" si="38"/>
        <v>88.889275658637061</v>
      </c>
      <c r="K83" s="22">
        <f t="shared" si="38"/>
        <v>29.033473775130847</v>
      </c>
      <c r="L83" s="23"/>
      <c r="M83" s="22">
        <f t="shared" si="39"/>
        <v>34.697159885392118</v>
      </c>
      <c r="N83" s="24">
        <f t="shared" si="28"/>
        <v>20.919752331850113</v>
      </c>
      <c r="O83" s="24">
        <f>IF(Settings!$I$6&gt;69, 0.2*(N83), 0)</f>
        <v>0</v>
      </c>
      <c r="P83" s="25">
        <f t="shared" si="29"/>
        <v>62.689998075987219</v>
      </c>
      <c r="Q83" s="25">
        <f t="shared" si="29"/>
        <v>36.745521281851218</v>
      </c>
      <c r="R83" s="25">
        <f t="shared" si="29"/>
        <v>54.424907913182707</v>
      </c>
      <c r="S83" s="26">
        <f t="shared" si="40"/>
        <v>47.828597287608765</v>
      </c>
      <c r="T83" s="26">
        <f t="shared" si="41"/>
        <v>63.965344345833387</v>
      </c>
      <c r="U83" s="27">
        <f t="shared" si="42"/>
        <v>64.059896900046056</v>
      </c>
      <c r="V83" s="27">
        <f t="shared" si="43"/>
        <v>56.737983583898519</v>
      </c>
      <c r="W83" s="28">
        <f t="shared" si="44"/>
        <v>83.22074149628304</v>
      </c>
      <c r="X83" s="28">
        <f t="shared" si="45"/>
        <v>59.16555790683757</v>
      </c>
      <c r="Z83" s="23">
        <f t="shared" si="30"/>
        <v>29.640915970374667</v>
      </c>
      <c r="AA83" s="23">
        <f t="shared" si="30"/>
        <v>58.055422825913979</v>
      </c>
      <c r="AC83">
        <v>69</v>
      </c>
      <c r="AE83" s="45">
        <f t="shared" si="35"/>
        <v>70.837563442472316</v>
      </c>
      <c r="AG83">
        <f t="shared" si="46"/>
        <v>70.837563442472316</v>
      </c>
      <c r="AH83" s="22">
        <f t="shared" si="32"/>
        <v>85.989624941489936</v>
      </c>
      <c r="AI83" s="22">
        <f t="shared" si="32"/>
        <v>88.393679995732327</v>
      </c>
      <c r="AJ83" s="22">
        <f t="shared" si="32"/>
        <v>96.393643274915704</v>
      </c>
      <c r="AK83" s="22">
        <f t="shared" si="32"/>
        <v>89.958234024259681</v>
      </c>
      <c r="AL83" s="22">
        <f t="shared" si="32"/>
        <v>29.148412382689596</v>
      </c>
      <c r="AM83" s="23"/>
      <c r="AN83" s="22">
        <f t="shared" si="33"/>
        <v>35.224243304951493</v>
      </c>
      <c r="AO83" s="24">
        <f t="shared" si="33"/>
        <v>21.273902023548224</v>
      </c>
      <c r="AP83" s="24">
        <f>IF(Settings!$I$6&gt;69, 0.2*(AO83), 0)</f>
        <v>0</v>
      </c>
      <c r="AQ83" s="25">
        <f t="shared" si="34"/>
        <v>63.330836733245</v>
      </c>
      <c r="AR83" s="25">
        <f t="shared" si="34"/>
        <v>36.993129946472003</v>
      </c>
      <c r="AS83" s="25">
        <f t="shared" si="34"/>
        <v>54.505915603977321</v>
      </c>
      <c r="AT83" s="26">
        <f t="shared" si="47"/>
        <v>48.324290452803872</v>
      </c>
      <c r="AU83" s="26">
        <f t="shared" si="48"/>
        <v>64.631501007160594</v>
      </c>
      <c r="AV83" s="27">
        <f t="shared" si="49"/>
        <v>64.901757705467887</v>
      </c>
      <c r="AW83" s="27">
        <f t="shared" si="50"/>
        <v>57.455891997226011</v>
      </c>
      <c r="AX83" s="28">
        <f t="shared" si="51"/>
        <v>83.553597311712508</v>
      </c>
      <c r="AY83" s="28">
        <f t="shared" si="52"/>
        <v>59.577068008460508</v>
      </c>
      <c r="BA83" s="23">
        <f t="shared" si="31"/>
        <v>29.689836470202238</v>
      </c>
      <c r="BB83" s="23">
        <f t="shared" si="31"/>
        <v>58.225146899659102</v>
      </c>
    </row>
    <row r="84" spans="3:54" x14ac:dyDescent="0.3">
      <c r="F84">
        <v>70</v>
      </c>
      <c r="G84" s="22">
        <f t="shared" si="37"/>
        <v>85.769769152001331</v>
      </c>
      <c r="H84" s="22">
        <f t="shared" si="38"/>
        <v>87.896779064835755</v>
      </c>
      <c r="I84" s="22">
        <f t="shared" si="38"/>
        <v>95.901482456141949</v>
      </c>
      <c r="J84" s="22">
        <f t="shared" si="38"/>
        <v>89.477606607162741</v>
      </c>
      <c r="K84" s="22">
        <f t="shared" si="38"/>
        <v>29.097802976266394</v>
      </c>
      <c r="L84" s="23"/>
      <c r="M84" s="22">
        <f t="shared" si="39"/>
        <v>34.987167108003028</v>
      </c>
      <c r="N84" s="24">
        <f t="shared" si="28"/>
        <v>21.114075519423295</v>
      </c>
      <c r="O84" s="24">
        <f>IF(Settings!$I$6&gt;69, 0.2*(N84), 0)</f>
        <v>0</v>
      </c>
      <c r="P84" s="25">
        <f t="shared" si="29"/>
        <v>63.042889585546327</v>
      </c>
      <c r="Q84" s="25">
        <f t="shared" si="29"/>
        <v>36.882653439259713</v>
      </c>
      <c r="R84" s="25">
        <f t="shared" si="29"/>
        <v>54.470508327980063</v>
      </c>
      <c r="S84" s="26">
        <f t="shared" si="40"/>
        <v>48.10167121945819</v>
      </c>
      <c r="T84" s="26">
        <f t="shared" si="41"/>
        <v>64.332822833821851</v>
      </c>
      <c r="U84" s="27">
        <f t="shared" si="42"/>
        <v>64.5228328239414</v>
      </c>
      <c r="V84" s="27">
        <f t="shared" si="43"/>
        <v>57.132906392143241</v>
      </c>
      <c r="W84" s="28">
        <f t="shared" si="44"/>
        <v>83.405137795718417</v>
      </c>
      <c r="X84" s="28">
        <f t="shared" si="45"/>
        <v>59.393171216571048</v>
      </c>
      <c r="Z84" s="23">
        <f t="shared" si="30"/>
        <v>29.668421426203039</v>
      </c>
      <c r="AA84" s="23">
        <f t="shared" si="30"/>
        <v>58.14970596884249</v>
      </c>
      <c r="AC84">
        <v>70</v>
      </c>
      <c r="AE84" s="45">
        <f t="shared" si="35"/>
        <v>71.039070044546008</v>
      </c>
      <c r="AG84">
        <f t="shared" si="46"/>
        <v>71.039070044546008</v>
      </c>
      <c r="AH84" s="22">
        <f t="shared" si="32"/>
        <v>86.040822403041474</v>
      </c>
      <c r="AI84" s="22">
        <f t="shared" si="32"/>
        <v>88.511623308628828</v>
      </c>
      <c r="AJ84" s="22">
        <f t="shared" si="32"/>
        <v>96.509588174995685</v>
      </c>
      <c r="AK84" s="22">
        <f t="shared" si="32"/>
        <v>90.072242728723054</v>
      </c>
      <c r="AL84" s="22">
        <f t="shared" si="32"/>
        <v>29.16016316620733</v>
      </c>
      <c r="AM84" s="23"/>
      <c r="AN84" s="22">
        <f t="shared" si="33"/>
        <v>35.280499783665334</v>
      </c>
      <c r="AO84" s="24">
        <f t="shared" si="33"/>
        <v>21.311959353410963</v>
      </c>
      <c r="AP84" s="24">
        <f>IF(Settings!$I$6&gt;69, 0.2*(AO84), 0)</f>
        <v>0</v>
      </c>
      <c r="AQ84" s="25">
        <f t="shared" si="34"/>
        <v>63.399094919935351</v>
      </c>
      <c r="AR84" s="25">
        <f t="shared" si="34"/>
        <v>37.019129509961573</v>
      </c>
      <c r="AS84" s="25">
        <f t="shared" si="34"/>
        <v>54.514075721652361</v>
      </c>
      <c r="AT84" s="26">
        <f t="shared" si="47"/>
        <v>48.377035558397431</v>
      </c>
      <c r="AU84" s="26">
        <f t="shared" si="48"/>
        <v>64.702144946549822</v>
      </c>
      <c r="AV84" s="27">
        <f t="shared" si="49"/>
        <v>64.991740924302576</v>
      </c>
      <c r="AW84" s="27">
        <f t="shared" si="50"/>
        <v>57.532555150608736</v>
      </c>
      <c r="AX84" s="28">
        <f t="shared" si="51"/>
        <v>83.588527446013984</v>
      </c>
      <c r="AY84" s="28">
        <f t="shared" si="52"/>
        <v>59.620417055635855</v>
      </c>
      <c r="BA84" s="23">
        <f t="shared" si="31"/>
        <v>29.694779486601597</v>
      </c>
      <c r="BB84" s="23">
        <f t="shared" si="31"/>
        <v>58.242833126617761</v>
      </c>
    </row>
    <row r="85" spans="3:54" x14ac:dyDescent="0.3">
      <c r="Z85" t="s">
        <v>51</v>
      </c>
      <c r="AA85" t="s">
        <v>50</v>
      </c>
      <c r="BA85" t="s">
        <v>51</v>
      </c>
      <c r="BB85" t="s">
        <v>50</v>
      </c>
    </row>
    <row r="86" spans="3:54" x14ac:dyDescent="0.3">
      <c r="C86" t="s">
        <v>31</v>
      </c>
      <c r="D86">
        <v>1</v>
      </c>
      <c r="E86" s="1" t="s">
        <v>38</v>
      </c>
      <c r="F86">
        <v>0</v>
      </c>
      <c r="G86" s="22">
        <f t="shared" ref="G86:R101" si="53">G14*G$12</f>
        <v>0</v>
      </c>
      <c r="H86" s="22">
        <f t="shared" si="53"/>
        <v>0</v>
      </c>
      <c r="I86" s="22">
        <f t="shared" si="53"/>
        <v>0</v>
      </c>
      <c r="J86" s="22">
        <f t="shared" si="53"/>
        <v>0</v>
      </c>
      <c r="K86" s="22">
        <f t="shared" si="53"/>
        <v>0</v>
      </c>
      <c r="L86" s="23">
        <f>Z86+L170*(AA86-Z86)</f>
        <v>0</v>
      </c>
      <c r="M86" s="22">
        <f t="shared" si="53"/>
        <v>0</v>
      </c>
      <c r="N86" s="24">
        <f t="shared" si="53"/>
        <v>0</v>
      </c>
      <c r="O86" s="24">
        <f t="shared" si="53"/>
        <v>0</v>
      </c>
      <c r="P86" s="25">
        <f t="shared" si="53"/>
        <v>0</v>
      </c>
      <c r="Q86" s="25">
        <f t="shared" si="53"/>
        <v>0</v>
      </c>
      <c r="R86" s="25">
        <f t="shared" si="53"/>
        <v>0</v>
      </c>
      <c r="S86" s="26">
        <f t="shared" ref="S86:T101" si="54">S14</f>
        <v>0</v>
      </c>
      <c r="T86" s="26">
        <f t="shared" si="54"/>
        <v>0</v>
      </c>
      <c r="U86" s="27">
        <f t="shared" ref="U86:X101" si="55">U14*U$12</f>
        <v>0</v>
      </c>
      <c r="V86" s="27">
        <f t="shared" si="55"/>
        <v>0</v>
      </c>
      <c r="W86" s="28">
        <f t="shared" si="55"/>
        <v>0</v>
      </c>
      <c r="X86" s="28">
        <f t="shared" si="55"/>
        <v>0</v>
      </c>
      <c r="Y86" t="e">
        <f>NA()</f>
        <v>#N/A</v>
      </c>
      <c r="Z86" s="23">
        <f>Z14*Z$12</f>
        <v>0</v>
      </c>
      <c r="AA86" s="23">
        <f>AA14*($AM$166/0.778237)</f>
        <v>0</v>
      </c>
      <c r="AD86" t="s">
        <v>31</v>
      </c>
      <c r="AE86">
        <v>1</v>
      </c>
      <c r="AF86" s="1" t="s">
        <v>38</v>
      </c>
      <c r="AG86">
        <f>AE14</f>
        <v>6.1169246739172793</v>
      </c>
      <c r="AH86" s="22">
        <f>AH14*AH$12</f>
        <v>0.57498383720014623</v>
      </c>
      <c r="AI86" s="22">
        <f t="shared" ref="AI86:AS101" si="56">AI14*AI$12</f>
        <v>6.4165671208435322</v>
      </c>
      <c r="AJ86" s="22">
        <f t="shared" si="56"/>
        <v>1.3997005621922347</v>
      </c>
      <c r="AK86" s="22">
        <f t="shared" si="56"/>
        <v>6.9261920685718117</v>
      </c>
      <c r="AL86" s="22">
        <f t="shared" si="56"/>
        <v>0.42522270935185774</v>
      </c>
      <c r="AM86" s="23">
        <f>BA86+AM170*(BB86-BA86)</f>
        <v>1.6650309591999624</v>
      </c>
      <c r="AN86" s="22">
        <f t="shared" si="56"/>
        <v>1.1962584283920532</v>
      </c>
      <c r="AO86" s="24">
        <f t="shared" si="56"/>
        <v>1.2513278693529823</v>
      </c>
      <c r="AP86" s="24">
        <f t="shared" si="56"/>
        <v>0</v>
      </c>
      <c r="AQ86" s="25">
        <f t="shared" si="56"/>
        <v>7.963126766612759</v>
      </c>
      <c r="AR86" s="25">
        <f t="shared" si="56"/>
        <v>3.2151033275937073</v>
      </c>
      <c r="AS86" s="25">
        <f t="shared" si="56"/>
        <v>3.4333064447346748</v>
      </c>
      <c r="AT86" s="26">
        <f>AT14</f>
        <v>4.8774319613875337</v>
      </c>
      <c r="AU86" s="26">
        <f>AU14</f>
        <v>4.5652070627120436</v>
      </c>
      <c r="AV86" s="27">
        <f>AV14*AV$12</f>
        <v>4.9219773959391553</v>
      </c>
      <c r="AW86" s="27">
        <f>AW14*AW$12</f>
        <v>4.5092145738322449</v>
      </c>
      <c r="AX86" s="28">
        <f>AX14*AX$12</f>
        <v>14.54873088113988</v>
      </c>
      <c r="AY86" s="28">
        <f>AY14*AY$12</f>
        <v>6.8650137783506358</v>
      </c>
      <c r="AZ86" t="e">
        <f>NA()</f>
        <v>#N/A</v>
      </c>
      <c r="BA86" s="23">
        <f>BA14*BA$12</f>
        <v>1.6650309591999624</v>
      </c>
      <c r="BB86" s="23">
        <f>BB14*($AM$166/0.778237)</f>
        <v>11.937153690323344</v>
      </c>
    </row>
    <row r="87" spans="3:54" x14ac:dyDescent="0.3">
      <c r="D87">
        <v>2</v>
      </c>
      <c r="F87">
        <v>1</v>
      </c>
      <c r="G87" s="22">
        <f t="shared" si="53"/>
        <v>3.4063346375543012E-4</v>
      </c>
      <c r="H87" s="22">
        <f t="shared" si="53"/>
        <v>0.47175640034775951</v>
      </c>
      <c r="I87" s="22">
        <f t="shared" si="53"/>
        <v>8.5220270650388941E-3</v>
      </c>
      <c r="J87" s="22">
        <f t="shared" si="53"/>
        <v>0.51130549502782807</v>
      </c>
      <c r="K87" s="22">
        <f t="shared" si="53"/>
        <v>6.0183872215119132E-4</v>
      </c>
      <c r="L87" s="23">
        <f t="shared" ref="L87:L150" si="57">Z87+L171*(AA87-Z87)</f>
        <v>1.3057694940541372E-2</v>
      </c>
      <c r="M87" s="22">
        <f t="shared" si="53"/>
        <v>3.7265912736133236E-2</v>
      </c>
      <c r="N87" s="24">
        <f t="shared" si="53"/>
        <v>7.5787171182540025E-2</v>
      </c>
      <c r="O87" s="24">
        <f t="shared" si="53"/>
        <v>0</v>
      </c>
      <c r="P87" s="25">
        <f t="shared" si="53"/>
        <v>0.83317394605823836</v>
      </c>
      <c r="Q87" s="25">
        <f t="shared" si="53"/>
        <v>0.17810462675564379</v>
      </c>
      <c r="R87" s="25">
        <f t="shared" si="53"/>
        <v>1.9911576761639203E-2</v>
      </c>
      <c r="S87" s="26">
        <f t="shared" si="54"/>
        <v>0.4309048501444126</v>
      </c>
      <c r="T87" s="26">
        <f t="shared" si="54"/>
        <v>0.24383405530937349</v>
      </c>
      <c r="U87" s="27">
        <f t="shared" si="55"/>
        <v>0.35652389876648866</v>
      </c>
      <c r="V87" s="27">
        <f t="shared" si="55"/>
        <v>0.33152475391967917</v>
      </c>
      <c r="W87" s="28">
        <f t="shared" si="55"/>
        <v>1.3900309733972864</v>
      </c>
      <c r="X87" s="28">
        <f t="shared" si="55"/>
        <v>0.54628316921056741</v>
      </c>
      <c r="Y87" t="e">
        <f>NA()</f>
        <v>#N/A</v>
      </c>
      <c r="Z87" s="23">
        <f t="shared" ref="Z87:Z150" si="58">Z15*Z$12</f>
        <v>1.3057694940541372E-2</v>
      </c>
      <c r="AA87" s="23">
        <f t="shared" ref="AA87:AA150" si="59">AA15*($AM$166/0.778237)</f>
        <v>2.2078225049929383</v>
      </c>
      <c r="AE87">
        <v>2</v>
      </c>
      <c r="AG87">
        <f t="shared" ref="AG87:AG150" si="60">AE15</f>
        <v>6.4330545104874606</v>
      </c>
      <c r="AH87" s="22">
        <f t="shared" ref="AH87:AL102" si="61">AH15*AH$12</f>
        <v>0.69094395900161709</v>
      </c>
      <c r="AI87" s="22">
        <f t="shared" si="61"/>
        <v>6.875601978326249</v>
      </c>
      <c r="AJ87" s="22">
        <f t="shared" si="61"/>
        <v>1.5957605741061704</v>
      </c>
      <c r="AK87" s="22">
        <f t="shared" si="61"/>
        <v>7.4198658582205201</v>
      </c>
      <c r="AL87" s="22">
        <f t="shared" si="61"/>
        <v>0.49934972528944105</v>
      </c>
      <c r="AM87" s="23">
        <f t="shared" ref="AM87:AM150" si="62">BA87+AM171*(BB87-BA87)</f>
        <v>1.8705618041342307</v>
      </c>
      <c r="AN87" s="22">
        <f t="shared" si="56"/>
        <v>1.3108084963612492</v>
      </c>
      <c r="AO87" s="24">
        <f t="shared" si="56"/>
        <v>1.348650178691704</v>
      </c>
      <c r="AP87" s="24">
        <f t="shared" si="56"/>
        <v>0</v>
      </c>
      <c r="AQ87" s="25">
        <f t="shared" si="56"/>
        <v>8.4521031117313203</v>
      </c>
      <c r="AR87" s="25">
        <f t="shared" si="56"/>
        <v>3.463540859967976</v>
      </c>
      <c r="AS87" s="25">
        <f t="shared" si="56"/>
        <v>3.8824230116361576</v>
      </c>
      <c r="AT87" s="26">
        <f t="shared" ref="AT87:AU102" si="63">AT15</f>
        <v>5.1993160774305363</v>
      </c>
      <c r="AU87" s="26">
        <f t="shared" si="63"/>
        <v>4.9286542989078939</v>
      </c>
      <c r="AV87" s="27">
        <f t="shared" ref="AV87:AY102" si="64">AV15*AV$12</f>
        <v>5.2766648633331226</v>
      </c>
      <c r="AW87" s="27">
        <f t="shared" si="64"/>
        <v>4.8317993189577608</v>
      </c>
      <c r="AX87" s="28">
        <f t="shared" si="64"/>
        <v>15.434609435388239</v>
      </c>
      <c r="AY87" s="28">
        <f t="shared" si="64"/>
        <v>7.3299091526516333</v>
      </c>
      <c r="AZ87" t="e">
        <f>NA()</f>
        <v>#N/A</v>
      </c>
      <c r="BA87" s="23">
        <f t="shared" ref="BA87:BA150" si="65">BA15*BA$12</f>
        <v>1.8705618041342307</v>
      </c>
      <c r="BB87" s="23">
        <f t="shared" ref="BB87:BB150" si="66">BB15*($AM$166/0.778237)</f>
        <v>12.460922365357979</v>
      </c>
    </row>
    <row r="88" spans="3:54" x14ac:dyDescent="0.3">
      <c r="D88">
        <v>3</v>
      </c>
      <c r="F88">
        <v>2</v>
      </c>
      <c r="G88" s="22">
        <f t="shared" si="53"/>
        <v>6.6762595713012992E-3</v>
      </c>
      <c r="H88" s="22">
        <f t="shared" si="53"/>
        <v>1.3065986965290837</v>
      </c>
      <c r="I88" s="22">
        <f t="shared" si="53"/>
        <v>6.3830745070999118E-2</v>
      </c>
      <c r="J88" s="22">
        <f t="shared" si="53"/>
        <v>1.4149846771581684</v>
      </c>
      <c r="K88" s="22">
        <f t="shared" si="53"/>
        <v>8.3968069009461993E-3</v>
      </c>
      <c r="L88" s="23">
        <f t="shared" si="57"/>
        <v>9.2871657444703853E-2</v>
      </c>
      <c r="M88" s="22">
        <f t="shared" si="53"/>
        <v>0.14461947112758966</v>
      </c>
      <c r="N88" s="24">
        <f t="shared" si="53"/>
        <v>0.22554330201760056</v>
      </c>
      <c r="O88" s="24">
        <f t="shared" si="53"/>
        <v>0</v>
      </c>
      <c r="P88" s="25">
        <f t="shared" si="53"/>
        <v>2.0125786881890431</v>
      </c>
      <c r="Q88" s="25">
        <f t="shared" si="53"/>
        <v>0.55774340627901697</v>
      </c>
      <c r="R88" s="25">
        <f t="shared" si="53"/>
        <v>0.16069054977430455</v>
      </c>
      <c r="S88" s="26">
        <f t="shared" si="54"/>
        <v>1.1129412019636216</v>
      </c>
      <c r="T88" s="26">
        <f t="shared" si="54"/>
        <v>0.76919798868305922</v>
      </c>
      <c r="U88" s="27">
        <f t="shared" si="55"/>
        <v>0.99260421797487919</v>
      </c>
      <c r="V88" s="27">
        <f t="shared" si="55"/>
        <v>0.91820653841529853</v>
      </c>
      <c r="W88" s="28">
        <f t="shared" si="55"/>
        <v>3.5373319777514816</v>
      </c>
      <c r="X88" s="28">
        <f t="shared" si="55"/>
        <v>1.4794138226548159</v>
      </c>
      <c r="Y88" t="e">
        <f>NA()</f>
        <v>#N/A</v>
      </c>
      <c r="Z88" s="23">
        <f t="shared" si="58"/>
        <v>9.2871657444703853E-2</v>
      </c>
      <c r="AA88" s="23">
        <f t="shared" si="59"/>
        <v>4.3085983740523508</v>
      </c>
      <c r="AE88">
        <v>3</v>
      </c>
      <c r="AG88">
        <f t="shared" si="60"/>
        <v>6.7655223075357256</v>
      </c>
      <c r="AH88" s="22">
        <f t="shared" si="61"/>
        <v>0.82858552906667815</v>
      </c>
      <c r="AI88" s="22">
        <f t="shared" si="61"/>
        <v>7.3650841834725904</v>
      </c>
      <c r="AJ88" s="22">
        <f t="shared" si="61"/>
        <v>1.8174926515051706</v>
      </c>
      <c r="AK88" s="22">
        <f t="shared" si="61"/>
        <v>7.94605276990261</v>
      </c>
      <c r="AL88" s="22">
        <f t="shared" si="61"/>
        <v>0.58526292086380804</v>
      </c>
      <c r="AM88" s="23">
        <f t="shared" si="62"/>
        <v>2.0980470824160036</v>
      </c>
      <c r="AN88" s="22">
        <f t="shared" si="56"/>
        <v>1.4356587333592652</v>
      </c>
      <c r="AO88" s="24">
        <f t="shared" si="56"/>
        <v>1.4531229769314737</v>
      </c>
      <c r="AP88" s="24">
        <f t="shared" si="56"/>
        <v>0</v>
      </c>
      <c r="AQ88" s="25">
        <f t="shared" si="56"/>
        <v>8.9684560480660789</v>
      </c>
      <c r="AR88" s="25">
        <f t="shared" si="56"/>
        <v>3.7291194275331931</v>
      </c>
      <c r="AS88" s="25">
        <f t="shared" si="56"/>
        <v>4.3824586427821988</v>
      </c>
      <c r="AT88" s="26">
        <f t="shared" si="63"/>
        <v>5.5406086553842995</v>
      </c>
      <c r="AU88" s="26">
        <f t="shared" si="63"/>
        <v>5.318644581913337</v>
      </c>
      <c r="AV88" s="27">
        <f t="shared" si="64"/>
        <v>5.6551077307648159</v>
      </c>
      <c r="AW88" s="27">
        <f t="shared" si="64"/>
        <v>5.1757808049314109</v>
      </c>
      <c r="AX88" s="28">
        <f t="shared" si="64"/>
        <v>16.365287461599006</v>
      </c>
      <c r="AY88" s="28">
        <f t="shared" si="64"/>
        <v>7.8227957529536258</v>
      </c>
      <c r="AZ88" t="e">
        <f>NA()</f>
        <v>#N/A</v>
      </c>
      <c r="BA88" s="23">
        <f t="shared" si="65"/>
        <v>2.0980470824160036</v>
      </c>
      <c r="BB88" s="23">
        <f t="shared" si="66"/>
        <v>13.00295356647236</v>
      </c>
    </row>
    <row r="89" spans="3:54" x14ac:dyDescent="0.3">
      <c r="D89">
        <v>4</v>
      </c>
      <c r="F89">
        <v>3</v>
      </c>
      <c r="G89" s="22">
        <f t="shared" si="53"/>
        <v>3.5912047766425544E-2</v>
      </c>
      <c r="H89" s="22">
        <f t="shared" si="53"/>
        <v>2.3507243132581461</v>
      </c>
      <c r="I89" s="22">
        <f t="shared" si="53"/>
        <v>0.20179697812754183</v>
      </c>
      <c r="J89" s="22">
        <f t="shared" si="53"/>
        <v>2.5436743177063139</v>
      </c>
      <c r="K89" s="22">
        <f t="shared" si="53"/>
        <v>3.7127510381395293E-2</v>
      </c>
      <c r="L89" s="23">
        <f t="shared" si="57"/>
        <v>0.27911142264964661</v>
      </c>
      <c r="M89" s="22">
        <f t="shared" si="53"/>
        <v>0.31574146724216012</v>
      </c>
      <c r="N89" s="24">
        <f t="shared" si="53"/>
        <v>0.42363648594785769</v>
      </c>
      <c r="O89" s="24">
        <f t="shared" si="53"/>
        <v>0</v>
      </c>
      <c r="P89" s="25">
        <f t="shared" si="53"/>
        <v>3.3449620437544016</v>
      </c>
      <c r="Q89" s="25">
        <f t="shared" si="53"/>
        <v>1.071311632336025</v>
      </c>
      <c r="R89" s="25">
        <f t="shared" si="53"/>
        <v>0.5174469510003562</v>
      </c>
      <c r="S89" s="26">
        <f t="shared" si="54"/>
        <v>1.9217527424705865</v>
      </c>
      <c r="T89" s="26">
        <f t="shared" si="54"/>
        <v>1.4882003933571533</v>
      </c>
      <c r="U89" s="27">
        <f t="shared" si="55"/>
        <v>1.7917019314529852</v>
      </c>
      <c r="V89" s="27">
        <f t="shared" si="55"/>
        <v>1.6519612641427408</v>
      </c>
      <c r="W89" s="28">
        <f t="shared" si="55"/>
        <v>6.0145957484151902</v>
      </c>
      <c r="X89" s="28">
        <f t="shared" si="55"/>
        <v>2.6178188313319115</v>
      </c>
      <c r="Y89" t="e">
        <f>NA()</f>
        <v>#N/A</v>
      </c>
      <c r="Z89" s="23">
        <f t="shared" si="58"/>
        <v>0.27911142264964661</v>
      </c>
      <c r="AA89" s="23">
        <f t="shared" si="59"/>
        <v>6.3075177808623888</v>
      </c>
      <c r="AE89">
        <v>4</v>
      </c>
      <c r="AG89">
        <f t="shared" si="60"/>
        <v>7.1151724300087089</v>
      </c>
      <c r="AH89" s="22">
        <f t="shared" si="61"/>
        <v>0.99151836525936898</v>
      </c>
      <c r="AI89" s="22">
        <f t="shared" si="61"/>
        <v>7.886728826231133</v>
      </c>
      <c r="AJ89" s="22">
        <f t="shared" si="61"/>
        <v>2.0679034561486107</v>
      </c>
      <c r="AK89" s="22">
        <f t="shared" si="61"/>
        <v>8.5065543731528006</v>
      </c>
      <c r="AL89" s="22">
        <f t="shared" si="61"/>
        <v>0.68457239593180463</v>
      </c>
      <c r="AM89" s="23">
        <f t="shared" si="62"/>
        <v>2.3492164091045713</v>
      </c>
      <c r="AN89" s="22">
        <f t="shared" si="56"/>
        <v>1.5716333368159991</v>
      </c>
      <c r="AO89" s="24">
        <f t="shared" si="56"/>
        <v>1.5652156163088649</v>
      </c>
      <c r="AP89" s="24">
        <f t="shared" si="56"/>
        <v>0</v>
      </c>
      <c r="AQ89" s="25">
        <f t="shared" si="56"/>
        <v>9.5134089489539697</v>
      </c>
      <c r="AR89" s="25">
        <f t="shared" si="56"/>
        <v>4.0127474784574666</v>
      </c>
      <c r="AS89" s="25">
        <f t="shared" si="56"/>
        <v>4.9377176508323455</v>
      </c>
      <c r="AT89" s="26">
        <f t="shared" si="63"/>
        <v>5.9022569733528876</v>
      </c>
      <c r="AU89" s="26">
        <f t="shared" si="63"/>
        <v>5.7367917211677755</v>
      </c>
      <c r="AV89" s="27">
        <f t="shared" si="64"/>
        <v>6.0586660906772911</v>
      </c>
      <c r="AW89" s="27">
        <f t="shared" si="64"/>
        <v>5.5423643037383412</v>
      </c>
      <c r="AX89" s="28">
        <f t="shared" si="64"/>
        <v>17.341970534614255</v>
      </c>
      <c r="AY89" s="28">
        <f t="shared" si="64"/>
        <v>8.3449279002290595</v>
      </c>
      <c r="AZ89" t="e">
        <f>NA()</f>
        <v>#N/A</v>
      </c>
      <c r="BA89" s="23">
        <f t="shared" si="65"/>
        <v>2.3492164091045713</v>
      </c>
      <c r="BB89" s="23">
        <f t="shared" si="66"/>
        <v>13.563417079032659</v>
      </c>
    </row>
    <row r="90" spans="3:54" x14ac:dyDescent="0.3">
      <c r="D90">
        <v>5</v>
      </c>
      <c r="F90">
        <v>4</v>
      </c>
      <c r="G90" s="22">
        <f t="shared" si="53"/>
        <v>0.11387946630177474</v>
      </c>
      <c r="H90" s="22">
        <f t="shared" si="53"/>
        <v>3.5446678761448966</v>
      </c>
      <c r="I90" s="22">
        <f t="shared" si="53"/>
        <v>0.44828652045095291</v>
      </c>
      <c r="J90" s="22">
        <f t="shared" si="53"/>
        <v>3.8325610010259692</v>
      </c>
      <c r="K90" s="22">
        <f t="shared" si="53"/>
        <v>0.10265240251853205</v>
      </c>
      <c r="L90" s="23">
        <f t="shared" si="57"/>
        <v>0.59007510870322988</v>
      </c>
      <c r="M90" s="22">
        <f t="shared" si="53"/>
        <v>0.5447518787717911</v>
      </c>
      <c r="N90" s="24">
        <f t="shared" si="53"/>
        <v>0.65908875677881007</v>
      </c>
      <c r="O90" s="24">
        <f t="shared" si="53"/>
        <v>0</v>
      </c>
      <c r="P90" s="25">
        <f t="shared" si="53"/>
        <v>4.7705969232958596</v>
      </c>
      <c r="Q90" s="25">
        <f t="shared" si="53"/>
        <v>1.6848290288300485</v>
      </c>
      <c r="R90" s="25">
        <f t="shared" si="53"/>
        <v>1.1451085632237195</v>
      </c>
      <c r="S90" s="26">
        <f t="shared" si="54"/>
        <v>2.8142193003251252</v>
      </c>
      <c r="T90" s="26">
        <f t="shared" si="54"/>
        <v>2.3572233136804095</v>
      </c>
      <c r="U90" s="27">
        <f t="shared" si="55"/>
        <v>2.7084068162907435</v>
      </c>
      <c r="V90" s="27">
        <f t="shared" si="55"/>
        <v>2.4909998984638251</v>
      </c>
      <c r="W90" s="28">
        <f t="shared" si="55"/>
        <v>8.6721820460674213</v>
      </c>
      <c r="X90" s="28">
        <f t="shared" si="55"/>
        <v>3.8919847295422327</v>
      </c>
      <c r="Y90" t="e">
        <f>NA()</f>
        <v>#N/A</v>
      </c>
      <c r="Z90" s="23">
        <f t="shared" si="58"/>
        <v>0.59007510870322988</v>
      </c>
      <c r="AA90" s="23">
        <f t="shared" si="59"/>
        <v>8.2095192526856522</v>
      </c>
      <c r="AE90">
        <v>5</v>
      </c>
      <c r="AG90">
        <f t="shared" si="60"/>
        <v>7.482892880623127</v>
      </c>
      <c r="AH90" s="22">
        <f t="shared" si="61"/>
        <v>1.1838412233271312</v>
      </c>
      <c r="AI90" s="22">
        <f t="shared" si="61"/>
        <v>8.4423084055130175</v>
      </c>
      <c r="AJ90" s="22">
        <f t="shared" si="61"/>
        <v>2.3502825667415332</v>
      </c>
      <c r="AK90" s="22">
        <f t="shared" si="61"/>
        <v>9.1032283695690772</v>
      </c>
      <c r="AL90" s="22">
        <f t="shared" si="61"/>
        <v>0.79904870741720058</v>
      </c>
      <c r="AM90" s="23">
        <f t="shared" si="62"/>
        <v>2.6258261190705716</v>
      </c>
      <c r="AN90" s="22">
        <f t="shared" si="56"/>
        <v>1.7196069299471093</v>
      </c>
      <c r="AO90" s="24">
        <f t="shared" si="56"/>
        <v>1.6854207287636278</v>
      </c>
      <c r="AP90" s="24">
        <f t="shared" si="56"/>
        <v>0</v>
      </c>
      <c r="AQ90" s="25">
        <f t="shared" si="56"/>
        <v>10.088202888795918</v>
      </c>
      <c r="AR90" s="25">
        <f t="shared" si="56"/>
        <v>4.315344445558047</v>
      </c>
      <c r="AS90" s="25">
        <f t="shared" si="56"/>
        <v>5.5525973782783682</v>
      </c>
      <c r="AT90" s="26">
        <f t="shared" si="63"/>
        <v>6.2852269221760757</v>
      </c>
      <c r="AU90" s="26">
        <f t="shared" si="63"/>
        <v>6.1847631901742854</v>
      </c>
      <c r="AV90" s="27">
        <f t="shared" si="64"/>
        <v>6.4887480584511721</v>
      </c>
      <c r="AW90" s="27">
        <f t="shared" si="64"/>
        <v>5.932795431261888</v>
      </c>
      <c r="AX90" s="28">
        <f t="shared" si="64"/>
        <v>18.365766610038019</v>
      </c>
      <c r="AY90" s="28">
        <f t="shared" si="64"/>
        <v>8.8975615310748406</v>
      </c>
      <c r="AZ90" t="e">
        <f>NA()</f>
        <v>#N/A</v>
      </c>
      <c r="BA90" s="23">
        <f t="shared" si="65"/>
        <v>2.6258261190705716</v>
      </c>
      <c r="BB90" s="23">
        <f t="shared" si="66"/>
        <v>14.142432330222483</v>
      </c>
    </row>
    <row r="91" spans="3:54" x14ac:dyDescent="0.3">
      <c r="D91">
        <v>6</v>
      </c>
      <c r="F91">
        <v>5</v>
      </c>
      <c r="G91" s="22">
        <f t="shared" si="53"/>
        <v>0.27052353936947648</v>
      </c>
      <c r="H91" s="22">
        <f t="shared" si="53"/>
        <v>4.8523202645074592</v>
      </c>
      <c r="I91" s="22">
        <f t="shared" si="53"/>
        <v>0.82096421727555802</v>
      </c>
      <c r="J91" s="22">
        <f t="shared" si="53"/>
        <v>5.2422790365737555</v>
      </c>
      <c r="K91" s="22">
        <f t="shared" si="53"/>
        <v>0.21959782867212621</v>
      </c>
      <c r="L91" s="23">
        <f t="shared" si="57"/>
        <v>1.0295373354551045</v>
      </c>
      <c r="M91" s="22">
        <f t="shared" si="53"/>
        <v>0.82618191980783617</v>
      </c>
      <c r="N91" s="24">
        <f t="shared" si="53"/>
        <v>0.92486777023593214</v>
      </c>
      <c r="O91" s="24">
        <f t="shared" si="53"/>
        <v>0</v>
      </c>
      <c r="P91" s="25">
        <f t="shared" si="53"/>
        <v>6.2568880460487186</v>
      </c>
      <c r="Q91" s="25">
        <f t="shared" si="53"/>
        <v>2.3750068790936045</v>
      </c>
      <c r="R91" s="25">
        <f t="shared" si="53"/>
        <v>2.0650334094892342</v>
      </c>
      <c r="S91" s="26">
        <f t="shared" si="54"/>
        <v>3.7655360143325654</v>
      </c>
      <c r="T91" s="26">
        <f t="shared" si="54"/>
        <v>3.346312563984001</v>
      </c>
      <c r="U91" s="27">
        <f t="shared" si="55"/>
        <v>3.7150236573106548</v>
      </c>
      <c r="V91" s="27">
        <f t="shared" si="55"/>
        <v>3.409946914221972</v>
      </c>
      <c r="W91" s="28">
        <f t="shared" si="55"/>
        <v>11.425775853015519</v>
      </c>
      <c r="X91" s="28">
        <f t="shared" si="55"/>
        <v>5.2602630803182224</v>
      </c>
      <c r="Y91" t="e">
        <f>NA()</f>
        <v>#N/A</v>
      </c>
      <c r="Z91" s="23">
        <f t="shared" si="58"/>
        <v>1.0295373354551045</v>
      </c>
      <c r="AA91" s="23">
        <f t="shared" si="59"/>
        <v>10.019301871481169</v>
      </c>
      <c r="AE91">
        <v>6</v>
      </c>
      <c r="AG91">
        <f t="shared" si="60"/>
        <v>7.8696175551168945</v>
      </c>
      <c r="AH91" s="22">
        <f t="shared" si="61"/>
        <v>1.4101803041711234</v>
      </c>
      <c r="AI91" s="22">
        <f t="shared" si="61"/>
        <v>9.0336492882843338</v>
      </c>
      <c r="AJ91" s="22">
        <f t="shared" si="61"/>
        <v>2.6682155503928366</v>
      </c>
      <c r="AK91" s="22">
        <f t="shared" si="61"/>
        <v>9.7379842192854476</v>
      </c>
      <c r="AL91" s="22">
        <f t="shared" si="61"/>
        <v>0.93062548801681011</v>
      </c>
      <c r="AM91" s="23">
        <f t="shared" si="62"/>
        <v>2.9296376508337882</v>
      </c>
      <c r="AN91" s="22">
        <f t="shared" si="56"/>
        <v>1.8805052093339414</v>
      </c>
      <c r="AO91" s="24">
        <f t="shared" si="56"/>
        <v>1.8142543250650878</v>
      </c>
      <c r="AP91" s="24">
        <f t="shared" si="56"/>
        <v>0</v>
      </c>
      <c r="AQ91" s="25">
        <f t="shared" si="56"/>
        <v>10.694091827695546</v>
      </c>
      <c r="AR91" s="25">
        <f t="shared" si="56"/>
        <v>4.6378350455288908</v>
      </c>
      <c r="AS91" s="25">
        <f t="shared" si="56"/>
        <v>6.231534688908102</v>
      </c>
      <c r="AT91" s="26">
        <f t="shared" si="63"/>
        <v>6.6904995108573306</v>
      </c>
      <c r="AU91" s="26">
        <f t="shared" si="63"/>
        <v>6.664275293058096</v>
      </c>
      <c r="AV91" s="27">
        <f t="shared" si="64"/>
        <v>6.9468073167450797</v>
      </c>
      <c r="AW91" s="27">
        <f t="shared" si="64"/>
        <v>6.3483576589261892</v>
      </c>
      <c r="AX91" s="28">
        <f t="shared" si="64"/>
        <v>19.437667022966973</v>
      </c>
      <c r="AY91" s="28">
        <f t="shared" si="64"/>
        <v>9.481945859262698</v>
      </c>
      <c r="AZ91" t="e">
        <f>NA()</f>
        <v>#N/A</v>
      </c>
      <c r="BA91" s="23">
        <f t="shared" si="65"/>
        <v>2.9296376508337882</v>
      </c>
      <c r="BB91" s="23">
        <f t="shared" si="66"/>
        <v>14.740062628262223</v>
      </c>
    </row>
    <row r="92" spans="3:54" x14ac:dyDescent="0.3">
      <c r="D92">
        <v>7</v>
      </c>
      <c r="F92">
        <v>6</v>
      </c>
      <c r="G92" s="22">
        <f t="shared" si="53"/>
        <v>0.53563333439381444</v>
      </c>
      <c r="H92" s="22">
        <f t="shared" si="53"/>
        <v>6.2484650239096871</v>
      </c>
      <c r="I92" s="22">
        <f t="shared" si="53"/>
        <v>1.3308220355870857</v>
      </c>
      <c r="J92" s="22">
        <f t="shared" si="53"/>
        <v>6.7453516558455622</v>
      </c>
      <c r="K92" s="22">
        <f t="shared" si="53"/>
        <v>0.39964179393424953</v>
      </c>
      <c r="L92" s="23">
        <f t="shared" si="57"/>
        <v>1.5917685398799204</v>
      </c>
      <c r="M92" s="22">
        <f t="shared" si="53"/>
        <v>1.1549478044276822</v>
      </c>
      <c r="N92" s="24">
        <f t="shared" si="53"/>
        <v>1.2158514210806197</v>
      </c>
      <c r="O92" s="24">
        <f t="shared" si="53"/>
        <v>0</v>
      </c>
      <c r="P92" s="25">
        <f t="shared" si="53"/>
        <v>7.7828400082943023</v>
      </c>
      <c r="Q92" s="25">
        <f t="shared" si="53"/>
        <v>3.1243001600311966</v>
      </c>
      <c r="R92" s="25">
        <f t="shared" si="53"/>
        <v>3.2738932914734455</v>
      </c>
      <c r="S92" s="26">
        <f t="shared" si="54"/>
        <v>4.7590912633620732</v>
      </c>
      <c r="T92" s="26">
        <f t="shared" si="54"/>
        <v>4.4327029481874565</v>
      </c>
      <c r="U92" s="27">
        <f t="shared" si="55"/>
        <v>4.7921421242174382</v>
      </c>
      <c r="V92" s="27">
        <f t="shared" si="55"/>
        <v>4.3910815579827656</v>
      </c>
      <c r="W92" s="28">
        <f t="shared" si="55"/>
        <v>14.221025531269877</v>
      </c>
      <c r="X92" s="28">
        <f t="shared" si="55"/>
        <v>6.6941042470524925</v>
      </c>
      <c r="Y92" t="e">
        <f>NA()</f>
        <v>#N/A</v>
      </c>
      <c r="Z92" s="23">
        <f t="shared" si="58"/>
        <v>1.5917685398799204</v>
      </c>
      <c r="AA92" s="23">
        <f t="shared" si="59"/>
        <v>11.741336883449186</v>
      </c>
      <c r="AE92">
        <v>7</v>
      </c>
      <c r="AG92">
        <f t="shared" si="60"/>
        <v>8.2763286140542487</v>
      </c>
      <c r="AH92" s="22">
        <f t="shared" si="61"/>
        <v>1.6757236342964592</v>
      </c>
      <c r="AI92" s="22">
        <f t="shared" si="61"/>
        <v>9.6626271954485663</v>
      </c>
      <c r="AJ92" s="22">
        <f t="shared" si="61"/>
        <v>3.025594730946215</v>
      </c>
      <c r="AK92" s="22">
        <f t="shared" si="61"/>
        <v>10.412777685802384</v>
      </c>
      <c r="AL92" s="22">
        <f t="shared" si="61"/>
        <v>1.0813986259043034</v>
      </c>
      <c r="AM92" s="23">
        <f t="shared" si="62"/>
        <v>3.2623918533241496</v>
      </c>
      <c r="AN92" s="22">
        <f t="shared" si="56"/>
        <v>2.0553051463007184</v>
      </c>
      <c r="AO92" s="24">
        <f t="shared" si="56"/>
        <v>1.9522557133166587</v>
      </c>
      <c r="AP92" s="24">
        <f t="shared" si="56"/>
        <v>0</v>
      </c>
      <c r="AQ92" s="25">
        <f t="shared" si="56"/>
        <v>11.332337038405273</v>
      </c>
      <c r="AR92" s="25">
        <f t="shared" si="56"/>
        <v>4.9811426612529957</v>
      </c>
      <c r="AS92" s="25">
        <f t="shared" si="56"/>
        <v>6.9789414698164576</v>
      </c>
      <c r="AT92" s="26">
        <f t="shared" si="63"/>
        <v>7.119066753968661</v>
      </c>
      <c r="AU92" s="26">
        <f t="shared" si="63"/>
        <v>7.1770870997016498</v>
      </c>
      <c r="AV92" s="27">
        <f t="shared" si="64"/>
        <v>7.4343399163371018</v>
      </c>
      <c r="AW92" s="27">
        <f t="shared" si="64"/>
        <v>6.7903691414197462</v>
      </c>
      <c r="AX92" s="28">
        <f t="shared" si="64"/>
        <v>20.558526173131092</v>
      </c>
      <c r="AY92" s="28">
        <f t="shared" si="64"/>
        <v>10.099313914134639</v>
      </c>
      <c r="AZ92" t="e">
        <f>NA()</f>
        <v>#N/A</v>
      </c>
      <c r="BA92" s="23">
        <f t="shared" si="65"/>
        <v>3.2623918533241496</v>
      </c>
      <c r="BB92" s="23">
        <f t="shared" si="66"/>
        <v>15.356309153129851</v>
      </c>
    </row>
    <row r="93" spans="3:54" x14ac:dyDescent="0.3">
      <c r="D93">
        <v>8</v>
      </c>
      <c r="F93">
        <v>7</v>
      </c>
      <c r="G93" s="22">
        <f t="shared" si="53"/>
        <v>0.93574142497156421</v>
      </c>
      <c r="H93" s="22">
        <f t="shared" si="53"/>
        <v>7.7141601921049396</v>
      </c>
      <c r="I93" s="22">
        <f t="shared" si="53"/>
        <v>1.9834700442425188</v>
      </c>
      <c r="J93" s="22">
        <f t="shared" si="53"/>
        <v>8.3211606238013172</v>
      </c>
      <c r="K93" s="22">
        <f t="shared" si="53"/>
        <v>0.65083826415305324</v>
      </c>
      <c r="L93" s="23">
        <f t="shared" si="57"/>
        <v>2.2651724337903074</v>
      </c>
      <c r="M93" s="22">
        <f t="shared" si="53"/>
        <v>1.5263261199658094</v>
      </c>
      <c r="N93" s="24">
        <f t="shared" si="53"/>
        <v>1.5280493297791147</v>
      </c>
      <c r="O93" s="24">
        <f t="shared" si="53"/>
        <v>0</v>
      </c>
      <c r="P93" s="25">
        <f t="shared" si="53"/>
        <v>9.3337134326951539</v>
      </c>
      <c r="Q93" s="25">
        <f t="shared" si="53"/>
        <v>3.918859363014247</v>
      </c>
      <c r="R93" s="25">
        <f t="shared" si="53"/>
        <v>4.7515774323463704</v>
      </c>
      <c r="S93" s="26">
        <f t="shared" si="54"/>
        <v>5.7828460255591203</v>
      </c>
      <c r="T93" s="26">
        <f t="shared" si="54"/>
        <v>5.5981867086487975</v>
      </c>
      <c r="U93" s="27">
        <f t="shared" si="55"/>
        <v>5.9251345696211386</v>
      </c>
      <c r="V93" s="27">
        <f t="shared" si="55"/>
        <v>5.4210924483469407</v>
      </c>
      <c r="W93" s="28">
        <f t="shared" si="55"/>
        <v>17.020554806424151</v>
      </c>
      <c r="X93" s="28">
        <f t="shared" si="55"/>
        <v>8.1725511638457355</v>
      </c>
      <c r="Y93" t="e">
        <f>NA()</f>
        <v>#N/A</v>
      </c>
      <c r="Z93" s="23">
        <f t="shared" si="58"/>
        <v>2.2651724337903074</v>
      </c>
      <c r="AA93" s="23">
        <f t="shared" si="59"/>
        <v>13.379878745685257</v>
      </c>
      <c r="AE93">
        <v>8</v>
      </c>
      <c r="AG93">
        <f t="shared" si="60"/>
        <v>8.7040589772085397</v>
      </c>
      <c r="AH93" s="22">
        <f t="shared" si="61"/>
        <v>1.9862489699507169</v>
      </c>
      <c r="AI93" s="22">
        <f t="shared" si="61"/>
        <v>10.33116160479819</v>
      </c>
      <c r="AJ93" s="22">
        <f t="shared" si="61"/>
        <v>3.426626889843142</v>
      </c>
      <c r="AK93" s="22">
        <f t="shared" si="61"/>
        <v>11.129604183078019</v>
      </c>
      <c r="AL93" s="22">
        <f t="shared" si="61"/>
        <v>1.2536211640964534</v>
      </c>
      <c r="AM93" s="23">
        <f t="shared" si="62"/>
        <v>3.6257790808387509</v>
      </c>
      <c r="AN93" s="22">
        <f t="shared" si="56"/>
        <v>2.2450346555061391</v>
      </c>
      <c r="AO93" s="24">
        <f t="shared" si="56"/>
        <v>2.099987207112362</v>
      </c>
      <c r="AP93" s="24">
        <f t="shared" si="56"/>
        <v>0</v>
      </c>
      <c r="AQ93" s="25">
        <f t="shared" si="56"/>
        <v>12.004200715471031</v>
      </c>
      <c r="AR93" s="25">
        <f t="shared" si="56"/>
        <v>5.3461817460335039</v>
      </c>
      <c r="AS93" s="25">
        <f t="shared" si="56"/>
        <v>7.7991287032649739</v>
      </c>
      <c r="AT93" s="26">
        <f t="shared" si="63"/>
        <v>7.5719268876750867</v>
      </c>
      <c r="AU93" s="26">
        <f t="shared" si="63"/>
        <v>7.7249930168911183</v>
      </c>
      <c r="AV93" s="27">
        <f t="shared" si="64"/>
        <v>7.9528802465559858</v>
      </c>
      <c r="AW93" s="27">
        <f t="shared" si="64"/>
        <v>7.2601787833940596</v>
      </c>
      <c r="AX93" s="28">
        <f t="shared" si="64"/>
        <v>21.729039981017134</v>
      </c>
      <c r="AY93" s="28">
        <f t="shared" si="64"/>
        <v>10.750871894102394</v>
      </c>
      <c r="AZ93" t="e">
        <f>NA()</f>
        <v>#N/A</v>
      </c>
      <c r="BA93" s="23">
        <f t="shared" si="65"/>
        <v>3.6257790808387509</v>
      </c>
      <c r="BB93" s="23">
        <f t="shared" si="66"/>
        <v>15.991104730707525</v>
      </c>
    </row>
    <row r="94" spans="3:54" x14ac:dyDescent="0.3">
      <c r="D94">
        <v>9</v>
      </c>
      <c r="F94">
        <v>8</v>
      </c>
      <c r="G94" s="22">
        <f t="shared" si="53"/>
        <v>1.492197296173323</v>
      </c>
      <c r="H94" s="22">
        <f t="shared" si="53"/>
        <v>9.2345297756711151</v>
      </c>
      <c r="I94" s="22">
        <f t="shared" si="53"/>
        <v>2.7802239800812774</v>
      </c>
      <c r="J94" s="22">
        <f t="shared" si="53"/>
        <v>9.9535375095839758</v>
      </c>
      <c r="K94" s="22">
        <f t="shared" si="53"/>
        <v>0.9775767120894634</v>
      </c>
      <c r="L94" s="23">
        <f t="shared" si="57"/>
        <v>3.0348844892814739</v>
      </c>
      <c r="M94" s="22">
        <f t="shared" si="53"/>
        <v>1.9359307129981369</v>
      </c>
      <c r="N94" s="24">
        <f t="shared" si="53"/>
        <v>1.8582220987373086</v>
      </c>
      <c r="O94" s="24">
        <f t="shared" si="53"/>
        <v>0</v>
      </c>
      <c r="P94" s="25">
        <f t="shared" si="53"/>
        <v>10.898605655532448</v>
      </c>
      <c r="Q94" s="25">
        <f t="shared" si="53"/>
        <v>4.7474549279155394</v>
      </c>
      <c r="R94" s="25">
        <f t="shared" si="53"/>
        <v>6.4675269340808645</v>
      </c>
      <c r="S94" s="26">
        <f t="shared" si="54"/>
        <v>6.8276464092393603</v>
      </c>
      <c r="T94" s="26">
        <f t="shared" si="54"/>
        <v>6.827756718503152</v>
      </c>
      <c r="U94" s="27">
        <f t="shared" si="55"/>
        <v>7.1024784067886131</v>
      </c>
      <c r="V94" s="27">
        <f t="shared" si="55"/>
        <v>6.4895255457827856</v>
      </c>
      <c r="W94" s="28">
        <f t="shared" si="55"/>
        <v>19.797760123520298</v>
      </c>
      <c r="X94" s="28">
        <f t="shared" si="55"/>
        <v>9.6795848587343229</v>
      </c>
      <c r="Y94" t="e">
        <f>NA()</f>
        <v>#N/A</v>
      </c>
      <c r="Z94" s="23">
        <f t="shared" si="58"/>
        <v>3.0348844892814739</v>
      </c>
      <c r="AA94" s="23">
        <f t="shared" si="59"/>
        <v>14.938975637235529</v>
      </c>
      <c r="AE94">
        <v>9</v>
      </c>
      <c r="AG94">
        <f t="shared" si="60"/>
        <v>9.1538949468576511</v>
      </c>
      <c r="AH94" s="22">
        <f t="shared" si="61"/>
        <v>2.3481424537077182</v>
      </c>
      <c r="AI94" s="22">
        <f t="shared" si="61"/>
        <v>11.041208956652582</v>
      </c>
      <c r="AJ94" s="22">
        <f t="shared" si="61"/>
        <v>3.8758370300161746</v>
      </c>
      <c r="AK94" s="22">
        <f t="shared" si="61"/>
        <v>11.890490804853</v>
      </c>
      <c r="AL94" s="22">
        <f t="shared" si="61"/>
        <v>1.4496930220017945</v>
      </c>
      <c r="AM94" s="23">
        <f t="shared" si="62"/>
        <v>4.021405055144518</v>
      </c>
      <c r="AN94" s="22">
        <f t="shared" si="56"/>
        <v>2.4507716357716385</v>
      </c>
      <c r="AO94" s="24">
        <f t="shared" si="56"/>
        <v>2.2580335909410847</v>
      </c>
      <c r="AP94" s="24">
        <f t="shared" si="56"/>
        <v>0</v>
      </c>
      <c r="AQ94" s="25">
        <f t="shared" si="56"/>
        <v>12.710938706943868</v>
      </c>
      <c r="AR94" s="25">
        <f t="shared" si="56"/>
        <v>5.733849195032735</v>
      </c>
      <c r="AS94" s="25">
        <f t="shared" si="56"/>
        <v>8.6962189804631951</v>
      </c>
      <c r="AT94" s="26">
        <f t="shared" si="63"/>
        <v>8.0500788610333487</v>
      </c>
      <c r="AU94" s="26">
        <f t="shared" si="63"/>
        <v>8.3098138604312233</v>
      </c>
      <c r="AV94" s="27">
        <f t="shared" si="64"/>
        <v>8.5039960842311295</v>
      </c>
      <c r="AW94" s="27">
        <f t="shared" si="64"/>
        <v>7.75916146475529</v>
      </c>
      <c r="AX94" s="28">
        <f t="shared" si="64"/>
        <v>22.949723237761244</v>
      </c>
      <c r="AY94" s="28">
        <f t="shared" si="64"/>
        <v>11.437787281833241</v>
      </c>
      <c r="AZ94" t="e">
        <f>NA()</f>
        <v>#N/A</v>
      </c>
      <c r="BA94" s="23">
        <f t="shared" si="65"/>
        <v>4.021405055144518</v>
      </c>
      <c r="BB94" s="23">
        <f t="shared" si="66"/>
        <v>16.644307431090247</v>
      </c>
    </row>
    <row r="95" spans="3:54" x14ac:dyDescent="0.3">
      <c r="D95">
        <v>10</v>
      </c>
      <c r="F95">
        <v>9</v>
      </c>
      <c r="G95" s="22">
        <f t="shared" si="53"/>
        <v>2.2202201019787617</v>
      </c>
      <c r="H95" s="22">
        <f t="shared" si="53"/>
        <v>10.797540534486084</v>
      </c>
      <c r="I95" s="22">
        <f t="shared" si="53"/>
        <v>3.7190185209089708</v>
      </c>
      <c r="J95" s="22">
        <f t="shared" si="53"/>
        <v>11.629427868837833</v>
      </c>
      <c r="K95" s="22">
        <f t="shared" si="53"/>
        <v>1.3809036345555787</v>
      </c>
      <c r="L95" s="23">
        <f t="shared" si="57"/>
        <v>3.8845939136049275</v>
      </c>
      <c r="M95" s="22">
        <f t="shared" si="53"/>
        <v>2.3796909968585007</v>
      </c>
      <c r="N95" s="24">
        <f t="shared" si="53"/>
        <v>2.2036666579484896</v>
      </c>
      <c r="O95" s="24">
        <f t="shared" si="53"/>
        <v>0</v>
      </c>
      <c r="P95" s="25">
        <f t="shared" si="53"/>
        <v>12.469170020032724</v>
      </c>
      <c r="Q95" s="25">
        <f t="shared" si="53"/>
        <v>5.6008289554449364</v>
      </c>
      <c r="R95" s="25">
        <f t="shared" si="53"/>
        <v>8.3855429110576249</v>
      </c>
      <c r="S95" s="26">
        <f t="shared" si="54"/>
        <v>7.8863085026735069</v>
      </c>
      <c r="T95" s="26">
        <f t="shared" si="54"/>
        <v>8.1088029886018056</v>
      </c>
      <c r="U95" s="27">
        <f t="shared" si="55"/>
        <v>8.3148256944135053</v>
      </c>
      <c r="V95" s="27">
        <f t="shared" si="55"/>
        <v>7.5879245432483522</v>
      </c>
      <c r="W95" s="28">
        <f t="shared" si="55"/>
        <v>22.533371853946043</v>
      </c>
      <c r="X95" s="28">
        <f t="shared" si="55"/>
        <v>11.202641395561583</v>
      </c>
      <c r="Y95" t="e">
        <f>NA()</f>
        <v>#N/A</v>
      </c>
      <c r="Z95" s="23">
        <f t="shared" si="58"/>
        <v>3.8845939136049275</v>
      </c>
      <c r="AA95" s="23">
        <f t="shared" si="59"/>
        <v>16.422479460521739</v>
      </c>
      <c r="AE95">
        <v>10</v>
      </c>
      <c r="AG95">
        <f t="shared" si="60"/>
        <v>9.6269789666544039</v>
      </c>
      <c r="AH95" s="22">
        <f t="shared" si="61"/>
        <v>2.7684048416914608</v>
      </c>
      <c r="AI95" s="22">
        <f t="shared" si="61"/>
        <v>11.794754544262293</v>
      </c>
      <c r="AJ95" s="22">
        <f t="shared" si="61"/>
        <v>4.3780672292540581</v>
      </c>
      <c r="AK95" s="22">
        <f t="shared" si="61"/>
        <v>12.697486913667909</v>
      </c>
      <c r="AL95" s="22">
        <f t="shared" si="61"/>
        <v>1.672144613201904</v>
      </c>
      <c r="AM95" s="23">
        <f t="shared" si="62"/>
        <v>4.4507526162212461</v>
      </c>
      <c r="AN95" s="22">
        <f t="shared" si="56"/>
        <v>2.6736422799718276</v>
      </c>
      <c r="AO95" s="24">
        <f t="shared" si="56"/>
        <v>2.4270013077609653</v>
      </c>
      <c r="AP95" s="24">
        <f t="shared" si="56"/>
        <v>0</v>
      </c>
      <c r="AQ95" s="25">
        <f t="shared" si="56"/>
        <v>13.453792310641029</v>
      </c>
      <c r="AR95" s="25">
        <f t="shared" si="56"/>
        <v>6.1450146383621389</v>
      </c>
      <c r="AS95" s="25">
        <f t="shared" si="56"/>
        <v>9.6740477261097659</v>
      </c>
      <c r="AT95" s="26">
        <f t="shared" si="63"/>
        <v>8.5545160502174991</v>
      </c>
      <c r="AU95" s="26">
        <f t="shared" si="63"/>
        <v>8.9333862930677359</v>
      </c>
      <c r="AV95" s="27">
        <f t="shared" si="64"/>
        <v>9.0892826267229356</v>
      </c>
      <c r="AW95" s="27">
        <f t="shared" si="64"/>
        <v>8.2887123416812063</v>
      </c>
      <c r="AX95" s="28">
        <f t="shared" si="64"/>
        <v>24.220886014820547</v>
      </c>
      <c r="AY95" s="28">
        <f t="shared" si="64"/>
        <v>12.161175678917012</v>
      </c>
      <c r="AZ95" t="e">
        <f>NA()</f>
        <v>#N/A</v>
      </c>
      <c r="BA95" s="23">
        <f t="shared" si="65"/>
        <v>4.4507526162212461</v>
      </c>
      <c r="BB95" s="23">
        <f t="shared" si="66"/>
        <v>17.315694041585566</v>
      </c>
    </row>
    <row r="96" spans="3:54" x14ac:dyDescent="0.3">
      <c r="D96">
        <v>11</v>
      </c>
      <c r="F96">
        <v>10</v>
      </c>
      <c r="G96" s="22">
        <f t="shared" si="53"/>
        <v>3.1286902669403349</v>
      </c>
      <c r="H96" s="22">
        <f t="shared" si="53"/>
        <v>12.393254964107612</v>
      </c>
      <c r="I96" s="22">
        <f t="shared" si="53"/>
        <v>4.7951714291917931</v>
      </c>
      <c r="J96" s="22">
        <f t="shared" si="53"/>
        <v>13.33807441837436</v>
      </c>
      <c r="K96" s="22">
        <f t="shared" si="53"/>
        <v>1.8590257319907058</v>
      </c>
      <c r="L96" s="23">
        <f t="shared" si="57"/>
        <v>4.7977893975148582</v>
      </c>
      <c r="M96" s="22">
        <f t="shared" si="53"/>
        <v>2.8538315949519117</v>
      </c>
      <c r="N96" s="24">
        <f t="shared" si="53"/>
        <v>2.5620832026159386</v>
      </c>
      <c r="O96" s="24">
        <f t="shared" si="53"/>
        <v>0</v>
      </c>
      <c r="P96" s="25">
        <f t="shared" si="53"/>
        <v>14.038863973859891</v>
      </c>
      <c r="Q96" s="25">
        <f t="shared" si="53"/>
        <v>6.4712672276697134</v>
      </c>
      <c r="R96" s="25">
        <f t="shared" si="53"/>
        <v>10.467289054746029</v>
      </c>
      <c r="S96" s="26">
        <f t="shared" si="54"/>
        <v>8.9530695911270168</v>
      </c>
      <c r="T96" s="26">
        <f t="shared" si="54"/>
        <v>9.4305907882475992</v>
      </c>
      <c r="U96" s="27">
        <f t="shared" si="55"/>
        <v>9.5544342813043208</v>
      </c>
      <c r="V96" s="27">
        <f t="shared" si="55"/>
        <v>8.7093059028152542</v>
      </c>
      <c r="W96" s="28">
        <f t="shared" si="55"/>
        <v>25.213352368836304</v>
      </c>
      <c r="X96" s="28">
        <f t="shared" si="55"/>
        <v>12.731698245827198</v>
      </c>
      <c r="Y96" t="e">
        <f>NA()</f>
        <v>#N/A</v>
      </c>
      <c r="Z96" s="23">
        <f t="shared" si="58"/>
        <v>4.7977893975148582</v>
      </c>
      <c r="AA96" s="23">
        <f t="shared" si="59"/>
        <v>17.834055357845514</v>
      </c>
      <c r="AE96">
        <v>11</v>
      </c>
      <c r="AG96">
        <f t="shared" si="60"/>
        <v>10.124512523078607</v>
      </c>
      <c r="AH96" s="22">
        <f t="shared" si="61"/>
        <v>3.2546417497625653</v>
      </c>
      <c r="AI96" s="22">
        <f t="shared" si="61"/>
        <v>12.593802968993161</v>
      </c>
      <c r="AJ96" s="22">
        <f t="shared" si="61"/>
        <v>4.9384695111029089</v>
      </c>
      <c r="AK96" s="22">
        <f t="shared" si="61"/>
        <v>13.552653166324381</v>
      </c>
      <c r="AL96" s="22">
        <f t="shared" si="61"/>
        <v>1.9236134430729406</v>
      </c>
      <c r="AM96" s="23">
        <f t="shared" si="62"/>
        <v>4.9151396551304307</v>
      </c>
      <c r="AN96" s="22">
        <f t="shared" si="56"/>
        <v>2.9148185430886144</v>
      </c>
      <c r="AO96" s="24">
        <f t="shared" si="56"/>
        <v>2.6075173310570552</v>
      </c>
      <c r="AP96" s="24">
        <f t="shared" si="56"/>
        <v>0</v>
      </c>
      <c r="AQ96" s="25">
        <f t="shared" si="56"/>
        <v>14.233979079916439</v>
      </c>
      <c r="AR96" s="25">
        <f t="shared" si="56"/>
        <v>6.5805096225135857</v>
      </c>
      <c r="AS96" s="25">
        <f t="shared" si="56"/>
        <v>10.736053885069918</v>
      </c>
      <c r="AT96" s="26">
        <f t="shared" si="63"/>
        <v>9.0862191455138639</v>
      </c>
      <c r="AU96" s="26">
        <f t="shared" si="63"/>
        <v>9.5975504958768685</v>
      </c>
      <c r="AV96" s="27">
        <f t="shared" si="64"/>
        <v>9.7103554122821674</v>
      </c>
      <c r="AW96" s="27">
        <f t="shared" si="64"/>
        <v>8.8502401390434287</v>
      </c>
      <c r="AX96" s="28">
        <f t="shared" si="64"/>
        <v>25.542609347586172</v>
      </c>
      <c r="AY96" s="28">
        <f t="shared" si="64"/>
        <v>12.922086332304261</v>
      </c>
      <c r="AZ96" t="e">
        <f>NA()</f>
        <v>#N/A</v>
      </c>
      <c r="BA96" s="23">
        <f t="shared" si="65"/>
        <v>4.9151396551304307</v>
      </c>
      <c r="BB96" s="23">
        <f t="shared" si="66"/>
        <v>18.004953475694787</v>
      </c>
    </row>
    <row r="97" spans="4:54" x14ac:dyDescent="0.3">
      <c r="D97">
        <v>12</v>
      </c>
      <c r="F97">
        <v>11</v>
      </c>
      <c r="G97" s="22">
        <f t="shared" si="53"/>
        <v>4.2204545420351671</v>
      </c>
      <c r="H97" s="22">
        <f t="shared" si="53"/>
        <v>14.013341874852708</v>
      </c>
      <c r="I97" s="22">
        <f t="shared" si="53"/>
        <v>6.0020202946682701</v>
      </c>
      <c r="J97" s="22">
        <f t="shared" si="53"/>
        <v>15.070481213273251</v>
      </c>
      <c r="K97" s="22">
        <f t="shared" si="53"/>
        <v>2.4078792495097057</v>
      </c>
      <c r="L97" s="23">
        <f t="shared" si="57"/>
        <v>5.7585809348610253</v>
      </c>
      <c r="M97" s="22">
        <f t="shared" si="53"/>
        <v>3.3548532392511761</v>
      </c>
      <c r="N97" s="24">
        <f t="shared" si="53"/>
        <v>2.9314868638973381</v>
      </c>
      <c r="O97" s="24">
        <f t="shared" si="53"/>
        <v>0</v>
      </c>
      <c r="P97" s="25">
        <f t="shared" si="53"/>
        <v>15.602473613985044</v>
      </c>
      <c r="Q97" s="25">
        <f t="shared" si="53"/>
        <v>7.3522979082652347</v>
      </c>
      <c r="R97" s="25">
        <f t="shared" si="53"/>
        <v>12.674741747597929</v>
      </c>
      <c r="S97" s="26">
        <f t="shared" si="54"/>
        <v>10.023234450858652</v>
      </c>
      <c r="T97" s="26">
        <f t="shared" si="54"/>
        <v>10.783898478398477</v>
      </c>
      <c r="U97" s="27">
        <f t="shared" si="55"/>
        <v>10.814794731690949</v>
      </c>
      <c r="V97" s="27">
        <f t="shared" si="55"/>
        <v>9.8478149172501066</v>
      </c>
      <c r="W97" s="28">
        <f t="shared" si="55"/>
        <v>27.827519936418298</v>
      </c>
      <c r="X97" s="28">
        <f t="shared" si="55"/>
        <v>14.258670756876052</v>
      </c>
      <c r="Y97" t="e">
        <f>NA()</f>
        <v>#N/A</v>
      </c>
      <c r="Z97" s="23">
        <f t="shared" si="58"/>
        <v>5.7585809348610253</v>
      </c>
      <c r="AA97" s="23">
        <f t="shared" si="59"/>
        <v>19.177190766483434</v>
      </c>
      <c r="AE97">
        <v>12</v>
      </c>
      <c r="AG97">
        <f t="shared" si="60"/>
        <v>10.647759196839573</v>
      </c>
      <c r="AH97" s="22">
        <f t="shared" si="61"/>
        <v>3.8150340749908183</v>
      </c>
      <c r="AI97" s="22">
        <f t="shared" si="61"/>
        <v>13.440367040099424</v>
      </c>
      <c r="AJ97" s="22">
        <f t="shared" si="61"/>
        <v>5.5624915744232037</v>
      </c>
      <c r="AK97" s="22">
        <f t="shared" si="61"/>
        <v>14.458048854081726</v>
      </c>
      <c r="AL97" s="22">
        <f t="shared" si="61"/>
        <v>2.206812828649733</v>
      </c>
      <c r="AM97" s="23">
        <f t="shared" si="62"/>
        <v>5.4156737229311602</v>
      </c>
      <c r="AN97" s="22">
        <f t="shared" si="56"/>
        <v>3.1755146506144198</v>
      </c>
      <c r="AO97" s="24">
        <f t="shared" si="56"/>
        <v>2.8002276812228675</v>
      </c>
      <c r="AP97" s="24">
        <f t="shared" si="56"/>
        <v>0</v>
      </c>
      <c r="AQ97" s="25">
        <f t="shared" si="56"/>
        <v>15.052682588487757</v>
      </c>
      <c r="AR97" s="25">
        <f t="shared" si="56"/>
        <v>7.0411156625593829</v>
      </c>
      <c r="AS97" s="25">
        <f t="shared" si="56"/>
        <v>11.885161387821549</v>
      </c>
      <c r="AT97" s="26">
        <f t="shared" si="63"/>
        <v>9.6461481645362106</v>
      </c>
      <c r="AU97" s="26">
        <f t="shared" si="63"/>
        <v>10.304135947180043</v>
      </c>
      <c r="AV97" s="27">
        <f t="shared" si="64"/>
        <v>10.36884203002773</v>
      </c>
      <c r="AW97" s="27">
        <f t="shared" si="64"/>
        <v>9.4451593497713731</v>
      </c>
      <c r="AX97" s="28">
        <f t="shared" si="64"/>
        <v>26.914720459910715</v>
      </c>
      <c r="AY97" s="28">
        <f t="shared" si="64"/>
        <v>13.721486342979087</v>
      </c>
      <c r="AZ97" t="e">
        <f>NA()</f>
        <v>#N/A</v>
      </c>
      <c r="BA97" s="23">
        <f t="shared" si="65"/>
        <v>5.4156737229311602</v>
      </c>
      <c r="BB97" s="23">
        <f t="shared" si="66"/>
        <v>18.711680191058132</v>
      </c>
    </row>
    <row r="98" spans="4:54" x14ac:dyDescent="0.3">
      <c r="D98">
        <v>13</v>
      </c>
      <c r="F98">
        <v>12</v>
      </c>
      <c r="G98" s="22">
        <f t="shared" si="53"/>
        <v>5.4929562366560605</v>
      </c>
      <c r="H98" s="22">
        <f t="shared" si="53"/>
        <v>15.650738233245894</v>
      </c>
      <c r="I98" s="22">
        <f t="shared" si="53"/>
        <v>7.3314506224546507</v>
      </c>
      <c r="J98" s="22">
        <f t="shared" si="53"/>
        <v>16.819042986714475</v>
      </c>
      <c r="K98" s="22">
        <f t="shared" si="53"/>
        <v>3.0216945957010362</v>
      </c>
      <c r="L98" s="23">
        <f t="shared" si="57"/>
        <v>6.7522130507230367</v>
      </c>
      <c r="M98" s="22">
        <f t="shared" si="53"/>
        <v>3.8795148481810222</v>
      </c>
      <c r="N98" s="24">
        <f t="shared" si="53"/>
        <v>3.3101459484827593</v>
      </c>
      <c r="O98" s="24">
        <f t="shared" si="53"/>
        <v>0</v>
      </c>
      <c r="P98" s="25">
        <f t="shared" si="53"/>
        <v>17.15579571653435</v>
      </c>
      <c r="Q98" s="25">
        <f t="shared" si="53"/>
        <v>8.2384691424537433</v>
      </c>
      <c r="R98" s="25">
        <f t="shared" si="53"/>
        <v>14.971822219743638</v>
      </c>
      <c r="S98" s="26">
        <f t="shared" si="54"/>
        <v>11.092934615709376</v>
      </c>
      <c r="T98" s="26">
        <f t="shared" si="54"/>
        <v>12.160753402342285</v>
      </c>
      <c r="U98" s="27">
        <f t="shared" si="55"/>
        <v>12.090372313493006</v>
      </c>
      <c r="V98" s="27">
        <f t="shared" si="55"/>
        <v>10.998488070566356</v>
      </c>
      <c r="W98" s="28">
        <f t="shared" si="55"/>
        <v>30.368601102808956</v>
      </c>
      <c r="X98" s="28">
        <f t="shared" si="55"/>
        <v>15.776992054554343</v>
      </c>
      <c r="Y98" t="e">
        <f>NA()</f>
        <v>#N/A</v>
      </c>
      <c r="Z98" s="23">
        <f t="shared" si="58"/>
        <v>6.7522130507230367</v>
      </c>
      <c r="AA98" s="23">
        <f t="shared" si="59"/>
        <v>20.455204034744245</v>
      </c>
      <c r="AE98">
        <v>13</v>
      </c>
      <c r="AG98">
        <f t="shared" si="60"/>
        <v>11.198047871978659</v>
      </c>
      <c r="AH98" s="22">
        <f t="shared" si="61"/>
        <v>4.4582845792762145</v>
      </c>
      <c r="AI98" s="22">
        <f t="shared" si="61"/>
        <v>14.336455000997098</v>
      </c>
      <c r="AJ98" s="22">
        <f t="shared" si="61"/>
        <v>6.2558541542203425</v>
      </c>
      <c r="AK98" s="22">
        <f t="shared" si="61"/>
        <v>15.415717440162563</v>
      </c>
      <c r="AL98" s="22">
        <f t="shared" si="61"/>
        <v>2.5244920026476749</v>
      </c>
      <c r="AM98" s="23">
        <f t="shared" si="62"/>
        <v>5.953204035444231</v>
      </c>
      <c r="AN98" s="22">
        <f t="shared" si="56"/>
        <v>3.4569825237840108</v>
      </c>
      <c r="AO98" s="24">
        <f t="shared" si="56"/>
        <v>3.0057955438589548</v>
      </c>
      <c r="AP98" s="24">
        <f t="shared" si="56"/>
        <v>0</v>
      </c>
      <c r="AQ98" s="25">
        <f t="shared" si="56"/>
        <v>15.911041110329871</v>
      </c>
      <c r="AR98" s="25">
        <f t="shared" si="56"/>
        <v>7.5275511671548241</v>
      </c>
      <c r="AS98" s="25">
        <f t="shared" si="56"/>
        <v>13.12365335007552</v>
      </c>
      <c r="AT98" s="26">
        <f t="shared" si="63"/>
        <v>10.235233550384642</v>
      </c>
      <c r="AU98" s="26">
        <f t="shared" si="63"/>
        <v>11.054945193716254</v>
      </c>
      <c r="AV98" s="27">
        <f t="shared" si="64"/>
        <v>11.066372522568233</v>
      </c>
      <c r="AW98" s="27">
        <f t="shared" si="64"/>
        <v>10.074881258171549</v>
      </c>
      <c r="AX98" s="28">
        <f t="shared" si="64"/>
        <v>28.336767853486723</v>
      </c>
      <c r="AY98" s="28">
        <f t="shared" si="64"/>
        <v>14.56024356956461</v>
      </c>
      <c r="AZ98" t="e">
        <f>NA()</f>
        <v>#N/A</v>
      </c>
      <c r="BA98" s="23">
        <f t="shared" si="65"/>
        <v>5.953204035444231</v>
      </c>
      <c r="BB98" s="23">
        <f t="shared" si="66"/>
        <v>19.435367701888968</v>
      </c>
    </row>
    <row r="99" spans="4:54" x14ac:dyDescent="0.3">
      <c r="D99">
        <v>14</v>
      </c>
      <c r="F99">
        <v>13</v>
      </c>
      <c r="G99" s="22">
        <f t="shared" si="53"/>
        <v>6.9390440003459348</v>
      </c>
      <c r="H99" s="22">
        <f t="shared" si="53"/>
        <v>17.299405583541677</v>
      </c>
      <c r="I99" s="22">
        <f t="shared" si="53"/>
        <v>8.7743314267901837</v>
      </c>
      <c r="J99" s="22">
        <f t="shared" si="53"/>
        <v>18.57727786249335</v>
      </c>
      <c r="K99" s="22">
        <f t="shared" si="53"/>
        <v>3.6935155913906939</v>
      </c>
      <c r="L99" s="23">
        <f t="shared" si="57"/>
        <v>7.7653563709521141</v>
      </c>
      <c r="M99" s="22">
        <f t="shared" si="53"/>
        <v>4.4248167126247884</v>
      </c>
      <c r="N99" s="24">
        <f t="shared" si="53"/>
        <v>3.6965369565682296</v>
      </c>
      <c r="O99" s="24">
        <f t="shared" si="53"/>
        <v>0</v>
      </c>
      <c r="P99" s="25">
        <f t="shared" si="53"/>
        <v>18.695415563428789</v>
      </c>
      <c r="Q99" s="25">
        <f t="shared" si="53"/>
        <v>9.1251789008577315</v>
      </c>
      <c r="R99" s="25">
        <f t="shared" si="53"/>
        <v>17.325410448061735</v>
      </c>
      <c r="S99" s="26">
        <f t="shared" si="54"/>
        <v>12.1589574065981</v>
      </c>
      <c r="T99" s="26">
        <f t="shared" si="54"/>
        <v>13.554231768525515</v>
      </c>
      <c r="U99" s="27">
        <f t="shared" si="55"/>
        <v>13.376420986842094</v>
      </c>
      <c r="V99" s="27">
        <f t="shared" si="55"/>
        <v>12.157081864310982</v>
      </c>
      <c r="W99" s="28">
        <f t="shared" si="55"/>
        <v>32.83155262962007</v>
      </c>
      <c r="X99" s="28">
        <f t="shared" si="55"/>
        <v>17.281308542565668</v>
      </c>
      <c r="Y99" t="e">
        <f>NA()</f>
        <v>#N/A</v>
      </c>
      <c r="Z99" s="23">
        <f t="shared" si="58"/>
        <v>7.7653563709521141</v>
      </c>
      <c r="AA99" s="23">
        <f t="shared" si="59"/>
        <v>21.671252620275201</v>
      </c>
      <c r="AE99">
        <v>14</v>
      </c>
      <c r="AG99">
        <f t="shared" si="60"/>
        <v>11.776776110822025</v>
      </c>
      <c r="AH99" s="22">
        <f t="shared" si="61"/>
        <v>5.1935366261920652</v>
      </c>
      <c r="AI99" s="22">
        <f t="shared" si="61"/>
        <v>15.284055968851703</v>
      </c>
      <c r="AJ99" s="22">
        <f t="shared" si="61"/>
        <v>7.0245187445988941</v>
      </c>
      <c r="AK99" s="22">
        <f t="shared" si="61"/>
        <v>16.427670184709353</v>
      </c>
      <c r="AL99" s="22">
        <f t="shared" si="61"/>
        <v>2.8793870547089853</v>
      </c>
      <c r="AM99" s="23">
        <f t="shared" si="62"/>
        <v>6.5282718395797241</v>
      </c>
      <c r="AN99" s="22">
        <f t="shared" si="56"/>
        <v>3.7605059940921088</v>
      </c>
      <c r="AO99" s="24">
        <f t="shared" si="56"/>
        <v>3.2248989456642714</v>
      </c>
      <c r="AP99" s="24">
        <f t="shared" si="56"/>
        <v>0</v>
      </c>
      <c r="AQ99" s="25">
        <f t="shared" si="56"/>
        <v>16.810135179269626</v>
      </c>
      <c r="AR99" s="25">
        <f t="shared" si="56"/>
        <v>8.0404572621980588</v>
      </c>
      <c r="AS99" s="25">
        <f t="shared" si="56"/>
        <v>14.453041657697858</v>
      </c>
      <c r="AT99" s="26">
        <f t="shared" si="63"/>
        <v>10.854366320670712</v>
      </c>
      <c r="AU99" s="26">
        <f t="shared" si="63"/>
        <v>11.851735514499804</v>
      </c>
      <c r="AV99" s="27">
        <f t="shared" si="64"/>
        <v>11.804568387105592</v>
      </c>
      <c r="AW99" s="27">
        <f t="shared" si="64"/>
        <v>10.7408037076613</v>
      </c>
      <c r="AX99" s="28">
        <f t="shared" si="64"/>
        <v>29.807996646345863</v>
      </c>
      <c r="AY99" s="28">
        <f t="shared" si="64"/>
        <v>15.439108266208033</v>
      </c>
      <c r="AZ99" t="e">
        <f>NA()</f>
        <v>#N/A</v>
      </c>
      <c r="BA99" s="23">
        <f t="shared" si="65"/>
        <v>6.5282718395797241</v>
      </c>
      <c r="BB99" s="23">
        <f t="shared" si="66"/>
        <v>20.175402284695512</v>
      </c>
    </row>
    <row r="100" spans="4:54" x14ac:dyDescent="0.3">
      <c r="D100">
        <v>15</v>
      </c>
      <c r="F100">
        <v>14</v>
      </c>
      <c r="G100" s="22">
        <f t="shared" si="53"/>
        <v>8.5478511027415145</v>
      </c>
      <c r="H100" s="22">
        <f t="shared" si="53"/>
        <v>18.954148627136412</v>
      </c>
      <c r="I100" s="22">
        <f t="shared" si="53"/>
        <v>10.320872248057585</v>
      </c>
      <c r="J100" s="22">
        <f t="shared" si="53"/>
        <v>20.339628072160494</v>
      </c>
      <c r="K100" s="22">
        <f t="shared" si="53"/>
        <v>4.4156527735588975</v>
      </c>
      <c r="L100" s="23">
        <f t="shared" si="57"/>
        <v>8.7862426922237997</v>
      </c>
      <c r="M100" s="22">
        <f t="shared" si="53"/>
        <v>4.9879847230501522</v>
      </c>
      <c r="N100" s="24">
        <f t="shared" si="53"/>
        <v>4.0893107240166318</v>
      </c>
      <c r="O100" s="24">
        <f t="shared" si="53"/>
        <v>0</v>
      </c>
      <c r="P100" s="25">
        <f t="shared" si="53"/>
        <v>20.218546145019527</v>
      </c>
      <c r="Q100" s="25">
        <f t="shared" si="53"/>
        <v>10.008541131584765</v>
      </c>
      <c r="R100" s="25">
        <f t="shared" si="53"/>
        <v>19.705903367630178</v>
      </c>
      <c r="S100" s="26">
        <f t="shared" si="54"/>
        <v>13.218620288034307</v>
      </c>
      <c r="T100" s="26">
        <f t="shared" si="54"/>
        <v>14.958302371158405</v>
      </c>
      <c r="U100" s="27">
        <f t="shared" si="55"/>
        <v>14.668844743212606</v>
      </c>
      <c r="V100" s="27">
        <f t="shared" si="55"/>
        <v>13.319945325037002</v>
      </c>
      <c r="W100" s="28">
        <f t="shared" si="55"/>
        <v>35.213061674795718</v>
      </c>
      <c r="X100" s="28">
        <f t="shared" si="55"/>
        <v>18.767251989056817</v>
      </c>
      <c r="Y100" t="e">
        <f>NA()</f>
        <v>#N/A</v>
      </c>
      <c r="Z100" s="23">
        <f t="shared" si="58"/>
        <v>8.7862426922237997</v>
      </c>
      <c r="AA100" s="23">
        <f t="shared" si="59"/>
        <v>22.828340890872127</v>
      </c>
      <c r="AE100">
        <v>15</v>
      </c>
      <c r="AG100">
        <f t="shared" si="60"/>
        <v>12.385413703354873</v>
      </c>
      <c r="AH100" s="22">
        <f t="shared" si="61"/>
        <v>6.0302612955617008</v>
      </c>
      <c r="AI100" s="22">
        <f t="shared" si="61"/>
        <v>16.285123482538928</v>
      </c>
      <c r="AJ100" s="22">
        <f t="shared" si="61"/>
        <v>7.8746444091831558</v>
      </c>
      <c r="AK100" s="22">
        <f t="shared" si="61"/>
        <v>17.495867758775997</v>
      </c>
      <c r="AL100" s="22">
        <f t="shared" si="61"/>
        <v>3.2741624349943019</v>
      </c>
      <c r="AM100" s="23">
        <f t="shared" si="62"/>
        <v>7.1410603647291913</v>
      </c>
      <c r="AN100" s="22">
        <f t="shared" si="56"/>
        <v>4.0873936777622726</v>
      </c>
      <c r="AO100" s="24">
        <f t="shared" si="56"/>
        <v>3.4582279421321704</v>
      </c>
      <c r="AP100" s="24">
        <f t="shared" si="56"/>
        <v>0</v>
      </c>
      <c r="AQ100" s="25">
        <f t="shared" si="56"/>
        <v>17.750974003997737</v>
      </c>
      <c r="AR100" s="25">
        <f t="shared" si="56"/>
        <v>8.5803825673205374</v>
      </c>
      <c r="AS100" s="25">
        <f t="shared" si="56"/>
        <v>15.87393531578142</v>
      </c>
      <c r="AT100" s="26">
        <f t="shared" si="63"/>
        <v>11.504387242730076</v>
      </c>
      <c r="AU100" s="26">
        <f t="shared" si="63"/>
        <v>12.696198399285333</v>
      </c>
      <c r="AV100" s="27">
        <f t="shared" si="64"/>
        <v>12.58503008616994</v>
      </c>
      <c r="AW100" s="27">
        <f t="shared" si="64"/>
        <v>11.444299539169881</v>
      </c>
      <c r="AX100" s="28">
        <f t="shared" si="64"/>
        <v>31.327324607342302</v>
      </c>
      <c r="AY100" s="28">
        <f t="shared" si="64"/>
        <v>16.358693525454189</v>
      </c>
      <c r="AZ100" t="e">
        <f>NA()</f>
        <v>#N/A</v>
      </c>
      <c r="BA100" s="23">
        <f t="shared" si="65"/>
        <v>7.1410603647291913</v>
      </c>
      <c r="BB100" s="23">
        <f t="shared" si="66"/>
        <v>20.931056989914453</v>
      </c>
    </row>
    <row r="101" spans="4:54" x14ac:dyDescent="0.3">
      <c r="D101">
        <v>16</v>
      </c>
      <c r="F101">
        <v>15</v>
      </c>
      <c r="G101" s="22">
        <f t="shared" si="53"/>
        <v>10.305669768557131</v>
      </c>
      <c r="H101" s="22">
        <f t="shared" si="53"/>
        <v>20.610476342076922</v>
      </c>
      <c r="I101" s="22">
        <f t="shared" si="53"/>
        <v>11.960913567405131</v>
      </c>
      <c r="J101" s="22">
        <f t="shared" si="53"/>
        <v>22.101307261277125</v>
      </c>
      <c r="K101" s="22">
        <f t="shared" si="53"/>
        <v>5.1800631387871485</v>
      </c>
      <c r="L101" s="23">
        <f t="shared" si="57"/>
        <v>9.8046920688547878</v>
      </c>
      <c r="M101" s="22">
        <f t="shared" si="53"/>
        <v>5.5664555747584146</v>
      </c>
      <c r="N101" s="24">
        <f t="shared" si="53"/>
        <v>4.4872662384055806</v>
      </c>
      <c r="O101" s="24">
        <f t="shared" si="53"/>
        <v>0</v>
      </c>
      <c r="P101" s="25">
        <f t="shared" si="53"/>
        <v>21.722908378904329</v>
      </c>
      <c r="Q101" s="25">
        <f t="shared" si="53"/>
        <v>10.885278149968791</v>
      </c>
      <c r="R101" s="25">
        <f t="shared" si="53"/>
        <v>22.087445932789997</v>
      </c>
      <c r="S101" s="26">
        <f t="shared" si="54"/>
        <v>14.269675917808428</v>
      </c>
      <c r="T101" s="26">
        <f t="shared" si="54"/>
        <v>16.367701552652605</v>
      </c>
      <c r="U101" s="27">
        <f t="shared" si="55"/>
        <v>15.964091370727317</v>
      </c>
      <c r="V101" s="27">
        <f t="shared" si="55"/>
        <v>14.483922406643554</v>
      </c>
      <c r="W101" s="28">
        <f t="shared" si="55"/>
        <v>37.511168641679468</v>
      </c>
      <c r="X101" s="28">
        <f t="shared" si="55"/>
        <v>20.231264459040634</v>
      </c>
      <c r="Y101" t="e">
        <f>NA()</f>
        <v>#N/A</v>
      </c>
      <c r="Z101" s="23">
        <f t="shared" si="58"/>
        <v>9.8046920688547878</v>
      </c>
      <c r="AA101" s="23">
        <f t="shared" si="59"/>
        <v>23.929327547065984</v>
      </c>
      <c r="AE101">
        <v>16</v>
      </c>
      <c r="AG101">
        <f t="shared" si="60"/>
        <v>13.025506400031523</v>
      </c>
      <c r="AH101" s="22">
        <f t="shared" si="61"/>
        <v>6.9781096196178876</v>
      </c>
      <c r="AI101" s="22">
        <f t="shared" si="61"/>
        <v>17.341557066210495</v>
      </c>
      <c r="AJ101" s="22">
        <f t="shared" si="61"/>
        <v>8.8125324457103247</v>
      </c>
      <c r="AK101" s="22">
        <f t="shared" si="61"/>
        <v>18.622199764886407</v>
      </c>
      <c r="AL101" s="22">
        <f t="shared" si="61"/>
        <v>3.7113431044679324</v>
      </c>
      <c r="AM101" s="23">
        <f t="shared" si="62"/>
        <v>7.7913458412329177</v>
      </c>
      <c r="AN101" s="22">
        <f t="shared" si="56"/>
        <v>4.4389703818934398</v>
      </c>
      <c r="AO101" s="24">
        <f t="shared" si="56"/>
        <v>3.7064812703960262</v>
      </c>
      <c r="AP101" s="24">
        <f t="shared" si="56"/>
        <v>0</v>
      </c>
      <c r="AQ101" s="25">
        <f t="shared" si="56"/>
        <v>18.734480728059882</v>
      </c>
      <c r="AR101" s="25">
        <f t="shared" si="56"/>
        <v>9.1477670123919328</v>
      </c>
      <c r="AS101" s="25">
        <f t="shared" si="56"/>
        <v>17.385911666491637</v>
      </c>
      <c r="AT101" s="26">
        <f t="shared" si="63"/>
        <v>12.186075022223816</v>
      </c>
      <c r="AU101" s="26">
        <f t="shared" si="63"/>
        <v>13.589936791645828</v>
      </c>
      <c r="AV101" s="27">
        <f t="shared" si="64"/>
        <v>13.409322987404071</v>
      </c>
      <c r="AW101" s="27">
        <f t="shared" si="64"/>
        <v>12.186703635014736</v>
      </c>
      <c r="AX101" s="28">
        <f t="shared" si="64"/>
        <v>32.893319396865408</v>
      </c>
      <c r="AY101" s="28">
        <f t="shared" si="64"/>
        <v>17.319454633113178</v>
      </c>
      <c r="AZ101" t="e">
        <f>NA()</f>
        <v>#N/A</v>
      </c>
      <c r="BA101" s="23">
        <f t="shared" si="65"/>
        <v>7.7913458412329177</v>
      </c>
      <c r="BB101" s="23">
        <f t="shared" si="66"/>
        <v>21.701486086224918</v>
      </c>
    </row>
    <row r="102" spans="4:54" x14ac:dyDescent="0.3">
      <c r="D102">
        <v>17</v>
      </c>
      <c r="F102">
        <v>16</v>
      </c>
      <c r="G102" s="22">
        <f t="shared" ref="G102:K117" si="67">G30*G$12</f>
        <v>12.196771158912759</v>
      </c>
      <c r="H102" s="22">
        <f t="shared" si="67"/>
        <v>22.264493213776117</v>
      </c>
      <c r="I102" s="22">
        <f t="shared" si="67"/>
        <v>13.684160910207021</v>
      </c>
      <c r="J102" s="22">
        <f t="shared" si="67"/>
        <v>23.858180806910553</v>
      </c>
      <c r="K102" s="22">
        <f t="shared" si="67"/>
        <v>5.9786567483959008</v>
      </c>
      <c r="L102" s="23">
        <f t="shared" si="57"/>
        <v>10.812067753564458</v>
      </c>
      <c r="M102" s="22">
        <f t="shared" ref="M102:R117" si="68">M30*M$12</f>
        <v>6.1578628920313232</v>
      </c>
      <c r="N102" s="24">
        <f t="shared" si="68"/>
        <v>4.8893299264683261</v>
      </c>
      <c r="O102" s="24">
        <f t="shared" si="68"/>
        <v>0</v>
      </c>
      <c r="P102" s="25">
        <f t="shared" si="68"/>
        <v>23.206639714297221</v>
      </c>
      <c r="Q102" s="25">
        <f t="shared" si="68"/>
        <v>11.752632604568785</v>
      </c>
      <c r="R102" s="25">
        <f t="shared" si="68"/>
        <v>24.447934455477832</v>
      </c>
      <c r="S102" s="26">
        <f t="shared" ref="S102:T117" si="69">S30</f>
        <v>15.310238705809169</v>
      </c>
      <c r="T102" s="26">
        <f t="shared" si="69"/>
        <v>17.777831172940239</v>
      </c>
      <c r="U102" s="27">
        <f t="shared" ref="U102:X117" si="70">U30*U$12</f>
        <v>17.259069184775292</v>
      </c>
      <c r="V102" s="27">
        <f t="shared" si="70"/>
        <v>15.646275553235427</v>
      </c>
      <c r="W102" s="28">
        <f t="shared" si="70"/>
        <v>39.724977245064537</v>
      </c>
      <c r="X102" s="28">
        <f t="shared" si="70"/>
        <v>21.670460956504932</v>
      </c>
      <c r="Y102" t="e">
        <f>NA()</f>
        <v>#N/A</v>
      </c>
      <c r="Z102" s="23">
        <f t="shared" si="58"/>
        <v>10.812067753564458</v>
      </c>
      <c r="AA102" s="23">
        <f t="shared" si="59"/>
        <v>24.976932684824039</v>
      </c>
      <c r="AE102">
        <v>17</v>
      </c>
      <c r="AG102">
        <f t="shared" si="60"/>
        <v>13.698679837501498</v>
      </c>
      <c r="AH102" s="22">
        <f t="shared" si="61"/>
        <v>8.0467275429202072</v>
      </c>
      <c r="AI102" s="22">
        <f t="shared" si="61"/>
        <v>18.455181732420634</v>
      </c>
      <c r="AJ102" s="22">
        <f t="shared" si="61"/>
        <v>9.8445577711554151</v>
      </c>
      <c r="AK102" s="22">
        <f t="shared" si="61"/>
        <v>19.808462102800032</v>
      </c>
      <c r="AL102" s="22">
        <f t="shared" si="61"/>
        <v>4.1932378643573882</v>
      </c>
      <c r="AM102" s="23">
        <f t="shared" si="62"/>
        <v>8.4784513129769969</v>
      </c>
      <c r="AN102" s="22">
        <f t="shared" ref="AN102:AS117" si="71">AN30*AN$12</f>
        <v>4.8165669186168207</v>
      </c>
      <c r="AO102" s="24">
        <f t="shared" si="71"/>
        <v>3.9703624204631813</v>
      </c>
      <c r="AP102" s="24">
        <f t="shared" si="71"/>
        <v>0</v>
      </c>
      <c r="AQ102" s="25">
        <f t="shared" si="71"/>
        <v>19.761476541299761</v>
      </c>
      <c r="AR102" s="25">
        <f t="shared" si="71"/>
        <v>9.7429248189937514</v>
      </c>
      <c r="AS102" s="25">
        <f t="shared" si="71"/>
        <v>18.987395261186876</v>
      </c>
      <c r="AT102" s="26">
        <f t="shared" si="63"/>
        <v>12.900133506967647</v>
      </c>
      <c r="AU102" s="26">
        <f t="shared" si="63"/>
        <v>14.534440082117657</v>
      </c>
      <c r="AV102" s="27">
        <f t="shared" si="64"/>
        <v>14.278961663532719</v>
      </c>
      <c r="AW102" s="27">
        <f t="shared" si="64"/>
        <v>12.969298514812968</v>
      </c>
      <c r="AX102" s="28">
        <f t="shared" si="64"/>
        <v>34.504177586315009</v>
      </c>
      <c r="AY102" s="28">
        <f t="shared" si="64"/>
        <v>18.321667483468993</v>
      </c>
      <c r="AZ102" t="e">
        <f>NA()</f>
        <v>#N/A</v>
      </c>
      <c r="BA102" s="23">
        <f t="shared" si="65"/>
        <v>8.4784513129769969</v>
      </c>
      <c r="BB102" s="23">
        <f t="shared" si="66"/>
        <v>22.485720078464922</v>
      </c>
    </row>
    <row r="103" spans="4:54" x14ac:dyDescent="0.3">
      <c r="D103">
        <v>18</v>
      </c>
      <c r="F103">
        <v>17</v>
      </c>
      <c r="G103" s="22">
        <f t="shared" si="67"/>
        <v>14.20414149637973</v>
      </c>
      <c r="H103" s="22">
        <f t="shared" si="67"/>
        <v>23.912812394317161</v>
      </c>
      <c r="I103" s="22">
        <f t="shared" si="67"/>
        <v>15.480371472747098</v>
      </c>
      <c r="J103" s="22">
        <f t="shared" si="67"/>
        <v>25.60667020045204</v>
      </c>
      <c r="K103" s="22">
        <f t="shared" si="67"/>
        <v>6.803535300321701</v>
      </c>
      <c r="L103" s="23">
        <f t="shared" si="57"/>
        <v>11.801185206710969</v>
      </c>
      <c r="M103" s="22">
        <f t="shared" si="68"/>
        <v>6.7600242154945391</v>
      </c>
      <c r="N103" s="24">
        <f t="shared" si="68"/>
        <v>5.294538953040731</v>
      </c>
      <c r="O103" s="24">
        <f t="shared" si="68"/>
        <v>0</v>
      </c>
      <c r="P103" s="25">
        <f t="shared" si="68"/>
        <v>24.668222968628442</v>
      </c>
      <c r="Q103" s="25">
        <f t="shared" si="68"/>
        <v>12.608294441270525</v>
      </c>
      <c r="R103" s="25">
        <f t="shared" si="68"/>
        <v>26.768867710077775</v>
      </c>
      <c r="S103" s="26">
        <f t="shared" si="69"/>
        <v>16.338726888369099</v>
      </c>
      <c r="T103" s="26">
        <f t="shared" si="69"/>
        <v>19.184673994489337</v>
      </c>
      <c r="U103" s="27">
        <f t="shared" si="70"/>
        <v>18.551080492084605</v>
      </c>
      <c r="V103" s="27">
        <f t="shared" si="70"/>
        <v>16.804624672202607</v>
      </c>
      <c r="W103" s="28">
        <f t="shared" si="70"/>
        <v>41.854428279055206</v>
      </c>
      <c r="X103" s="28">
        <f t="shared" si="70"/>
        <v>23.082519744507277</v>
      </c>
      <c r="Y103" t="e">
        <f>NA()</f>
        <v>#N/A</v>
      </c>
      <c r="Z103" s="23">
        <f t="shared" si="58"/>
        <v>11.801185206710969</v>
      </c>
      <c r="AA103" s="23">
        <f t="shared" si="59"/>
        <v>25.973744515814882</v>
      </c>
      <c r="AE103">
        <v>18</v>
      </c>
      <c r="AG103">
        <f t="shared" si="60"/>
        <v>14.40664366722172</v>
      </c>
      <c r="AH103" s="22">
        <f t="shared" ref="AH103:AL118" si="72">AH31*AH$12</f>
        <v>9.2455324488940853</v>
      </c>
      <c r="AI103" s="22">
        <f t="shared" si="72"/>
        <v>19.627725370687514</v>
      </c>
      <c r="AJ103" s="22">
        <f t="shared" si="72"/>
        <v>10.977086063482584</v>
      </c>
      <c r="AK103" s="22">
        <f t="shared" si="72"/>
        <v>21.05633214606264</v>
      </c>
      <c r="AL103" s="22">
        <f t="shared" si="72"/>
        <v>4.7218549298487353</v>
      </c>
      <c r="AM103" s="23">
        <f t="shared" si="62"/>
        <v>9.2012051857101138</v>
      </c>
      <c r="AN103" s="22">
        <f t="shared" si="71"/>
        <v>5.2215082125039718</v>
      </c>
      <c r="AO103" s="24">
        <f t="shared" si="71"/>
        <v>4.250575078915185</v>
      </c>
      <c r="AP103" s="24">
        <f t="shared" si="71"/>
        <v>0</v>
      </c>
      <c r="AQ103" s="25">
        <f t="shared" si="71"/>
        <v>20.832663669498242</v>
      </c>
      <c r="AR103" s="25">
        <f t="shared" si="71"/>
        <v>10.366026814250102</v>
      </c>
      <c r="AS103" s="25">
        <f t="shared" si="71"/>
        <v>20.675549757107643</v>
      </c>
      <c r="AT103" s="26">
        <f t="shared" ref="AT103:AU118" si="73">AT31</f>
        <v>13.647177925491606</v>
      </c>
      <c r="AU103" s="26">
        <f t="shared" si="73"/>
        <v>15.531056880402021</v>
      </c>
      <c r="AV103" s="27">
        <f t="shared" ref="AV103:AY118" si="74">AV31*AV$12</f>
        <v>15.195392499332343</v>
      </c>
      <c r="AW103" s="27">
        <f t="shared" si="74"/>
        <v>13.793298445391457</v>
      </c>
      <c r="AX103" s="28">
        <f t="shared" si="74"/>
        <v>36.157706087756068</v>
      </c>
      <c r="AY103" s="28">
        <f t="shared" si="74"/>
        <v>19.365406249524366</v>
      </c>
      <c r="AZ103" t="e">
        <f>NA()</f>
        <v>#N/A</v>
      </c>
      <c r="BA103" s="23">
        <f t="shared" si="65"/>
        <v>9.2012051857101138</v>
      </c>
      <c r="BB103" s="23">
        <f t="shared" si="66"/>
        <v>23.282661453851581</v>
      </c>
    </row>
    <row r="104" spans="4:54" x14ac:dyDescent="0.3">
      <c r="D104">
        <v>19</v>
      </c>
      <c r="F104">
        <v>18</v>
      </c>
      <c r="G104" s="22">
        <f t="shared" si="67"/>
        <v>16.31011947726245</v>
      </c>
      <c r="H104" s="22">
        <f t="shared" si="67"/>
        <v>25.552485224801554</v>
      </c>
      <c r="I104" s="22">
        <f t="shared" si="67"/>
        <v>17.339500846286089</v>
      </c>
      <c r="J104" s="22">
        <f t="shared" si="67"/>
        <v>27.343675406212437</v>
      </c>
      <c r="K104" s="22">
        <f t="shared" si="67"/>
        <v>7.6471702118505869</v>
      </c>
      <c r="L104" s="23">
        <f t="shared" si="57"/>
        <v>12.766194117703746</v>
      </c>
      <c r="M104" s="22">
        <f t="shared" si="68"/>
        <v>7.3709288003510602</v>
      </c>
      <c r="N104" s="24">
        <f t="shared" si="68"/>
        <v>5.7020275324300851</v>
      </c>
      <c r="O104" s="24">
        <f t="shared" si="68"/>
        <v>0</v>
      </c>
      <c r="P104" s="25">
        <f t="shared" si="68"/>
        <v>26.106429952937933</v>
      </c>
      <c r="Q104" s="25">
        <f t="shared" si="68"/>
        <v>13.450339615123292</v>
      </c>
      <c r="R104" s="25">
        <f t="shared" si="68"/>
        <v>29.035102110697185</v>
      </c>
      <c r="S104" s="26">
        <f t="shared" si="69"/>
        <v>17.353816074790412</v>
      </c>
      <c r="T104" s="26">
        <f t="shared" si="69"/>
        <v>20.584722562602462</v>
      </c>
      <c r="U104" s="27">
        <f t="shared" si="70"/>
        <v>19.837767547529875</v>
      </c>
      <c r="V104" s="27">
        <f t="shared" si="70"/>
        <v>17.956897606357625</v>
      </c>
      <c r="W104" s="28">
        <f t="shared" si="70"/>
        <v>43.900120966642874</v>
      </c>
      <c r="X104" s="28">
        <f t="shared" si="70"/>
        <v>24.46559347205886</v>
      </c>
      <c r="Y104" t="e">
        <f>NA()</f>
        <v>#N/A</v>
      </c>
      <c r="Z104" s="23">
        <f t="shared" si="58"/>
        <v>12.766194117703746</v>
      </c>
      <c r="AA104" s="23">
        <f t="shared" si="59"/>
        <v>26.922225761840224</v>
      </c>
      <c r="AE104">
        <v>19</v>
      </c>
      <c r="AG104">
        <f t="shared" si="60"/>
        <v>15.151195897440212</v>
      </c>
      <c r="AH104" s="22">
        <f t="shared" si="72"/>
        <v>10.583451745135825</v>
      </c>
      <c r="AI104" s="22">
        <f t="shared" si="72"/>
        <v>20.860793995132553</v>
      </c>
      <c r="AJ104" s="22">
        <f t="shared" si="72"/>
        <v>12.216375947493354</v>
      </c>
      <c r="AK104" s="22">
        <f t="shared" si="72"/>
        <v>22.367341728351203</v>
      </c>
      <c r="AL104" s="22">
        <f t="shared" si="72"/>
        <v>5.2988114178403434</v>
      </c>
      <c r="AM104" s="23">
        <f t="shared" si="62"/>
        <v>9.9579066172914743</v>
      </c>
      <c r="AN104" s="22">
        <f t="shared" si="71"/>
        <v>5.6550996004845739</v>
      </c>
      <c r="AO104" s="24">
        <f t="shared" si="71"/>
        <v>4.5478179011426914</v>
      </c>
      <c r="AP104" s="24">
        <f t="shared" si="71"/>
        <v>0</v>
      </c>
      <c r="AQ104" s="25">
        <f t="shared" si="71"/>
        <v>21.948607292850046</v>
      </c>
      <c r="AR104" s="25">
        <f t="shared" si="71"/>
        <v>11.017082291197831</v>
      </c>
      <c r="AS104" s="25">
        <f t="shared" si="71"/>
        <v>22.446188640001658</v>
      </c>
      <c r="AT104" s="26">
        <f t="shared" si="73"/>
        <v>14.427720200762259</v>
      </c>
      <c r="AU104" s="26">
        <f t="shared" si="73"/>
        <v>16.580965647861309</v>
      </c>
      <c r="AV104" s="27">
        <f t="shared" si="74"/>
        <v>16.159974572587728</v>
      </c>
      <c r="AW104" s="27">
        <f t="shared" si="74"/>
        <v>14.659832046173289</v>
      </c>
      <c r="AX104" s="28">
        <f t="shared" si="74"/>
        <v>37.851306677890094</v>
      </c>
      <c r="AY104" s="28">
        <f t="shared" si="74"/>
        <v>20.450520554109584</v>
      </c>
      <c r="AZ104" t="e">
        <f>NA()</f>
        <v>#N/A</v>
      </c>
      <c r="BA104" s="23">
        <f t="shared" si="65"/>
        <v>9.9579066172914743</v>
      </c>
      <c r="BB104" s="23">
        <f t="shared" si="66"/>
        <v>24.091081324141946</v>
      </c>
    </row>
    <row r="105" spans="4:54" x14ac:dyDescent="0.3">
      <c r="D105">
        <v>20</v>
      </c>
      <c r="F105">
        <v>19</v>
      </c>
      <c r="G105" s="22">
        <f t="shared" si="67"/>
        <v>18.496930473010696</v>
      </c>
      <c r="H105" s="22">
        <f t="shared" si="67"/>
        <v>27.180943227593495</v>
      </c>
      <c r="I105" s="22">
        <f t="shared" si="67"/>
        <v>19.251816323274458</v>
      </c>
      <c r="J105" s="22">
        <f t="shared" si="67"/>
        <v>29.066510932617557</v>
      </c>
      <c r="K105" s="22">
        <f t="shared" si="67"/>
        <v>8.5025287336440076</v>
      </c>
      <c r="L105" s="23">
        <f t="shared" si="57"/>
        <v>13.70244691682641</v>
      </c>
      <c r="M105" s="22">
        <f t="shared" si="68"/>
        <v>7.9887261762736257</v>
      </c>
      <c r="N105" s="24">
        <f t="shared" si="68"/>
        <v>6.1110155494099461</v>
      </c>
      <c r="O105" s="24">
        <f t="shared" si="68"/>
        <v>0</v>
      </c>
      <c r="P105" s="25">
        <f t="shared" si="68"/>
        <v>27.520276145128776</v>
      </c>
      <c r="Q105" s="25">
        <f t="shared" si="68"/>
        <v>14.277178176907535</v>
      </c>
      <c r="R105" s="25">
        <f t="shared" si="68"/>
        <v>31.234552184293527</v>
      </c>
      <c r="S105" s="26">
        <f t="shared" si="69"/>
        <v>18.354401459490276</v>
      </c>
      <c r="T105" s="26">
        <f t="shared" si="69"/>
        <v>21.974918754627346</v>
      </c>
      <c r="U105" s="27">
        <f t="shared" si="70"/>
        <v>21.117068035957907</v>
      </c>
      <c r="V105" s="27">
        <f t="shared" si="70"/>
        <v>19.101289369238124</v>
      </c>
      <c r="W105" s="28">
        <f t="shared" si="70"/>
        <v>45.863170525741715</v>
      </c>
      <c r="X105" s="28">
        <f t="shared" si="70"/>
        <v>25.818236266291549</v>
      </c>
      <c r="Y105" t="e">
        <f>NA()</f>
        <v>#N/A</v>
      </c>
      <c r="Z105" s="23">
        <f t="shared" si="58"/>
        <v>13.70244691682641</v>
      </c>
      <c r="AA105" s="23">
        <f t="shared" si="59"/>
        <v>27.824719739231668</v>
      </c>
      <c r="AE105">
        <v>20</v>
      </c>
      <c r="AG105">
        <f t="shared" si="60"/>
        <v>15.934227459578645</v>
      </c>
      <c r="AH105" s="22">
        <f t="shared" si="72"/>
        <v>12.068626058235152</v>
      </c>
      <c r="AI105" s="22">
        <f t="shared" si="72"/>
        <v>22.1558448590986</v>
      </c>
      <c r="AJ105" s="22">
        <f t="shared" si="72"/>
        <v>13.568465855762533</v>
      </c>
      <c r="AK105" s="22">
        <f t="shared" si="72"/>
        <v>23.742847979168715</v>
      </c>
      <c r="AL105" s="22">
        <f t="shared" si="72"/>
        <v>5.9252390740447094</v>
      </c>
      <c r="AM105" s="23">
        <f t="shared" si="62"/>
        <v>10.746299949870995</v>
      </c>
      <c r="AN105" s="22">
        <f t="shared" si="71"/>
        <v>6.1186112434973161</v>
      </c>
      <c r="AO105" s="24">
        <f t="shared" si="71"/>
        <v>4.862778571549728</v>
      </c>
      <c r="AP105" s="24">
        <f t="shared" si="71"/>
        <v>0</v>
      </c>
      <c r="AQ105" s="25">
        <f t="shared" si="71"/>
        <v>23.109716471671305</v>
      </c>
      <c r="AR105" s="25">
        <f t="shared" si="71"/>
        <v>11.695920680472939</v>
      </c>
      <c r="AS105" s="25">
        <f t="shared" si="71"/>
        <v>24.293710790231355</v>
      </c>
      <c r="AT105" s="26">
        <f t="shared" si="73"/>
        <v>15.242153403894299</v>
      </c>
      <c r="AU105" s="26">
        <f t="shared" si="73"/>
        <v>17.685143332985394</v>
      </c>
      <c r="AV105" s="27">
        <f t="shared" si="74"/>
        <v>17.173958801206989</v>
      </c>
      <c r="AW105" s="27">
        <f t="shared" si="74"/>
        <v>15.569923395592859</v>
      </c>
      <c r="AX105" s="28">
        <f t="shared" si="74"/>
        <v>39.581964343839104</v>
      </c>
      <c r="AY105" s="28">
        <f t="shared" si="74"/>
        <v>21.576612443142736</v>
      </c>
      <c r="AZ105" t="e">
        <f>NA()</f>
        <v>#N/A</v>
      </c>
      <c r="BA105" s="23">
        <f t="shared" si="65"/>
        <v>10.746299949870995</v>
      </c>
      <c r="BB105" s="23">
        <f t="shared" si="66"/>
        <v>24.909617142902867</v>
      </c>
    </row>
    <row r="106" spans="4:54" x14ac:dyDescent="0.3">
      <c r="D106">
        <v>21</v>
      </c>
      <c r="F106">
        <v>20</v>
      </c>
      <c r="G106" s="22">
        <f t="shared" si="67"/>
        <v>20.747120014835644</v>
      </c>
      <c r="H106" s="22">
        <f t="shared" si="67"/>
        <v>28.795949777906273</v>
      </c>
      <c r="I106" s="22">
        <f t="shared" si="67"/>
        <v>21.207982329427818</v>
      </c>
      <c r="J106" s="22">
        <f t="shared" si="67"/>
        <v>30.772852557646132</v>
      </c>
      <c r="K106" s="22">
        <f t="shared" si="67"/>
        <v>9.3631566722135435</v>
      </c>
      <c r="L106" s="23">
        <f t="shared" si="57"/>
        <v>14.606363172374648</v>
      </c>
      <c r="M106" s="22">
        <f t="shared" si="68"/>
        <v>8.6117154226940915</v>
      </c>
      <c r="N106" s="24">
        <f t="shared" si="68"/>
        <v>6.5207989834871656</v>
      </c>
      <c r="O106" s="24">
        <f t="shared" si="68"/>
        <v>0</v>
      </c>
      <c r="P106" s="25">
        <f t="shared" si="68"/>
        <v>28.908983774699109</v>
      </c>
      <c r="Q106" s="25">
        <f t="shared" si="68"/>
        <v>15.087509959584491</v>
      </c>
      <c r="R106" s="25">
        <f t="shared" si="68"/>
        <v>33.357865887579905</v>
      </c>
      <c r="S106" s="26">
        <f t="shared" si="69"/>
        <v>19.339566702797192</v>
      </c>
      <c r="T106" s="26">
        <f t="shared" si="69"/>
        <v>23.352601910466735</v>
      </c>
      <c r="U106" s="27">
        <f t="shared" si="70"/>
        <v>22.387177950955856</v>
      </c>
      <c r="V106" s="27">
        <f t="shared" si="70"/>
        <v>20.236228182524872</v>
      </c>
      <c r="W106" s="28">
        <f t="shared" si="70"/>
        <v>47.745093742999465</v>
      </c>
      <c r="X106" s="28">
        <f t="shared" si="70"/>
        <v>27.139343293646075</v>
      </c>
      <c r="Y106" t="e">
        <f>NA()</f>
        <v>#N/A</v>
      </c>
      <c r="Z106" s="23">
        <f t="shared" si="58"/>
        <v>14.606363172374648</v>
      </c>
      <c r="AA106" s="23">
        <f t="shared" si="59"/>
        <v>28.683456148244534</v>
      </c>
      <c r="AE106">
        <v>21</v>
      </c>
      <c r="AG106">
        <f t="shared" si="60"/>
        <v>16.75772701061085</v>
      </c>
      <c r="AH106" s="22">
        <f t="shared" si="72"/>
        <v>13.708082023405556</v>
      </c>
      <c r="AI106" s="22">
        <f t="shared" si="72"/>
        <v>23.51415748599273</v>
      </c>
      <c r="AJ106" s="22">
        <f t="shared" si="72"/>
        <v>15.039045639753382</v>
      </c>
      <c r="AK106" s="22">
        <f t="shared" si="72"/>
        <v>25.184002096666045</v>
      </c>
      <c r="AL106" s="22">
        <f t="shared" si="72"/>
        <v>6.601689239287186</v>
      </c>
      <c r="AM106" s="23">
        <f t="shared" si="62"/>
        <v>11.563560385773524</v>
      </c>
      <c r="AN106" s="22">
        <f t="shared" si="71"/>
        <v>6.6132605958501731</v>
      </c>
      <c r="AO106" s="24">
        <f t="shared" si="71"/>
        <v>5.1961271161465268</v>
      </c>
      <c r="AP106" s="24">
        <f t="shared" si="71"/>
        <v>0</v>
      </c>
      <c r="AQ106" s="25">
        <f t="shared" si="71"/>
        <v>24.316224189502741</v>
      </c>
      <c r="AR106" s="25">
        <f t="shared" si="71"/>
        <v>12.402173351625711</v>
      </c>
      <c r="AS106" s="25">
        <f t="shared" si="71"/>
        <v>26.211066850595138</v>
      </c>
      <c r="AT106" s="26">
        <f t="shared" si="73"/>
        <v>16.090735440677655</v>
      </c>
      <c r="AU106" s="26">
        <f t="shared" si="73"/>
        <v>18.844332223384491</v>
      </c>
      <c r="AV106" s="27">
        <f t="shared" si="74"/>
        <v>18.238465379365493</v>
      </c>
      <c r="AW106" s="27">
        <f t="shared" si="74"/>
        <v>16.524471673146945</v>
      </c>
      <c r="AX106" s="28">
        <f t="shared" si="74"/>
        <v>41.346240208627314</v>
      </c>
      <c r="AY106" s="28">
        <f t="shared" si="74"/>
        <v>22.743013521383308</v>
      </c>
      <c r="AZ106" t="e">
        <f>NA()</f>
        <v>#N/A</v>
      </c>
      <c r="BA106" s="23">
        <f t="shared" si="65"/>
        <v>11.563560385773524</v>
      </c>
      <c r="BB106" s="23">
        <f t="shared" si="66"/>
        <v>25.736771686534148</v>
      </c>
    </row>
    <row r="107" spans="4:54" x14ac:dyDescent="0.3">
      <c r="D107">
        <v>22</v>
      </c>
      <c r="F107">
        <v>21</v>
      </c>
      <c r="G107" s="22">
        <f t="shared" si="67"/>
        <v>23.043893486501656</v>
      </c>
      <c r="H107" s="22">
        <f t="shared" si="67"/>
        <v>30.39555941116194</v>
      </c>
      <c r="I107" s="22">
        <f t="shared" si="67"/>
        <v>23.199122713119326</v>
      </c>
      <c r="J107" s="22">
        <f t="shared" si="67"/>
        <v>32.460692466897839</v>
      </c>
      <c r="K107" s="22">
        <f t="shared" si="67"/>
        <v>10.22322580773171</v>
      </c>
      <c r="L107" s="23">
        <f t="shared" si="57"/>
        <v>15.475296239558494</v>
      </c>
      <c r="M107" s="22">
        <f t="shared" si="68"/>
        <v>9.2383351160010712</v>
      </c>
      <c r="N107" s="24">
        <f t="shared" si="68"/>
        <v>6.930741763860981</v>
      </c>
      <c r="O107" s="24">
        <f t="shared" si="68"/>
        <v>0</v>
      </c>
      <c r="P107" s="25">
        <f t="shared" si="68"/>
        <v>30.271951419542731</v>
      </c>
      <c r="Q107" s="25">
        <f t="shared" si="68"/>
        <v>15.880286508911198</v>
      </c>
      <c r="R107" s="25">
        <f t="shared" si="68"/>
        <v>35.398095401771663</v>
      </c>
      <c r="S107" s="26">
        <f t="shared" si="69"/>
        <v>20.308558028232493</v>
      </c>
      <c r="T107" s="26">
        <f t="shared" si="69"/>
        <v>24.715463969234623</v>
      </c>
      <c r="U107" s="27">
        <f t="shared" si="70"/>
        <v>23.646520311553683</v>
      </c>
      <c r="V107" s="27">
        <f t="shared" si="70"/>
        <v>21.360346879466153</v>
      </c>
      <c r="W107" s="28">
        <f t="shared" si="70"/>
        <v>49.547716501375589</v>
      </c>
      <c r="X107" s="28">
        <f t="shared" si="70"/>
        <v>28.42810021031282</v>
      </c>
      <c r="Y107" t="e">
        <f>NA()</f>
        <v>#N/A</v>
      </c>
      <c r="Z107" s="23">
        <f t="shared" si="58"/>
        <v>15.475296239558494</v>
      </c>
      <c r="AA107" s="23">
        <f t="shared" si="59"/>
        <v>29.500556581751859</v>
      </c>
      <c r="AE107">
        <v>22</v>
      </c>
      <c r="AG107">
        <f t="shared" si="60"/>
        <v>17.623785983633894</v>
      </c>
      <c r="AH107" s="22">
        <f t="shared" si="72"/>
        <v>15.507382389197673</v>
      </c>
      <c r="AI107" s="22">
        <f t="shared" si="72"/>
        <v>24.93680271455349</v>
      </c>
      <c r="AJ107" s="22">
        <f t="shared" si="72"/>
        <v>16.633313556024977</v>
      </c>
      <c r="AK107" s="22">
        <f t="shared" si="72"/>
        <v>26.691716201709404</v>
      </c>
      <c r="AL107" s="22">
        <f t="shared" si="72"/>
        <v>7.3280407065632724</v>
      </c>
      <c r="AM107" s="23">
        <f t="shared" si="62"/>
        <v>12.40629299878049</v>
      </c>
      <c r="AN107" s="22">
        <f t="shared" si="71"/>
        <v>7.1401929126137595</v>
      </c>
      <c r="AO107" s="24">
        <f t="shared" si="71"/>
        <v>5.5485084388076569</v>
      </c>
      <c r="AP107" s="24">
        <f t="shared" si="71"/>
        <v>0</v>
      </c>
      <c r="AQ107" s="25">
        <f t="shared" si="71"/>
        <v>25.568166659647886</v>
      </c>
      <c r="AR107" s="25">
        <f t="shared" si="71"/>
        <v>13.135255917647756</v>
      </c>
      <c r="AS107" s="25">
        <f t="shared" si="71"/>
        <v>28.189761964514069</v>
      </c>
      <c r="AT107" s="26">
        <f t="shared" si="73"/>
        <v>16.973572095405768</v>
      </c>
      <c r="AU107" s="26">
        <f t="shared" si="73"/>
        <v>20.059005308158838</v>
      </c>
      <c r="AV107" s="27">
        <f t="shared" si="74"/>
        <v>19.354459562213613</v>
      </c>
      <c r="AW107" s="27">
        <f t="shared" si="74"/>
        <v>17.524229406091184</v>
      </c>
      <c r="AX107" s="28">
        <f t="shared" si="74"/>
        <v>43.140269807718632</v>
      </c>
      <c r="AY107" s="28">
        <f t="shared" si="74"/>
        <v>23.948762672610865</v>
      </c>
      <c r="AZ107" t="e">
        <f>NA()</f>
        <v>#N/A</v>
      </c>
      <c r="BA107" s="23">
        <f t="shared" si="65"/>
        <v>12.40629299878049</v>
      </c>
      <c r="BB107" s="23">
        <f t="shared" si="66"/>
        <v>26.570913494364806</v>
      </c>
    </row>
    <row r="108" spans="4:54" x14ac:dyDescent="0.3">
      <c r="D108">
        <v>23</v>
      </c>
      <c r="F108">
        <v>22</v>
      </c>
      <c r="G108" s="22">
        <f t="shared" si="67"/>
        <v>25.371371488516122</v>
      </c>
      <c r="H108" s="22">
        <f t="shared" si="67"/>
        <v>31.978083240896805</v>
      </c>
      <c r="I108" s="22">
        <f t="shared" si="67"/>
        <v>25.216863923023503</v>
      </c>
      <c r="J108" s="22">
        <f t="shared" si="67"/>
        <v>34.128301129786571</v>
      </c>
      <c r="K108" s="22">
        <f t="shared" si="67"/>
        <v>11.077553308014945</v>
      </c>
      <c r="L108" s="23">
        <f t="shared" si="57"/>
        <v>16.30740630141954</v>
      </c>
      <c r="M108" s="22">
        <f t="shared" si="68"/>
        <v>9.867153907765454</v>
      </c>
      <c r="N108" s="24">
        <f t="shared" si="68"/>
        <v>7.340268775762345</v>
      </c>
      <c r="O108" s="24">
        <f t="shared" si="68"/>
        <v>0</v>
      </c>
      <c r="P108" s="25">
        <f t="shared" si="68"/>
        <v>31.608728719394055</v>
      </c>
      <c r="Q108" s="25">
        <f t="shared" si="68"/>
        <v>16.654678203395012</v>
      </c>
      <c r="R108" s="25">
        <f t="shared" si="68"/>
        <v>37.350377324262141</v>
      </c>
      <c r="S108" s="26">
        <f t="shared" si="69"/>
        <v>21.260762459754069</v>
      </c>
      <c r="T108" s="26">
        <f t="shared" si="69"/>
        <v>26.061510400946897</v>
      </c>
      <c r="U108" s="27">
        <f t="shared" si="70"/>
        <v>24.893718552880113</v>
      </c>
      <c r="V108" s="27">
        <f t="shared" si="70"/>
        <v>22.472458602461604</v>
      </c>
      <c r="W108" s="28">
        <f t="shared" si="70"/>
        <v>51.273098714629356</v>
      </c>
      <c r="X108" s="28">
        <f t="shared" si="70"/>
        <v>29.683940561881542</v>
      </c>
      <c r="Y108" t="e">
        <f>NA()</f>
        <v>#N/A</v>
      </c>
      <c r="Z108" s="23">
        <f t="shared" si="58"/>
        <v>16.30740630141954</v>
      </c>
      <c r="AA108" s="23">
        <f t="shared" si="59"/>
        <v>30.27803976684859</v>
      </c>
      <c r="AE108">
        <v>23</v>
      </c>
      <c r="AG108">
        <f t="shared" si="60"/>
        <v>18.534603899458592</v>
      </c>
      <c r="AH108" s="22">
        <f t="shared" si="72"/>
        <v>17.47026406937287</v>
      </c>
      <c r="AI108" s="22">
        <f t="shared" si="72"/>
        <v>26.424609913708228</v>
      </c>
      <c r="AJ108" s="22">
        <f t="shared" si="72"/>
        <v>18.355819908439351</v>
      </c>
      <c r="AK108" s="22">
        <f t="shared" si="72"/>
        <v>28.266628482059168</v>
      </c>
      <c r="AL108" s="22">
        <f t="shared" si="72"/>
        <v>8.103414697851786</v>
      </c>
      <c r="AM108" s="23">
        <f t="shared" si="62"/>
        <v>13.27054693406966</v>
      </c>
      <c r="AN108" s="22">
        <f t="shared" si="71"/>
        <v>7.7004598180371628</v>
      </c>
      <c r="AO108" s="24">
        <f t="shared" si="71"/>
        <v>5.9205340614655722</v>
      </c>
      <c r="AP108" s="24">
        <f t="shared" si="71"/>
        <v>0</v>
      </c>
      <c r="AQ108" s="25">
        <f t="shared" si="71"/>
        <v>26.865362081134066</v>
      </c>
      <c r="AR108" s="25">
        <f t="shared" si="71"/>
        <v>13.894351471705951</v>
      </c>
      <c r="AS108" s="25">
        <f t="shared" si="71"/>
        <v>30.219899690608528</v>
      </c>
      <c r="AT108" s="26">
        <f t="shared" si="73"/>
        <v>17.890599591757166</v>
      </c>
      <c r="AU108" s="26">
        <f t="shared" si="73"/>
        <v>21.329330533792763</v>
      </c>
      <c r="AV108" s="27">
        <f t="shared" si="74"/>
        <v>20.522725901682087</v>
      </c>
      <c r="AW108" s="27">
        <f t="shared" si="74"/>
        <v>18.569779429823988</v>
      </c>
      <c r="AX108" s="28">
        <f t="shared" si="74"/>
        <v>44.959767480337277</v>
      </c>
      <c r="AY108" s="28">
        <f t="shared" si="74"/>
        <v>25.192584848857429</v>
      </c>
      <c r="AZ108" t="e">
        <f>NA()</f>
        <v>#N/A</v>
      </c>
      <c r="BA108" s="23">
        <f t="shared" si="65"/>
        <v>13.27054693406966</v>
      </c>
      <c r="BB108" s="23">
        <f t="shared" si="66"/>
        <v>27.410278966186802</v>
      </c>
    </row>
    <row r="109" spans="4:54" x14ac:dyDescent="0.3">
      <c r="D109">
        <v>24</v>
      </c>
      <c r="F109">
        <v>23</v>
      </c>
      <c r="G109" s="22">
        <f t="shared" si="67"/>
        <v>27.714771518626897</v>
      </c>
      <c r="H109" s="22">
        <f t="shared" si="67"/>
        <v>33.542059329402257</v>
      </c>
      <c r="I109" s="22">
        <f t="shared" si="67"/>
        <v>27.253362501339865</v>
      </c>
      <c r="J109" s="22">
        <f t="shared" si="67"/>
        <v>35.774194641602314</v>
      </c>
      <c r="K109" s="22">
        <f t="shared" si="67"/>
        <v>11.921599523172384</v>
      </c>
      <c r="L109" s="23">
        <f t="shared" si="57"/>
        <v>17.101542323455579</v>
      </c>
      <c r="M109" s="22">
        <f t="shared" si="68"/>
        <v>10.496861695566018</v>
      </c>
      <c r="N109" s="24">
        <f t="shared" si="68"/>
        <v>7.7488598052633115</v>
      </c>
      <c r="O109" s="24">
        <f t="shared" si="68"/>
        <v>0</v>
      </c>
      <c r="P109" s="25">
        <f t="shared" si="68"/>
        <v>32.918995162766244</v>
      </c>
      <c r="Q109" s="25">
        <f t="shared" si="68"/>
        <v>17.410045729474827</v>
      </c>
      <c r="R109" s="25">
        <f t="shared" si="68"/>
        <v>39.211631187695176</v>
      </c>
      <c r="S109" s="26">
        <f t="shared" si="69"/>
        <v>22.195689387099268</v>
      </c>
      <c r="T109" s="26">
        <f t="shared" si="69"/>
        <v>27.389025986282132</v>
      </c>
      <c r="U109" s="27">
        <f t="shared" si="70"/>
        <v>26.12757370689538</v>
      </c>
      <c r="V109" s="27">
        <f t="shared" si="70"/>
        <v>23.571535981159208</v>
      </c>
      <c r="W109" s="28">
        <f t="shared" si="70"/>
        <v>52.923473199076781</v>
      </c>
      <c r="X109" s="28">
        <f t="shared" si="70"/>
        <v>30.906509648417291</v>
      </c>
      <c r="Y109" t="e">
        <f>NA()</f>
        <v>#N/A</v>
      </c>
      <c r="Z109" s="23">
        <f t="shared" si="58"/>
        <v>17.101542323455579</v>
      </c>
      <c r="AA109" s="23">
        <f t="shared" si="59"/>
        <v>31.0178265523157</v>
      </c>
      <c r="AE109">
        <v>24</v>
      </c>
      <c r="AG109">
        <f t="shared" si="60"/>
        <v>19.49249395270925</v>
      </c>
      <c r="AH109" s="22">
        <f t="shared" si="72"/>
        <v>19.598277688181486</v>
      </c>
      <c r="AI109" s="22">
        <f t="shared" si="72"/>
        <v>27.978132587396377</v>
      </c>
      <c r="AJ109" s="22">
        <f t="shared" si="72"/>
        <v>20.210299383702097</v>
      </c>
      <c r="AK109" s="22">
        <f t="shared" si="72"/>
        <v>29.909066908748599</v>
      </c>
      <c r="AL109" s="22">
        <f t="shared" si="72"/>
        <v>8.9261016340306014</v>
      </c>
      <c r="AM109" s="23">
        <f t="shared" si="62"/>
        <v>14.151846272307722</v>
      </c>
      <c r="AN109" s="22">
        <f t="shared" si="71"/>
        <v>8.2949960095424409</v>
      </c>
      <c r="AO109" s="24">
        <f t="shared" si="71"/>
        <v>6.3127730599010361</v>
      </c>
      <c r="AP109" s="24">
        <f t="shared" si="71"/>
        <v>0</v>
      </c>
      <c r="AQ109" s="25">
        <f t="shared" si="71"/>
        <v>28.207389073938913</v>
      </c>
      <c r="AR109" s="25">
        <f t="shared" si="71"/>
        <v>14.678395238622914</v>
      </c>
      <c r="AS109" s="25">
        <f t="shared" si="71"/>
        <v>32.290270739908337</v>
      </c>
      <c r="AT109" s="26">
        <f t="shared" si="73"/>
        <v>18.841566869163952</v>
      </c>
      <c r="AU109" s="26">
        <f t="shared" si="73"/>
        <v>22.655134434150909</v>
      </c>
      <c r="AV109" s="27">
        <f t="shared" si="74"/>
        <v>21.743841085502723</v>
      </c>
      <c r="AW109" s="27">
        <f t="shared" si="74"/>
        <v>19.661510716826022</v>
      </c>
      <c r="AX109" s="28">
        <f t="shared" si="74"/>
        <v>46.800037606291731</v>
      </c>
      <c r="AY109" s="28">
        <f t="shared" si="74"/>
        <v>26.47287147528694</v>
      </c>
      <c r="AZ109" t="e">
        <f>NA()</f>
        <v>#N/A</v>
      </c>
      <c r="BA109" s="23">
        <f t="shared" si="65"/>
        <v>14.151846272307722</v>
      </c>
      <c r="BB109" s="23">
        <f t="shared" si="66"/>
        <v>28.2529763140979</v>
      </c>
    </row>
    <row r="110" spans="4:54" x14ac:dyDescent="0.3">
      <c r="D110">
        <v>25</v>
      </c>
      <c r="F110">
        <v>24</v>
      </c>
      <c r="G110" s="22">
        <f t="shared" si="67"/>
        <v>30.060526856606593</v>
      </c>
      <c r="H110" s="22">
        <f t="shared" si="67"/>
        <v>35.086227118729774</v>
      </c>
      <c r="I110" s="22">
        <f t="shared" si="67"/>
        <v>29.301319800324876</v>
      </c>
      <c r="J110" s="22">
        <f t="shared" si="67"/>
        <v>37.397106549985075</v>
      </c>
      <c r="K110" s="22">
        <f t="shared" si="67"/>
        <v>12.751449604353189</v>
      </c>
      <c r="L110" s="23">
        <f t="shared" si="57"/>
        <v>17.857134283131622</v>
      </c>
      <c r="M110" s="22">
        <f t="shared" si="68"/>
        <v>11.126261350294239</v>
      </c>
      <c r="N110" s="24">
        <f t="shared" si="68"/>
        <v>8.1560442578127557</v>
      </c>
      <c r="O110" s="24">
        <f t="shared" si="68"/>
        <v>0</v>
      </c>
      <c r="P110" s="25">
        <f t="shared" si="68"/>
        <v>34.202542155316173</v>
      </c>
      <c r="Q110" s="25">
        <f t="shared" si="68"/>
        <v>18.145915242870316</v>
      </c>
      <c r="R110" s="25">
        <f t="shared" si="68"/>
        <v>40.980281587552028</v>
      </c>
      <c r="S110" s="26">
        <f t="shared" si="69"/>
        <v>23.112954837462073</v>
      </c>
      <c r="T110" s="26">
        <f t="shared" si="69"/>
        <v>28.696544692795388</v>
      </c>
      <c r="U110" s="27">
        <f t="shared" si="70"/>
        <v>27.34704469174843</v>
      </c>
      <c r="V110" s="27">
        <f t="shared" si="70"/>
        <v>24.656693163955513</v>
      </c>
      <c r="W110" s="28">
        <f t="shared" si="70"/>
        <v>54.501195797803767</v>
      </c>
      <c r="X110" s="28">
        <f t="shared" si="70"/>
        <v>32.095633702923891</v>
      </c>
      <c r="Y110" t="e">
        <f>NA()</f>
        <v>#N/A</v>
      </c>
      <c r="Z110" s="23">
        <f t="shared" si="58"/>
        <v>17.857134283131622</v>
      </c>
      <c r="AA110" s="23">
        <f t="shared" si="59"/>
        <v>31.721744654266264</v>
      </c>
      <c r="AE110">
        <v>25</v>
      </c>
      <c r="AG110">
        <f t="shared" si="60"/>
        <v>20.499888886619559</v>
      </c>
      <c r="AH110" s="22">
        <f t="shared" si="72"/>
        <v>21.890444858793447</v>
      </c>
      <c r="AI110" s="22">
        <f t="shared" si="72"/>
        <v>29.597612663197982</v>
      </c>
      <c r="AJ110" s="22">
        <f t="shared" si="72"/>
        <v>22.199494960960553</v>
      </c>
      <c r="AK110" s="22">
        <f t="shared" si="72"/>
        <v>31.619011888234503</v>
      </c>
      <c r="AL110" s="22">
        <f t="shared" si="72"/>
        <v>9.7935046198696245</v>
      </c>
      <c r="AM110" s="23">
        <f t="shared" si="62"/>
        <v>15.045238513106344</v>
      </c>
      <c r="AN110" s="22">
        <f t="shared" si="71"/>
        <v>8.9245942326941101</v>
      </c>
      <c r="AO110" s="24">
        <f t="shared" si="71"/>
        <v>6.7257422008327907</v>
      </c>
      <c r="AP110" s="24">
        <f t="shared" si="71"/>
        <v>0</v>
      </c>
      <c r="AQ110" s="25">
        <f t="shared" si="71"/>
        <v>29.593565070741601</v>
      </c>
      <c r="AR110" s="25">
        <f t="shared" si="71"/>
        <v>15.486061172877417</v>
      </c>
      <c r="AS110" s="25">
        <f t="shared" si="71"/>
        <v>34.388488626147584</v>
      </c>
      <c r="AT110" s="26">
        <f t="shared" si="73"/>
        <v>19.82601781483724</v>
      </c>
      <c r="AU110" s="26">
        <f t="shared" si="73"/>
        <v>24.03586571928756</v>
      </c>
      <c r="AV110" s="27">
        <f t="shared" si="74"/>
        <v>23.01814558781966</v>
      </c>
      <c r="AW110" s="27">
        <f t="shared" si="74"/>
        <v>20.799593280649578</v>
      </c>
      <c r="AX110" s="28">
        <f t="shared" si="74"/>
        <v>48.65599335647908</v>
      </c>
      <c r="AY110" s="28">
        <f t="shared" si="74"/>
        <v>27.787663076268654</v>
      </c>
      <c r="AZ110" t="e">
        <f>NA()</f>
        <v>#N/A</v>
      </c>
      <c r="BA110" s="23">
        <f t="shared" si="65"/>
        <v>15.045238513106344</v>
      </c>
      <c r="BB110" s="23">
        <f t="shared" si="66"/>
        <v>29.09699155853486</v>
      </c>
    </row>
    <row r="111" spans="4:54" x14ac:dyDescent="0.3">
      <c r="D111">
        <v>26</v>
      </c>
      <c r="F111">
        <v>25</v>
      </c>
      <c r="G111" s="22">
        <f t="shared" si="67"/>
        <v>32.39635316374531</v>
      </c>
      <c r="H111" s="22">
        <f t="shared" si="67"/>
        <v>36.609505224766792</v>
      </c>
      <c r="I111" s="22">
        <f t="shared" si="67"/>
        <v>31.353986383045438</v>
      </c>
      <c r="J111" s="22">
        <f t="shared" si="67"/>
        <v>38.995963398218592</v>
      </c>
      <c r="K111" s="22">
        <f t="shared" si="67"/>
        <v>13.563783488451703</v>
      </c>
      <c r="L111" s="23">
        <f t="shared" si="57"/>
        <v>18.574096218284225</v>
      </c>
      <c r="M111" s="22">
        <f t="shared" si="68"/>
        <v>11.754260965986221</v>
      </c>
      <c r="N111" s="24">
        <f t="shared" si="68"/>
        <v>8.5613965212864613</v>
      </c>
      <c r="O111" s="24">
        <f t="shared" si="68"/>
        <v>0</v>
      </c>
      <c r="P111" s="25">
        <f t="shared" si="68"/>
        <v>35.459257759703419</v>
      </c>
      <c r="Q111" s="25">
        <f t="shared" si="68"/>
        <v>18.86195667262982</v>
      </c>
      <c r="R111" s="25">
        <f t="shared" si="68"/>
        <v>42.656006577770498</v>
      </c>
      <c r="S111" s="26">
        <f t="shared" si="69"/>
        <v>24.012267970673896</v>
      </c>
      <c r="T111" s="26">
        <f t="shared" si="69"/>
        <v>29.982823042938019</v>
      </c>
      <c r="U111" s="27">
        <f t="shared" si="70"/>
        <v>28.55123117711695</v>
      </c>
      <c r="V111" s="27">
        <f t="shared" si="70"/>
        <v>25.727170212879255</v>
      </c>
      <c r="W111" s="28">
        <f t="shared" si="70"/>
        <v>56.008704654187184</v>
      </c>
      <c r="X111" s="28">
        <f t="shared" si="70"/>
        <v>33.251293476580237</v>
      </c>
      <c r="Y111" t="e">
        <f>NA()</f>
        <v>#N/A</v>
      </c>
      <c r="Z111" s="23">
        <f t="shared" si="58"/>
        <v>18.574096218284225</v>
      </c>
      <c r="AA111" s="23">
        <f t="shared" si="59"/>
        <v>32.391533171698086</v>
      </c>
      <c r="AE111">
        <v>26</v>
      </c>
      <c r="AG111">
        <f t="shared" si="60"/>
        <v>21.559347171444852</v>
      </c>
      <c r="AH111" s="22">
        <f t="shared" si="72"/>
        <v>24.342951644444309</v>
      </c>
      <c r="AI111" s="22">
        <f t="shared" si="72"/>
        <v>31.282943840036395</v>
      </c>
      <c r="AJ111" s="22">
        <f t="shared" si="72"/>
        <v>24.324977183925821</v>
      </c>
      <c r="AK111" s="22">
        <f t="shared" si="72"/>
        <v>33.396058303069566</v>
      </c>
      <c r="AL111" s="22">
        <f t="shared" si="72"/>
        <v>10.702104557557497</v>
      </c>
      <c r="AM111" s="23">
        <f t="shared" si="62"/>
        <v>15.945360976964217</v>
      </c>
      <c r="AN111" s="22">
        <f t="shared" si="71"/>
        <v>9.5898787327320658</v>
      </c>
      <c r="AO111" s="24">
        <f t="shared" si="71"/>
        <v>7.1598953029275307</v>
      </c>
      <c r="AP111" s="24">
        <f t="shared" si="71"/>
        <v>0</v>
      </c>
      <c r="AQ111" s="25">
        <f t="shared" si="71"/>
        <v>31.022924992886715</v>
      </c>
      <c r="AR111" s="25">
        <f t="shared" si="71"/>
        <v>16.315751076953742</v>
      </c>
      <c r="AS111" s="25">
        <f t="shared" si="71"/>
        <v>36.501172399903403</v>
      </c>
      <c r="AT111" s="26">
        <f t="shared" si="73"/>
        <v>20.843273735847099</v>
      </c>
      <c r="AU111" s="26">
        <f t="shared" si="73"/>
        <v>25.470559516538579</v>
      </c>
      <c r="AV111" s="27">
        <f t="shared" si="74"/>
        <v>24.345714402571559</v>
      </c>
      <c r="AW111" s="27">
        <f t="shared" si="74"/>
        <v>21.98395241867642</v>
      </c>
      <c r="AX111" s="28">
        <f t="shared" si="74"/>
        <v>50.522183529374459</v>
      </c>
      <c r="AY111" s="28">
        <f t="shared" si="74"/>
        <v>29.134634781399203</v>
      </c>
      <c r="AZ111" t="e">
        <f>NA()</f>
        <v>#N/A</v>
      </c>
      <c r="BA111" s="23">
        <f t="shared" si="65"/>
        <v>15.945360976964217</v>
      </c>
      <c r="BB111" s="23">
        <f t="shared" si="66"/>
        <v>29.940196744897506</v>
      </c>
    </row>
    <row r="112" spans="4:54" x14ac:dyDescent="0.3">
      <c r="D112">
        <v>27</v>
      </c>
      <c r="F112">
        <v>26</v>
      </c>
      <c r="G112" s="22">
        <f t="shared" si="67"/>
        <v>34.71127254563622</v>
      </c>
      <c r="H112" s="22">
        <f t="shared" si="67"/>
        <v>38.110972042695892</v>
      </c>
      <c r="I112" s="22">
        <f t="shared" si="67"/>
        <v>33.405158185470263</v>
      </c>
      <c r="J112" s="22">
        <f t="shared" si="67"/>
        <v>40.569863377494769</v>
      </c>
      <c r="K112" s="22">
        <f t="shared" si="67"/>
        <v>14.355837964631471</v>
      </c>
      <c r="L112" s="23">
        <f t="shared" si="57"/>
        <v>19.252740076899567</v>
      </c>
      <c r="M112" s="22">
        <f t="shared" si="68"/>
        <v>12.379866600269883</v>
      </c>
      <c r="N112" s="24">
        <f t="shared" si="68"/>
        <v>8.9645318709534685</v>
      </c>
      <c r="O112" s="24">
        <f t="shared" si="68"/>
        <v>0</v>
      </c>
      <c r="P112" s="25">
        <f t="shared" si="68"/>
        <v>36.689113631240964</v>
      </c>
      <c r="Q112" s="25">
        <f t="shared" si="68"/>
        <v>19.557964721474143</v>
      </c>
      <c r="R112" s="25">
        <f t="shared" si="68"/>
        <v>44.239513152732002</v>
      </c>
      <c r="S112" s="26">
        <f t="shared" si="69"/>
        <v>24.893419418204406</v>
      </c>
      <c r="T112" s="26">
        <f t="shared" si="69"/>
        <v>31.246816481543547</v>
      </c>
      <c r="U112" s="27">
        <f t="shared" si="70"/>
        <v>29.739358603991167</v>
      </c>
      <c r="V112" s="27">
        <f t="shared" si="70"/>
        <v>26.78231947416235</v>
      </c>
      <c r="W112" s="28">
        <f t="shared" si="70"/>
        <v>57.4484869693243</v>
      </c>
      <c r="X112" s="28">
        <f t="shared" si="70"/>
        <v>34.373601508568818</v>
      </c>
      <c r="Y112" t="e">
        <f>NA()</f>
        <v>#N/A</v>
      </c>
      <c r="Z112" s="23">
        <f t="shared" si="58"/>
        <v>19.252740076899567</v>
      </c>
      <c r="AA112" s="23">
        <f t="shared" si="59"/>
        <v>33.028846883109111</v>
      </c>
      <c r="AE112">
        <v>27</v>
      </c>
      <c r="AG112">
        <f t="shared" si="60"/>
        <v>22.673559502181952</v>
      </c>
      <c r="AH112" s="22">
        <f t="shared" si="72"/>
        <v>26.948898090911179</v>
      </c>
      <c r="AI112" s="22">
        <f t="shared" si="72"/>
        <v>33.033634458972749</v>
      </c>
      <c r="AJ112" s="22">
        <f t="shared" si="72"/>
        <v>26.586963523174777</v>
      </c>
      <c r="AK112" s="22">
        <f t="shared" si="72"/>
        <v>35.239377489716979</v>
      </c>
      <c r="AL112" s="22">
        <f t="shared" si="72"/>
        <v>11.647451482681616</v>
      </c>
      <c r="AM112" s="23">
        <f t="shared" si="62"/>
        <v>16.846524651203417</v>
      </c>
      <c r="AN112" s="22">
        <f t="shared" si="71"/>
        <v>10.291277467496641</v>
      </c>
      <c r="AO112" s="24">
        <f t="shared" si="71"/>
        <v>7.6156118643364517</v>
      </c>
      <c r="AP112" s="24">
        <f t="shared" si="71"/>
        <v>0</v>
      </c>
      <c r="AQ112" s="25">
        <f t="shared" si="71"/>
        <v>32.494200590887644</v>
      </c>
      <c r="AR112" s="25">
        <f t="shared" si="71"/>
        <v>17.165586845482295</v>
      </c>
      <c r="AS112" s="25">
        <f t="shared" si="71"/>
        <v>38.614174420764719</v>
      </c>
      <c r="AT112" s="26">
        <f t="shared" si="73"/>
        <v>21.892416401574035</v>
      </c>
      <c r="AU112" s="26">
        <f t="shared" si="73"/>
        <v>26.957803067934634</v>
      </c>
      <c r="AV112" s="27">
        <f t="shared" si="74"/>
        <v>25.726327199785178</v>
      </c>
      <c r="AW112" s="27">
        <f t="shared" si="74"/>
        <v>23.214242619730438</v>
      </c>
      <c r="AX112" s="28">
        <f t="shared" si="74"/>
        <v>52.392827913484645</v>
      </c>
      <c r="AY112" s="28">
        <f t="shared" si="74"/>
        <v>30.511085414501942</v>
      </c>
      <c r="AZ112" t="e">
        <f>NA()</f>
        <v>#N/A</v>
      </c>
      <c r="BA112" s="23">
        <f t="shared" si="65"/>
        <v>16.846524651203417</v>
      </c>
      <c r="BB112" s="23">
        <f t="shared" si="66"/>
        <v>30.780360536213376</v>
      </c>
    </row>
    <row r="113" spans="4:54" x14ac:dyDescent="0.3">
      <c r="D113">
        <v>28</v>
      </c>
      <c r="F113">
        <v>27</v>
      </c>
      <c r="G113" s="22">
        <f t="shared" si="67"/>
        <v>36.995603852180622</v>
      </c>
      <c r="H113" s="22">
        <f t="shared" si="67"/>
        <v>39.589848722373823</v>
      </c>
      <c r="I113" s="22">
        <f t="shared" si="67"/>
        <v>35.449166187756589</v>
      </c>
      <c r="J113" s="22">
        <f t="shared" si="67"/>
        <v>42.118057601314</v>
      </c>
      <c r="K113" s="22">
        <f t="shared" si="67"/>
        <v>15.125363805478278</v>
      </c>
      <c r="L113" s="23">
        <f t="shared" si="57"/>
        <v>19.893699978037663</v>
      </c>
      <c r="M113" s="22">
        <f t="shared" si="68"/>
        <v>13.002175475433383</v>
      </c>
      <c r="N113" s="24">
        <f t="shared" si="68"/>
        <v>9.3651028339731059</v>
      </c>
      <c r="O113" s="24">
        <f t="shared" si="68"/>
        <v>0</v>
      </c>
      <c r="P113" s="25">
        <f t="shared" si="68"/>
        <v>37.892153773999922</v>
      </c>
      <c r="Q113" s="25">
        <f t="shared" si="68"/>
        <v>20.233842192123682</v>
      </c>
      <c r="R113" s="25">
        <f t="shared" si="68"/>
        <v>45.732339378992187</v>
      </c>
      <c r="S113" s="26">
        <f t="shared" si="69"/>
        <v>25.756271163978301</v>
      </c>
      <c r="T113" s="26">
        <f t="shared" si="69"/>
        <v>32.487658337490856</v>
      </c>
      <c r="U113" s="27">
        <f t="shared" si="70"/>
        <v>30.910765021489201</v>
      </c>
      <c r="V113" s="27">
        <f t="shared" si="70"/>
        <v>27.821593614261687</v>
      </c>
      <c r="W113" s="28">
        <f t="shared" si="70"/>
        <v>58.823051911969721</v>
      </c>
      <c r="X113" s="28">
        <f t="shared" si="70"/>
        <v>35.462782498900992</v>
      </c>
      <c r="Y113" t="e">
        <f>NA()</f>
        <v>#N/A</v>
      </c>
      <c r="Z113" s="23">
        <f t="shared" si="58"/>
        <v>19.893699978037663</v>
      </c>
      <c r="AA113" s="23">
        <f t="shared" si="59"/>
        <v>33.635260334790679</v>
      </c>
      <c r="AE113">
        <v>28</v>
      </c>
      <c r="AG113">
        <f t="shared" si="60"/>
        <v>23.845355632098787</v>
      </c>
      <c r="AH113" s="22">
        <f t="shared" si="72"/>
        <v>29.698124099681003</v>
      </c>
      <c r="AI113" s="22">
        <f t="shared" si="72"/>
        <v>34.848770456086392</v>
      </c>
      <c r="AJ113" s="22">
        <f t="shared" si="72"/>
        <v>28.984143483069694</v>
      </c>
      <c r="AK113" s="22">
        <f t="shared" si="72"/>
        <v>37.147679803182946</v>
      </c>
      <c r="AL113" s="22">
        <f t="shared" si="72"/>
        <v>12.624186046965857</v>
      </c>
      <c r="AM113" s="23">
        <f t="shared" si="62"/>
        <v>17.742814145028071</v>
      </c>
      <c r="AN113" s="22">
        <f t="shared" si="71"/>
        <v>11.028993454077231</v>
      </c>
      <c r="AO113" s="24">
        <f t="shared" si="71"/>
        <v>8.0931850225456845</v>
      </c>
      <c r="AP113" s="24">
        <f t="shared" si="71"/>
        <v>0</v>
      </c>
      <c r="AQ113" s="25">
        <f t="shared" si="71"/>
        <v>34.005800883568376</v>
      </c>
      <c r="AR113" s="25">
        <f t="shared" si="71"/>
        <v>18.033406458197231</v>
      </c>
      <c r="AS113" s="25">
        <f t="shared" si="71"/>
        <v>40.712848711432393</v>
      </c>
      <c r="AT113" s="26">
        <f t="shared" si="73"/>
        <v>22.972272033392844</v>
      </c>
      <c r="AU113" s="26">
        <f t="shared" si="73"/>
        <v>28.495703796736009</v>
      </c>
      <c r="AV113" s="27">
        <f t="shared" si="74"/>
        <v>27.15943831931169</v>
      </c>
      <c r="AW113" s="27">
        <f t="shared" si="74"/>
        <v>24.489821529375874</v>
      </c>
      <c r="AX113" s="28">
        <f t="shared" si="74"/>
        <v>54.261861444865083</v>
      </c>
      <c r="AY113" s="28">
        <f t="shared" si="74"/>
        <v>31.913930900368189</v>
      </c>
      <c r="AZ113" t="e">
        <f>NA()</f>
        <v>#N/A</v>
      </c>
      <c r="BA113" s="23">
        <f t="shared" si="65"/>
        <v>17.742814145028071</v>
      </c>
      <c r="BB113" s="23">
        <f t="shared" si="66"/>
        <v>31.615161307946238</v>
      </c>
    </row>
    <row r="114" spans="4:54" x14ac:dyDescent="0.3">
      <c r="D114">
        <v>29</v>
      </c>
      <c r="F114">
        <v>28</v>
      </c>
      <c r="G114" s="22">
        <f t="shared" si="67"/>
        <v>39.240926922253237</v>
      </c>
      <c r="H114" s="22">
        <f t="shared" si="67"/>
        <v>41.045484156687984</v>
      </c>
      <c r="I114" s="22">
        <f t="shared" si="67"/>
        <v>37.480861060488884</v>
      </c>
      <c r="J114" s="22">
        <f t="shared" si="67"/>
        <v>43.639933608052402</v>
      </c>
      <c r="K114" s="22">
        <f t="shared" si="67"/>
        <v>15.870580310740948</v>
      </c>
      <c r="L114" s="23">
        <f t="shared" si="57"/>
        <v>20.497866259052259</v>
      </c>
      <c r="M114" s="22">
        <f t="shared" si="68"/>
        <v>13.620369611924913</v>
      </c>
      <c r="N114" s="24">
        <f t="shared" si="68"/>
        <v>9.7627959465835179</v>
      </c>
      <c r="O114" s="24">
        <f t="shared" si="68"/>
        <v>0</v>
      </c>
      <c r="P114" s="25">
        <f t="shared" si="68"/>
        <v>39.068484818068434</v>
      </c>
      <c r="Q114" s="25">
        <f t="shared" si="68"/>
        <v>20.88958532971127</v>
      </c>
      <c r="R114" s="25">
        <f t="shared" si="68"/>
        <v>47.136681920375679</v>
      </c>
      <c r="S114" s="26">
        <f t="shared" si="69"/>
        <v>26.600747724271329</v>
      </c>
      <c r="T114" s="26">
        <f t="shared" si="69"/>
        <v>33.704641042607527</v>
      </c>
      <c r="U114" s="27">
        <f t="shared" si="70"/>
        <v>32.064889467816741</v>
      </c>
      <c r="V114" s="27">
        <f t="shared" si="70"/>
        <v>28.844535070492125</v>
      </c>
      <c r="W114" s="28">
        <f t="shared" si="70"/>
        <v>60.13490860759525</v>
      </c>
      <c r="X114" s="28">
        <f t="shared" si="70"/>
        <v>36.51915631120648</v>
      </c>
      <c r="Y114" t="e">
        <f>NA()</f>
        <v>#N/A</v>
      </c>
      <c r="Z114" s="23">
        <f t="shared" si="58"/>
        <v>20.497866259052259</v>
      </c>
      <c r="AA114" s="23">
        <f t="shared" si="59"/>
        <v>34.212271730899133</v>
      </c>
      <c r="AE114">
        <v>29</v>
      </c>
      <c r="AG114">
        <f t="shared" si="60"/>
        <v>25.07771155942881</v>
      </c>
      <c r="AH114" s="22">
        <f t="shared" si="72"/>
        <v>32.577130976079545</v>
      </c>
      <c r="AI114" s="22">
        <f t="shared" si="72"/>
        <v>36.726979056036861</v>
      </c>
      <c r="AJ114" s="22">
        <f t="shared" si="72"/>
        <v>31.513515967346173</v>
      </c>
      <c r="AK114" s="22">
        <f t="shared" si="72"/>
        <v>39.119178522280997</v>
      </c>
      <c r="AL114" s="22">
        <f t="shared" si="72"/>
        <v>13.626094035637665</v>
      </c>
      <c r="AM114" s="23">
        <f t="shared" si="62"/>
        <v>18.628201514795872</v>
      </c>
      <c r="AN114" s="22">
        <f t="shared" si="71"/>
        <v>11.802975715913846</v>
      </c>
      <c r="AO114" s="24">
        <f t="shared" si="71"/>
        <v>8.5928089387540556</v>
      </c>
      <c r="AP114" s="24">
        <f t="shared" si="71"/>
        <v>0</v>
      </c>
      <c r="AQ114" s="25">
        <f t="shared" si="71"/>
        <v>35.555794183445357</v>
      </c>
      <c r="AR114" s="25">
        <f t="shared" si="71"/>
        <v>18.916764344481937</v>
      </c>
      <c r="AS114" s="25">
        <f t="shared" si="71"/>
        <v>42.782352970685892</v>
      </c>
      <c r="AT114" s="26">
        <f t="shared" si="73"/>
        <v>24.081396664253194</v>
      </c>
      <c r="AU114" s="26">
        <f t="shared" si="73"/>
        <v>30.08186075837347</v>
      </c>
      <c r="AV114" s="27">
        <f t="shared" si="74"/>
        <v>28.644147095248368</v>
      </c>
      <c r="AW114" s="27">
        <f t="shared" si="74"/>
        <v>25.809724435726263</v>
      </c>
      <c r="AX114" s="28">
        <f t="shared" si="74"/>
        <v>56.122987218664903</v>
      </c>
      <c r="AY114" s="28">
        <f t="shared" si="74"/>
        <v>33.339702739238696</v>
      </c>
      <c r="AZ114" t="e">
        <f>NA()</f>
        <v>#N/A</v>
      </c>
      <c r="BA114" s="23">
        <f t="shared" si="65"/>
        <v>18.628201514795872</v>
      </c>
      <c r="BB114" s="23">
        <f t="shared" si="66"/>
        <v>32.44220283250236</v>
      </c>
    </row>
    <row r="115" spans="4:54" x14ac:dyDescent="0.3">
      <c r="D115">
        <v>30</v>
      </c>
      <c r="F115">
        <v>29</v>
      </c>
      <c r="G115" s="22">
        <f t="shared" si="67"/>
        <v>41.44002740469243</v>
      </c>
      <c r="H115" s="22">
        <f t="shared" si="67"/>
        <v>42.47734169153032</v>
      </c>
      <c r="I115" s="22">
        <f t="shared" si="67"/>
        <v>39.495594010283895</v>
      </c>
      <c r="J115" s="22">
        <f t="shared" si="67"/>
        <v>45.135000769838406</v>
      </c>
      <c r="K115" s="22">
        <f t="shared" si="67"/>
        <v>16.590129072692168</v>
      </c>
      <c r="L115" s="23">
        <f t="shared" si="57"/>
        <v>21.066328549373452</v>
      </c>
      <c r="M115" s="22">
        <f t="shared" si="68"/>
        <v>14.233709867789862</v>
      </c>
      <c r="N115" s="24">
        <f t="shared" si="68"/>
        <v>10.157328849240161</v>
      </c>
      <c r="O115" s="24">
        <f t="shared" si="68"/>
        <v>0</v>
      </c>
      <c r="P115" s="25">
        <f t="shared" si="68"/>
        <v>40.218267576971201</v>
      </c>
      <c r="Q115" s="25">
        <f t="shared" si="68"/>
        <v>21.525270918913382</v>
      </c>
      <c r="R115" s="25">
        <f t="shared" si="68"/>
        <v>48.455247199101024</v>
      </c>
      <c r="S115" s="26">
        <f t="shared" si="69"/>
        <v>27.42682842971227</v>
      </c>
      <c r="T115" s="26">
        <f t="shared" si="69"/>
        <v>34.897199325192567</v>
      </c>
      <c r="U115" s="27">
        <f t="shared" si="70"/>
        <v>33.20126167256192</v>
      </c>
      <c r="V115" s="27">
        <f t="shared" si="70"/>
        <v>29.850766711518549</v>
      </c>
      <c r="W115" s="28">
        <f t="shared" si="70"/>
        <v>61.386548334741661</v>
      </c>
      <c r="X115" s="28">
        <f t="shared" si="70"/>
        <v>37.543123217287182</v>
      </c>
      <c r="Y115" t="e">
        <f>NA()</f>
        <v>#N/A</v>
      </c>
      <c r="Z115" s="23">
        <f t="shared" si="58"/>
        <v>21.066328549373452</v>
      </c>
      <c r="AA115" s="23">
        <f t="shared" si="59"/>
        <v>34.761306634916842</v>
      </c>
      <c r="AE115">
        <v>30</v>
      </c>
      <c r="AG115">
        <f t="shared" si="60"/>
        <v>26.373757085482247</v>
      </c>
      <c r="AH115" s="22">
        <f t="shared" si="72"/>
        <v>35.569115543451431</v>
      </c>
      <c r="AI115" s="22">
        <f t="shared" si="72"/>
        <v>38.66639396692689</v>
      </c>
      <c r="AJ115" s="22">
        <f t="shared" si="72"/>
        <v>34.170246145196757</v>
      </c>
      <c r="AK115" s="22">
        <f t="shared" si="72"/>
        <v>41.151555953804589</v>
      </c>
      <c r="AL115" s="22">
        <f t="shared" si="72"/>
        <v>14.646195416479065</v>
      </c>
      <c r="AM115" s="23">
        <f t="shared" si="62"/>
        <v>19.4966708269354</v>
      </c>
      <c r="AN115" s="22">
        <f t="shared" si="71"/>
        <v>12.612890396326447</v>
      </c>
      <c r="AO115" s="24">
        <f t="shared" si="71"/>
        <v>9.1145657286047896</v>
      </c>
      <c r="AP115" s="24">
        <f t="shared" si="71"/>
        <v>0</v>
      </c>
      <c r="AQ115" s="25">
        <f t="shared" si="71"/>
        <v>37.141892247445803</v>
      </c>
      <c r="AR115" s="25">
        <f t="shared" si="71"/>
        <v>19.812936720311473</v>
      </c>
      <c r="AS115" s="25">
        <f t="shared" si="71"/>
        <v>44.807974963006458</v>
      </c>
      <c r="AT115" s="26">
        <f t="shared" si="73"/>
        <v>25.218063334203013</v>
      </c>
      <c r="AU115" s="26">
        <f t="shared" si="73"/>
        <v>31.713340581957191</v>
      </c>
      <c r="AV115" s="27">
        <f t="shared" si="74"/>
        <v>30.17916908575339</v>
      </c>
      <c r="AW115" s="27">
        <f t="shared" si="74"/>
        <v>27.17263981028611</v>
      </c>
      <c r="AX115" s="28">
        <f t="shared" si="74"/>
        <v>57.969738165387234</v>
      </c>
      <c r="AY115" s="28">
        <f t="shared" si="74"/>
        <v>34.784552293550085</v>
      </c>
      <c r="AZ115" t="e">
        <f>NA()</f>
        <v>#N/A</v>
      </c>
      <c r="BA115" s="23">
        <f t="shared" si="65"/>
        <v>19.4966708269354</v>
      </c>
      <c r="BB115" s="23">
        <f t="shared" si="66"/>
        <v>33.259032592619171</v>
      </c>
    </row>
    <row r="116" spans="4:54" x14ac:dyDescent="0.3">
      <c r="D116">
        <v>31</v>
      </c>
      <c r="F116">
        <v>30</v>
      </c>
      <c r="G116" s="22">
        <f t="shared" si="67"/>
        <v>43.586827755995316</v>
      </c>
      <c r="H116" s="22">
        <f t="shared" si="67"/>
        <v>43.884987317473978</v>
      </c>
      <c r="I116" s="22">
        <f t="shared" si="67"/>
        <v>41.489194843025629</v>
      </c>
      <c r="J116" s="22">
        <f t="shared" si="67"/>
        <v>46.602877342493436</v>
      </c>
      <c r="K116" s="22">
        <f t="shared" si="67"/>
        <v>17.283028322476024</v>
      </c>
      <c r="L116" s="23">
        <f t="shared" si="57"/>
        <v>21.600327047145289</v>
      </c>
      <c r="M116" s="22">
        <f t="shared" si="68"/>
        <v>14.841530359146583</v>
      </c>
      <c r="N116" s="24">
        <f t="shared" si="68"/>
        <v>10.548447674478062</v>
      </c>
      <c r="O116" s="24">
        <f t="shared" si="68"/>
        <v>0</v>
      </c>
      <c r="P116" s="25">
        <f t="shared" si="68"/>
        <v>41.341709689466747</v>
      </c>
      <c r="Q116" s="25">
        <f t="shared" si="68"/>
        <v>22.141044913829038</v>
      </c>
      <c r="R116" s="25">
        <f t="shared" si="68"/>
        <v>49.691124164496244</v>
      </c>
      <c r="S116" s="26">
        <f t="shared" si="69"/>
        <v>28.234540648144574</v>
      </c>
      <c r="T116" s="26">
        <f t="shared" si="69"/>
        <v>36.064895139173153</v>
      </c>
      <c r="U116" s="27">
        <f t="shared" si="70"/>
        <v>34.319492896808221</v>
      </c>
      <c r="V116" s="27">
        <f t="shared" si="70"/>
        <v>30.839983539108115</v>
      </c>
      <c r="W116" s="28">
        <f t="shared" si="70"/>
        <v>62.580430215875964</v>
      </c>
      <c r="X116" s="28">
        <f t="shared" si="70"/>
        <v>38.535151062252019</v>
      </c>
      <c r="Y116" t="e">
        <f>NA()</f>
        <v>#N/A</v>
      </c>
      <c r="Z116" s="23">
        <f t="shared" si="58"/>
        <v>21.600327047145289</v>
      </c>
      <c r="AA116" s="23">
        <f t="shared" si="59"/>
        <v>35.283721491647107</v>
      </c>
      <c r="AE116">
        <v>31</v>
      </c>
      <c r="AG116">
        <f t="shared" si="60"/>
        <v>27.736783763369349</v>
      </c>
      <c r="AH116" s="22">
        <f t="shared" si="72"/>
        <v>38.654129672917769</v>
      </c>
      <c r="AI116" s="22">
        <f t="shared" si="72"/>
        <v>40.664622938674604</v>
      </c>
      <c r="AJ116" s="22">
        <f t="shared" si="72"/>
        <v>36.947549583227406</v>
      </c>
      <c r="AK116" s="22">
        <f t="shared" si="72"/>
        <v>43.241932695189057</v>
      </c>
      <c r="AL116" s="22">
        <f t="shared" si="72"/>
        <v>15.676867719149161</v>
      </c>
      <c r="AM116" s="23">
        <f t="shared" si="62"/>
        <v>20.342349504764716</v>
      </c>
      <c r="AN116" s="22">
        <f t="shared" si="71"/>
        <v>13.458092705725464</v>
      </c>
      <c r="AO116" s="24">
        <f t="shared" si="71"/>
        <v>9.6584120937045554</v>
      </c>
      <c r="AP116" s="24">
        <f t="shared" si="71"/>
        <v>0</v>
      </c>
      <c r="AQ116" s="25">
        <f t="shared" si="71"/>
        <v>38.761437139431948</v>
      </c>
      <c r="AR116" s="25">
        <f t="shared" si="71"/>
        <v>20.718932451002303</v>
      </c>
      <c r="AS116" s="25">
        <f t="shared" si="71"/>
        <v>46.775471932623027</v>
      </c>
      <c r="AT116" s="26">
        <f t="shared" si="73"/>
        <v>26.380251626844732</v>
      </c>
      <c r="AU116" s="26">
        <f t="shared" si="73"/>
        <v>33.386659081635187</v>
      </c>
      <c r="AV116" s="27">
        <f t="shared" si="74"/>
        <v>31.762808865108262</v>
      </c>
      <c r="AW116" s="27">
        <f t="shared" si="74"/>
        <v>28.576886509738401</v>
      </c>
      <c r="AX116" s="28">
        <f t="shared" si="74"/>
        <v>59.795546919431459</v>
      </c>
      <c r="AY116" s="28">
        <f t="shared" si="74"/>
        <v>36.244261600979463</v>
      </c>
      <c r="AZ116" t="e">
        <f>NA()</f>
        <v>#N/A</v>
      </c>
      <c r="BA116" s="23">
        <f t="shared" si="65"/>
        <v>20.342349504764716</v>
      </c>
      <c r="BB116" s="23">
        <f t="shared" si="66"/>
        <v>34.063162704284665</v>
      </c>
    </row>
    <row r="117" spans="4:54" x14ac:dyDescent="0.3">
      <c r="D117">
        <v>32</v>
      </c>
      <c r="F117">
        <v>31</v>
      </c>
      <c r="G117" s="22">
        <f t="shared" si="67"/>
        <v>45.67630906100819</v>
      </c>
      <c r="H117" s="22">
        <f t="shared" si="67"/>
        <v>45.268079144000048</v>
      </c>
      <c r="I117" s="22">
        <f t="shared" si="67"/>
        <v>43.457948087211044</v>
      </c>
      <c r="J117" s="22">
        <f t="shared" si="67"/>
        <v>48.043278936182254</v>
      </c>
      <c r="K117" s="22">
        <f t="shared" si="67"/>
        <v>17.948628847466573</v>
      </c>
      <c r="L117" s="23">
        <f t="shared" si="57"/>
        <v>22.101211160394648</v>
      </c>
      <c r="M117" s="22">
        <f t="shared" si="68"/>
        <v>15.443233238301612</v>
      </c>
      <c r="N117" s="24">
        <f t="shared" si="68"/>
        <v>10.935924689830218</v>
      </c>
      <c r="O117" s="24">
        <f t="shared" si="68"/>
        <v>0</v>
      </c>
      <c r="P117" s="25">
        <f t="shared" si="68"/>
        <v>42.439059185354274</v>
      </c>
      <c r="Q117" s="25">
        <f t="shared" si="68"/>
        <v>22.737112410926319</v>
      </c>
      <c r="R117" s="25">
        <f t="shared" si="68"/>
        <v>50.847676532214741</v>
      </c>
      <c r="S117" s="26">
        <f t="shared" si="69"/>
        <v>29.023953815277707</v>
      </c>
      <c r="T117" s="26">
        <f t="shared" si="69"/>
        <v>37.207404125321467</v>
      </c>
      <c r="U117" s="27">
        <f t="shared" si="70"/>
        <v>35.419267758686622</v>
      </c>
      <c r="V117" s="27">
        <f t="shared" si="70"/>
        <v>31.811945291188987</v>
      </c>
      <c r="W117" s="28">
        <f t="shared" si="70"/>
        <v>63.718969816614489</v>
      </c>
      <c r="X117" s="28">
        <f t="shared" si="70"/>
        <v>39.495764082523358</v>
      </c>
      <c r="Y117" t="e">
        <f>NA()</f>
        <v>#N/A</v>
      </c>
      <c r="Z117" s="23">
        <f t="shared" si="58"/>
        <v>22.101211160394648</v>
      </c>
      <c r="AA117" s="23">
        <f t="shared" si="59"/>
        <v>35.780806978444694</v>
      </c>
      <c r="AE117">
        <v>32</v>
      </c>
      <c r="AG117">
        <f t="shared" si="60"/>
        <v>29.170253257523047</v>
      </c>
      <c r="AH117" s="22">
        <f t="shared" si="72"/>
        <v>41.809372483204079</v>
      </c>
      <c r="AI117" s="22">
        <f t="shared" si="72"/>
        <v>42.718718644681992</v>
      </c>
      <c r="AJ117" s="22">
        <f t="shared" si="72"/>
        <v>39.836611651375364</v>
      </c>
      <c r="AK117" s="22">
        <f t="shared" si="72"/>
        <v>45.386841109153302</v>
      </c>
      <c r="AL117" s="22">
        <f t="shared" si="72"/>
        <v>16.710001620541238</v>
      </c>
      <c r="AM117" s="23">
        <f t="shared" si="62"/>
        <v>21.159641822653914</v>
      </c>
      <c r="AN117" s="22">
        <f t="shared" si="71"/>
        <v>14.337600469420549</v>
      </c>
      <c r="AO117" s="24">
        <f t="shared" si="71"/>
        <v>10.224165843606521</v>
      </c>
      <c r="AP117" s="24">
        <f t="shared" si="71"/>
        <v>0</v>
      </c>
      <c r="AQ117" s="25">
        <f t="shared" si="71"/>
        <v>40.411391431772621</v>
      </c>
      <c r="AR117" s="25">
        <f t="shared" si="71"/>
        <v>21.631509917012373</v>
      </c>
      <c r="AS117" s="25">
        <f t="shared" si="71"/>
        <v>48.671410092420189</v>
      </c>
      <c r="AT117" s="26">
        <f t="shared" si="73"/>
        <v>27.565640083881668</v>
      </c>
      <c r="AU117" s="26">
        <f t="shared" si="73"/>
        <v>35.097769765575237</v>
      </c>
      <c r="AV117" s="27">
        <f t="shared" si="74"/>
        <v>33.392935115080569</v>
      </c>
      <c r="AW117" s="27">
        <f t="shared" si="74"/>
        <v>30.020393313164021</v>
      </c>
      <c r="AX117" s="28">
        <f t="shared" si="74"/>
        <v>61.593823095377729</v>
      </c>
      <c r="AY117" s="28">
        <f t="shared" si="74"/>
        <v>37.714261368118457</v>
      </c>
      <c r="AZ117" t="e">
        <f>NA()</f>
        <v>#N/A</v>
      </c>
      <c r="BA117" s="23">
        <f t="shared" si="65"/>
        <v>21.159641822653914</v>
      </c>
      <c r="BB117" s="23">
        <f t="shared" si="66"/>
        <v>34.852093361151731</v>
      </c>
    </row>
    <row r="118" spans="4:54" x14ac:dyDescent="0.3">
      <c r="D118">
        <v>33</v>
      </c>
      <c r="F118">
        <v>32</v>
      </c>
      <c r="G118" s="22">
        <f t="shared" ref="G118:K133" si="75">G46*G$12</f>
        <v>47.704427463601782</v>
      </c>
      <c r="H118" s="22">
        <f t="shared" si="75"/>
        <v>46.626357989723196</v>
      </c>
      <c r="I118" s="22">
        <f t="shared" si="75"/>
        <v>45.398567870282911</v>
      </c>
      <c r="J118" s="22">
        <f t="shared" si="75"/>
        <v>49.456008222351258</v>
      </c>
      <c r="K118" s="22">
        <f t="shared" si="75"/>
        <v>18.586572170818236</v>
      </c>
      <c r="L118" s="23">
        <f t="shared" si="57"/>
        <v>22.570404693163976</v>
      </c>
      <c r="M118" s="22">
        <f t="shared" ref="M118:R133" si="76">M46*M$12</f>
        <v>16.03828380751542</v>
      </c>
      <c r="N118" s="24">
        <f t="shared" si="76"/>
        <v>11.319556164194584</v>
      </c>
      <c r="O118" s="24">
        <f t="shared" si="76"/>
        <v>0</v>
      </c>
      <c r="P118" s="25">
        <f t="shared" si="76"/>
        <v>43.510598842931209</v>
      </c>
      <c r="Q118" s="25">
        <f t="shared" si="76"/>
        <v>23.313728802074341</v>
      </c>
      <c r="R118" s="25">
        <f t="shared" si="76"/>
        <v>51.928452360084982</v>
      </c>
      <c r="S118" s="26">
        <f t="shared" ref="S118:T133" si="77">S46</f>
        <v>29.795174162489634</v>
      </c>
      <c r="T118" s="26">
        <f t="shared" si="77"/>
        <v>38.324503429964288</v>
      </c>
      <c r="U118" s="27">
        <f t="shared" ref="U118:X133" si="78">U46*U$12</f>
        <v>36.500336916897801</v>
      </c>
      <c r="V118" s="27">
        <f t="shared" si="78"/>
        <v>32.766469829172422</v>
      </c>
      <c r="W118" s="28">
        <f t="shared" si="78"/>
        <v>64.804530168857866</v>
      </c>
      <c r="X118" s="28">
        <f t="shared" si="78"/>
        <v>40.425533152067977</v>
      </c>
      <c r="Y118" t="e">
        <f>NA()</f>
        <v>#N/A</v>
      </c>
      <c r="Z118" s="23">
        <f t="shared" si="58"/>
        <v>22.570404693163976</v>
      </c>
      <c r="AA118" s="23">
        <f t="shared" si="59"/>
        <v>36.253791193961305</v>
      </c>
      <c r="AE118">
        <v>33</v>
      </c>
      <c r="AG118">
        <f t="shared" si="60"/>
        <v>30.677806135251387</v>
      </c>
      <c r="AH118" s="22">
        <f t="shared" si="72"/>
        <v>45.009615520935618</v>
      </c>
      <c r="AI118" s="22">
        <f t="shared" si="72"/>
        <v>44.82515393583666</v>
      </c>
      <c r="AJ118" s="22">
        <f t="shared" si="72"/>
        <v>42.826550096881007</v>
      </c>
      <c r="AK118" s="22">
        <f t="shared" si="72"/>
        <v>47.582204145319743</v>
      </c>
      <c r="AL118" s="22">
        <f t="shared" si="72"/>
        <v>17.737184583009409</v>
      </c>
      <c r="AM118" s="23">
        <f t="shared" si="62"/>
        <v>21.943359430686584</v>
      </c>
      <c r="AN118" s="22">
        <f t="shared" ref="AN118:AS133" si="79">AN46*AN$12</f>
        <v>15.250070136477701</v>
      </c>
      <c r="AO118" s="24">
        <f t="shared" si="79"/>
        <v>10.811492535258486</v>
      </c>
      <c r="AP118" s="24">
        <f t="shared" si="79"/>
        <v>0</v>
      </c>
      <c r="AQ118" s="25">
        <f t="shared" si="79"/>
        <v>42.088332404524706</v>
      </c>
      <c r="AR118" s="25">
        <f t="shared" si="79"/>
        <v>22.547200252465629</v>
      </c>
      <c r="AS118" s="25">
        <f t="shared" si="79"/>
        <v>50.48349028194589</v>
      </c>
      <c r="AT118" s="26">
        <f t="shared" si="73"/>
        <v>28.77160205765113</v>
      </c>
      <c r="AU118" s="26">
        <f t="shared" si="73"/>
        <v>36.842060486798545</v>
      </c>
      <c r="AV118" s="27">
        <f t="shared" si="74"/>
        <v>35.066958827671989</v>
      </c>
      <c r="AW118" s="27">
        <f t="shared" si="74"/>
        <v>31.500681531899353</v>
      </c>
      <c r="AX118" s="28">
        <f t="shared" si="74"/>
        <v>63.358036855037994</v>
      </c>
      <c r="AY118" s="28">
        <f t="shared" si="74"/>
        <v>39.189656706360097</v>
      </c>
      <c r="AZ118" t="e">
        <f>NA()</f>
        <v>#N/A</v>
      </c>
      <c r="BA118" s="23">
        <f t="shared" si="65"/>
        <v>21.943359430686584</v>
      </c>
      <c r="BB118" s="23">
        <f t="shared" si="66"/>
        <v>35.623338634059088</v>
      </c>
    </row>
    <row r="119" spans="4:54" x14ac:dyDescent="0.3">
      <c r="D119">
        <v>34</v>
      </c>
      <c r="F119">
        <v>33</v>
      </c>
      <c r="G119" s="22">
        <f t="shared" si="75"/>
        <v>49.668028236850432</v>
      </c>
      <c r="H119" s="22">
        <f t="shared" si="75"/>
        <v>47.959638948365317</v>
      </c>
      <c r="I119" s="22">
        <f t="shared" si="75"/>
        <v>47.308172113768904</v>
      </c>
      <c r="J119" s="22">
        <f t="shared" si="75"/>
        <v>50.840945721543655</v>
      </c>
      <c r="K119" s="22">
        <f t="shared" si="75"/>
        <v>19.196751446210104</v>
      </c>
      <c r="L119" s="23">
        <f t="shared" si="57"/>
        <v>23.009376797413037</v>
      </c>
      <c r="M119" s="22">
        <f t="shared" si="76"/>
        <v>16.626205947756027</v>
      </c>
      <c r="N119" s="24">
        <f t="shared" si="76"/>
        <v>11.699160430942323</v>
      </c>
      <c r="O119" s="24">
        <f t="shared" si="76"/>
        <v>0</v>
      </c>
      <c r="P119" s="25">
        <f t="shared" si="76"/>
        <v>44.55664122808713</v>
      </c>
      <c r="Q119" s="25">
        <f t="shared" si="76"/>
        <v>23.871191966928667</v>
      </c>
      <c r="R119" s="25">
        <f t="shared" si="76"/>
        <v>52.937108904244631</v>
      </c>
      <c r="S119" s="26">
        <f t="shared" si="77"/>
        <v>30.54834004915644</v>
      </c>
      <c r="T119" s="26">
        <f t="shared" si="77"/>
        <v>39.416060730582558</v>
      </c>
      <c r="U119" s="27">
        <f t="shared" si="78"/>
        <v>37.56251050483408</v>
      </c>
      <c r="V119" s="27">
        <f t="shared" si="78"/>
        <v>33.703427210977495</v>
      </c>
      <c r="W119" s="28">
        <f t="shared" si="78"/>
        <v>65.839414815637681</v>
      </c>
      <c r="X119" s="28">
        <f t="shared" si="78"/>
        <v>41.325067267180259</v>
      </c>
      <c r="Y119" t="e">
        <f>NA()</f>
        <v>#N/A</v>
      </c>
      <c r="Z119" s="23">
        <f t="shared" si="58"/>
        <v>23.009376797413037</v>
      </c>
      <c r="AA119" s="23">
        <f t="shared" si="59"/>
        <v>36.703842692284312</v>
      </c>
      <c r="AE119">
        <v>34</v>
      </c>
      <c r="AG119">
        <f t="shared" si="60"/>
        <v>32.263271112647949</v>
      </c>
      <c r="AH119" s="22">
        <f t="shared" ref="AH119:AL134" si="80">AH47*AH$12</f>
        <v>48.227753312103737</v>
      </c>
      <c r="AI119" s="22">
        <f t="shared" si="80"/>
        <v>46.979802591741446</v>
      </c>
      <c r="AJ119" s="22">
        <f t="shared" si="80"/>
        <v>45.904428140871886</v>
      </c>
      <c r="AK119" s="22">
        <f t="shared" si="80"/>
        <v>49.823320707180947</v>
      </c>
      <c r="AL119" s="22">
        <f t="shared" si="80"/>
        <v>18.749906404318718</v>
      </c>
      <c r="AM119" s="23">
        <f t="shared" si="62"/>
        <v>22.688843571365641</v>
      </c>
      <c r="AN119" s="22">
        <f t="shared" si="79"/>
        <v>16.193776192106395</v>
      </c>
      <c r="AO119" s="24">
        <f t="shared" si="79"/>
        <v>11.419892495541971</v>
      </c>
      <c r="AP119" s="24">
        <f t="shared" si="79"/>
        <v>0</v>
      </c>
      <c r="AQ119" s="25">
        <f t="shared" si="79"/>
        <v>43.788450919479558</v>
      </c>
      <c r="AR119" s="25">
        <f t="shared" si="79"/>
        <v>23.462337185508932</v>
      </c>
      <c r="AS119" s="25">
        <f t="shared" si="79"/>
        <v>52.200845708387128</v>
      </c>
      <c r="AT119" s="26">
        <f t="shared" ref="AT119:AU134" si="81">AT47</f>
        <v>29.99520557194181</v>
      </c>
      <c r="AU119" s="26">
        <f t="shared" si="81"/>
        <v>38.614359456821106</v>
      </c>
      <c r="AV119" s="27">
        <f t="shared" ref="AV119:AY134" si="82">AV47*AV$12</f>
        <v>36.781815497385509</v>
      </c>
      <c r="AW119" s="27">
        <f t="shared" si="82"/>
        <v>33.014851482546838</v>
      </c>
      <c r="AX119" s="28">
        <f t="shared" si="82"/>
        <v>65.081807307146207</v>
      </c>
      <c r="AY119" s="28">
        <f t="shared" si="82"/>
        <v>40.665261042634938</v>
      </c>
      <c r="AZ119" t="e">
        <f>NA()</f>
        <v>#N/A</v>
      </c>
      <c r="BA119" s="23">
        <f t="shared" si="65"/>
        <v>22.688843571365641</v>
      </c>
      <c r="BB119" s="23">
        <f t="shared" si="66"/>
        <v>36.374454372291233</v>
      </c>
    </row>
    <row r="120" spans="4:54" x14ac:dyDescent="0.3">
      <c r="D120">
        <v>35</v>
      </c>
      <c r="F120">
        <v>34</v>
      </c>
      <c r="G120" s="22">
        <f t="shared" si="75"/>
        <v>51.564759866512595</v>
      </c>
      <c r="H120" s="22">
        <f t="shared" si="75"/>
        <v>49.267803811615934</v>
      </c>
      <c r="I120" s="22">
        <f t="shared" si="75"/>
        <v>49.184256505389598</v>
      </c>
      <c r="J120" s="22">
        <f t="shared" si="75"/>
        <v>52.198041540294341</v>
      </c>
      <c r="K120" s="22">
        <f t="shared" si="75"/>
        <v>19.779275333961071</v>
      </c>
      <c r="L120" s="23">
        <f t="shared" si="57"/>
        <v>23.419617964934147</v>
      </c>
      <c r="M120" s="22">
        <f t="shared" si="76"/>
        <v>17.206577843024142</v>
      </c>
      <c r="N120" s="24">
        <f t="shared" si="76"/>
        <v>12.074576125053682</v>
      </c>
      <c r="O120" s="24">
        <f t="shared" si="76"/>
        <v>0</v>
      </c>
      <c r="P120" s="25">
        <f t="shared" si="76"/>
        <v>45.577524322996183</v>
      </c>
      <c r="Q120" s="25">
        <f t="shared" si="76"/>
        <v>24.409835382615654</v>
      </c>
      <c r="R120" s="25">
        <f t="shared" si="76"/>
        <v>53.877350823432359</v>
      </c>
      <c r="S120" s="26">
        <f t="shared" si="77"/>
        <v>31.283617821469978</v>
      </c>
      <c r="T120" s="26">
        <f t="shared" si="77"/>
        <v>40.482024337656199</v>
      </c>
      <c r="U120" s="27">
        <f t="shared" si="78"/>
        <v>38.605652224279481</v>
      </c>
      <c r="V120" s="27">
        <f t="shared" si="78"/>
        <v>34.622734366229302</v>
      </c>
      <c r="W120" s="28">
        <f t="shared" si="78"/>
        <v>66.825862542460257</v>
      </c>
      <c r="X120" s="28">
        <f t="shared" si="78"/>
        <v>42.195006108775551</v>
      </c>
      <c r="Y120" t="e">
        <f>NA()</f>
        <v>#N/A</v>
      </c>
      <c r="Z120" s="23">
        <f t="shared" si="58"/>
        <v>23.419617964934147</v>
      </c>
      <c r="AA120" s="23">
        <f t="shared" si="59"/>
        <v>37.132073369964623</v>
      </c>
      <c r="AE120">
        <v>35</v>
      </c>
      <c r="AG120">
        <f t="shared" si="60"/>
        <v>33.930674778341483</v>
      </c>
      <c r="AH120" s="22">
        <f t="shared" si="80"/>
        <v>51.435463312523588</v>
      </c>
      <c r="AI120" s="22">
        <f t="shared" si="80"/>
        <v>49.177926750765863</v>
      </c>
      <c r="AJ120" s="22">
        <f t="shared" si="80"/>
        <v>49.055324432702278</v>
      </c>
      <c r="AK120" s="22">
        <f t="shared" si="80"/>
        <v>52.104858801620686</v>
      </c>
      <c r="AL120" s="22">
        <f t="shared" si="80"/>
        <v>19.739778756132949</v>
      </c>
      <c r="AM120" s="23">
        <f t="shared" si="62"/>
        <v>23.392073728649546</v>
      </c>
      <c r="AN120" s="22">
        <f t="shared" si="79"/>
        <v>17.1665949804331</v>
      </c>
      <c r="AO120" s="24">
        <f t="shared" si="79"/>
        <v>12.048688531416333</v>
      </c>
      <c r="AP120" s="24">
        <f t="shared" si="79"/>
        <v>0</v>
      </c>
      <c r="AQ120" s="25">
        <f t="shared" si="79"/>
        <v>45.507555648941008</v>
      </c>
      <c r="AR120" s="25">
        <f t="shared" si="79"/>
        <v>24.373093535850941</v>
      </c>
      <c r="AS120" s="25">
        <f t="shared" si="79"/>
        <v>53.81429836315251</v>
      </c>
      <c r="AT120" s="26">
        <f t="shared" si="81"/>
        <v>31.233217756352808</v>
      </c>
      <c r="AU120" s="26">
        <f t="shared" si="81"/>
        <v>40.408951772456156</v>
      </c>
      <c r="AV120" s="27">
        <f t="shared" si="82"/>
        <v>38.533952233818866</v>
      </c>
      <c r="AW120" s="27">
        <f t="shared" si="82"/>
        <v>34.559573653498376</v>
      </c>
      <c r="AX120" s="28">
        <f t="shared" si="82"/>
        <v>66.758993946197634</v>
      </c>
      <c r="AY120" s="28">
        <f t="shared" si="82"/>
        <v>42.135638470358039</v>
      </c>
      <c r="AZ120" t="e">
        <f>NA()</f>
        <v>#N/A</v>
      </c>
      <c r="BA120" s="23">
        <f t="shared" si="65"/>
        <v>23.392073728649546</v>
      </c>
      <c r="BB120" s="23">
        <f t="shared" si="66"/>
        <v>37.103067859297902</v>
      </c>
    </row>
    <row r="121" spans="4:54" x14ac:dyDescent="0.3">
      <c r="D121">
        <v>36</v>
      </c>
      <c r="F121">
        <v>35</v>
      </c>
      <c r="G121" s="22">
        <f t="shared" si="75"/>
        <v>53.39298996295971</v>
      </c>
      <c r="H121" s="22">
        <f t="shared" si="75"/>
        <v>50.550794247544999</v>
      </c>
      <c r="I121" s="22">
        <f t="shared" si="75"/>
        <v>51.02466861531601</v>
      </c>
      <c r="J121" s="22">
        <f t="shared" si="75"/>
        <v>53.527307944671264</v>
      </c>
      <c r="K121" s="22">
        <f t="shared" si="75"/>
        <v>20.33443498072101</v>
      </c>
      <c r="L121" s="23">
        <f t="shared" si="57"/>
        <v>23.802620393899449</v>
      </c>
      <c r="M121" s="22">
        <f t="shared" si="76"/>
        <v>17.77902798200628</v>
      </c>
      <c r="N121" s="24">
        <f t="shared" si="76"/>
        <v>12.445660574848114</v>
      </c>
      <c r="O121" s="24">
        <f t="shared" si="76"/>
        <v>0</v>
      </c>
      <c r="P121" s="25">
        <f t="shared" si="76"/>
        <v>46.573607666938521</v>
      </c>
      <c r="Q121" s="25">
        <f t="shared" si="76"/>
        <v>24.930022044443454</v>
      </c>
      <c r="R121" s="25">
        <f t="shared" si="76"/>
        <v>54.752879950262646</v>
      </c>
      <c r="S121" s="26">
        <f t="shared" si="77"/>
        <v>32.001198131603054</v>
      </c>
      <c r="T121" s="26">
        <f t="shared" si="77"/>
        <v>41.522414258853075</v>
      </c>
      <c r="U121" s="27">
        <f t="shared" si="78"/>
        <v>39.629674021065441</v>
      </c>
      <c r="V121" s="27">
        <f t="shared" si="78"/>
        <v>35.524350302418277</v>
      </c>
      <c r="W121" s="28">
        <f t="shared" si="78"/>
        <v>67.766043514820069</v>
      </c>
      <c r="X121" s="28">
        <f t="shared" si="78"/>
        <v>43.036013544758973</v>
      </c>
      <c r="Y121" t="e">
        <f>NA()</f>
        <v>#N/A</v>
      </c>
      <c r="Z121" s="23">
        <f t="shared" si="58"/>
        <v>23.802620393899449</v>
      </c>
      <c r="AA121" s="23">
        <f t="shared" si="59"/>
        <v>37.539541213066741</v>
      </c>
      <c r="AE121">
        <v>36</v>
      </c>
      <c r="AG121">
        <f t="shared" si="60"/>
        <v>35.684251819780471</v>
      </c>
      <c r="AH121" s="22">
        <f t="shared" si="80"/>
        <v>54.603951137717473</v>
      </c>
      <c r="AI121" s="22">
        <f t="shared" si="80"/>
        <v>51.414172231685853</v>
      </c>
      <c r="AJ121" s="22">
        <f t="shared" si="80"/>
        <v>52.262464666164945</v>
      </c>
      <c r="AK121" s="22">
        <f t="shared" si="80"/>
        <v>54.420857715626511</v>
      </c>
      <c r="AL121" s="22">
        <f t="shared" si="80"/>
        <v>20.698759379668605</v>
      </c>
      <c r="AM121" s="23">
        <f t="shared" si="62"/>
        <v>24.049757850036617</v>
      </c>
      <c r="AN121" s="22">
        <f t="shared" si="79"/>
        <v>18.165993984446608</v>
      </c>
      <c r="AO121" s="24">
        <f t="shared" si="79"/>
        <v>12.697014670020669</v>
      </c>
      <c r="AP121" s="24">
        <f t="shared" si="79"/>
        <v>0</v>
      </c>
      <c r="AQ121" s="25">
        <f t="shared" si="79"/>
        <v>47.241083322000648</v>
      </c>
      <c r="AR121" s="25">
        <f t="shared" si="79"/>
        <v>25.275524219450986</v>
      </c>
      <c r="AS121" s="25">
        <f t="shared" si="79"/>
        <v>55.316562262282552</v>
      </c>
      <c r="AT121" s="26">
        <f t="shared" si="81"/>
        <v>32.482114395787541</v>
      </c>
      <c r="AU121" s="26">
        <f t="shared" si="81"/>
        <v>42.219607481146227</v>
      </c>
      <c r="AV121" s="27">
        <f t="shared" si="82"/>
        <v>40.319320759778968</v>
      </c>
      <c r="AW121" s="27">
        <f t="shared" si="82"/>
        <v>36.131085417238062</v>
      </c>
      <c r="AX121" s="28">
        <f t="shared" si="82"/>
        <v>68.383789024517981</v>
      </c>
      <c r="AY121" s="28">
        <f t="shared" si="82"/>
        <v>43.595154599645674</v>
      </c>
      <c r="AZ121" t="e">
        <f>NA()</f>
        <v>#N/A</v>
      </c>
      <c r="BA121" s="23">
        <f t="shared" si="65"/>
        <v>24.049757850036617</v>
      </c>
      <c r="BB121" s="23">
        <f t="shared" si="66"/>
        <v>37.80690877717845</v>
      </c>
    </row>
    <row r="122" spans="4:54" x14ac:dyDescent="0.3">
      <c r="D122">
        <v>37</v>
      </c>
      <c r="F122">
        <v>36</v>
      </c>
      <c r="G122" s="22">
        <f t="shared" si="75"/>
        <v>55.151724347698504</v>
      </c>
      <c r="H122" s="22">
        <f t="shared" si="75"/>
        <v>51.808605647697988</v>
      </c>
      <c r="I122" s="22">
        <f t="shared" si="75"/>
        <v>52.827582447090222</v>
      </c>
      <c r="J122" s="22">
        <f t="shared" si="75"/>
        <v>54.828812674024093</v>
      </c>
      <c r="K122" s="22">
        <f t="shared" si="75"/>
        <v>20.862674116269378</v>
      </c>
      <c r="L122" s="23">
        <f t="shared" si="57"/>
        <v>24.159862127650179</v>
      </c>
      <c r="M122" s="22">
        <f t="shared" si="76"/>
        <v>18.343231419914229</v>
      </c>
      <c r="N122" s="24">
        <f t="shared" si="76"/>
        <v>12.812288331587217</v>
      </c>
      <c r="O122" s="24">
        <f t="shared" si="76"/>
        <v>0</v>
      </c>
      <c r="P122" s="25">
        <f t="shared" si="76"/>
        <v>47.545268943677584</v>
      </c>
      <c r="Q122" s="25">
        <f t="shared" si="76"/>
        <v>25.432139104783111</v>
      </c>
      <c r="R122" s="25">
        <f t="shared" si="76"/>
        <v>55.567355011787171</v>
      </c>
      <c r="S122" s="26">
        <f t="shared" si="77"/>
        <v>32.701292660857099</v>
      </c>
      <c r="T122" s="26">
        <f t="shared" si="77"/>
        <v>42.537314125804819</v>
      </c>
      <c r="U122" s="27">
        <f t="shared" si="78"/>
        <v>40.634531276118707</v>
      </c>
      <c r="V122" s="27">
        <f t="shared" si="78"/>
        <v>36.408271780973088</v>
      </c>
      <c r="W122" s="28">
        <f t="shared" si="78"/>
        <v>68.662056586776629</v>
      </c>
      <c r="X122" s="28">
        <f t="shared" si="78"/>
        <v>43.848771954632127</v>
      </c>
      <c r="Y122" t="e">
        <f>NA()</f>
        <v>#N/A</v>
      </c>
      <c r="Z122" s="23">
        <f t="shared" si="58"/>
        <v>24.159862127650179</v>
      </c>
      <c r="AA122" s="23">
        <f t="shared" si="59"/>
        <v>37.927252911027416</v>
      </c>
      <c r="AE122">
        <v>37</v>
      </c>
      <c r="AG122">
        <f t="shared" si="60"/>
        <v>37.528455778024103</v>
      </c>
      <c r="AH122" s="22">
        <f t="shared" si="80"/>
        <v>57.704749750475422</v>
      </c>
      <c r="AI122" s="22">
        <f t="shared" si="80"/>
        <v>53.682572958508629</v>
      </c>
      <c r="AJ122" s="22">
        <f t="shared" si="80"/>
        <v>55.50741761805655</v>
      </c>
      <c r="AK122" s="22">
        <f t="shared" si="80"/>
        <v>56.764740433674547</v>
      </c>
      <c r="AL122" s="22">
        <f t="shared" si="80"/>
        <v>21.619370725768913</v>
      </c>
      <c r="AM122" s="23">
        <f t="shared" si="62"/>
        <v>24.659400001113674</v>
      </c>
      <c r="AN122" s="22">
        <f t="shared" si="79"/>
        <v>19.189027618191634</v>
      </c>
      <c r="AO122" s="24">
        <f t="shared" si="79"/>
        <v>13.363806306269304</v>
      </c>
      <c r="AP122" s="24">
        <f t="shared" si="79"/>
        <v>0</v>
      </c>
      <c r="AQ122" s="25">
        <f t="shared" si="79"/>
        <v>48.984115610584361</v>
      </c>
      <c r="AR122" s="25">
        <f t="shared" si="79"/>
        <v>26.165615376979723</v>
      </c>
      <c r="AS122" s="25">
        <f t="shared" si="79"/>
        <v>56.702384034763703</v>
      </c>
      <c r="AT122" s="26">
        <f t="shared" si="81"/>
        <v>33.738095091260632</v>
      </c>
      <c r="AU122" s="26">
        <f t="shared" si="81"/>
        <v>44.039622024876017</v>
      </c>
      <c r="AV122" s="27">
        <f t="shared" si="82"/>
        <v>42.133377270895643</v>
      </c>
      <c r="AW122" s="27">
        <f t="shared" si="82"/>
        <v>37.725194139868591</v>
      </c>
      <c r="AX122" s="28">
        <f t="shared" si="82"/>
        <v>69.950808481371752</v>
      </c>
      <c r="AY122" s="28">
        <f t="shared" si="82"/>
        <v>45.038035721645358</v>
      </c>
      <c r="AZ122" t="e">
        <f>NA()</f>
        <v>#N/A</v>
      </c>
      <c r="BA122" s="23">
        <f t="shared" si="65"/>
        <v>24.659400001113674</v>
      </c>
      <c r="BB122" s="23">
        <f t="shared" si="66"/>
        <v>38.483840934532346</v>
      </c>
    </row>
    <row r="123" spans="4:54" x14ac:dyDescent="0.3">
      <c r="D123">
        <v>38</v>
      </c>
      <c r="F123">
        <v>37</v>
      </c>
      <c r="G123" s="22">
        <f t="shared" si="75"/>
        <v>56.840530272412835</v>
      </c>
      <c r="H123" s="22">
        <f t="shared" si="75"/>
        <v>53.041281568017553</v>
      </c>
      <c r="I123" s="22">
        <f t="shared" si="75"/>
        <v>54.591473649328542</v>
      </c>
      <c r="J123" s="22">
        <f t="shared" si="75"/>
        <v>56.102672911796688</v>
      </c>
      <c r="K123" s="22">
        <f t="shared" si="75"/>
        <v>21.364562200997984</v>
      </c>
      <c r="L123" s="23">
        <f t="shared" si="57"/>
        <v>24.49279442597738</v>
      </c>
      <c r="M123" s="22">
        <f t="shared" si="76"/>
        <v>18.898906284405609</v>
      </c>
      <c r="N123" s="24">
        <f t="shared" si="76"/>
        <v>13.174349822486985</v>
      </c>
      <c r="O123" s="24">
        <f t="shared" si="76"/>
        <v>0</v>
      </c>
      <c r="P123" s="25">
        <f t="shared" si="76"/>
        <v>48.492900959595488</v>
      </c>
      <c r="Q123" s="25">
        <f t="shared" si="76"/>
        <v>25.916593148729618</v>
      </c>
      <c r="R123" s="25">
        <f t="shared" si="76"/>
        <v>56.324359847770033</v>
      </c>
      <c r="S123" s="26">
        <f t="shared" si="77"/>
        <v>33.384131198512264</v>
      </c>
      <c r="T123" s="26">
        <f t="shared" si="77"/>
        <v>43.526863895734749</v>
      </c>
      <c r="U123" s="27">
        <f t="shared" si="78"/>
        <v>41.620218454526118</v>
      </c>
      <c r="V123" s="27">
        <f t="shared" si="78"/>
        <v>37.274529410642572</v>
      </c>
      <c r="W123" s="28">
        <f t="shared" si="78"/>
        <v>69.515927582933102</v>
      </c>
      <c r="X123" s="28">
        <f t="shared" si="78"/>
        <v>44.633977274871548</v>
      </c>
      <c r="Y123" t="e">
        <f>NA()</f>
        <v>#N/A</v>
      </c>
      <c r="Z123" s="23">
        <f t="shared" si="58"/>
        <v>24.49279442597738</v>
      </c>
      <c r="AA123" s="23">
        <f t="shared" si="59"/>
        <v>38.296166343781131</v>
      </c>
      <c r="AE123">
        <v>38</v>
      </c>
      <c r="AG123">
        <f t="shared" si="60"/>
        <v>39.467970358353305</v>
      </c>
      <c r="AH123" s="22">
        <f t="shared" si="80"/>
        <v>60.710535754116684</v>
      </c>
      <c r="AI123" s="22">
        <f t="shared" si="80"/>
        <v>55.976565659550751</v>
      </c>
      <c r="AJ123" s="22">
        <f t="shared" si="80"/>
        <v>58.77035585030746</v>
      </c>
      <c r="AK123" s="22">
        <f t="shared" si="80"/>
        <v>59.129337432397236</v>
      </c>
      <c r="AL123" s="22">
        <f t="shared" si="80"/>
        <v>22.494902591390524</v>
      </c>
      <c r="AM123" s="23">
        <f t="shared" si="62"/>
        <v>25.21934231855025</v>
      </c>
      <c r="AN123" s="22">
        <f t="shared" si="79"/>
        <v>20.232340555685418</v>
      </c>
      <c r="AO123" s="24">
        <f t="shared" si="79"/>
        <v>14.047792166106234</v>
      </c>
      <c r="AP123" s="24">
        <f t="shared" si="79"/>
        <v>0</v>
      </c>
      <c r="AQ123" s="25">
        <f t="shared" si="79"/>
        <v>50.731403210106407</v>
      </c>
      <c r="AR123" s="25">
        <f t="shared" si="79"/>
        <v>27.039338987379647</v>
      </c>
      <c r="AS123" s="25">
        <f t="shared" si="79"/>
        <v>57.968614447292502</v>
      </c>
      <c r="AT123" s="26">
        <f t="shared" si="81"/>
        <v>34.997104458146161</v>
      </c>
      <c r="AU123" s="26">
        <f t="shared" si="81"/>
        <v>45.861869652877523</v>
      </c>
      <c r="AV123" s="27">
        <f t="shared" si="82"/>
        <v>43.971090114334956</v>
      </c>
      <c r="AW123" s="27">
        <f t="shared" si="82"/>
        <v>39.337287510824254</v>
      </c>
      <c r="AX123" s="28">
        <f t="shared" si="82"/>
        <v>71.455178845289538</v>
      </c>
      <c r="AY123" s="28">
        <f t="shared" si="82"/>
        <v>46.458435823034144</v>
      </c>
      <c r="AZ123" t="e">
        <f>NA()</f>
        <v>#N/A</v>
      </c>
      <c r="BA123" s="23">
        <f t="shared" si="65"/>
        <v>25.21934231855025</v>
      </c>
      <c r="BB123" s="23">
        <f t="shared" si="66"/>
        <v>39.131894115302984</v>
      </c>
    </row>
    <row r="124" spans="4:54" x14ac:dyDescent="0.3">
      <c r="D124">
        <v>39</v>
      </c>
      <c r="F124">
        <v>38</v>
      </c>
      <c r="G124" s="22">
        <f t="shared" si="75"/>
        <v>58.459464411605374</v>
      </c>
      <c r="H124" s="22">
        <f t="shared" si="75"/>
        <v>54.248908698779452</v>
      </c>
      <c r="I124" s="22">
        <f t="shared" si="75"/>
        <v>56.315095560440959</v>
      </c>
      <c r="J124" s="22">
        <f t="shared" si="75"/>
        <v>57.349049841381813</v>
      </c>
      <c r="K124" s="22">
        <f t="shared" si="75"/>
        <v>21.840770500783353</v>
      </c>
      <c r="L124" s="23">
        <f t="shared" si="57"/>
        <v>24.802831889463945</v>
      </c>
      <c r="M124" s="22">
        <f t="shared" si="76"/>
        <v>19.445810510454642</v>
      </c>
      <c r="N124" s="24">
        <f t="shared" si="76"/>
        <v>13.531750114566726</v>
      </c>
      <c r="O124" s="24">
        <f t="shared" si="76"/>
        <v>0</v>
      </c>
      <c r="P124" s="25">
        <f t="shared" si="76"/>
        <v>49.416908964874111</v>
      </c>
      <c r="Q124" s="25">
        <f t="shared" si="76"/>
        <v>26.383806035002358</v>
      </c>
      <c r="R124" s="25">
        <f t="shared" si="76"/>
        <v>57.027378837218372</v>
      </c>
      <c r="S124" s="26">
        <f t="shared" si="77"/>
        <v>34.049959034828163</v>
      </c>
      <c r="T124" s="26">
        <f t="shared" si="77"/>
        <v>44.491253250484249</v>
      </c>
      <c r="U124" s="27">
        <f t="shared" si="78"/>
        <v>42.586765162922397</v>
      </c>
      <c r="V124" s="27">
        <f t="shared" si="78"/>
        <v>38.123184112640125</v>
      </c>
      <c r="W124" s="28">
        <f t="shared" si="78"/>
        <v>70.329608387299743</v>
      </c>
      <c r="X124" s="28">
        <f t="shared" si="78"/>
        <v>45.392334677366478</v>
      </c>
      <c r="Y124" t="e">
        <f>NA()</f>
        <v>#N/A</v>
      </c>
      <c r="Z124" s="23">
        <f t="shared" si="58"/>
        <v>24.802831889463945</v>
      </c>
      <c r="AA124" s="23">
        <f t="shared" si="59"/>
        <v>38.647192948296755</v>
      </c>
      <c r="AE124">
        <v>39</v>
      </c>
      <c r="AG124">
        <f t="shared" si="60"/>
        <v>41.507721325427532</v>
      </c>
      <c r="AH124" s="22">
        <f t="shared" si="80"/>
        <v>63.595922719969145</v>
      </c>
      <c r="AI124" s="22">
        <f t="shared" si="80"/>
        <v>58.289015925040438</v>
      </c>
      <c r="AJ124" s="22">
        <f t="shared" si="80"/>
        <v>62.030378402227882</v>
      </c>
      <c r="AK124" s="22">
        <f t="shared" si="80"/>
        <v>61.506922859847322</v>
      </c>
      <c r="AL124" s="22">
        <f t="shared" si="80"/>
        <v>23.319588783991463</v>
      </c>
      <c r="AM124" s="23">
        <f t="shared" si="62"/>
        <v>25.728779365128691</v>
      </c>
      <c r="AN124" s="22">
        <f t="shared" si="79"/>
        <v>21.292179544650402</v>
      </c>
      <c r="AO124" s="24">
        <f t="shared" si="79"/>
        <v>14.747488517483831</v>
      </c>
      <c r="AP124" s="24">
        <f t="shared" si="79"/>
        <v>0</v>
      </c>
      <c r="AQ124" s="25">
        <f t="shared" si="79"/>
        <v>52.477397571974763</v>
      </c>
      <c r="AR124" s="25">
        <f t="shared" si="79"/>
        <v>27.89271205913953</v>
      </c>
      <c r="AS124" s="25">
        <f t="shared" si="79"/>
        <v>59.11420800797007</v>
      </c>
      <c r="AT124" s="26">
        <f t="shared" si="81"/>
        <v>36.254859690891088</v>
      </c>
      <c r="AU124" s="26">
        <f t="shared" si="81"/>
        <v>47.678870077241754</v>
      </c>
      <c r="AV124" s="27">
        <f t="shared" si="82"/>
        <v>45.826956191100003</v>
      </c>
      <c r="AW124" s="27">
        <f t="shared" si="82"/>
        <v>40.962351854737413</v>
      </c>
      <c r="AX124" s="28">
        <f t="shared" si="82"/>
        <v>72.892617401401552</v>
      </c>
      <c r="AY124" s="28">
        <f t="shared" si="82"/>
        <v>47.850510679274031</v>
      </c>
      <c r="AZ124" t="e">
        <f>NA()</f>
        <v>#N/A</v>
      </c>
      <c r="BA124" s="23">
        <f t="shared" si="65"/>
        <v>25.728779365128691</v>
      </c>
      <c r="BB124" s="23">
        <f t="shared" si="66"/>
        <v>39.749295316789159</v>
      </c>
    </row>
    <row r="125" spans="4:54" x14ac:dyDescent="0.3">
      <c r="D125">
        <v>40</v>
      </c>
      <c r="F125">
        <v>39</v>
      </c>
      <c r="G125" s="22">
        <f t="shared" si="75"/>
        <v>60.009006015125067</v>
      </c>
      <c r="H125" s="22">
        <f t="shared" si="75"/>
        <v>55.431612307173431</v>
      </c>
      <c r="I125" s="22">
        <f t="shared" si="75"/>
        <v>57.997456213699493</v>
      </c>
      <c r="J125" s="22">
        <f t="shared" si="75"/>
        <v>58.568143724355998</v>
      </c>
      <c r="K125" s="22">
        <f t="shared" si="75"/>
        <v>22.292050927405469</v>
      </c>
      <c r="L125" s="23">
        <f t="shared" si="57"/>
        <v>25.091344914219942</v>
      </c>
      <c r="M125" s="22">
        <f t="shared" si="76"/>
        <v>19.983738789958366</v>
      </c>
      <c r="N125" s="24">
        <f t="shared" si="76"/>
        <v>13.884407778355149</v>
      </c>
      <c r="O125" s="24">
        <f t="shared" si="76"/>
        <v>0</v>
      </c>
      <c r="P125" s="25">
        <f t="shared" si="76"/>
        <v>50.317708276736454</v>
      </c>
      <c r="Q125" s="25">
        <f t="shared" si="76"/>
        <v>26.834211239042883</v>
      </c>
      <c r="R125" s="25">
        <f t="shared" si="76"/>
        <v>57.679778397527627</v>
      </c>
      <c r="S125" s="26">
        <f t="shared" si="77"/>
        <v>34.69903463227503</v>
      </c>
      <c r="T125" s="26">
        <f t="shared" si="77"/>
        <v>45.430715624321373</v>
      </c>
      <c r="U125" s="27">
        <f t="shared" si="78"/>
        <v>43.534232571965987</v>
      </c>
      <c r="V125" s="27">
        <f t="shared" si="78"/>
        <v>38.954323917937295</v>
      </c>
      <c r="W125" s="28">
        <f t="shared" si="78"/>
        <v>71.104976698536561</v>
      </c>
      <c r="X125" s="28">
        <f t="shared" si="78"/>
        <v>46.124554804823113</v>
      </c>
      <c r="Y125" t="e">
        <f>NA()</f>
        <v>#N/A</v>
      </c>
      <c r="Z125" s="23">
        <f t="shared" si="58"/>
        <v>25.091344914219942</v>
      </c>
      <c r="AA125" s="23">
        <f t="shared" si="59"/>
        <v>38.981199970372415</v>
      </c>
      <c r="AE125">
        <v>40</v>
      </c>
      <c r="AG125">
        <f t="shared" si="60"/>
        <v>43.652889013197147</v>
      </c>
      <c r="AH125" s="22">
        <f t="shared" si="80"/>
        <v>66.338191034426515</v>
      </c>
      <c r="AI125" s="22">
        <f t="shared" si="80"/>
        <v>60.612256568068489</v>
      </c>
      <c r="AJ125" s="22">
        <f t="shared" si="80"/>
        <v>65.26588961511851</v>
      </c>
      <c r="AK125" s="22">
        <f t="shared" si="80"/>
        <v>63.889263919144319</v>
      </c>
      <c r="AL125" s="22">
        <f t="shared" si="80"/>
        <v>24.088749044916455</v>
      </c>
      <c r="AM125" s="23">
        <f t="shared" si="62"/>
        <v>26.18774437938869</v>
      </c>
      <c r="AN125" s="22">
        <f t="shared" si="79"/>
        <v>22.364414525016905</v>
      </c>
      <c r="AO125" s="24">
        <f t="shared" si="79"/>
        <v>15.461196075882325</v>
      </c>
      <c r="AP125" s="24">
        <f t="shared" si="79"/>
        <v>0</v>
      </c>
      <c r="AQ125" s="25">
        <f t="shared" si="79"/>
        <v>54.216290614837007</v>
      </c>
      <c r="AR125" s="25">
        <f t="shared" si="79"/>
        <v>28.721859220793426</v>
      </c>
      <c r="AS125" s="25">
        <f t="shared" si="79"/>
        <v>60.14015158424386</v>
      </c>
      <c r="AT125" s="26">
        <f t="shared" si="81"/>
        <v>37.506884697349669</v>
      </c>
      <c r="AU125" s="26">
        <f t="shared" si="81"/>
        <v>49.482868264646207</v>
      </c>
      <c r="AV125" s="27">
        <f t="shared" si="82"/>
        <v>47.695026893277024</v>
      </c>
      <c r="AW125" s="27">
        <f t="shared" si="82"/>
        <v>42.594999089429514</v>
      </c>
      <c r="AX125" s="28">
        <f t="shared" si="82"/>
        <v>74.259502893703669</v>
      </c>
      <c r="AY125" s="28">
        <f t="shared" si="82"/>
        <v>49.208497927780066</v>
      </c>
      <c r="AZ125" t="e">
        <f>NA()</f>
        <v>#N/A</v>
      </c>
      <c r="BA125" s="23">
        <f t="shared" si="65"/>
        <v>26.18774437938869</v>
      </c>
      <c r="BB125" s="23">
        <f t="shared" si="66"/>
        <v>40.334498568528772</v>
      </c>
    </row>
    <row r="126" spans="4:54" x14ac:dyDescent="0.3">
      <c r="D126">
        <v>41</v>
      </c>
      <c r="F126">
        <v>40</v>
      </c>
      <c r="G126" s="22">
        <f t="shared" si="75"/>
        <v>61.48999540524229</v>
      </c>
      <c r="H126" s="22">
        <f t="shared" si="75"/>
        <v>56.589552103298089</v>
      </c>
      <c r="I126" s="22">
        <f t="shared" si="75"/>
        <v>59.63779639275328</v>
      </c>
      <c r="J126" s="22">
        <f t="shared" si="75"/>
        <v>59.76018944634837</v>
      </c>
      <c r="K126" s="22">
        <f t="shared" si="75"/>
        <v>22.719217458469902</v>
      </c>
      <c r="L126" s="23">
        <f t="shared" si="57"/>
        <v>25.359654106836139</v>
      </c>
      <c r="M126" s="22">
        <f t="shared" si="76"/>
        <v>20.512519722724385</v>
      </c>
      <c r="N126" s="24">
        <f t="shared" si="76"/>
        <v>14.232253841823454</v>
      </c>
      <c r="O126" s="24">
        <f t="shared" si="76"/>
        <v>0</v>
      </c>
      <c r="P126" s="25">
        <f t="shared" si="76"/>
        <v>51.195722169389512</v>
      </c>
      <c r="Q126" s="25">
        <f t="shared" si="76"/>
        <v>27.268250642631497</v>
      </c>
      <c r="R126" s="25">
        <f t="shared" si="76"/>
        <v>58.284793563558082</v>
      </c>
      <c r="S126" s="26">
        <f t="shared" si="77"/>
        <v>35.33162754381587</v>
      </c>
      <c r="T126" s="26">
        <f t="shared" si="77"/>
        <v>46.345522799553635</v>
      </c>
      <c r="U126" s="27">
        <f t="shared" si="78"/>
        <v>44.462710166129462</v>
      </c>
      <c r="V126" s="27">
        <f t="shared" si="78"/>
        <v>39.76806106210968</v>
      </c>
      <c r="W126" s="28">
        <f t="shared" si="78"/>
        <v>71.843836332869685</v>
      </c>
      <c r="X126" s="28">
        <f t="shared" si="78"/>
        <v>46.83135049690668</v>
      </c>
      <c r="Y126" t="e">
        <f>NA()</f>
        <v>#N/A</v>
      </c>
      <c r="Z126" s="23">
        <f t="shared" si="58"/>
        <v>25.359654106836139</v>
      </c>
      <c r="AA126" s="23">
        <f t="shared" si="59"/>
        <v>39.299012607251562</v>
      </c>
      <c r="AE126">
        <v>41</v>
      </c>
      <c r="AG126">
        <f t="shared" si="60"/>
        <v>45.908921481342745</v>
      </c>
      <c r="AH126" s="22">
        <f t="shared" si="80"/>
        <v>68.917916304343137</v>
      </c>
      <c r="AI126" s="22">
        <f t="shared" si="80"/>
        <v>62.938139036243655</v>
      </c>
      <c r="AJ126" s="22">
        <f t="shared" si="80"/>
        <v>68.455024946930152</v>
      </c>
      <c r="AK126" s="22">
        <f t="shared" si="80"/>
        <v>66.267684026214781</v>
      </c>
      <c r="AL126" s="22">
        <f t="shared" si="80"/>
        <v>24.798889318780578</v>
      </c>
      <c r="AM126" s="23">
        <f t="shared" si="62"/>
        <v>26.597068356766968</v>
      </c>
      <c r="AN126" s="22">
        <f t="shared" si="79"/>
        <v>23.4445696878043</v>
      </c>
      <c r="AO126" s="24">
        <f t="shared" si="79"/>
        <v>16.187000054190889</v>
      </c>
      <c r="AP126" s="24">
        <f t="shared" si="79"/>
        <v>0</v>
      </c>
      <c r="AQ126" s="25">
        <f t="shared" si="79"/>
        <v>55.942062576640154</v>
      </c>
      <c r="AR126" s="25">
        <f t="shared" si="79"/>
        <v>29.523077272008642</v>
      </c>
      <c r="AS126" s="25">
        <f t="shared" si="79"/>
        <v>61.049326723209568</v>
      </c>
      <c r="AT126" s="26">
        <f t="shared" si="81"/>
        <v>38.748550850561088</v>
      </c>
      <c r="AU126" s="26">
        <f t="shared" si="81"/>
        <v>51.265926817026781</v>
      </c>
      <c r="AV126" s="27">
        <f t="shared" si="82"/>
        <v>49.568944249805924</v>
      </c>
      <c r="AW126" s="27">
        <f t="shared" si="82"/>
        <v>44.229502855227821</v>
      </c>
      <c r="AX126" s="28">
        <f t="shared" si="82"/>
        <v>75.552934129215529</v>
      </c>
      <c r="AY126" s="28">
        <f t="shared" si="82"/>
        <v>50.526801686401733</v>
      </c>
      <c r="AZ126" t="e">
        <f>NA()</f>
        <v>#N/A</v>
      </c>
      <c r="BA126" s="23">
        <f t="shared" si="65"/>
        <v>26.597068356766968</v>
      </c>
      <c r="BB126" s="23">
        <f t="shared" si="66"/>
        <v>40.886212466238312</v>
      </c>
    </row>
    <row r="127" spans="4:54" x14ac:dyDescent="0.3">
      <c r="D127">
        <v>42</v>
      </c>
      <c r="F127">
        <v>41</v>
      </c>
      <c r="G127" s="22">
        <f t="shared" si="75"/>
        <v>62.903577846305005</v>
      </c>
      <c r="H127" s="22">
        <f t="shared" si="75"/>
        <v>57.722918486404097</v>
      </c>
      <c r="I127" s="22">
        <f t="shared" si="75"/>
        <v>61.235568796986136</v>
      </c>
      <c r="J127" s="22">
        <f t="shared" si="75"/>
        <v>60.925452482531156</v>
      </c>
      <c r="K127" s="22">
        <f t="shared" si="75"/>
        <v>23.123129937661428</v>
      </c>
      <c r="L127" s="23">
        <f t="shared" si="57"/>
        <v>25.609026337271967</v>
      </c>
      <c r="M127" s="22">
        <f t="shared" si="76"/>
        <v>21.032013156296433</v>
      </c>
      <c r="N127" s="24">
        <f t="shared" si="76"/>
        <v>14.575230826064521</v>
      </c>
      <c r="O127" s="24">
        <f t="shared" si="76"/>
        <v>0</v>
      </c>
      <c r="P127" s="25">
        <f t="shared" si="76"/>
        <v>52.051380000043395</v>
      </c>
      <c r="Q127" s="25">
        <f t="shared" si="76"/>
        <v>27.686371720748355</v>
      </c>
      <c r="R127" s="25">
        <f t="shared" si="76"/>
        <v>58.845518784728611</v>
      </c>
      <c r="S127" s="26">
        <f t="shared" si="77"/>
        <v>35.948016551069983</v>
      </c>
      <c r="T127" s="26">
        <f t="shared" si="77"/>
        <v>47.23598001559585</v>
      </c>
      <c r="U127" s="27">
        <f t="shared" si="78"/>
        <v>45.372312787672655</v>
      </c>
      <c r="V127" s="27">
        <f t="shared" si="78"/>
        <v>40.564529347400729</v>
      </c>
      <c r="W127" s="28">
        <f t="shared" si="78"/>
        <v>72.547917974310565</v>
      </c>
      <c r="X127" s="28">
        <f t="shared" si="78"/>
        <v>47.513433949305337</v>
      </c>
      <c r="Y127" t="e">
        <f>NA()</f>
        <v>#N/A</v>
      </c>
      <c r="Z127" s="23">
        <f t="shared" si="58"/>
        <v>25.609026337271967</v>
      </c>
      <c r="AA127" s="23">
        <f t="shared" si="59"/>
        <v>39.601416046354103</v>
      </c>
      <c r="AE127">
        <v>42</v>
      </c>
      <c r="AG127">
        <f t="shared" si="60"/>
        <v>48.058485286186681</v>
      </c>
      <c r="AH127" s="22">
        <f t="shared" si="80"/>
        <v>71.106536807266536</v>
      </c>
      <c r="AI127" s="22">
        <f t="shared" si="80"/>
        <v>65.045379485427915</v>
      </c>
      <c r="AJ127" s="22">
        <f t="shared" si="80"/>
        <v>71.292692749692151</v>
      </c>
      <c r="AK127" s="22">
        <f t="shared" si="80"/>
        <v>68.416545396117883</v>
      </c>
      <c r="AL127" s="22">
        <f t="shared" si="80"/>
        <v>25.390718531844009</v>
      </c>
      <c r="AM127" s="23">
        <f t="shared" si="62"/>
        <v>26.927068206874818</v>
      </c>
      <c r="AN127" s="22">
        <f t="shared" si="79"/>
        <v>24.428312886240445</v>
      </c>
      <c r="AO127" s="24">
        <f t="shared" si="79"/>
        <v>16.854801891029002</v>
      </c>
      <c r="AP127" s="24">
        <f t="shared" si="79"/>
        <v>0</v>
      </c>
      <c r="AQ127" s="25">
        <f t="shared" si="79"/>
        <v>57.492686986773585</v>
      </c>
      <c r="AR127" s="25">
        <f t="shared" si="79"/>
        <v>30.223551122826233</v>
      </c>
      <c r="AS127" s="25">
        <f t="shared" si="79"/>
        <v>61.777602505355404</v>
      </c>
      <c r="AT127" s="26">
        <f t="shared" si="81"/>
        <v>39.863160911132752</v>
      </c>
      <c r="AU127" s="26">
        <f t="shared" si="81"/>
        <v>52.860251647844343</v>
      </c>
      <c r="AV127" s="27">
        <f t="shared" si="82"/>
        <v>51.270079302936921</v>
      </c>
      <c r="AW127" s="27">
        <f t="shared" si="82"/>
        <v>45.710356895258705</v>
      </c>
      <c r="AX127" s="28">
        <f t="shared" si="82"/>
        <v>76.662052372501691</v>
      </c>
      <c r="AY127" s="28">
        <f t="shared" si="82"/>
        <v>51.685082196057053</v>
      </c>
      <c r="AZ127" t="e">
        <f>NA()</f>
        <v>#N/A</v>
      </c>
      <c r="BA127" s="23">
        <f t="shared" si="65"/>
        <v>26.927068206874818</v>
      </c>
      <c r="BB127" s="23">
        <f t="shared" si="66"/>
        <v>41.357354446052071</v>
      </c>
    </row>
    <row r="128" spans="4:54" x14ac:dyDescent="0.3">
      <c r="D128">
        <v>43</v>
      </c>
      <c r="F128">
        <v>42</v>
      </c>
      <c r="G128" s="22">
        <f t="shared" si="75"/>
        <v>64.251152695994975</v>
      </c>
      <c r="H128" s="22">
        <f t="shared" si="75"/>
        <v>58.831929133399242</v>
      </c>
      <c r="I128" s="22">
        <f t="shared" si="75"/>
        <v>62.790418350964238</v>
      </c>
      <c r="J128" s="22">
        <f t="shared" si="75"/>
        <v>62.064225240471863</v>
      </c>
      <c r="K128" s="22">
        <f t="shared" si="75"/>
        <v>23.504680051418902</v>
      </c>
      <c r="L128" s="23">
        <f t="shared" si="57"/>
        <v>25.840672150609908</v>
      </c>
      <c r="M128" s="22">
        <f t="shared" si="76"/>
        <v>21.542107702834599</v>
      </c>
      <c r="N128" s="24">
        <f t="shared" si="76"/>
        <v>14.913291855220404</v>
      </c>
      <c r="O128" s="24">
        <f t="shared" si="76"/>
        <v>0</v>
      </c>
      <c r="P128" s="25">
        <f t="shared" si="76"/>
        <v>52.885115544379367</v>
      </c>
      <c r="Q128" s="25">
        <f t="shared" si="76"/>
        <v>28.08902508199327</v>
      </c>
      <c r="R128" s="25">
        <f t="shared" si="76"/>
        <v>59.364902196327122</v>
      </c>
      <c r="S128" s="26">
        <f t="shared" si="77"/>
        <v>36.548487998597643</v>
      </c>
      <c r="T128" s="26">
        <f t="shared" si="77"/>
        <v>48.102421542925647</v>
      </c>
      <c r="U128" s="27">
        <f t="shared" si="78"/>
        <v>46.263177945630204</v>
      </c>
      <c r="V128" s="27">
        <f t="shared" si="78"/>
        <v>41.343881745308508</v>
      </c>
      <c r="W128" s="28">
        <f t="shared" si="78"/>
        <v>73.218880287267837</v>
      </c>
      <c r="X128" s="28">
        <f t="shared" si="78"/>
        <v>48.17151425510778</v>
      </c>
      <c r="Y128" t="e">
        <f>NA()</f>
        <v>#N/A</v>
      </c>
      <c r="Z128" s="23">
        <f t="shared" si="58"/>
        <v>25.840672150609908</v>
      </c>
      <c r="AA128" s="23">
        <f t="shared" si="59"/>
        <v>39.889157405159224</v>
      </c>
      <c r="AE128">
        <v>43</v>
      </c>
      <c r="AG128">
        <f t="shared" si="60"/>
        <v>50.049146529274978</v>
      </c>
      <c r="AH128" s="22">
        <f t="shared" si="80"/>
        <v>72.917634069294053</v>
      </c>
      <c r="AI128" s="22">
        <f t="shared" si="80"/>
        <v>66.904981212768988</v>
      </c>
      <c r="AJ128" s="22">
        <f t="shared" si="80"/>
        <v>73.749918960655094</v>
      </c>
      <c r="AK128" s="22">
        <f t="shared" si="80"/>
        <v>70.307949750493677</v>
      </c>
      <c r="AL128" s="22">
        <f t="shared" si="80"/>
        <v>25.872691525063459</v>
      </c>
      <c r="AM128" s="23">
        <f t="shared" si="62"/>
        <v>27.187888361959939</v>
      </c>
      <c r="AN128" s="22">
        <f t="shared" si="79"/>
        <v>25.299999410570891</v>
      </c>
      <c r="AO128" s="24">
        <f t="shared" si="79"/>
        <v>17.452602005721921</v>
      </c>
      <c r="AP128" s="24">
        <f t="shared" si="79"/>
        <v>0</v>
      </c>
      <c r="AQ128" s="25">
        <f t="shared" si="79"/>
        <v>58.850939080119218</v>
      </c>
      <c r="AR128" s="25">
        <f t="shared" si="79"/>
        <v>30.821252041316239</v>
      </c>
      <c r="AS128" s="25">
        <f t="shared" si="79"/>
        <v>62.349708435434479</v>
      </c>
      <c r="AT128" s="26">
        <f t="shared" si="81"/>
        <v>40.838477366711167</v>
      </c>
      <c r="AU128" s="26">
        <f t="shared" si="81"/>
        <v>54.249557160813083</v>
      </c>
      <c r="AV128" s="27">
        <f t="shared" si="82"/>
        <v>52.774096566269428</v>
      </c>
      <c r="AW128" s="27">
        <f t="shared" si="82"/>
        <v>47.017183902991718</v>
      </c>
      <c r="AX128" s="28">
        <f t="shared" si="82"/>
        <v>77.592779754019148</v>
      </c>
      <c r="AY128" s="28">
        <f t="shared" si="82"/>
        <v>52.678325119430198</v>
      </c>
      <c r="AZ128" t="e">
        <f>NA()</f>
        <v>#N/A</v>
      </c>
      <c r="BA128" s="23">
        <f t="shared" si="65"/>
        <v>27.187888361959939</v>
      </c>
      <c r="BB128" s="23">
        <f t="shared" si="66"/>
        <v>41.750983558623211</v>
      </c>
    </row>
    <row r="129" spans="4:54" x14ac:dyDescent="0.3">
      <c r="D129">
        <v>44</v>
      </c>
      <c r="F129">
        <v>43</v>
      </c>
      <c r="G129" s="22">
        <f t="shared" si="75"/>
        <v>65.534327659279654</v>
      </c>
      <c r="H129" s="22">
        <f t="shared" si="75"/>
        <v>59.916825896072851</v>
      </c>
      <c r="I129" s="22">
        <f t="shared" si="75"/>
        <v>64.302163671784996</v>
      </c>
      <c r="J129" s="22">
        <f t="shared" si="75"/>
        <v>63.176823743026766</v>
      </c>
      <c r="K129" s="22">
        <f t="shared" si="75"/>
        <v>23.864779279609031</v>
      </c>
      <c r="L129" s="23">
        <f t="shared" si="57"/>
        <v>26.055744297254233</v>
      </c>
      <c r="M129" s="22">
        <f t="shared" si="76"/>
        <v>22.042718421983182</v>
      </c>
      <c r="N129" s="24">
        <f t="shared" si="76"/>
        <v>15.246399834005706</v>
      </c>
      <c r="O129" s="24">
        <f t="shared" si="76"/>
        <v>0</v>
      </c>
      <c r="P129" s="25">
        <f t="shared" si="76"/>
        <v>53.697365518236502</v>
      </c>
      <c r="Q129" s="25">
        <f t="shared" si="76"/>
        <v>28.476662323771389</v>
      </c>
      <c r="R129" s="25">
        <f t="shared" si="76"/>
        <v>59.84574272682309</v>
      </c>
      <c r="S129" s="26">
        <f t="shared" si="77"/>
        <v>37.133334303457382</v>
      </c>
      <c r="T129" s="26">
        <f t="shared" si="77"/>
        <v>48.945206678419481</v>
      </c>
      <c r="U129" s="27">
        <f t="shared" si="78"/>
        <v>47.135463364047574</v>
      </c>
      <c r="V129" s="27">
        <f t="shared" si="78"/>
        <v>42.106288216123723</v>
      </c>
      <c r="W129" s="28">
        <f t="shared" si="78"/>
        <v>73.858311319715398</v>
      </c>
      <c r="X129" s="28">
        <f t="shared" si="78"/>
        <v>48.806295284084065</v>
      </c>
      <c r="Y129" t="e">
        <f>NA()</f>
        <v>#N/A</v>
      </c>
      <c r="Z129" s="23">
        <f t="shared" si="58"/>
        <v>26.055744297254233</v>
      </c>
      <c r="AA129" s="23">
        <f t="shared" si="59"/>
        <v>40.16294757703271</v>
      </c>
      <c r="AE129">
        <v>44</v>
      </c>
      <c r="AG129">
        <f t="shared" si="60"/>
        <v>51.88345373655357</v>
      </c>
      <c r="AH129" s="22">
        <f t="shared" si="80"/>
        <v>74.417836287916543</v>
      </c>
      <c r="AI129" s="22">
        <f t="shared" si="80"/>
        <v>68.542749242683328</v>
      </c>
      <c r="AJ129" s="22">
        <f t="shared" si="80"/>
        <v>75.873309446470913</v>
      </c>
      <c r="AK129" s="22">
        <f t="shared" si="80"/>
        <v>71.969741439872962</v>
      </c>
      <c r="AL129" s="22">
        <f t="shared" si="80"/>
        <v>26.266307501503494</v>
      </c>
      <c r="AM129" s="23">
        <f t="shared" si="62"/>
        <v>27.395281852058659</v>
      </c>
      <c r="AN129" s="22">
        <f t="shared" si="79"/>
        <v>26.070104670168686</v>
      </c>
      <c r="AO129" s="24">
        <f t="shared" si="79"/>
        <v>17.985987852547353</v>
      </c>
      <c r="AP129" s="24">
        <f t="shared" si="79"/>
        <v>0</v>
      </c>
      <c r="AQ129" s="25">
        <f t="shared" si="79"/>
        <v>60.039299266216396</v>
      </c>
      <c r="AR129" s="25">
        <f t="shared" si="79"/>
        <v>31.331493991268736</v>
      </c>
      <c r="AS129" s="25">
        <f t="shared" si="79"/>
        <v>62.802060360088582</v>
      </c>
      <c r="AT129" s="26">
        <f t="shared" si="81"/>
        <v>41.690874086026206</v>
      </c>
      <c r="AU129" s="26">
        <f t="shared" si="81"/>
        <v>55.458699237600626</v>
      </c>
      <c r="AV129" s="27">
        <f t="shared" si="82"/>
        <v>54.100973485050567</v>
      </c>
      <c r="AW129" s="27">
        <f t="shared" si="82"/>
        <v>48.168118246849318</v>
      </c>
      <c r="AX129" s="28">
        <f t="shared" si="82"/>
        <v>78.376173069391356</v>
      </c>
      <c r="AY129" s="28">
        <f t="shared" si="82"/>
        <v>53.530299360205738</v>
      </c>
      <c r="AZ129" t="e">
        <f>NA()</f>
        <v>#N/A</v>
      </c>
      <c r="BA129" s="23">
        <f t="shared" si="65"/>
        <v>27.395281852058659</v>
      </c>
      <c r="BB129" s="23">
        <f t="shared" si="66"/>
        <v>42.080787090468554</v>
      </c>
    </row>
    <row r="130" spans="4:54" x14ac:dyDescent="0.3">
      <c r="D130">
        <v>45</v>
      </c>
      <c r="F130">
        <v>44</v>
      </c>
      <c r="G130" s="22">
        <f t="shared" si="75"/>
        <v>66.754877903627332</v>
      </c>
      <c r="H130" s="22">
        <f t="shared" si="75"/>
        <v>60.977871977324149</v>
      </c>
      <c r="I130" s="22">
        <f t="shared" si="75"/>
        <v>65.770779691688361</v>
      </c>
      <c r="J130" s="22">
        <f t="shared" si="75"/>
        <v>64.263584618212704</v>
      </c>
      <c r="K130" s="22">
        <f t="shared" si="75"/>
        <v>24.20434862375512</v>
      </c>
      <c r="L130" s="23">
        <f t="shared" si="57"/>
        <v>26.255337175448613</v>
      </c>
      <c r="M130" s="22">
        <f t="shared" si="76"/>
        <v>22.533784659331157</v>
      </c>
      <c r="N130" s="24">
        <f t="shared" si="76"/>
        <v>15.57452668690439</v>
      </c>
      <c r="O130" s="24">
        <f t="shared" si="76"/>
        <v>0</v>
      </c>
      <c r="P130" s="25">
        <f t="shared" si="76"/>
        <v>54.488568265182394</v>
      </c>
      <c r="Q130" s="25">
        <f t="shared" si="76"/>
        <v>28.84973416774676</v>
      </c>
      <c r="R130" s="25">
        <f t="shared" si="76"/>
        <v>60.290689496538114</v>
      </c>
      <c r="S130" s="26">
        <f t="shared" si="77"/>
        <v>37.702852621684819</v>
      </c>
      <c r="T130" s="26">
        <f t="shared" si="77"/>
        <v>49.764716123008689</v>
      </c>
      <c r="U130" s="27">
        <f t="shared" si="78"/>
        <v>47.989344746629385</v>
      </c>
      <c r="V130" s="27">
        <f t="shared" si="78"/>
        <v>42.85193372453648</v>
      </c>
      <c r="W130" s="28">
        <f t="shared" si="78"/>
        <v>74.467730136159318</v>
      </c>
      <c r="X130" s="28">
        <f t="shared" si="78"/>
        <v>49.418473860810614</v>
      </c>
      <c r="Y130" t="e">
        <f>NA()</f>
        <v>#N/A</v>
      </c>
      <c r="Z130" s="23">
        <f t="shared" si="58"/>
        <v>26.255337175448613</v>
      </c>
      <c r="AA130" s="23">
        <f t="shared" si="59"/>
        <v>40.423462987559013</v>
      </c>
      <c r="AE130">
        <v>45</v>
      </c>
      <c r="AG130">
        <f t="shared" si="60"/>
        <v>53.57368754321287</v>
      </c>
      <c r="AH130" s="22">
        <f t="shared" si="80"/>
        <v>75.668576501962747</v>
      </c>
      <c r="AI130" s="22">
        <f t="shared" si="80"/>
        <v>69.989514297248263</v>
      </c>
      <c r="AJ130" s="22">
        <f t="shared" si="80"/>
        <v>77.714426907157332</v>
      </c>
      <c r="AK130" s="22">
        <f t="shared" si="80"/>
        <v>73.434502203218713</v>
      </c>
      <c r="AL130" s="22">
        <f t="shared" si="80"/>
        <v>26.590358189558945</v>
      </c>
      <c r="AM130" s="23">
        <f t="shared" si="62"/>
        <v>27.561991805805754</v>
      </c>
      <c r="AN130" s="22">
        <f t="shared" si="79"/>
        <v>26.752017882984639</v>
      </c>
      <c r="AO130" s="24">
        <f t="shared" si="79"/>
        <v>18.462786228758116</v>
      </c>
      <c r="AP130" s="24">
        <f t="shared" si="79"/>
        <v>0</v>
      </c>
      <c r="AQ130" s="25">
        <f t="shared" si="79"/>
        <v>61.082934128367071</v>
      </c>
      <c r="AR130" s="25">
        <f t="shared" si="79"/>
        <v>31.769438933010562</v>
      </c>
      <c r="AS130" s="25">
        <f t="shared" si="79"/>
        <v>63.163784301771045</v>
      </c>
      <c r="AT130" s="26">
        <f t="shared" si="81"/>
        <v>42.438639809509191</v>
      </c>
      <c r="AU130" s="26">
        <f t="shared" si="81"/>
        <v>56.51505525268098</v>
      </c>
      <c r="AV130" s="27">
        <f t="shared" si="82"/>
        <v>55.274957960986953</v>
      </c>
      <c r="AW130" s="27">
        <f t="shared" si="82"/>
        <v>49.184826082377697</v>
      </c>
      <c r="AX130" s="28">
        <f t="shared" si="82"/>
        <v>79.040595785544937</v>
      </c>
      <c r="AY130" s="28">
        <f t="shared" si="82"/>
        <v>54.264906869366349</v>
      </c>
      <c r="AZ130" t="e">
        <f>NA()</f>
        <v>#N/A</v>
      </c>
      <c r="BA130" s="23">
        <f t="shared" si="65"/>
        <v>27.561991805805754</v>
      </c>
      <c r="BB130" s="23">
        <f t="shared" si="66"/>
        <v>42.359187394183181</v>
      </c>
    </row>
    <row r="131" spans="4:54" x14ac:dyDescent="0.3">
      <c r="D131">
        <v>46</v>
      </c>
      <c r="F131">
        <v>45</v>
      </c>
      <c r="G131" s="22">
        <f t="shared" si="75"/>
        <v>67.91470975202499</v>
      </c>
      <c r="H131" s="22">
        <f t="shared" si="75"/>
        <v>62.015349359992626</v>
      </c>
      <c r="I131" s="22">
        <f t="shared" si="75"/>
        <v>67.196381420207615</v>
      </c>
      <c r="J131" s="22">
        <f t="shared" si="75"/>
        <v>65.324862366680819</v>
      </c>
      <c r="K131" s="22">
        <f t="shared" si="75"/>
        <v>24.524309925475713</v>
      </c>
      <c r="L131" s="23">
        <f t="shared" si="57"/>
        <v>26.440487010223983</v>
      </c>
      <c r="M131" s="22">
        <f t="shared" si="76"/>
        <v>23.015268030703112</v>
      </c>
      <c r="N131" s="24">
        <f t="shared" si="76"/>
        <v>15.897652653750379</v>
      </c>
      <c r="O131" s="24">
        <f t="shared" si="76"/>
        <v>0</v>
      </c>
      <c r="P131" s="25">
        <f t="shared" si="76"/>
        <v>55.259162592112681</v>
      </c>
      <c r="Q131" s="25">
        <f t="shared" si="76"/>
        <v>29.208688844846947</v>
      </c>
      <c r="R131" s="25">
        <f t="shared" si="76"/>
        <v>60.702243045339614</v>
      </c>
      <c r="S131" s="26">
        <f t="shared" si="77"/>
        <v>38.257343655492406</v>
      </c>
      <c r="T131" s="26">
        <f t="shared" si="77"/>
        <v>50.561348706517464</v>
      </c>
      <c r="U131" s="27">
        <f t="shared" si="78"/>
        <v>48.8250137375015</v>
      </c>
      <c r="V131" s="27">
        <f t="shared" si="78"/>
        <v>43.581016432758041</v>
      </c>
      <c r="W131" s="28">
        <f t="shared" si="78"/>
        <v>75.048588629053498</v>
      </c>
      <c r="X131" s="28">
        <f t="shared" si="78"/>
        <v>50.008738207215231</v>
      </c>
      <c r="Y131" t="e">
        <f>NA()</f>
        <v>#N/A</v>
      </c>
      <c r="Z131" s="23">
        <f t="shared" si="58"/>
        <v>26.440487010223983</v>
      </c>
      <c r="AA131" s="23">
        <f t="shared" si="59"/>
        <v>40.671347265717287</v>
      </c>
      <c r="AE131">
        <v>46</v>
      </c>
      <c r="AG131">
        <f t="shared" si="60"/>
        <v>55.13116401707601</v>
      </c>
      <c r="AH131" s="22">
        <f t="shared" si="80"/>
        <v>76.71806889334745</v>
      </c>
      <c r="AI131" s="22">
        <f t="shared" si="80"/>
        <v>71.271264542917521</v>
      </c>
      <c r="AJ131" s="22">
        <f t="shared" si="80"/>
        <v>79.316383088916282</v>
      </c>
      <c r="AK131" s="22">
        <f t="shared" si="80"/>
        <v>74.729575017319405</v>
      </c>
      <c r="AL131" s="22">
        <f t="shared" si="80"/>
        <v>26.859220359274488</v>
      </c>
      <c r="AM131" s="23">
        <f t="shared" si="62"/>
        <v>27.697372023599794</v>
      </c>
      <c r="AN131" s="22">
        <f t="shared" si="79"/>
        <v>27.357243270595404</v>
      </c>
      <c r="AO131" s="24">
        <f t="shared" si="79"/>
        <v>18.889792789278918</v>
      </c>
      <c r="AP131" s="24">
        <f t="shared" si="79"/>
        <v>0</v>
      </c>
      <c r="AQ131" s="25">
        <f t="shared" si="79"/>
        <v>62.002712094678252</v>
      </c>
      <c r="AR131" s="25">
        <f t="shared" si="79"/>
        <v>32.147261366258547</v>
      </c>
      <c r="AS131" s="25">
        <f t="shared" si="79"/>
        <v>63.456119588059529</v>
      </c>
      <c r="AT131" s="26">
        <f t="shared" si="81"/>
        <v>43.096945824559171</v>
      </c>
      <c r="AU131" s="26">
        <f t="shared" si="81"/>
        <v>57.441313209060745</v>
      </c>
      <c r="AV131" s="27">
        <f t="shared" si="82"/>
        <v>56.316554678477132</v>
      </c>
      <c r="AW131" s="27">
        <f t="shared" si="82"/>
        <v>50.085570480267684</v>
      </c>
      <c r="AX131" s="28">
        <f t="shared" si="82"/>
        <v>79.608064440026737</v>
      </c>
      <c r="AY131" s="28">
        <f t="shared" si="82"/>
        <v>54.901418991189601</v>
      </c>
      <c r="AZ131" t="e">
        <f>NA()</f>
        <v>#N/A</v>
      </c>
      <c r="BA131" s="23">
        <f t="shared" si="65"/>
        <v>27.697372023599794</v>
      </c>
      <c r="BB131" s="23">
        <f t="shared" si="66"/>
        <v>42.595820306894112</v>
      </c>
    </row>
    <row r="132" spans="4:54" x14ac:dyDescent="0.3">
      <c r="D132">
        <v>47</v>
      </c>
      <c r="F132">
        <v>46</v>
      </c>
      <c r="G132" s="22">
        <f t="shared" si="75"/>
        <v>69.015828644641616</v>
      </c>
      <c r="H132" s="22">
        <f t="shared" si="75"/>
        <v>63.029556464763871</v>
      </c>
      <c r="I132" s="22">
        <f t="shared" si="75"/>
        <v>68.579208819882936</v>
      </c>
      <c r="J132" s="22">
        <f t="shared" si="75"/>
        <v>66.361026880618951</v>
      </c>
      <c r="K132" s="22">
        <f t="shared" si="75"/>
        <v>24.825578598930207</v>
      </c>
      <c r="L132" s="23">
        <f t="shared" si="57"/>
        <v>26.612172619392197</v>
      </c>
      <c r="M132" s="22">
        <f t="shared" si="76"/>
        <v>23.487150543112577</v>
      </c>
      <c r="N132" s="24">
        <f t="shared" si="76"/>
        <v>16.215765636953471</v>
      </c>
      <c r="O132" s="24">
        <f t="shared" si="76"/>
        <v>0</v>
      </c>
      <c r="P132" s="25">
        <f t="shared" si="76"/>
        <v>56.009586737157399</v>
      </c>
      <c r="Q132" s="25">
        <f t="shared" si="76"/>
        <v>29.553970702437493</v>
      </c>
      <c r="R132" s="25">
        <f t="shared" si="76"/>
        <v>61.082757998958499</v>
      </c>
      <c r="S132" s="26">
        <f t="shared" si="77"/>
        <v>38.797110586849556</v>
      </c>
      <c r="T132" s="26">
        <f t="shared" si="77"/>
        <v>51.335518428011909</v>
      </c>
      <c r="U132" s="27">
        <f t="shared" si="78"/>
        <v>49.642676059990606</v>
      </c>
      <c r="V132" s="27">
        <f t="shared" si="78"/>
        <v>44.293746054624364</v>
      </c>
      <c r="W132" s="28">
        <f t="shared" si="78"/>
        <v>75.602273465315292</v>
      </c>
      <c r="X132" s="28">
        <f t="shared" si="78"/>
        <v>50.577766619147361</v>
      </c>
      <c r="Y132" t="e">
        <f>NA()</f>
        <v>#N/A</v>
      </c>
      <c r="Z132" s="23">
        <f t="shared" si="58"/>
        <v>26.612172619392197</v>
      </c>
      <c r="AA132" s="23">
        <f t="shared" si="59"/>
        <v>40.907212834030162</v>
      </c>
      <c r="AE132">
        <v>47</v>
      </c>
      <c r="AG132">
        <f t="shared" si="60"/>
        <v>56.566310419354807</v>
      </c>
      <c r="AH132" s="22">
        <f t="shared" si="80"/>
        <v>77.604237930796359</v>
      </c>
      <c r="AI132" s="22">
        <f t="shared" si="80"/>
        <v>72.409959698262597</v>
      </c>
      <c r="AJ132" s="22">
        <f t="shared" si="80"/>
        <v>80.715139430411924</v>
      </c>
      <c r="AK132" s="22">
        <f t="shared" si="80"/>
        <v>75.877970377574343</v>
      </c>
      <c r="AL132" s="22">
        <f t="shared" si="80"/>
        <v>27.083956713590101</v>
      </c>
      <c r="AM132" s="23">
        <f t="shared" si="62"/>
        <v>27.808363210513772</v>
      </c>
      <c r="AN132" s="22">
        <f t="shared" si="79"/>
        <v>27.895648057279498</v>
      </c>
      <c r="AO132" s="24">
        <f t="shared" si="79"/>
        <v>19.272904079267967</v>
      </c>
      <c r="AP132" s="24">
        <f t="shared" si="79"/>
        <v>0</v>
      </c>
      <c r="AQ132" s="25">
        <f t="shared" si="79"/>
        <v>62.816016665754695</v>
      </c>
      <c r="AR132" s="25">
        <f t="shared" si="79"/>
        <v>32.4747903848926</v>
      </c>
      <c r="AS132" s="25">
        <f t="shared" si="79"/>
        <v>63.694729374402307</v>
      </c>
      <c r="AT132" s="26">
        <f t="shared" si="81"/>
        <v>43.678428974619258</v>
      </c>
      <c r="AU132" s="26">
        <f t="shared" si="81"/>
        <v>58.256330257602656</v>
      </c>
      <c r="AV132" s="27">
        <f t="shared" si="82"/>
        <v>57.243140767518845</v>
      </c>
      <c r="AW132" s="27">
        <f t="shared" si="82"/>
        <v>50.885783537021176</v>
      </c>
      <c r="AX132" s="28">
        <f t="shared" si="82"/>
        <v>80.09583583744984</v>
      </c>
      <c r="AY132" s="28">
        <f t="shared" si="82"/>
        <v>55.455464104642083</v>
      </c>
      <c r="AZ132" t="e">
        <f>NA()</f>
        <v>#N/A</v>
      </c>
      <c r="BA132" s="23">
        <f t="shared" si="65"/>
        <v>27.808363210513772</v>
      </c>
      <c r="BB132" s="23">
        <f t="shared" si="66"/>
        <v>42.798232402382887</v>
      </c>
    </row>
    <row r="133" spans="4:54" x14ac:dyDescent="0.3">
      <c r="D133">
        <v>48</v>
      </c>
      <c r="F133">
        <v>47</v>
      </c>
      <c r="G133" s="22">
        <f t="shared" si="75"/>
        <v>70.060311047107461</v>
      </c>
      <c r="H133" s="22">
        <f t="shared" si="75"/>
        <v>64.020806016132852</v>
      </c>
      <c r="I133" s="22">
        <f t="shared" si="75"/>
        <v>69.919612761680554</v>
      </c>
      <c r="J133" s="22">
        <f t="shared" si="75"/>
        <v>67.372461190703973</v>
      </c>
      <c r="K133" s="22">
        <f t="shared" si="75"/>
        <v>25.109057613425701</v>
      </c>
      <c r="L133" s="23">
        <f t="shared" si="57"/>
        <v>26.7713166403149</v>
      </c>
      <c r="M133" s="22">
        <f t="shared" si="76"/>
        <v>23.949432843768445</v>
      </c>
      <c r="N133" s="24">
        <f t="shared" si="76"/>
        <v>16.528860596113564</v>
      </c>
      <c r="O133" s="24">
        <f t="shared" si="76"/>
        <v>0</v>
      </c>
      <c r="P133" s="25">
        <f t="shared" si="76"/>
        <v>56.740277456011718</v>
      </c>
      <c r="Q133" s="25">
        <f t="shared" si="76"/>
        <v>29.88601900923473</v>
      </c>
      <c r="R133" s="25">
        <f t="shared" si="76"/>
        <v>61.434446846040615</v>
      </c>
      <c r="S133" s="26">
        <f t="shared" si="77"/>
        <v>39.322458124715716</v>
      </c>
      <c r="T133" s="26">
        <f t="shared" si="77"/>
        <v>52.08765178306863</v>
      </c>
      <c r="U133" s="27">
        <f t="shared" si="78"/>
        <v>50.442549817246721</v>
      </c>
      <c r="V133" s="27">
        <f t="shared" si="78"/>
        <v>44.990342355911096</v>
      </c>
      <c r="W133" s="28">
        <f t="shared" si="78"/>
        <v>76.130108131408093</v>
      </c>
      <c r="X133" s="28">
        <f t="shared" si="78"/>
        <v>51.126226350089041</v>
      </c>
      <c r="Y133" t="e">
        <f>NA()</f>
        <v>#N/A</v>
      </c>
      <c r="Z133" s="23">
        <f t="shared" si="58"/>
        <v>26.7713166403149</v>
      </c>
      <c r="AA133" s="23">
        <f t="shared" si="59"/>
        <v>41.131642421613904</v>
      </c>
      <c r="AE133">
        <v>48</v>
      </c>
      <c r="AG133">
        <f t="shared" si="60"/>
        <v>57.888735014870583</v>
      </c>
      <c r="AH133" s="22">
        <f t="shared" si="80"/>
        <v>78.357029932269327</v>
      </c>
      <c r="AI133" s="22">
        <f t="shared" si="80"/>
        <v>73.424209980156519</v>
      </c>
      <c r="AJ133" s="22">
        <f t="shared" si="80"/>
        <v>81.94068647962942</v>
      </c>
      <c r="AK133" s="22">
        <f t="shared" si="80"/>
        <v>76.899115420508025</v>
      </c>
      <c r="AL133" s="22">
        <f t="shared" si="80"/>
        <v>27.273136491381305</v>
      </c>
      <c r="AM133" s="23">
        <f t="shared" si="62"/>
        <v>27.900170955101014</v>
      </c>
      <c r="AN133" s="22">
        <f t="shared" si="79"/>
        <v>28.375693507556292</v>
      </c>
      <c r="AO133" s="24">
        <f t="shared" si="79"/>
        <v>19.617238560079461</v>
      </c>
      <c r="AP133" s="24">
        <f t="shared" si="79"/>
        <v>0</v>
      </c>
      <c r="AQ133" s="25">
        <f t="shared" si="79"/>
        <v>63.537395807384399</v>
      </c>
      <c r="AR133" s="25">
        <f t="shared" si="79"/>
        <v>32.76000661543894</v>
      </c>
      <c r="AS133" s="25">
        <f t="shared" si="79"/>
        <v>63.89129343594044</v>
      </c>
      <c r="AT133" s="26">
        <f t="shared" si="81"/>
        <v>44.193660429870711</v>
      </c>
      <c r="AU133" s="26">
        <f t="shared" si="81"/>
        <v>58.975834376042179</v>
      </c>
      <c r="AV133" s="27">
        <f t="shared" si="82"/>
        <v>58.069482851785892</v>
      </c>
      <c r="AW133" s="27">
        <f t="shared" si="82"/>
        <v>51.598543501422256</v>
      </c>
      <c r="AX133" s="28">
        <f t="shared" si="82"/>
        <v>80.517562642833013</v>
      </c>
      <c r="AY133" s="28">
        <f t="shared" si="82"/>
        <v>55.939790894900817</v>
      </c>
      <c r="AZ133" t="e">
        <f>NA()</f>
        <v>#N/A</v>
      </c>
      <c r="BA133" s="23">
        <f t="shared" si="65"/>
        <v>27.900170955101014</v>
      </c>
      <c r="BB133" s="23">
        <f t="shared" si="66"/>
        <v>42.972387813434942</v>
      </c>
    </row>
    <row r="134" spans="4:54" x14ac:dyDescent="0.3">
      <c r="D134">
        <v>49</v>
      </c>
      <c r="F134">
        <v>48</v>
      </c>
      <c r="G134" s="22">
        <f t="shared" ref="G134:K149" si="83">G62*G$12</f>
        <v>71.05027998040535</v>
      </c>
      <c r="H134" s="22">
        <f t="shared" si="83"/>
        <v>64.989423097599982</v>
      </c>
      <c r="I134" s="22">
        <f t="shared" si="83"/>
        <v>71.218042020362702</v>
      </c>
      <c r="J134" s="22">
        <f t="shared" si="83"/>
        <v>68.359559420169973</v>
      </c>
      <c r="K134" s="22">
        <f t="shared" si="83"/>
        <v>25.375632575279155</v>
      </c>
      <c r="L134" s="23">
        <f t="shared" si="57"/>
        <v>26.918787111239251</v>
      </c>
      <c r="M134" s="22">
        <f t="shared" ref="M134:R149" si="84">M62*M$12</f>
        <v>24.402132589050304</v>
      </c>
      <c r="N134" s="24">
        <f t="shared" si="84"/>
        <v>16.83693898618845</v>
      </c>
      <c r="O134" s="24">
        <f t="shared" si="84"/>
        <v>0</v>
      </c>
      <c r="P134" s="25">
        <f t="shared" si="84"/>
        <v>57.451669214401896</v>
      </c>
      <c r="Q134" s="25">
        <f t="shared" si="84"/>
        <v>30.205266936138464</v>
      </c>
      <c r="R134" s="25">
        <f t="shared" si="84"/>
        <v>61.759384552075538</v>
      </c>
      <c r="S134" s="26">
        <f t="shared" ref="S134:T149" si="85">S62</f>
        <v>39.833691654604131</v>
      </c>
      <c r="T134" s="26">
        <f t="shared" si="85"/>
        <v>52.81818535210877</v>
      </c>
      <c r="U134" s="27">
        <f t="shared" ref="U134:X149" si="86">U62*U$12</f>
        <v>51.224863940214867</v>
      </c>
      <c r="V134" s="27">
        <f t="shared" si="86"/>
        <v>45.671033787631096</v>
      </c>
      <c r="W134" s="28">
        <f t="shared" si="86"/>
        <v>76.633355046269529</v>
      </c>
      <c r="X134" s="28">
        <f t="shared" si="86"/>
        <v>51.654772678193389</v>
      </c>
      <c r="Y134" t="e">
        <f>NA()</f>
        <v>#N/A</v>
      </c>
      <c r="Z134" s="23">
        <f t="shared" si="58"/>
        <v>26.918787111239251</v>
      </c>
      <c r="AA134" s="23">
        <f t="shared" si="59"/>
        <v>41.345190503868096</v>
      </c>
      <c r="AE134">
        <v>49</v>
      </c>
      <c r="AG134">
        <f t="shared" si="60"/>
        <v>59.107291399116981</v>
      </c>
      <c r="AH134" s="22">
        <f t="shared" si="80"/>
        <v>79.000206992419734</v>
      </c>
      <c r="AI134" s="22">
        <f t="shared" si="80"/>
        <v>74.329838171930461</v>
      </c>
      <c r="AJ134" s="22">
        <f t="shared" si="80"/>
        <v>83.018065359804723</v>
      </c>
      <c r="AK134" s="22">
        <f t="shared" si="80"/>
        <v>77.809469463758347</v>
      </c>
      <c r="AL134" s="22">
        <f t="shared" si="80"/>
        <v>27.433444755454616</v>
      </c>
      <c r="AM134" s="23">
        <f t="shared" si="62"/>
        <v>27.97674047960189</v>
      </c>
      <c r="AN134" s="22">
        <f t="shared" ref="AN134:AS149" si="87">AN62*AN$12</f>
        <v>28.804641204762373</v>
      </c>
      <c r="AO134" s="24">
        <f t="shared" si="87"/>
        <v>19.927244259918716</v>
      </c>
      <c r="AP134" s="24">
        <f t="shared" si="87"/>
        <v>0</v>
      </c>
      <c r="AQ134" s="25">
        <f t="shared" si="87"/>
        <v>64.179081157774945</v>
      </c>
      <c r="AR134" s="25">
        <f t="shared" si="87"/>
        <v>33.00942715135897</v>
      </c>
      <c r="AS134" s="25">
        <f t="shared" si="87"/>
        <v>64.054615783013332</v>
      </c>
      <c r="AT134" s="26">
        <f t="shared" si="81"/>
        <v>44.6515222955897</v>
      </c>
      <c r="AU134" s="26">
        <f t="shared" si="81"/>
        <v>59.612994013005448</v>
      </c>
      <c r="AV134" s="27">
        <f t="shared" si="82"/>
        <v>58.80816754920383</v>
      </c>
      <c r="AW134" s="27">
        <f t="shared" si="82"/>
        <v>52.234969765484081</v>
      </c>
      <c r="AX134" s="28">
        <f t="shared" si="82"/>
        <v>80.884142555112277</v>
      </c>
      <c r="AY134" s="28">
        <f t="shared" si="82"/>
        <v>56.364859832457441</v>
      </c>
      <c r="AZ134" t="e">
        <f>NA()</f>
        <v>#N/A</v>
      </c>
      <c r="BA134" s="23">
        <f t="shared" si="65"/>
        <v>27.97674047960189</v>
      </c>
      <c r="BB134" s="23">
        <f t="shared" si="66"/>
        <v>43.123040564771436</v>
      </c>
    </row>
    <row r="135" spans="4:54" x14ac:dyDescent="0.3">
      <c r="D135">
        <v>50</v>
      </c>
      <c r="F135">
        <v>49</v>
      </c>
      <c r="G135" s="22">
        <f t="shared" si="83"/>
        <v>71.987883851883183</v>
      </c>
      <c r="H135" s="22">
        <f t="shared" si="83"/>
        <v>65.93574337920117</v>
      </c>
      <c r="I135" s="22">
        <f t="shared" si="83"/>
        <v>72.47503126580213</v>
      </c>
      <c r="J135" s="22">
        <f t="shared" si="83"/>
        <v>69.322724927206608</v>
      </c>
      <c r="K135" s="22">
        <f t="shared" si="83"/>
        <v>25.626167771079245</v>
      </c>
      <c r="L135" s="23">
        <f t="shared" si="57"/>
        <v>27.055399318331837</v>
      </c>
      <c r="M135" s="22">
        <f t="shared" si="84"/>
        <v>24.845282925862161</v>
      </c>
      <c r="N135" s="24">
        <f t="shared" si="84"/>
        <v>17.140008235752227</v>
      </c>
      <c r="O135" s="24">
        <f t="shared" si="84"/>
        <v>0</v>
      </c>
      <c r="P135" s="25">
        <f t="shared" si="84"/>
        <v>58.144193475782608</v>
      </c>
      <c r="Q135" s="25">
        <f t="shared" si="84"/>
        <v>30.512140693485904</v>
      </c>
      <c r="R135" s="25">
        <f t="shared" si="84"/>
        <v>62.059513782830912</v>
      </c>
      <c r="S135" s="26">
        <f t="shared" si="85"/>
        <v>40.331116480381269</v>
      </c>
      <c r="T135" s="26">
        <f t="shared" si="85"/>
        <v>53.527563626386758</v>
      </c>
      <c r="U135" s="27">
        <f t="shared" si="86"/>
        <v>51.989856769937887</v>
      </c>
      <c r="V135" s="27">
        <f t="shared" si="86"/>
        <v>46.336056240438872</v>
      </c>
      <c r="W135" s="28">
        <f t="shared" si="86"/>
        <v>77.11321771632403</v>
      </c>
      <c r="X135" s="28">
        <f t="shared" si="86"/>
        <v>52.164048135525988</v>
      </c>
      <c r="Y135" t="e">
        <f>NA()</f>
        <v>#N/A</v>
      </c>
      <c r="Z135" s="23">
        <f t="shared" si="58"/>
        <v>27.055399318331837</v>
      </c>
      <c r="AA135" s="23">
        <f t="shared" si="59"/>
        <v>41.548384672361713</v>
      </c>
      <c r="AE135">
        <v>50</v>
      </c>
      <c r="AG135">
        <f t="shared" si="60"/>
        <v>60.230137772832911</v>
      </c>
      <c r="AH135" s="22">
        <f t="shared" ref="AH135:AL150" si="88">AH63*AH$12</f>
        <v>79.552727723797673</v>
      </c>
      <c r="AI135" s="22">
        <f t="shared" si="88"/>
        <v>75.140343184427962</v>
      </c>
      <c r="AJ135" s="22">
        <f t="shared" si="88"/>
        <v>83.968229697519575</v>
      </c>
      <c r="AK135" s="22">
        <f t="shared" si="88"/>
        <v>78.623028389298639</v>
      </c>
      <c r="AL135" s="22">
        <f t="shared" si="88"/>
        <v>27.570134891639988</v>
      </c>
      <c r="AM135" s="23">
        <f t="shared" si="62"/>
        <v>28.041092131232936</v>
      </c>
      <c r="AN135" s="22">
        <f t="shared" si="87"/>
        <v>29.188732713177696</v>
      </c>
      <c r="AO135" s="24">
        <f t="shared" si="87"/>
        <v>20.20679280719677</v>
      </c>
      <c r="AP135" s="24">
        <f t="shared" si="87"/>
        <v>0</v>
      </c>
      <c r="AQ135" s="25">
        <f t="shared" si="87"/>
        <v>64.751404139864675</v>
      </c>
      <c r="AR135" s="25">
        <f t="shared" si="87"/>
        <v>33.228404477906899</v>
      </c>
      <c r="AS135" s="25">
        <f t="shared" si="87"/>
        <v>64.191402285496608</v>
      </c>
      <c r="AT135" s="26">
        <f t="shared" ref="AT135:AU150" si="89">AT63</f>
        <v>45.059510456781744</v>
      </c>
      <c r="AU135" s="26">
        <f t="shared" si="89"/>
        <v>60.178879111874139</v>
      </c>
      <c r="AV135" s="27">
        <f t="shared" ref="AV135:AY150" si="90">AV63*AV$12</f>
        <v>59.469958255288383</v>
      </c>
      <c r="AW135" s="27">
        <f t="shared" si="90"/>
        <v>52.8045486299591</v>
      </c>
      <c r="AX135" s="28">
        <f t="shared" si="90"/>
        <v>81.2043481029894</v>
      </c>
      <c r="AY135" s="28">
        <f t="shared" si="90"/>
        <v>56.739303270199656</v>
      </c>
      <c r="AZ135" t="e">
        <f>NA()</f>
        <v>#N/A</v>
      </c>
      <c r="BA135" s="23">
        <f t="shared" si="65"/>
        <v>28.041092131232936</v>
      </c>
      <c r="BB135" s="23">
        <f t="shared" si="66"/>
        <v>43.254010868349567</v>
      </c>
    </row>
    <row r="136" spans="4:54" x14ac:dyDescent="0.3">
      <c r="D136">
        <v>51</v>
      </c>
      <c r="F136">
        <v>50</v>
      </c>
      <c r="G136" s="22">
        <f t="shared" si="83"/>
        <v>72.875278276920568</v>
      </c>
      <c r="H136" s="22">
        <f t="shared" si="83"/>
        <v>66.860111502167868</v>
      </c>
      <c r="I136" s="22">
        <f t="shared" si="83"/>
        <v>73.691190003347117</v>
      </c>
      <c r="J136" s="22">
        <f t="shared" si="83"/>
        <v>70.262368618792749</v>
      </c>
      <c r="K136" s="22">
        <f t="shared" si="83"/>
        <v>25.861503047310048</v>
      </c>
      <c r="L136" s="23">
        <f t="shared" si="57"/>
        <v>27.181917834467775</v>
      </c>
      <c r="M136" s="22">
        <f t="shared" si="84"/>
        <v>25.278931078237989</v>
      </c>
      <c r="N136" s="24">
        <f t="shared" si="84"/>
        <v>17.438081262209479</v>
      </c>
      <c r="O136" s="24">
        <f t="shared" si="84"/>
        <v>0</v>
      </c>
      <c r="P136" s="25">
        <f t="shared" si="84"/>
        <v>58.818278074568411</v>
      </c>
      <c r="Q136" s="25">
        <f t="shared" si="84"/>
        <v>30.807058807289689</v>
      </c>
      <c r="R136" s="25">
        <f t="shared" si="84"/>
        <v>62.336650549731253</v>
      </c>
      <c r="S136" s="26">
        <f t="shared" si="85"/>
        <v>40.815037149282148</v>
      </c>
      <c r="T136" s="26">
        <f t="shared" si="85"/>
        <v>54.216237050407443</v>
      </c>
      <c r="U136" s="27">
        <f t="shared" si="86"/>
        <v>52.737774762472</v>
      </c>
      <c r="V136" s="27">
        <f t="shared" si="86"/>
        <v>46.985651909457516</v>
      </c>
      <c r="W136" s="28">
        <f t="shared" si="86"/>
        <v>77.57084291105582</v>
      </c>
      <c r="X136" s="28">
        <f t="shared" si="86"/>
        <v>52.654681880749223</v>
      </c>
      <c r="Y136" t="e">
        <f>NA()</f>
        <v>#N/A</v>
      </c>
      <c r="Z136" s="23">
        <f t="shared" si="58"/>
        <v>27.181917834467775</v>
      </c>
      <c r="AA136" s="23">
        <f t="shared" si="59"/>
        <v>41.741726938300033</v>
      </c>
      <c r="AE136">
        <v>51</v>
      </c>
      <c r="AG136">
        <f t="shared" si="60"/>
        <v>61.264791560927208</v>
      </c>
      <c r="AH136" s="22">
        <f t="shared" si="88"/>
        <v>80.029806569568606</v>
      </c>
      <c r="AI136" s="22">
        <f t="shared" si="88"/>
        <v>75.867281821655652</v>
      </c>
      <c r="AJ136" s="22">
        <f t="shared" si="88"/>
        <v>84.808761881018086</v>
      </c>
      <c r="AK136" s="22">
        <f t="shared" si="88"/>
        <v>79.351737656438104</v>
      </c>
      <c r="AL136" s="22">
        <f t="shared" si="88"/>
        <v>27.687365607393161</v>
      </c>
      <c r="AM136" s="23">
        <f t="shared" si="62"/>
        <v>28.095560737767638</v>
      </c>
      <c r="AN136" s="22">
        <f t="shared" si="87"/>
        <v>29.533343713300127</v>
      </c>
      <c r="AO136" s="24">
        <f t="shared" si="87"/>
        <v>20.459260652592693</v>
      </c>
      <c r="AP136" s="24">
        <f t="shared" si="87"/>
        <v>0</v>
      </c>
      <c r="AQ136" s="25">
        <f t="shared" si="87"/>
        <v>65.263130492242553</v>
      </c>
      <c r="AR136" s="25">
        <f t="shared" si="87"/>
        <v>33.421359440439588</v>
      </c>
      <c r="AS136" s="25">
        <f t="shared" si="87"/>
        <v>64.306812075075086</v>
      </c>
      <c r="AT136" s="26">
        <f t="shared" si="89"/>
        <v>45.423978607252074</v>
      </c>
      <c r="AU136" s="26">
        <f t="shared" si="89"/>
        <v>60.682833940579911</v>
      </c>
      <c r="AV136" s="27">
        <f t="shared" si="90"/>
        <v>60.064090219189509</v>
      </c>
      <c r="AW136" s="27">
        <f t="shared" si="90"/>
        <v>53.315401588485919</v>
      </c>
      <c r="AX136" s="28">
        <f t="shared" si="90"/>
        <v>81.485298004397023</v>
      </c>
      <c r="AY136" s="28">
        <f t="shared" si="90"/>
        <v>57.070284943680662</v>
      </c>
      <c r="AZ136" t="e">
        <f>NA()</f>
        <v>#N/A</v>
      </c>
      <c r="BA136" s="23">
        <f t="shared" si="65"/>
        <v>28.095560737767638</v>
      </c>
      <c r="BB136" s="23">
        <f t="shared" si="66"/>
        <v>43.368392115951153</v>
      </c>
    </row>
    <row r="137" spans="4:54" x14ac:dyDescent="0.3">
      <c r="D137">
        <v>52</v>
      </c>
      <c r="F137">
        <v>51</v>
      </c>
      <c r="G137" s="22">
        <f t="shared" si="83"/>
        <v>73.71461059472341</v>
      </c>
      <c r="H137" s="22">
        <f t="shared" si="83"/>
        <v>67.762879607010731</v>
      </c>
      <c r="I137" s="22">
        <f t="shared" si="83"/>
        <v>74.867192414573822</v>
      </c>
      <c r="J137" s="22">
        <f t="shared" si="83"/>
        <v>71.178907420741467</v>
      </c>
      <c r="K137" s="22">
        <f t="shared" si="83"/>
        <v>26.082451413638015</v>
      </c>
      <c r="L137" s="23">
        <f t="shared" si="57"/>
        <v>27.299058688630137</v>
      </c>
      <c r="M137" s="22">
        <f t="shared" si="84"/>
        <v>25.703137032508469</v>
      </c>
      <c r="N137" s="24">
        <f t="shared" si="84"/>
        <v>17.731176021121012</v>
      </c>
      <c r="O137" s="24">
        <f t="shared" si="84"/>
        <v>0</v>
      </c>
      <c r="P137" s="25">
        <f t="shared" si="84"/>
        <v>59.47434666625761</v>
      </c>
      <c r="Q137" s="25">
        <f t="shared" si="84"/>
        <v>31.090431518859113</v>
      </c>
      <c r="R137" s="25">
        <f t="shared" si="84"/>
        <v>62.592490123567011</v>
      </c>
      <c r="S137" s="26">
        <f t="shared" si="85"/>
        <v>41.285756852067138</v>
      </c>
      <c r="T137" s="26">
        <f t="shared" si="85"/>
        <v>54.88466026150261</v>
      </c>
      <c r="U137" s="27">
        <f t="shared" si="86"/>
        <v>53.468871305844637</v>
      </c>
      <c r="V137" s="27">
        <f t="shared" si="86"/>
        <v>47.620068259895888</v>
      </c>
      <c r="W137" s="28">
        <f t="shared" si="86"/>
        <v>78.007322841238178</v>
      </c>
      <c r="X137" s="28">
        <f t="shared" si="86"/>
        <v>53.127289198569798</v>
      </c>
      <c r="Y137" t="e">
        <f>NA()</f>
        <v>#N/A</v>
      </c>
      <c r="Z137" s="23">
        <f t="shared" si="58"/>
        <v>27.299058688630137</v>
      </c>
      <c r="AA137" s="23">
        <f t="shared" si="59"/>
        <v>41.925694972792833</v>
      </c>
      <c r="AE137">
        <v>52</v>
      </c>
      <c r="AG137">
        <f t="shared" si="60"/>
        <v>62.218179741427043</v>
      </c>
      <c r="AH137" s="22">
        <f t="shared" si="88"/>
        <v>80.4437264714755</v>
      </c>
      <c r="AI137" s="22">
        <f t="shared" si="88"/>
        <v>76.520583213764539</v>
      </c>
      <c r="AJ137" s="22">
        <f t="shared" si="88"/>
        <v>85.554462962205108</v>
      </c>
      <c r="AK137" s="22">
        <f t="shared" si="88"/>
        <v>80.005830726837232</v>
      </c>
      <c r="AL137" s="22">
        <f t="shared" si="88"/>
        <v>27.788453015746722</v>
      </c>
      <c r="AM137" s="23">
        <f t="shared" si="62"/>
        <v>28.141968034569413</v>
      </c>
      <c r="AN137" s="22">
        <f t="shared" si="87"/>
        <v>29.843115014810582</v>
      </c>
      <c r="AO137" s="24">
        <f t="shared" si="87"/>
        <v>20.687598740830076</v>
      </c>
      <c r="AP137" s="24">
        <f t="shared" si="87"/>
        <v>0</v>
      </c>
      <c r="AQ137" s="25">
        <f t="shared" si="87"/>
        <v>65.721730180555298</v>
      </c>
      <c r="AR137" s="25">
        <f t="shared" si="87"/>
        <v>33.59196358621918</v>
      </c>
      <c r="AS137" s="25">
        <f t="shared" si="87"/>
        <v>64.404852480846102</v>
      </c>
      <c r="AT137" s="26">
        <f t="shared" si="89"/>
        <v>45.750335436129113</v>
      </c>
      <c r="AU137" s="26">
        <f t="shared" si="89"/>
        <v>61.132778831801829</v>
      </c>
      <c r="AV137" s="27">
        <f t="shared" si="90"/>
        <v>60.598514492020058</v>
      </c>
      <c r="AW137" s="27">
        <f t="shared" si="90"/>
        <v>53.774506293996275</v>
      </c>
      <c r="AX137" s="28">
        <f t="shared" si="90"/>
        <v>81.732813089032973</v>
      </c>
      <c r="AY137" s="28">
        <f t="shared" si="90"/>
        <v>57.363782239631988</v>
      </c>
      <c r="AZ137" t="e">
        <f>NA()</f>
        <v>#N/A</v>
      </c>
      <c r="BA137" s="23">
        <f t="shared" si="65"/>
        <v>28.141968034569413</v>
      </c>
      <c r="BB137" s="23">
        <f t="shared" si="66"/>
        <v>43.468707360800693</v>
      </c>
    </row>
    <row r="138" spans="4:54" x14ac:dyDescent="0.3">
      <c r="D138">
        <v>53</v>
      </c>
      <c r="F138">
        <v>52</v>
      </c>
      <c r="G138" s="22">
        <f t="shared" si="83"/>
        <v>74.508006798295028</v>
      </c>
      <c r="H138" s="22">
        <f t="shared" si="83"/>
        <v>68.644405992646242</v>
      </c>
      <c r="I138" s="22">
        <f t="shared" si="83"/>
        <v>76.00376804890702</v>
      </c>
      <c r="J138" s="22">
        <f t="shared" si="83"/>
        <v>72.072762890213056</v>
      </c>
      <c r="K138" s="22">
        <f t="shared" si="83"/>
        <v>26.289797268863147</v>
      </c>
      <c r="L138" s="23">
        <f t="shared" si="57"/>
        <v>27.407491615707812</v>
      </c>
      <c r="M138" s="22">
        <f t="shared" si="84"/>
        <v>26.11797231474819</v>
      </c>
      <c r="N138" s="24">
        <f t="shared" si="84"/>
        <v>18.019315087055134</v>
      </c>
      <c r="O138" s="24">
        <f t="shared" si="84"/>
        <v>0</v>
      </c>
      <c r="P138" s="25">
        <f t="shared" si="84"/>
        <v>60.112818246732239</v>
      </c>
      <c r="Q138" s="25">
        <f t="shared" si="84"/>
        <v>31.362660293840253</v>
      </c>
      <c r="R138" s="25">
        <f t="shared" si="84"/>
        <v>62.828613091745801</v>
      </c>
      <c r="S138" s="26">
        <f t="shared" si="85"/>
        <v>41.743576891078582</v>
      </c>
      <c r="T138" s="26">
        <f t="shared" si="85"/>
        <v>55.533290509056556</v>
      </c>
      <c r="U138" s="27">
        <f t="shared" si="86"/>
        <v>54.183405639501181</v>
      </c>
      <c r="V138" s="27">
        <f t="shared" si="86"/>
        <v>48.239557084755674</v>
      </c>
      <c r="W138" s="28">
        <f t="shared" si="86"/>
        <v>78.423697325007481</v>
      </c>
      <c r="X138" s="28">
        <f t="shared" si="86"/>
        <v>53.582471111105932</v>
      </c>
      <c r="Y138" t="e">
        <f>NA()</f>
        <v>#N/A</v>
      </c>
      <c r="Z138" s="23">
        <f t="shared" si="58"/>
        <v>27.407491615707812</v>
      </c>
      <c r="AA138" s="23">
        <f t="shared" si="59"/>
        <v>42.100743286987807</v>
      </c>
      <c r="AE138">
        <v>53</v>
      </c>
      <c r="AG138">
        <f t="shared" si="60"/>
        <v>63.096685221401138</v>
      </c>
      <c r="AH138" s="22">
        <f t="shared" si="88"/>
        <v>80.804463553103417</v>
      </c>
      <c r="AI138" s="22">
        <f t="shared" si="88"/>
        <v>77.108808088528136</v>
      </c>
      <c r="AJ138" s="22">
        <f t="shared" si="88"/>
        <v>86.217836094421614</v>
      </c>
      <c r="AK138" s="22">
        <f t="shared" si="88"/>
        <v>80.59410681875903</v>
      </c>
      <c r="AL138" s="22">
        <f t="shared" si="88"/>
        <v>27.876060217521935</v>
      </c>
      <c r="AM138" s="23">
        <f t="shared" si="62"/>
        <v>28.181748076979012</v>
      </c>
      <c r="AN138" s="22">
        <f t="shared" si="87"/>
        <v>30.122063295629019</v>
      </c>
      <c r="AO138" s="24">
        <f t="shared" si="87"/>
        <v>20.894392028801398</v>
      </c>
      <c r="AP138" s="24">
        <f t="shared" si="87"/>
        <v>0</v>
      </c>
      <c r="AQ138" s="25">
        <f t="shared" si="87"/>
        <v>66.133596018457368</v>
      </c>
      <c r="AR138" s="25">
        <f t="shared" si="87"/>
        <v>33.743282552055014</v>
      </c>
      <c r="AS138" s="25">
        <f t="shared" si="87"/>
        <v>64.488664725990233</v>
      </c>
      <c r="AT138" s="26">
        <f t="shared" si="89"/>
        <v>46.0432044870699</v>
      </c>
      <c r="AU138" s="26">
        <f t="shared" si="89"/>
        <v>61.535454829735919</v>
      </c>
      <c r="AV138" s="27">
        <f t="shared" si="90"/>
        <v>61.080099761396298</v>
      </c>
      <c r="AW138" s="27">
        <f t="shared" si="90"/>
        <v>54.18787876061608</v>
      </c>
      <c r="AX138" s="28">
        <f t="shared" si="90"/>
        <v>81.951687373812248</v>
      </c>
      <c r="AY138" s="28">
        <f t="shared" si="90"/>
        <v>57.624808955304147</v>
      </c>
      <c r="AZ138" t="e">
        <f>NA()</f>
        <v>#N/A</v>
      </c>
      <c r="BA138" s="23">
        <f t="shared" si="65"/>
        <v>28.181748076979012</v>
      </c>
      <c r="BB138" s="23">
        <f t="shared" si="66"/>
        <v>43.557028634216827</v>
      </c>
    </row>
    <row r="139" spans="4:54" x14ac:dyDescent="0.3">
      <c r="D139">
        <v>54</v>
      </c>
      <c r="F139">
        <v>53</v>
      </c>
      <c r="G139" s="22">
        <f t="shared" si="83"/>
        <v>75.257560616835789</v>
      </c>
      <c r="H139" s="22">
        <f t="shared" si="83"/>
        <v>69.505053895363062</v>
      </c>
      <c r="I139" s="22">
        <f t="shared" si="83"/>
        <v>77.101693316473941</v>
      </c>
      <c r="J139" s="22">
        <f t="shared" si="83"/>
        <v>72.944359958267583</v>
      </c>
      <c r="K139" s="22">
        <f t="shared" si="83"/>
        <v>26.484295159488909</v>
      </c>
      <c r="L139" s="23">
        <f t="shared" si="57"/>
        <v>27.507842345785612</v>
      </c>
      <c r="M139" s="22">
        <f t="shared" si="84"/>
        <v>26.523518854607751</v>
      </c>
      <c r="N139" s="24">
        <f t="shared" si="84"/>
        <v>18.302525263608423</v>
      </c>
      <c r="O139" s="24">
        <f t="shared" si="84"/>
        <v>0</v>
      </c>
      <c r="P139" s="25">
        <f t="shared" si="84"/>
        <v>60.734106733831503</v>
      </c>
      <c r="Q139" s="25">
        <f t="shared" si="84"/>
        <v>31.624137428171903</v>
      </c>
      <c r="R139" s="25">
        <f t="shared" si="84"/>
        <v>63.046491458675256</v>
      </c>
      <c r="S139" s="26">
        <f t="shared" si="85"/>
        <v>42.18879620969124</v>
      </c>
      <c r="T139" s="26">
        <f t="shared" si="85"/>
        <v>56.162586237451364</v>
      </c>
      <c r="U139" s="27">
        <f t="shared" si="86"/>
        <v>54.881641867590446</v>
      </c>
      <c r="V139" s="27">
        <f t="shared" si="86"/>
        <v>48.844373646755365</v>
      </c>
      <c r="W139" s="28">
        <f t="shared" si="86"/>
        <v>78.820955929615195</v>
      </c>
      <c r="X139" s="28">
        <f t="shared" si="86"/>
        <v>54.020814087953887</v>
      </c>
      <c r="Y139" t="e">
        <f>NA()</f>
        <v>#N/A</v>
      </c>
      <c r="Z139" s="23">
        <f t="shared" si="58"/>
        <v>27.507842345785612</v>
      </c>
      <c r="AA139" s="23">
        <f t="shared" si="59"/>
        <v>42.267304354985221</v>
      </c>
      <c r="AE139">
        <v>54</v>
      </c>
      <c r="AG139">
        <f t="shared" si="60"/>
        <v>63.906189570343123</v>
      </c>
      <c r="AH139" s="22">
        <f t="shared" si="88"/>
        <v>81.12016888627285</v>
      </c>
      <c r="AI139" s="22">
        <f t="shared" si="88"/>
        <v>77.639362956200699</v>
      </c>
      <c r="AJ139" s="22">
        <f t="shared" si="88"/>
        <v>86.809481803717389</v>
      </c>
      <c r="AK139" s="22">
        <f t="shared" si="88"/>
        <v>81.124159379745677</v>
      </c>
      <c r="AL139" s="22">
        <f t="shared" si="88"/>
        <v>27.952340732453724</v>
      </c>
      <c r="AM139" s="23">
        <f t="shared" si="62"/>
        <v>28.216039321840071</v>
      </c>
      <c r="AN139" s="22">
        <f t="shared" si="87"/>
        <v>30.373674412617117</v>
      </c>
      <c r="AO139" s="24">
        <f t="shared" si="87"/>
        <v>21.08191021712382</v>
      </c>
      <c r="AP139" s="24">
        <f t="shared" si="87"/>
        <v>0</v>
      </c>
      <c r="AQ139" s="25">
        <f t="shared" si="87"/>
        <v>66.50422146358369</v>
      </c>
      <c r="AR139" s="25">
        <f t="shared" si="87"/>
        <v>33.877889376942605</v>
      </c>
      <c r="AS139" s="25">
        <f t="shared" si="87"/>
        <v>64.560732625618513</v>
      </c>
      <c r="AT139" s="26">
        <f t="shared" si="89"/>
        <v>46.306554222625209</v>
      </c>
      <c r="AU139" s="26">
        <f t="shared" si="89"/>
        <v>61.896622543466208</v>
      </c>
      <c r="AV139" s="27">
        <f t="shared" si="90"/>
        <v>61.514799603216844</v>
      </c>
      <c r="AW139" s="27">
        <f t="shared" si="90"/>
        <v>54.560723881140952</v>
      </c>
      <c r="AX139" s="28">
        <f t="shared" si="90"/>
        <v>82.145896236277792</v>
      </c>
      <c r="AY139" s="28">
        <f t="shared" si="90"/>
        <v>57.857592009896635</v>
      </c>
      <c r="AZ139" t="e">
        <f>NA()</f>
        <v>#N/A</v>
      </c>
      <c r="BA139" s="23">
        <f t="shared" si="65"/>
        <v>28.216039321840071</v>
      </c>
      <c r="BB139" s="23">
        <f t="shared" si="66"/>
        <v>43.635068669597707</v>
      </c>
    </row>
    <row r="140" spans="4:54" x14ac:dyDescent="0.3">
      <c r="D140">
        <v>55</v>
      </c>
      <c r="F140">
        <v>54</v>
      </c>
      <c r="G140" s="22">
        <f t="shared" si="83"/>
        <v>75.965324507857659</v>
      </c>
      <c r="H140" s="22">
        <f t="shared" si="83"/>
        <v>70.345190377472832</v>
      </c>
      <c r="I140" s="22">
        <f t="shared" si="83"/>
        <v>78.161783733029409</v>
      </c>
      <c r="J140" s="22">
        <f t="shared" si="83"/>
        <v>73.79412579119834</v>
      </c>
      <c r="K140" s="22">
        <f t="shared" si="83"/>
        <v>26.666668991016817</v>
      </c>
      <c r="L140" s="23">
        <f t="shared" si="57"/>
        <v>27.600694899910195</v>
      </c>
      <c r="M140" s="22">
        <f t="shared" si="84"/>
        <v>26.919867929996926</v>
      </c>
      <c r="N140" s="24">
        <f t="shared" si="84"/>
        <v>18.580837220445638</v>
      </c>
      <c r="O140" s="24">
        <f t="shared" si="84"/>
        <v>0</v>
      </c>
      <c r="P140" s="25">
        <f t="shared" si="84"/>
        <v>61.338620605013467</v>
      </c>
      <c r="Q140" s="25">
        <f t="shared" si="84"/>
        <v>31.875245739759581</v>
      </c>
      <c r="R140" s="25">
        <f t="shared" si="84"/>
        <v>63.247494709392242</v>
      </c>
      <c r="S140" s="26">
        <f t="shared" si="85"/>
        <v>42.621710977302683</v>
      </c>
      <c r="T140" s="26">
        <f t="shared" si="85"/>
        <v>56.773005818229294</v>
      </c>
      <c r="U140" s="27">
        <f t="shared" si="86"/>
        <v>55.563848058242868</v>
      </c>
      <c r="V140" s="27">
        <f t="shared" si="86"/>
        <v>49.434775897334411</v>
      </c>
      <c r="W140" s="28">
        <f t="shared" si="86"/>
        <v>79.200040078946813</v>
      </c>
      <c r="X140" s="28">
        <f t="shared" si="86"/>
        <v>54.442889843170789</v>
      </c>
      <c r="Y140" t="e">
        <f>NA()</f>
        <v>#N/A</v>
      </c>
      <c r="Z140" s="23">
        <f t="shared" si="58"/>
        <v>27.600694899910195</v>
      </c>
      <c r="AA140" s="23">
        <f t="shared" si="59"/>
        <v>42.425789682307688</v>
      </c>
      <c r="AE140">
        <v>55</v>
      </c>
      <c r="AG140">
        <f t="shared" si="60"/>
        <v>64.65211239711401</v>
      </c>
      <c r="AH140" s="22">
        <f t="shared" si="88"/>
        <v>81.397541581565932</v>
      </c>
      <c r="AI140" s="22">
        <f t="shared" si="88"/>
        <v>78.118677465413285</v>
      </c>
      <c r="AJ140" s="22">
        <f t="shared" si="88"/>
        <v>87.338421000644118</v>
      </c>
      <c r="AK140" s="22">
        <f t="shared" si="88"/>
        <v>81.602564525968475</v>
      </c>
      <c r="AL140" s="22">
        <f t="shared" si="88"/>
        <v>28.019047700475024</v>
      </c>
      <c r="AM140" s="23">
        <f t="shared" si="62"/>
        <v>28.245752860456317</v>
      </c>
      <c r="AN140" s="22">
        <f t="shared" si="87"/>
        <v>30.600981914513707</v>
      </c>
      <c r="AO140" s="24">
        <f t="shared" si="87"/>
        <v>21.252150953839809</v>
      </c>
      <c r="AP140" s="24">
        <f t="shared" si="87"/>
        <v>0</v>
      </c>
      <c r="AQ140" s="25">
        <f t="shared" si="87"/>
        <v>66.838345811936733</v>
      </c>
      <c r="AR140" s="25">
        <f t="shared" si="87"/>
        <v>33.997954501350812</v>
      </c>
      <c r="AS140" s="25">
        <f t="shared" si="87"/>
        <v>64.623036489776553</v>
      </c>
      <c r="AT140" s="26">
        <f t="shared" si="89"/>
        <v>46.543804248322367</v>
      </c>
      <c r="AU140" s="26">
        <f t="shared" si="89"/>
        <v>62.221224260249414</v>
      </c>
      <c r="AV140" s="27">
        <f t="shared" si="90"/>
        <v>61.907791368911532</v>
      </c>
      <c r="AW140" s="27">
        <f t="shared" si="90"/>
        <v>54.897560063118974</v>
      </c>
      <c r="AX140" s="28">
        <f t="shared" si="90"/>
        <v>82.318757562288141</v>
      </c>
      <c r="AY140" s="28">
        <f t="shared" si="90"/>
        <v>58.065712359916837</v>
      </c>
      <c r="AZ140" t="e">
        <f>NA()</f>
        <v>#N/A</v>
      </c>
      <c r="BA140" s="23">
        <f t="shared" si="65"/>
        <v>28.245752860456317</v>
      </c>
      <c r="BB140" s="23">
        <f t="shared" si="66"/>
        <v>43.70425196417235</v>
      </c>
    </row>
    <row r="141" spans="4:54" x14ac:dyDescent="0.3">
      <c r="D141">
        <v>56</v>
      </c>
      <c r="F141">
        <v>55</v>
      </c>
      <c r="G141" s="22">
        <f t="shared" si="83"/>
        <v>76.633302335566782</v>
      </c>
      <c r="H141" s="22">
        <f t="shared" si="83"/>
        <v>71.165185316426047</v>
      </c>
      <c r="I141" s="22">
        <f t="shared" si="83"/>
        <v>79.184886868730899</v>
      </c>
      <c r="J141" s="22">
        <f t="shared" si="83"/>
        <v>74.622488760433754</v>
      </c>
      <c r="K141" s="22">
        <f t="shared" si="83"/>
        <v>26.837611621401173</v>
      </c>
      <c r="L141" s="23">
        <f t="shared" si="57"/>
        <v>27.686593865980747</v>
      </c>
      <c r="M141" s="22">
        <f t="shared" si="84"/>
        <v>27.307119187425602</v>
      </c>
      <c r="N141" s="24">
        <f t="shared" si="84"/>
        <v>18.854285155391903</v>
      </c>
      <c r="O141" s="24">
        <f t="shared" si="84"/>
        <v>0</v>
      </c>
      <c r="P141" s="25">
        <f t="shared" si="84"/>
        <v>61.926762585553348</v>
      </c>
      <c r="Q141" s="25">
        <f t="shared" si="84"/>
        <v>32.116358335838193</v>
      </c>
      <c r="R141" s="25">
        <f t="shared" si="84"/>
        <v>63.4328957737644</v>
      </c>
      <c r="S141" s="26">
        <f t="shared" si="85"/>
        <v>43.042614224588363</v>
      </c>
      <c r="T141" s="26">
        <f t="shared" si="85"/>
        <v>57.365006418256499</v>
      </c>
      <c r="U141" s="27">
        <f t="shared" si="86"/>
        <v>56.230295421713883</v>
      </c>
      <c r="V141" s="27">
        <f t="shared" si="86"/>
        <v>50.011023766258816</v>
      </c>
      <c r="W141" s="28">
        <f t="shared" si="86"/>
        <v>79.561845118825261</v>
      </c>
      <c r="X141" s="28">
        <f t="shared" si="86"/>
        <v>54.849255208665426</v>
      </c>
      <c r="Y141" t="e">
        <f>NA()</f>
        <v>#N/A</v>
      </c>
      <c r="Z141" s="23">
        <f t="shared" si="58"/>
        <v>27.686593865980747</v>
      </c>
      <c r="AA141" s="23">
        <f t="shared" si="59"/>
        <v>42.576590822565159</v>
      </c>
      <c r="AE141">
        <v>56</v>
      </c>
      <c r="AG141">
        <f t="shared" si="60"/>
        <v>65.339447634071149</v>
      </c>
      <c r="AH141" s="22">
        <f t="shared" si="88"/>
        <v>81.642119076769873</v>
      </c>
      <c r="AI141" s="22">
        <f t="shared" si="88"/>
        <v>78.552351659444469</v>
      </c>
      <c r="AJ141" s="22">
        <f t="shared" si="88"/>
        <v>87.812359127005394</v>
      </c>
      <c r="AK141" s="22">
        <f t="shared" si="88"/>
        <v>82.035036925830468</v>
      </c>
      <c r="AL141" s="22">
        <f t="shared" si="88"/>
        <v>28.077617561308422</v>
      </c>
      <c r="AM141" s="23">
        <f t="shared" si="62"/>
        <v>28.271623431438201</v>
      </c>
      <c r="AN141" s="22">
        <f t="shared" si="87"/>
        <v>30.806633088017477</v>
      </c>
      <c r="AO141" s="24">
        <f t="shared" si="87"/>
        <v>21.406876629421859</v>
      </c>
      <c r="AP141" s="24">
        <f t="shared" si="87"/>
        <v>0</v>
      </c>
      <c r="AQ141" s="25">
        <f t="shared" si="87"/>
        <v>67.140073264183741</v>
      </c>
      <c r="AR141" s="25">
        <f t="shared" si="87"/>
        <v>34.105317614599684</v>
      </c>
      <c r="AS141" s="25">
        <f t="shared" si="87"/>
        <v>64.677167663458206</v>
      </c>
      <c r="AT141" s="26">
        <f t="shared" si="89"/>
        <v>46.757912404874531</v>
      </c>
      <c r="AU141" s="26">
        <f t="shared" si="89"/>
        <v>62.513516542387542</v>
      </c>
      <c r="AV141" s="27">
        <f t="shared" si="90"/>
        <v>62.263591806338582</v>
      </c>
      <c r="AW141" s="27">
        <f t="shared" si="90"/>
        <v>55.202322712553119</v>
      </c>
      <c r="AX141" s="28">
        <f t="shared" si="90"/>
        <v>82.473057449893076</v>
      </c>
      <c r="AY141" s="28">
        <f t="shared" si="90"/>
        <v>58.252217953483161</v>
      </c>
      <c r="AZ141" t="e">
        <f>NA()</f>
        <v>#N/A</v>
      </c>
      <c r="BA141" s="23">
        <f t="shared" si="65"/>
        <v>28.271623431438201</v>
      </c>
      <c r="BB141" s="23">
        <f t="shared" si="66"/>
        <v>43.765770241350836</v>
      </c>
    </row>
    <row r="142" spans="4:54" x14ac:dyDescent="0.3">
      <c r="D142">
        <v>57</v>
      </c>
      <c r="F142">
        <v>56</v>
      </c>
      <c r="G142" s="22">
        <f t="shared" si="83"/>
        <v>77.263443531103789</v>
      </c>
      <c r="H142" s="22">
        <f t="shared" si="83"/>
        <v>71.965410486009446</v>
      </c>
      <c r="I142" s="22">
        <f t="shared" si="83"/>
        <v>80.171875953844747</v>
      </c>
      <c r="J142" s="22">
        <f t="shared" si="83"/>
        <v>75.429877511728904</v>
      </c>
      <c r="K142" s="22">
        <f t="shared" si="83"/>
        <v>26.997784774607176</v>
      </c>
      <c r="L142" s="23">
        <f t="shared" si="57"/>
        <v>27.766046634021226</v>
      </c>
      <c r="M142" s="22">
        <f t="shared" si="84"/>
        <v>27.685379733128276</v>
      </c>
      <c r="N142" s="24">
        <f t="shared" si="84"/>
        <v>19.122906479776031</v>
      </c>
      <c r="O142" s="24">
        <f t="shared" si="84"/>
        <v>0</v>
      </c>
      <c r="P142" s="25">
        <f t="shared" si="84"/>
        <v>62.498929382288594</v>
      </c>
      <c r="Q142" s="25">
        <f t="shared" si="84"/>
        <v>32.347838447039329</v>
      </c>
      <c r="R142" s="25">
        <f t="shared" si="84"/>
        <v>63.603876842953277</v>
      </c>
      <c r="S142" s="26">
        <f t="shared" si="85"/>
        <v>43.451795524260781</v>
      </c>
      <c r="T142" s="26">
        <f t="shared" si="85"/>
        <v>57.939042991836615</v>
      </c>
      <c r="U142" s="27">
        <f t="shared" si="86"/>
        <v>56.881257560906818</v>
      </c>
      <c r="V142" s="27">
        <f t="shared" si="86"/>
        <v>50.573378515936625</v>
      </c>
      <c r="W142" s="28">
        <f t="shared" si="86"/>
        <v>79.907222333758043</v>
      </c>
      <c r="X142" s="28">
        <f t="shared" si="86"/>
        <v>55.240452074622226</v>
      </c>
      <c r="Y142" t="e">
        <f>NA()</f>
        <v>#N/A</v>
      </c>
      <c r="Z142" s="23">
        <f t="shared" si="58"/>
        <v>27.766046634021226</v>
      </c>
      <c r="AA142" s="23">
        <f t="shared" si="59"/>
        <v>42.720080344826613</v>
      </c>
      <c r="AE142">
        <v>57</v>
      </c>
      <c r="AG142">
        <f t="shared" si="60"/>
        <v>65.972796971304959</v>
      </c>
      <c r="AH142" s="22">
        <f t="shared" si="88"/>
        <v>81.858504137971821</v>
      </c>
      <c r="AI142" s="22">
        <f t="shared" si="88"/>
        <v>78.945278599899495</v>
      </c>
      <c r="AJ142" s="22">
        <f t="shared" si="88"/>
        <v>88.237902502732382</v>
      </c>
      <c r="AK142" s="22">
        <f t="shared" si="88"/>
        <v>82.426559161618613</v>
      </c>
      <c r="AL142" s="22">
        <f t="shared" si="88"/>
        <v>28.129234595516991</v>
      </c>
      <c r="AM142" s="23">
        <f t="shared" si="62"/>
        <v>28.294247888066391</v>
      </c>
      <c r="AN142" s="22">
        <f t="shared" si="87"/>
        <v>30.992944550629286</v>
      </c>
      <c r="AO142" s="24">
        <f t="shared" si="87"/>
        <v>21.547645737024119</v>
      </c>
      <c r="AP142" s="24">
        <f t="shared" si="87"/>
        <v>0</v>
      </c>
      <c r="AQ142" s="25">
        <f t="shared" si="87"/>
        <v>67.412970972835708</v>
      </c>
      <c r="AR142" s="25">
        <f t="shared" si="87"/>
        <v>34.201545303124803</v>
      </c>
      <c r="AS142" s="25">
        <f t="shared" si="87"/>
        <v>64.724414527617768</v>
      </c>
      <c r="AT142" s="26">
        <f t="shared" si="89"/>
        <v>46.951446456698157</v>
      </c>
      <c r="AU142" s="26">
        <f t="shared" si="89"/>
        <v>62.777179061539911</v>
      </c>
      <c r="AV142" s="27">
        <f t="shared" si="90"/>
        <v>62.586153577528428</v>
      </c>
      <c r="AW142" s="27">
        <f t="shared" si="90"/>
        <v>55.478450407157247</v>
      </c>
      <c r="AX142" s="28">
        <f t="shared" si="90"/>
        <v>82.611148987840807</v>
      </c>
      <c r="AY142" s="28">
        <f t="shared" si="90"/>
        <v>58.419714735814445</v>
      </c>
      <c r="AZ142" t="e">
        <f>NA()</f>
        <v>#N/A</v>
      </c>
      <c r="BA142" s="23">
        <f t="shared" si="65"/>
        <v>28.294247888066391</v>
      </c>
      <c r="BB142" s="23">
        <f t="shared" si="66"/>
        <v>43.820626043923362</v>
      </c>
    </row>
    <row r="143" spans="4:54" x14ac:dyDescent="0.3">
      <c r="D143">
        <v>58</v>
      </c>
      <c r="F143">
        <v>57</v>
      </c>
      <c r="G143" s="22">
        <f t="shared" si="83"/>
        <v>77.857638548703378</v>
      </c>
      <c r="H143" s="22">
        <f t="shared" si="83"/>
        <v>72.74623872199264</v>
      </c>
      <c r="I143" s="22">
        <f t="shared" si="83"/>
        <v>81.12364409604109</v>
      </c>
      <c r="J143" s="22">
        <f t="shared" si="83"/>
        <v>76.216720125206677</v>
      </c>
      <c r="K143" s="22">
        <f t="shared" si="83"/>
        <v>27.147819219928436</v>
      </c>
      <c r="L143" s="23">
        <f t="shared" si="57"/>
        <v>27.83952557478899</v>
      </c>
      <c r="M143" s="22">
        <f t="shared" si="84"/>
        <v>28.054763290398835</v>
      </c>
      <c r="N143" s="24">
        <f t="shared" si="84"/>
        <v>19.386741525372223</v>
      </c>
      <c r="O143" s="24">
        <f t="shared" si="84"/>
        <v>0</v>
      </c>
      <c r="P143" s="25">
        <f t="shared" si="84"/>
        <v>63.055511458419033</v>
      </c>
      <c r="Q143" s="25">
        <f t="shared" si="84"/>
        <v>32.570039320116479</v>
      </c>
      <c r="R143" s="25">
        <f t="shared" si="84"/>
        <v>63.761535001757615</v>
      </c>
      <c r="S143" s="26">
        <f t="shared" si="85"/>
        <v>43.849540713031814</v>
      </c>
      <c r="T143" s="26">
        <f t="shared" si="85"/>
        <v>58.495567385777157</v>
      </c>
      <c r="U143" s="27">
        <f t="shared" si="86"/>
        <v>57.517009788366479</v>
      </c>
      <c r="V143" s="27">
        <f t="shared" si="86"/>
        <v>51.122102155079709</v>
      </c>
      <c r="W143" s="28">
        <f t="shared" si="86"/>
        <v>80.23698091018764</v>
      </c>
      <c r="X143" s="28">
        <f t="shared" si="86"/>
        <v>55.617007388590338</v>
      </c>
      <c r="Y143" t="e">
        <f>NA()</f>
        <v>#N/A</v>
      </c>
      <c r="Z143" s="23">
        <f t="shared" si="58"/>
        <v>27.83952557478899</v>
      </c>
      <c r="AA143" s="23">
        <f t="shared" si="59"/>
        <v>42.856612754088694</v>
      </c>
      <c r="AE143">
        <v>58</v>
      </c>
      <c r="AG143">
        <f t="shared" si="60"/>
        <v>66.556400664824807</v>
      </c>
      <c r="AH143" s="22">
        <f t="shared" si="88"/>
        <v>82.050543298681319</v>
      </c>
      <c r="AI143" s="22">
        <f t="shared" si="88"/>
        <v>79.301746793686902</v>
      </c>
      <c r="AJ143" s="22">
        <f t="shared" si="88"/>
        <v>88.620735907615668</v>
      </c>
      <c r="AK143" s="22">
        <f t="shared" si="88"/>
        <v>82.781489435766602</v>
      </c>
      <c r="AL143" s="22">
        <f t="shared" si="88"/>
        <v>28.1748810269772</v>
      </c>
      <c r="AM143" s="23">
        <f t="shared" si="62"/>
        <v>28.314114446008077</v>
      </c>
      <c r="AN143" s="22">
        <f t="shared" si="87"/>
        <v>31.161949102249569</v>
      </c>
      <c r="AO143" s="24">
        <f t="shared" si="87"/>
        <v>21.675839633989742</v>
      </c>
      <c r="AP143" s="24">
        <f t="shared" si="87"/>
        <v>0</v>
      </c>
      <c r="AQ143" s="25">
        <f t="shared" si="87"/>
        <v>67.660150114606068</v>
      </c>
      <c r="AR143" s="25">
        <f t="shared" si="87"/>
        <v>34.287977538423711</v>
      </c>
      <c r="AS143" s="25">
        <f t="shared" si="87"/>
        <v>64.765827622612733</v>
      </c>
      <c r="AT143" s="26">
        <f t="shared" si="89"/>
        <v>47.126643335085255</v>
      </c>
      <c r="AU143" s="26">
        <f t="shared" si="89"/>
        <v>63.01540425298387</v>
      </c>
      <c r="AV143" s="27">
        <f t="shared" si="90"/>
        <v>62.878946066341769</v>
      </c>
      <c r="AW143" s="27">
        <f t="shared" si="90"/>
        <v>55.728956876467343</v>
      </c>
      <c r="AX143" s="28">
        <f t="shared" si="90"/>
        <v>82.735030424143446</v>
      </c>
      <c r="AY143" s="28">
        <f t="shared" si="90"/>
        <v>58.570440339746803</v>
      </c>
      <c r="AZ143" t="e">
        <f>NA()</f>
        <v>#N/A</v>
      </c>
      <c r="BA143" s="23">
        <f t="shared" si="65"/>
        <v>28.314114446008077</v>
      </c>
      <c r="BB143" s="23">
        <f t="shared" si="66"/>
        <v>43.86966722903869</v>
      </c>
    </row>
    <row r="144" spans="4:54" x14ac:dyDescent="0.3">
      <c r="D144">
        <v>59</v>
      </c>
      <c r="F144">
        <v>58</v>
      </c>
      <c r="G144" s="22">
        <f t="shared" si="83"/>
        <v>78.417715449509288</v>
      </c>
      <c r="H144" s="22">
        <f t="shared" si="83"/>
        <v>73.508043165264183</v>
      </c>
      <c r="I144" s="22">
        <f t="shared" si="83"/>
        <v>82.041099065713013</v>
      </c>
      <c r="J144" s="22">
        <f t="shared" si="83"/>
        <v>76.983443358559981</v>
      </c>
      <c r="K144" s="22">
        <f t="shared" si="83"/>
        <v>27.288315169669776</v>
      </c>
      <c r="L144" s="23">
        <f t="shared" si="57"/>
        <v>27.907470149593827</v>
      </c>
      <c r="M144" s="22">
        <f t="shared" si="84"/>
        <v>28.415389418843958</v>
      </c>
      <c r="N144" s="24">
        <f t="shared" si="84"/>
        <v>19.645833271421282</v>
      </c>
      <c r="O144" s="24">
        <f t="shared" si="84"/>
        <v>0</v>
      </c>
      <c r="P144" s="25">
        <f t="shared" si="84"/>
        <v>63.596892845313974</v>
      </c>
      <c r="Q144" s="25">
        <f t="shared" si="84"/>
        <v>32.783304162121318</v>
      </c>
      <c r="R144" s="25">
        <f t="shared" si="84"/>
        <v>63.90688765031183</v>
      </c>
      <c r="S144" s="26">
        <f t="shared" si="85"/>
        <v>44.23613165088706</v>
      </c>
      <c r="T144" s="26">
        <f t="shared" si="85"/>
        <v>59.03502754736737</v>
      </c>
      <c r="U144" s="27">
        <f t="shared" si="86"/>
        <v>58.13782850435166</v>
      </c>
      <c r="V144" s="27">
        <f t="shared" si="86"/>
        <v>51.657456906820954</v>
      </c>
      <c r="W144" s="28">
        <f t="shared" si="86"/>
        <v>80.551889842493424</v>
      </c>
      <c r="X144" s="28">
        <f t="shared" si="86"/>
        <v>55.979433205768153</v>
      </c>
      <c r="Y144" t="e">
        <f>NA()</f>
        <v>#N/A</v>
      </c>
      <c r="Z144" s="23">
        <f t="shared" si="58"/>
        <v>27.907470149593827</v>
      </c>
      <c r="AA144" s="23">
        <f t="shared" si="59"/>
        <v>42.986525367115185</v>
      </c>
      <c r="AE144">
        <v>59</v>
      </c>
      <c r="AG144">
        <f t="shared" si="60"/>
        <v>67.094165924953685</v>
      </c>
      <c r="AH144" s="22">
        <f t="shared" si="88"/>
        <v>82.221467870797113</v>
      </c>
      <c r="AI144" s="22">
        <f t="shared" si="88"/>
        <v>79.625526022456796</v>
      </c>
      <c r="AJ144" s="22">
        <f t="shared" si="88"/>
        <v>88.965768722924409</v>
      </c>
      <c r="AK144" s="22">
        <f t="shared" si="88"/>
        <v>83.103651549281651</v>
      </c>
      <c r="AL144" s="22">
        <f t="shared" si="88"/>
        <v>28.215376165245793</v>
      </c>
      <c r="AM144" s="23">
        <f t="shared" si="62"/>
        <v>28.331625098200629</v>
      </c>
      <c r="AN144" s="22">
        <f t="shared" si="87"/>
        <v>31.31543527630193</v>
      </c>
      <c r="AO144" s="24">
        <f t="shared" si="87"/>
        <v>21.792685415844236</v>
      </c>
      <c r="AP144" s="24">
        <f t="shared" si="87"/>
        <v>0</v>
      </c>
      <c r="AQ144" s="25">
        <f t="shared" si="87"/>
        <v>67.884333200168456</v>
      </c>
      <c r="AR144" s="25">
        <f t="shared" si="87"/>
        <v>34.36576535066029</v>
      </c>
      <c r="AS144" s="25">
        <f t="shared" si="87"/>
        <v>64.802269365745786</v>
      </c>
      <c r="AT144" s="26">
        <f t="shared" si="89"/>
        <v>47.285458289756981</v>
      </c>
      <c r="AU144" s="26">
        <f t="shared" si="89"/>
        <v>63.230971442998779</v>
      </c>
      <c r="AV144" s="27">
        <f t="shared" si="90"/>
        <v>63.145023239945289</v>
      </c>
      <c r="AW144" s="27">
        <f t="shared" si="90"/>
        <v>55.956491318105272</v>
      </c>
      <c r="AX144" s="28">
        <f t="shared" si="90"/>
        <v>82.846407443247273</v>
      </c>
      <c r="AY144" s="28">
        <f t="shared" si="90"/>
        <v>58.706324049203864</v>
      </c>
      <c r="AZ144" t="e">
        <f>NA()</f>
        <v>#N/A</v>
      </c>
      <c r="BA144" s="23">
        <f t="shared" si="65"/>
        <v>28.331625098200629</v>
      </c>
      <c r="BB144" s="23">
        <f t="shared" si="66"/>
        <v>43.913614439391324</v>
      </c>
    </row>
    <row r="145" spans="1:54" x14ac:dyDescent="0.3">
      <c r="D145">
        <v>60</v>
      </c>
      <c r="F145">
        <v>59</v>
      </c>
      <c r="G145" s="22">
        <f t="shared" si="83"/>
        <v>78.945437461488311</v>
      </c>
      <c r="H145" s="22">
        <f t="shared" si="83"/>
        <v>74.251196576104419</v>
      </c>
      <c r="I145" s="22">
        <f t="shared" si="83"/>
        <v>82.925158607675513</v>
      </c>
      <c r="J145" s="22">
        <f t="shared" si="83"/>
        <v>77.730471966405688</v>
      </c>
      <c r="K145" s="22">
        <f t="shared" si="83"/>
        <v>27.419842854033533</v>
      </c>
      <c r="L145" s="23">
        <f t="shared" si="57"/>
        <v>27.970288942453248</v>
      </c>
      <c r="M145" s="22">
        <f t="shared" si="84"/>
        <v>28.767382791529204</v>
      </c>
      <c r="N145" s="24">
        <f t="shared" si="84"/>
        <v>19.900227090334152</v>
      </c>
      <c r="O145" s="24">
        <f t="shared" si="84"/>
        <v>0</v>
      </c>
      <c r="P145" s="25">
        <f t="shared" si="84"/>
        <v>64.123450987673465</v>
      </c>
      <c r="Q145" s="25">
        <f t="shared" si="84"/>
        <v>32.987966129578616</v>
      </c>
      <c r="R145" s="25">
        <f t="shared" si="84"/>
        <v>64.040877696708478</v>
      </c>
      <c r="S145" s="26">
        <f t="shared" si="85"/>
        <v>44.611846014148512</v>
      </c>
      <c r="T145" s="26">
        <f t="shared" si="85"/>
        <v>59.557866826094241</v>
      </c>
      <c r="U145" s="27">
        <f t="shared" si="86"/>
        <v>58.743990631061074</v>
      </c>
      <c r="V145" s="27">
        <f t="shared" si="86"/>
        <v>52.179704726822472</v>
      </c>
      <c r="W145" s="28">
        <f t="shared" si="86"/>
        <v>80.852679779002486</v>
      </c>
      <c r="X145" s="28">
        <f t="shared" si="86"/>
        <v>56.328226783814081</v>
      </c>
      <c r="Y145" t="e">
        <f>NA()</f>
        <v>#N/A</v>
      </c>
      <c r="Z145" s="23">
        <f t="shared" si="58"/>
        <v>27.970288942453248</v>
      </c>
      <c r="AA145" s="23">
        <f t="shared" si="59"/>
        <v>43.110139145811303</v>
      </c>
      <c r="AE145">
        <v>60</v>
      </c>
      <c r="AG145">
        <f t="shared" si="60"/>
        <v>67.589693074991615</v>
      </c>
      <c r="AH145" s="22">
        <f t="shared" si="88"/>
        <v>82.374005971412529</v>
      </c>
      <c r="AI145" s="22">
        <f t="shared" si="88"/>
        <v>79.919939497275976</v>
      </c>
      <c r="AJ145" s="22">
        <f t="shared" si="88"/>
        <v>89.277255548017706</v>
      </c>
      <c r="AK145" s="22">
        <f t="shared" si="88"/>
        <v>83.396410326411555</v>
      </c>
      <c r="AL145" s="22">
        <f t="shared" si="88"/>
        <v>28.251407176590483</v>
      </c>
      <c r="AM145" s="23">
        <f t="shared" si="62"/>
        <v>28.347112924410489</v>
      </c>
      <c r="AN145" s="22">
        <f t="shared" si="87"/>
        <v>31.454980795021832</v>
      </c>
      <c r="AO145" s="24">
        <f t="shared" si="87"/>
        <v>21.899275504364358</v>
      </c>
      <c r="AP145" s="24">
        <f t="shared" si="87"/>
        <v>0</v>
      </c>
      <c r="AQ145" s="25">
        <f t="shared" si="87"/>
        <v>68.087910181708097</v>
      </c>
      <c r="AR145" s="25">
        <f t="shared" si="87"/>
        <v>34.435901507084246</v>
      </c>
      <c r="AS145" s="25">
        <f t="shared" si="87"/>
        <v>64.834452304993121</v>
      </c>
      <c r="AT145" s="26">
        <f t="shared" si="89"/>
        <v>47.429605827125648</v>
      </c>
      <c r="AU145" s="26">
        <f t="shared" si="89"/>
        <v>63.426308366757247</v>
      </c>
      <c r="AV145" s="27">
        <f t="shared" si="90"/>
        <v>63.387080816512395</v>
      </c>
      <c r="AW145" s="27">
        <f t="shared" si="90"/>
        <v>56.163389104162043</v>
      </c>
      <c r="AX145" s="28">
        <f t="shared" si="90"/>
        <v>82.946743103790325</v>
      </c>
      <c r="AY145" s="28">
        <f t="shared" si="90"/>
        <v>58.82903582681962</v>
      </c>
      <c r="AZ145" t="e">
        <f>NA()</f>
        <v>#N/A</v>
      </c>
      <c r="BA145" s="23">
        <f t="shared" si="65"/>
        <v>28.347112924410489</v>
      </c>
      <c r="BB145" s="23">
        <f t="shared" si="66"/>
        <v>43.953083115234591</v>
      </c>
    </row>
    <row r="146" spans="1:54" x14ac:dyDescent="0.3">
      <c r="D146">
        <v>61</v>
      </c>
      <c r="F146">
        <v>60</v>
      </c>
      <c r="G146" s="22">
        <f t="shared" si="83"/>
        <v>79.442501379538413</v>
      </c>
      <c r="H146" s="22">
        <f t="shared" si="83"/>
        <v>74.976070713789397</v>
      </c>
      <c r="I146" s="22">
        <f t="shared" si="83"/>
        <v>83.776746239608556</v>
      </c>
      <c r="J146" s="22">
        <f t="shared" si="83"/>
        <v>78.458228089389792</v>
      </c>
      <c r="K146" s="22">
        <f t="shared" si="83"/>
        <v>27.542943237610395</v>
      </c>
      <c r="L146" s="23">
        <f t="shared" si="57"/>
        <v>28.028361608394196</v>
      </c>
      <c r="M146" s="22">
        <f t="shared" si="84"/>
        <v>29.110872526240527</v>
      </c>
      <c r="N146" s="24">
        <f t="shared" si="84"/>
        <v>20.149970510789718</v>
      </c>
      <c r="O146" s="24">
        <f t="shared" si="84"/>
        <v>0</v>
      </c>
      <c r="P146" s="25">
        <f t="shared" si="84"/>
        <v>64.63555661874355</v>
      </c>
      <c r="Q146" s="25">
        <f t="shared" si="84"/>
        <v>33.184348356883717</v>
      </c>
      <c r="R146" s="25">
        <f t="shared" si="84"/>
        <v>64.164378508716993</v>
      </c>
      <c r="S146" s="26">
        <f t="shared" si="85"/>
        <v>44.976957119131313</v>
      </c>
      <c r="T146" s="26">
        <f t="shared" si="85"/>
        <v>60.064523360712464</v>
      </c>
      <c r="U146" s="27">
        <f t="shared" si="86"/>
        <v>59.335773098508298</v>
      </c>
      <c r="V146" s="27">
        <f t="shared" si="86"/>
        <v>52.689106867294981</v>
      </c>
      <c r="W146" s="28">
        <f t="shared" si="86"/>
        <v>81.140044806120585</v>
      </c>
      <c r="X146" s="28">
        <f t="shared" si="86"/>
        <v>56.663870716228722</v>
      </c>
      <c r="Y146" t="e">
        <f>NA()</f>
        <v>#N/A</v>
      </c>
      <c r="Z146" s="23">
        <f t="shared" si="58"/>
        <v>28.028361608394196</v>
      </c>
      <c r="AA146" s="23">
        <f t="shared" si="59"/>
        <v>43.227759490191701</v>
      </c>
      <c r="AE146">
        <v>61</v>
      </c>
      <c r="AG146">
        <f t="shared" si="60"/>
        <v>68.046299655278801</v>
      </c>
      <c r="AH146" s="22">
        <f t="shared" si="88"/>
        <v>82.510471993546702</v>
      </c>
      <c r="AI146" s="22">
        <f t="shared" si="88"/>
        <v>80.187924715556605</v>
      </c>
      <c r="AJ146" s="22">
        <f t="shared" si="88"/>
        <v>89.558896059245626</v>
      </c>
      <c r="AK146" s="22">
        <f t="shared" si="88"/>
        <v>83.662735055588598</v>
      </c>
      <c r="AL146" s="22">
        <f t="shared" si="88"/>
        <v>28.283553421494755</v>
      </c>
      <c r="AM146" s="23">
        <f t="shared" si="62"/>
        <v>28.360855556154871</v>
      </c>
      <c r="AN146" s="22">
        <f t="shared" si="87"/>
        <v>31.581980932068969</v>
      </c>
      <c r="AO146" s="24">
        <f t="shared" si="87"/>
        <v>21.996584456730197</v>
      </c>
      <c r="AP146" s="24">
        <f t="shared" si="87"/>
        <v>0</v>
      </c>
      <c r="AQ146" s="25">
        <f t="shared" si="87"/>
        <v>68.272985406601691</v>
      </c>
      <c r="AR146" s="25">
        <f t="shared" si="87"/>
        <v>34.499245612357136</v>
      </c>
      <c r="AS146" s="25">
        <f t="shared" si="87"/>
        <v>64.862968773252575</v>
      </c>
      <c r="AT146" s="26">
        <f t="shared" si="89"/>
        <v>47.56059393908491</v>
      </c>
      <c r="AU146" s="26">
        <f t="shared" si="89"/>
        <v>63.603542411826645</v>
      </c>
      <c r="AV146" s="27">
        <f t="shared" si="90"/>
        <v>63.607504576829029</v>
      </c>
      <c r="AW146" s="27">
        <f t="shared" si="90"/>
        <v>56.351714548139284</v>
      </c>
      <c r="AX146" s="28">
        <f t="shared" si="90"/>
        <v>83.037298130216328</v>
      </c>
      <c r="AY146" s="28">
        <f t="shared" si="90"/>
        <v>58.940026587440201</v>
      </c>
      <c r="AZ146" t="e">
        <f>NA()</f>
        <v>#N/A</v>
      </c>
      <c r="BA146" s="23">
        <f t="shared" si="65"/>
        <v>28.360855556154871</v>
      </c>
      <c r="BB146" s="23">
        <f t="shared" si="66"/>
        <v>43.988601235758004</v>
      </c>
    </row>
    <row r="147" spans="1:54" x14ac:dyDescent="0.3">
      <c r="D147">
        <v>62</v>
      </c>
      <c r="F147">
        <v>61</v>
      </c>
      <c r="G147" s="22">
        <f t="shared" si="83"/>
        <v>79.910536684422993</v>
      </c>
      <c r="H147" s="22">
        <f t="shared" si="83"/>
        <v>75.683035776213259</v>
      </c>
      <c r="I147" s="22">
        <f t="shared" si="83"/>
        <v>84.59678749967054</v>
      </c>
      <c r="J147" s="22">
        <f t="shared" si="83"/>
        <v>79.167130707196122</v>
      </c>
      <c r="K147" s="22">
        <f t="shared" si="83"/>
        <v>27.658128846821008</v>
      </c>
      <c r="L147" s="23">
        <f t="shared" si="57"/>
        <v>28.082040733912706</v>
      </c>
      <c r="M147" s="22">
        <f t="shared" si="84"/>
        <v>29.445991567318238</v>
      </c>
      <c r="N147" s="24">
        <f t="shared" si="84"/>
        <v>20.395112997038844</v>
      </c>
      <c r="O147" s="24">
        <f t="shared" si="84"/>
        <v>0</v>
      </c>
      <c r="P147" s="25">
        <f t="shared" si="84"/>
        <v>65.133573662601719</v>
      </c>
      <c r="Q147" s="25">
        <f t="shared" si="84"/>
        <v>33.3727640187549</v>
      </c>
      <c r="R147" s="25">
        <f t="shared" si="84"/>
        <v>64.278198618116875</v>
      </c>
      <c r="S147" s="26">
        <f t="shared" si="85"/>
        <v>45.331733773495969</v>
      </c>
      <c r="T147" s="26">
        <f t="shared" si="85"/>
        <v>60.555429544001527</v>
      </c>
      <c r="U147" s="27">
        <f t="shared" si="86"/>
        <v>59.913452377920031</v>
      </c>
      <c r="V147" s="27">
        <f t="shared" si="86"/>
        <v>53.185923483194856</v>
      </c>
      <c r="W147" s="28">
        <f t="shared" si="86"/>
        <v>81.414644169413904</v>
      </c>
      <c r="X147" s="28">
        <f t="shared" si="86"/>
        <v>56.986833098993088</v>
      </c>
      <c r="Y147" t="e">
        <f>NA()</f>
        <v>#N/A</v>
      </c>
      <c r="Z147" s="23">
        <f t="shared" si="58"/>
        <v>28.082040733912706</v>
      </c>
      <c r="AA147" s="23">
        <f t="shared" si="59"/>
        <v>43.339676992901268</v>
      </c>
      <c r="AE147">
        <v>62</v>
      </c>
      <c r="AG147">
        <f t="shared" si="60"/>
        <v>68.467042634035067</v>
      </c>
      <c r="AH147" s="22">
        <f t="shared" si="88"/>
        <v>82.632838434939671</v>
      </c>
      <c r="AI147" s="22">
        <f t="shared" si="88"/>
        <v>80.432084957127444</v>
      </c>
      <c r="AJ147" s="22">
        <f t="shared" si="88"/>
        <v>89.813917951444623</v>
      </c>
      <c r="AK147" s="22">
        <f t="shared" si="88"/>
        <v>83.905253032343424</v>
      </c>
      <c r="AL147" s="22">
        <f t="shared" si="88"/>
        <v>28.312305817757569</v>
      </c>
      <c r="AM147" s="23">
        <f t="shared" si="62"/>
        <v>28.373085724403946</v>
      </c>
      <c r="AN147" s="22">
        <f t="shared" si="87"/>
        <v>31.697672615922865</v>
      </c>
      <c r="AO147" s="24">
        <f t="shared" si="87"/>
        <v>22.085483422154482</v>
      </c>
      <c r="AP147" s="24">
        <f t="shared" si="87"/>
        <v>0</v>
      </c>
      <c r="AQ147" s="25">
        <f t="shared" si="87"/>
        <v>68.441417062027895</v>
      </c>
      <c r="AR147" s="25">
        <f t="shared" si="87"/>
        <v>34.556544739784975</v>
      </c>
      <c r="AS147" s="25">
        <f t="shared" si="87"/>
        <v>64.888314041558132</v>
      </c>
      <c r="AT147" s="26">
        <f t="shared" si="89"/>
        <v>47.67975283040569</v>
      </c>
      <c r="AU147" s="26">
        <f t="shared" si="89"/>
        <v>63.764543461285996</v>
      </c>
      <c r="AV147" s="27">
        <f t="shared" si="90"/>
        <v>63.808411321594761</v>
      </c>
      <c r="AW147" s="27">
        <f t="shared" si="90"/>
        <v>56.523297093588745</v>
      </c>
      <c r="AX147" s="28">
        <f t="shared" si="90"/>
        <v>83.119163614725821</v>
      </c>
      <c r="AY147" s="28">
        <f t="shared" si="90"/>
        <v>59.040561430942816</v>
      </c>
      <c r="AZ147" t="e">
        <f>NA()</f>
        <v>#N/A</v>
      </c>
      <c r="BA147" s="23">
        <f t="shared" si="65"/>
        <v>28.373085724403946</v>
      </c>
      <c r="BB147" s="23">
        <f t="shared" si="66"/>
        <v>44.020623698865215</v>
      </c>
    </row>
    <row r="148" spans="1:54" x14ac:dyDescent="0.3">
      <c r="D148">
        <v>63</v>
      </c>
      <c r="F148">
        <v>62</v>
      </c>
      <c r="G148" s="22">
        <f t="shared" si="83"/>
        <v>80.351105272573662</v>
      </c>
      <c r="H148" s="22">
        <f t="shared" si="83"/>
        <v>76.372459894664956</v>
      </c>
      <c r="I148" s="22">
        <f t="shared" si="83"/>
        <v>85.386206607785283</v>
      </c>
      <c r="J148" s="22">
        <f t="shared" si="83"/>
        <v>79.857595150109674</v>
      </c>
      <c r="K148" s="22">
        <f t="shared" si="83"/>
        <v>27.765884682031984</v>
      </c>
      <c r="L148" s="23">
        <f t="shared" si="57"/>
        <v>28.131653607395783</v>
      </c>
      <c r="M148" s="22">
        <f t="shared" si="84"/>
        <v>29.772876114740409</v>
      </c>
      <c r="N148" s="24">
        <f t="shared" si="84"/>
        <v>20.635705743317011</v>
      </c>
      <c r="O148" s="24">
        <f t="shared" si="84"/>
        <v>0</v>
      </c>
      <c r="P148" s="25">
        <f t="shared" si="84"/>
        <v>65.617859160811363</v>
      </c>
      <c r="Q148" s="25">
        <f t="shared" si="84"/>
        <v>33.553516422118975</v>
      </c>
      <c r="R148" s="25">
        <f t="shared" si="84"/>
        <v>64.383086175451893</v>
      </c>
      <c r="S148" s="26">
        <f t="shared" si="85"/>
        <v>45.676440152663751</v>
      </c>
      <c r="T148" s="26">
        <f t="shared" si="85"/>
        <v>61.031011558197449</v>
      </c>
      <c r="U148" s="27">
        <f t="shared" si="86"/>
        <v>60.477304058877642</v>
      </c>
      <c r="V148" s="27">
        <f t="shared" si="86"/>
        <v>53.670413277180693</v>
      </c>
      <c r="W148" s="28">
        <f t="shared" si="86"/>
        <v>81.677103931077824</v>
      </c>
      <c r="X148" s="28">
        <f t="shared" si="86"/>
        <v>57.297567725718274</v>
      </c>
      <c r="Y148" t="e">
        <f>NA()</f>
        <v>#N/A</v>
      </c>
      <c r="Z148" s="23">
        <f t="shared" si="58"/>
        <v>28.131653607395783</v>
      </c>
      <c r="AA148" s="23">
        <f t="shared" si="59"/>
        <v>43.446168157152904</v>
      </c>
      <c r="AE148">
        <v>63</v>
      </c>
      <c r="AG148">
        <f t="shared" si="60"/>
        <v>68.854738873676126</v>
      </c>
      <c r="AH148" s="22">
        <f t="shared" si="88"/>
        <v>82.742793858671845</v>
      </c>
      <c r="AI148" s="22">
        <f t="shared" si="88"/>
        <v>80.654733001238839</v>
      </c>
      <c r="AJ148" s="22">
        <f t="shared" si="88"/>
        <v>90.045146057223562</v>
      </c>
      <c r="AK148" s="22">
        <f t="shared" si="88"/>
        <v>84.126294901123529</v>
      </c>
      <c r="AL148" s="22">
        <f t="shared" si="88"/>
        <v>28.338082334401744</v>
      </c>
      <c r="AM148" s="23">
        <f t="shared" si="62"/>
        <v>28.3839995776226</v>
      </c>
      <c r="AN148" s="22">
        <f t="shared" si="87"/>
        <v>31.803154965795379</v>
      </c>
      <c r="AO148" s="24">
        <f t="shared" si="87"/>
        <v>22.166752604220076</v>
      </c>
      <c r="AP148" s="24">
        <f t="shared" si="87"/>
        <v>0</v>
      </c>
      <c r="AQ148" s="25">
        <f t="shared" si="87"/>
        <v>68.594850436233287</v>
      </c>
      <c r="AR148" s="25">
        <f t="shared" si="87"/>
        <v>34.608450465372826</v>
      </c>
      <c r="AS148" s="25">
        <f t="shared" si="87"/>
        <v>64.910904520894917</v>
      </c>
      <c r="AT148" s="26">
        <f t="shared" si="89"/>
        <v>47.788259118616942</v>
      </c>
      <c r="AU148" s="26">
        <f t="shared" si="89"/>
        <v>63.910959844799216</v>
      </c>
      <c r="AV148" s="27">
        <f t="shared" si="90"/>
        <v>63.99168370418225</v>
      </c>
      <c r="AW148" s="27">
        <f t="shared" si="90"/>
        <v>56.679762036047009</v>
      </c>
      <c r="AX148" s="28">
        <f t="shared" si="90"/>
        <v>83.193287710425224</v>
      </c>
      <c r="AY148" s="28">
        <f t="shared" si="90"/>
        <v>59.131747186367463</v>
      </c>
      <c r="AZ148" t="e">
        <f>NA()</f>
        <v>#N/A</v>
      </c>
      <c r="BA148" s="23">
        <f t="shared" si="65"/>
        <v>28.3839995776226</v>
      </c>
      <c r="BB148" s="23">
        <f t="shared" si="66"/>
        <v>44.049544039172709</v>
      </c>
    </row>
    <row r="149" spans="1:54" x14ac:dyDescent="0.3">
      <c r="D149">
        <v>64</v>
      </c>
      <c r="F149">
        <v>63</v>
      </c>
      <c r="G149" s="22">
        <f t="shared" si="83"/>
        <v>80.765701701099147</v>
      </c>
      <c r="H149" s="22">
        <f t="shared" si="83"/>
        <v>77.044708679298637</v>
      </c>
      <c r="I149" s="22">
        <f t="shared" si="83"/>
        <v>86.145923507174317</v>
      </c>
      <c r="J149" s="22">
        <f t="shared" si="83"/>
        <v>80.530032664237552</v>
      </c>
      <c r="K149" s="22">
        <f t="shared" si="83"/>
        <v>27.866669191932477</v>
      </c>
      <c r="L149" s="23">
        <f t="shared" si="57"/>
        <v>28.177503898756605</v>
      </c>
      <c r="M149" s="22">
        <f t="shared" si="84"/>
        <v>30.091665097339092</v>
      </c>
      <c r="N149" s="24">
        <f t="shared" si="84"/>
        <v>20.871801482350286</v>
      </c>
      <c r="O149" s="24">
        <f t="shared" si="84"/>
        <v>0</v>
      </c>
      <c r="P149" s="25">
        <f t="shared" si="84"/>
        <v>66.088763220998317</v>
      </c>
      <c r="Q149" s="25">
        <f t="shared" si="84"/>
        <v>33.72689912329966</v>
      </c>
      <c r="R149" s="25">
        <f t="shared" si="84"/>
        <v>64.479733156414852</v>
      </c>
      <c r="S149" s="26">
        <f t="shared" si="85"/>
        <v>46.01133569890284</v>
      </c>
      <c r="T149" s="26">
        <f t="shared" si="85"/>
        <v>61.491688974682361</v>
      </c>
      <c r="U149" s="27">
        <f t="shared" si="86"/>
        <v>61.02760246673234</v>
      </c>
      <c r="V149" s="27">
        <f t="shared" si="86"/>
        <v>54.142833180194621</v>
      </c>
      <c r="W149" s="28">
        <f t="shared" si="86"/>
        <v>81.928018563733545</v>
      </c>
      <c r="X149" s="28">
        <f t="shared" si="86"/>
        <v>57.596514307073832</v>
      </c>
      <c r="Y149" t="e">
        <f>NA()</f>
        <v>#N/A</v>
      </c>
      <c r="Z149" s="23">
        <f t="shared" si="58"/>
        <v>28.177503898756605</v>
      </c>
      <c r="AA149" s="23">
        <f t="shared" si="59"/>
        <v>43.547496079855897</v>
      </c>
      <c r="AE149">
        <v>64</v>
      </c>
      <c r="AG149">
        <f t="shared" si="60"/>
        <v>69.211983989628195</v>
      </c>
      <c r="AH149" s="22">
        <f t="shared" si="88"/>
        <v>82.84178989726999</v>
      </c>
      <c r="AI149" s="22">
        <f t="shared" si="88"/>
        <v>80.857928359480894</v>
      </c>
      <c r="AJ149" s="22">
        <f t="shared" si="88"/>
        <v>90.255060141840815</v>
      </c>
      <c r="AK149" s="22">
        <f t="shared" si="88"/>
        <v>84.32793318041746</v>
      </c>
      <c r="AL149" s="22">
        <f t="shared" si="88"/>
        <v>28.361240458490052</v>
      </c>
      <c r="AM149" s="23">
        <f t="shared" si="62"/>
        <v>28.393763283720446</v>
      </c>
      <c r="AN149" s="22">
        <f t="shared" si="87"/>
        <v>31.899406834072895</v>
      </c>
      <c r="AO149" s="24">
        <f t="shared" si="87"/>
        <v>22.241092029823029</v>
      </c>
      <c r="AP149" s="24">
        <f t="shared" si="87"/>
        <v>0</v>
      </c>
      <c r="AQ149" s="25">
        <f t="shared" si="87"/>
        <v>68.734746068999513</v>
      </c>
      <c r="AR149" s="25">
        <f t="shared" si="87"/>
        <v>34.655532993373114</v>
      </c>
      <c r="AS149" s="25">
        <f t="shared" si="87"/>
        <v>64.931092165796755</v>
      </c>
      <c r="AT149" s="26">
        <f t="shared" si="89"/>
        <v>47.887156294224212</v>
      </c>
      <c r="AU149" s="26">
        <f t="shared" si="89"/>
        <v>64.044248615420699</v>
      </c>
      <c r="AV149" s="27">
        <f t="shared" si="90"/>
        <v>64.158999948150125</v>
      </c>
      <c r="AW149" s="27">
        <f t="shared" si="90"/>
        <v>56.822556688306435</v>
      </c>
      <c r="AX149" s="28">
        <f t="shared" si="90"/>
        <v>83.260497538820218</v>
      </c>
      <c r="AY149" s="28">
        <f t="shared" si="90"/>
        <v>59.214555339106525</v>
      </c>
      <c r="AZ149" t="e">
        <f>NA()</f>
        <v>#N/A</v>
      </c>
      <c r="BA149" s="23">
        <f t="shared" si="65"/>
        <v>28.393763283720446</v>
      </c>
      <c r="BB149" s="23">
        <f t="shared" si="66"/>
        <v>44.075704026366964</v>
      </c>
    </row>
    <row r="150" spans="1:54" x14ac:dyDescent="0.3">
      <c r="D150">
        <v>65</v>
      </c>
      <c r="F150">
        <v>64</v>
      </c>
      <c r="G150" s="22">
        <f t="shared" ref="G150:K156" si="91">G78*G$12</f>
        <v>81.155753863548725</v>
      </c>
      <c r="H150" s="22">
        <f t="shared" si="91"/>
        <v>77.7001448112063</v>
      </c>
      <c r="I150" s="22">
        <f t="shared" si="91"/>
        <v>86.876851254742775</v>
      </c>
      <c r="J150" s="22">
        <f t="shared" si="91"/>
        <v>81.184850025900801</v>
      </c>
      <c r="K150" s="22">
        <f t="shared" si="91"/>
        <v>27.960915291152812</v>
      </c>
      <c r="L150" s="23">
        <f t="shared" si="57"/>
        <v>28.219873248691069</v>
      </c>
      <c r="M150" s="22">
        <f t="shared" ref="M150:R156" si="92">M78*M$12</f>
        <v>30.402499687226829</v>
      </c>
      <c r="N150" s="24">
        <f t="shared" si="92"/>
        <v>21.103454307014783</v>
      </c>
      <c r="O150" s="24">
        <f t="shared" si="92"/>
        <v>0</v>
      </c>
      <c r="P150" s="25">
        <f t="shared" si="92"/>
        <v>66.546628985131207</v>
      </c>
      <c r="Q150" s="25">
        <f t="shared" si="92"/>
        <v>33.893196066819904</v>
      </c>
      <c r="R150" s="25">
        <f t="shared" si="92"/>
        <v>64.568779323736209</v>
      </c>
      <c r="S150" s="26">
        <f t="shared" ref="S150:T156" si="93">S78</f>
        <v>46.336675040909135</v>
      </c>
      <c r="T150" s="26">
        <f t="shared" si="93"/>
        <v>61.937874412059301</v>
      </c>
      <c r="U150" s="27">
        <f t="shared" ref="U150:X156" si="94">U78*U$12</f>
        <v>61.564620317108471</v>
      </c>
      <c r="V150" s="27">
        <f t="shared" si="94"/>
        <v>54.603438064793053</v>
      </c>
      <c r="W150" s="28">
        <f t="shared" si="94"/>
        <v>82.167952480914749</v>
      </c>
      <c r="X150" s="28">
        <f t="shared" si="94"/>
        <v>57.884098710720288</v>
      </c>
      <c r="Y150" t="e">
        <f>NA()</f>
        <v>#N/A</v>
      </c>
      <c r="Z150" s="23">
        <f t="shared" si="58"/>
        <v>28.219873248691069</v>
      </c>
      <c r="AA150" s="23">
        <f t="shared" si="59"/>
        <v>43.643911101622813</v>
      </c>
      <c r="AE150">
        <v>65</v>
      </c>
      <c r="AG150">
        <f t="shared" si="60"/>
        <v>69.541169727900453</v>
      </c>
      <c r="AH150" s="22">
        <f t="shared" si="88"/>
        <v>82.931079557598167</v>
      </c>
      <c r="AI150" s="22">
        <f t="shared" si="88"/>
        <v>81.043509087562342</v>
      </c>
      <c r="AJ150" s="22">
        <f t="shared" si="88"/>
        <v>90.445843392997475</v>
      </c>
      <c r="AK150" s="22">
        <f t="shared" si="88"/>
        <v>84.512015103826869</v>
      </c>
      <c r="AL150" s="22">
        <f t="shared" si="88"/>
        <v>28.382087280220873</v>
      </c>
      <c r="AM150" s="23">
        <f t="shared" si="62"/>
        <v>28.402518302299466</v>
      </c>
      <c r="AN150" s="22">
        <f t="shared" ref="AN150:AS156" si="95">AN78*AN$12</f>
        <v>31.987301831850381</v>
      </c>
      <c r="AO150" s="24">
        <f t="shared" si="95"/>
        <v>22.309130877555084</v>
      </c>
      <c r="AP150" s="24">
        <f t="shared" si="95"/>
        <v>0</v>
      </c>
      <c r="AQ150" s="25">
        <f t="shared" si="95"/>
        <v>68.862403662246294</v>
      </c>
      <c r="AR150" s="25">
        <f t="shared" si="95"/>
        <v>34.69829291974078</v>
      </c>
      <c r="AS150" s="25">
        <f t="shared" si="95"/>
        <v>64.949175944259324</v>
      </c>
      <c r="AT150" s="26">
        <f t="shared" si="89"/>
        <v>47.977372080880961</v>
      </c>
      <c r="AU150" s="26">
        <f t="shared" si="89"/>
        <v>64.165701138463191</v>
      </c>
      <c r="AV150" s="27">
        <f t="shared" si="90"/>
        <v>64.311859279890783</v>
      </c>
      <c r="AW150" s="27">
        <f t="shared" si="90"/>
        <v>56.952972736004114</v>
      </c>
      <c r="AX150" s="28">
        <f t="shared" si="90"/>
        <v>83.321517263949303</v>
      </c>
      <c r="AY150" s="28">
        <f t="shared" si="90"/>
        <v>59.289841194603468</v>
      </c>
      <c r="AZ150" t="e">
        <f>NA()</f>
        <v>#N/A</v>
      </c>
      <c r="BA150" s="23">
        <f t="shared" si="65"/>
        <v>28.402518302299466</v>
      </c>
      <c r="BB150" s="23">
        <f t="shared" si="66"/>
        <v>44.099401566431837</v>
      </c>
    </row>
    <row r="151" spans="1:54" x14ac:dyDescent="0.3">
      <c r="D151">
        <v>66</v>
      </c>
      <c r="F151">
        <v>65</v>
      </c>
      <c r="G151" s="22">
        <f t="shared" si="91"/>
        <v>81.522624022153735</v>
      </c>
      <c r="H151" s="22">
        <f t="shared" si="91"/>
        <v>78.339127677334574</v>
      </c>
      <c r="I151" s="22">
        <f t="shared" si="91"/>
        <v>87.579893730918599</v>
      </c>
      <c r="J151" s="22">
        <f t="shared" si="91"/>
        <v>81.822449201083344</v>
      </c>
      <c r="K151" s="22">
        <f t="shared" si="91"/>
        <v>28.049031405080459</v>
      </c>
      <c r="L151" s="23">
        <f t="shared" ref="L151:L156" si="96">Z151+L235*(AA151-Z151)</f>
        <v>28.259022768876008</v>
      </c>
      <c r="M151" s="22">
        <f t="shared" si="92"/>
        <v>30.705522852693392</v>
      </c>
      <c r="N151" s="24">
        <f t="shared" si="92"/>
        <v>21.330719504278189</v>
      </c>
      <c r="O151" s="24">
        <f t="shared" si="92"/>
        <v>0</v>
      </c>
      <c r="P151" s="25">
        <f t="shared" si="92"/>
        <v>66.991792615492685</v>
      </c>
      <c r="Q151" s="25">
        <f t="shared" si="92"/>
        <v>34.052681742526296</v>
      </c>
      <c r="R151" s="25">
        <f t="shared" si="92"/>
        <v>64.65081595049999</v>
      </c>
      <c r="S151" s="26">
        <f t="shared" si="93"/>
        <v>46.652707931901567</v>
      </c>
      <c r="T151" s="26">
        <f t="shared" si="93"/>
        <v>62.369973247235805</v>
      </c>
      <c r="U151" s="27">
        <f t="shared" si="94"/>
        <v>62.088628404567039</v>
      </c>
      <c r="V151" s="27">
        <f t="shared" si="94"/>
        <v>55.052480488586163</v>
      </c>
      <c r="W151" s="28">
        <f t="shared" si="94"/>
        <v>82.397441504952667</v>
      </c>
      <c r="X151" s="28">
        <f t="shared" si="94"/>
        <v>58.160733218381857</v>
      </c>
      <c r="Y151" t="e">
        <f>NA()</f>
        <v>#N/A</v>
      </c>
      <c r="Z151" s="23">
        <f t="shared" ref="Z151:Z156" si="97">Z79*Z$12</f>
        <v>28.259022768876008</v>
      </c>
      <c r="AA151" s="23">
        <f t="shared" ref="AA151:AA156" si="98">AA79*($AM$166/0.778237)</f>
        <v>43.735651425260571</v>
      </c>
      <c r="AE151">
        <v>66</v>
      </c>
      <c r="AG151">
        <f t="shared" ref="AG151:AG156" si="99">AE79</f>
        <v>69.844499977757209</v>
      </c>
      <c r="AH151" s="22">
        <f t="shared" ref="AH151:AL156" si="100">AH79*AH$12</f>
        <v>83.011748584991622</v>
      </c>
      <c r="AI151" s="22">
        <f t="shared" si="100"/>
        <v>81.213119050813916</v>
      </c>
      <c r="AJ151" s="22">
        <f t="shared" si="100"/>
        <v>90.619423241604792</v>
      </c>
      <c r="AK151" s="22">
        <f t="shared" si="100"/>
        <v>84.680190706459882</v>
      </c>
      <c r="AL151" s="22">
        <f t="shared" si="100"/>
        <v>28.400887693744806</v>
      </c>
      <c r="AM151" s="23">
        <f t="shared" ref="AM151:AM156" si="101">BA151+AM235*(BB151-BA151)</f>
        <v>28.410385619934928</v>
      </c>
      <c r="AN151" s="22">
        <f t="shared" si="95"/>
        <v>32.067621233603042</v>
      </c>
      <c r="AO151" s="24">
        <f t="shared" si="95"/>
        <v>22.371435578147697</v>
      </c>
      <c r="AP151" s="24">
        <f t="shared" si="95"/>
        <v>0</v>
      </c>
      <c r="AQ151" s="25">
        <f t="shared" si="95"/>
        <v>68.978982460580397</v>
      </c>
      <c r="AR151" s="25">
        <f t="shared" si="95"/>
        <v>34.737171068973751</v>
      </c>
      <c r="AS151" s="25">
        <f t="shared" si="95"/>
        <v>64.965411026745144</v>
      </c>
      <c r="AT151" s="26">
        <f t="shared" ref="AT151:AU156" si="102">AT79</f>
        <v>48.059733216608969</v>
      </c>
      <c r="AU151" s="26">
        <f t="shared" si="102"/>
        <v>64.276464793904623</v>
      </c>
      <c r="AV151" s="27">
        <f t="shared" ref="AV151:AY156" si="103">AV79*AV$12</f>
        <v>64.451603761355216</v>
      </c>
      <c r="AW151" s="27">
        <f t="shared" si="103"/>
        <v>57.072165398335457</v>
      </c>
      <c r="AX151" s="28">
        <f t="shared" si="103"/>
        <v>83.376983079039661</v>
      </c>
      <c r="AY151" s="28">
        <f t="shared" si="103"/>
        <v>59.358359961205004</v>
      </c>
      <c r="AZ151" t="e">
        <f>NA()</f>
        <v>#N/A</v>
      </c>
      <c r="BA151" s="23">
        <f t="shared" ref="BA151:BA156" si="104">BA79*BA$12</f>
        <v>28.410385619934928</v>
      </c>
      <c r="BB151" s="23">
        <f t="shared" ref="BB151:BB156" si="105">BB79*($AM$166/0.778237)</f>
        <v>44.120897236927561</v>
      </c>
    </row>
    <row r="152" spans="1:54" x14ac:dyDescent="0.3">
      <c r="D152">
        <v>67</v>
      </c>
      <c r="F152">
        <v>66</v>
      </c>
      <c r="G152" s="22">
        <f t="shared" si="91"/>
        <v>81.867610131462712</v>
      </c>
      <c r="H152" s="22">
        <f t="shared" si="91"/>
        <v>78.962013044792471</v>
      </c>
      <c r="I152" s="22">
        <f t="shared" si="91"/>
        <v>88.255943641472925</v>
      </c>
      <c r="J152" s="22">
        <f t="shared" si="91"/>
        <v>82.443227046163557</v>
      </c>
      <c r="K152" s="22">
        <f t="shared" si="91"/>
        <v>28.131402528426744</v>
      </c>
      <c r="L152" s="23">
        <f t="shared" si="96"/>
        <v>28.295194455138258</v>
      </c>
      <c r="M152" s="22">
        <f t="shared" si="92"/>
        <v>31.000878947003606</v>
      </c>
      <c r="N152" s="24">
        <f t="shared" si="92"/>
        <v>21.553653400615463</v>
      </c>
      <c r="O152" s="24">
        <f t="shared" si="92"/>
        <v>0</v>
      </c>
      <c r="P152" s="25">
        <f t="shared" si="92"/>
        <v>67.42458329651447</v>
      </c>
      <c r="Q152" s="25">
        <f t="shared" si="92"/>
        <v>34.205621358100906</v>
      </c>
      <c r="R152" s="25">
        <f t="shared" si="92"/>
        <v>64.7263893123516</v>
      </c>
      <c r="S152" s="26">
        <f t="shared" si="93"/>
        <v>46.959679204428113</v>
      </c>
      <c r="T152" s="26">
        <f t="shared" si="93"/>
        <v>62.788383374594353</v>
      </c>
      <c r="U152" s="27">
        <f t="shared" si="94"/>
        <v>62.599895322735577</v>
      </c>
      <c r="V152" s="27">
        <f t="shared" si="94"/>
        <v>55.490210465358963</v>
      </c>
      <c r="W152" s="28">
        <f t="shared" si="94"/>
        <v>82.616994273252658</v>
      </c>
      <c r="X152" s="28">
        <f t="shared" si="94"/>
        <v>58.426816797064077</v>
      </c>
      <c r="Y152" t="e">
        <f>NA()</f>
        <v>#N/A</v>
      </c>
      <c r="Z152" s="23">
        <f t="shared" si="97"/>
        <v>28.295194455138258</v>
      </c>
      <c r="AA152" s="23">
        <f t="shared" si="98"/>
        <v>43.822943704273968</v>
      </c>
      <c r="AE152">
        <v>67</v>
      </c>
      <c r="AG152">
        <f t="shared" si="99"/>
        <v>70.124005526694646</v>
      </c>
      <c r="AH152" s="22">
        <f t="shared" si="100"/>
        <v>83.084741263098707</v>
      </c>
      <c r="AI152" s="22">
        <f t="shared" si="100"/>
        <v>81.3682313654854</v>
      </c>
      <c r="AJ152" s="22">
        <f t="shared" si="100"/>
        <v>90.777505842311584</v>
      </c>
      <c r="AK152" s="22">
        <f t="shared" si="100"/>
        <v>84.833936921492835</v>
      </c>
      <c r="AL152" s="22">
        <f t="shared" si="100"/>
        <v>28.417871099275168</v>
      </c>
      <c r="AM152" s="23">
        <f t="shared" si="101"/>
        <v>28.417469171764932</v>
      </c>
      <c r="AN152" s="22">
        <f t="shared" si="95"/>
        <v>32.141065090574699</v>
      </c>
      <c r="AO152" s="24">
        <f t="shared" si="95"/>
        <v>22.428516865990982</v>
      </c>
      <c r="AP152" s="24">
        <f t="shared" si="95"/>
        <v>0</v>
      </c>
      <c r="AQ152" s="25">
        <f t="shared" si="95"/>
        <v>69.085518682367933</v>
      </c>
      <c r="AR152" s="25">
        <f t="shared" si="95"/>
        <v>34.772556752924991</v>
      </c>
      <c r="AS152" s="25">
        <f t="shared" si="95"/>
        <v>64.98001619055988</v>
      </c>
      <c r="AT152" s="26">
        <f t="shared" si="102"/>
        <v>48.134978082088232</v>
      </c>
      <c r="AU152" s="26">
        <f t="shared" si="102"/>
        <v>64.377561445746252</v>
      </c>
      <c r="AV152" s="27">
        <f t="shared" si="103"/>
        <v>64.579437089335386</v>
      </c>
      <c r="AW152" s="27">
        <f t="shared" si="103"/>
        <v>57.181169901323592</v>
      </c>
      <c r="AX152" s="28">
        <f t="shared" si="103"/>
        <v>83.42745569327343</v>
      </c>
      <c r="AY152" s="28">
        <f t="shared" si="103"/>
        <v>59.420780300560416</v>
      </c>
      <c r="AZ152" t="e">
        <f>NA()</f>
        <v>#N/A</v>
      </c>
      <c r="BA152" s="23">
        <f t="shared" si="104"/>
        <v>28.417469171764932</v>
      </c>
      <c r="BB152" s="23">
        <f t="shared" si="105"/>
        <v>44.140419717351826</v>
      </c>
    </row>
    <row r="153" spans="1:54" x14ac:dyDescent="0.3">
      <c r="D153">
        <v>68</v>
      </c>
      <c r="F153">
        <v>67</v>
      </c>
      <c r="G153" s="22">
        <f t="shared" si="91"/>
        <v>82.191947396558447</v>
      </c>
      <c r="H153" s="22">
        <f t="shared" si="91"/>
        <v>79.569152771373737</v>
      </c>
      <c r="I153" s="22">
        <f t="shared" si="91"/>
        <v>88.905880785710409</v>
      </c>
      <c r="J153" s="22">
        <f t="shared" si="91"/>
        <v>83.047575046462086</v>
      </c>
      <c r="K153" s="22">
        <f t="shared" si="91"/>
        <v>28.208391286357809</v>
      </c>
      <c r="L153" s="23">
        <f t="shared" si="96"/>
        <v>28.328612516163155</v>
      </c>
      <c r="M153" s="22">
        <f t="shared" si="92"/>
        <v>31.288713330688257</v>
      </c>
      <c r="N153" s="24">
        <f t="shared" si="92"/>
        <v>21.772313218147666</v>
      </c>
      <c r="O153" s="24">
        <f t="shared" si="92"/>
        <v>0</v>
      </c>
      <c r="P153" s="25">
        <f t="shared" si="92"/>
        <v>67.845323250816421</v>
      </c>
      <c r="Q153" s="25">
        <f t="shared" si="92"/>
        <v>34.352271024347367</v>
      </c>
      <c r="R153" s="25">
        <f t="shared" si="92"/>
        <v>64.796003957186045</v>
      </c>
      <c r="S153" s="26">
        <f t="shared" si="93"/>
        <v>47.257828740239894</v>
      </c>
      <c r="T153" s="26">
        <f t="shared" si="93"/>
        <v>63.19349500874187</v>
      </c>
      <c r="U153" s="27">
        <f t="shared" si="94"/>
        <v>63.098687213425102</v>
      </c>
      <c r="V153" s="27">
        <f t="shared" si="94"/>
        <v>55.916875261642254</v>
      </c>
      <c r="W153" s="28">
        <f t="shared" si="94"/>
        <v>82.827093584184809</v>
      </c>
      <c r="X153" s="28">
        <f t="shared" si="94"/>
        <v>58.682735381751279</v>
      </c>
      <c r="Y153" t="e">
        <f>NA()</f>
        <v>#N/A</v>
      </c>
      <c r="Z153" s="23">
        <f t="shared" si="97"/>
        <v>28.328612516163155</v>
      </c>
      <c r="AA153" s="23">
        <f t="shared" si="98"/>
        <v>43.906003602835483</v>
      </c>
      <c r="AE153">
        <v>68</v>
      </c>
      <c r="AG153">
        <f t="shared" si="99"/>
        <v>70.381557656506004</v>
      </c>
      <c r="AH153" s="22">
        <f t="shared" si="100"/>
        <v>83.150881732033028</v>
      </c>
      <c r="AI153" s="22">
        <f t="shared" si="100"/>
        <v>81.510168613478143</v>
      </c>
      <c r="AJ153" s="22">
        <f t="shared" si="100"/>
        <v>90.921605295869355</v>
      </c>
      <c r="AK153" s="22">
        <f t="shared" si="100"/>
        <v>84.974578318221958</v>
      </c>
      <c r="AL153" s="22">
        <f t="shared" si="100"/>
        <v>28.433236906990121</v>
      </c>
      <c r="AM153" s="23">
        <f t="shared" si="101"/>
        <v>28.423858620787538</v>
      </c>
      <c r="AN153" s="22">
        <f t="shared" si="95"/>
        <v>32.208261827596196</v>
      </c>
      <c r="AO153" s="24">
        <f t="shared" si="95"/>
        <v>22.480835932658938</v>
      </c>
      <c r="AP153" s="24">
        <f t="shared" si="95"/>
        <v>0</v>
      </c>
      <c r="AQ153" s="25">
        <f t="shared" si="95"/>
        <v>69.182940477880791</v>
      </c>
      <c r="AR153" s="25">
        <f t="shared" si="95"/>
        <v>34.804794731813104</v>
      </c>
      <c r="AS153" s="25">
        <f t="shared" si="95"/>
        <v>64.993179819403153</v>
      </c>
      <c r="AT153" s="26">
        <f t="shared" si="102"/>
        <v>48.203767525506208</v>
      </c>
      <c r="AU153" s="26">
        <f t="shared" si="102"/>
        <v>64.469903212777538</v>
      </c>
      <c r="AV153" s="27">
        <f t="shared" si="103"/>
        <v>64.696440831080153</v>
      </c>
      <c r="AW153" s="27">
        <f t="shared" si="103"/>
        <v>57.280915683634419</v>
      </c>
      <c r="AX153" s="28">
        <f t="shared" si="103"/>
        <v>83.473430784128013</v>
      </c>
      <c r="AY153" s="28">
        <f t="shared" si="103"/>
        <v>59.477695787977325</v>
      </c>
      <c r="AZ153" t="e">
        <f>NA()</f>
        <v>#N/A</v>
      </c>
      <c r="BA153" s="23">
        <f t="shared" si="104"/>
        <v>28.423858620787538</v>
      </c>
      <c r="BB153" s="23">
        <f t="shared" si="105"/>
        <v>44.158170321414744</v>
      </c>
    </row>
    <row r="154" spans="1:54" x14ac:dyDescent="0.3">
      <c r="D154">
        <v>69</v>
      </c>
      <c r="F154">
        <v>68</v>
      </c>
      <c r="G154" s="22">
        <f t="shared" si="91"/>
        <v>82.49681001646168</v>
      </c>
      <c r="H154" s="22">
        <f t="shared" si="91"/>
        <v>80.160894549371818</v>
      </c>
      <c r="I154" s="22">
        <f t="shared" si="91"/>
        <v>89.53057056720219</v>
      </c>
      <c r="J154" s="22">
        <f t="shared" si="91"/>
        <v>83.635879089422701</v>
      </c>
      <c r="K154" s="22">
        <f t="shared" si="91"/>
        <v>28.280338988964576</v>
      </c>
      <c r="L154" s="23">
        <f t="shared" si="96"/>
        <v>28.359484620709264</v>
      </c>
      <c r="M154" s="22">
        <f t="shared" si="92"/>
        <v>31.569172025070682</v>
      </c>
      <c r="N154" s="24">
        <f t="shared" si="92"/>
        <v>21.986756940806558</v>
      </c>
      <c r="O154" s="24">
        <f t="shared" si="92"/>
        <v>0</v>
      </c>
      <c r="P154" s="25">
        <f t="shared" si="92"/>
        <v>68.254327767941191</v>
      </c>
      <c r="Q154" s="25">
        <f t="shared" si="92"/>
        <v>34.49287795092674</v>
      </c>
      <c r="R154" s="25">
        <f t="shared" si="92"/>
        <v>64.860125761685396</v>
      </c>
      <c r="S154" s="26">
        <f t="shared" si="93"/>
        <v>47.547391453735322</v>
      </c>
      <c r="T154" s="26">
        <f t="shared" si="93"/>
        <v>63.585690526711076</v>
      </c>
      <c r="U154" s="27">
        <f t="shared" si="94"/>
        <v>63.585267542450183</v>
      </c>
      <c r="V154" s="27">
        <f t="shared" si="94"/>
        <v>56.332719216679628</v>
      </c>
      <c r="W154" s="28">
        <f t="shared" si="94"/>
        <v>83.028197683994478</v>
      </c>
      <c r="X154" s="28">
        <f t="shared" si="94"/>
        <v>58.928862167215811</v>
      </c>
      <c r="Y154" t="e">
        <f>NA()</f>
        <v>#N/A</v>
      </c>
      <c r="Z154" s="23">
        <f t="shared" si="97"/>
        <v>28.359484620709264</v>
      </c>
      <c r="AA154" s="23">
        <f t="shared" si="98"/>
        <v>43.985036328604856</v>
      </c>
      <c r="AE154">
        <v>69</v>
      </c>
      <c r="AG154">
        <f t="shared" si="99"/>
        <v>70.618880671460559</v>
      </c>
      <c r="AH154" s="22">
        <f t="shared" si="100"/>
        <v>83.210891680321694</v>
      </c>
      <c r="AI154" s="22">
        <f t="shared" si="100"/>
        <v>81.640120326574618</v>
      </c>
      <c r="AJ154" s="22">
        <f t="shared" si="100"/>
        <v>91.05306849695971</v>
      </c>
      <c r="AK154" s="22">
        <f t="shared" si="100"/>
        <v>85.103305004268194</v>
      </c>
      <c r="AL154" s="22">
        <f t="shared" si="100"/>
        <v>28.447159078169953</v>
      </c>
      <c r="AM154" s="23">
        <f t="shared" si="101"/>
        <v>28.429631627262026</v>
      </c>
      <c r="AN154" s="22">
        <f t="shared" si="95"/>
        <v>32.269776552736346</v>
      </c>
      <c r="AO154" s="24">
        <f t="shared" si="95"/>
        <v>22.528809809901837</v>
      </c>
      <c r="AP154" s="24">
        <f t="shared" si="95"/>
        <v>0</v>
      </c>
      <c r="AQ154" s="25">
        <f t="shared" si="95"/>
        <v>69.272080807036772</v>
      </c>
      <c r="AR154" s="25">
        <f t="shared" si="95"/>
        <v>34.834191103644436</v>
      </c>
      <c r="AS154" s="25">
        <f t="shared" si="95"/>
        <v>65.005064790607818</v>
      </c>
      <c r="AT154" s="26">
        <f t="shared" si="102"/>
        <v>48.266694171646044</v>
      </c>
      <c r="AU154" s="26">
        <f t="shared" si="102"/>
        <v>64.554305979337286</v>
      </c>
      <c r="AV154" s="27">
        <f t="shared" si="103"/>
        <v>64.80358848689464</v>
      </c>
      <c r="AW154" s="27">
        <f t="shared" si="103"/>
        <v>57.372238683542825</v>
      </c>
      <c r="AX154" s="28">
        <f t="shared" si="103"/>
        <v>83.515347785980879</v>
      </c>
      <c r="AY154" s="28">
        <f t="shared" si="103"/>
        <v>59.529634641111556</v>
      </c>
      <c r="AZ154" t="e">
        <f>NA()</f>
        <v>#N/A</v>
      </c>
      <c r="BA154" s="23">
        <f t="shared" si="104"/>
        <v>28.429631627262026</v>
      </c>
      <c r="BB154" s="23">
        <f t="shared" si="105"/>
        <v>44.174326795950662</v>
      </c>
    </row>
    <row r="155" spans="1:54" x14ac:dyDescent="0.3">
      <c r="D155">
        <v>70</v>
      </c>
      <c r="F155">
        <v>69</v>
      </c>
      <c r="G155" s="22">
        <f t="shared" si="91"/>
        <v>82.783313069951546</v>
      </c>
      <c r="H155" s="22">
        <f t="shared" si="91"/>
        <v>80.73758167999469</v>
      </c>
      <c r="I155" s="22">
        <f t="shared" si="91"/>
        <v>90.130862724935355</v>
      </c>
      <c r="J155" s="22">
        <f t="shared" si="91"/>
        <v>84.208519269498993</v>
      </c>
      <c r="K155" s="22">
        <f t="shared" si="91"/>
        <v>28.347566671542104</v>
      </c>
      <c r="L155" s="23">
        <f t="shared" si="96"/>
        <v>28.388003066579095</v>
      </c>
      <c r="M155" s="22">
        <f t="shared" si="92"/>
        <v>31.842401394914027</v>
      </c>
      <c r="N155" s="24">
        <f t="shared" si="92"/>
        <v>22.19704318987586</v>
      </c>
      <c r="O155" s="24">
        <f t="shared" si="92"/>
        <v>0</v>
      </c>
      <c r="P155" s="25">
        <f t="shared" si="92"/>
        <v>68.651905244413229</v>
      </c>
      <c r="Q155" s="25">
        <f t="shared" si="92"/>
        <v>34.6276806504791</v>
      </c>
      <c r="R155" s="25">
        <f t="shared" si="92"/>
        <v>64.919184784576998</v>
      </c>
      <c r="S155" s="26">
        <f t="shared" si="93"/>
        <v>47.828597287608765</v>
      </c>
      <c r="T155" s="26">
        <f t="shared" si="93"/>
        <v>63.965344345833387</v>
      </c>
      <c r="U155" s="27">
        <f t="shared" si="94"/>
        <v>64.059896900046056</v>
      </c>
      <c r="V155" s="27">
        <f t="shared" si="94"/>
        <v>56.737983583898519</v>
      </c>
      <c r="W155" s="28">
        <f t="shared" si="94"/>
        <v>83.22074149628304</v>
      </c>
      <c r="X155" s="28">
        <f t="shared" si="94"/>
        <v>59.16555790683757</v>
      </c>
      <c r="Y155" t="e">
        <f>NA()</f>
        <v>#N/A</v>
      </c>
      <c r="Z155" s="23">
        <f t="shared" si="97"/>
        <v>28.388003066579095</v>
      </c>
      <c r="AA155" s="23">
        <f t="shared" si="98"/>
        <v>44.060237139714815</v>
      </c>
      <c r="AE155">
        <v>70</v>
      </c>
      <c r="AG155">
        <f t="shared" si="99"/>
        <v>70.837563442472316</v>
      </c>
      <c r="AH155" s="22">
        <f t="shared" si="100"/>
        <v>83.265405089788061</v>
      </c>
      <c r="AI155" s="22">
        <f t="shared" si="100"/>
        <v>81.75915815308305</v>
      </c>
      <c r="AJ155" s="22">
        <f t="shared" si="100"/>
        <v>91.173096331120831</v>
      </c>
      <c r="AK155" s="22">
        <f t="shared" si="100"/>
        <v>85.221188125925636</v>
      </c>
      <c r="AL155" s="22">
        <f t="shared" si="100"/>
        <v>28.459789888995907</v>
      </c>
      <c r="AM155" s="23">
        <f t="shared" si="101"/>
        <v>28.434855711096276</v>
      </c>
      <c r="AN155" s="22">
        <f t="shared" si="95"/>
        <v>32.326118271731936</v>
      </c>
      <c r="AO155" s="24">
        <f t="shared" si="95"/>
        <v>22.572816089937195</v>
      </c>
      <c r="AP155" s="24">
        <f t="shared" si="95"/>
        <v>0</v>
      </c>
      <c r="AQ155" s="25">
        <f t="shared" si="95"/>
        <v>69.353688561134533</v>
      </c>
      <c r="AR155" s="25">
        <f t="shared" si="95"/>
        <v>34.861018305400734</v>
      </c>
      <c r="AS155" s="25">
        <f t="shared" si="95"/>
        <v>65.015812476736926</v>
      </c>
      <c r="AT155" s="26">
        <f t="shared" si="102"/>
        <v>48.324290452803872</v>
      </c>
      <c r="AU155" s="26">
        <f t="shared" si="102"/>
        <v>64.631501007160594</v>
      </c>
      <c r="AV155" s="27">
        <f t="shared" si="103"/>
        <v>64.901757705467887</v>
      </c>
      <c r="AW155" s="27">
        <f t="shared" si="103"/>
        <v>57.455891997226011</v>
      </c>
      <c r="AX155" s="28">
        <f t="shared" si="103"/>
        <v>83.553597311712508</v>
      </c>
      <c r="AY155" s="28">
        <f t="shared" si="103"/>
        <v>59.577068008460508</v>
      </c>
      <c r="AZ155" t="e">
        <f>NA()</f>
        <v>#N/A</v>
      </c>
      <c r="BA155" s="23">
        <f t="shared" si="104"/>
        <v>28.434855711096276</v>
      </c>
      <c r="BB155" s="23">
        <f t="shared" si="105"/>
        <v>44.189046518296941</v>
      </c>
    </row>
    <row r="156" spans="1:54" x14ac:dyDescent="0.3">
      <c r="D156">
        <v>71</v>
      </c>
      <c r="F156">
        <v>70</v>
      </c>
      <c r="G156" s="22">
        <f t="shared" si="91"/>
        <v>83.052514506935069</v>
      </c>
      <c r="H156" s="22">
        <f t="shared" si="91"/>
        <v>81.299552875900915</v>
      </c>
      <c r="I156" s="22">
        <f t="shared" si="91"/>
        <v>90.707590264372342</v>
      </c>
      <c r="J156" s="22">
        <f t="shared" si="91"/>
        <v>84.765869722055569</v>
      </c>
      <c r="K156" s="22">
        <f t="shared" si="91"/>
        <v>28.410376114609125</v>
      </c>
      <c r="L156" s="23">
        <f t="shared" si="96"/>
        <v>28.414345874783262</v>
      </c>
      <c r="M156" s="22">
        <f t="shared" si="92"/>
        <v>32.108547858206798</v>
      </c>
      <c r="N156" s="24">
        <f t="shared" si="92"/>
        <v>22.403231108304947</v>
      </c>
      <c r="O156" s="24">
        <f t="shared" si="92"/>
        <v>0</v>
      </c>
      <c r="P156" s="25">
        <f t="shared" si="92"/>
        <v>69.038357233874848</v>
      </c>
      <c r="Q156" s="25">
        <f t="shared" si="92"/>
        <v>34.756909149300206</v>
      </c>
      <c r="R156" s="25">
        <f t="shared" si="92"/>
        <v>64.97357792676118</v>
      </c>
      <c r="S156" s="26">
        <f t="shared" si="93"/>
        <v>48.10167121945819</v>
      </c>
      <c r="T156" s="26">
        <f t="shared" si="93"/>
        <v>64.332822833821851</v>
      </c>
      <c r="U156" s="27">
        <f t="shared" si="94"/>
        <v>64.5228328239414</v>
      </c>
      <c r="V156" s="27">
        <f t="shared" si="94"/>
        <v>57.132906392143241</v>
      </c>
      <c r="W156" s="28">
        <f t="shared" si="94"/>
        <v>83.405137795718417</v>
      </c>
      <c r="X156" s="28">
        <f t="shared" si="94"/>
        <v>59.393171216571048</v>
      </c>
      <c r="Y156" t="e">
        <f>NA()</f>
        <v>#N/A</v>
      </c>
      <c r="Z156" s="23">
        <f t="shared" si="97"/>
        <v>28.414345874783262</v>
      </c>
      <c r="AA156" s="23">
        <f t="shared" si="98"/>
        <v>44.131791827175526</v>
      </c>
      <c r="AE156">
        <v>71</v>
      </c>
      <c r="AG156">
        <f t="shared" si="99"/>
        <v>71.039070044546008</v>
      </c>
      <c r="AH156" s="22">
        <f t="shared" si="100"/>
        <v>83.314980574953367</v>
      </c>
      <c r="AI156" s="22">
        <f t="shared" si="100"/>
        <v>81.868249051580193</v>
      </c>
      <c r="AJ156" s="22">
        <f t="shared" si="100"/>
        <v>91.282761815119045</v>
      </c>
      <c r="AK156" s="22">
        <f t="shared" si="100"/>
        <v>85.329193328078077</v>
      </c>
      <c r="AL156" s="22">
        <f t="shared" si="100"/>
        <v>28.471263063780011</v>
      </c>
      <c r="AM156" s="23">
        <f t="shared" si="101"/>
        <v>28.439589787628979</v>
      </c>
      <c r="AN156" s="22">
        <f t="shared" si="95"/>
        <v>32.377746168141542</v>
      </c>
      <c r="AO156" s="24">
        <f t="shared" si="95"/>
        <v>22.61319707443711</v>
      </c>
      <c r="AP156" s="24">
        <f t="shared" si="95"/>
        <v>0</v>
      </c>
      <c r="AQ156" s="25">
        <f t="shared" si="95"/>
        <v>69.428438197577989</v>
      </c>
      <c r="AR156" s="25">
        <f t="shared" si="95"/>
        <v>34.885519375195422</v>
      </c>
      <c r="AS156" s="25">
        <f t="shared" si="95"/>
        <v>65.025546038216802</v>
      </c>
      <c r="AT156" s="26">
        <f t="shared" si="102"/>
        <v>48.377035558397431</v>
      </c>
      <c r="AU156" s="26">
        <f t="shared" si="102"/>
        <v>64.702144946549822</v>
      </c>
      <c r="AV156" s="27">
        <f t="shared" si="103"/>
        <v>64.991740924302576</v>
      </c>
      <c r="AW156" s="27">
        <f t="shared" si="103"/>
        <v>57.532555150608736</v>
      </c>
      <c r="AX156" s="28">
        <f t="shared" si="103"/>
        <v>83.588527446013984</v>
      </c>
      <c r="AY156" s="28">
        <f t="shared" si="103"/>
        <v>59.620417055635855</v>
      </c>
      <c r="AZ156" t="e">
        <f>NA()</f>
        <v>#N/A</v>
      </c>
      <c r="BA156" s="23">
        <f t="shared" si="104"/>
        <v>28.439589787628979</v>
      </c>
      <c r="BB156" s="23">
        <f t="shared" si="105"/>
        <v>44.202469198142751</v>
      </c>
    </row>
    <row r="158" spans="1:54" x14ac:dyDescent="0.3">
      <c r="A158" t="s">
        <v>39</v>
      </c>
      <c r="B158" s="8">
        <f>Settings!J6</f>
        <v>92.5</v>
      </c>
      <c r="F158" t="s">
        <v>33</v>
      </c>
      <c r="G158" s="22"/>
      <c r="H158" s="22"/>
      <c r="I158" s="22"/>
      <c r="J158" s="22"/>
      <c r="K158" s="22"/>
      <c r="L158" s="23"/>
      <c r="M158" s="21">
        <f>2*(1-EXP(-0.104*(B158-70)))</f>
        <v>1.8073447235390139</v>
      </c>
      <c r="N158" s="24"/>
      <c r="O158" s="24"/>
      <c r="P158" s="25">
        <f>4*(1-EXP(-0.025*P11))</f>
        <v>2.8539808125592394</v>
      </c>
      <c r="Q158" s="25">
        <f>10*(1-EXP(-0.013*Q11))</f>
        <v>4.77954223238984</v>
      </c>
      <c r="R158" s="25">
        <f>12*(1-EXP(-0.0166*R11))</f>
        <v>6.7674085641415722</v>
      </c>
      <c r="S158" s="26"/>
      <c r="T158" s="26"/>
      <c r="U158" s="27"/>
      <c r="V158" s="27"/>
      <c r="W158" s="28"/>
      <c r="X158" s="28"/>
      <c r="AB158" t="s">
        <v>39</v>
      </c>
      <c r="AC158" s="8">
        <f>B158</f>
        <v>92.5</v>
      </c>
      <c r="AG158" t="s">
        <v>33</v>
      </c>
      <c r="AH158" s="22"/>
      <c r="AI158" s="22"/>
      <c r="AJ158" s="22"/>
      <c r="AK158" s="22"/>
      <c r="AL158" s="22"/>
      <c r="AM158" s="23"/>
      <c r="AN158" s="21">
        <f>2*(1-EXP(-0.104*(AC158-70)))</f>
        <v>1.8073447235390139</v>
      </c>
      <c r="AO158" s="24"/>
      <c r="AP158" s="24"/>
      <c r="AQ158" s="25">
        <f>4*(1-EXP(-0.025*AQ11))</f>
        <v>2.8539808125592394</v>
      </c>
      <c r="AR158" s="25">
        <f>10*(1-EXP(-0.013*AR11))</f>
        <v>4.77954223238984</v>
      </c>
      <c r="AS158" s="25">
        <f>12*(1-EXP(-0.0166*AS11))</f>
        <v>6.7674085641415722</v>
      </c>
      <c r="AT158" s="26"/>
      <c r="AU158" s="26"/>
      <c r="AV158" s="27"/>
      <c r="AW158" s="27"/>
      <c r="AX158" s="28"/>
      <c r="AY158" s="28"/>
    </row>
    <row r="159" spans="1:54" x14ac:dyDescent="0.3">
      <c r="A159" t="s">
        <v>22</v>
      </c>
      <c r="B159" s="8">
        <f>Settings!I6</f>
        <v>50</v>
      </c>
      <c r="F159" t="s">
        <v>34</v>
      </c>
      <c r="G159" s="22"/>
      <c r="H159" s="22"/>
      <c r="I159" s="22"/>
      <c r="J159" s="22"/>
      <c r="K159" s="22"/>
      <c r="L159" s="23"/>
      <c r="M159" s="21">
        <f>1.5*(1-EXP(-0.0201*M11))</f>
        <v>0.95093304779397692</v>
      </c>
      <c r="N159" s="24"/>
      <c r="O159" s="24"/>
      <c r="P159" s="25">
        <f>4*(1-EXP(-0.034*P11))</f>
        <v>3.2692659037890617</v>
      </c>
      <c r="Q159" s="25">
        <f>6*(1-EXP(-0.06*Q11))</f>
        <v>5.7012775897928165</v>
      </c>
      <c r="R159" s="25">
        <f>20*(1-EXP(-0.021*R11))</f>
        <v>13.001245017776895</v>
      </c>
      <c r="S159" s="26"/>
      <c r="T159" s="26"/>
      <c r="U159" s="27"/>
      <c r="V159" s="27"/>
      <c r="W159" s="28"/>
      <c r="X159" s="28"/>
      <c r="AB159" t="s">
        <v>22</v>
      </c>
      <c r="AC159" s="8">
        <f>B159</f>
        <v>50</v>
      </c>
      <c r="AG159" t="s">
        <v>34</v>
      </c>
      <c r="AH159" s="22"/>
      <c r="AI159" s="22"/>
      <c r="AJ159" s="22"/>
      <c r="AK159" s="22"/>
      <c r="AL159" s="22"/>
      <c r="AM159" s="23"/>
      <c r="AN159" s="21">
        <f>1.5*(1-EXP(-0.0201*AN11))</f>
        <v>0.95093304779397692</v>
      </c>
      <c r="AO159" s="24"/>
      <c r="AP159" s="24"/>
      <c r="AQ159" s="25">
        <f>4*(1-EXP(-0.034*AQ11))</f>
        <v>3.2692659037890617</v>
      </c>
      <c r="AR159" s="25">
        <f>6*(1-EXP(-0.06*AR11))</f>
        <v>5.7012775897928165</v>
      </c>
      <c r="AS159" s="25">
        <f>20*(1-EXP(-0.021*AS11))</f>
        <v>13.001245017776895</v>
      </c>
      <c r="AT159" s="26"/>
      <c r="AU159" s="26"/>
      <c r="AV159" s="27"/>
      <c r="AW159" s="27"/>
      <c r="AX159" s="28"/>
      <c r="AY159" s="28"/>
    </row>
    <row r="160" spans="1:54" x14ac:dyDescent="0.3">
      <c r="A160" t="s">
        <v>48</v>
      </c>
      <c r="B160" s="8">
        <f>Settings!H6</f>
        <v>113</v>
      </c>
      <c r="F160" t="s">
        <v>32</v>
      </c>
      <c r="G160" s="22">
        <f>IF(B158&gt;84, 0.75+0.75*(1-EXP(-0.23*(B158-84)))^0.5, 0.75-0.75*(1-EXP(0.23*(B158-84)))^0.5)</f>
        <v>1.4448884672086231</v>
      </c>
      <c r="H160" s="22">
        <f>5*(1-EXP(-0.0115*H11))</f>
        <v>2.1864756559652214</v>
      </c>
      <c r="I160" s="22">
        <f>5*(1-EXP(-0.0164*I11))^2.24</f>
        <v>1.3619495953903284</v>
      </c>
      <c r="J160" s="22">
        <f>5*(1-EXP(-0.0164*J11))^2.24</f>
        <v>1.3619495953903284</v>
      </c>
      <c r="K160" s="22">
        <f>5*(1-EXP(-0.0149*K11))^2.48</f>
        <v>1.012768136147173</v>
      </c>
      <c r="L160" s="23">
        <f>5*(1-EXP(-0.0149*L11))^2.48</f>
        <v>1.012768136147173</v>
      </c>
      <c r="M160" s="21">
        <f>M158+M159</f>
        <v>2.7582777713329909</v>
      </c>
      <c r="N160" s="24">
        <f>1.5*(1-EXP(-0.0183*N11))</f>
        <v>0.89922506086377174</v>
      </c>
      <c r="O160" s="24">
        <f>1.5*(1-EXP(-0.0183*O11))</f>
        <v>0.89922506086377174</v>
      </c>
      <c r="P160" s="25">
        <f>P158+P159</f>
        <v>6.1232467163483015</v>
      </c>
      <c r="Q160" s="25">
        <f>Q158+Q159</f>
        <v>10.480819822182657</v>
      </c>
      <c r="R160" s="25">
        <f>R158+R159</f>
        <v>19.768653581918468</v>
      </c>
      <c r="S160" s="26">
        <f>B161/10</f>
        <v>0.9</v>
      </c>
      <c r="T160" s="26">
        <f>B161/10</f>
        <v>0.9</v>
      </c>
      <c r="U160" s="27">
        <f>($C$5/100*$H$160)+((100-$C$5)/100*$N$160)</f>
        <v>1.7359379476797141</v>
      </c>
      <c r="V160" s="27">
        <f>($C$5/100*$H$160)+((100-$C$5)/100*$N$160)</f>
        <v>1.7359379476797141</v>
      </c>
      <c r="W160" s="28">
        <f>5*(1-EXP(-0.0115*W11))</f>
        <v>2.1864756559652214</v>
      </c>
      <c r="X160" s="28">
        <f>5*(1-EXP(-0.0115*X11))</f>
        <v>2.1864756559652214</v>
      </c>
      <c r="AB160" t="s">
        <v>48</v>
      </c>
      <c r="AC160" s="8">
        <f>B160</f>
        <v>113</v>
      </c>
      <c r="AG160" t="s">
        <v>32</v>
      </c>
      <c r="AH160" s="22">
        <f>IF(AC158&gt;84, 0.75+0.75*(1-EXP(-0.23*(AC158-84)))^0.5, 0.75-0.75*(1-EXP(0.23*(AC158-84)))^0.5)</f>
        <v>1.4448884672086231</v>
      </c>
      <c r="AI160" s="22">
        <f>5*(1-EXP(-0.0115*AI11))</f>
        <v>2.1864756559652214</v>
      </c>
      <c r="AJ160" s="22">
        <f>5*(1-EXP(-0.0164*AJ11))^2.24</f>
        <v>1.3619495953903284</v>
      </c>
      <c r="AK160" s="22">
        <f>5*(1-EXP(-0.0164*AK11))^2.24</f>
        <v>1.3619495953903284</v>
      </c>
      <c r="AL160" s="22">
        <f>5*(1-EXP(-0.0149*AL11))^2.48</f>
        <v>1.012768136147173</v>
      </c>
      <c r="AM160" s="23">
        <f>5*(1-EXP(-0.0149*AM11))^2.48</f>
        <v>1.012768136147173</v>
      </c>
      <c r="AN160" s="21">
        <f>AN158+AN159</f>
        <v>2.7582777713329909</v>
      </c>
      <c r="AO160" s="24">
        <f>1.5*(1-EXP(-0.0183*AO11))</f>
        <v>0.89922506086377174</v>
      </c>
      <c r="AP160" s="24">
        <f>1.5*(1-EXP(-0.0183*AP11))</f>
        <v>0.89922506086377174</v>
      </c>
      <c r="AQ160" s="25">
        <f>AQ158+AQ159</f>
        <v>6.1232467163483015</v>
      </c>
      <c r="AR160" s="25">
        <f>AR158+AR159</f>
        <v>10.480819822182657</v>
      </c>
      <c r="AS160" s="25">
        <f>AS158+AS159</f>
        <v>19.768653581918468</v>
      </c>
      <c r="AT160" s="26">
        <f>AC161/10</f>
        <v>0.9</v>
      </c>
      <c r="AU160" s="26">
        <f>AC161/10</f>
        <v>0.9</v>
      </c>
      <c r="AV160" s="27">
        <f>($C$5/100*$H$160)+((100-$C$5)/100*$N$160)</f>
        <v>1.7359379476797141</v>
      </c>
      <c r="AW160" s="27">
        <f>($C$5/100*$H$160)+((100-$C$5)/100*$N$160)</f>
        <v>1.7359379476797141</v>
      </c>
      <c r="AX160" s="28">
        <f>5*(1-EXP(-0.0115*AX11))</f>
        <v>2.1864756559652214</v>
      </c>
      <c r="AY160" s="28">
        <f>5*(1-EXP(-0.0115*AY11))</f>
        <v>2.1864756559652214</v>
      </c>
    </row>
    <row r="161" spans="1:51" x14ac:dyDescent="0.3">
      <c r="A161" t="s">
        <v>41</v>
      </c>
      <c r="B161" s="26">
        <f>INDEX(A165:A203, C161)</f>
        <v>9</v>
      </c>
      <c r="C161">
        <v>35</v>
      </c>
      <c r="G161" s="22"/>
      <c r="H161" s="22"/>
      <c r="I161" s="22"/>
      <c r="J161" s="22"/>
      <c r="K161" s="22"/>
      <c r="L161" s="23"/>
      <c r="M161" s="21"/>
      <c r="N161" s="24"/>
      <c r="O161" s="24"/>
      <c r="P161" s="25"/>
      <c r="Q161" s="25"/>
      <c r="R161" s="25"/>
      <c r="S161" s="26"/>
      <c r="T161" s="26"/>
      <c r="U161" s="27"/>
      <c r="V161" s="27"/>
      <c r="W161" s="28"/>
      <c r="X161" s="28"/>
      <c r="AB161" t="s">
        <v>41</v>
      </c>
      <c r="AC161" s="8">
        <f>B161</f>
        <v>9</v>
      </c>
      <c r="AH161" s="22"/>
      <c r="AI161" s="22"/>
      <c r="AJ161" s="22"/>
      <c r="AK161" s="22"/>
      <c r="AL161" s="22"/>
      <c r="AM161" s="23"/>
      <c r="AN161" s="21"/>
      <c r="AO161" s="24"/>
      <c r="AP161" s="24"/>
      <c r="AQ161" s="25"/>
      <c r="AR161" s="25"/>
      <c r="AS161" s="25"/>
      <c r="AT161" s="26"/>
      <c r="AU161" s="26"/>
      <c r="AV161" s="27"/>
      <c r="AW161" s="27"/>
      <c r="AX161" s="28"/>
      <c r="AY161" s="28"/>
    </row>
    <row r="162" spans="1:51" x14ac:dyDescent="0.3">
      <c r="A162" t="s">
        <v>53</v>
      </c>
      <c r="B162" s="8">
        <f>C5</f>
        <v>65</v>
      </c>
      <c r="F162" t="s">
        <v>36</v>
      </c>
      <c r="G162" s="22">
        <v>2</v>
      </c>
      <c r="H162" s="22">
        <v>3</v>
      </c>
      <c r="I162" s="22">
        <v>8</v>
      </c>
      <c r="J162" s="22">
        <v>4</v>
      </c>
      <c r="K162" s="22">
        <v>18</v>
      </c>
      <c r="L162" s="3">
        <f>$B$162</f>
        <v>65</v>
      </c>
      <c r="M162" s="21">
        <v>10</v>
      </c>
      <c r="N162" s="24"/>
      <c r="O162" s="24"/>
      <c r="P162" s="25"/>
      <c r="Q162" s="25"/>
      <c r="R162" s="25"/>
      <c r="S162" s="26"/>
      <c r="T162" s="26"/>
      <c r="U162" s="27">
        <v>6</v>
      </c>
      <c r="V162" s="27">
        <v>6</v>
      </c>
      <c r="W162" s="28">
        <v>6</v>
      </c>
      <c r="X162" s="28">
        <v>6</v>
      </c>
      <c r="AB162" t="s">
        <v>53</v>
      </c>
      <c r="AC162" s="8">
        <f>B162</f>
        <v>65</v>
      </c>
      <c r="AG162" t="s">
        <v>36</v>
      </c>
      <c r="AH162" s="22">
        <v>2</v>
      </c>
      <c r="AI162" s="22">
        <v>3</v>
      </c>
      <c r="AJ162" s="22">
        <v>8</v>
      </c>
      <c r="AK162" s="22">
        <v>4</v>
      </c>
      <c r="AL162" s="22">
        <v>18</v>
      </c>
      <c r="AM162" s="3">
        <f>$AC$162</f>
        <v>65</v>
      </c>
      <c r="AN162" s="21">
        <v>10</v>
      </c>
      <c r="AO162" s="24"/>
      <c r="AP162" s="24"/>
      <c r="AQ162" s="25"/>
      <c r="AR162" s="25"/>
      <c r="AS162" s="25"/>
      <c r="AT162" s="26"/>
      <c r="AU162" s="26"/>
      <c r="AV162" s="27">
        <v>6</v>
      </c>
      <c r="AW162" s="27">
        <v>6</v>
      </c>
      <c r="AX162" s="28">
        <v>6</v>
      </c>
      <c r="AY162" s="28">
        <v>6</v>
      </c>
    </row>
    <row r="163" spans="1:51" x14ac:dyDescent="0.3">
      <c r="F163" t="s">
        <v>37</v>
      </c>
      <c r="G163" s="22">
        <v>0.75</v>
      </c>
      <c r="H163" s="22">
        <v>0.8</v>
      </c>
      <c r="I163" s="22">
        <v>1.1499999999999999</v>
      </c>
      <c r="J163" s="22">
        <v>1.2</v>
      </c>
      <c r="K163" s="22">
        <v>1.2</v>
      </c>
      <c r="L163" s="23">
        <v>1.8</v>
      </c>
      <c r="M163" s="21">
        <v>0.5</v>
      </c>
      <c r="N163" s="24"/>
      <c r="O163" s="24"/>
      <c r="P163" s="25"/>
      <c r="Q163" s="25"/>
      <c r="R163" s="25"/>
      <c r="S163" s="26"/>
      <c r="T163" s="26"/>
      <c r="U163" s="27">
        <v>0.8</v>
      </c>
      <c r="V163" s="27">
        <v>0.8</v>
      </c>
      <c r="W163" s="28">
        <v>0.8</v>
      </c>
      <c r="X163" s="28">
        <v>0.8</v>
      </c>
      <c r="AG163" t="s">
        <v>37</v>
      </c>
      <c r="AH163" s="22">
        <v>0.75</v>
      </c>
      <c r="AI163" s="22">
        <v>0.8</v>
      </c>
      <c r="AJ163" s="22">
        <v>1.1499999999999999</v>
      </c>
      <c r="AK163" s="22">
        <v>1.2</v>
      </c>
      <c r="AL163" s="22">
        <v>1.2</v>
      </c>
      <c r="AM163" s="23">
        <v>1.8</v>
      </c>
      <c r="AN163" s="21">
        <v>0.5</v>
      </c>
      <c r="AO163" s="24"/>
      <c r="AP163" s="24"/>
      <c r="AQ163" s="25"/>
      <c r="AR163" s="25"/>
      <c r="AS163" s="25"/>
      <c r="AT163" s="26"/>
      <c r="AU163" s="26"/>
      <c r="AV163" s="27">
        <v>0.8</v>
      </c>
      <c r="AW163" s="27">
        <v>0.8</v>
      </c>
      <c r="AX163" s="28">
        <v>0.8</v>
      </c>
      <c r="AY163" s="28">
        <v>0.8</v>
      </c>
    </row>
    <row r="164" spans="1:51" x14ac:dyDescent="0.3">
      <c r="A164" t="s">
        <v>184</v>
      </c>
      <c r="B164" t="s">
        <v>185</v>
      </c>
      <c r="F164" t="s">
        <v>35</v>
      </c>
      <c r="G164" s="22">
        <f t="shared" ref="G164:M164" si="106">0.001*G162^1.5*(460+25.9*$B$160)^1.5</f>
        <v>557.45534655513279</v>
      </c>
      <c r="H164" s="22">
        <f t="shared" si="106"/>
        <v>1024.1108650848298</v>
      </c>
      <c r="I164" s="22">
        <f t="shared" si="106"/>
        <v>4459.6427724410605</v>
      </c>
      <c r="J164" s="22">
        <f t="shared" si="106"/>
        <v>1576.7218230313251</v>
      </c>
      <c r="K164" s="22">
        <f t="shared" si="106"/>
        <v>15051.294356988577</v>
      </c>
      <c r="L164" s="23">
        <f t="shared" si="106"/>
        <v>103284.49409399644</v>
      </c>
      <c r="M164" s="21">
        <f t="shared" si="106"/>
        <v>6232.5402465899033</v>
      </c>
      <c r="N164" s="24"/>
      <c r="O164" s="24"/>
      <c r="P164" s="25"/>
      <c r="Q164" s="25"/>
      <c r="R164" s="25"/>
      <c r="S164" s="26"/>
      <c r="T164" s="26"/>
      <c r="U164" s="27">
        <f>0.001*U162^1.5*(460+25.9*$B$160)^1.5</f>
        <v>2896.6229495532189</v>
      </c>
      <c r="V164" s="27">
        <f>0.001*V162^1.5*(460+25.9*$B$160)^1.5</f>
        <v>2896.6229495532189</v>
      </c>
      <c r="W164" s="28">
        <f>0.001*W162^1.5*(460+25.9*$B$160)^1.5</f>
        <v>2896.6229495532189</v>
      </c>
      <c r="X164" s="28">
        <f>0.001*X162^1.5*(460+25.9*$B$160)^1.5</f>
        <v>2896.6229495532189</v>
      </c>
      <c r="AG164" t="s">
        <v>35</v>
      </c>
      <c r="AH164" s="22">
        <f t="shared" ref="AH164:AN164" si="107">0.001*AH162^1.5*(460+25.9*$B$160)^1.5</f>
        <v>557.45534655513279</v>
      </c>
      <c r="AI164" s="22">
        <f t="shared" si="107"/>
        <v>1024.1108650848298</v>
      </c>
      <c r="AJ164" s="22">
        <f t="shared" si="107"/>
        <v>4459.6427724410605</v>
      </c>
      <c r="AK164" s="22">
        <f t="shared" si="107"/>
        <v>1576.7218230313251</v>
      </c>
      <c r="AL164" s="22">
        <f t="shared" si="107"/>
        <v>15051.294356988577</v>
      </c>
      <c r="AM164" s="23">
        <f t="shared" si="107"/>
        <v>103284.49409399644</v>
      </c>
      <c r="AN164" s="21">
        <f t="shared" si="107"/>
        <v>6232.5402465899033</v>
      </c>
      <c r="AO164" s="24"/>
      <c r="AP164" s="24"/>
      <c r="AQ164" s="25"/>
      <c r="AR164" s="25"/>
      <c r="AS164" s="25"/>
      <c r="AT164" s="26"/>
      <c r="AU164" s="26"/>
      <c r="AV164" s="27">
        <f>0.001*AV162^1.5*(460+25.9*$B$160)^1.5</f>
        <v>2896.6229495532189</v>
      </c>
      <c r="AW164" s="27">
        <f>0.001*AW162^1.5*(460+25.9*$B$160)^1.5</f>
        <v>2896.6229495532189</v>
      </c>
      <c r="AX164" s="28">
        <f>0.001*AX162^1.5*(460+25.9*$B$160)^1.5</f>
        <v>2896.6229495532189</v>
      </c>
      <c r="AY164" s="28">
        <f>0.001*AY162^1.5*(460+25.9*$B$160)^1.5</f>
        <v>2896.6229495532189</v>
      </c>
    </row>
    <row r="165" spans="1:51" x14ac:dyDescent="0.3">
      <c r="A165" s="110">
        <v>0.5</v>
      </c>
      <c r="B165" s="2" t="str">
        <f>IF(AND('Graph-outputs'!$DA$2=TRUE, OR('Graph-outputs'!$DB$1=13, 'Graph-outputs'!$DB$1=14)), 'Calcs-control4'!A165, "")</f>
        <v/>
      </c>
      <c r="F165" t="s">
        <v>87</v>
      </c>
      <c r="G165" s="22">
        <f t="shared" ref="G165:M165" si="108">G164/(300*G160)</f>
        <v>1.286040085922294</v>
      </c>
      <c r="H165" s="22">
        <f t="shared" si="108"/>
        <v>1.5612809931373866</v>
      </c>
      <c r="I165" s="22">
        <f t="shared" si="108"/>
        <v>10.914850269386433</v>
      </c>
      <c r="J165" s="22">
        <f t="shared" si="108"/>
        <v>3.8589823205594818</v>
      </c>
      <c r="K165" s="22">
        <f t="shared" si="108"/>
        <v>49.538467295016872</v>
      </c>
      <c r="L165" s="23">
        <f t="shared" si="108"/>
        <v>339.94123105977928</v>
      </c>
      <c r="M165" s="21">
        <f t="shared" si="108"/>
        <v>7.5319224086918899</v>
      </c>
      <c r="N165" s="24"/>
      <c r="O165" s="24"/>
      <c r="P165" s="25"/>
      <c r="Q165" s="25"/>
      <c r="R165" s="25"/>
      <c r="S165" s="26"/>
      <c r="T165" s="26"/>
      <c r="U165" s="27">
        <f>U164/(300*U160)</f>
        <v>5.5620708359706388</v>
      </c>
      <c r="V165" s="27">
        <f>V164/(300*V160)</f>
        <v>5.5620708359706388</v>
      </c>
      <c r="W165" s="28">
        <f>W164/(300*W160)</f>
        <v>4.4159695103404548</v>
      </c>
      <c r="X165" s="28">
        <f>X164/(300*X160)</f>
        <v>4.4159695103404548</v>
      </c>
      <c r="AG165" t="s">
        <v>87</v>
      </c>
      <c r="AH165" s="22">
        <f t="shared" ref="AH165:AN165" si="109">AH164/(300*AH160)</f>
        <v>1.286040085922294</v>
      </c>
      <c r="AI165" s="22">
        <f t="shared" si="109"/>
        <v>1.5612809931373866</v>
      </c>
      <c r="AJ165" s="22">
        <f t="shared" si="109"/>
        <v>10.914850269386433</v>
      </c>
      <c r="AK165" s="22">
        <f t="shared" si="109"/>
        <v>3.8589823205594818</v>
      </c>
      <c r="AL165" s="22">
        <f t="shared" si="109"/>
        <v>49.538467295016872</v>
      </c>
      <c r="AM165" s="23">
        <f t="shared" si="109"/>
        <v>339.94123105977928</v>
      </c>
      <c r="AN165" s="21">
        <f t="shared" si="109"/>
        <v>7.5319224086918899</v>
      </c>
      <c r="AO165" s="24"/>
      <c r="AP165" s="24"/>
      <c r="AQ165" s="25"/>
      <c r="AR165" s="25"/>
      <c r="AS165" s="25"/>
      <c r="AT165" s="26"/>
      <c r="AU165" s="26"/>
      <c r="AV165" s="27">
        <f>AV164/(300*AV160)</f>
        <v>5.5620708359706388</v>
      </c>
      <c r="AW165" s="27">
        <f>AW164/(300*AW160)</f>
        <v>5.5620708359706388</v>
      </c>
      <c r="AX165" s="28">
        <f>AX164/(300*AX160)</f>
        <v>4.4159695103404548</v>
      </c>
      <c r="AY165" s="28">
        <f>AY164/(300*AY160)</f>
        <v>4.4159695103404548</v>
      </c>
    </row>
    <row r="166" spans="1:51" x14ac:dyDescent="0.3">
      <c r="A166" s="43">
        <v>0.75</v>
      </c>
      <c r="B166" s="2" t="str">
        <f>IF(AND('Graph-outputs'!$DA$2=TRUE, OR('Graph-outputs'!$DB$1=13, 'Graph-outputs'!$DB$1=14)), 'Calcs-control4'!A166, "")</f>
        <v/>
      </c>
      <c r="F166" t="s">
        <v>49</v>
      </c>
      <c r="G166" s="22"/>
      <c r="H166" s="22"/>
      <c r="I166" s="22"/>
      <c r="J166" s="22"/>
      <c r="K166" s="22"/>
      <c r="L166" s="23">
        <f>((1.5-0.00275*B160)^4)/(460+(25.9*B160))*1000</f>
        <v>0.59063055786744956</v>
      </c>
      <c r="M166" s="21"/>
      <c r="N166" s="24"/>
      <c r="O166" s="24"/>
      <c r="P166" s="25"/>
      <c r="Q166" s="25"/>
      <c r="R166" s="25"/>
      <c r="S166" s="26"/>
      <c r="T166" s="26"/>
      <c r="U166" s="27"/>
      <c r="V166" s="27"/>
      <c r="W166" s="28"/>
      <c r="X166" s="28"/>
      <c r="AG166" t="s">
        <v>49</v>
      </c>
      <c r="AH166" s="22"/>
      <c r="AI166" s="22"/>
      <c r="AJ166" s="22"/>
      <c r="AK166" s="22"/>
      <c r="AL166" s="22"/>
      <c r="AM166" s="23">
        <f>L166</f>
        <v>0.59063055786744956</v>
      </c>
      <c r="AN166" s="21"/>
      <c r="AO166" s="24"/>
      <c r="AP166" s="24"/>
      <c r="AQ166" s="25"/>
      <c r="AR166" s="25"/>
      <c r="AS166" s="25"/>
      <c r="AT166" s="26"/>
      <c r="AU166" s="26"/>
      <c r="AV166" s="27"/>
      <c r="AW166" s="27"/>
      <c r="AX166" s="28"/>
      <c r="AY166" s="28"/>
    </row>
    <row r="167" spans="1:51" x14ac:dyDescent="0.3">
      <c r="A167" s="2">
        <v>1</v>
      </c>
      <c r="B167" s="2" t="str">
        <f>IF(AND('Graph-outputs'!$DA$2=TRUE, OR('Graph-outputs'!$DB$1=13, 'Graph-outputs'!$DB$1=14)), 'Calcs-control4'!A167, "")</f>
        <v/>
      </c>
    </row>
    <row r="168" spans="1:51" x14ac:dyDescent="0.3">
      <c r="A168" s="2">
        <v>1.25</v>
      </c>
      <c r="B168" s="2" t="str">
        <f>IF(AND('Graph-outputs'!$DA$2=TRUE, OR('Graph-outputs'!$DB$1=13, 'Graph-outputs'!$DB$1=14)), 'Calcs-control4'!A168, "")</f>
        <v/>
      </c>
      <c r="G168" s="29" t="s">
        <v>4</v>
      </c>
      <c r="H168" s="29" t="s">
        <v>5</v>
      </c>
      <c r="I168" s="29" t="s">
        <v>6</v>
      </c>
      <c r="J168" s="29" t="s">
        <v>7</v>
      </c>
      <c r="K168" s="29" t="s">
        <v>8</v>
      </c>
      <c r="L168" s="30" t="s">
        <v>52</v>
      </c>
      <c r="M168" s="31" t="s">
        <v>9</v>
      </c>
      <c r="N168" s="32" t="s">
        <v>10</v>
      </c>
      <c r="O168" s="32" t="s">
        <v>11</v>
      </c>
      <c r="P168" s="33" t="s">
        <v>12</v>
      </c>
      <c r="Q168" s="33" t="s">
        <v>13</v>
      </c>
      <c r="R168" s="33" t="s">
        <v>14</v>
      </c>
      <c r="S168" s="34" t="s">
        <v>20</v>
      </c>
      <c r="T168" s="34" t="s">
        <v>21</v>
      </c>
      <c r="U168" s="35" t="s">
        <v>16</v>
      </c>
      <c r="V168" s="35" t="s">
        <v>17</v>
      </c>
      <c r="W168" s="36" t="s">
        <v>18</v>
      </c>
      <c r="X168" s="36" t="s">
        <v>24</v>
      </c>
      <c r="AH168" s="29" t="s">
        <v>4</v>
      </c>
      <c r="AI168" s="29" t="s">
        <v>5</v>
      </c>
      <c r="AJ168" s="29" t="s">
        <v>6</v>
      </c>
      <c r="AK168" s="29" t="s">
        <v>7</v>
      </c>
      <c r="AL168" s="29" t="s">
        <v>8</v>
      </c>
      <c r="AM168" s="30" t="s">
        <v>52</v>
      </c>
      <c r="AN168" s="31" t="s">
        <v>9</v>
      </c>
      <c r="AO168" s="32" t="s">
        <v>10</v>
      </c>
      <c r="AP168" s="32" t="s">
        <v>11</v>
      </c>
      <c r="AQ168" s="33" t="s">
        <v>12</v>
      </c>
      <c r="AR168" s="33" t="s">
        <v>13</v>
      </c>
      <c r="AS168" s="33" t="s">
        <v>14</v>
      </c>
      <c r="AT168" s="34" t="s">
        <v>20</v>
      </c>
      <c r="AU168" s="34" t="s">
        <v>21</v>
      </c>
      <c r="AV168" s="35" t="s">
        <v>16</v>
      </c>
      <c r="AW168" s="35" t="s">
        <v>17</v>
      </c>
      <c r="AX168" s="36" t="s">
        <v>18</v>
      </c>
      <c r="AY168" s="36" t="s">
        <v>24</v>
      </c>
    </row>
    <row r="169" spans="1:51" x14ac:dyDescent="0.3">
      <c r="A169" s="2">
        <v>1.5</v>
      </c>
      <c r="B169" s="2" t="str">
        <f>IF(AND('Graph-outputs'!$DA$2=TRUE, OR('Graph-outputs'!$DB$1=13, 'Graph-outputs'!$DB$1=14)), 'Calcs-control4'!A169, "")</f>
        <v/>
      </c>
    </row>
    <row r="170" spans="1:51" x14ac:dyDescent="0.3">
      <c r="A170" s="2">
        <v>1.75</v>
      </c>
      <c r="B170" s="2" t="str">
        <f>IF(AND('Graph-outputs'!$DA$2=TRUE, OR('Graph-outputs'!$DB$1=13, 'Graph-outputs'!$DB$1=14)), 'Calcs-control4'!A170, "")</f>
        <v/>
      </c>
      <c r="E170" s="1" t="s">
        <v>83</v>
      </c>
      <c r="F170">
        <v>0</v>
      </c>
      <c r="G170" s="29">
        <f t="shared" ref="G170:M185" si="110">IF(1-EXP(-0.23*(G86-G$165))&lt;0, 0, 1-EXP(-0.23*(G86-G$165)))</f>
        <v>0</v>
      </c>
      <c r="H170" s="29">
        <f t="shared" si="110"/>
        <v>0</v>
      </c>
      <c r="I170" s="29">
        <f t="shared" si="110"/>
        <v>0</v>
      </c>
      <c r="J170" s="29">
        <f t="shared" si="110"/>
        <v>0</v>
      </c>
      <c r="K170" s="29">
        <f t="shared" si="110"/>
        <v>0</v>
      </c>
      <c r="L170" s="30">
        <f>IF(1-EXP(-0.23*(Z86-L$165))&lt;0, 0, 1-EXP(-0.23*(Z86-L$165)))</f>
        <v>0</v>
      </c>
      <c r="M170" s="31">
        <f t="shared" si="110"/>
        <v>0</v>
      </c>
      <c r="N170" s="32"/>
      <c r="O170" s="32"/>
      <c r="P170" s="33"/>
      <c r="Q170" s="33"/>
      <c r="R170" s="33"/>
      <c r="S170" s="34"/>
      <c r="T170" s="34"/>
      <c r="U170" s="35">
        <f t="shared" ref="U170:X185" si="111">IF(1-EXP(-0.23*(U86-U$165))&lt;0, 0, 1-EXP(-0.23*(U86-U$165)))</f>
        <v>0</v>
      </c>
      <c r="V170" s="35">
        <f t="shared" si="111"/>
        <v>0</v>
      </c>
      <c r="W170" s="36">
        <f t="shared" si="111"/>
        <v>0</v>
      </c>
      <c r="X170" s="36">
        <f t="shared" si="111"/>
        <v>0</v>
      </c>
      <c r="AF170" s="1" t="s">
        <v>83</v>
      </c>
      <c r="AG170">
        <f>AE14</f>
        <v>6.1169246739172793</v>
      </c>
      <c r="AH170" s="29">
        <f t="shared" ref="AH170:AL185" si="112">IF(1-EXP(-0.23*(AH86-AH$165))&lt;0, 0, 1-EXP(-0.23*(AH86-AH$165)))</f>
        <v>0</v>
      </c>
      <c r="AI170" s="29">
        <f t="shared" si="112"/>
        <v>0.67264687879366947</v>
      </c>
      <c r="AJ170" s="29">
        <f t="shared" si="112"/>
        <v>0</v>
      </c>
      <c r="AK170" s="29">
        <f t="shared" si="112"/>
        <v>0.50611779519634681</v>
      </c>
      <c r="AL170" s="29">
        <f t="shared" si="112"/>
        <v>0</v>
      </c>
      <c r="AM170" s="30">
        <f>IF(1-EXP(-0.23*(BA86-AM$165))&lt;0, 0, 1-EXP(-0.23*(BA86-AM$165)))</f>
        <v>0</v>
      </c>
      <c r="AN170" s="31">
        <f t="shared" ref="AN170:AN233" si="113">IF(1-EXP(-0.23*(AN86-AN$165))&lt;0, 0, 1-EXP(-0.23*(AN86-AN$165)))</f>
        <v>0</v>
      </c>
      <c r="AO170" s="32"/>
      <c r="AP170" s="32"/>
      <c r="AQ170" s="33"/>
      <c r="AR170" s="33"/>
      <c r="AS170" s="33"/>
      <c r="AT170" s="34"/>
      <c r="AU170" s="34"/>
      <c r="AV170" s="35">
        <f t="shared" ref="AV170:AY185" si="114">IF(1-EXP(-0.23*(AV86-AV$165))&lt;0, 0, 1-EXP(-0.23*(AV86-AV$165)))</f>
        <v>0</v>
      </c>
      <c r="AW170" s="35">
        <f t="shared" si="114"/>
        <v>0</v>
      </c>
      <c r="AX170" s="36">
        <f t="shared" si="114"/>
        <v>0.90275630342403546</v>
      </c>
      <c r="AY170" s="36">
        <f t="shared" si="114"/>
        <v>0.43066153600546941</v>
      </c>
    </row>
    <row r="171" spans="1:51" x14ac:dyDescent="0.3">
      <c r="A171" s="2">
        <v>2</v>
      </c>
      <c r="B171" s="2" t="str">
        <f>IF(AND('Graph-outputs'!$DA$2=TRUE, OR('Graph-outputs'!$DB$1=13, 'Graph-outputs'!$DB$1=14)), 'Calcs-control4'!A171, "")</f>
        <v/>
      </c>
      <c r="F171">
        <v>1</v>
      </c>
      <c r="G171" s="29">
        <f t="shared" si="110"/>
        <v>0</v>
      </c>
      <c r="H171" s="29">
        <f t="shared" si="110"/>
        <v>0</v>
      </c>
      <c r="I171" s="29">
        <f t="shared" si="110"/>
        <v>0</v>
      </c>
      <c r="J171" s="29">
        <f t="shared" si="110"/>
        <v>0</v>
      </c>
      <c r="K171" s="29">
        <f t="shared" si="110"/>
        <v>0</v>
      </c>
      <c r="L171" s="30">
        <f t="shared" ref="L171:L225" si="115">IF(1-EXP(-0.23*(Z87-L$165))&lt;0, 0, 1-EXP(-0.23*(Z87-L$165)))</f>
        <v>0</v>
      </c>
      <c r="M171" s="31">
        <f t="shared" si="110"/>
        <v>0</v>
      </c>
      <c r="N171" s="32"/>
      <c r="O171" s="32"/>
      <c r="P171" s="33"/>
      <c r="Q171" s="33"/>
      <c r="R171" s="33"/>
      <c r="S171" s="34"/>
      <c r="T171" s="34"/>
      <c r="U171" s="35">
        <f t="shared" si="111"/>
        <v>0</v>
      </c>
      <c r="V171" s="35">
        <f t="shared" si="111"/>
        <v>0</v>
      </c>
      <c r="W171" s="36">
        <f t="shared" si="111"/>
        <v>0</v>
      </c>
      <c r="X171" s="36">
        <f t="shared" si="111"/>
        <v>0</v>
      </c>
      <c r="AG171">
        <f t="shared" ref="AG171:AG234" si="116">AE15</f>
        <v>6.4330545104874606</v>
      </c>
      <c r="AH171" s="29">
        <f t="shared" si="112"/>
        <v>0</v>
      </c>
      <c r="AI171" s="29">
        <f t="shared" si="112"/>
        <v>0.705446263780098</v>
      </c>
      <c r="AJ171" s="29">
        <f t="shared" si="112"/>
        <v>0</v>
      </c>
      <c r="AK171" s="29">
        <f t="shared" si="112"/>
        <v>0.55912911036256252</v>
      </c>
      <c r="AL171" s="29">
        <f t="shared" si="112"/>
        <v>0</v>
      </c>
      <c r="AM171" s="30">
        <f t="shared" ref="AM171:AM225" si="117">IF(1-EXP(-0.23*(BA87-AM$165))&lt;0, 0, 1-EXP(-0.23*(BA87-AM$165)))</f>
        <v>0</v>
      </c>
      <c r="AN171" s="31">
        <f t="shared" si="113"/>
        <v>0</v>
      </c>
      <c r="AO171" s="32"/>
      <c r="AP171" s="32"/>
      <c r="AQ171" s="33"/>
      <c r="AR171" s="33"/>
      <c r="AS171" s="33"/>
      <c r="AT171" s="34"/>
      <c r="AU171" s="34"/>
      <c r="AV171" s="35">
        <f t="shared" si="114"/>
        <v>0</v>
      </c>
      <c r="AW171" s="35">
        <f t="shared" si="114"/>
        <v>0</v>
      </c>
      <c r="AX171" s="36">
        <f t="shared" si="114"/>
        <v>0.92068176147382419</v>
      </c>
      <c r="AY171" s="36">
        <f t="shared" si="114"/>
        <v>0.48839688355563671</v>
      </c>
    </row>
    <row r="172" spans="1:51" x14ac:dyDescent="0.3">
      <c r="A172" s="2">
        <v>2.25</v>
      </c>
      <c r="B172" s="2" t="str">
        <f>IF(AND('Graph-outputs'!$DA$2=TRUE, OR('Graph-outputs'!$DB$1=13, 'Graph-outputs'!$DB$1=14)), 'Calcs-control4'!A172, "")</f>
        <v/>
      </c>
      <c r="F172">
        <v>2</v>
      </c>
      <c r="G172" s="29">
        <f t="shared" si="110"/>
        <v>0</v>
      </c>
      <c r="H172" s="29">
        <f t="shared" si="110"/>
        <v>0</v>
      </c>
      <c r="I172" s="29">
        <f t="shared" si="110"/>
        <v>0</v>
      </c>
      <c r="J172" s="29">
        <f t="shared" si="110"/>
        <v>0</v>
      </c>
      <c r="K172" s="29">
        <f t="shared" si="110"/>
        <v>0</v>
      </c>
      <c r="L172" s="30">
        <f t="shared" si="115"/>
        <v>0</v>
      </c>
      <c r="M172" s="31">
        <f t="shared" si="110"/>
        <v>0</v>
      </c>
      <c r="N172" s="32"/>
      <c r="O172" s="32"/>
      <c r="P172" s="33"/>
      <c r="Q172" s="33"/>
      <c r="R172" s="33"/>
      <c r="S172" s="34"/>
      <c r="T172" s="34"/>
      <c r="U172" s="35">
        <f t="shared" si="111"/>
        <v>0</v>
      </c>
      <c r="V172" s="35">
        <f t="shared" si="111"/>
        <v>0</v>
      </c>
      <c r="W172" s="36">
        <f t="shared" si="111"/>
        <v>0</v>
      </c>
      <c r="X172" s="36">
        <f t="shared" si="111"/>
        <v>0</v>
      </c>
      <c r="AG172">
        <f t="shared" si="116"/>
        <v>6.7655223075357256</v>
      </c>
      <c r="AH172" s="29">
        <f t="shared" si="112"/>
        <v>0</v>
      </c>
      <c r="AI172" s="29">
        <f t="shared" si="112"/>
        <v>0.73680885764852977</v>
      </c>
      <c r="AJ172" s="29">
        <f t="shared" si="112"/>
        <v>0</v>
      </c>
      <c r="AK172" s="29">
        <f t="shared" si="112"/>
        <v>0.60938240026484214</v>
      </c>
      <c r="AL172" s="29">
        <f t="shared" si="112"/>
        <v>0</v>
      </c>
      <c r="AM172" s="30">
        <f t="shared" si="117"/>
        <v>0</v>
      </c>
      <c r="AN172" s="31">
        <f t="shared" si="113"/>
        <v>0</v>
      </c>
      <c r="AO172" s="32"/>
      <c r="AP172" s="32"/>
      <c r="AQ172" s="33"/>
      <c r="AR172" s="33"/>
      <c r="AS172" s="33"/>
      <c r="AT172" s="34"/>
      <c r="AU172" s="34"/>
      <c r="AV172" s="35">
        <f t="shared" si="114"/>
        <v>2.1171162550395861E-2</v>
      </c>
      <c r="AW172" s="35">
        <f t="shared" si="114"/>
        <v>0</v>
      </c>
      <c r="AX172" s="36">
        <f t="shared" si="114"/>
        <v>0.93596613076393342</v>
      </c>
      <c r="AY172" s="36">
        <f t="shared" si="114"/>
        <v>0.54322759681176314</v>
      </c>
    </row>
    <row r="173" spans="1:51" x14ac:dyDescent="0.3">
      <c r="A173" s="2">
        <v>2.5</v>
      </c>
      <c r="B173" s="2" t="str">
        <f>IF(AND('Graph-outputs'!$DA$2=TRUE, OR('Graph-outputs'!$DB$1=13, 'Graph-outputs'!$DB$1=14)), 'Calcs-control4'!A173, "")</f>
        <v/>
      </c>
      <c r="F173">
        <v>3</v>
      </c>
      <c r="G173" s="29">
        <f t="shared" si="110"/>
        <v>0</v>
      </c>
      <c r="H173" s="29">
        <f t="shared" si="110"/>
        <v>0.16604177151554278</v>
      </c>
      <c r="I173" s="29">
        <f t="shared" si="110"/>
        <v>0</v>
      </c>
      <c r="J173" s="29">
        <f t="shared" si="110"/>
        <v>0</v>
      </c>
      <c r="K173" s="29">
        <f t="shared" si="110"/>
        <v>0</v>
      </c>
      <c r="L173" s="30">
        <f t="shared" si="115"/>
        <v>0</v>
      </c>
      <c r="M173" s="31">
        <f t="shared" si="110"/>
        <v>0</v>
      </c>
      <c r="N173" s="32"/>
      <c r="O173" s="32"/>
      <c r="P173" s="33"/>
      <c r="Q173" s="33"/>
      <c r="R173" s="33"/>
      <c r="S173" s="34"/>
      <c r="T173" s="34"/>
      <c r="U173" s="35">
        <f t="shared" si="111"/>
        <v>0</v>
      </c>
      <c r="V173" s="35">
        <f t="shared" si="111"/>
        <v>0</v>
      </c>
      <c r="W173" s="36">
        <f t="shared" si="111"/>
        <v>0.30766409878583934</v>
      </c>
      <c r="X173" s="36">
        <f t="shared" si="111"/>
        <v>0</v>
      </c>
      <c r="AG173">
        <f t="shared" si="116"/>
        <v>7.1151724300087089</v>
      </c>
      <c r="AH173" s="29">
        <f t="shared" si="112"/>
        <v>0</v>
      </c>
      <c r="AI173" s="29">
        <f t="shared" si="112"/>
        <v>0.76656532409965172</v>
      </c>
      <c r="AJ173" s="29">
        <f t="shared" si="112"/>
        <v>0</v>
      </c>
      <c r="AK173" s="29">
        <f t="shared" si="112"/>
        <v>0.65662824059649116</v>
      </c>
      <c r="AL173" s="29">
        <f t="shared" si="112"/>
        <v>0</v>
      </c>
      <c r="AM173" s="30">
        <f t="shared" si="117"/>
        <v>0</v>
      </c>
      <c r="AN173" s="31">
        <f t="shared" si="113"/>
        <v>0</v>
      </c>
      <c r="AO173" s="32"/>
      <c r="AP173" s="32"/>
      <c r="AQ173" s="33"/>
      <c r="AR173" s="33"/>
      <c r="AS173" s="33"/>
      <c r="AT173" s="34"/>
      <c r="AU173" s="34"/>
      <c r="AV173" s="35">
        <f t="shared" si="114"/>
        <v>0.10793556153749995</v>
      </c>
      <c r="AW173" s="35">
        <f t="shared" si="114"/>
        <v>0</v>
      </c>
      <c r="AX173" s="36">
        <f t="shared" si="114"/>
        <v>0.94884935801224313</v>
      </c>
      <c r="AY173" s="36">
        <f t="shared" si="114"/>
        <v>0.5949158394652786</v>
      </c>
    </row>
    <row r="174" spans="1:51" x14ac:dyDescent="0.3">
      <c r="A174" s="2">
        <v>2.75</v>
      </c>
      <c r="B174" s="2" t="str">
        <f>IF(AND('Graph-outputs'!$DA$2=TRUE, OR('Graph-outputs'!$DB$1=13, 'Graph-outputs'!$DB$1=14)), 'Calcs-control4'!A174, "")</f>
        <v/>
      </c>
      <c r="F174">
        <v>4</v>
      </c>
      <c r="G174" s="29">
        <f t="shared" si="110"/>
        <v>0</v>
      </c>
      <c r="H174" s="29">
        <f t="shared" si="110"/>
        <v>0.36629959471010376</v>
      </c>
      <c r="I174" s="29">
        <f t="shared" si="110"/>
        <v>0</v>
      </c>
      <c r="J174" s="29">
        <f t="shared" si="110"/>
        <v>0</v>
      </c>
      <c r="K174" s="29">
        <f t="shared" si="110"/>
        <v>0</v>
      </c>
      <c r="L174" s="30">
        <f t="shared" si="115"/>
        <v>0</v>
      </c>
      <c r="M174" s="31">
        <f t="shared" si="110"/>
        <v>0</v>
      </c>
      <c r="N174" s="32"/>
      <c r="O174" s="32"/>
      <c r="P174" s="33"/>
      <c r="Q174" s="33"/>
      <c r="R174" s="33"/>
      <c r="S174" s="34"/>
      <c r="T174" s="34"/>
      <c r="U174" s="35">
        <f t="shared" si="111"/>
        <v>0</v>
      </c>
      <c r="V174" s="35">
        <f t="shared" si="111"/>
        <v>0</v>
      </c>
      <c r="W174" s="36">
        <f t="shared" si="111"/>
        <v>0.62428668375940755</v>
      </c>
      <c r="X174" s="36">
        <f t="shared" si="111"/>
        <v>0</v>
      </c>
      <c r="AG174">
        <f t="shared" si="116"/>
        <v>7.482892880623127</v>
      </c>
      <c r="AH174" s="29">
        <f t="shared" si="112"/>
        <v>0</v>
      </c>
      <c r="AI174" s="29">
        <f t="shared" si="112"/>
        <v>0.79456719979923696</v>
      </c>
      <c r="AJ174" s="29">
        <f t="shared" si="112"/>
        <v>0</v>
      </c>
      <c r="AK174" s="29">
        <f t="shared" si="112"/>
        <v>0.70066040811720498</v>
      </c>
      <c r="AL174" s="29">
        <f t="shared" si="112"/>
        <v>0</v>
      </c>
      <c r="AM174" s="30">
        <f t="shared" si="117"/>
        <v>0</v>
      </c>
      <c r="AN174" s="31">
        <f t="shared" si="113"/>
        <v>0</v>
      </c>
      <c r="AO174" s="32"/>
      <c r="AP174" s="32"/>
      <c r="AQ174" s="33"/>
      <c r="AR174" s="33"/>
      <c r="AS174" s="33"/>
      <c r="AT174" s="34"/>
      <c r="AU174" s="34"/>
      <c r="AV174" s="35">
        <f t="shared" si="114"/>
        <v>0.19195357155940074</v>
      </c>
      <c r="AW174" s="35">
        <f t="shared" si="114"/>
        <v>8.1732610599592026E-2</v>
      </c>
      <c r="AX174" s="36">
        <f t="shared" si="114"/>
        <v>0.95958092018816465</v>
      </c>
      <c r="AY174" s="36">
        <f t="shared" si="114"/>
        <v>0.64326646082999939</v>
      </c>
    </row>
    <row r="175" spans="1:51" x14ac:dyDescent="0.3">
      <c r="A175" s="2">
        <v>3</v>
      </c>
      <c r="B175" s="2" t="str">
        <f>IF(AND('Graph-outputs'!$DA$2=TRUE, OR('Graph-outputs'!$DB$1=13, 'Graph-outputs'!$DB$1=14)), 'Calcs-control4'!A175, "")</f>
        <v/>
      </c>
      <c r="F175">
        <v>5</v>
      </c>
      <c r="G175" s="29">
        <f t="shared" si="110"/>
        <v>0</v>
      </c>
      <c r="H175" s="29">
        <f t="shared" si="110"/>
        <v>0.5308998680737651</v>
      </c>
      <c r="I175" s="29">
        <f t="shared" si="110"/>
        <v>0</v>
      </c>
      <c r="J175" s="29">
        <f t="shared" si="110"/>
        <v>0.27251234174860461</v>
      </c>
      <c r="K175" s="29">
        <f t="shared" si="110"/>
        <v>0</v>
      </c>
      <c r="L175" s="30">
        <f t="shared" si="115"/>
        <v>0</v>
      </c>
      <c r="M175" s="31">
        <f t="shared" si="110"/>
        <v>0</v>
      </c>
      <c r="N175" s="32"/>
      <c r="O175" s="32"/>
      <c r="P175" s="33"/>
      <c r="Q175" s="33"/>
      <c r="R175" s="33"/>
      <c r="S175" s="34"/>
      <c r="T175" s="34"/>
      <c r="U175" s="35">
        <f t="shared" si="111"/>
        <v>0</v>
      </c>
      <c r="V175" s="35">
        <f t="shared" si="111"/>
        <v>0</v>
      </c>
      <c r="W175" s="36">
        <f t="shared" si="111"/>
        <v>0.80056271616452312</v>
      </c>
      <c r="X175" s="36">
        <f t="shared" si="111"/>
        <v>0.17649653448272917</v>
      </c>
      <c r="AG175">
        <f t="shared" si="116"/>
        <v>7.8696175551168945</v>
      </c>
      <c r="AH175" s="29">
        <f t="shared" si="112"/>
        <v>2.8148486613757684E-2</v>
      </c>
      <c r="AI175" s="29">
        <f t="shared" si="112"/>
        <v>0.82069100061979594</v>
      </c>
      <c r="AJ175" s="29">
        <f t="shared" si="112"/>
        <v>0</v>
      </c>
      <c r="AK175" s="29">
        <f t="shared" si="112"/>
        <v>0.74132179375933949</v>
      </c>
      <c r="AL175" s="29">
        <f t="shared" si="112"/>
        <v>0</v>
      </c>
      <c r="AM175" s="30">
        <f t="shared" si="117"/>
        <v>0</v>
      </c>
      <c r="AN175" s="31">
        <f t="shared" si="113"/>
        <v>0</v>
      </c>
      <c r="AO175" s="32"/>
      <c r="AP175" s="32"/>
      <c r="AQ175" s="33"/>
      <c r="AR175" s="33"/>
      <c r="AS175" s="33"/>
      <c r="AT175" s="34"/>
      <c r="AU175" s="34"/>
      <c r="AV175" s="35">
        <f t="shared" si="114"/>
        <v>0.27275320641730605</v>
      </c>
      <c r="AW175" s="35">
        <f t="shared" si="114"/>
        <v>0.16543610272573994</v>
      </c>
      <c r="AX175" s="36">
        <f t="shared" si="114"/>
        <v>0.96841239328575557</v>
      </c>
      <c r="AY175" s="36">
        <f t="shared" si="114"/>
        <v>0.68813178251381324</v>
      </c>
    </row>
    <row r="176" spans="1:51" x14ac:dyDescent="0.3">
      <c r="A176" s="2">
        <v>3.25</v>
      </c>
      <c r="B176" s="2" t="str">
        <f>IF(AND('Graph-outputs'!$DA$2=TRUE, OR('Graph-outputs'!$DB$1=13, 'Graph-outputs'!$DB$1=14)), 'Calcs-control4'!A176, "")</f>
        <v/>
      </c>
      <c r="F176">
        <v>6</v>
      </c>
      <c r="G176" s="29">
        <f t="shared" si="110"/>
        <v>0</v>
      </c>
      <c r="H176" s="29">
        <f t="shared" si="110"/>
        <v>0.65974240881092894</v>
      </c>
      <c r="I176" s="29">
        <f t="shared" si="110"/>
        <v>0</v>
      </c>
      <c r="J176" s="29">
        <f t="shared" si="110"/>
        <v>0.48514241323622331</v>
      </c>
      <c r="K176" s="29">
        <f t="shared" si="110"/>
        <v>0</v>
      </c>
      <c r="L176" s="30">
        <f t="shared" si="115"/>
        <v>0</v>
      </c>
      <c r="M176" s="31">
        <f t="shared" si="110"/>
        <v>0</v>
      </c>
      <c r="N176" s="32"/>
      <c r="O176" s="32"/>
      <c r="P176" s="33"/>
      <c r="Q176" s="33"/>
      <c r="R176" s="33"/>
      <c r="S176" s="34"/>
      <c r="T176" s="34"/>
      <c r="U176" s="35">
        <f t="shared" si="111"/>
        <v>0</v>
      </c>
      <c r="V176" s="35">
        <f t="shared" si="111"/>
        <v>0</v>
      </c>
      <c r="W176" s="36">
        <f t="shared" si="111"/>
        <v>0.89514353718020501</v>
      </c>
      <c r="X176" s="36">
        <f t="shared" si="111"/>
        <v>0.4078356056232415</v>
      </c>
      <c r="AG176">
        <f t="shared" si="116"/>
        <v>8.2763286140542487</v>
      </c>
      <c r="AH176" s="29">
        <f t="shared" si="112"/>
        <v>8.5728052409607569E-2</v>
      </c>
      <c r="AI176" s="29">
        <f t="shared" si="112"/>
        <v>0.8448417362494911</v>
      </c>
      <c r="AJ176" s="29">
        <f t="shared" si="112"/>
        <v>0</v>
      </c>
      <c r="AK176" s="29">
        <f t="shared" si="112"/>
        <v>0.7785089139793554</v>
      </c>
      <c r="AL176" s="29">
        <f t="shared" si="112"/>
        <v>0</v>
      </c>
      <c r="AM176" s="30">
        <f t="shared" si="117"/>
        <v>0</v>
      </c>
      <c r="AN176" s="31">
        <f t="shared" si="113"/>
        <v>0</v>
      </c>
      <c r="AO176" s="32"/>
      <c r="AP176" s="32"/>
      <c r="AQ176" s="33"/>
      <c r="AR176" s="33"/>
      <c r="AS176" s="33"/>
      <c r="AT176" s="34"/>
      <c r="AU176" s="34"/>
      <c r="AV176" s="35">
        <f t="shared" si="114"/>
        <v>0.34989532362702414</v>
      </c>
      <c r="AW176" s="35">
        <f t="shared" si="114"/>
        <v>0.24610984925377888</v>
      </c>
      <c r="AX176" s="36">
        <f t="shared" si="114"/>
        <v>0.97559062581225209</v>
      </c>
      <c r="AY176" s="36">
        <f t="shared" si="114"/>
        <v>0.72941505837012355</v>
      </c>
    </row>
    <row r="177" spans="1:51" x14ac:dyDescent="0.3">
      <c r="A177" s="2">
        <v>3.5</v>
      </c>
      <c r="B177" s="2" t="str">
        <f>IF(AND('Graph-outputs'!$DA$2=TRUE, OR('Graph-outputs'!$DB$1=13, 'Graph-outputs'!$DB$1=14)), 'Calcs-control4'!A177, "")</f>
        <v/>
      </c>
      <c r="F177">
        <v>7</v>
      </c>
      <c r="G177" s="29">
        <f t="shared" si="110"/>
        <v>0</v>
      </c>
      <c r="H177" s="29">
        <f t="shared" si="110"/>
        <v>0.7571137897188891</v>
      </c>
      <c r="I177" s="29">
        <f t="shared" si="110"/>
        <v>0</v>
      </c>
      <c r="J177" s="29">
        <f t="shared" si="110"/>
        <v>0.64167002876970192</v>
      </c>
      <c r="K177" s="29">
        <f t="shared" si="110"/>
        <v>0</v>
      </c>
      <c r="L177" s="30">
        <f t="shared" si="115"/>
        <v>0</v>
      </c>
      <c r="M177" s="31">
        <f t="shared" si="110"/>
        <v>0</v>
      </c>
      <c r="N177" s="32"/>
      <c r="O177" s="32"/>
      <c r="P177" s="33"/>
      <c r="Q177" s="33"/>
      <c r="R177" s="33"/>
      <c r="S177" s="34"/>
      <c r="T177" s="34"/>
      <c r="U177" s="35">
        <f t="shared" si="111"/>
        <v>8.0113198851827883E-2</v>
      </c>
      <c r="V177" s="35">
        <f t="shared" si="111"/>
        <v>0</v>
      </c>
      <c r="W177" s="36">
        <f t="shared" si="111"/>
        <v>0.94492473739106297</v>
      </c>
      <c r="X177" s="36">
        <f t="shared" si="111"/>
        <v>0.57853299320851315</v>
      </c>
      <c r="AG177">
        <f t="shared" si="116"/>
        <v>8.7040589772085397</v>
      </c>
      <c r="AH177" s="29">
        <f t="shared" si="112"/>
        <v>0.14874882681335566</v>
      </c>
      <c r="AI177" s="29">
        <f t="shared" si="112"/>
        <v>0.86695562245758684</v>
      </c>
      <c r="AJ177" s="29">
        <f t="shared" si="112"/>
        <v>0</v>
      </c>
      <c r="AK177" s="29">
        <f t="shared" si="112"/>
        <v>0.81217470467357056</v>
      </c>
      <c r="AL177" s="29">
        <f t="shared" si="112"/>
        <v>0</v>
      </c>
      <c r="AM177" s="30">
        <f t="shared" si="117"/>
        <v>0</v>
      </c>
      <c r="AN177" s="31">
        <f t="shared" si="113"/>
        <v>0</v>
      </c>
      <c r="AO177" s="32"/>
      <c r="AP177" s="32"/>
      <c r="AQ177" s="33"/>
      <c r="AR177" s="33"/>
      <c r="AS177" s="33"/>
      <c r="AT177" s="34"/>
      <c r="AU177" s="34"/>
      <c r="AV177" s="35">
        <f t="shared" si="114"/>
        <v>0.42298450847330415</v>
      </c>
      <c r="AW177" s="35">
        <f t="shared" si="114"/>
        <v>0.32332543813885251</v>
      </c>
      <c r="AX177" s="36">
        <f t="shared" si="114"/>
        <v>0.98135181036765351</v>
      </c>
      <c r="AY177" s="36">
        <f t="shared" si="114"/>
        <v>0.76707238717701531</v>
      </c>
    </row>
    <row r="178" spans="1:51" x14ac:dyDescent="0.3">
      <c r="A178" s="2">
        <v>3.75</v>
      </c>
      <c r="B178" s="2" t="str">
        <f>IF(AND('Graph-outputs'!$DA$2=TRUE, OR('Graph-outputs'!$DB$1=13, 'Graph-outputs'!$DB$1=14)), 'Calcs-control4'!A178, "")</f>
        <v/>
      </c>
      <c r="F178">
        <v>8</v>
      </c>
      <c r="G178" s="29">
        <f t="shared" si="110"/>
        <v>4.6309571247468373E-2</v>
      </c>
      <c r="H178" s="29">
        <f t="shared" si="110"/>
        <v>0.82878705759686833</v>
      </c>
      <c r="I178" s="29">
        <f t="shared" si="110"/>
        <v>0</v>
      </c>
      <c r="J178" s="29">
        <f t="shared" si="110"/>
        <v>0.75383363557579863</v>
      </c>
      <c r="K178" s="29">
        <f t="shared" si="110"/>
        <v>0</v>
      </c>
      <c r="L178" s="30">
        <f t="shared" si="115"/>
        <v>0</v>
      </c>
      <c r="M178" s="31">
        <f t="shared" si="110"/>
        <v>0</v>
      </c>
      <c r="N178" s="32"/>
      <c r="O178" s="32"/>
      <c r="P178" s="33"/>
      <c r="Q178" s="33"/>
      <c r="R178" s="33"/>
      <c r="S178" s="34"/>
      <c r="T178" s="34"/>
      <c r="U178" s="35">
        <f t="shared" si="111"/>
        <v>0.29833117202432036</v>
      </c>
      <c r="V178" s="35">
        <f t="shared" si="111"/>
        <v>0.19209805518872147</v>
      </c>
      <c r="W178" s="36">
        <f t="shared" si="111"/>
        <v>0.97092311763676775</v>
      </c>
      <c r="X178" s="36">
        <f t="shared" si="111"/>
        <v>0.70199098168439233</v>
      </c>
      <c r="AG178">
        <f t="shared" si="116"/>
        <v>9.1538949468576511</v>
      </c>
      <c r="AH178" s="29">
        <f t="shared" si="112"/>
        <v>0.21673448792541128</v>
      </c>
      <c r="AI178" s="29">
        <f t="shared" si="112"/>
        <v>0.88700180474686074</v>
      </c>
      <c r="AJ178" s="29">
        <f t="shared" si="112"/>
        <v>0</v>
      </c>
      <c r="AK178" s="29">
        <f t="shared" si="112"/>
        <v>0.84232935570462997</v>
      </c>
      <c r="AL178" s="29">
        <f t="shared" si="112"/>
        <v>0</v>
      </c>
      <c r="AM178" s="30">
        <f t="shared" si="117"/>
        <v>0</v>
      </c>
      <c r="AN178" s="31">
        <f t="shared" si="113"/>
        <v>0</v>
      </c>
      <c r="AO178" s="32"/>
      <c r="AP178" s="32"/>
      <c r="AQ178" s="33"/>
      <c r="AR178" s="33"/>
      <c r="AS178" s="33"/>
      <c r="AT178" s="34"/>
      <c r="AU178" s="34"/>
      <c r="AV178" s="35">
        <f t="shared" si="114"/>
        <v>0.49167933849173684</v>
      </c>
      <c r="AW178" s="35">
        <f t="shared" si="114"/>
        <v>0.39669405812034952</v>
      </c>
      <c r="AX178" s="36">
        <f t="shared" si="114"/>
        <v>0.98591666868705752</v>
      </c>
      <c r="AY178" s="36">
        <f t="shared" si="114"/>
        <v>0.80111292695037917</v>
      </c>
    </row>
    <row r="179" spans="1:51" x14ac:dyDescent="0.3">
      <c r="A179" s="2">
        <v>4</v>
      </c>
      <c r="B179" s="2" t="str">
        <f>IF(AND('Graph-outputs'!$DA$2=TRUE, OR('Graph-outputs'!$DB$1=13, 'Graph-outputs'!$DB$1=14)), 'Calcs-control4'!A179, "")</f>
        <v/>
      </c>
      <c r="F179">
        <v>9</v>
      </c>
      <c r="G179" s="29">
        <f t="shared" si="110"/>
        <v>0.19334676841085263</v>
      </c>
      <c r="H179" s="29">
        <f t="shared" si="110"/>
        <v>0.88048814344635262</v>
      </c>
      <c r="I179" s="29">
        <f t="shared" si="110"/>
        <v>0</v>
      </c>
      <c r="J179" s="29">
        <f t="shared" si="110"/>
        <v>0.83257210133215342</v>
      </c>
      <c r="K179" s="29">
        <f t="shared" si="110"/>
        <v>0</v>
      </c>
      <c r="L179" s="30">
        <f t="shared" si="115"/>
        <v>0</v>
      </c>
      <c r="M179" s="31">
        <f t="shared" si="110"/>
        <v>0</v>
      </c>
      <c r="N179" s="32"/>
      <c r="O179" s="32"/>
      <c r="P179" s="33"/>
      <c r="Q179" s="33"/>
      <c r="R179" s="33"/>
      <c r="S179" s="34"/>
      <c r="T179" s="34"/>
      <c r="U179" s="35">
        <f t="shared" si="111"/>
        <v>0.46907452577125219</v>
      </c>
      <c r="V179" s="35">
        <f t="shared" si="111"/>
        <v>0.37245905096173526</v>
      </c>
      <c r="W179" s="36">
        <f t="shared" si="111"/>
        <v>0.98450135284252982</v>
      </c>
      <c r="X179" s="36">
        <f t="shared" si="111"/>
        <v>0.79006021628561363</v>
      </c>
      <c r="AG179">
        <f t="shared" si="116"/>
        <v>9.6269789666544039</v>
      </c>
      <c r="AH179" s="29">
        <f t="shared" si="112"/>
        <v>0.28890119588021501</v>
      </c>
      <c r="AI179" s="29">
        <f t="shared" si="112"/>
        <v>0.90498294876077512</v>
      </c>
      <c r="AJ179" s="29">
        <f t="shared" si="112"/>
        <v>0</v>
      </c>
      <c r="AK179" s="29">
        <f t="shared" si="112"/>
        <v>0.86903904536303489</v>
      </c>
      <c r="AL179" s="29">
        <f t="shared" si="112"/>
        <v>0</v>
      </c>
      <c r="AM179" s="30">
        <f t="shared" si="117"/>
        <v>0</v>
      </c>
      <c r="AN179" s="31">
        <f t="shared" si="113"/>
        <v>0</v>
      </c>
      <c r="AO179" s="32"/>
      <c r="AP179" s="32"/>
      <c r="AQ179" s="33"/>
      <c r="AR179" s="33"/>
      <c r="AS179" s="33"/>
      <c r="AT179" s="34"/>
      <c r="AU179" s="34"/>
      <c r="AV179" s="35">
        <f t="shared" si="114"/>
        <v>0.55570152964795949</v>
      </c>
      <c r="AW179" s="35">
        <f t="shared" si="114"/>
        <v>0.46587615440070207</v>
      </c>
      <c r="AX179" s="36">
        <f t="shared" si="114"/>
        <v>0.98948687493284415</v>
      </c>
      <c r="AY179" s="36">
        <f t="shared" si="114"/>
        <v>0.83159734626431137</v>
      </c>
    </row>
    <row r="180" spans="1:51" x14ac:dyDescent="0.3">
      <c r="A180" s="2">
        <v>4.25</v>
      </c>
      <c r="B180" s="2" t="str">
        <f>IF(AND('Graph-outputs'!$DA$2=TRUE, OR('Graph-outputs'!$DB$1=13, 'Graph-outputs'!$DB$1=14)), 'Calcs-control4'!A180, "")</f>
        <v/>
      </c>
      <c r="F180">
        <v>10</v>
      </c>
      <c r="G180" s="29">
        <f t="shared" si="110"/>
        <v>0.34545146571785268</v>
      </c>
      <c r="H180" s="29">
        <f t="shared" si="110"/>
        <v>0.9172022186569031</v>
      </c>
      <c r="I180" s="29">
        <f t="shared" si="110"/>
        <v>0</v>
      </c>
      <c r="J180" s="29">
        <f t="shared" si="110"/>
        <v>0.88698007885594576</v>
      </c>
      <c r="K180" s="29">
        <f t="shared" si="110"/>
        <v>0</v>
      </c>
      <c r="L180" s="30">
        <f t="shared" si="115"/>
        <v>0</v>
      </c>
      <c r="M180" s="31">
        <f t="shared" si="110"/>
        <v>0</v>
      </c>
      <c r="N180" s="32"/>
      <c r="O180" s="32"/>
      <c r="P180" s="33"/>
      <c r="Q180" s="33"/>
      <c r="R180" s="33"/>
      <c r="S180" s="34"/>
      <c r="T180" s="34"/>
      <c r="U180" s="35">
        <f t="shared" si="111"/>
        <v>0.60078038198443051</v>
      </c>
      <c r="V180" s="35">
        <f t="shared" si="111"/>
        <v>0.51512495740482311</v>
      </c>
      <c r="W180" s="36">
        <f t="shared" si="111"/>
        <v>0.99163248270080551</v>
      </c>
      <c r="X180" s="36">
        <f t="shared" si="111"/>
        <v>0.85230672310920463</v>
      </c>
      <c r="AG180">
        <f t="shared" si="116"/>
        <v>10.124512523078607</v>
      </c>
      <c r="AH180" s="29">
        <f t="shared" si="112"/>
        <v>0.36414096461405177</v>
      </c>
      <c r="AI180" s="29">
        <f t="shared" si="112"/>
        <v>0.92093461055963721</v>
      </c>
      <c r="AJ180" s="29">
        <f t="shared" si="112"/>
        <v>0</v>
      </c>
      <c r="AK180" s="29">
        <f t="shared" si="112"/>
        <v>0.89242255740319854</v>
      </c>
      <c r="AL180" s="29">
        <f t="shared" si="112"/>
        <v>0</v>
      </c>
      <c r="AM180" s="30">
        <f t="shared" si="117"/>
        <v>0</v>
      </c>
      <c r="AN180" s="31">
        <f t="shared" si="113"/>
        <v>0</v>
      </c>
      <c r="AO180" s="32"/>
      <c r="AP180" s="32"/>
      <c r="AQ180" s="33"/>
      <c r="AR180" s="33"/>
      <c r="AS180" s="33"/>
      <c r="AT180" s="34"/>
      <c r="AU180" s="34"/>
      <c r="AV180" s="35">
        <f t="shared" si="114"/>
        <v>0.61484346871284623</v>
      </c>
      <c r="AW180" s="35">
        <f t="shared" si="114"/>
        <v>0.5305901162759783</v>
      </c>
      <c r="AX180" s="36">
        <f t="shared" si="114"/>
        <v>0.99224274824320191</v>
      </c>
      <c r="AY180" s="36">
        <f t="shared" si="114"/>
        <v>0.85863454595471411</v>
      </c>
    </row>
    <row r="181" spans="1:51" x14ac:dyDescent="0.3">
      <c r="A181" s="2">
        <v>4.5</v>
      </c>
      <c r="B181" s="2" t="str">
        <f>IF(AND('Graph-outputs'!$DA$2=TRUE, OR('Graph-outputs'!$DB$1=13, 'Graph-outputs'!$DB$1=14)), 'Calcs-control4'!A181, "")</f>
        <v/>
      </c>
      <c r="F181">
        <v>11</v>
      </c>
      <c r="G181" s="29">
        <f t="shared" si="110"/>
        <v>0.49080046469931071</v>
      </c>
      <c r="H181" s="29">
        <f t="shared" si="110"/>
        <v>0.94295837433218144</v>
      </c>
      <c r="I181" s="29">
        <f t="shared" si="110"/>
        <v>0</v>
      </c>
      <c r="J181" s="29">
        <f t="shared" si="110"/>
        <v>0.92412323328481516</v>
      </c>
      <c r="K181" s="29">
        <f t="shared" si="110"/>
        <v>0</v>
      </c>
      <c r="L181" s="30">
        <f t="shared" si="115"/>
        <v>0</v>
      </c>
      <c r="M181" s="31">
        <f t="shared" si="110"/>
        <v>0</v>
      </c>
      <c r="N181" s="32"/>
      <c r="O181" s="32"/>
      <c r="P181" s="33"/>
      <c r="Q181" s="33"/>
      <c r="R181" s="33"/>
      <c r="S181" s="34"/>
      <c r="T181" s="34"/>
      <c r="U181" s="35">
        <f t="shared" si="111"/>
        <v>0.70124352311321902</v>
      </c>
      <c r="V181" s="35">
        <f t="shared" si="111"/>
        <v>0.62682997746132374</v>
      </c>
      <c r="W181" s="36">
        <f t="shared" si="111"/>
        <v>0.99541358496404908</v>
      </c>
      <c r="X181" s="36">
        <f t="shared" si="111"/>
        <v>0.89604750745962336</v>
      </c>
      <c r="AG181">
        <f t="shared" si="116"/>
        <v>10.647759196839573</v>
      </c>
      <c r="AH181" s="29">
        <f t="shared" si="112"/>
        <v>0.44103511061453649</v>
      </c>
      <c r="AI181" s="29">
        <f t="shared" si="112"/>
        <v>0.93492337067729003</v>
      </c>
      <c r="AJ181" s="29">
        <f t="shared" si="112"/>
        <v>0</v>
      </c>
      <c r="AK181" s="29">
        <f t="shared" si="112"/>
        <v>0.91264589972167554</v>
      </c>
      <c r="AL181" s="29">
        <f t="shared" si="112"/>
        <v>0</v>
      </c>
      <c r="AM181" s="30">
        <f t="shared" si="117"/>
        <v>0</v>
      </c>
      <c r="AN181" s="31">
        <f t="shared" si="113"/>
        <v>0</v>
      </c>
      <c r="AO181" s="32"/>
      <c r="AP181" s="32"/>
      <c r="AQ181" s="33"/>
      <c r="AR181" s="33"/>
      <c r="AS181" s="33"/>
      <c r="AT181" s="34"/>
      <c r="AU181" s="34"/>
      <c r="AV181" s="35">
        <f t="shared" si="114"/>
        <v>0.66897367486349513</v>
      </c>
      <c r="AW181" s="35">
        <f t="shared" si="114"/>
        <v>0.59061954937366046</v>
      </c>
      <c r="AX181" s="36">
        <f t="shared" si="114"/>
        <v>0.99434215792558034</v>
      </c>
      <c r="AY181" s="36">
        <f t="shared" si="114"/>
        <v>0.88237678676079223</v>
      </c>
    </row>
    <row r="182" spans="1:51" x14ac:dyDescent="0.3">
      <c r="A182" s="2">
        <v>4.75</v>
      </c>
      <c r="B182" s="2" t="str">
        <f>IF(AND('Graph-outputs'!$DA$2=TRUE, OR('Graph-outputs'!$DB$1=13, 'Graph-outputs'!$DB$1=14)), 'Calcs-control4'!A182, "")</f>
        <v/>
      </c>
      <c r="F182">
        <v>12</v>
      </c>
      <c r="G182" s="29">
        <f t="shared" si="110"/>
        <v>0.62000254158618351</v>
      </c>
      <c r="H182" s="29">
        <f t="shared" si="110"/>
        <v>0.96085862413478684</v>
      </c>
      <c r="I182" s="29">
        <f t="shared" si="110"/>
        <v>0</v>
      </c>
      <c r="J182" s="29">
        <f t="shared" si="110"/>
        <v>0.94924849230449193</v>
      </c>
      <c r="K182" s="29">
        <f t="shared" si="110"/>
        <v>0</v>
      </c>
      <c r="L182" s="30">
        <f t="shared" si="115"/>
        <v>0</v>
      </c>
      <c r="M182" s="31">
        <f t="shared" si="110"/>
        <v>0</v>
      </c>
      <c r="N182" s="32"/>
      <c r="O182" s="32"/>
      <c r="P182" s="33"/>
      <c r="Q182" s="33"/>
      <c r="R182" s="33"/>
      <c r="S182" s="34"/>
      <c r="T182" s="34"/>
      <c r="U182" s="35">
        <f t="shared" si="111"/>
        <v>0.77720636506025143</v>
      </c>
      <c r="V182" s="35">
        <f t="shared" si="111"/>
        <v>0.71360289837091018</v>
      </c>
      <c r="W182" s="36">
        <f t="shared" si="111"/>
        <v>0.99744347219234708</v>
      </c>
      <c r="X182" s="36">
        <f t="shared" si="111"/>
        <v>0.92668830882308084</v>
      </c>
      <c r="AG182">
        <f t="shared" si="116"/>
        <v>11.198047871978659</v>
      </c>
      <c r="AH182" s="29">
        <f t="shared" si="112"/>
        <v>0.5179060338780358</v>
      </c>
      <c r="AI182" s="29">
        <f t="shared" si="112"/>
        <v>0.94704379468394773</v>
      </c>
      <c r="AJ182" s="29">
        <f t="shared" si="112"/>
        <v>0</v>
      </c>
      <c r="AK182" s="29">
        <f t="shared" si="112"/>
        <v>0.92991518149479602</v>
      </c>
      <c r="AL182" s="29">
        <f t="shared" si="112"/>
        <v>0</v>
      </c>
      <c r="AM182" s="30">
        <f t="shared" si="117"/>
        <v>0</v>
      </c>
      <c r="AN182" s="31">
        <f t="shared" si="113"/>
        <v>0</v>
      </c>
      <c r="AO182" s="32"/>
      <c r="AP182" s="32"/>
      <c r="AQ182" s="33"/>
      <c r="AR182" s="33"/>
      <c r="AS182" s="33"/>
      <c r="AT182" s="34"/>
      <c r="AU182" s="34"/>
      <c r="AV182" s="35">
        <f t="shared" si="114"/>
        <v>0.71803980991405991</v>
      </c>
      <c r="AW182" s="35">
        <f t="shared" si="114"/>
        <v>0.64581871666353663</v>
      </c>
      <c r="AX182" s="36">
        <f t="shared" si="114"/>
        <v>0.99592051130765757</v>
      </c>
      <c r="AY182" s="36">
        <f t="shared" si="114"/>
        <v>0.90301345618142104</v>
      </c>
    </row>
    <row r="183" spans="1:51" x14ac:dyDescent="0.3">
      <c r="A183" s="2">
        <v>5</v>
      </c>
      <c r="B183" s="2" t="str">
        <f>IF(AND('Graph-outputs'!$DA$2=TRUE, OR('Graph-outputs'!$DB$1=13, 'Graph-outputs'!$DB$1=14)), 'Calcs-control4'!A183, "")</f>
        <v/>
      </c>
      <c r="F183">
        <v>13</v>
      </c>
      <c r="G183" s="29">
        <f t="shared" si="110"/>
        <v>0.72752022840617669</v>
      </c>
      <c r="H183" s="29">
        <f t="shared" si="110"/>
        <v>0.97321112677354538</v>
      </c>
      <c r="I183" s="29">
        <f t="shared" si="110"/>
        <v>0</v>
      </c>
      <c r="J183" s="29">
        <f t="shared" si="110"/>
        <v>0.96612940261234714</v>
      </c>
      <c r="K183" s="29">
        <f t="shared" si="110"/>
        <v>0</v>
      </c>
      <c r="L183" s="30">
        <f t="shared" si="115"/>
        <v>0</v>
      </c>
      <c r="M183" s="31">
        <f t="shared" si="110"/>
        <v>0</v>
      </c>
      <c r="N183" s="32"/>
      <c r="O183" s="32"/>
      <c r="P183" s="33"/>
      <c r="Q183" s="33"/>
      <c r="R183" s="33"/>
      <c r="S183" s="34"/>
      <c r="T183" s="34"/>
      <c r="U183" s="35">
        <f t="shared" si="111"/>
        <v>0.83425429034746501</v>
      </c>
      <c r="V183" s="35">
        <f t="shared" si="111"/>
        <v>0.78059864089556386</v>
      </c>
      <c r="W183" s="36">
        <f t="shared" si="111"/>
        <v>0.99854911870487018</v>
      </c>
      <c r="X183" s="36">
        <f t="shared" si="111"/>
        <v>0.94813068918137289</v>
      </c>
      <c r="AG183">
        <f t="shared" si="116"/>
        <v>11.776776110822025</v>
      </c>
      <c r="AH183" s="29">
        <f t="shared" si="112"/>
        <v>0.59291130940204551</v>
      </c>
      <c r="AI183" s="29">
        <f t="shared" si="112"/>
        <v>0.95741436309505035</v>
      </c>
      <c r="AJ183" s="29">
        <f t="shared" si="112"/>
        <v>0</v>
      </c>
      <c r="AK183" s="29">
        <f t="shared" si="112"/>
        <v>0.94446813110783678</v>
      </c>
      <c r="AL183" s="29">
        <f t="shared" si="112"/>
        <v>0</v>
      </c>
      <c r="AM183" s="30">
        <f t="shared" si="117"/>
        <v>0</v>
      </c>
      <c r="AN183" s="31">
        <f t="shared" si="113"/>
        <v>0</v>
      </c>
      <c r="AO183" s="32"/>
      <c r="AP183" s="32"/>
      <c r="AQ183" s="33"/>
      <c r="AR183" s="33"/>
      <c r="AS183" s="33"/>
      <c r="AT183" s="34"/>
      <c r="AU183" s="34"/>
      <c r="AV183" s="35">
        <f t="shared" si="114"/>
        <v>0.76206896988988526</v>
      </c>
      <c r="AW183" s="35">
        <f t="shared" si="114"/>
        <v>0.69611579674584134</v>
      </c>
      <c r="AX183" s="36">
        <f t="shared" si="114"/>
        <v>0.99709164090372004</v>
      </c>
      <c r="AY183" s="36">
        <f t="shared" si="114"/>
        <v>0.92076379207399139</v>
      </c>
    </row>
    <row r="184" spans="1:51" x14ac:dyDescent="0.3">
      <c r="A184" s="2">
        <v>5.25</v>
      </c>
      <c r="B184" s="2" t="str">
        <f>IF(AND('Graph-outputs'!$DA$2=TRUE, OR('Graph-outputs'!$DB$1=13, 'Graph-outputs'!$DB$1=14)), 'Calcs-control4'!A184, "")</f>
        <v/>
      </c>
      <c r="F184">
        <v>14</v>
      </c>
      <c r="G184" s="29">
        <f t="shared" si="110"/>
        <v>0.81179369181375116</v>
      </c>
      <c r="H184" s="29">
        <f t="shared" si="110"/>
        <v>0.98169094542203661</v>
      </c>
      <c r="I184" s="29">
        <f t="shared" si="110"/>
        <v>0</v>
      </c>
      <c r="J184" s="29">
        <f t="shared" si="110"/>
        <v>0.97741678895458417</v>
      </c>
      <c r="K184" s="29">
        <f t="shared" si="110"/>
        <v>0</v>
      </c>
      <c r="L184" s="30">
        <f t="shared" si="115"/>
        <v>0</v>
      </c>
      <c r="M184" s="31">
        <f t="shared" si="110"/>
        <v>0</v>
      </c>
      <c r="N184" s="32"/>
      <c r="O184" s="32"/>
      <c r="P184" s="33"/>
      <c r="Q184" s="33"/>
      <c r="R184" s="33"/>
      <c r="S184" s="34"/>
      <c r="T184" s="34"/>
      <c r="U184" s="35">
        <f t="shared" si="111"/>
        <v>0.87687534711052717</v>
      </c>
      <c r="V184" s="35">
        <f t="shared" si="111"/>
        <v>0.8320873092332004</v>
      </c>
      <c r="W184" s="36">
        <f t="shared" si="111"/>
        <v>0.99916102629915671</v>
      </c>
      <c r="X184" s="36">
        <f t="shared" si="111"/>
        <v>0.96314614196263537</v>
      </c>
      <c r="AG184">
        <f t="shared" si="116"/>
        <v>12.385413703354873</v>
      </c>
      <c r="AH184" s="29">
        <f t="shared" si="112"/>
        <v>0.66417694448291353</v>
      </c>
      <c r="AI184" s="29">
        <f t="shared" si="112"/>
        <v>0.9661725870967659</v>
      </c>
      <c r="AJ184" s="29">
        <f t="shared" si="112"/>
        <v>0</v>
      </c>
      <c r="AK184" s="29">
        <f t="shared" si="112"/>
        <v>0.95656473676223375</v>
      </c>
      <c r="AL184" s="29">
        <f t="shared" si="112"/>
        <v>0</v>
      </c>
      <c r="AM184" s="30">
        <f t="shared" si="117"/>
        <v>0</v>
      </c>
      <c r="AN184" s="31">
        <f t="shared" si="113"/>
        <v>0</v>
      </c>
      <c r="AO184" s="32"/>
      <c r="AP184" s="32"/>
      <c r="AQ184" s="33"/>
      <c r="AR184" s="33"/>
      <c r="AS184" s="33"/>
      <c r="AT184" s="34"/>
      <c r="AU184" s="34"/>
      <c r="AV184" s="35">
        <f t="shared" si="114"/>
        <v>0.80116513592914795</v>
      </c>
      <c r="AW184" s="35">
        <f t="shared" si="114"/>
        <v>0.74151370445422593</v>
      </c>
      <c r="AX184" s="36">
        <f t="shared" si="114"/>
        <v>0.99794937708766129</v>
      </c>
      <c r="AY184" s="36">
        <f t="shared" si="114"/>
        <v>0.93586894297849077</v>
      </c>
    </row>
    <row r="185" spans="1:51" x14ac:dyDescent="0.3">
      <c r="A185" s="2">
        <v>5.5</v>
      </c>
      <c r="B185" s="2" t="str">
        <f>IF(AND('Graph-outputs'!$DA$2=TRUE, OR('Graph-outputs'!$DB$1=13, 'Graph-outputs'!$DB$1=14)), 'Calcs-control4'!A185, "")</f>
        <v/>
      </c>
      <c r="F185">
        <v>15</v>
      </c>
      <c r="G185" s="29">
        <f t="shared" si="110"/>
        <v>0.87438264113902964</v>
      </c>
      <c r="H185" s="29">
        <f t="shared" si="110"/>
        <v>0.98749110052825662</v>
      </c>
      <c r="I185" s="29">
        <f t="shared" si="110"/>
        <v>0.21383969624055921</v>
      </c>
      <c r="J185" s="29">
        <f t="shared" si="110"/>
        <v>0.98494032649356611</v>
      </c>
      <c r="K185" s="29">
        <f t="shared" si="110"/>
        <v>0</v>
      </c>
      <c r="L185" s="30">
        <f t="shared" si="115"/>
        <v>0</v>
      </c>
      <c r="M185" s="31">
        <f t="shared" si="110"/>
        <v>0</v>
      </c>
      <c r="N185" s="32"/>
      <c r="O185" s="32"/>
      <c r="P185" s="33"/>
      <c r="Q185" s="33"/>
      <c r="R185" s="33"/>
      <c r="S185" s="34"/>
      <c r="T185" s="34"/>
      <c r="U185" s="35">
        <f t="shared" si="111"/>
        <v>0.90859587982107803</v>
      </c>
      <c r="V185" s="35">
        <f t="shared" si="111"/>
        <v>0.87152563147246342</v>
      </c>
      <c r="W185" s="36">
        <f t="shared" si="111"/>
        <v>0.99950546656735995</v>
      </c>
      <c r="X185" s="36">
        <f t="shared" si="111"/>
        <v>0.97368241253001808</v>
      </c>
      <c r="AG185">
        <f t="shared" si="116"/>
        <v>13.025506400031523</v>
      </c>
      <c r="AH185" s="29">
        <f t="shared" si="112"/>
        <v>0.7299575183052045</v>
      </c>
      <c r="AI185" s="29">
        <f t="shared" si="112"/>
        <v>0.97346958575666487</v>
      </c>
      <c r="AJ185" s="29">
        <f t="shared" si="112"/>
        <v>0</v>
      </c>
      <c r="AK185" s="29">
        <f t="shared" si="112"/>
        <v>0.96647755324658435</v>
      </c>
      <c r="AL185" s="29">
        <f t="shared" si="112"/>
        <v>0</v>
      </c>
      <c r="AM185" s="30">
        <f t="shared" si="117"/>
        <v>0</v>
      </c>
      <c r="AN185" s="31">
        <f t="shared" si="113"/>
        <v>0</v>
      </c>
      <c r="AO185" s="32"/>
      <c r="AP185" s="32"/>
      <c r="AQ185" s="33"/>
      <c r="AR185" s="33"/>
      <c r="AS185" s="33"/>
      <c r="AT185" s="34"/>
      <c r="AU185" s="34"/>
      <c r="AV185" s="35">
        <f t="shared" si="114"/>
        <v>0.8355038305111161</v>
      </c>
      <c r="AW185" s="35">
        <f t="shared" si="114"/>
        <v>0.78208834350874645</v>
      </c>
      <c r="AX185" s="36">
        <f t="shared" si="114"/>
        <v>0.99856958472375523</v>
      </c>
      <c r="AY185" s="36">
        <f t="shared" si="114"/>
        <v>0.94858377928732662</v>
      </c>
    </row>
    <row r="186" spans="1:51" x14ac:dyDescent="0.3">
      <c r="A186" s="73">
        <v>5.75</v>
      </c>
      <c r="B186" s="2" t="str">
        <f>IF(AND('Graph-outputs'!$DA$2=TRUE, OR('Graph-outputs'!$DB$1=13, 'Graph-outputs'!$DB$1=14)), 'Calcs-control4'!A186, "")</f>
        <v/>
      </c>
      <c r="F186">
        <v>16</v>
      </c>
      <c r="G186" s="29">
        <f t="shared" ref="G186:K201" si="118">IF(1-EXP(-0.23*(G102-G$165))&lt;0, 0, 1-EXP(-0.23*(G102-G$165)))</f>
        <v>0.91868852648889521</v>
      </c>
      <c r="H186" s="29">
        <f t="shared" si="118"/>
        <v>0.99144927163477736</v>
      </c>
      <c r="I186" s="29">
        <f t="shared" si="118"/>
        <v>0.47109235547725081</v>
      </c>
      <c r="J186" s="29">
        <f t="shared" si="118"/>
        <v>0.98994631104733832</v>
      </c>
      <c r="K186" s="29">
        <f t="shared" si="118"/>
        <v>0</v>
      </c>
      <c r="L186" s="30">
        <f t="shared" si="115"/>
        <v>0</v>
      </c>
      <c r="M186" s="31">
        <f t="shared" ref="M186:M240" si="119">IF(1-EXP(-0.23*(M102-M$165))&lt;0, 0, 1-EXP(-0.23*(M102-M$165)))</f>
        <v>0</v>
      </c>
      <c r="N186" s="32"/>
      <c r="O186" s="32"/>
      <c r="P186" s="33"/>
      <c r="Q186" s="33"/>
      <c r="R186" s="33"/>
      <c r="S186" s="34"/>
      <c r="T186" s="34"/>
      <c r="U186" s="35">
        <f t="shared" ref="U186:X201" si="120">IF(1-EXP(-0.23*(U102-U$165))&lt;0, 0, 1-EXP(-0.23*(U102-U$165)))</f>
        <v>0.9321400746866082</v>
      </c>
      <c r="V186" s="35">
        <f t="shared" si="120"/>
        <v>0.90166419587890578</v>
      </c>
      <c r="W186" s="36">
        <f t="shared" si="120"/>
        <v>0.99970279005369855</v>
      </c>
      <c r="X186" s="36">
        <f t="shared" si="120"/>
        <v>0.98109885983636491</v>
      </c>
      <c r="AG186">
        <f t="shared" si="116"/>
        <v>13.698679837501498</v>
      </c>
      <c r="AH186" s="29">
        <f t="shared" ref="AH186:AL201" si="121">IF(1-EXP(-0.23*(AH102-AH$165))&lt;0, 0, 1-EXP(-0.23*(AH102-AH$165)))</f>
        <v>0.78880177152961439</v>
      </c>
      <c r="AI186" s="29">
        <f t="shared" si="121"/>
        <v>0.97946443812312067</v>
      </c>
      <c r="AJ186" s="29">
        <f t="shared" si="121"/>
        <v>0</v>
      </c>
      <c r="AK186" s="29">
        <f t="shared" si="121"/>
        <v>0.97448223365278097</v>
      </c>
      <c r="AL186" s="29">
        <f t="shared" si="121"/>
        <v>0</v>
      </c>
      <c r="AM186" s="30">
        <f t="shared" si="117"/>
        <v>0</v>
      </c>
      <c r="AN186" s="31">
        <f t="shared" si="113"/>
        <v>0</v>
      </c>
      <c r="AO186" s="32"/>
      <c r="AP186" s="32"/>
      <c r="AQ186" s="33"/>
      <c r="AR186" s="33"/>
      <c r="AS186" s="33"/>
      <c r="AT186" s="34"/>
      <c r="AU186" s="34"/>
      <c r="AV186" s="35">
        <f t="shared" ref="AV186:AY201" si="122">IF(1-EXP(-0.23*(AV102-AV$165))&lt;0, 0, 1-EXP(-0.23*(AV102-AV$165)))</f>
        <v>0.86532420271136956</v>
      </c>
      <c r="AW186" s="35">
        <f t="shared" si="122"/>
        <v>0.81798430623297391</v>
      </c>
      <c r="AX186" s="36">
        <f t="shared" si="122"/>
        <v>0.99901245437277753</v>
      </c>
      <c r="AY186" s="36">
        <f t="shared" si="122"/>
        <v>0.95916887145010021</v>
      </c>
    </row>
    <row r="187" spans="1:51" x14ac:dyDescent="0.3">
      <c r="A187" s="73">
        <v>6</v>
      </c>
      <c r="B187" s="2" t="str">
        <f>IF(AND('Graph-outputs'!$DA$2=TRUE, OR('Graph-outputs'!$DB$1=13, 'Graph-outputs'!$DB$1=14)), 'Calcs-control4'!A187, "")</f>
        <v/>
      </c>
      <c r="F187">
        <v>17</v>
      </c>
      <c r="G187" s="29">
        <f t="shared" si="118"/>
        <v>0.94875633735952358</v>
      </c>
      <c r="H187" s="29">
        <f t="shared" si="118"/>
        <v>0.99414730021373121</v>
      </c>
      <c r="I187" s="29">
        <f t="shared" si="118"/>
        <v>0.65008670255517531</v>
      </c>
      <c r="J187" s="29">
        <f t="shared" si="118"/>
        <v>0.99327530166920874</v>
      </c>
      <c r="K187" s="29">
        <f t="shared" si="118"/>
        <v>0</v>
      </c>
      <c r="L187" s="30">
        <f t="shared" si="115"/>
        <v>0</v>
      </c>
      <c r="M187" s="31">
        <f t="shared" si="119"/>
        <v>0</v>
      </c>
      <c r="N187" s="32"/>
      <c r="O187" s="32"/>
      <c r="P187" s="33"/>
      <c r="Q187" s="33"/>
      <c r="R187" s="33"/>
      <c r="S187" s="34"/>
      <c r="T187" s="34"/>
      <c r="U187" s="35">
        <f t="shared" si="120"/>
        <v>0.94958528694973032</v>
      </c>
      <c r="V187" s="35">
        <f t="shared" si="120"/>
        <v>0.92466326257439801</v>
      </c>
      <c r="W187" s="36">
        <f t="shared" si="120"/>
        <v>0.99981788014010609</v>
      </c>
      <c r="X187" s="36">
        <f t="shared" si="120"/>
        <v>0.98634031593874416</v>
      </c>
      <c r="AG187">
        <f t="shared" si="116"/>
        <v>14.40664366722172</v>
      </c>
      <c r="AH187" s="29">
        <f t="shared" si="121"/>
        <v>0.83969599631593872</v>
      </c>
      <c r="AI187" s="29">
        <f t="shared" si="121"/>
        <v>0.98431863488331717</v>
      </c>
      <c r="AJ187" s="29">
        <f t="shared" si="121"/>
        <v>1.4212271094256379E-2</v>
      </c>
      <c r="AK187" s="29">
        <f t="shared" si="121"/>
        <v>0.98084881068124119</v>
      </c>
      <c r="AL187" s="29">
        <f t="shared" si="121"/>
        <v>0</v>
      </c>
      <c r="AM187" s="30">
        <f t="shared" si="117"/>
        <v>0</v>
      </c>
      <c r="AN187" s="31">
        <f t="shared" si="113"/>
        <v>0</v>
      </c>
      <c r="AO187" s="32"/>
      <c r="AP187" s="32"/>
      <c r="AQ187" s="33"/>
      <c r="AR187" s="33"/>
      <c r="AS187" s="33"/>
      <c r="AT187" s="34"/>
      <c r="AU187" s="34"/>
      <c r="AV187" s="35">
        <f t="shared" si="122"/>
        <v>0.89091893772671327</v>
      </c>
      <c r="AW187" s="35">
        <f t="shared" si="122"/>
        <v>0.8494081903917714</v>
      </c>
      <c r="AX187" s="36">
        <f t="shared" si="122"/>
        <v>0.99932486603006387</v>
      </c>
      <c r="AY187" s="36">
        <f t="shared" si="122"/>
        <v>0.96788302106860891</v>
      </c>
    </row>
    <row r="188" spans="1:51" x14ac:dyDescent="0.3">
      <c r="A188" s="73">
        <v>6.25</v>
      </c>
      <c r="B188" s="2" t="str">
        <f>IF(AND('Graph-outputs'!$DA$2=TRUE, OR('Graph-outputs'!$DB$1=13, 'Graph-outputs'!$DB$1=14)), 'Calcs-control4'!A188, "")</f>
        <v/>
      </c>
      <c r="F188">
        <v>18</v>
      </c>
      <c r="G188" s="29">
        <f t="shared" si="118"/>
        <v>0.96842969325163542</v>
      </c>
      <c r="H188" s="29">
        <f t="shared" si="118"/>
        <v>0.99598603991772605</v>
      </c>
      <c r="I188" s="29">
        <f t="shared" si="118"/>
        <v>0.77183121360157503</v>
      </c>
      <c r="J188" s="29">
        <f t="shared" si="118"/>
        <v>0.99549009599086757</v>
      </c>
      <c r="K188" s="29">
        <f t="shared" si="118"/>
        <v>0</v>
      </c>
      <c r="L188" s="30">
        <f t="shared" si="115"/>
        <v>0</v>
      </c>
      <c r="M188" s="31">
        <f t="shared" si="119"/>
        <v>0</v>
      </c>
      <c r="N188" s="32"/>
      <c r="O188" s="32"/>
      <c r="P188" s="33"/>
      <c r="Q188" s="33"/>
      <c r="R188" s="33"/>
      <c r="S188" s="34"/>
      <c r="T188" s="34"/>
      <c r="U188" s="35">
        <f t="shared" si="120"/>
        <v>0.96249984616166639</v>
      </c>
      <c r="V188" s="35">
        <f t="shared" si="120"/>
        <v>0.94220252313949182</v>
      </c>
      <c r="W188" s="36">
        <f t="shared" si="120"/>
        <v>0.99988623263300969</v>
      </c>
      <c r="X188" s="36">
        <f t="shared" si="120"/>
        <v>0.99006223876148969</v>
      </c>
      <c r="AG188">
        <f t="shared" si="116"/>
        <v>15.151195897440212</v>
      </c>
      <c r="AH188" s="29">
        <f t="shared" si="121"/>
        <v>0.88215731024671573</v>
      </c>
      <c r="AI188" s="29">
        <f t="shared" si="121"/>
        <v>0.98819093698814031</v>
      </c>
      <c r="AJ188" s="29">
        <f t="shared" si="121"/>
        <v>0.2587007625342419</v>
      </c>
      <c r="AK188" s="29">
        <f t="shared" si="121"/>
        <v>0.98583417157955588</v>
      </c>
      <c r="AL188" s="29">
        <f t="shared" si="121"/>
        <v>0</v>
      </c>
      <c r="AM188" s="30">
        <f t="shared" si="117"/>
        <v>0</v>
      </c>
      <c r="AN188" s="31">
        <f t="shared" si="113"/>
        <v>0</v>
      </c>
      <c r="AO188" s="32"/>
      <c r="AP188" s="32"/>
      <c r="AQ188" s="33"/>
      <c r="AR188" s="33"/>
      <c r="AS188" s="33"/>
      <c r="AT188" s="34"/>
      <c r="AU188" s="34"/>
      <c r="AV188" s="35">
        <f t="shared" si="122"/>
        <v>0.91262253432954121</v>
      </c>
      <c r="AW188" s="35">
        <f t="shared" si="122"/>
        <v>0.87661985479966376</v>
      </c>
      <c r="AX188" s="36">
        <f t="shared" si="122"/>
        <v>0.99954268016246106</v>
      </c>
      <c r="AY188" s="36">
        <f t="shared" si="122"/>
        <v>0.97497667127099874</v>
      </c>
    </row>
    <row r="189" spans="1:51" x14ac:dyDescent="0.3">
      <c r="A189" s="73">
        <v>6.5</v>
      </c>
      <c r="B189" s="2" t="str">
        <f>IF(AND('Graph-outputs'!$DA$2=TRUE, OR('Graph-outputs'!$DB$1=13, 'Graph-outputs'!$DB$1=14)), 'Calcs-control4'!A189, "")</f>
        <v/>
      </c>
      <c r="F189">
        <v>19</v>
      </c>
      <c r="G189" s="29">
        <f t="shared" si="118"/>
        <v>0.98090836101087753</v>
      </c>
      <c r="H189" s="29">
        <f t="shared" si="118"/>
        <v>0.99723999369248706</v>
      </c>
      <c r="I189" s="29">
        <f t="shared" si="118"/>
        <v>0.85302638416000254</v>
      </c>
      <c r="J189" s="29">
        <f t="shared" si="118"/>
        <v>0.99696556969585348</v>
      </c>
      <c r="K189" s="29">
        <f t="shared" si="118"/>
        <v>0</v>
      </c>
      <c r="L189" s="30">
        <f t="shared" si="115"/>
        <v>0</v>
      </c>
      <c r="M189" s="31">
        <f t="shared" si="119"/>
        <v>9.973387645971965E-2</v>
      </c>
      <c r="N189" s="32"/>
      <c r="O189" s="32"/>
      <c r="P189" s="33"/>
      <c r="Q189" s="33"/>
      <c r="R189" s="33"/>
      <c r="S189" s="34"/>
      <c r="T189" s="34"/>
      <c r="U189" s="35">
        <f t="shared" si="120"/>
        <v>0.97205869882747742</v>
      </c>
      <c r="V189" s="35">
        <f t="shared" si="120"/>
        <v>0.955577992265494</v>
      </c>
      <c r="W189" s="36">
        <f t="shared" si="120"/>
        <v>0.99992756755572043</v>
      </c>
      <c r="X189" s="36">
        <f t="shared" si="120"/>
        <v>0.99271924966338787</v>
      </c>
      <c r="AG189">
        <f t="shared" si="116"/>
        <v>15.934227459578645</v>
      </c>
      <c r="AH189" s="29">
        <f t="shared" si="121"/>
        <v>0.91625633673374229</v>
      </c>
      <c r="AI189" s="29">
        <f t="shared" si="121"/>
        <v>0.99123290428834476</v>
      </c>
      <c r="AJ189" s="29">
        <f t="shared" si="121"/>
        <v>0.4568292679838748</v>
      </c>
      <c r="AK189" s="29">
        <f t="shared" si="121"/>
        <v>0.98967605269721981</v>
      </c>
      <c r="AL189" s="29">
        <f t="shared" si="121"/>
        <v>0</v>
      </c>
      <c r="AM189" s="30">
        <f t="shared" si="117"/>
        <v>0</v>
      </c>
      <c r="AN189" s="31">
        <f t="shared" si="113"/>
        <v>0</v>
      </c>
      <c r="AO189" s="32"/>
      <c r="AP189" s="32"/>
      <c r="AQ189" s="33"/>
      <c r="AR189" s="33"/>
      <c r="AS189" s="33"/>
      <c r="AT189" s="34"/>
      <c r="AU189" s="34"/>
      <c r="AV189" s="35">
        <f t="shared" si="122"/>
        <v>0.9307986032285962</v>
      </c>
      <c r="AW189" s="35">
        <f t="shared" si="122"/>
        <v>0.89992206922164253</v>
      </c>
      <c r="AX189" s="36">
        <f t="shared" si="122"/>
        <v>0.9996928513764437</v>
      </c>
      <c r="AY189" s="36">
        <f t="shared" si="122"/>
        <v>0.98068644068457922</v>
      </c>
    </row>
    <row r="190" spans="1:51" x14ac:dyDescent="0.3">
      <c r="A190" s="73">
        <v>6.75</v>
      </c>
      <c r="B190" s="2" t="str">
        <f>IF(AND('Graph-outputs'!$DA$2=TRUE, OR('Graph-outputs'!$DB$1=13, 'Graph-outputs'!$DB$1=14)), 'Calcs-control4'!A190, "")</f>
        <v/>
      </c>
      <c r="F190">
        <v>20</v>
      </c>
      <c r="G190" s="29">
        <f t="shared" si="118"/>
        <v>0.98862171294077583</v>
      </c>
      <c r="H190" s="29">
        <f t="shared" si="118"/>
        <v>0.99809633408057818</v>
      </c>
      <c r="I190" s="29">
        <f t="shared" si="118"/>
        <v>0.90627781709210353</v>
      </c>
      <c r="J190" s="29">
        <f t="shared" si="118"/>
        <v>0.99795056299350926</v>
      </c>
      <c r="K190" s="29">
        <f t="shared" si="118"/>
        <v>0</v>
      </c>
      <c r="L190" s="30">
        <f t="shared" si="115"/>
        <v>0</v>
      </c>
      <c r="M190" s="31">
        <f t="shared" si="119"/>
        <v>0.21991500182829071</v>
      </c>
      <c r="N190" s="32"/>
      <c r="O190" s="32"/>
      <c r="P190" s="33"/>
      <c r="Q190" s="33"/>
      <c r="R190" s="33"/>
      <c r="S190" s="34"/>
      <c r="T190" s="34"/>
      <c r="U190" s="35">
        <f t="shared" si="120"/>
        <v>0.97913692932880858</v>
      </c>
      <c r="V190" s="35">
        <f t="shared" si="120"/>
        <v>0.96578380434037503</v>
      </c>
      <c r="W190" s="36">
        <f t="shared" si="120"/>
        <v>0.99995301577136442</v>
      </c>
      <c r="X190" s="36">
        <f t="shared" si="120"/>
        <v>0.99462703816387965</v>
      </c>
      <c r="AG190">
        <f t="shared" si="116"/>
        <v>16.75772701061085</v>
      </c>
      <c r="AH190" s="29">
        <f t="shared" si="121"/>
        <v>0.94256317584900939</v>
      </c>
      <c r="AI190" s="29">
        <f t="shared" si="121"/>
        <v>0.99358529067273105</v>
      </c>
      <c r="AJ190" s="29">
        <f t="shared" si="121"/>
        <v>0.61270357969006239</v>
      </c>
      <c r="AK190" s="29">
        <f t="shared" si="121"/>
        <v>0.99258873803498537</v>
      </c>
      <c r="AL190" s="29">
        <f t="shared" si="121"/>
        <v>0</v>
      </c>
      <c r="AM190" s="30">
        <f t="shared" si="117"/>
        <v>0</v>
      </c>
      <c r="AN190" s="31">
        <f t="shared" si="113"/>
        <v>0</v>
      </c>
      <c r="AO190" s="32"/>
      <c r="AP190" s="32"/>
      <c r="AQ190" s="33"/>
      <c r="AR190" s="33"/>
      <c r="AS190" s="33"/>
      <c r="AT190" s="34"/>
      <c r="AU190" s="34"/>
      <c r="AV190" s="35">
        <f t="shared" si="122"/>
        <v>0.94582689681888099</v>
      </c>
      <c r="AW190" s="35">
        <f t="shared" si="122"/>
        <v>0.91964911660731186</v>
      </c>
      <c r="AX190" s="36">
        <f t="shared" si="122"/>
        <v>0.99979529942587897</v>
      </c>
      <c r="AY190" s="36">
        <f t="shared" si="122"/>
        <v>0.98523092959603709</v>
      </c>
    </row>
    <row r="191" spans="1:51" x14ac:dyDescent="0.3">
      <c r="A191" s="73">
        <v>7</v>
      </c>
      <c r="B191" s="2" t="str">
        <f>IF(AND('Graph-outputs'!$DA$2=TRUE, OR('Graph-outputs'!$DB$1=13, 'Graph-outputs'!$DB$1=14)), 'Calcs-control4'!A191, "")</f>
        <v/>
      </c>
      <c r="F191">
        <v>21</v>
      </c>
      <c r="G191" s="29">
        <f t="shared" si="118"/>
        <v>0.99329100611680632</v>
      </c>
      <c r="H191" s="29">
        <f t="shared" si="118"/>
        <v>0.99868232180740213</v>
      </c>
      <c r="I191" s="29">
        <f t="shared" si="118"/>
        <v>0.94071403400153741</v>
      </c>
      <c r="J191" s="29">
        <f t="shared" si="118"/>
        <v>0.99860991910217334</v>
      </c>
      <c r="K191" s="29">
        <f t="shared" si="118"/>
        <v>0</v>
      </c>
      <c r="L191" s="30">
        <f t="shared" si="115"/>
        <v>0</v>
      </c>
      <c r="M191" s="31">
        <f t="shared" si="119"/>
        <v>0.32461671705782025</v>
      </c>
      <c r="N191" s="32"/>
      <c r="O191" s="32"/>
      <c r="P191" s="33"/>
      <c r="Q191" s="33"/>
      <c r="R191" s="33"/>
      <c r="S191" s="34"/>
      <c r="T191" s="34"/>
      <c r="U191" s="35">
        <f t="shared" si="120"/>
        <v>0.98438343984516896</v>
      </c>
      <c r="V191" s="35">
        <f t="shared" si="120"/>
        <v>0.97357919444498442</v>
      </c>
      <c r="W191" s="36">
        <f t="shared" si="120"/>
        <v>0.99996896210895014</v>
      </c>
      <c r="X191" s="36">
        <f t="shared" si="120"/>
        <v>0.9960053130408475</v>
      </c>
      <c r="AG191">
        <f t="shared" si="116"/>
        <v>17.623785983633894</v>
      </c>
      <c r="AH191" s="29">
        <f t="shared" si="121"/>
        <v>0.9620280948080201</v>
      </c>
      <c r="AI191" s="29">
        <f t="shared" si="121"/>
        <v>0.99537542126238809</v>
      </c>
      <c r="AJ191" s="29">
        <f t="shared" si="121"/>
        <v>0.7315918625367861</v>
      </c>
      <c r="AK191" s="29">
        <f t="shared" si="121"/>
        <v>0.99476049783930942</v>
      </c>
      <c r="AL191" s="29">
        <f t="shared" si="121"/>
        <v>0</v>
      </c>
      <c r="AM191" s="30">
        <f t="shared" si="117"/>
        <v>0</v>
      </c>
      <c r="AN191" s="31">
        <f t="shared" si="113"/>
        <v>0</v>
      </c>
      <c r="AO191" s="32"/>
      <c r="AP191" s="32"/>
      <c r="AQ191" s="33"/>
      <c r="AR191" s="33"/>
      <c r="AS191" s="33"/>
      <c r="AT191" s="34"/>
      <c r="AU191" s="34"/>
      <c r="AV191" s="35">
        <f t="shared" si="122"/>
        <v>0.95809077909926965</v>
      </c>
      <c r="AW191" s="35">
        <f t="shared" si="122"/>
        <v>0.93615496571664525</v>
      </c>
      <c r="AX191" s="36">
        <f t="shared" si="122"/>
        <v>0.99986450679525651</v>
      </c>
      <c r="AY191" s="36">
        <f t="shared" si="122"/>
        <v>0.98880784762775342</v>
      </c>
    </row>
    <row r="192" spans="1:51" x14ac:dyDescent="0.3">
      <c r="A192" s="73">
        <v>7.25</v>
      </c>
      <c r="B192" s="2" t="str">
        <f>IF(AND('Graph-outputs'!$DA$2=TRUE, OR('Graph-outputs'!$DB$1=13, 'Graph-outputs'!$DB$1=14)), 'Calcs-control4'!A192, "")</f>
        <v/>
      </c>
      <c r="F192">
        <v>22</v>
      </c>
      <c r="G192" s="29">
        <f t="shared" si="118"/>
        <v>0.99607200524036743</v>
      </c>
      <c r="H192" s="29">
        <f t="shared" si="118"/>
        <v>0.99908433915370198</v>
      </c>
      <c r="I192" s="29">
        <f t="shared" si="118"/>
        <v>0.96272614514515287</v>
      </c>
      <c r="J192" s="29">
        <f t="shared" si="118"/>
        <v>0.99905274603864591</v>
      </c>
      <c r="K192" s="29">
        <f t="shared" si="118"/>
        <v>0</v>
      </c>
      <c r="L192" s="30">
        <f t="shared" si="115"/>
        <v>0</v>
      </c>
      <c r="M192" s="31">
        <f t="shared" si="119"/>
        <v>0.41556122124961303</v>
      </c>
      <c r="N192" s="32"/>
      <c r="O192" s="32"/>
      <c r="P192" s="33"/>
      <c r="Q192" s="33"/>
      <c r="R192" s="33"/>
      <c r="S192" s="34"/>
      <c r="T192" s="34"/>
      <c r="U192" s="35">
        <f t="shared" si="120"/>
        <v>0.98827789583739134</v>
      </c>
      <c r="V192" s="35">
        <f t="shared" si="120"/>
        <v>0.97954216184966802</v>
      </c>
      <c r="W192" s="36">
        <f t="shared" si="120"/>
        <v>0.99997912878700268</v>
      </c>
      <c r="X192" s="36">
        <f t="shared" si="120"/>
        <v>0.99700746175956267</v>
      </c>
      <c r="AG192">
        <f t="shared" si="116"/>
        <v>18.534603899458592</v>
      </c>
      <c r="AH192" s="29">
        <f t="shared" si="121"/>
        <v>0.97582343530833282</v>
      </c>
      <c r="AI192" s="29">
        <f t="shared" si="121"/>
        <v>0.99671558147462347</v>
      </c>
      <c r="AJ192" s="29">
        <f t="shared" si="121"/>
        <v>0.8193913994395331</v>
      </c>
      <c r="AK192" s="29">
        <f t="shared" si="121"/>
        <v>0.99635266537236034</v>
      </c>
      <c r="AL192" s="29">
        <f t="shared" si="121"/>
        <v>0</v>
      </c>
      <c r="AM192" s="30">
        <f t="shared" si="117"/>
        <v>0</v>
      </c>
      <c r="AN192" s="31">
        <f t="shared" si="113"/>
        <v>3.8021910101817546E-2</v>
      </c>
      <c r="AO192" s="32"/>
      <c r="AP192" s="32"/>
      <c r="AQ192" s="33"/>
      <c r="AR192" s="33"/>
      <c r="AS192" s="33"/>
      <c r="AT192" s="34"/>
      <c r="AU192" s="34"/>
      <c r="AV192" s="35">
        <f t="shared" si="122"/>
        <v>0.9679657829649938</v>
      </c>
      <c r="AW192" s="35">
        <f t="shared" si="122"/>
        <v>0.94980164273307244</v>
      </c>
      <c r="AX192" s="36">
        <f t="shared" si="122"/>
        <v>0.99991083959732152</v>
      </c>
      <c r="AY192" s="36">
        <f t="shared" si="122"/>
        <v>0.99159241940119103</v>
      </c>
    </row>
    <row r="193" spans="1:51" x14ac:dyDescent="0.3">
      <c r="A193" s="73">
        <v>7.5</v>
      </c>
      <c r="B193" s="2" t="str">
        <f>IF(AND('Graph-outputs'!$DA$2=TRUE, OR('Graph-outputs'!$DB$1=13, 'Graph-outputs'!$DB$1=14)), 'Calcs-control4'!A193, "")</f>
        <v/>
      </c>
      <c r="F193">
        <v>23</v>
      </c>
      <c r="G193" s="29">
        <f t="shared" si="118"/>
        <v>0.99770863651320774</v>
      </c>
      <c r="H193" s="29">
        <f t="shared" si="118"/>
        <v>0.99936098269165452</v>
      </c>
      <c r="I193" s="29">
        <f t="shared" si="118"/>
        <v>0.97666632804500564</v>
      </c>
      <c r="J193" s="29">
        <f t="shared" si="118"/>
        <v>0.9993512731666796</v>
      </c>
      <c r="K193" s="29">
        <f t="shared" si="118"/>
        <v>0</v>
      </c>
      <c r="L193" s="30">
        <f t="shared" si="115"/>
        <v>0</v>
      </c>
      <c r="M193" s="31">
        <f t="shared" si="119"/>
        <v>0.49436288751282209</v>
      </c>
      <c r="N193" s="32"/>
      <c r="O193" s="32"/>
      <c r="P193" s="33"/>
      <c r="Q193" s="33"/>
      <c r="R193" s="33"/>
      <c r="S193" s="34"/>
      <c r="T193" s="34"/>
      <c r="U193" s="35">
        <f t="shared" si="120"/>
        <v>0.99117410849009546</v>
      </c>
      <c r="V193" s="35">
        <f t="shared" si="120"/>
        <v>0.98411177457491361</v>
      </c>
      <c r="W193" s="36">
        <f t="shared" si="120"/>
        <v>0.9999857210744918</v>
      </c>
      <c r="X193" s="36">
        <f t="shared" si="120"/>
        <v>0.99774098009871282</v>
      </c>
      <c r="AG193">
        <f t="shared" si="116"/>
        <v>19.49249395270925</v>
      </c>
      <c r="AH193" s="29">
        <f t="shared" si="121"/>
        <v>0.98518054817284995</v>
      </c>
      <c r="AI193" s="29">
        <f t="shared" si="121"/>
        <v>0.99770236711552363</v>
      </c>
      <c r="AJ193" s="29">
        <f t="shared" si="121"/>
        <v>0.88210410577876996</v>
      </c>
      <c r="AK193" s="29">
        <f t="shared" si="121"/>
        <v>0.99750013726667019</v>
      </c>
      <c r="AL193" s="29">
        <f t="shared" si="121"/>
        <v>0</v>
      </c>
      <c r="AM193" s="30">
        <f t="shared" si="117"/>
        <v>0</v>
      </c>
      <c r="AN193" s="31">
        <f t="shared" si="113"/>
        <v>0.16096841582162513</v>
      </c>
      <c r="AO193" s="32"/>
      <c r="AP193" s="32"/>
      <c r="AQ193" s="33"/>
      <c r="AR193" s="33"/>
      <c r="AS193" s="33"/>
      <c r="AT193" s="34"/>
      <c r="AU193" s="34"/>
      <c r="AV193" s="35">
        <f t="shared" si="122"/>
        <v>0.97580978720041245</v>
      </c>
      <c r="AW193" s="35">
        <f t="shared" si="122"/>
        <v>0.96094838993141518</v>
      </c>
      <c r="AX193" s="36">
        <f t="shared" si="122"/>
        <v>0.99994160823346556</v>
      </c>
      <c r="AY193" s="36">
        <f t="shared" si="122"/>
        <v>0.99373694661708467</v>
      </c>
    </row>
    <row r="194" spans="1:51" x14ac:dyDescent="0.3">
      <c r="A194" s="73">
        <v>7.75</v>
      </c>
      <c r="B194" s="2" t="str">
        <f>IF(AND('Graph-outputs'!$DA$2=TRUE, OR('Graph-outputs'!$DB$1=13, 'Graph-outputs'!$DB$1=14)), 'Calcs-control4'!A194, "")</f>
        <v/>
      </c>
      <c r="F194">
        <v>24</v>
      </c>
      <c r="G194" s="29">
        <f t="shared" si="118"/>
        <v>0.99866407582037708</v>
      </c>
      <c r="H194" s="29">
        <f t="shared" si="118"/>
        <v>0.99955200908684283</v>
      </c>
      <c r="I194" s="29">
        <f t="shared" si="118"/>
        <v>0.98543141807776147</v>
      </c>
      <c r="J194" s="29">
        <f t="shared" si="118"/>
        <v>0.9995533648754088</v>
      </c>
      <c r="K194" s="29">
        <f t="shared" si="118"/>
        <v>0</v>
      </c>
      <c r="L194" s="30">
        <f t="shared" si="115"/>
        <v>0</v>
      </c>
      <c r="M194" s="31">
        <f t="shared" si="119"/>
        <v>0.56250848014834443</v>
      </c>
      <c r="N194" s="32"/>
      <c r="O194" s="32"/>
      <c r="P194" s="33"/>
      <c r="Q194" s="33"/>
      <c r="R194" s="33"/>
      <c r="S194" s="34"/>
      <c r="T194" s="34"/>
      <c r="U194" s="35">
        <f t="shared" si="120"/>
        <v>0.99333272459042665</v>
      </c>
      <c r="V194" s="35">
        <f t="shared" si="120"/>
        <v>0.98762111568126465</v>
      </c>
      <c r="W194" s="36">
        <f t="shared" si="120"/>
        <v>0.99999006654342304</v>
      </c>
      <c r="X194" s="36">
        <f t="shared" si="120"/>
        <v>0.99828153317123203</v>
      </c>
      <c r="AG194">
        <f t="shared" si="116"/>
        <v>20.499888886619559</v>
      </c>
      <c r="AH194" s="29">
        <f t="shared" si="121"/>
        <v>0.99125272536801867</v>
      </c>
      <c r="AI194" s="29">
        <f t="shared" si="121"/>
        <v>0.99841687776556753</v>
      </c>
      <c r="AJ194" s="29">
        <f t="shared" si="121"/>
        <v>0.9253890708433048</v>
      </c>
      <c r="AK194" s="29">
        <f t="shared" si="121"/>
        <v>0.99831300560951353</v>
      </c>
      <c r="AL194" s="29">
        <f t="shared" si="121"/>
        <v>0</v>
      </c>
      <c r="AM194" s="30">
        <f t="shared" si="117"/>
        <v>0</v>
      </c>
      <c r="AN194" s="31">
        <f t="shared" si="113"/>
        <v>0.27407931506078442</v>
      </c>
      <c r="AO194" s="32"/>
      <c r="AP194" s="32"/>
      <c r="AQ194" s="33"/>
      <c r="AR194" s="33"/>
      <c r="AS194" s="33"/>
      <c r="AT194" s="34"/>
      <c r="AU194" s="34"/>
      <c r="AV194" s="35">
        <f t="shared" si="122"/>
        <v>0.98195519041051915</v>
      </c>
      <c r="AW194" s="35">
        <f t="shared" si="122"/>
        <v>0.96994211217041304</v>
      </c>
      <c r="AX194" s="36">
        <f t="shared" si="122"/>
        <v>0.99996189654069745</v>
      </c>
      <c r="AY194" s="36">
        <f t="shared" si="122"/>
        <v>0.99537134763979929</v>
      </c>
    </row>
    <row r="195" spans="1:51" x14ac:dyDescent="0.3">
      <c r="A195" s="73">
        <v>8</v>
      </c>
      <c r="B195" s="2" t="str">
        <f>IF(AND('Graph-outputs'!$DA$2=TRUE, OR('Graph-outputs'!$DB$1=13, 'Graph-outputs'!$DB$1=14)), 'Calcs-control4'!A195, "")</f>
        <v/>
      </c>
      <c r="F195">
        <v>25</v>
      </c>
      <c r="G195" s="29">
        <f t="shared" si="118"/>
        <v>0.99921934090999798</v>
      </c>
      <c r="H195" s="29">
        <f t="shared" si="118"/>
        <v>0.99968441786380591</v>
      </c>
      <c r="I195" s="29">
        <f t="shared" si="118"/>
        <v>0.99091382549712081</v>
      </c>
      <c r="J195" s="29">
        <f t="shared" si="118"/>
        <v>0.99969079486928147</v>
      </c>
      <c r="K195" s="29">
        <f t="shared" si="118"/>
        <v>0</v>
      </c>
      <c r="L195" s="30">
        <f t="shared" si="115"/>
        <v>0</v>
      </c>
      <c r="M195" s="31">
        <f t="shared" si="119"/>
        <v>0.62134806310767488</v>
      </c>
      <c r="N195" s="32"/>
      <c r="O195" s="32"/>
      <c r="P195" s="33"/>
      <c r="Q195" s="33"/>
      <c r="R195" s="33"/>
      <c r="S195" s="34"/>
      <c r="T195" s="34"/>
      <c r="U195" s="35">
        <f t="shared" si="120"/>
        <v>0.99494565433727367</v>
      </c>
      <c r="V195" s="35">
        <f t="shared" si="120"/>
        <v>0.99032270497866481</v>
      </c>
      <c r="W195" s="36">
        <f t="shared" si="120"/>
        <v>0.99999297706322288</v>
      </c>
      <c r="X195" s="36">
        <f t="shared" si="120"/>
        <v>0.99868263863940432</v>
      </c>
      <c r="AG195">
        <f t="shared" si="116"/>
        <v>21.559347171444852</v>
      </c>
      <c r="AH195" s="29">
        <f t="shared" si="121"/>
        <v>0.99502380461310014</v>
      </c>
      <c r="AI195" s="29">
        <f t="shared" si="121"/>
        <v>0.99892558876389992</v>
      </c>
      <c r="AJ195" s="29">
        <f t="shared" si="121"/>
        <v>0.95423927966024569</v>
      </c>
      <c r="AK195" s="29">
        <f t="shared" si="121"/>
        <v>0.99887899253533163</v>
      </c>
      <c r="AL195" s="29">
        <f t="shared" si="121"/>
        <v>0</v>
      </c>
      <c r="AM195" s="30">
        <f t="shared" si="117"/>
        <v>0</v>
      </c>
      <c r="AN195" s="31">
        <f t="shared" si="113"/>
        <v>0.37707549949528074</v>
      </c>
      <c r="AO195" s="32"/>
      <c r="AP195" s="32"/>
      <c r="AQ195" s="33"/>
      <c r="AR195" s="33"/>
      <c r="AS195" s="33"/>
      <c r="AT195" s="34"/>
      <c r="AU195" s="34"/>
      <c r="AV195" s="35">
        <f t="shared" si="122"/>
        <v>0.98670328172335542</v>
      </c>
      <c r="AW195" s="35">
        <f t="shared" si="122"/>
        <v>0.97710948769328387</v>
      </c>
      <c r="AX195" s="36">
        <f t="shared" si="122"/>
        <v>0.99997519410482516</v>
      </c>
      <c r="AY195" s="36">
        <f t="shared" si="122"/>
        <v>0.9966044618307428</v>
      </c>
    </row>
    <row r="196" spans="1:51" x14ac:dyDescent="0.3">
      <c r="A196" s="73">
        <v>8.25</v>
      </c>
      <c r="B196" s="2" t="str">
        <f>IF(AND('Graph-outputs'!$DA$2=TRUE, OR('Graph-outputs'!$DB$1=13, 'Graph-outputs'!$DB$1=14)), 'Calcs-control4'!A196, "")</f>
        <v/>
      </c>
      <c r="F196">
        <v>26</v>
      </c>
      <c r="G196" s="29">
        <f t="shared" si="118"/>
        <v>0.99954161607725944</v>
      </c>
      <c r="H196" s="29">
        <f t="shared" si="118"/>
        <v>0.99977657369758521</v>
      </c>
      <c r="I196" s="29">
        <f t="shared" si="118"/>
        <v>0.99433116030038282</v>
      </c>
      <c r="J196" s="29">
        <f t="shared" si="118"/>
        <v>0.99978470527252505</v>
      </c>
      <c r="K196" s="29">
        <f t="shared" si="118"/>
        <v>0</v>
      </c>
      <c r="L196" s="30">
        <f t="shared" si="115"/>
        <v>0</v>
      </c>
      <c r="M196" s="31">
        <f t="shared" si="119"/>
        <v>0.67209362849070498</v>
      </c>
      <c r="N196" s="32"/>
      <c r="O196" s="32"/>
      <c r="P196" s="33"/>
      <c r="Q196" s="33"/>
      <c r="R196" s="33"/>
      <c r="S196" s="34"/>
      <c r="T196" s="34"/>
      <c r="U196" s="35">
        <f t="shared" si="120"/>
        <v>0.99615420981214986</v>
      </c>
      <c r="V196" s="35">
        <f t="shared" si="120"/>
        <v>0.99240797698944505</v>
      </c>
      <c r="W196" s="36">
        <f t="shared" si="120"/>
        <v>0.99999495684669393</v>
      </c>
      <c r="X196" s="36">
        <f t="shared" si="120"/>
        <v>0.99898234605988268</v>
      </c>
      <c r="AG196">
        <f t="shared" si="116"/>
        <v>22.673559502181952</v>
      </c>
      <c r="AH196" s="29">
        <f t="shared" si="121"/>
        <v>0.99726727866737308</v>
      </c>
      <c r="AI196" s="29">
        <f t="shared" si="121"/>
        <v>0.99928171296394719</v>
      </c>
      <c r="AJ196" s="29">
        <f t="shared" si="121"/>
        <v>0.97280129857019992</v>
      </c>
      <c r="AK196" s="29">
        <f t="shared" si="121"/>
        <v>0.99926635910204231</v>
      </c>
      <c r="AL196" s="29">
        <f t="shared" si="121"/>
        <v>0</v>
      </c>
      <c r="AM196" s="30">
        <f t="shared" si="117"/>
        <v>0</v>
      </c>
      <c r="AN196" s="31">
        <f t="shared" si="113"/>
        <v>0.46987988366803379</v>
      </c>
      <c r="AO196" s="32"/>
      <c r="AP196" s="32"/>
      <c r="AQ196" s="33"/>
      <c r="AR196" s="33"/>
      <c r="AS196" s="33"/>
      <c r="AT196" s="34"/>
      <c r="AU196" s="34"/>
      <c r="AV196" s="35">
        <f t="shared" si="122"/>
        <v>0.9903208284368703</v>
      </c>
      <c r="AW196" s="35">
        <f t="shared" si="122"/>
        <v>0.982750972437199</v>
      </c>
      <c r="AX196" s="36">
        <f t="shared" si="122"/>
        <v>0.99998386754429314</v>
      </c>
      <c r="AY196" s="36">
        <f t="shared" si="122"/>
        <v>0.99752589523116841</v>
      </c>
    </row>
    <row r="197" spans="1:51" x14ac:dyDescent="0.3">
      <c r="A197" s="73">
        <v>8.5</v>
      </c>
      <c r="B197" s="2" t="str">
        <f>IF(AND('Graph-outputs'!$DA$2=TRUE, OR('Graph-outputs'!$DB$1=13, 'Graph-outputs'!$DB$1=14)), 'Calcs-control4'!A197, "")</f>
        <v/>
      </c>
      <c r="F197">
        <v>27</v>
      </c>
      <c r="G197" s="29">
        <f t="shared" si="118"/>
        <v>0.99972894794380185</v>
      </c>
      <c r="H197" s="29">
        <f t="shared" si="118"/>
        <v>0.99984099431119311</v>
      </c>
      <c r="I197" s="29">
        <f t="shared" si="118"/>
        <v>0.99645739398848387</v>
      </c>
      <c r="J197" s="29">
        <f t="shared" si="118"/>
        <v>0.99984920470672378</v>
      </c>
      <c r="K197" s="29">
        <f t="shared" si="118"/>
        <v>0</v>
      </c>
      <c r="L197" s="30">
        <f t="shared" si="115"/>
        <v>0</v>
      </c>
      <c r="M197" s="31">
        <f t="shared" si="119"/>
        <v>0.71582305962976056</v>
      </c>
      <c r="N197" s="32"/>
      <c r="O197" s="32"/>
      <c r="P197" s="33"/>
      <c r="Q197" s="33"/>
      <c r="R197" s="33"/>
      <c r="S197" s="34"/>
      <c r="T197" s="34"/>
      <c r="U197" s="35">
        <f t="shared" si="120"/>
        <v>0.99706250958550924</v>
      </c>
      <c r="V197" s="35">
        <f t="shared" si="120"/>
        <v>0.99402212567947268</v>
      </c>
      <c r="W197" s="36">
        <f t="shared" si="120"/>
        <v>0.99999632379266368</v>
      </c>
      <c r="X197" s="36">
        <f t="shared" si="120"/>
        <v>0.9992078557012618</v>
      </c>
      <c r="AG197">
        <f t="shared" si="116"/>
        <v>23.845355632098787</v>
      </c>
      <c r="AH197" s="29">
        <f t="shared" si="121"/>
        <v>0.9985479505739282</v>
      </c>
      <c r="AI197" s="29">
        <f t="shared" si="121"/>
        <v>0.99952686158326487</v>
      </c>
      <c r="AJ197" s="29">
        <f t="shared" si="121"/>
        <v>0.984328906454916</v>
      </c>
      <c r="AK197" s="29">
        <f t="shared" si="121"/>
        <v>0.99952699302392278</v>
      </c>
      <c r="AL197" s="29">
        <f t="shared" si="121"/>
        <v>0</v>
      </c>
      <c r="AM197" s="30">
        <f t="shared" si="117"/>
        <v>0</v>
      </c>
      <c r="AN197" s="31">
        <f t="shared" si="113"/>
        <v>0.55261078691326215</v>
      </c>
      <c r="AO197" s="32"/>
      <c r="AP197" s="32"/>
      <c r="AQ197" s="33"/>
      <c r="AR197" s="33"/>
      <c r="AS197" s="33"/>
      <c r="AT197" s="34"/>
      <c r="AU197" s="34"/>
      <c r="AV197" s="35">
        <f t="shared" si="122"/>
        <v>0.99303873815269461</v>
      </c>
      <c r="AW197" s="35">
        <f t="shared" si="122"/>
        <v>0.98713677301232372</v>
      </c>
      <c r="AX197" s="36">
        <f t="shared" si="122"/>
        <v>0.99998950440743817</v>
      </c>
      <c r="AY197" s="36">
        <f t="shared" si="122"/>
        <v>0.99820819380377568</v>
      </c>
    </row>
    <row r="198" spans="1:51" x14ac:dyDescent="0.3">
      <c r="A198" s="73">
        <v>8.75</v>
      </c>
      <c r="B198" s="2" t="str">
        <f>IF(AND('Graph-outputs'!$DA$2=TRUE, OR('Graph-outputs'!$DB$1=13, 'Graph-outputs'!$DB$1=14)), 'Calcs-control4'!A198, "")</f>
        <v/>
      </c>
      <c r="F198">
        <v>28</v>
      </c>
      <c r="G198" s="29">
        <f t="shared" si="118"/>
        <v>0.99983827674279124</v>
      </c>
      <c r="H198" s="29">
        <f t="shared" si="118"/>
        <v>0.99988623398599907</v>
      </c>
      <c r="I198" s="29">
        <f t="shared" si="118"/>
        <v>0.99777985436068251</v>
      </c>
      <c r="J198" s="29">
        <f t="shared" si="118"/>
        <v>0.99989373969813422</v>
      </c>
      <c r="K198" s="29">
        <f t="shared" si="118"/>
        <v>0</v>
      </c>
      <c r="L198" s="30">
        <f t="shared" si="115"/>
        <v>0</v>
      </c>
      <c r="M198" s="31">
        <f t="shared" si="119"/>
        <v>0.75348756899825875</v>
      </c>
      <c r="N198" s="32"/>
      <c r="O198" s="32"/>
      <c r="P198" s="33"/>
      <c r="Q198" s="33"/>
      <c r="R198" s="33"/>
      <c r="S198" s="34"/>
      <c r="T198" s="34"/>
      <c r="U198" s="35">
        <f t="shared" si="120"/>
        <v>0.99774735069224019</v>
      </c>
      <c r="V198" s="35">
        <f t="shared" si="120"/>
        <v>0.99527537352437923</v>
      </c>
      <c r="W198" s="36">
        <f t="shared" si="120"/>
        <v>0.99999728129798626</v>
      </c>
      <c r="X198" s="36">
        <f t="shared" si="120"/>
        <v>0.99937872265423811</v>
      </c>
      <c r="AG198">
        <f t="shared" si="116"/>
        <v>25.07771155942881</v>
      </c>
      <c r="AH198" s="29">
        <f t="shared" si="121"/>
        <v>0.9992511343063436</v>
      </c>
      <c r="AI198" s="29">
        <f t="shared" si="121"/>
        <v>0.99969283041061152</v>
      </c>
      <c r="AJ198" s="29">
        <f t="shared" si="121"/>
        <v>0.99124117145337809</v>
      </c>
      <c r="AK198" s="29">
        <f t="shared" si="121"/>
        <v>0.99969943458076338</v>
      </c>
      <c r="AL198" s="29">
        <f t="shared" si="121"/>
        <v>0</v>
      </c>
      <c r="AM198" s="30">
        <f t="shared" si="117"/>
        <v>0</v>
      </c>
      <c r="AN198" s="31">
        <f t="shared" si="113"/>
        <v>0.62556694886135977</v>
      </c>
      <c r="AO198" s="32"/>
      <c r="AP198" s="32"/>
      <c r="AQ198" s="33"/>
      <c r="AR198" s="33"/>
      <c r="AS198" s="33"/>
      <c r="AT198" s="34"/>
      <c r="AU198" s="34"/>
      <c r="AV198" s="35">
        <f t="shared" si="122"/>
        <v>0.99505252305107272</v>
      </c>
      <c r="AW198" s="35">
        <f t="shared" si="122"/>
        <v>0.99050471887951841</v>
      </c>
      <c r="AX198" s="36">
        <f t="shared" si="122"/>
        <v>0.99999315925608623</v>
      </c>
      <c r="AY198" s="36">
        <f t="shared" si="122"/>
        <v>0.9987091555245392</v>
      </c>
    </row>
    <row r="199" spans="1:51" x14ac:dyDescent="0.3">
      <c r="A199" s="73">
        <v>9</v>
      </c>
      <c r="B199" s="2" t="str">
        <f>IF(AND('Graph-outputs'!$DA$2=TRUE, OR('Graph-outputs'!$DB$1=13, 'Graph-outputs'!$DB$1=14)), 'Calcs-control4'!A199, "")</f>
        <v/>
      </c>
      <c r="F199">
        <v>29</v>
      </c>
      <c r="G199" s="29">
        <f t="shared" si="118"/>
        <v>0.99990247649024333</v>
      </c>
      <c r="H199" s="29">
        <f t="shared" si="118"/>
        <v>0.99991815586896526</v>
      </c>
      <c r="I199" s="29">
        <f t="shared" si="118"/>
        <v>0.99860319956353827</v>
      </c>
      <c r="J199" s="29">
        <f t="shared" si="118"/>
        <v>0.99992465886142567</v>
      </c>
      <c r="K199" s="29">
        <f t="shared" si="118"/>
        <v>0</v>
      </c>
      <c r="L199" s="30">
        <f t="shared" si="115"/>
        <v>0</v>
      </c>
      <c r="M199" s="31">
        <f t="shared" si="119"/>
        <v>0.78592120174546665</v>
      </c>
      <c r="N199" s="32"/>
      <c r="O199" s="32"/>
      <c r="P199" s="33"/>
      <c r="Q199" s="33"/>
      <c r="R199" s="33"/>
      <c r="S199" s="34"/>
      <c r="T199" s="34"/>
      <c r="U199" s="35">
        <f t="shared" si="120"/>
        <v>0.99826546149516693</v>
      </c>
      <c r="V199" s="35">
        <f t="shared" si="120"/>
        <v>0.9962515019955317</v>
      </c>
      <c r="W199" s="36">
        <f t="shared" si="120"/>
        <v>0.99999796137119312</v>
      </c>
      <c r="X199" s="36">
        <f t="shared" si="120"/>
        <v>0.99950908784305337</v>
      </c>
      <c r="AG199">
        <f t="shared" si="116"/>
        <v>26.373757085482247</v>
      </c>
      <c r="AH199" s="29">
        <f t="shared" si="121"/>
        <v>0.99962369378906712</v>
      </c>
      <c r="AI199" s="29">
        <f t="shared" si="121"/>
        <v>0.99980336787956581</v>
      </c>
      <c r="AJ199" s="29">
        <f t="shared" si="121"/>
        <v>0.99524586755833389</v>
      </c>
      <c r="AK199" s="29">
        <f t="shared" si="121"/>
        <v>0.99981166569112767</v>
      </c>
      <c r="AL199" s="29">
        <f t="shared" si="121"/>
        <v>0</v>
      </c>
      <c r="AM199" s="30">
        <f t="shared" si="117"/>
        <v>0</v>
      </c>
      <c r="AN199" s="31">
        <f t="shared" si="113"/>
        <v>0.68920527630341089</v>
      </c>
      <c r="AO199" s="32"/>
      <c r="AP199" s="32"/>
      <c r="AQ199" s="33"/>
      <c r="AR199" s="33"/>
      <c r="AS199" s="33"/>
      <c r="AT199" s="34"/>
      <c r="AU199" s="34"/>
      <c r="AV199" s="35">
        <f t="shared" si="122"/>
        <v>0.99652420690576959</v>
      </c>
      <c r="AW199" s="35">
        <f t="shared" si="122"/>
        <v>0.99305984287404747</v>
      </c>
      <c r="AX199" s="36">
        <f t="shared" si="122"/>
        <v>0.9999955266222712</v>
      </c>
      <c r="AY199" s="36">
        <f t="shared" si="122"/>
        <v>0.99907412751699465</v>
      </c>
    </row>
    <row r="200" spans="1:51" x14ac:dyDescent="0.3">
      <c r="A200" s="73">
        <v>9.25</v>
      </c>
      <c r="B200" s="2" t="str">
        <f>IF(AND('Graph-outputs'!$DA$2=TRUE, OR('Graph-outputs'!$DB$1=13, 'Graph-outputs'!$DB$1=14)), 'Calcs-control4'!A200, "")</f>
        <v/>
      </c>
      <c r="F200">
        <v>30</v>
      </c>
      <c r="G200" s="29">
        <f t="shared" si="118"/>
        <v>0.99994047898795368</v>
      </c>
      <c r="H200" s="29">
        <f t="shared" si="118"/>
        <v>0.99994079191500851</v>
      </c>
      <c r="I200" s="29">
        <f t="shared" si="118"/>
        <v>0.99911692396563778</v>
      </c>
      <c r="J200" s="29">
        <f t="shared" si="118"/>
        <v>0.99994624618168415</v>
      </c>
      <c r="K200" s="29">
        <f t="shared" si="118"/>
        <v>0</v>
      </c>
      <c r="L200" s="30">
        <f t="shared" si="115"/>
        <v>0</v>
      </c>
      <c r="M200" s="31">
        <f t="shared" si="119"/>
        <v>0.81385136818652049</v>
      </c>
      <c r="N200" s="32"/>
      <c r="O200" s="32"/>
      <c r="P200" s="33"/>
      <c r="Q200" s="33"/>
      <c r="R200" s="33"/>
      <c r="S200" s="34"/>
      <c r="T200" s="34"/>
      <c r="U200" s="35">
        <f t="shared" si="120"/>
        <v>0.99865882217068491</v>
      </c>
      <c r="V200" s="35">
        <f t="shared" si="120"/>
        <v>0.99701429662004981</v>
      </c>
      <c r="W200" s="36">
        <f t="shared" si="120"/>
        <v>0.9999984508837676</v>
      </c>
      <c r="X200" s="36">
        <f t="shared" si="120"/>
        <v>0.99960923795231849</v>
      </c>
      <c r="AG200">
        <f t="shared" si="116"/>
        <v>27.736783763369349</v>
      </c>
      <c r="AH200" s="29">
        <f t="shared" si="121"/>
        <v>0.99981490856375399</v>
      </c>
      <c r="AI200" s="29">
        <f t="shared" si="121"/>
        <v>0.99987581878494813</v>
      </c>
      <c r="AJ200" s="29">
        <f t="shared" si="121"/>
        <v>0.99749012127109615</v>
      </c>
      <c r="AK200" s="29">
        <f t="shared" si="121"/>
        <v>0.99988355349630409</v>
      </c>
      <c r="AL200" s="29">
        <f t="shared" si="121"/>
        <v>0</v>
      </c>
      <c r="AM200" s="30">
        <f t="shared" si="117"/>
        <v>0</v>
      </c>
      <c r="AN200" s="31">
        <f t="shared" si="113"/>
        <v>0.74411295652907639</v>
      </c>
      <c r="AO200" s="32"/>
      <c r="AP200" s="32"/>
      <c r="AQ200" s="33"/>
      <c r="AR200" s="33"/>
      <c r="AS200" s="33"/>
      <c r="AT200" s="34"/>
      <c r="AU200" s="34"/>
      <c r="AV200" s="35">
        <f t="shared" si="122"/>
        <v>0.99758527470227543</v>
      </c>
      <c r="AW200" s="35">
        <f t="shared" si="122"/>
        <v>0.9949753908289467</v>
      </c>
      <c r="AX200" s="36">
        <f t="shared" si="122"/>
        <v>0.99999706059331295</v>
      </c>
      <c r="AY200" s="36">
        <f t="shared" si="122"/>
        <v>0.99933817353962839</v>
      </c>
    </row>
    <row r="201" spans="1:51" x14ac:dyDescent="0.3">
      <c r="A201" s="73">
        <v>9.5</v>
      </c>
      <c r="B201" s="2" t="str">
        <f>IF(AND('Graph-outputs'!$DA$2=TRUE, OR('Graph-outputs'!$DB$1=13, 'Graph-outputs'!$DB$1=14)), 'Calcs-control4'!A201, "")</f>
        <v/>
      </c>
      <c r="F201">
        <v>31</v>
      </c>
      <c r="G201" s="29">
        <f t="shared" si="118"/>
        <v>0.99996319076761653</v>
      </c>
      <c r="H201" s="29">
        <f t="shared" si="118"/>
        <v>0.99995692481904797</v>
      </c>
      <c r="I201" s="29">
        <f t="shared" si="118"/>
        <v>0.99943850770053444</v>
      </c>
      <c r="J201" s="29">
        <f t="shared" si="118"/>
        <v>0.99996140501536201</v>
      </c>
      <c r="K201" s="29">
        <f t="shared" si="118"/>
        <v>0</v>
      </c>
      <c r="L201" s="30">
        <f t="shared" si="115"/>
        <v>0</v>
      </c>
      <c r="M201" s="31">
        <f t="shared" si="119"/>
        <v>0.83790966744806428</v>
      </c>
      <c r="N201" s="32"/>
      <c r="O201" s="32"/>
      <c r="P201" s="33"/>
      <c r="Q201" s="33"/>
      <c r="R201" s="33"/>
      <c r="S201" s="34"/>
      <c r="T201" s="34"/>
      <c r="U201" s="35">
        <f t="shared" si="120"/>
        <v>0.99895856456575094</v>
      </c>
      <c r="V201" s="35">
        <f t="shared" si="120"/>
        <v>0.99761241079916307</v>
      </c>
      <c r="W201" s="36">
        <f t="shared" si="120"/>
        <v>0.9999988077759796</v>
      </c>
      <c r="X201" s="36">
        <f t="shared" si="120"/>
        <v>0.99968670106258517</v>
      </c>
      <c r="AG201">
        <f t="shared" si="116"/>
        <v>29.170253257523047</v>
      </c>
      <c r="AH201" s="29">
        <f t="shared" si="121"/>
        <v>0.99991041892272148</v>
      </c>
      <c r="AI201" s="29">
        <f t="shared" si="121"/>
        <v>0.99992257576090982</v>
      </c>
      <c r="AJ201" s="29">
        <f t="shared" si="121"/>
        <v>0.99870856996179713</v>
      </c>
      <c r="AK201" s="29">
        <f t="shared" si="121"/>
        <v>0.99992889888373704</v>
      </c>
      <c r="AL201" s="29">
        <f t="shared" si="121"/>
        <v>0</v>
      </c>
      <c r="AM201" s="30">
        <f t="shared" si="117"/>
        <v>0</v>
      </c>
      <c r="AN201" s="31">
        <f t="shared" si="113"/>
        <v>0.7909759483487836</v>
      </c>
      <c r="AO201" s="32"/>
      <c r="AP201" s="32"/>
      <c r="AQ201" s="33"/>
      <c r="AR201" s="33"/>
      <c r="AS201" s="33"/>
      <c r="AT201" s="34"/>
      <c r="AU201" s="34"/>
      <c r="AV201" s="35">
        <f t="shared" si="122"/>
        <v>0.9983402674170434</v>
      </c>
      <c r="AW201" s="35">
        <f t="shared" si="122"/>
        <v>0.99639493028406678</v>
      </c>
      <c r="AX201" s="36">
        <f t="shared" si="122"/>
        <v>0.99999805627889082</v>
      </c>
      <c r="AY201" s="36">
        <f t="shared" si="122"/>
        <v>0.99952803566057047</v>
      </c>
    </row>
    <row r="202" spans="1:51" x14ac:dyDescent="0.3">
      <c r="A202" s="73">
        <v>9.75</v>
      </c>
      <c r="B202" s="2" t="str">
        <f>IF(AND('Graph-outputs'!$DA$2=TRUE, OR('Graph-outputs'!$DB$1=13, 'Graph-outputs'!$DB$1=14)), 'Calcs-control4'!A202, "")</f>
        <v/>
      </c>
      <c r="F202">
        <v>32</v>
      </c>
      <c r="G202" s="29">
        <f t="shared" ref="G202:K217" si="123">IF(1-EXP(-0.23*(G118-G$165))&lt;0, 0, 1-EXP(-0.23*(G118-G$165)))</f>
        <v>0.99997691272820555</v>
      </c>
      <c r="H202" s="29">
        <f t="shared" si="123"/>
        <v>0.99996848250310044</v>
      </c>
      <c r="I202" s="29">
        <f t="shared" si="123"/>
        <v>0.99964066485312209</v>
      </c>
      <c r="J202" s="29">
        <f t="shared" si="123"/>
        <v>0.99997211205265879</v>
      </c>
      <c r="K202" s="29">
        <f t="shared" si="123"/>
        <v>0</v>
      </c>
      <c r="L202" s="30">
        <f t="shared" si="115"/>
        <v>0</v>
      </c>
      <c r="M202" s="31">
        <f t="shared" si="119"/>
        <v>0.85864249791638192</v>
      </c>
      <c r="N202" s="32"/>
      <c r="O202" s="32"/>
      <c r="P202" s="33"/>
      <c r="Q202" s="33"/>
      <c r="R202" s="33"/>
      <c r="S202" s="34"/>
      <c r="T202" s="34"/>
      <c r="U202" s="35">
        <f t="shared" ref="U202:X217" si="124">IF(1-EXP(-0.23*(U118-U$165))&lt;0, 0, 1-EXP(-0.23*(U118-U$165)))</f>
        <v>0.9991878302586793</v>
      </c>
      <c r="V202" s="35">
        <f t="shared" si="124"/>
        <v>0.99808303441658464</v>
      </c>
      <c r="W202" s="36">
        <f t="shared" si="124"/>
        <v>0.99999907119679088</v>
      </c>
      <c r="X202" s="36">
        <f t="shared" si="124"/>
        <v>0.99974701987701431</v>
      </c>
      <c r="AG202">
        <f t="shared" si="116"/>
        <v>30.677806135251387</v>
      </c>
      <c r="AH202" s="29">
        <f t="shared" ref="AH202:AL217" si="125">IF(1-EXP(-0.23*(AH118-AH$165))&lt;0, 0, 1-EXP(-0.23*(AH118-AH$165)))</f>
        <v>0.99995709071620875</v>
      </c>
      <c r="AI202" s="29">
        <f t="shared" si="125"/>
        <v>0.99995230532382184</v>
      </c>
      <c r="AJ202" s="29">
        <f t="shared" si="125"/>
        <v>0.99935074886569586</v>
      </c>
      <c r="AK202" s="29">
        <f t="shared" si="125"/>
        <v>0.99995708722623944</v>
      </c>
      <c r="AL202" s="29">
        <f t="shared" si="125"/>
        <v>0</v>
      </c>
      <c r="AM202" s="30">
        <f t="shared" si="117"/>
        <v>0</v>
      </c>
      <c r="AN202" s="31">
        <f t="shared" si="113"/>
        <v>0.83054603422402185</v>
      </c>
      <c r="AO202" s="32"/>
      <c r="AP202" s="32"/>
      <c r="AQ202" s="33"/>
      <c r="AR202" s="33"/>
      <c r="AS202" s="33"/>
      <c r="AT202" s="34"/>
      <c r="AU202" s="34"/>
      <c r="AV202" s="35">
        <f t="shared" ref="AV202:AY217" si="126">IF(1-EXP(-0.23*(AV118-AV$165))&lt;0, 0, 1-EXP(-0.23*(AV118-AV$165)))</f>
        <v>0.99887066265439894</v>
      </c>
      <c r="AW202" s="35">
        <f t="shared" si="126"/>
        <v>0.99743521457816542</v>
      </c>
      <c r="AX202" s="36">
        <f t="shared" si="126"/>
        <v>0.99999870457986817</v>
      </c>
      <c r="AY202" s="36">
        <f t="shared" si="126"/>
        <v>0.99966384831455157</v>
      </c>
    </row>
    <row r="203" spans="1:51" x14ac:dyDescent="0.3">
      <c r="A203" s="73">
        <v>10</v>
      </c>
      <c r="B203" s="2" t="str">
        <f>IF(AND('Graph-outputs'!$DA$2=TRUE, OR('Graph-outputs'!$DB$1=13, 'Graph-outputs'!$DB$1=14)), 'Calcs-control4'!A203, "")</f>
        <v/>
      </c>
      <c r="F203">
        <v>33</v>
      </c>
      <c r="G203" s="29">
        <f t="shared" si="123"/>
        <v>0.99998530285461762</v>
      </c>
      <c r="H203" s="29">
        <f t="shared" si="123"/>
        <v>0.99997680612516082</v>
      </c>
      <c r="I203" s="29">
        <f t="shared" si="123"/>
        <v>0.99976839194294576</v>
      </c>
      <c r="J203" s="29">
        <f t="shared" si="123"/>
        <v>0.99997971951739084</v>
      </c>
      <c r="K203" s="29">
        <f t="shared" si="123"/>
        <v>0</v>
      </c>
      <c r="L203" s="30">
        <f t="shared" si="115"/>
        <v>0</v>
      </c>
      <c r="M203" s="31">
        <f t="shared" si="119"/>
        <v>0.87652112793977233</v>
      </c>
      <c r="N203" s="32"/>
      <c r="O203" s="32"/>
      <c r="P203" s="33"/>
      <c r="Q203" s="33"/>
      <c r="R203" s="33"/>
      <c r="S203" s="34"/>
      <c r="T203" s="34"/>
      <c r="U203" s="35">
        <f t="shared" si="124"/>
        <v>0.99936386587203907</v>
      </c>
      <c r="V203" s="35">
        <f t="shared" si="124"/>
        <v>0.99845466098613267</v>
      </c>
      <c r="W203" s="36">
        <f t="shared" si="124"/>
        <v>0.99999926793199201</v>
      </c>
      <c r="X203" s="36">
        <f t="shared" si="124"/>
        <v>0.99979430014867332</v>
      </c>
      <c r="AG203">
        <f t="shared" si="116"/>
        <v>32.263271112647949</v>
      </c>
      <c r="AH203" s="29">
        <f t="shared" si="125"/>
        <v>0.99997953089828029</v>
      </c>
      <c r="AI203" s="29">
        <f t="shared" si="125"/>
        <v>0.99997094325650948</v>
      </c>
      <c r="AJ203" s="29">
        <f t="shared" si="125"/>
        <v>0.99968013224411345</v>
      </c>
      <c r="AK203" s="29">
        <f t="shared" si="125"/>
        <v>0.99997437130226141</v>
      </c>
      <c r="AL203" s="29">
        <f t="shared" si="125"/>
        <v>0</v>
      </c>
      <c r="AM203" s="30">
        <f t="shared" si="117"/>
        <v>0</v>
      </c>
      <c r="AN203" s="31">
        <f t="shared" si="113"/>
        <v>0.86360857064467533</v>
      </c>
      <c r="AO203" s="32"/>
      <c r="AP203" s="32"/>
      <c r="AQ203" s="33"/>
      <c r="AR203" s="33"/>
      <c r="AS203" s="33"/>
      <c r="AT203" s="34"/>
      <c r="AU203" s="34"/>
      <c r="AV203" s="35">
        <f t="shared" si="126"/>
        <v>0.99923874431586601</v>
      </c>
      <c r="AW203" s="35">
        <f t="shared" si="126"/>
        <v>0.99818947704263106</v>
      </c>
      <c r="AX203" s="36">
        <f t="shared" si="126"/>
        <v>0.99999912858080287</v>
      </c>
      <c r="AY203" s="36">
        <f t="shared" si="126"/>
        <v>0.99976059097147818</v>
      </c>
    </row>
    <row r="204" spans="1:51" x14ac:dyDescent="0.3">
      <c r="F204">
        <v>34</v>
      </c>
      <c r="G204" s="29">
        <f t="shared" si="123"/>
        <v>0.9999904989244458</v>
      </c>
      <c r="H204" s="29">
        <f t="shared" si="123"/>
        <v>0.99998283263307852</v>
      </c>
      <c r="I204" s="29">
        <f t="shared" si="123"/>
        <v>0.9998495625890379</v>
      </c>
      <c r="J204" s="29">
        <f t="shared" si="123"/>
        <v>0.99998515702131774</v>
      </c>
      <c r="K204" s="29">
        <f t="shared" si="123"/>
        <v>0</v>
      </c>
      <c r="L204" s="30">
        <f t="shared" si="115"/>
        <v>0</v>
      </c>
      <c r="M204" s="31">
        <f t="shared" si="119"/>
        <v>0.89195103229041717</v>
      </c>
      <c r="N204" s="32"/>
      <c r="O204" s="32"/>
      <c r="P204" s="33"/>
      <c r="Q204" s="33"/>
      <c r="R204" s="33"/>
      <c r="S204" s="34"/>
      <c r="T204" s="34"/>
      <c r="U204" s="35">
        <f t="shared" si="124"/>
        <v>0.99949956043678179</v>
      </c>
      <c r="V204" s="35">
        <f t="shared" si="124"/>
        <v>0.99874917583378386</v>
      </c>
      <c r="W204" s="36">
        <f t="shared" si="124"/>
        <v>0.99999941653151525</v>
      </c>
      <c r="X204" s="36">
        <f t="shared" si="124"/>
        <v>0.99983160167750551</v>
      </c>
      <c r="AG204">
        <f t="shared" si="116"/>
        <v>33.930674778341483</v>
      </c>
      <c r="AH204" s="29">
        <f t="shared" si="125"/>
        <v>0.99999021213634331</v>
      </c>
      <c r="AI204" s="29">
        <f t="shared" si="125"/>
        <v>0.99998247406062102</v>
      </c>
      <c r="AJ204" s="29">
        <f t="shared" si="125"/>
        <v>0.99984503465668517</v>
      </c>
      <c r="AK204" s="29">
        <f t="shared" si="125"/>
        <v>0.99998483547274364</v>
      </c>
      <c r="AL204" s="29">
        <f t="shared" si="125"/>
        <v>0</v>
      </c>
      <c r="AM204" s="30">
        <f t="shared" si="117"/>
        <v>0</v>
      </c>
      <c r="AN204" s="31">
        <f t="shared" si="113"/>
        <v>0.89095282492175987</v>
      </c>
      <c r="AO204" s="32"/>
      <c r="AP204" s="32"/>
      <c r="AQ204" s="33"/>
      <c r="AR204" s="33"/>
      <c r="AS204" s="33"/>
      <c r="AT204" s="34"/>
      <c r="AU204" s="34"/>
      <c r="AV204" s="35">
        <f t="shared" si="126"/>
        <v>0.99949123926541317</v>
      </c>
      <c r="AW204" s="35">
        <f t="shared" si="126"/>
        <v>0.99873087253242321</v>
      </c>
      <c r="AX204" s="36">
        <f t="shared" si="126"/>
        <v>0.99999940748853877</v>
      </c>
      <c r="AY204" s="36">
        <f t="shared" si="126"/>
        <v>0.99982928650266811</v>
      </c>
    </row>
    <row r="205" spans="1:51" x14ac:dyDescent="0.3">
      <c r="F205">
        <v>35</v>
      </c>
      <c r="G205" s="29">
        <f t="shared" si="123"/>
        <v>0.9999937604249054</v>
      </c>
      <c r="H205" s="29">
        <f t="shared" si="123"/>
        <v>0.99998721947523606</v>
      </c>
      <c r="I205" s="29">
        <f t="shared" si="123"/>
        <v>0.99990148071277507</v>
      </c>
      <c r="J205" s="29">
        <f t="shared" si="123"/>
        <v>0.99998906689147893</v>
      </c>
      <c r="K205" s="29">
        <f t="shared" si="123"/>
        <v>0</v>
      </c>
      <c r="L205" s="30">
        <f t="shared" si="115"/>
        <v>0</v>
      </c>
      <c r="M205" s="31">
        <f t="shared" si="119"/>
        <v>0.90528039536195792</v>
      </c>
      <c r="N205" s="32"/>
      <c r="O205" s="32"/>
      <c r="P205" s="33"/>
      <c r="Q205" s="33"/>
      <c r="R205" s="33"/>
      <c r="S205" s="34"/>
      <c r="T205" s="34"/>
      <c r="U205" s="35">
        <f t="shared" si="124"/>
        <v>0.99960457472733744</v>
      </c>
      <c r="V205" s="35">
        <f t="shared" si="124"/>
        <v>0.99898343326701111</v>
      </c>
      <c r="W205" s="36">
        <f t="shared" si="124"/>
        <v>0.99999952999242292</v>
      </c>
      <c r="X205" s="36">
        <f t="shared" si="124"/>
        <v>0.99986121854494281</v>
      </c>
      <c r="AG205">
        <f t="shared" si="116"/>
        <v>35.684251819780471</v>
      </c>
      <c r="AH205" s="29">
        <f t="shared" si="125"/>
        <v>0.99999527725113824</v>
      </c>
      <c r="AI205" s="29">
        <f t="shared" si="125"/>
        <v>0.99998952129006935</v>
      </c>
      <c r="AJ205" s="29">
        <f t="shared" si="125"/>
        <v>0.99992588934999749</v>
      </c>
      <c r="AK205" s="29">
        <f t="shared" si="125"/>
        <v>0.99999109797109953</v>
      </c>
      <c r="AL205" s="29">
        <f t="shared" si="125"/>
        <v>0</v>
      </c>
      <c r="AM205" s="30">
        <f t="shared" si="117"/>
        <v>0</v>
      </c>
      <c r="AN205" s="31">
        <f t="shared" si="113"/>
        <v>0.91334637791990381</v>
      </c>
      <c r="AO205" s="32"/>
      <c r="AP205" s="32"/>
      <c r="AQ205" s="33"/>
      <c r="AR205" s="33"/>
      <c r="AS205" s="33"/>
      <c r="AT205" s="34"/>
      <c r="AU205" s="34"/>
      <c r="AV205" s="35">
        <f t="shared" si="126"/>
        <v>0.9996625750634045</v>
      </c>
      <c r="AW205" s="35">
        <f t="shared" si="126"/>
        <v>0.99911584074045034</v>
      </c>
      <c r="AX205" s="36">
        <f t="shared" si="126"/>
        <v>0.99999959224465551</v>
      </c>
      <c r="AY205" s="36">
        <f t="shared" si="126"/>
        <v>0.99987796620831271</v>
      </c>
    </row>
    <row r="206" spans="1:51" x14ac:dyDescent="0.3">
      <c r="F206">
        <v>36</v>
      </c>
      <c r="G206" s="29">
        <f t="shared" si="123"/>
        <v>0.99999583630384847</v>
      </c>
      <c r="H206" s="29">
        <f t="shared" si="123"/>
        <v>0.99999043007003352</v>
      </c>
      <c r="I206" s="29">
        <f t="shared" si="123"/>
        <v>0.99993492228591163</v>
      </c>
      <c r="J206" s="29">
        <f t="shared" si="123"/>
        <v>0.9999918952559399</v>
      </c>
      <c r="K206" s="29">
        <f t="shared" si="123"/>
        <v>0</v>
      </c>
      <c r="L206" s="30">
        <f t="shared" si="115"/>
        <v>0</v>
      </c>
      <c r="M206" s="31">
        <f t="shared" si="119"/>
        <v>0.91680774900577444</v>
      </c>
      <c r="N206" s="32"/>
      <c r="O206" s="32"/>
      <c r="P206" s="33"/>
      <c r="Q206" s="33"/>
      <c r="R206" s="33"/>
      <c r="S206" s="34"/>
      <c r="T206" s="34"/>
      <c r="U206" s="35">
        <f t="shared" si="124"/>
        <v>0.99968617212816613</v>
      </c>
      <c r="V206" s="35">
        <f t="shared" si="124"/>
        <v>0.99917044920734444</v>
      </c>
      <c r="W206" s="36">
        <f t="shared" si="124"/>
        <v>0.99999961752403699</v>
      </c>
      <c r="X206" s="36">
        <f t="shared" si="124"/>
        <v>0.99988488104376549</v>
      </c>
      <c r="AG206">
        <f t="shared" si="116"/>
        <v>37.528455778024103</v>
      </c>
      <c r="AH206" s="29">
        <f t="shared" si="125"/>
        <v>0.99999768546839851</v>
      </c>
      <c r="AI206" s="29">
        <f t="shared" si="125"/>
        <v>0.99999378097335889</v>
      </c>
      <c r="AJ206" s="29">
        <f t="shared" si="125"/>
        <v>0.99996486421707365</v>
      </c>
      <c r="AK206" s="29">
        <f t="shared" si="125"/>
        <v>0.99999480765102078</v>
      </c>
      <c r="AL206" s="29">
        <f t="shared" si="125"/>
        <v>0</v>
      </c>
      <c r="AM206" s="30">
        <f t="shared" si="117"/>
        <v>0</v>
      </c>
      <c r="AN206" s="31">
        <f t="shared" si="113"/>
        <v>0.93151456596737559</v>
      </c>
      <c r="AO206" s="32"/>
      <c r="AP206" s="32"/>
      <c r="AQ206" s="33"/>
      <c r="AR206" s="33"/>
      <c r="AS206" s="33"/>
      <c r="AT206" s="34"/>
      <c r="AU206" s="34"/>
      <c r="AV206" s="35">
        <f t="shared" si="126"/>
        <v>0.99977768171352543</v>
      </c>
      <c r="AW206" s="35">
        <f t="shared" si="126"/>
        <v>0.99938722844573558</v>
      </c>
      <c r="AX206" s="36">
        <f t="shared" si="126"/>
        <v>0.99999971563663526</v>
      </c>
      <c r="AY206" s="36">
        <f t="shared" si="126"/>
        <v>0.9999124302753345</v>
      </c>
    </row>
    <row r="207" spans="1:51" x14ac:dyDescent="0.3">
      <c r="F207">
        <v>37</v>
      </c>
      <c r="G207" s="29">
        <f t="shared" si="123"/>
        <v>0.99999717649840492</v>
      </c>
      <c r="H207" s="29">
        <f t="shared" si="123"/>
        <v>0.99999279258450591</v>
      </c>
      <c r="I207" s="29">
        <f t="shared" si="123"/>
        <v>0.99995662482900194</v>
      </c>
      <c r="J207" s="29">
        <f t="shared" si="123"/>
        <v>0.99999395360805154</v>
      </c>
      <c r="K207" s="29">
        <f t="shared" si="123"/>
        <v>0</v>
      </c>
      <c r="L207" s="30">
        <f t="shared" si="115"/>
        <v>0</v>
      </c>
      <c r="M207" s="31">
        <f t="shared" si="119"/>
        <v>0.9267887580616565</v>
      </c>
      <c r="N207" s="32"/>
      <c r="O207" s="32"/>
      <c r="P207" s="33"/>
      <c r="Q207" s="33"/>
      <c r="R207" s="33"/>
      <c r="S207" s="34"/>
      <c r="T207" s="34"/>
      <c r="U207" s="35">
        <f t="shared" si="124"/>
        <v>0.99974983102095927</v>
      </c>
      <c r="V207" s="35">
        <f t="shared" si="124"/>
        <v>0.99932030437627706</v>
      </c>
      <c r="W207" s="36">
        <f t="shared" si="124"/>
        <v>0.99999968572277442</v>
      </c>
      <c r="X207" s="36">
        <f t="shared" si="124"/>
        <v>0.99990390197424406</v>
      </c>
      <c r="AG207">
        <f t="shared" si="116"/>
        <v>39.467970358353305</v>
      </c>
      <c r="AH207" s="29">
        <f t="shared" si="125"/>
        <v>0.9999988406302317</v>
      </c>
      <c r="AI207" s="29">
        <f t="shared" si="125"/>
        <v>0.99999633072136807</v>
      </c>
      <c r="AJ207" s="29">
        <f t="shared" si="125"/>
        <v>0.99998341092619136</v>
      </c>
      <c r="AK207" s="29">
        <f t="shared" si="125"/>
        <v>0.99999698581679741</v>
      </c>
      <c r="AL207" s="29">
        <f t="shared" si="125"/>
        <v>0</v>
      </c>
      <c r="AM207" s="30">
        <f t="shared" si="117"/>
        <v>0</v>
      </c>
      <c r="AN207" s="31">
        <f t="shared" si="113"/>
        <v>0.94612540100361675</v>
      </c>
      <c r="AO207" s="32"/>
      <c r="AP207" s="32"/>
      <c r="AQ207" s="33"/>
      <c r="AR207" s="33"/>
      <c r="AS207" s="33"/>
      <c r="AT207" s="34"/>
      <c r="AU207" s="34"/>
      <c r="AV207" s="35">
        <f t="shared" si="126"/>
        <v>0.99985431654901535</v>
      </c>
      <c r="AW207" s="35">
        <f t="shared" si="126"/>
        <v>0.99957706829050108</v>
      </c>
      <c r="AX207" s="36">
        <f t="shared" si="126"/>
        <v>0.99999979881041146</v>
      </c>
      <c r="AY207" s="36">
        <f t="shared" si="126"/>
        <v>0.99993683544494771</v>
      </c>
    </row>
    <row r="208" spans="1:51" x14ac:dyDescent="0.3">
      <c r="F208">
        <v>38</v>
      </c>
      <c r="G208" s="29">
        <f t="shared" si="123"/>
        <v>0.99999805429775557</v>
      </c>
      <c r="H208" s="29">
        <f t="shared" si="123"/>
        <v>0.99999454050559489</v>
      </c>
      <c r="I208" s="29">
        <f t="shared" si="123"/>
        <v>0.99997082085793987</v>
      </c>
      <c r="J208" s="29">
        <f t="shared" si="123"/>
        <v>0.99999546059916722</v>
      </c>
      <c r="K208" s="29">
        <f t="shared" si="123"/>
        <v>0</v>
      </c>
      <c r="L208" s="30">
        <f t="shared" si="115"/>
        <v>0</v>
      </c>
      <c r="M208" s="31">
        <f t="shared" si="119"/>
        <v>0.93544219554400121</v>
      </c>
      <c r="N208" s="32"/>
      <c r="O208" s="32"/>
      <c r="P208" s="33"/>
      <c r="Q208" s="33"/>
      <c r="R208" s="33"/>
      <c r="S208" s="34"/>
      <c r="T208" s="34"/>
      <c r="U208" s="35">
        <f t="shared" si="124"/>
        <v>0.9997996970715739</v>
      </c>
      <c r="V208" s="35">
        <f t="shared" si="124"/>
        <v>0.99944082946156465</v>
      </c>
      <c r="W208" s="36">
        <f t="shared" si="124"/>
        <v>0.99999973936293207</v>
      </c>
      <c r="X208" s="36">
        <f t="shared" si="124"/>
        <v>0.99991928321311652</v>
      </c>
      <c r="AG208">
        <f t="shared" si="116"/>
        <v>41.507721325427532</v>
      </c>
      <c r="AH208" s="29">
        <f t="shared" si="125"/>
        <v>0.99999940295479484</v>
      </c>
      <c r="AI208" s="29">
        <f t="shared" si="125"/>
        <v>0.99999784426545069</v>
      </c>
      <c r="AJ208" s="29">
        <f t="shared" si="125"/>
        <v>0.99999216234966393</v>
      </c>
      <c r="AK208" s="29">
        <f t="shared" si="125"/>
        <v>0.99999825547164767</v>
      </c>
      <c r="AL208" s="29">
        <f t="shared" si="125"/>
        <v>0</v>
      </c>
      <c r="AM208" s="30">
        <f t="shared" si="117"/>
        <v>0</v>
      </c>
      <c r="AN208" s="31">
        <f t="shared" si="113"/>
        <v>0.95777991153669995</v>
      </c>
      <c r="AO208" s="32"/>
      <c r="AP208" s="32"/>
      <c r="AQ208" s="33"/>
      <c r="AR208" s="33"/>
      <c r="AS208" s="33"/>
      <c r="AT208" s="34"/>
      <c r="AU208" s="34"/>
      <c r="AV208" s="35">
        <f t="shared" si="126"/>
        <v>0.99990493252275225</v>
      </c>
      <c r="AW208" s="35">
        <f t="shared" si="126"/>
        <v>0.99970896430477629</v>
      </c>
      <c r="AX208" s="36">
        <f t="shared" si="126"/>
        <v>0.99999985544835879</v>
      </c>
      <c r="AY208" s="36">
        <f t="shared" si="126"/>
        <v>0.99995414124683946</v>
      </c>
    </row>
    <row r="209" spans="6:51" x14ac:dyDescent="0.3">
      <c r="F209">
        <v>39</v>
      </c>
      <c r="G209" s="29">
        <f t="shared" si="123"/>
        <v>0.99999863762650676</v>
      </c>
      <c r="H209" s="29">
        <f t="shared" si="123"/>
        <v>0.99999584075172121</v>
      </c>
      <c r="I209" s="29">
        <f t="shared" si="123"/>
        <v>0.99998018357397944</v>
      </c>
      <c r="J209" s="29">
        <f t="shared" si="123"/>
        <v>0.99999657053787128</v>
      </c>
      <c r="K209" s="29">
        <f t="shared" si="123"/>
        <v>0</v>
      </c>
      <c r="L209" s="30">
        <f t="shared" si="115"/>
        <v>0</v>
      </c>
      <c r="M209" s="31">
        <f t="shared" si="119"/>
        <v>0.94295516650027777</v>
      </c>
      <c r="N209" s="32"/>
      <c r="O209" s="32"/>
      <c r="P209" s="33"/>
      <c r="Q209" s="33"/>
      <c r="R209" s="33"/>
      <c r="S209" s="34"/>
      <c r="T209" s="34"/>
      <c r="U209" s="35">
        <f t="shared" si="124"/>
        <v>0.9998389180311551</v>
      </c>
      <c r="V209" s="35">
        <f t="shared" si="124"/>
        <v>0.99953812589723312</v>
      </c>
      <c r="W209" s="36">
        <f t="shared" si="124"/>
        <v>0.9999997819347819</v>
      </c>
      <c r="X209" s="36">
        <f t="shared" si="124"/>
        <v>0.99993179376791408</v>
      </c>
      <c r="AG209">
        <f t="shared" si="116"/>
        <v>43.652889013197147</v>
      </c>
      <c r="AH209" s="29">
        <f t="shared" si="125"/>
        <v>0.99999968224802716</v>
      </c>
      <c r="AI209" s="29">
        <f t="shared" si="125"/>
        <v>0.99999873662567673</v>
      </c>
      <c r="AJ209" s="29">
        <f t="shared" si="125"/>
        <v>0.99999627609999164</v>
      </c>
      <c r="AK209" s="29">
        <f t="shared" si="125"/>
        <v>0.99999899141759019</v>
      </c>
      <c r="AL209" s="29">
        <f t="shared" si="125"/>
        <v>0</v>
      </c>
      <c r="AM209" s="30">
        <f t="shared" si="117"/>
        <v>0</v>
      </c>
      <c r="AN209" s="31">
        <f t="shared" si="113"/>
        <v>0.96700743964615299</v>
      </c>
      <c r="AO209" s="32"/>
      <c r="AP209" s="32"/>
      <c r="AQ209" s="33"/>
      <c r="AR209" s="33"/>
      <c r="AS209" s="33"/>
      <c r="AT209" s="34"/>
      <c r="AU209" s="34"/>
      <c r="AV209" s="35">
        <f t="shared" si="126"/>
        <v>0.9999381364802189</v>
      </c>
      <c r="AW209" s="35">
        <f t="shared" si="126"/>
        <v>0.99980007604691434</v>
      </c>
      <c r="AX209" s="36">
        <f t="shared" si="126"/>
        <v>0.99999989444278181</v>
      </c>
      <c r="AY209" s="36">
        <f t="shared" si="126"/>
        <v>0.99996644355246167</v>
      </c>
    </row>
    <row r="210" spans="6:51" x14ac:dyDescent="0.3">
      <c r="F210">
        <v>40</v>
      </c>
      <c r="G210" s="29">
        <f t="shared" si="123"/>
        <v>0.99999903091133091</v>
      </c>
      <c r="H210" s="29">
        <f t="shared" si="123"/>
        <v>0.99999681322892298</v>
      </c>
      <c r="I210" s="29">
        <f t="shared" si="123"/>
        <v>0.99998641137630606</v>
      </c>
      <c r="J210" s="29">
        <f t="shared" si="123"/>
        <v>0.99999739291453049</v>
      </c>
      <c r="K210" s="29">
        <f t="shared" si="123"/>
        <v>0</v>
      </c>
      <c r="L210" s="30">
        <f t="shared" si="115"/>
        <v>0</v>
      </c>
      <c r="M210" s="31">
        <f t="shared" si="119"/>
        <v>0.94948764818577469</v>
      </c>
      <c r="N210" s="32"/>
      <c r="O210" s="32"/>
      <c r="P210" s="33"/>
      <c r="Q210" s="33"/>
      <c r="R210" s="33"/>
      <c r="S210" s="34"/>
      <c r="T210" s="34"/>
      <c r="U210" s="35">
        <f t="shared" si="124"/>
        <v>0.99986989217730593</v>
      </c>
      <c r="V210" s="35">
        <f t="shared" si="124"/>
        <v>0.99961696253434407</v>
      </c>
      <c r="W210" s="36">
        <f t="shared" si="124"/>
        <v>0.99999981601458876</v>
      </c>
      <c r="X210" s="36">
        <f t="shared" si="124"/>
        <v>0.99994202725820325</v>
      </c>
      <c r="AG210">
        <f t="shared" si="116"/>
        <v>45.908921481342745</v>
      </c>
      <c r="AH210" s="29">
        <f t="shared" si="125"/>
        <v>0.99999982444817359</v>
      </c>
      <c r="AI210" s="29">
        <f t="shared" si="125"/>
        <v>0.99999926004565598</v>
      </c>
      <c r="AJ210" s="29">
        <f t="shared" si="125"/>
        <v>0.99999821169117609</v>
      </c>
      <c r="AK210" s="29">
        <f t="shared" si="125"/>
        <v>0.99999941637162004</v>
      </c>
      <c r="AL210" s="29">
        <f t="shared" si="125"/>
        <v>0</v>
      </c>
      <c r="AM210" s="30">
        <f t="shared" si="117"/>
        <v>0</v>
      </c>
      <c r="AN210" s="31">
        <f t="shared" si="113"/>
        <v>0.97426514227088168</v>
      </c>
      <c r="AO210" s="32"/>
      <c r="AP210" s="32"/>
      <c r="AQ210" s="33"/>
      <c r="AR210" s="33"/>
      <c r="AS210" s="33"/>
      <c r="AT210" s="34"/>
      <c r="AU210" s="34"/>
      <c r="AV210" s="35">
        <f t="shared" si="126"/>
        <v>0.99995979748029928</v>
      </c>
      <c r="AW210" s="35">
        <f t="shared" si="126"/>
        <v>0.99986272294355427</v>
      </c>
      <c r="AX210" s="36">
        <f t="shared" si="126"/>
        <v>0.99999992160470019</v>
      </c>
      <c r="AY210" s="36">
        <f t="shared" si="126"/>
        <v>0.99997522043906628</v>
      </c>
    </row>
    <row r="211" spans="6:51" x14ac:dyDescent="0.3">
      <c r="F211">
        <v>41</v>
      </c>
      <c r="G211" s="29">
        <f t="shared" si="123"/>
        <v>0.99999929989372005</v>
      </c>
      <c r="H211" s="29">
        <f t="shared" si="123"/>
        <v>0.99999754449133693</v>
      </c>
      <c r="I211" s="29">
        <f t="shared" si="123"/>
        <v>0.99999059026024861</v>
      </c>
      <c r="J211" s="29">
        <f t="shared" si="123"/>
        <v>0.99999800584097376</v>
      </c>
      <c r="K211" s="29">
        <f t="shared" si="123"/>
        <v>0</v>
      </c>
      <c r="L211" s="30">
        <f t="shared" si="115"/>
        <v>0</v>
      </c>
      <c r="M211" s="31">
        <f t="shared" si="119"/>
        <v>0.95517641700603684</v>
      </c>
      <c r="N211" s="32"/>
      <c r="O211" s="32"/>
      <c r="P211" s="33"/>
      <c r="Q211" s="33"/>
      <c r="R211" s="33"/>
      <c r="S211" s="34"/>
      <c r="T211" s="34"/>
      <c r="U211" s="35">
        <f t="shared" si="124"/>
        <v>0.99989445315222703</v>
      </c>
      <c r="V211" s="35">
        <f t="shared" si="124"/>
        <v>0.99968107846512966</v>
      </c>
      <c r="W211" s="36">
        <f t="shared" si="124"/>
        <v>0.9999998435216455</v>
      </c>
      <c r="X211" s="36">
        <f t="shared" si="124"/>
        <v>0.99995044447604509</v>
      </c>
      <c r="AG211">
        <f t="shared" si="116"/>
        <v>48.058485286186681</v>
      </c>
      <c r="AH211" s="29">
        <f t="shared" si="125"/>
        <v>0.99999989388200972</v>
      </c>
      <c r="AI211" s="29">
        <f t="shared" si="125"/>
        <v>0.99999954425967541</v>
      </c>
      <c r="AJ211" s="29">
        <f t="shared" si="125"/>
        <v>0.99999906890429835</v>
      </c>
      <c r="AK211" s="29">
        <f t="shared" si="125"/>
        <v>0.99999964396596519</v>
      </c>
      <c r="AL211" s="29">
        <f t="shared" si="125"/>
        <v>0</v>
      </c>
      <c r="AM211" s="30">
        <f t="shared" si="117"/>
        <v>0</v>
      </c>
      <c r="AN211" s="31">
        <f t="shared" si="113"/>
        <v>0.97947619423685717</v>
      </c>
      <c r="AO211" s="32"/>
      <c r="AP211" s="32"/>
      <c r="AQ211" s="33"/>
      <c r="AR211" s="33"/>
      <c r="AS211" s="33"/>
      <c r="AT211" s="34"/>
      <c r="AU211" s="34"/>
      <c r="AV211" s="35">
        <f t="shared" si="126"/>
        <v>0.99997281491137768</v>
      </c>
      <c r="AW211" s="35">
        <f t="shared" si="126"/>
        <v>0.99990234852478976</v>
      </c>
      <c r="AX211" s="36">
        <f t="shared" si="126"/>
        <v>0.9999999392560931</v>
      </c>
      <c r="AY211" s="36">
        <f t="shared" si="126"/>
        <v>0.99998101565598563</v>
      </c>
    </row>
    <row r="212" spans="6:51" x14ac:dyDescent="0.3">
      <c r="F212">
        <v>42</v>
      </c>
      <c r="G212" s="29">
        <f t="shared" si="123"/>
        <v>0.9999994864795072</v>
      </c>
      <c r="H212" s="29">
        <f t="shared" si="123"/>
        <v>0.99999809732367773</v>
      </c>
      <c r="I212" s="29">
        <f t="shared" si="123"/>
        <v>0.99999341937385777</v>
      </c>
      <c r="J212" s="29">
        <f t="shared" si="123"/>
        <v>0.99999846534640224</v>
      </c>
      <c r="K212" s="29">
        <f t="shared" si="123"/>
        <v>0</v>
      </c>
      <c r="L212" s="30">
        <f t="shared" si="115"/>
        <v>0</v>
      </c>
      <c r="M212" s="31">
        <f t="shared" si="119"/>
        <v>0.96013843161587453</v>
      </c>
      <c r="N212" s="32"/>
      <c r="O212" s="32"/>
      <c r="P212" s="33"/>
      <c r="Q212" s="33"/>
      <c r="R212" s="33"/>
      <c r="S212" s="34"/>
      <c r="T212" s="34"/>
      <c r="U212" s="35">
        <f t="shared" si="124"/>
        <v>0.99991400785776297</v>
      </c>
      <c r="V212" s="35">
        <f t="shared" si="124"/>
        <v>0.9997334147582817</v>
      </c>
      <c r="W212" s="36">
        <f t="shared" si="124"/>
        <v>0.99999986589858281</v>
      </c>
      <c r="X212" s="36">
        <f t="shared" si="124"/>
        <v>0.99995740506852793</v>
      </c>
      <c r="AG212">
        <f t="shared" si="116"/>
        <v>50.049146529274978</v>
      </c>
      <c r="AH212" s="29">
        <f t="shared" si="125"/>
        <v>0.99999993003471288</v>
      </c>
      <c r="AI212" s="29">
        <f t="shared" si="125"/>
        <v>0.9999997028566191</v>
      </c>
      <c r="AJ212" s="29">
        <f t="shared" si="125"/>
        <v>0.99999947088804853</v>
      </c>
      <c r="AK212" s="29">
        <f t="shared" si="125"/>
        <v>0.99999976955704961</v>
      </c>
      <c r="AL212" s="29">
        <f t="shared" si="125"/>
        <v>0</v>
      </c>
      <c r="AM212" s="30">
        <f t="shared" si="117"/>
        <v>0</v>
      </c>
      <c r="AN212" s="31">
        <f t="shared" si="113"/>
        <v>0.98320472547532389</v>
      </c>
      <c r="AO212" s="32"/>
      <c r="AP212" s="32"/>
      <c r="AQ212" s="33"/>
      <c r="AR212" s="33"/>
      <c r="AS212" s="33"/>
      <c r="AT212" s="34"/>
      <c r="AU212" s="34"/>
      <c r="AV212" s="35">
        <f t="shared" si="126"/>
        <v>0.99998076474794695</v>
      </c>
      <c r="AW212" s="35">
        <f t="shared" si="126"/>
        <v>0.99992769924638536</v>
      </c>
      <c r="AX212" s="36">
        <f t="shared" si="126"/>
        <v>0.99999995096180516</v>
      </c>
      <c r="AY212" s="36">
        <f t="shared" si="126"/>
        <v>0.99998489284054004</v>
      </c>
    </row>
    <row r="213" spans="6:51" x14ac:dyDescent="0.3">
      <c r="F213">
        <v>43</v>
      </c>
      <c r="G213" s="29">
        <f t="shared" si="123"/>
        <v>0.99999961771756463</v>
      </c>
      <c r="H213" s="29">
        <f t="shared" si="123"/>
        <v>0.99999851749202651</v>
      </c>
      <c r="I213" s="29">
        <f t="shared" si="123"/>
        <v>0.99999535203971301</v>
      </c>
      <c r="J213" s="29">
        <f t="shared" si="123"/>
        <v>0.99999881183864692</v>
      </c>
      <c r="K213" s="29">
        <f t="shared" si="123"/>
        <v>0</v>
      </c>
      <c r="L213" s="30">
        <f t="shared" si="115"/>
        <v>0</v>
      </c>
      <c r="M213" s="31">
        <f t="shared" si="119"/>
        <v>0.96447373806059822</v>
      </c>
      <c r="N213" s="32"/>
      <c r="O213" s="32"/>
      <c r="P213" s="33"/>
      <c r="Q213" s="33"/>
      <c r="R213" s="33"/>
      <c r="S213" s="34"/>
      <c r="T213" s="34"/>
      <c r="U213" s="35">
        <f t="shared" si="124"/>
        <v>0.99992963962310599</v>
      </c>
      <c r="V213" s="35">
        <f t="shared" si="124"/>
        <v>0.99977629223925757</v>
      </c>
      <c r="W213" s="36">
        <f t="shared" si="124"/>
        <v>0.99999988423905783</v>
      </c>
      <c r="X213" s="36">
        <f t="shared" si="124"/>
        <v>0.99996319124847788</v>
      </c>
      <c r="AG213">
        <f t="shared" si="116"/>
        <v>51.88345373655357</v>
      </c>
      <c r="AH213" s="29">
        <f t="shared" si="125"/>
        <v>0.99999995045146417</v>
      </c>
      <c r="AI213" s="29">
        <f t="shared" si="125"/>
        <v>0.99999979612070256</v>
      </c>
      <c r="AJ213" s="29">
        <f t="shared" si="125"/>
        <v>0.99999967532644662</v>
      </c>
      <c r="AK213" s="29">
        <f t="shared" si="125"/>
        <v>0.99999984275717924</v>
      </c>
      <c r="AL213" s="29">
        <f t="shared" si="125"/>
        <v>0</v>
      </c>
      <c r="AM213" s="30">
        <f t="shared" si="117"/>
        <v>0</v>
      </c>
      <c r="AN213" s="31">
        <f t="shared" si="113"/>
        <v>0.98593100614185725</v>
      </c>
      <c r="AO213" s="32"/>
      <c r="AP213" s="32"/>
      <c r="AQ213" s="33"/>
      <c r="AR213" s="33"/>
      <c r="AS213" s="33"/>
      <c r="AT213" s="34"/>
      <c r="AU213" s="34"/>
      <c r="AV213" s="35">
        <f t="shared" si="126"/>
        <v>0.99998582382202184</v>
      </c>
      <c r="AW213" s="35">
        <f t="shared" si="126"/>
        <v>0.99994451461495992</v>
      </c>
      <c r="AX213" s="36">
        <f t="shared" si="126"/>
        <v>0.9999999590472477</v>
      </c>
      <c r="AY213" s="36">
        <f t="shared" si="126"/>
        <v>0.99998758115977526</v>
      </c>
    </row>
    <row r="214" spans="6:51" x14ac:dyDescent="0.3">
      <c r="F214">
        <v>44</v>
      </c>
      <c r="G214" s="29">
        <f t="shared" si="123"/>
        <v>0.99999971128699316</v>
      </c>
      <c r="H214" s="29">
        <f t="shared" si="123"/>
        <v>0.99999883852049054</v>
      </c>
      <c r="I214" s="29">
        <f t="shared" si="123"/>
        <v>0.99999668437285139</v>
      </c>
      <c r="J214" s="29">
        <f t="shared" si="123"/>
        <v>0.9999990746173677</v>
      </c>
      <c r="K214" s="29">
        <f t="shared" si="123"/>
        <v>0</v>
      </c>
      <c r="L214" s="30">
        <f t="shared" si="115"/>
        <v>0</v>
      </c>
      <c r="M214" s="31">
        <f t="shared" si="119"/>
        <v>0.96826795792666087</v>
      </c>
      <c r="N214" s="32"/>
      <c r="O214" s="32"/>
      <c r="P214" s="33"/>
      <c r="Q214" s="33"/>
      <c r="R214" s="33"/>
      <c r="S214" s="34"/>
      <c r="T214" s="34"/>
      <c r="U214" s="35">
        <f t="shared" si="124"/>
        <v>0.9999421856185633</v>
      </c>
      <c r="V214" s="35">
        <f t="shared" si="124"/>
        <v>0.99981154823348384</v>
      </c>
      <c r="W214" s="36">
        <f t="shared" si="124"/>
        <v>0.99999989937900913</v>
      </c>
      <c r="X214" s="36">
        <f t="shared" si="124"/>
        <v>0.99996802563278242</v>
      </c>
      <c r="AG214">
        <f t="shared" si="116"/>
        <v>53.57368754321287</v>
      </c>
      <c r="AH214" s="29">
        <f t="shared" si="125"/>
        <v>0.99999996283815873</v>
      </c>
      <c r="AI214" s="29">
        <f t="shared" si="125"/>
        <v>0.99999985382972967</v>
      </c>
      <c r="AJ214" s="29">
        <f t="shared" si="125"/>
        <v>0.99999978741047146</v>
      </c>
      <c r="AK214" s="29">
        <f t="shared" si="125"/>
        <v>0.99999988773116988</v>
      </c>
      <c r="AL214" s="29">
        <f t="shared" si="125"/>
        <v>0</v>
      </c>
      <c r="AM214" s="30">
        <f t="shared" si="117"/>
        <v>0</v>
      </c>
      <c r="AN214" s="31">
        <f t="shared" si="113"/>
        <v>0.98797325018826754</v>
      </c>
      <c r="AO214" s="32"/>
      <c r="AP214" s="32"/>
      <c r="AQ214" s="33"/>
      <c r="AR214" s="33"/>
      <c r="AS214" s="33"/>
      <c r="AT214" s="34"/>
      <c r="AU214" s="34"/>
      <c r="AV214" s="35">
        <f t="shared" si="126"/>
        <v>0.99998917837421841</v>
      </c>
      <c r="AW214" s="35">
        <f t="shared" si="126"/>
        <v>0.99995608408199466</v>
      </c>
      <c r="AX214" s="36">
        <f t="shared" si="126"/>
        <v>0.99999996485080223</v>
      </c>
      <c r="AY214" s="36">
        <f t="shared" si="126"/>
        <v>0.9999895117564771</v>
      </c>
    </row>
    <row r="215" spans="6:51" x14ac:dyDescent="0.3">
      <c r="F215">
        <v>45</v>
      </c>
      <c r="G215" s="29">
        <f t="shared" si="123"/>
        <v>0.9999997788874575</v>
      </c>
      <c r="H215" s="29">
        <f t="shared" si="123"/>
        <v>0.99999908508596269</v>
      </c>
      <c r="I215" s="29">
        <f t="shared" si="123"/>
        <v>0.99999761127824272</v>
      </c>
      <c r="J215" s="29">
        <f t="shared" si="123"/>
        <v>0.99999927504221442</v>
      </c>
      <c r="K215" s="29">
        <f t="shared" si="123"/>
        <v>0</v>
      </c>
      <c r="L215" s="30">
        <f t="shared" si="115"/>
        <v>0</v>
      </c>
      <c r="M215" s="31">
        <f t="shared" si="119"/>
        <v>0.97159441485351627</v>
      </c>
      <c r="N215" s="32"/>
      <c r="O215" s="32"/>
      <c r="P215" s="33"/>
      <c r="Q215" s="33"/>
      <c r="R215" s="33"/>
      <c r="S215" s="34"/>
      <c r="T215" s="34"/>
      <c r="U215" s="35">
        <f t="shared" si="124"/>
        <v>0.99995229512038775</v>
      </c>
      <c r="V215" s="35">
        <f t="shared" si="124"/>
        <v>0.99984064202754563</v>
      </c>
      <c r="W215" s="36">
        <f t="shared" si="124"/>
        <v>0.99999991196244897</v>
      </c>
      <c r="X215" s="36">
        <f t="shared" si="124"/>
        <v>0.99997208473260313</v>
      </c>
      <c r="AG215">
        <f t="shared" si="116"/>
        <v>55.13116401707601</v>
      </c>
      <c r="AH215" s="29">
        <f t="shared" si="125"/>
        <v>0.99999997080786829</v>
      </c>
      <c r="AI215" s="29">
        <f t="shared" si="125"/>
        <v>0.999999891150127</v>
      </c>
      <c r="AJ215" s="29">
        <f t="shared" si="125"/>
        <v>0.99999985292931992</v>
      </c>
      <c r="AK215" s="29">
        <f t="shared" si="125"/>
        <v>0.99999991665159138</v>
      </c>
      <c r="AL215" s="29">
        <f t="shared" si="125"/>
        <v>0</v>
      </c>
      <c r="AM215" s="30">
        <f t="shared" si="117"/>
        <v>0</v>
      </c>
      <c r="AN215" s="31">
        <f t="shared" si="113"/>
        <v>0.98953609746093363</v>
      </c>
      <c r="AO215" s="32"/>
      <c r="AP215" s="32"/>
      <c r="AQ215" s="33"/>
      <c r="AR215" s="33"/>
      <c r="AS215" s="33"/>
      <c r="AT215" s="34"/>
      <c r="AU215" s="34"/>
      <c r="AV215" s="35">
        <f t="shared" si="126"/>
        <v>0.99999148372299418</v>
      </c>
      <c r="AW215" s="35">
        <f t="shared" si="126"/>
        <v>0.99996430160821337</v>
      </c>
      <c r="AX215" s="36">
        <f t="shared" si="126"/>
        <v>0.99999996915162725</v>
      </c>
      <c r="AY215" s="36">
        <f t="shared" si="126"/>
        <v>0.99999094010820011</v>
      </c>
    </row>
    <row r="216" spans="6:51" x14ac:dyDescent="0.3">
      <c r="F216">
        <v>46</v>
      </c>
      <c r="G216" s="29">
        <f t="shared" si="123"/>
        <v>0.99999982835738965</v>
      </c>
      <c r="H216" s="29">
        <f t="shared" si="123"/>
        <v>0.99999927544151834</v>
      </c>
      <c r="I216" s="29">
        <f t="shared" si="123"/>
        <v>0.9999982620468133</v>
      </c>
      <c r="J216" s="29">
        <f t="shared" si="123"/>
        <v>0.9999994287679107</v>
      </c>
      <c r="K216" s="29">
        <f t="shared" si="123"/>
        <v>0</v>
      </c>
      <c r="L216" s="30">
        <f t="shared" si="115"/>
        <v>0</v>
      </c>
      <c r="M216" s="31">
        <f t="shared" si="119"/>
        <v>0.97451594893482585</v>
      </c>
      <c r="N216" s="32"/>
      <c r="O216" s="32"/>
      <c r="P216" s="33"/>
      <c r="Q216" s="33"/>
      <c r="R216" s="33"/>
      <c r="S216" s="34"/>
      <c r="T216" s="34"/>
      <c r="U216" s="35">
        <f t="shared" si="124"/>
        <v>0.99996047349907502</v>
      </c>
      <c r="V216" s="35">
        <f t="shared" si="124"/>
        <v>0.99986473642834128</v>
      </c>
      <c r="W216" s="36">
        <f t="shared" si="124"/>
        <v>0.99999992248930492</v>
      </c>
      <c r="X216" s="36">
        <f t="shared" si="124"/>
        <v>0.9999755092076873</v>
      </c>
      <c r="AG216">
        <f t="shared" si="116"/>
        <v>56.566310419354807</v>
      </c>
      <c r="AH216" s="29">
        <f t="shared" si="125"/>
        <v>0.9999999761906031</v>
      </c>
      <c r="AI216" s="29">
        <f t="shared" si="125"/>
        <v>0.99999991623043671</v>
      </c>
      <c r="AJ216" s="29">
        <f t="shared" si="125"/>
        <v>0.99999989338765305</v>
      </c>
      <c r="AK216" s="29">
        <f t="shared" si="125"/>
        <v>0.99999993599900794</v>
      </c>
      <c r="AL216" s="29">
        <f t="shared" si="125"/>
        <v>0</v>
      </c>
      <c r="AM216" s="30">
        <f t="shared" si="117"/>
        <v>0</v>
      </c>
      <c r="AN216" s="31">
        <f t="shared" si="113"/>
        <v>0.9907548565630091</v>
      </c>
      <c r="AO216" s="32"/>
      <c r="AP216" s="32"/>
      <c r="AQ216" s="33"/>
      <c r="AR216" s="33"/>
      <c r="AS216" s="33"/>
      <c r="AT216" s="34"/>
      <c r="AU216" s="34"/>
      <c r="AV216" s="35">
        <f t="shared" si="126"/>
        <v>0.99999311830853843</v>
      </c>
      <c r="AW216" s="35">
        <f t="shared" si="126"/>
        <v>0.99997030268502851</v>
      </c>
      <c r="AX216" s="36">
        <f t="shared" si="126"/>
        <v>0.99999997242535799</v>
      </c>
      <c r="AY216" s="36">
        <f t="shared" si="126"/>
        <v>0.99999202408160515</v>
      </c>
    </row>
    <row r="217" spans="6:51" x14ac:dyDescent="0.3">
      <c r="F217">
        <v>47</v>
      </c>
      <c r="G217" s="29">
        <f t="shared" si="123"/>
        <v>0.99999986501231986</v>
      </c>
      <c r="H217" s="29">
        <f t="shared" si="123"/>
        <v>0.99999942315414503</v>
      </c>
      <c r="I217" s="29">
        <f t="shared" si="123"/>
        <v>0.99999872312564075</v>
      </c>
      <c r="J217" s="29">
        <f t="shared" si="123"/>
        <v>0.99999954732895269</v>
      </c>
      <c r="K217" s="29">
        <f t="shared" si="123"/>
        <v>0</v>
      </c>
      <c r="L217" s="30">
        <f t="shared" si="115"/>
        <v>0</v>
      </c>
      <c r="M217" s="31">
        <f t="shared" si="119"/>
        <v>0.97708646282505873</v>
      </c>
      <c r="N217" s="32"/>
      <c r="O217" s="32"/>
      <c r="P217" s="33"/>
      <c r="Q217" s="33"/>
      <c r="R217" s="33"/>
      <c r="S217" s="34"/>
      <c r="T217" s="34"/>
      <c r="U217" s="35">
        <f t="shared" si="124"/>
        <v>0.99996711553386664</v>
      </c>
      <c r="V217" s="35">
        <f t="shared" si="124"/>
        <v>0.99988476101431933</v>
      </c>
      <c r="W217" s="36">
        <f t="shared" si="124"/>
        <v>0.99999993135049281</v>
      </c>
      <c r="X217" s="36">
        <f t="shared" si="124"/>
        <v>0.99997841170035506</v>
      </c>
      <c r="AG217">
        <f t="shared" si="116"/>
        <v>57.888735014870583</v>
      </c>
      <c r="AH217" s="29">
        <f t="shared" si="125"/>
        <v>0.99999997997586743</v>
      </c>
      <c r="AI217" s="29">
        <f t="shared" si="125"/>
        <v>0.99999993366005724</v>
      </c>
      <c r="AJ217" s="29">
        <f t="shared" si="125"/>
        <v>0.9999999195751258</v>
      </c>
      <c r="AK217" s="29">
        <f t="shared" si="125"/>
        <v>0.9999999493957672</v>
      </c>
      <c r="AL217" s="29">
        <f t="shared" si="125"/>
        <v>0</v>
      </c>
      <c r="AM217" s="30">
        <f t="shared" si="117"/>
        <v>0</v>
      </c>
      <c r="AN217" s="31">
        <f t="shared" si="113"/>
        <v>0.99172128364952139</v>
      </c>
      <c r="AO217" s="32"/>
      <c r="AP217" s="32"/>
      <c r="AQ217" s="33"/>
      <c r="AR217" s="33"/>
      <c r="AS217" s="33"/>
      <c r="AT217" s="34"/>
      <c r="AU217" s="34"/>
      <c r="AV217" s="35">
        <f t="shared" si="126"/>
        <v>0.99999430945631618</v>
      </c>
      <c r="AW217" s="35">
        <f t="shared" si="126"/>
        <v>0.99997479299719727</v>
      </c>
      <c r="AX217" s="36">
        <f t="shared" si="126"/>
        <v>0.99999997497439708</v>
      </c>
      <c r="AY217" s="36">
        <f t="shared" si="126"/>
        <v>0.99999286486166106</v>
      </c>
    </row>
    <row r="218" spans="6:51" x14ac:dyDescent="0.3">
      <c r="F218">
        <v>48</v>
      </c>
      <c r="G218" s="29">
        <f t="shared" ref="G218:K233" si="127">IF(1-EXP(-0.23*(G134-G$165))&lt;0, 0, 1-EXP(-0.23*(G134-G$165)))</f>
        <v>0.99999989250002008</v>
      </c>
      <c r="H218" s="29">
        <f t="shared" si="127"/>
        <v>0.99999953835640554</v>
      </c>
      <c r="I218" s="29">
        <f t="shared" si="127"/>
        <v>0.99999905277966328</v>
      </c>
      <c r="J218" s="29">
        <f t="shared" si="127"/>
        <v>0.99999963926879232</v>
      </c>
      <c r="K218" s="29">
        <f t="shared" si="127"/>
        <v>0</v>
      </c>
      <c r="L218" s="30">
        <f t="shared" si="115"/>
        <v>0</v>
      </c>
      <c r="M218" s="31">
        <f t="shared" si="119"/>
        <v>0.97935223796510695</v>
      </c>
      <c r="N218" s="32"/>
      <c r="O218" s="32"/>
      <c r="P218" s="33"/>
      <c r="Q218" s="33"/>
      <c r="R218" s="33"/>
      <c r="S218" s="34"/>
      <c r="T218" s="34"/>
      <c r="U218" s="35">
        <f t="shared" ref="U218:X233" si="128">IF(1-EXP(-0.23*(U134-U$165))&lt;0, 0, 1-EXP(-0.23*(U134-U$165)))</f>
        <v>0.99997253072399306</v>
      </c>
      <c r="V218" s="35">
        <f t="shared" si="128"/>
        <v>0.99990146132811641</v>
      </c>
      <c r="W218" s="36">
        <f t="shared" si="128"/>
        <v>0.99999993885383387</v>
      </c>
      <c r="X218" s="36">
        <f t="shared" si="128"/>
        <v>0.99998088285016395</v>
      </c>
      <c r="AG218">
        <f t="shared" si="116"/>
        <v>59.107291399116981</v>
      </c>
      <c r="AH218" s="29">
        <f t="shared" ref="AH218:AL233" si="129">IF(1-EXP(-0.23*(AH134-AH$165))&lt;0, 0, 1-EXP(-0.23*(AH134-AH$165)))</f>
        <v>0.99999998272936863</v>
      </c>
      <c r="AI218" s="29">
        <f t="shared" si="129"/>
        <v>0.99999994613409671</v>
      </c>
      <c r="AJ218" s="29">
        <f t="shared" si="129"/>
        <v>0.99999993722691705</v>
      </c>
      <c r="AK218" s="29">
        <f t="shared" si="129"/>
        <v>0.99999995895562521</v>
      </c>
      <c r="AL218" s="29">
        <f t="shared" si="129"/>
        <v>0</v>
      </c>
      <c r="AM218" s="30">
        <f t="shared" si="117"/>
        <v>0</v>
      </c>
      <c r="AN218" s="31">
        <f t="shared" si="113"/>
        <v>0.99249904792449783</v>
      </c>
      <c r="AO218" s="32"/>
      <c r="AP218" s="32"/>
      <c r="AQ218" s="33"/>
      <c r="AR218" s="33"/>
      <c r="AS218" s="33"/>
      <c r="AT218" s="34"/>
      <c r="AU218" s="34"/>
      <c r="AV218" s="35">
        <f t="shared" ref="AV218:AY233" si="130">IF(1-EXP(-0.23*(AV134-AV$165))&lt;0, 0, 1-EXP(-0.23*(AV134-AV$165)))</f>
        <v>0.99999519859629393</v>
      </c>
      <c r="AW218" s="35">
        <f t="shared" si="130"/>
        <v>0.99997822540759285</v>
      </c>
      <c r="AX218" s="36">
        <f t="shared" si="130"/>
        <v>0.99999997699788801</v>
      </c>
      <c r="AY218" s="36">
        <f t="shared" si="130"/>
        <v>0.99999352941977437</v>
      </c>
    </row>
    <row r="219" spans="6:51" x14ac:dyDescent="0.3">
      <c r="F219">
        <v>49</v>
      </c>
      <c r="G219" s="29">
        <f t="shared" si="127"/>
        <v>0.99999991335305394</v>
      </c>
      <c r="H219" s="29">
        <f t="shared" si="127"/>
        <v>0.99999962865205205</v>
      </c>
      <c r="I219" s="29">
        <f t="shared" si="127"/>
        <v>0.99999929059669035</v>
      </c>
      <c r="J219" s="29">
        <f t="shared" si="127"/>
        <v>0.99999971094845241</v>
      </c>
      <c r="K219" s="29">
        <f t="shared" si="127"/>
        <v>0</v>
      </c>
      <c r="L219" s="30">
        <f t="shared" si="115"/>
        <v>0</v>
      </c>
      <c r="M219" s="31">
        <f t="shared" si="119"/>
        <v>0.98135305435982267</v>
      </c>
      <c r="N219" s="32"/>
      <c r="O219" s="32"/>
      <c r="P219" s="33"/>
      <c r="Q219" s="33"/>
      <c r="R219" s="33"/>
      <c r="S219" s="34"/>
      <c r="T219" s="34"/>
      <c r="U219" s="35">
        <f t="shared" si="128"/>
        <v>0.99997696258131863</v>
      </c>
      <c r="V219" s="35">
        <f t="shared" si="128"/>
        <v>0.99991543724555054</v>
      </c>
      <c r="W219" s="36">
        <f t="shared" si="128"/>
        <v>0.999999945243354</v>
      </c>
      <c r="X219" s="36">
        <f t="shared" si="128"/>
        <v>0.99998299593430195</v>
      </c>
      <c r="AG219">
        <f t="shared" si="116"/>
        <v>60.230137772832911</v>
      </c>
      <c r="AH219" s="29">
        <f t="shared" si="129"/>
        <v>0.99999998479038676</v>
      </c>
      <c r="AI219" s="29">
        <f t="shared" si="129"/>
        <v>0.99999995529517072</v>
      </c>
      <c r="AJ219" s="29">
        <f t="shared" si="129"/>
        <v>0.99999994954970628</v>
      </c>
      <c r="AK219" s="29">
        <f t="shared" si="129"/>
        <v>0.99999996596003615</v>
      </c>
      <c r="AL219" s="29">
        <f t="shared" si="129"/>
        <v>0</v>
      </c>
      <c r="AM219" s="30">
        <f t="shared" si="117"/>
        <v>0</v>
      </c>
      <c r="AN219" s="31">
        <f t="shared" si="113"/>
        <v>0.99313326382979716</v>
      </c>
      <c r="AO219" s="32"/>
      <c r="AP219" s="32"/>
      <c r="AQ219" s="33"/>
      <c r="AR219" s="33"/>
      <c r="AS219" s="33"/>
      <c r="AT219" s="34"/>
      <c r="AU219" s="34"/>
      <c r="AV219" s="35">
        <f t="shared" si="130"/>
        <v>0.99999587652418742</v>
      </c>
      <c r="AW219" s="35">
        <f t="shared" si="130"/>
        <v>0.99998089900046527</v>
      </c>
      <c r="AX219" s="36">
        <f t="shared" si="130"/>
        <v>0.99999997863105372</v>
      </c>
      <c r="AY219" s="36">
        <f t="shared" si="130"/>
        <v>0.99999406335717156</v>
      </c>
    </row>
    <row r="220" spans="6:51" x14ac:dyDescent="0.3">
      <c r="F220">
        <v>50</v>
      </c>
      <c r="G220" s="29">
        <f t="shared" si="127"/>
        <v>0.99999992934979198</v>
      </c>
      <c r="H220" s="29">
        <f t="shared" si="127"/>
        <v>0.99999969977421155</v>
      </c>
      <c r="I220" s="29">
        <f t="shared" si="127"/>
        <v>0.99999946369249593</v>
      </c>
      <c r="J220" s="29">
        <f t="shared" si="127"/>
        <v>0.99999976712845595</v>
      </c>
      <c r="K220" s="29">
        <f t="shared" si="127"/>
        <v>0</v>
      </c>
      <c r="L220" s="30">
        <f t="shared" si="115"/>
        <v>0</v>
      </c>
      <c r="M220" s="31">
        <f t="shared" si="119"/>
        <v>0.9831231428339664</v>
      </c>
      <c r="N220" s="32"/>
      <c r="O220" s="32"/>
      <c r="P220" s="33"/>
      <c r="Q220" s="33"/>
      <c r="R220" s="33"/>
      <c r="S220" s="34"/>
      <c r="T220" s="34"/>
      <c r="U220" s="35">
        <f t="shared" si="128"/>
        <v>0.99998060338328221</v>
      </c>
      <c r="V220" s="35">
        <f t="shared" si="128"/>
        <v>0.99992717298940381</v>
      </c>
      <c r="W220" s="36">
        <f t="shared" si="128"/>
        <v>0.99999995071375902</v>
      </c>
      <c r="X220" s="36">
        <f t="shared" si="128"/>
        <v>0.9999848104648652</v>
      </c>
      <c r="AG220">
        <f t="shared" si="116"/>
        <v>61.264791560927208</v>
      </c>
      <c r="AH220" s="29">
        <f t="shared" si="129"/>
        <v>0.99999998637100451</v>
      </c>
      <c r="AI220" s="29">
        <f t="shared" si="129"/>
        <v>0.99999996217820031</v>
      </c>
      <c r="AJ220" s="29">
        <f t="shared" si="129"/>
        <v>0.99999995841805056</v>
      </c>
      <c r="AK220" s="29">
        <f t="shared" si="129"/>
        <v>0.99999997121276352</v>
      </c>
      <c r="AL220" s="29">
        <f t="shared" si="129"/>
        <v>0</v>
      </c>
      <c r="AM220" s="30">
        <f t="shared" si="117"/>
        <v>0</v>
      </c>
      <c r="AN220" s="31">
        <f t="shared" si="113"/>
        <v>0.99365651451185788</v>
      </c>
      <c r="AO220" s="32"/>
      <c r="AP220" s="32"/>
      <c r="AQ220" s="33"/>
      <c r="AR220" s="33"/>
      <c r="AS220" s="33"/>
      <c r="AT220" s="34"/>
      <c r="AU220" s="34"/>
      <c r="AV220" s="35">
        <f t="shared" si="130"/>
        <v>0.99999640319446614</v>
      </c>
      <c r="AW220" s="35">
        <f t="shared" si="130"/>
        <v>0.99998301646262966</v>
      </c>
      <c r="AX220" s="36">
        <f t="shared" si="130"/>
        <v>0.99999997996821455</v>
      </c>
      <c r="AY220" s="36">
        <f t="shared" si="130"/>
        <v>0.99999449851526134</v>
      </c>
    </row>
    <row r="221" spans="6:51" x14ac:dyDescent="0.3">
      <c r="F221">
        <v>51</v>
      </c>
      <c r="G221" s="29">
        <f t="shared" si="127"/>
        <v>0.99999994175288165</v>
      </c>
      <c r="H221" s="29">
        <f t="shared" si="127"/>
        <v>0.99999975606588809</v>
      </c>
      <c r="I221" s="29">
        <f t="shared" si="127"/>
        <v>0.99999959079054346</v>
      </c>
      <c r="J221" s="29">
        <f t="shared" si="127"/>
        <v>0.99999981138968452</v>
      </c>
      <c r="K221" s="29">
        <f t="shared" si="127"/>
        <v>0</v>
      </c>
      <c r="L221" s="30">
        <f t="shared" si="115"/>
        <v>0</v>
      </c>
      <c r="M221" s="31">
        <f t="shared" si="119"/>
        <v>0.98469199467372026</v>
      </c>
      <c r="N221" s="32"/>
      <c r="O221" s="32"/>
      <c r="P221" s="33"/>
      <c r="Q221" s="33"/>
      <c r="R221" s="33"/>
      <c r="S221" s="34"/>
      <c r="T221" s="34"/>
      <c r="U221" s="35">
        <f t="shared" si="128"/>
        <v>0.99998360549119347</v>
      </c>
      <c r="V221" s="35">
        <f t="shared" si="128"/>
        <v>0.99993706067604593</v>
      </c>
      <c r="W221" s="36">
        <f t="shared" si="128"/>
        <v>0.9999999554213711</v>
      </c>
      <c r="X221" s="36">
        <f t="shared" si="128"/>
        <v>0.99998637499061072</v>
      </c>
      <c r="AG221">
        <f t="shared" si="116"/>
        <v>62.218179741427043</v>
      </c>
      <c r="AH221" s="29">
        <f t="shared" si="129"/>
        <v>0.99999998760865838</v>
      </c>
      <c r="AI221" s="29">
        <f t="shared" si="129"/>
        <v>0.99999996745491604</v>
      </c>
      <c r="AJ221" s="29">
        <f t="shared" si="129"/>
        <v>0.99999996497174859</v>
      </c>
      <c r="AK221" s="29">
        <f t="shared" si="129"/>
        <v>0.99999997523353046</v>
      </c>
      <c r="AL221" s="29">
        <f t="shared" si="129"/>
        <v>0</v>
      </c>
      <c r="AM221" s="30">
        <f t="shared" si="117"/>
        <v>0</v>
      </c>
      <c r="AN221" s="31">
        <f t="shared" si="113"/>
        <v>0.99409274663595426</v>
      </c>
      <c r="AO221" s="32"/>
      <c r="AP221" s="32"/>
      <c r="AQ221" s="33"/>
      <c r="AR221" s="33"/>
      <c r="AS221" s="33"/>
      <c r="AT221" s="34"/>
      <c r="AU221" s="34"/>
      <c r="AV221" s="35">
        <f t="shared" si="130"/>
        <v>0.9999968192134242</v>
      </c>
      <c r="AW221" s="35">
        <f t="shared" si="130"/>
        <v>0.99998471838605829</v>
      </c>
      <c r="AX221" s="36">
        <f t="shared" si="130"/>
        <v>0.99999998107674071</v>
      </c>
      <c r="AY221" s="36">
        <f t="shared" si="130"/>
        <v>0.99999485763222384</v>
      </c>
    </row>
    <row r="222" spans="6:51" x14ac:dyDescent="0.3">
      <c r="F222">
        <v>52</v>
      </c>
      <c r="G222" s="29">
        <f t="shared" si="127"/>
        <v>0.99999995146847953</v>
      </c>
      <c r="H222" s="29">
        <f t="shared" si="127"/>
        <v>0.99999980083231921</v>
      </c>
      <c r="I222" s="29">
        <f t="shared" si="127"/>
        <v>0.99999968492372648</v>
      </c>
      <c r="J222" s="29">
        <f t="shared" si="127"/>
        <v>0.99999984643924211</v>
      </c>
      <c r="K222" s="29">
        <f t="shared" si="127"/>
        <v>0</v>
      </c>
      <c r="L222" s="30">
        <f t="shared" si="115"/>
        <v>0</v>
      </c>
      <c r="M222" s="31">
        <f t="shared" si="119"/>
        <v>0.98608505001582836</v>
      </c>
      <c r="N222" s="32"/>
      <c r="O222" s="32"/>
      <c r="P222" s="33"/>
      <c r="Q222" s="33"/>
      <c r="R222" s="33"/>
      <c r="S222" s="34"/>
      <c r="T222" s="34"/>
      <c r="U222" s="35">
        <f t="shared" si="128"/>
        <v>0.99998609006193806</v>
      </c>
      <c r="V222" s="35">
        <f t="shared" si="128"/>
        <v>0.99994541884259358</v>
      </c>
      <c r="W222" s="36">
        <f t="shared" si="128"/>
        <v>0.99999995949244747</v>
      </c>
      <c r="X222" s="36">
        <f t="shared" si="128"/>
        <v>0.99998772928916524</v>
      </c>
      <c r="AG222">
        <f t="shared" si="116"/>
        <v>63.096685221401138</v>
      </c>
      <c r="AH222" s="29">
        <f t="shared" si="129"/>
        <v>0.99999998859526706</v>
      </c>
      <c r="AI222" s="29">
        <f t="shared" si="129"/>
        <v>0.99999997157313625</v>
      </c>
      <c r="AJ222" s="29">
        <f t="shared" si="129"/>
        <v>0.99999996992846341</v>
      </c>
      <c r="AK222" s="29">
        <f t="shared" si="129"/>
        <v>0.99999997836770793</v>
      </c>
      <c r="AL222" s="29">
        <f t="shared" si="129"/>
        <v>0</v>
      </c>
      <c r="AM222" s="30">
        <f t="shared" si="117"/>
        <v>0</v>
      </c>
      <c r="AN222" s="31">
        <f t="shared" si="113"/>
        <v>0.99445984280455002</v>
      </c>
      <c r="AO222" s="32"/>
      <c r="AP222" s="32"/>
      <c r="AQ222" s="33"/>
      <c r="AR222" s="33"/>
      <c r="AS222" s="33"/>
      <c r="AT222" s="34"/>
      <c r="AU222" s="34"/>
      <c r="AV222" s="35">
        <f t="shared" si="130"/>
        <v>0.99999715272070466</v>
      </c>
      <c r="AW222" s="35">
        <f t="shared" si="130"/>
        <v>0.99998610436537161</v>
      </c>
      <c r="AX222" s="36">
        <f t="shared" si="130"/>
        <v>0.99999998200577755</v>
      </c>
      <c r="AY222" s="36">
        <f t="shared" si="130"/>
        <v>0.9999951572754513</v>
      </c>
    </row>
    <row r="223" spans="6:51" x14ac:dyDescent="0.3">
      <c r="F223">
        <v>53</v>
      </c>
      <c r="G223" s="29">
        <f t="shared" si="127"/>
        <v>0.99999995915370521</v>
      </c>
      <c r="H223" s="29">
        <f t="shared" si="127"/>
        <v>0.99999983660050862</v>
      </c>
      <c r="I223" s="29">
        <f t="shared" si="127"/>
        <v>0.99999975523662288</v>
      </c>
      <c r="J223" s="29">
        <f t="shared" si="127"/>
        <v>0.99999987433382576</v>
      </c>
      <c r="K223" s="29">
        <f t="shared" si="127"/>
        <v>0</v>
      </c>
      <c r="L223" s="30">
        <f t="shared" si="115"/>
        <v>0</v>
      </c>
      <c r="M223" s="31">
        <f t="shared" si="119"/>
        <v>0.98732428324721688</v>
      </c>
      <c r="N223" s="32"/>
      <c r="O223" s="32"/>
      <c r="P223" s="33"/>
      <c r="Q223" s="33"/>
      <c r="R223" s="33"/>
      <c r="S223" s="34"/>
      <c r="T223" s="34"/>
      <c r="U223" s="35">
        <f t="shared" si="128"/>
        <v>0.9999881537753641</v>
      </c>
      <c r="V223" s="35">
        <f t="shared" si="128"/>
        <v>0.99995250706745309</v>
      </c>
      <c r="W223" s="36">
        <f t="shared" si="128"/>
        <v>0.99999996302954941</v>
      </c>
      <c r="X223" s="36">
        <f t="shared" si="128"/>
        <v>0.99998890609004432</v>
      </c>
      <c r="AG223">
        <f t="shared" si="116"/>
        <v>63.906189570343123</v>
      </c>
      <c r="AH223" s="29">
        <f t="shared" si="129"/>
        <v>0.99999998939403889</v>
      </c>
      <c r="AI223" s="29">
        <f t="shared" si="129"/>
        <v>0.99999997483870284</v>
      </c>
      <c r="AJ223" s="29">
        <f t="shared" si="129"/>
        <v>0.99999997375434158</v>
      </c>
      <c r="AK223" s="29">
        <f t="shared" si="129"/>
        <v>0.99999998085052855</v>
      </c>
      <c r="AL223" s="29">
        <f t="shared" si="129"/>
        <v>0</v>
      </c>
      <c r="AM223" s="30">
        <f t="shared" si="117"/>
        <v>0</v>
      </c>
      <c r="AN223" s="31">
        <f t="shared" si="113"/>
        <v>0.99477135418543938</v>
      </c>
      <c r="AO223" s="32"/>
      <c r="AP223" s="32"/>
      <c r="AQ223" s="33"/>
      <c r="AR223" s="33"/>
      <c r="AS223" s="33"/>
      <c r="AT223" s="34"/>
      <c r="AU223" s="34"/>
      <c r="AV223" s="35">
        <f t="shared" si="130"/>
        <v>0.99999742362610955</v>
      </c>
      <c r="AW223" s="35">
        <f t="shared" si="130"/>
        <v>0.99998724631362101</v>
      </c>
      <c r="AX223" s="36">
        <f t="shared" si="130"/>
        <v>0.9999999827918572</v>
      </c>
      <c r="AY223" s="36">
        <f t="shared" si="130"/>
        <v>0.99999540973671464</v>
      </c>
    </row>
    <row r="224" spans="6:51" x14ac:dyDescent="0.3">
      <c r="F224">
        <v>54</v>
      </c>
      <c r="G224" s="29">
        <f t="shared" si="127"/>
        <v>0.99999996528991009</v>
      </c>
      <c r="H224" s="29">
        <f t="shared" si="127"/>
        <v>0.99999986531123419</v>
      </c>
      <c r="I224" s="29">
        <f t="shared" si="127"/>
        <v>0.99999980819655176</v>
      </c>
      <c r="J224" s="29">
        <f t="shared" si="127"/>
        <v>0.99999989664363831</v>
      </c>
      <c r="K224" s="29">
        <f t="shared" si="127"/>
        <v>0</v>
      </c>
      <c r="L224" s="30">
        <f t="shared" si="115"/>
        <v>0</v>
      </c>
      <c r="M224" s="31">
        <f t="shared" si="119"/>
        <v>0.98842870098775282</v>
      </c>
      <c r="N224" s="32"/>
      <c r="O224" s="32"/>
      <c r="P224" s="33"/>
      <c r="Q224" s="33"/>
      <c r="R224" s="33"/>
      <c r="S224" s="34"/>
      <c r="T224" s="34"/>
      <c r="U224" s="35">
        <f t="shared" si="128"/>
        <v>0.99998987404634365</v>
      </c>
      <c r="V224" s="35">
        <f t="shared" si="128"/>
        <v>0.99995853754189468</v>
      </c>
      <c r="W224" s="36">
        <f t="shared" si="128"/>
        <v>0.99999996611645137</v>
      </c>
      <c r="X224" s="36">
        <f t="shared" si="128"/>
        <v>0.99998993243488654</v>
      </c>
      <c r="AG224">
        <f t="shared" si="116"/>
        <v>64.65211239711401</v>
      </c>
      <c r="AH224" s="29">
        <f t="shared" si="129"/>
        <v>0.999999990049523</v>
      </c>
      <c r="AI224" s="29">
        <f t="shared" si="129"/>
        <v>0.99999997746511282</v>
      </c>
      <c r="AJ224" s="29">
        <f t="shared" si="129"/>
        <v>0.99999997676070562</v>
      </c>
      <c r="AK224" s="29">
        <f t="shared" si="129"/>
        <v>0.99999998284581904</v>
      </c>
      <c r="AL224" s="29">
        <f t="shared" si="129"/>
        <v>0</v>
      </c>
      <c r="AM224" s="30">
        <f t="shared" si="117"/>
        <v>0</v>
      </c>
      <c r="AN224" s="31">
        <f t="shared" si="113"/>
        <v>0.99503768883625665</v>
      </c>
      <c r="AO224" s="32"/>
      <c r="AP224" s="32"/>
      <c r="AQ224" s="33"/>
      <c r="AR224" s="33"/>
      <c r="AS224" s="33"/>
      <c r="AT224" s="34"/>
      <c r="AU224" s="34"/>
      <c r="AV224" s="35">
        <f t="shared" si="130"/>
        <v>0.99999764628522503</v>
      </c>
      <c r="AW224" s="35">
        <f t="shared" si="130"/>
        <v>0.99998819706728548</v>
      </c>
      <c r="AX224" s="36">
        <f t="shared" si="130"/>
        <v>0.99999998346259833</v>
      </c>
      <c r="AY224" s="36">
        <f t="shared" si="130"/>
        <v>0.99999562428601718</v>
      </c>
    </row>
    <row r="225" spans="6:51" x14ac:dyDescent="0.3">
      <c r="F225">
        <v>55</v>
      </c>
      <c r="G225" s="29">
        <f t="shared" si="127"/>
        <v>0.99999997023314524</v>
      </c>
      <c r="H225" s="29">
        <f t="shared" si="127"/>
        <v>0.99999988846172083</v>
      </c>
      <c r="I225" s="29">
        <f t="shared" si="127"/>
        <v>0.99999984841334844</v>
      </c>
      <c r="J225" s="29">
        <f t="shared" si="127"/>
        <v>0.99999991457324389</v>
      </c>
      <c r="K225" s="29">
        <f t="shared" si="127"/>
        <v>0</v>
      </c>
      <c r="L225" s="30">
        <f t="shared" si="115"/>
        <v>0</v>
      </c>
      <c r="M225" s="31">
        <f t="shared" si="119"/>
        <v>0.98941476590710331</v>
      </c>
      <c r="N225" s="32"/>
      <c r="O225" s="32"/>
      <c r="P225" s="33"/>
      <c r="Q225" s="33"/>
      <c r="R225" s="33"/>
      <c r="S225" s="34"/>
      <c r="T225" s="34"/>
      <c r="U225" s="35">
        <f t="shared" si="128"/>
        <v>0.99999131307602862</v>
      </c>
      <c r="V225" s="35">
        <f t="shared" si="128"/>
        <v>0.99996368425535542</v>
      </c>
      <c r="W225" s="36">
        <f t="shared" si="128"/>
        <v>0.99999996882194608</v>
      </c>
      <c r="X225" s="36">
        <f t="shared" si="128"/>
        <v>0.99999083075593376</v>
      </c>
      <c r="AG225">
        <f t="shared" si="116"/>
        <v>65.339447634071149</v>
      </c>
      <c r="AH225" s="29">
        <f t="shared" si="129"/>
        <v>0.99999999059381295</v>
      </c>
      <c r="AI225" s="29">
        <f t="shared" si="129"/>
        <v>0.99999997960439202</v>
      </c>
      <c r="AJ225" s="29">
        <f t="shared" si="129"/>
        <v>0.99999997916073813</v>
      </c>
      <c r="AK225" s="29">
        <f t="shared" si="129"/>
        <v>0.9999999844700056</v>
      </c>
      <c r="AL225" s="29">
        <f t="shared" si="129"/>
        <v>0</v>
      </c>
      <c r="AM225" s="30">
        <f t="shared" si="117"/>
        <v>0</v>
      </c>
      <c r="AN225" s="31">
        <f t="shared" si="113"/>
        <v>0.99526694049723441</v>
      </c>
      <c r="AO225" s="32"/>
      <c r="AP225" s="32"/>
      <c r="AQ225" s="33"/>
      <c r="AR225" s="33"/>
      <c r="AS225" s="33"/>
      <c r="AT225" s="34"/>
      <c r="AU225" s="34"/>
      <c r="AV225" s="35">
        <f t="shared" si="130"/>
        <v>0.99999783122881103</v>
      </c>
      <c r="AW225" s="35">
        <f t="shared" si="130"/>
        <v>0.99998899606840852</v>
      </c>
      <c r="AX225" s="36">
        <f t="shared" si="130"/>
        <v>0.99999998403920165</v>
      </c>
      <c r="AY225" s="36">
        <f t="shared" si="130"/>
        <v>0.99999580801899379</v>
      </c>
    </row>
    <row r="226" spans="6:51" x14ac:dyDescent="0.3">
      <c r="F226">
        <v>56</v>
      </c>
      <c r="G226" s="29">
        <f t="shared" si="127"/>
        <v>0.99999997424926823</v>
      </c>
      <c r="H226" s="29">
        <f t="shared" si="127"/>
        <v>0.99999990721211762</v>
      </c>
      <c r="I226" s="29">
        <f t="shared" si="127"/>
        <v>0.99999987919835176</v>
      </c>
      <c r="J226" s="29">
        <f t="shared" si="127"/>
        <v>0.99999992905109691</v>
      </c>
      <c r="K226" s="29">
        <f t="shared" si="127"/>
        <v>0</v>
      </c>
      <c r="L226" s="30">
        <f>IF(1-EXP(-0.23*(Z142-L$165))&lt;0, 0, 1-EXP(-0.23*(Z142-L$165)))</f>
        <v>0</v>
      </c>
      <c r="M226" s="31">
        <f t="shared" si="119"/>
        <v>0.99029675763234759</v>
      </c>
      <c r="N226" s="32"/>
      <c r="O226" s="32"/>
      <c r="P226" s="33"/>
      <c r="Q226" s="33"/>
      <c r="R226" s="33"/>
      <c r="S226" s="34"/>
      <c r="T226" s="34"/>
      <c r="U226" s="35">
        <f t="shared" si="128"/>
        <v>0.99999252101108371</v>
      </c>
      <c r="V226" s="35">
        <f t="shared" si="128"/>
        <v>0.99996809030788913</v>
      </c>
      <c r="W226" s="36">
        <f t="shared" si="128"/>
        <v>0.99999997120281359</v>
      </c>
      <c r="X226" s="36">
        <f t="shared" si="128"/>
        <v>0.99999161973473794</v>
      </c>
      <c r="AG226">
        <f t="shared" si="116"/>
        <v>65.972796971304959</v>
      </c>
      <c r="AH226" s="29">
        <f t="shared" si="129"/>
        <v>0.99999999105048709</v>
      </c>
      <c r="AI226" s="29">
        <f t="shared" si="129"/>
        <v>0.99999998136677293</v>
      </c>
      <c r="AJ226" s="29">
        <f t="shared" si="129"/>
        <v>0.99999998110374366</v>
      </c>
      <c r="AK226" s="29">
        <f t="shared" si="129"/>
        <v>0.99999998580736504</v>
      </c>
      <c r="AL226" s="29">
        <f t="shared" si="129"/>
        <v>0</v>
      </c>
      <c r="AM226" s="30">
        <f>IF(1-EXP(-0.23*(BA142-AM$165))&lt;0, 0, 1-EXP(-0.23*(BA142-AM$165)))</f>
        <v>0</v>
      </c>
      <c r="AN226" s="31">
        <f t="shared" si="113"/>
        <v>0.99546547568399124</v>
      </c>
      <c r="AO226" s="32"/>
      <c r="AP226" s="32"/>
      <c r="AQ226" s="33"/>
      <c r="AR226" s="33"/>
      <c r="AS226" s="33"/>
      <c r="AT226" s="34"/>
      <c r="AU226" s="34"/>
      <c r="AV226" s="35">
        <f t="shared" si="130"/>
        <v>0.99999798630462844</v>
      </c>
      <c r="AW226" s="35">
        <f t="shared" si="130"/>
        <v>0.99998967319175092</v>
      </c>
      <c r="AX226" s="36">
        <f t="shared" si="130"/>
        <v>0.99999998453816763</v>
      </c>
      <c r="AY226" s="36">
        <f t="shared" si="130"/>
        <v>0.99999596644082522</v>
      </c>
    </row>
    <row r="227" spans="6:51" x14ac:dyDescent="0.3">
      <c r="F227">
        <v>57</v>
      </c>
      <c r="G227" s="29">
        <f t="shared" si="127"/>
        <v>0.99999997753860204</v>
      </c>
      <c r="H227" s="29">
        <f t="shared" si="127"/>
        <v>0.99999992246530145</v>
      </c>
      <c r="I227" s="29">
        <f t="shared" si="127"/>
        <v>0.99999990294835528</v>
      </c>
      <c r="J227" s="29">
        <f t="shared" si="127"/>
        <v>0.9999999407961756</v>
      </c>
      <c r="K227" s="29">
        <f t="shared" si="127"/>
        <v>0</v>
      </c>
      <c r="L227" s="30">
        <f t="shared" ref="L227:L240" si="131">IF(1-EXP(-0.23*(Z143-L$165))&lt;0, 0, 1-EXP(-0.23*(Z143-L$165)))</f>
        <v>0</v>
      </c>
      <c r="M227" s="31">
        <f t="shared" si="119"/>
        <v>0.99108708029649029</v>
      </c>
      <c r="N227" s="32"/>
      <c r="O227" s="32"/>
      <c r="P227" s="33"/>
      <c r="Q227" s="33"/>
      <c r="R227" s="33"/>
      <c r="S227" s="34"/>
      <c r="T227" s="34"/>
      <c r="U227" s="35">
        <f t="shared" si="128"/>
        <v>0.9999935384152896</v>
      </c>
      <c r="V227" s="35">
        <f t="shared" si="128"/>
        <v>0.9999718737485771</v>
      </c>
      <c r="W227" s="36">
        <f t="shared" si="128"/>
        <v>0.99999997330614965</v>
      </c>
      <c r="X227" s="36">
        <f t="shared" si="128"/>
        <v>0.99999231498871088</v>
      </c>
      <c r="AG227">
        <f t="shared" si="116"/>
        <v>66.556400664824807</v>
      </c>
      <c r="AH227" s="29">
        <f t="shared" si="129"/>
        <v>0.99999999143717555</v>
      </c>
      <c r="AI227" s="29">
        <f t="shared" si="129"/>
        <v>0.99999998283351899</v>
      </c>
      <c r="AJ227" s="29">
        <f t="shared" si="129"/>
        <v>0.99999998269644208</v>
      </c>
      <c r="AK227" s="29">
        <f t="shared" si="129"/>
        <v>0.99999998691993652</v>
      </c>
      <c r="AL227" s="29">
        <f t="shared" si="129"/>
        <v>0</v>
      </c>
      <c r="AM227" s="30">
        <f t="shared" ref="AM227:AM240" si="132">IF(1-EXP(-0.23*(BA143-AM$165))&lt;0, 0, 1-EXP(-0.23*(BA143-AM$165)))</f>
        <v>0</v>
      </c>
      <c r="AN227" s="31">
        <f t="shared" si="113"/>
        <v>0.99563835561201608</v>
      </c>
      <c r="AO227" s="32"/>
      <c r="AP227" s="32"/>
      <c r="AQ227" s="33"/>
      <c r="AR227" s="33"/>
      <c r="AS227" s="33"/>
      <c r="AT227" s="34"/>
      <c r="AU227" s="34"/>
      <c r="AV227" s="35">
        <f t="shared" si="130"/>
        <v>0.99999811744620815</v>
      </c>
      <c r="AW227" s="35">
        <f t="shared" si="130"/>
        <v>0.99999025136993824</v>
      </c>
      <c r="AX227" s="36">
        <f t="shared" si="130"/>
        <v>0.99999998497250042</v>
      </c>
      <c r="AY227" s="36">
        <f t="shared" si="130"/>
        <v>0.99999610387578797</v>
      </c>
    </row>
    <row r="228" spans="6:51" x14ac:dyDescent="0.3">
      <c r="F228">
        <v>58</v>
      </c>
      <c r="G228" s="29">
        <f t="shared" si="127"/>
        <v>0.99999998025341619</v>
      </c>
      <c r="H228" s="29">
        <f t="shared" si="127"/>
        <v>0.99999993492694661</v>
      </c>
      <c r="I228" s="29">
        <f t="shared" si="127"/>
        <v>0.99999992141124572</v>
      </c>
      <c r="J228" s="29">
        <f t="shared" si="127"/>
        <v>0.99999995036780087</v>
      </c>
      <c r="K228" s="29">
        <f t="shared" si="127"/>
        <v>0</v>
      </c>
      <c r="L228" s="30">
        <f t="shared" si="131"/>
        <v>0</v>
      </c>
      <c r="M228" s="31">
        <f t="shared" si="119"/>
        <v>0.99179652482232306</v>
      </c>
      <c r="N228" s="32"/>
      <c r="O228" s="32"/>
      <c r="P228" s="33"/>
      <c r="Q228" s="33"/>
      <c r="R228" s="33"/>
      <c r="S228" s="34"/>
      <c r="T228" s="34"/>
      <c r="U228" s="35">
        <f t="shared" si="128"/>
        <v>0.99999439820941338</v>
      </c>
      <c r="V228" s="35">
        <f t="shared" si="128"/>
        <v>0.99997513225053736</v>
      </c>
      <c r="W228" s="36">
        <f t="shared" si="128"/>
        <v>0.99999997517120276</v>
      </c>
      <c r="X228" s="36">
        <f t="shared" si="128"/>
        <v>0.99999292962225317</v>
      </c>
      <c r="AG228">
        <f t="shared" si="116"/>
        <v>67.094165924953685</v>
      </c>
      <c r="AH228" s="29">
        <f t="shared" si="129"/>
        <v>0.99999999176727183</v>
      </c>
      <c r="AI228" s="29">
        <f t="shared" si="129"/>
        <v>0.99999998406545365</v>
      </c>
      <c r="AJ228" s="29">
        <f t="shared" si="129"/>
        <v>0.99999998401653756</v>
      </c>
      <c r="AK228" s="29">
        <f t="shared" si="129"/>
        <v>0.99999998785409694</v>
      </c>
      <c r="AL228" s="29">
        <f t="shared" si="129"/>
        <v>0</v>
      </c>
      <c r="AM228" s="30">
        <f t="shared" si="132"/>
        <v>0</v>
      </c>
      <c r="AN228" s="31">
        <f t="shared" si="113"/>
        <v>0.99578964351689314</v>
      </c>
      <c r="AO228" s="32"/>
      <c r="AP228" s="32"/>
      <c r="AQ228" s="33"/>
      <c r="AR228" s="33"/>
      <c r="AS228" s="33"/>
      <c r="AT228" s="34"/>
      <c r="AU228" s="34"/>
      <c r="AV228" s="35">
        <f t="shared" si="130"/>
        <v>0.99999822919985271</v>
      </c>
      <c r="AW228" s="35">
        <f t="shared" si="130"/>
        <v>0.99999074842463209</v>
      </c>
      <c r="AX228" s="36">
        <f t="shared" si="130"/>
        <v>0.99999998535256684</v>
      </c>
      <c r="AY228" s="36">
        <f t="shared" si="130"/>
        <v>0.99999622375921293</v>
      </c>
    </row>
    <row r="229" spans="6:51" x14ac:dyDescent="0.3">
      <c r="F229">
        <v>59</v>
      </c>
      <c r="G229" s="29">
        <f t="shared" si="127"/>
        <v>0.99999998251043465</v>
      </c>
      <c r="H229" s="29">
        <f t="shared" si="127"/>
        <v>0.99999994515092883</v>
      </c>
      <c r="I229" s="29">
        <f t="shared" si="127"/>
        <v>0.99999993587111291</v>
      </c>
      <c r="J229" s="29">
        <f t="shared" si="127"/>
        <v>0.99999995820305632</v>
      </c>
      <c r="K229" s="29">
        <f t="shared" si="127"/>
        <v>0</v>
      </c>
      <c r="L229" s="30">
        <f t="shared" si="131"/>
        <v>0</v>
      </c>
      <c r="M229" s="31">
        <f t="shared" si="119"/>
        <v>0.99243449279748874</v>
      </c>
      <c r="N229" s="32"/>
      <c r="O229" s="32"/>
      <c r="P229" s="33"/>
      <c r="Q229" s="33"/>
      <c r="R229" s="33"/>
      <c r="S229" s="34"/>
      <c r="T229" s="34"/>
      <c r="U229" s="35">
        <f t="shared" si="128"/>
        <v>0.99999512719861339</v>
      </c>
      <c r="V229" s="35">
        <f t="shared" si="128"/>
        <v>0.9999779468651232</v>
      </c>
      <c r="W229" s="36">
        <f t="shared" si="128"/>
        <v>0.99999997683083097</v>
      </c>
      <c r="X229" s="36">
        <f t="shared" si="128"/>
        <v>0.99999347467092381</v>
      </c>
      <c r="AG229">
        <f t="shared" si="116"/>
        <v>67.589693074991615</v>
      </c>
      <c r="AH229" s="29">
        <f t="shared" si="129"/>
        <v>0.99999999205109902</v>
      </c>
      <c r="AI229" s="29">
        <f t="shared" si="129"/>
        <v>0.99999998510874122</v>
      </c>
      <c r="AJ229" s="29">
        <f t="shared" si="129"/>
        <v>0.9999999851215684</v>
      </c>
      <c r="AK229" s="29">
        <f t="shared" si="129"/>
        <v>0.99999998864500883</v>
      </c>
      <c r="AL229" s="29">
        <f t="shared" si="129"/>
        <v>0</v>
      </c>
      <c r="AM229" s="30">
        <f t="shared" si="132"/>
        <v>0</v>
      </c>
      <c r="AN229" s="31">
        <f t="shared" si="113"/>
        <v>0.99592263131535008</v>
      </c>
      <c r="AO229" s="32"/>
      <c r="AP229" s="32"/>
      <c r="AQ229" s="33"/>
      <c r="AR229" s="33"/>
      <c r="AS229" s="33"/>
      <c r="AT229" s="34"/>
      <c r="AU229" s="34"/>
      <c r="AV229" s="35">
        <f t="shared" si="130"/>
        <v>0.99999832509195974</v>
      </c>
      <c r="AW229" s="35">
        <f t="shared" si="130"/>
        <v>0.99999117836385942</v>
      </c>
      <c r="AX229" s="36">
        <f t="shared" si="130"/>
        <v>0.99999998568671811</v>
      </c>
      <c r="AY229" s="36">
        <f t="shared" si="130"/>
        <v>0.99999632884874923</v>
      </c>
    </row>
    <row r="230" spans="6:51" x14ac:dyDescent="0.3">
      <c r="F230">
        <v>60</v>
      </c>
      <c r="G230" s="29">
        <f t="shared" si="127"/>
        <v>0.99999998439986237</v>
      </c>
      <c r="H230" s="29">
        <f t="shared" si="127"/>
        <v>0.99999995357378857</v>
      </c>
      <c r="I230" s="29">
        <f t="shared" si="127"/>
        <v>0.99999994727816144</v>
      </c>
      <c r="J230" s="29">
        <f t="shared" si="127"/>
        <v>0.99999996464501817</v>
      </c>
      <c r="K230" s="29">
        <f t="shared" si="127"/>
        <v>0</v>
      </c>
      <c r="L230" s="30">
        <f t="shared" si="131"/>
        <v>0</v>
      </c>
      <c r="M230" s="31">
        <f t="shared" si="119"/>
        <v>0.99300918774486602</v>
      </c>
      <c r="N230" s="32"/>
      <c r="O230" s="32"/>
      <c r="P230" s="33"/>
      <c r="Q230" s="33"/>
      <c r="R230" s="33"/>
      <c r="S230" s="34"/>
      <c r="T230" s="34"/>
      <c r="U230" s="35">
        <f t="shared" si="128"/>
        <v>0.99999574727889706</v>
      </c>
      <c r="V230" s="35">
        <f t="shared" si="128"/>
        <v>0.99998038504528908</v>
      </c>
      <c r="W230" s="36">
        <f t="shared" si="128"/>
        <v>0.99999997831266352</v>
      </c>
      <c r="X230" s="36">
        <f t="shared" si="128"/>
        <v>0.99999395946079317</v>
      </c>
      <c r="AG230">
        <f t="shared" si="116"/>
        <v>68.046299655278801</v>
      </c>
      <c r="AH230" s="29">
        <f t="shared" si="129"/>
        <v>0.99999999229671777</v>
      </c>
      <c r="AI230" s="29">
        <f t="shared" si="129"/>
        <v>0.99999998599887363</v>
      </c>
      <c r="AJ230" s="29">
        <f t="shared" si="129"/>
        <v>0.99999998605480078</v>
      </c>
      <c r="AK230" s="29">
        <f t="shared" si="129"/>
        <v>0.99999998931968093</v>
      </c>
      <c r="AL230" s="29">
        <f t="shared" si="129"/>
        <v>0</v>
      </c>
      <c r="AM230" s="30">
        <f t="shared" si="132"/>
        <v>0</v>
      </c>
      <c r="AN230" s="31">
        <f t="shared" si="113"/>
        <v>0.99604000873836784</v>
      </c>
      <c r="AO230" s="32"/>
      <c r="AP230" s="32"/>
      <c r="AQ230" s="33"/>
      <c r="AR230" s="33"/>
      <c r="AS230" s="33"/>
      <c r="AT230" s="34"/>
      <c r="AU230" s="34"/>
      <c r="AV230" s="35">
        <f t="shared" si="130"/>
        <v>0.99999840788901762</v>
      </c>
      <c r="AW230" s="35">
        <f t="shared" si="130"/>
        <v>0.99999155231445236</v>
      </c>
      <c r="AX230" s="36">
        <f t="shared" si="130"/>
        <v>0.99999998598174722</v>
      </c>
      <c r="AY230" s="36">
        <f t="shared" si="130"/>
        <v>0.9999964213793594</v>
      </c>
    </row>
    <row r="231" spans="6:51" x14ac:dyDescent="0.3">
      <c r="F231">
        <v>61</v>
      </c>
      <c r="G231" s="29">
        <f t="shared" si="127"/>
        <v>0.99999998599195761</v>
      </c>
      <c r="H231" s="29">
        <f t="shared" si="127"/>
        <v>0.99999996054099693</v>
      </c>
      <c r="I231" s="29">
        <f t="shared" si="127"/>
        <v>0.9999999563405273</v>
      </c>
      <c r="J231" s="29">
        <f t="shared" si="127"/>
        <v>0.99999996996414875</v>
      </c>
      <c r="K231" s="29">
        <f t="shared" si="127"/>
        <v>0</v>
      </c>
      <c r="L231" s="30">
        <f t="shared" si="131"/>
        <v>0</v>
      </c>
      <c r="M231" s="31">
        <f t="shared" si="119"/>
        <v>0.99352777870079112</v>
      </c>
      <c r="N231" s="32"/>
      <c r="O231" s="32"/>
      <c r="P231" s="33"/>
      <c r="Q231" s="33"/>
      <c r="R231" s="33"/>
      <c r="S231" s="34"/>
      <c r="T231" s="34"/>
      <c r="U231" s="35">
        <f t="shared" si="128"/>
        <v>0.9999962763930702</v>
      </c>
      <c r="V231" s="35">
        <f t="shared" si="128"/>
        <v>0.99998250308728465</v>
      </c>
      <c r="W231" s="36">
        <f t="shared" si="128"/>
        <v>0.99999997964003107</v>
      </c>
      <c r="X231" s="36">
        <f t="shared" si="128"/>
        <v>0.99999439190027295</v>
      </c>
      <c r="AG231">
        <f t="shared" si="116"/>
        <v>68.467042634035067</v>
      </c>
      <c r="AH231" s="29">
        <f t="shared" si="129"/>
        <v>0.99999999251049865</v>
      </c>
      <c r="AI231" s="29">
        <f t="shared" si="129"/>
        <v>0.99999998676346347</v>
      </c>
      <c r="AJ231" s="29">
        <f t="shared" si="129"/>
        <v>0.99999998684923053</v>
      </c>
      <c r="AK231" s="29">
        <f t="shared" si="129"/>
        <v>0.99999998989910965</v>
      </c>
      <c r="AL231" s="29">
        <f t="shared" si="129"/>
        <v>0</v>
      </c>
      <c r="AM231" s="30">
        <f t="shared" si="132"/>
        <v>0</v>
      </c>
      <c r="AN231" s="31">
        <f t="shared" si="113"/>
        <v>0.99614399092076467</v>
      </c>
      <c r="AO231" s="32"/>
      <c r="AP231" s="32"/>
      <c r="AQ231" s="33"/>
      <c r="AR231" s="33"/>
      <c r="AS231" s="33"/>
      <c r="AT231" s="34"/>
      <c r="AU231" s="34"/>
      <c r="AV231" s="35">
        <f t="shared" si="130"/>
        <v>0.99999847978427936</v>
      </c>
      <c r="AW231" s="35">
        <f t="shared" si="130"/>
        <v>0.99999187920124066</v>
      </c>
      <c r="AX231" s="36">
        <f t="shared" si="130"/>
        <v>0.99999998624322828</v>
      </c>
      <c r="AY231" s="36">
        <f t="shared" si="130"/>
        <v>0.99999650317848876</v>
      </c>
    </row>
    <row r="232" spans="6:51" x14ac:dyDescent="0.3">
      <c r="F232">
        <v>62</v>
      </c>
      <c r="G232" s="29">
        <f t="shared" si="127"/>
        <v>0.99999998734185547</v>
      </c>
      <c r="H232" s="29">
        <f t="shared" si="127"/>
        <v>0.99999996632705523</v>
      </c>
      <c r="I232" s="29">
        <f t="shared" si="127"/>
        <v>0.99999996358962073</v>
      </c>
      <c r="J232" s="29">
        <f t="shared" si="127"/>
        <v>0.99999997437457855</v>
      </c>
      <c r="K232" s="29">
        <f t="shared" si="127"/>
        <v>0</v>
      </c>
      <c r="L232" s="30">
        <f t="shared" si="131"/>
        <v>0</v>
      </c>
      <c r="M232" s="31">
        <f t="shared" si="119"/>
        <v>0.99399654025872164</v>
      </c>
      <c r="N232" s="32"/>
      <c r="O232" s="32"/>
      <c r="P232" s="33"/>
      <c r="Q232" s="33"/>
      <c r="R232" s="33"/>
      <c r="S232" s="34"/>
      <c r="T232" s="34"/>
      <c r="U232" s="35">
        <f t="shared" si="128"/>
        <v>0.99999672929055616</v>
      </c>
      <c r="V232" s="35">
        <f t="shared" si="128"/>
        <v>0.99998434810812153</v>
      </c>
      <c r="W232" s="36">
        <f t="shared" si="128"/>
        <v>0.99999998083271502</v>
      </c>
      <c r="X232" s="36">
        <f t="shared" si="128"/>
        <v>0.99999477871798526</v>
      </c>
      <c r="AG232">
        <f t="shared" si="116"/>
        <v>68.854738873676126</v>
      </c>
      <c r="AH232" s="29">
        <f t="shared" si="129"/>
        <v>0.99999999269753126</v>
      </c>
      <c r="AI232" s="29">
        <f t="shared" si="129"/>
        <v>0.99999998742423091</v>
      </c>
      <c r="AJ232" s="29">
        <f t="shared" si="129"/>
        <v>0.99999998753034858</v>
      </c>
      <c r="AK232" s="29">
        <f t="shared" si="129"/>
        <v>0.99999999039979992</v>
      </c>
      <c r="AL232" s="29">
        <f t="shared" si="129"/>
        <v>0</v>
      </c>
      <c r="AM232" s="30">
        <f t="shared" si="132"/>
        <v>0</v>
      </c>
      <c r="AN232" s="31">
        <f t="shared" si="113"/>
        <v>0.99623641563886267</v>
      </c>
      <c r="AO232" s="32"/>
      <c r="AP232" s="32"/>
      <c r="AQ232" s="33"/>
      <c r="AR232" s="33"/>
      <c r="AS232" s="33"/>
      <c r="AT232" s="34"/>
      <c r="AU232" s="34"/>
      <c r="AV232" s="35">
        <f t="shared" si="130"/>
        <v>0.99999854253358178</v>
      </c>
      <c r="AW232" s="35">
        <f t="shared" si="130"/>
        <v>0.99999216624796805</v>
      </c>
      <c r="AX232" s="36">
        <f t="shared" si="130"/>
        <v>0.99999998647577326</v>
      </c>
      <c r="AY232" s="36">
        <f t="shared" si="130"/>
        <v>0.99999657575266121</v>
      </c>
    </row>
    <row r="233" spans="6:51" x14ac:dyDescent="0.3">
      <c r="F233">
        <v>63</v>
      </c>
      <c r="G233" s="29">
        <f t="shared" si="127"/>
        <v>0.99999998849313676</v>
      </c>
      <c r="H233" s="29">
        <f t="shared" si="127"/>
        <v>0.9999999711509383</v>
      </c>
      <c r="I233" s="29">
        <f t="shared" si="127"/>
        <v>0.99999996942694724</v>
      </c>
      <c r="J233" s="29">
        <f t="shared" si="127"/>
        <v>0.99999997804655094</v>
      </c>
      <c r="K233" s="29">
        <f t="shared" si="127"/>
        <v>0</v>
      </c>
      <c r="L233" s="30">
        <f t="shared" si="131"/>
        <v>0</v>
      </c>
      <c r="M233" s="31">
        <f t="shared" si="119"/>
        <v>0.99442097259739159</v>
      </c>
      <c r="N233" s="32"/>
      <c r="O233" s="32"/>
      <c r="P233" s="33"/>
      <c r="Q233" s="33"/>
      <c r="R233" s="33"/>
      <c r="S233" s="34"/>
      <c r="T233" s="34"/>
      <c r="U233" s="35">
        <f t="shared" si="128"/>
        <v>0.9999971181331877</v>
      </c>
      <c r="V233" s="35">
        <f t="shared" si="128"/>
        <v>0.99998595965152015</v>
      </c>
      <c r="W233" s="36">
        <f t="shared" si="128"/>
        <v>0.99999998190755301</v>
      </c>
      <c r="X233" s="36">
        <f t="shared" si="128"/>
        <v>0.99999512565734816</v>
      </c>
      <c r="AG233">
        <f t="shared" si="116"/>
        <v>69.211983989628195</v>
      </c>
      <c r="AH233" s="29">
        <f t="shared" si="129"/>
        <v>0.9999999928619232</v>
      </c>
      <c r="AI233" s="29">
        <f t="shared" si="129"/>
        <v>0.99999998799843637</v>
      </c>
      <c r="AJ233" s="29">
        <f t="shared" si="129"/>
        <v>0.99999998811808422</v>
      </c>
      <c r="AK233" s="29">
        <f t="shared" si="129"/>
        <v>0.99999999083486013</v>
      </c>
      <c r="AL233" s="29">
        <f t="shared" si="129"/>
        <v>0</v>
      </c>
      <c r="AM233" s="30">
        <f t="shared" si="132"/>
        <v>0</v>
      </c>
      <c r="AN233" s="31">
        <f t="shared" si="113"/>
        <v>0.99631881812926926</v>
      </c>
      <c r="AO233" s="32"/>
      <c r="AP233" s="32"/>
      <c r="AQ233" s="33"/>
      <c r="AR233" s="33"/>
      <c r="AS233" s="33"/>
      <c r="AT233" s="34"/>
      <c r="AU233" s="34"/>
      <c r="AV233" s="35">
        <f t="shared" si="130"/>
        <v>0.99999859755539244</v>
      </c>
      <c r="AW233" s="35">
        <f t="shared" si="130"/>
        <v>0.99999241935103123</v>
      </c>
      <c r="AX233" s="36">
        <f t="shared" si="130"/>
        <v>0.99999998668322676</v>
      </c>
      <c r="AY233" s="36">
        <f t="shared" si="130"/>
        <v>0.99999664035330771</v>
      </c>
    </row>
    <row r="234" spans="6:51" x14ac:dyDescent="0.3">
      <c r="F234">
        <v>64</v>
      </c>
      <c r="G234" s="29">
        <f t="shared" ref="G234:K240" si="133">IF(1-EXP(-0.23*(G150-G$165))&lt;0, 0, 1-EXP(-0.23*(G150-G$165)))</f>
        <v>0.99999998948048963</v>
      </c>
      <c r="H234" s="29">
        <f t="shared" si="133"/>
        <v>0.99999997518800621</v>
      </c>
      <c r="I234" s="29">
        <f t="shared" si="133"/>
        <v>0.99999997415788278</v>
      </c>
      <c r="J234" s="29">
        <f t="shared" si="133"/>
        <v>0.99999998111597621</v>
      </c>
      <c r="K234" s="29">
        <f t="shared" si="133"/>
        <v>0</v>
      </c>
      <c r="L234" s="30">
        <f t="shared" si="131"/>
        <v>0</v>
      </c>
      <c r="M234" s="31">
        <f t="shared" si="119"/>
        <v>0.9948059044727432</v>
      </c>
      <c r="N234" s="32"/>
      <c r="O234" s="32"/>
      <c r="P234" s="33"/>
      <c r="Q234" s="33"/>
      <c r="R234" s="33"/>
      <c r="S234" s="34"/>
      <c r="T234" s="34"/>
      <c r="U234" s="35">
        <f t="shared" ref="U234:X240" si="134">IF(1-EXP(-0.23*(U150-U$165))&lt;0, 0, 1-EXP(-0.23*(U150-U$165)))</f>
        <v>0.99999745297967157</v>
      </c>
      <c r="V234" s="35">
        <f t="shared" si="134"/>
        <v>0.99998737099572288</v>
      </c>
      <c r="W234" s="36">
        <f t="shared" si="134"/>
        <v>0.99999998287893199</v>
      </c>
      <c r="X234" s="36">
        <f t="shared" si="134"/>
        <v>0.99999543763631193</v>
      </c>
      <c r="AG234">
        <f t="shared" si="116"/>
        <v>69.541169727900453</v>
      </c>
      <c r="AH234" s="29">
        <f t="shared" ref="AH234:AL240" si="135">IF(1-EXP(-0.23*(AH150-AH$165))&lt;0, 0, 1-EXP(-0.23*(AH150-AH$165)))</f>
        <v>0.99999999300702025</v>
      </c>
      <c r="AI234" s="29">
        <f t="shared" si="135"/>
        <v>0.99999998849992711</v>
      </c>
      <c r="AJ234" s="29">
        <f t="shared" si="135"/>
        <v>0.99999998862819073</v>
      </c>
      <c r="AK234" s="29">
        <f t="shared" si="135"/>
        <v>0.99999999121480165</v>
      </c>
      <c r="AL234" s="29">
        <f t="shared" si="135"/>
        <v>0</v>
      </c>
      <c r="AM234" s="30">
        <f t="shared" si="132"/>
        <v>0</v>
      </c>
      <c r="AN234" s="31">
        <f t="shared" ref="AN234:AN240" si="136">IF(1-EXP(-0.23*(AN150-AN$165))&lt;0, 0, 1-EXP(-0.23*(AN150-AN$165)))</f>
        <v>0.99639248917752055</v>
      </c>
      <c r="AO234" s="32"/>
      <c r="AP234" s="32"/>
      <c r="AQ234" s="33"/>
      <c r="AR234" s="33"/>
      <c r="AS234" s="33"/>
      <c r="AT234" s="34"/>
      <c r="AU234" s="34"/>
      <c r="AV234" s="35">
        <f t="shared" ref="AV234:AY240" si="137">IF(1-EXP(-0.23*(AV150-AV$165))&lt;0, 0, 1-EXP(-0.23*(AV150-AV$165)))</f>
        <v>0.99999864600535993</v>
      </c>
      <c r="AW234" s="35">
        <f t="shared" si="137"/>
        <v>0.99999264336136695</v>
      </c>
      <c r="AX234" s="36">
        <f t="shared" si="137"/>
        <v>0.99999998686881608</v>
      </c>
      <c r="AY234" s="36">
        <f t="shared" si="137"/>
        <v>0.99999669802732361</v>
      </c>
    </row>
    <row r="235" spans="6:51" x14ac:dyDescent="0.3">
      <c r="F235">
        <v>65</v>
      </c>
      <c r="G235" s="29">
        <f t="shared" si="133"/>
        <v>0.99999999033170928</v>
      </c>
      <c r="H235" s="29">
        <f t="shared" si="133"/>
        <v>0.99999997857922818</v>
      </c>
      <c r="I235" s="29">
        <f t="shared" si="133"/>
        <v>0.99999997801619955</v>
      </c>
      <c r="J235" s="29">
        <f t="shared" si="133"/>
        <v>0.99999998369179344</v>
      </c>
      <c r="K235" s="29">
        <f t="shared" si="133"/>
        <v>0</v>
      </c>
      <c r="L235" s="30">
        <f t="shared" si="131"/>
        <v>0</v>
      </c>
      <c r="M235" s="31">
        <f t="shared" si="119"/>
        <v>0.99515558169686769</v>
      </c>
      <c r="N235" s="32"/>
      <c r="O235" s="32"/>
      <c r="P235" s="33"/>
      <c r="Q235" s="33"/>
      <c r="R235" s="33"/>
      <c r="S235" s="34"/>
      <c r="T235" s="34"/>
      <c r="U235" s="35">
        <f t="shared" si="134"/>
        <v>0.99999774217419468</v>
      </c>
      <c r="V235" s="35">
        <f t="shared" si="134"/>
        <v>0.99998861022141483</v>
      </c>
      <c r="W235" s="36">
        <f t="shared" si="134"/>
        <v>0.99999998375918886</v>
      </c>
      <c r="X235" s="36">
        <f t="shared" si="134"/>
        <v>0.99999571887894034</v>
      </c>
      <c r="AG235">
        <f t="shared" ref="AG235:AG240" si="138">AE79</f>
        <v>69.844499977757209</v>
      </c>
      <c r="AH235" s="29">
        <f t="shared" si="135"/>
        <v>0.99999999313557086</v>
      </c>
      <c r="AI235" s="29">
        <f t="shared" si="135"/>
        <v>0.9999999889399106</v>
      </c>
      <c r="AJ235" s="29">
        <f t="shared" si="135"/>
        <v>0.9999999890732485</v>
      </c>
      <c r="AK235" s="29">
        <f t="shared" si="135"/>
        <v>0.99999999154812835</v>
      </c>
      <c r="AL235" s="29">
        <f t="shared" si="135"/>
        <v>0</v>
      </c>
      <c r="AM235" s="30">
        <f t="shared" si="132"/>
        <v>0</v>
      </c>
      <c r="AN235" s="31">
        <f t="shared" si="136"/>
        <v>0.99645852060070028</v>
      </c>
      <c r="AO235" s="32"/>
      <c r="AP235" s="32"/>
      <c r="AQ235" s="33"/>
      <c r="AR235" s="33"/>
      <c r="AS235" s="33"/>
      <c r="AT235" s="34"/>
      <c r="AU235" s="34"/>
      <c r="AV235" s="35">
        <f t="shared" si="137"/>
        <v>0.99999868883246923</v>
      </c>
      <c r="AW235" s="35">
        <f t="shared" si="137"/>
        <v>0.9999928422992248</v>
      </c>
      <c r="AX235" s="36">
        <f t="shared" si="137"/>
        <v>0.99999998703526838</v>
      </c>
      <c r="AY235" s="36">
        <f t="shared" si="137"/>
        <v>0.99999674965626861</v>
      </c>
    </row>
    <row r="236" spans="6:51" x14ac:dyDescent="0.3">
      <c r="F236">
        <v>66</v>
      </c>
      <c r="G236" s="29">
        <f t="shared" si="133"/>
        <v>0.99999999106921111</v>
      </c>
      <c r="H236" s="29">
        <f t="shared" si="133"/>
        <v>0.999999981438353</v>
      </c>
      <c r="I236" s="29">
        <f t="shared" si="133"/>
        <v>0.99999998118199052</v>
      </c>
      <c r="J236" s="29">
        <f t="shared" si="133"/>
        <v>0.99999998586166994</v>
      </c>
      <c r="K236" s="29">
        <f t="shared" si="133"/>
        <v>0</v>
      </c>
      <c r="L236" s="30">
        <f t="shared" si="131"/>
        <v>0</v>
      </c>
      <c r="M236" s="31">
        <f t="shared" si="119"/>
        <v>0.99547374324197446</v>
      </c>
      <c r="N236" s="32"/>
      <c r="O236" s="32"/>
      <c r="P236" s="33"/>
      <c r="Q236" s="33"/>
      <c r="R236" s="33"/>
      <c r="S236" s="34"/>
      <c r="T236" s="34"/>
      <c r="U236" s="35">
        <f t="shared" si="134"/>
        <v>0.99999799265906963</v>
      </c>
      <c r="V236" s="35">
        <f t="shared" si="134"/>
        <v>0.99998970108609864</v>
      </c>
      <c r="W236" s="36">
        <f t="shared" si="134"/>
        <v>0.99999998455894079</v>
      </c>
      <c r="X236" s="36">
        <f t="shared" si="134"/>
        <v>0.99999597302416132</v>
      </c>
      <c r="AG236">
        <f t="shared" si="138"/>
        <v>70.124005526694646</v>
      </c>
      <c r="AH236" s="29">
        <f t="shared" si="135"/>
        <v>0.99999999324985112</v>
      </c>
      <c r="AI236" s="29">
        <f t="shared" si="135"/>
        <v>0.99999998932753298</v>
      </c>
      <c r="AJ236" s="29">
        <f t="shared" si="135"/>
        <v>0.99999998946339852</v>
      </c>
      <c r="AK236" s="29">
        <f t="shared" si="135"/>
        <v>0.99999999184177779</v>
      </c>
      <c r="AL236" s="29">
        <f t="shared" si="135"/>
        <v>0</v>
      </c>
      <c r="AM236" s="30">
        <f t="shared" si="132"/>
        <v>0</v>
      </c>
      <c r="AN236" s="31">
        <f t="shared" si="136"/>
        <v>0.99651784114474007</v>
      </c>
      <c r="AO236" s="32"/>
      <c r="AP236" s="32"/>
      <c r="AQ236" s="33"/>
      <c r="AR236" s="33"/>
      <c r="AS236" s="33"/>
      <c r="AT236" s="34"/>
      <c r="AU236" s="34"/>
      <c r="AV236" s="35">
        <f t="shared" si="137"/>
        <v>0.99999872682176738</v>
      </c>
      <c r="AW236" s="35">
        <f t="shared" si="137"/>
        <v>0.99999301951936748</v>
      </c>
      <c r="AX236" s="36">
        <f t="shared" si="137"/>
        <v>0.99999998718490191</v>
      </c>
      <c r="AY236" s="36">
        <f t="shared" si="137"/>
        <v>0.99999679598703339</v>
      </c>
    </row>
    <row r="237" spans="6:51" x14ac:dyDescent="0.3">
      <c r="F237">
        <v>67</v>
      </c>
      <c r="G237" s="29">
        <f t="shared" si="133"/>
        <v>0.99999999171118381</v>
      </c>
      <c r="H237" s="29">
        <f t="shared" si="133"/>
        <v>0.99999998385750355</v>
      </c>
      <c r="I237" s="29">
        <f t="shared" si="133"/>
        <v>0.99999998379485444</v>
      </c>
      <c r="J237" s="29">
        <f t="shared" si="133"/>
        <v>0.99999998769642939</v>
      </c>
      <c r="K237" s="29">
        <f t="shared" si="133"/>
        <v>0</v>
      </c>
      <c r="L237" s="30">
        <f t="shared" si="131"/>
        <v>0</v>
      </c>
      <c r="M237" s="31">
        <f t="shared" si="119"/>
        <v>0.99576368678203797</v>
      </c>
      <c r="N237" s="32"/>
      <c r="O237" s="32"/>
      <c r="P237" s="33"/>
      <c r="Q237" s="33"/>
      <c r="R237" s="33"/>
      <c r="S237" s="34"/>
      <c r="T237" s="34"/>
      <c r="U237" s="35">
        <f t="shared" si="134"/>
        <v>0.99999821022700897</v>
      </c>
      <c r="V237" s="35">
        <f t="shared" si="134"/>
        <v>0.99999066374190204</v>
      </c>
      <c r="W237" s="36">
        <f t="shared" si="134"/>
        <v>0.99999998528735545</v>
      </c>
      <c r="X237" s="36">
        <f t="shared" si="134"/>
        <v>0.99999620321594329</v>
      </c>
      <c r="AG237">
        <f t="shared" si="138"/>
        <v>70.381557656506004</v>
      </c>
      <c r="AH237" s="29">
        <f t="shared" si="135"/>
        <v>0.99999999335175938</v>
      </c>
      <c r="AI237" s="29">
        <f t="shared" si="135"/>
        <v>0.99999998967031611</v>
      </c>
      <c r="AJ237" s="29">
        <f t="shared" si="135"/>
        <v>0.9999999898068882</v>
      </c>
      <c r="AK237" s="29">
        <f t="shared" si="135"/>
        <v>0.99999999210145352</v>
      </c>
      <c r="AL237" s="29">
        <f t="shared" si="135"/>
        <v>0</v>
      </c>
      <c r="AM237" s="30">
        <f t="shared" si="132"/>
        <v>0</v>
      </c>
      <c r="AN237" s="31">
        <f t="shared" si="136"/>
        <v>0.996571245030488</v>
      </c>
      <c r="AO237" s="32"/>
      <c r="AP237" s="32"/>
      <c r="AQ237" s="33"/>
      <c r="AR237" s="33"/>
      <c r="AS237" s="33"/>
      <c r="AT237" s="34"/>
      <c r="AU237" s="34"/>
      <c r="AV237" s="35">
        <f t="shared" si="137"/>
        <v>0.99999876062718274</v>
      </c>
      <c r="AW237" s="35">
        <f t="shared" si="137"/>
        <v>0.99999317783927855</v>
      </c>
      <c r="AX237" s="36">
        <f t="shared" si="137"/>
        <v>0.9999999873196983</v>
      </c>
      <c r="AY237" s="36">
        <f t="shared" si="137"/>
        <v>0.99999683765603375</v>
      </c>
    </row>
    <row r="238" spans="6:51" x14ac:dyDescent="0.3">
      <c r="F238">
        <v>68</v>
      </c>
      <c r="G238" s="29">
        <f t="shared" si="133"/>
        <v>0.99999999227247405</v>
      </c>
      <c r="H238" s="29">
        <f t="shared" si="133"/>
        <v>0.99999998591155836</v>
      </c>
      <c r="I238" s="29">
        <f t="shared" si="133"/>
        <v>0.99999998596365314</v>
      </c>
      <c r="J238" s="29">
        <f t="shared" si="133"/>
        <v>0.99999998925350575</v>
      </c>
      <c r="K238" s="29">
        <f t="shared" si="133"/>
        <v>0</v>
      </c>
      <c r="L238" s="30">
        <f t="shared" si="131"/>
        <v>0</v>
      </c>
      <c r="M238" s="31">
        <f t="shared" si="119"/>
        <v>0.99602832520994644</v>
      </c>
      <c r="N238" s="32"/>
      <c r="O238" s="32"/>
      <c r="P238" s="33"/>
      <c r="Q238" s="33"/>
      <c r="R238" s="33"/>
      <c r="S238" s="34"/>
      <c r="T238" s="34"/>
      <c r="U238" s="35">
        <f t="shared" si="134"/>
        <v>0.99999839972527849</v>
      </c>
      <c r="V238" s="35">
        <f t="shared" si="134"/>
        <v>0.99999151532639707</v>
      </c>
      <c r="W238" s="36">
        <f t="shared" si="134"/>
        <v>0.99999998595237483</v>
      </c>
      <c r="X238" s="36">
        <f t="shared" si="134"/>
        <v>0.99999641217830948</v>
      </c>
      <c r="AG238">
        <f t="shared" si="138"/>
        <v>70.618880671460559</v>
      </c>
      <c r="AH238" s="29">
        <f t="shared" si="135"/>
        <v>0.99999999344288992</v>
      </c>
      <c r="AI238" s="29">
        <f t="shared" si="135"/>
        <v>0.99999998997449058</v>
      </c>
      <c r="AJ238" s="29">
        <f t="shared" si="135"/>
        <v>0.99999999011047969</v>
      </c>
      <c r="AK238" s="29">
        <f t="shared" si="135"/>
        <v>0.99999999233187886</v>
      </c>
      <c r="AL238" s="29">
        <f t="shared" si="135"/>
        <v>0</v>
      </c>
      <c r="AM238" s="30">
        <f t="shared" si="132"/>
        <v>0</v>
      </c>
      <c r="AN238" s="31">
        <f t="shared" si="136"/>
        <v>0.99661941481606242</v>
      </c>
      <c r="AO238" s="32"/>
      <c r="AP238" s="32"/>
      <c r="AQ238" s="33"/>
      <c r="AR238" s="33"/>
      <c r="AS238" s="33"/>
      <c r="AT238" s="34"/>
      <c r="AU238" s="34"/>
      <c r="AV238" s="35">
        <f t="shared" si="137"/>
        <v>0.99999879079695964</v>
      </c>
      <c r="AW238" s="35">
        <f t="shared" si="137"/>
        <v>0.99999331963950089</v>
      </c>
      <c r="AX238" s="36">
        <f t="shared" si="137"/>
        <v>0.99999998744136054</v>
      </c>
      <c r="AY238" s="36">
        <f t="shared" si="137"/>
        <v>0.99999687520844716</v>
      </c>
    </row>
    <row r="239" spans="6:51" x14ac:dyDescent="0.3">
      <c r="F239">
        <v>69</v>
      </c>
      <c r="G239" s="29">
        <f t="shared" si="133"/>
        <v>0.99999999276526996</v>
      </c>
      <c r="H239" s="29">
        <f t="shared" si="133"/>
        <v>0.99999998766159592</v>
      </c>
      <c r="I239" s="29">
        <f t="shared" si="133"/>
        <v>0.99999998777377819</v>
      </c>
      <c r="J239" s="29">
        <f t="shared" si="133"/>
        <v>0.99999999057964906</v>
      </c>
      <c r="K239" s="29">
        <f t="shared" si="133"/>
        <v>0</v>
      </c>
      <c r="L239" s="30">
        <f t="shared" si="131"/>
        <v>0</v>
      </c>
      <c r="M239" s="31">
        <f t="shared" si="119"/>
        <v>0.99627023543578186</v>
      </c>
      <c r="N239" s="32"/>
      <c r="O239" s="32"/>
      <c r="P239" s="33"/>
      <c r="Q239" s="33"/>
      <c r="R239" s="33"/>
      <c r="S239" s="34"/>
      <c r="T239" s="34"/>
      <c r="U239" s="35">
        <f t="shared" si="134"/>
        <v>0.99999856522138331</v>
      </c>
      <c r="V239" s="35">
        <f t="shared" si="134"/>
        <v>0.99999227045015626</v>
      </c>
      <c r="W239" s="36">
        <f t="shared" si="134"/>
        <v>0.99999998656090117</v>
      </c>
      <c r="X239" s="36">
        <f t="shared" si="134"/>
        <v>0.99999660227793308</v>
      </c>
      <c r="AG239">
        <f t="shared" si="138"/>
        <v>70.837563442472316</v>
      </c>
      <c r="AH239" s="29">
        <f t="shared" si="135"/>
        <v>0.99999999352459024</v>
      </c>
      <c r="AI239" s="29">
        <f t="shared" si="135"/>
        <v>0.99999999024525255</v>
      </c>
      <c r="AJ239" s="29">
        <f t="shared" si="135"/>
        <v>0.99999999037975973</v>
      </c>
      <c r="AK239" s="29">
        <f t="shared" si="135"/>
        <v>0.99999999253699234</v>
      </c>
      <c r="AL239" s="29">
        <f t="shared" si="135"/>
        <v>0</v>
      </c>
      <c r="AM239" s="30">
        <f t="shared" si="132"/>
        <v>0</v>
      </c>
      <c r="AN239" s="31">
        <f t="shared" si="136"/>
        <v>0.99666293983096599</v>
      </c>
      <c r="AO239" s="32"/>
      <c r="AP239" s="32"/>
      <c r="AQ239" s="33"/>
      <c r="AR239" s="33"/>
      <c r="AS239" s="33"/>
      <c r="AT239" s="34"/>
      <c r="AU239" s="34"/>
      <c r="AV239" s="35">
        <f t="shared" si="137"/>
        <v>0.99999881779353506</v>
      </c>
      <c r="AW239" s="35">
        <f t="shared" si="137"/>
        <v>0.99999344694278669</v>
      </c>
      <c r="AX239" s="36">
        <f t="shared" si="137"/>
        <v>0.99999998755135922</v>
      </c>
      <c r="AY239" s="36">
        <f t="shared" si="137"/>
        <v>0.99999690911362227</v>
      </c>
    </row>
    <row r="240" spans="6:51" x14ac:dyDescent="0.3">
      <c r="F240">
        <v>70</v>
      </c>
      <c r="G240" s="29">
        <f t="shared" si="133"/>
        <v>0.99999999319963206</v>
      </c>
      <c r="H240" s="29">
        <f t="shared" si="133"/>
        <v>0.99999998915761157</v>
      </c>
      <c r="I240" s="29">
        <f t="shared" si="133"/>
        <v>0.99999998929259415</v>
      </c>
      <c r="J240" s="29">
        <f t="shared" si="133"/>
        <v>0.99999999171305209</v>
      </c>
      <c r="K240" s="29">
        <f t="shared" si="133"/>
        <v>0</v>
      </c>
      <c r="L240" s="30">
        <f t="shared" si="131"/>
        <v>0</v>
      </c>
      <c r="M240" s="31">
        <f t="shared" si="119"/>
        <v>0.9964917005756202</v>
      </c>
      <c r="N240" s="32"/>
      <c r="O240" s="32"/>
      <c r="P240" s="33"/>
      <c r="Q240" s="33"/>
      <c r="R240" s="33"/>
      <c r="S240" s="34"/>
      <c r="T240" s="34"/>
      <c r="U240" s="35">
        <f t="shared" si="134"/>
        <v>0.99999871013791641</v>
      </c>
      <c r="V240" s="35">
        <f t="shared" si="134"/>
        <v>0.9999929416001192</v>
      </c>
      <c r="W240" s="36">
        <f t="shared" si="134"/>
        <v>0.99999998711895144</v>
      </c>
      <c r="X240" s="36">
        <f t="shared" si="134"/>
        <v>0.99999677557652922</v>
      </c>
      <c r="AG240">
        <f t="shared" si="138"/>
        <v>71.039070044546008</v>
      </c>
      <c r="AH240" s="29">
        <f t="shared" si="135"/>
        <v>0.99999999359800584</v>
      </c>
      <c r="AI240" s="29">
        <f t="shared" si="135"/>
        <v>0.99999999048696286</v>
      </c>
      <c r="AJ240" s="29">
        <f t="shared" si="135"/>
        <v>0.99999999061937694</v>
      </c>
      <c r="AK240" s="29">
        <f t="shared" si="135"/>
        <v>0.99999999272009865</v>
      </c>
      <c r="AL240" s="29">
        <f t="shared" si="135"/>
        <v>0</v>
      </c>
      <c r="AM240" s="30">
        <f t="shared" si="132"/>
        <v>0</v>
      </c>
      <c r="AN240" s="31">
        <f t="shared" si="136"/>
        <v>0.99670233113499018</v>
      </c>
      <c r="AO240" s="32"/>
      <c r="AP240" s="32"/>
      <c r="AQ240" s="33"/>
      <c r="AR240" s="33"/>
      <c r="AS240" s="33"/>
      <c r="AT240" s="34"/>
      <c r="AU240" s="34"/>
      <c r="AV240" s="35">
        <f t="shared" si="137"/>
        <v>0.9999988420091962</v>
      </c>
      <c r="AW240" s="35">
        <f t="shared" si="137"/>
        <v>0.99999356147700247</v>
      </c>
      <c r="AX240" s="36">
        <f t="shared" si="137"/>
        <v>0.99999998765097009</v>
      </c>
      <c r="AY240" s="36">
        <f t="shared" si="137"/>
        <v>0.99999693977750981</v>
      </c>
    </row>
    <row r="242" spans="5:51" x14ac:dyDescent="0.3">
      <c r="E242" t="s">
        <v>84</v>
      </c>
      <c r="F242">
        <v>0</v>
      </c>
      <c r="G242" s="29">
        <f>G170*G$163</f>
        <v>0</v>
      </c>
      <c r="H242" s="29">
        <f t="shared" ref="H242:X242" si="139">H170*H$163</f>
        <v>0</v>
      </c>
      <c r="I242" s="29">
        <f t="shared" si="139"/>
        <v>0</v>
      </c>
      <c r="J242" s="29">
        <f t="shared" si="139"/>
        <v>0</v>
      </c>
      <c r="K242" s="29">
        <f t="shared" si="139"/>
        <v>0</v>
      </c>
      <c r="L242" s="30">
        <f t="shared" si="139"/>
        <v>0</v>
      </c>
      <c r="M242" s="31">
        <f t="shared" si="139"/>
        <v>0</v>
      </c>
      <c r="N242" s="32">
        <f t="shared" si="139"/>
        <v>0</v>
      </c>
      <c r="O242" s="32">
        <f t="shared" si="139"/>
        <v>0</v>
      </c>
      <c r="P242" s="33">
        <f t="shared" si="139"/>
        <v>0</v>
      </c>
      <c r="Q242" s="33">
        <f t="shared" si="139"/>
        <v>0</v>
      </c>
      <c r="R242" s="33">
        <f t="shared" si="139"/>
        <v>0</v>
      </c>
      <c r="S242" s="34">
        <f t="shared" si="139"/>
        <v>0</v>
      </c>
      <c r="T242" s="34">
        <f t="shared" si="139"/>
        <v>0</v>
      </c>
      <c r="U242" s="35">
        <f t="shared" ref="U242:V257" si="140">$C$5/100*U$163*U170</f>
        <v>0</v>
      </c>
      <c r="V242" s="35">
        <f t="shared" si="140"/>
        <v>0</v>
      </c>
      <c r="W242" s="36">
        <f t="shared" si="139"/>
        <v>0</v>
      </c>
      <c r="X242" s="36">
        <f t="shared" si="139"/>
        <v>0</v>
      </c>
      <c r="AF242" t="s">
        <v>84</v>
      </c>
      <c r="AG242">
        <f>AE14</f>
        <v>6.1169246739172793</v>
      </c>
      <c r="AH242" s="29">
        <f>AH170*AH$163</f>
        <v>0</v>
      </c>
      <c r="AI242" s="29">
        <f t="shared" ref="AI242:AU242" si="141">AI170*AI$163</f>
        <v>0.53811750303493555</v>
      </c>
      <c r="AJ242" s="29">
        <f t="shared" si="141"/>
        <v>0</v>
      </c>
      <c r="AK242" s="29">
        <f t="shared" si="141"/>
        <v>0.60734135423561619</v>
      </c>
      <c r="AL242" s="29">
        <f t="shared" si="141"/>
        <v>0</v>
      </c>
      <c r="AM242" s="30">
        <f t="shared" si="141"/>
        <v>0</v>
      </c>
      <c r="AN242" s="31">
        <f t="shared" si="141"/>
        <v>0</v>
      </c>
      <c r="AO242" s="32">
        <f t="shared" si="141"/>
        <v>0</v>
      </c>
      <c r="AP242" s="32">
        <f t="shared" si="141"/>
        <v>0</v>
      </c>
      <c r="AQ242" s="33">
        <f t="shared" si="141"/>
        <v>0</v>
      </c>
      <c r="AR242" s="33">
        <f t="shared" si="141"/>
        <v>0</v>
      </c>
      <c r="AS242" s="33">
        <f t="shared" si="141"/>
        <v>0</v>
      </c>
      <c r="AT242" s="34">
        <f t="shared" si="141"/>
        <v>0</v>
      </c>
      <c r="AU242" s="34">
        <f t="shared" si="141"/>
        <v>0</v>
      </c>
      <c r="AV242" s="35">
        <f t="shared" ref="AV242:AW257" si="142">$C$5/100*AV$163*AV170</f>
        <v>0</v>
      </c>
      <c r="AW242" s="35">
        <f t="shared" si="142"/>
        <v>0</v>
      </c>
      <c r="AX242" s="36">
        <f t="shared" ref="AX242:AY257" si="143">AX170*AX$163</f>
        <v>0.72220504273922836</v>
      </c>
      <c r="AY242" s="36">
        <f t="shared" si="143"/>
        <v>0.34452922880437553</v>
      </c>
    </row>
    <row r="243" spans="5:51" x14ac:dyDescent="0.3">
      <c r="F243">
        <v>1</v>
      </c>
      <c r="G243" s="29">
        <f t="shared" ref="G243:X258" si="144">G171*G$163</f>
        <v>0</v>
      </c>
      <c r="H243" s="29">
        <f t="shared" si="144"/>
        <v>0</v>
      </c>
      <c r="I243" s="29">
        <f t="shared" si="144"/>
        <v>0</v>
      </c>
      <c r="J243" s="29">
        <f t="shared" si="144"/>
        <v>0</v>
      </c>
      <c r="K243" s="29">
        <f t="shared" si="144"/>
        <v>0</v>
      </c>
      <c r="L243" s="30">
        <f t="shared" si="144"/>
        <v>0</v>
      </c>
      <c r="M243" s="31">
        <f t="shared" si="144"/>
        <v>0</v>
      </c>
      <c r="N243" s="32">
        <f t="shared" si="144"/>
        <v>0</v>
      </c>
      <c r="O243" s="32">
        <f t="shared" si="144"/>
        <v>0</v>
      </c>
      <c r="P243" s="33">
        <f t="shared" si="144"/>
        <v>0</v>
      </c>
      <c r="Q243" s="33">
        <f t="shared" si="144"/>
        <v>0</v>
      </c>
      <c r="R243" s="33">
        <f t="shared" si="144"/>
        <v>0</v>
      </c>
      <c r="S243" s="34">
        <f t="shared" si="144"/>
        <v>0</v>
      </c>
      <c r="T243" s="34">
        <f t="shared" si="144"/>
        <v>0</v>
      </c>
      <c r="U243" s="35">
        <f t="shared" si="140"/>
        <v>0</v>
      </c>
      <c r="V243" s="35">
        <f t="shared" si="140"/>
        <v>0</v>
      </c>
      <c r="W243" s="36">
        <f t="shared" si="144"/>
        <v>0</v>
      </c>
      <c r="X243" s="36">
        <f t="shared" si="144"/>
        <v>0</v>
      </c>
      <c r="AG243">
        <f t="shared" ref="AG243:AG306" si="145">AE15</f>
        <v>6.4330545104874606</v>
      </c>
      <c r="AH243" s="29">
        <f t="shared" ref="AH243:AU258" si="146">AH171*AH$163</f>
        <v>0</v>
      </c>
      <c r="AI243" s="29">
        <f t="shared" si="146"/>
        <v>0.56435701102407843</v>
      </c>
      <c r="AJ243" s="29">
        <f t="shared" si="146"/>
        <v>0</v>
      </c>
      <c r="AK243" s="29">
        <f t="shared" si="146"/>
        <v>0.67095493243507498</v>
      </c>
      <c r="AL243" s="29">
        <f t="shared" si="146"/>
        <v>0</v>
      </c>
      <c r="AM243" s="30">
        <f t="shared" si="146"/>
        <v>0</v>
      </c>
      <c r="AN243" s="31">
        <f t="shared" si="146"/>
        <v>0</v>
      </c>
      <c r="AO243" s="32">
        <f t="shared" si="146"/>
        <v>0</v>
      </c>
      <c r="AP243" s="32">
        <f t="shared" si="146"/>
        <v>0</v>
      </c>
      <c r="AQ243" s="33">
        <f t="shared" si="146"/>
        <v>0</v>
      </c>
      <c r="AR243" s="33">
        <f t="shared" si="146"/>
        <v>0</v>
      </c>
      <c r="AS243" s="33">
        <f t="shared" si="146"/>
        <v>0</v>
      </c>
      <c r="AT243" s="34">
        <f t="shared" si="146"/>
        <v>0</v>
      </c>
      <c r="AU243" s="34">
        <f t="shared" si="146"/>
        <v>0</v>
      </c>
      <c r="AV243" s="35">
        <f t="shared" si="142"/>
        <v>0</v>
      </c>
      <c r="AW243" s="35">
        <f t="shared" si="142"/>
        <v>0</v>
      </c>
      <c r="AX243" s="36">
        <f t="shared" si="143"/>
        <v>0.73654540917905942</v>
      </c>
      <c r="AY243" s="36">
        <f t="shared" si="143"/>
        <v>0.3907175068445094</v>
      </c>
    </row>
    <row r="244" spans="5:51" x14ac:dyDescent="0.3">
      <c r="F244">
        <v>2</v>
      </c>
      <c r="G244" s="29">
        <f t="shared" si="144"/>
        <v>0</v>
      </c>
      <c r="H244" s="29">
        <f t="shared" si="144"/>
        <v>0</v>
      </c>
      <c r="I244" s="29">
        <f t="shared" si="144"/>
        <v>0</v>
      </c>
      <c r="J244" s="29">
        <f t="shared" si="144"/>
        <v>0</v>
      </c>
      <c r="K244" s="29">
        <f t="shared" si="144"/>
        <v>0</v>
      </c>
      <c r="L244" s="30">
        <f t="shared" si="144"/>
        <v>0</v>
      </c>
      <c r="M244" s="31">
        <f t="shared" si="144"/>
        <v>0</v>
      </c>
      <c r="N244" s="32">
        <f t="shared" si="144"/>
        <v>0</v>
      </c>
      <c r="O244" s="32">
        <f t="shared" si="144"/>
        <v>0</v>
      </c>
      <c r="P244" s="33">
        <f t="shared" si="144"/>
        <v>0</v>
      </c>
      <c r="Q244" s="33">
        <f t="shared" si="144"/>
        <v>0</v>
      </c>
      <c r="R244" s="33">
        <f t="shared" si="144"/>
        <v>0</v>
      </c>
      <c r="S244" s="34">
        <f t="shared" si="144"/>
        <v>0</v>
      </c>
      <c r="T244" s="34">
        <f t="shared" si="144"/>
        <v>0</v>
      </c>
      <c r="U244" s="35">
        <f t="shared" si="140"/>
        <v>0</v>
      </c>
      <c r="V244" s="35">
        <f t="shared" si="140"/>
        <v>0</v>
      </c>
      <c r="W244" s="36">
        <f t="shared" si="144"/>
        <v>0</v>
      </c>
      <c r="X244" s="36">
        <f t="shared" si="144"/>
        <v>0</v>
      </c>
      <c r="AG244">
        <f t="shared" si="145"/>
        <v>6.7655223075357256</v>
      </c>
      <c r="AH244" s="29">
        <f t="shared" si="146"/>
        <v>0</v>
      </c>
      <c r="AI244" s="29">
        <f t="shared" si="146"/>
        <v>0.58944708611882379</v>
      </c>
      <c r="AJ244" s="29">
        <f t="shared" si="146"/>
        <v>0</v>
      </c>
      <c r="AK244" s="29">
        <f t="shared" si="146"/>
        <v>0.7312588803178105</v>
      </c>
      <c r="AL244" s="29">
        <f t="shared" si="146"/>
        <v>0</v>
      </c>
      <c r="AM244" s="30">
        <f t="shared" si="146"/>
        <v>0</v>
      </c>
      <c r="AN244" s="31">
        <f t="shared" si="146"/>
        <v>0</v>
      </c>
      <c r="AO244" s="32">
        <f t="shared" si="146"/>
        <v>0</v>
      </c>
      <c r="AP244" s="32">
        <f t="shared" si="146"/>
        <v>0</v>
      </c>
      <c r="AQ244" s="33">
        <f t="shared" si="146"/>
        <v>0</v>
      </c>
      <c r="AR244" s="33">
        <f t="shared" si="146"/>
        <v>0</v>
      </c>
      <c r="AS244" s="33">
        <f t="shared" si="146"/>
        <v>0</v>
      </c>
      <c r="AT244" s="34">
        <f t="shared" si="146"/>
        <v>0</v>
      </c>
      <c r="AU244" s="34">
        <f t="shared" si="146"/>
        <v>0</v>
      </c>
      <c r="AV244" s="35">
        <f t="shared" si="142"/>
        <v>1.1009004526205847E-2</v>
      </c>
      <c r="AW244" s="35">
        <f t="shared" si="142"/>
        <v>0</v>
      </c>
      <c r="AX244" s="36">
        <f t="shared" si="143"/>
        <v>0.74877290461114676</v>
      </c>
      <c r="AY244" s="36">
        <f t="shared" si="143"/>
        <v>0.43458207744941052</v>
      </c>
    </row>
    <row r="245" spans="5:51" x14ac:dyDescent="0.3">
      <c r="F245">
        <v>3</v>
      </c>
      <c r="G245" s="29">
        <f t="shared" si="144"/>
        <v>0</v>
      </c>
      <c r="H245" s="29">
        <f t="shared" si="144"/>
        <v>0.13283341721243422</v>
      </c>
      <c r="I245" s="29">
        <f t="shared" si="144"/>
        <v>0</v>
      </c>
      <c r="J245" s="29">
        <f t="shared" si="144"/>
        <v>0</v>
      </c>
      <c r="K245" s="29">
        <f t="shared" si="144"/>
        <v>0</v>
      </c>
      <c r="L245" s="30">
        <f t="shared" si="144"/>
        <v>0</v>
      </c>
      <c r="M245" s="31">
        <f t="shared" si="144"/>
        <v>0</v>
      </c>
      <c r="N245" s="32">
        <f t="shared" si="144"/>
        <v>0</v>
      </c>
      <c r="O245" s="32">
        <f t="shared" si="144"/>
        <v>0</v>
      </c>
      <c r="P245" s="33">
        <f t="shared" si="144"/>
        <v>0</v>
      </c>
      <c r="Q245" s="33">
        <f t="shared" si="144"/>
        <v>0</v>
      </c>
      <c r="R245" s="33">
        <f t="shared" si="144"/>
        <v>0</v>
      </c>
      <c r="S245" s="34">
        <f t="shared" si="144"/>
        <v>0</v>
      </c>
      <c r="T245" s="34">
        <f t="shared" si="144"/>
        <v>0</v>
      </c>
      <c r="U245" s="35">
        <f t="shared" si="140"/>
        <v>0</v>
      </c>
      <c r="V245" s="35">
        <f t="shared" si="140"/>
        <v>0</v>
      </c>
      <c r="W245" s="36">
        <f t="shared" si="144"/>
        <v>0.24613127902867149</v>
      </c>
      <c r="X245" s="36">
        <f t="shared" si="144"/>
        <v>0</v>
      </c>
      <c r="AG245">
        <f t="shared" si="145"/>
        <v>7.1151724300087089</v>
      </c>
      <c r="AH245" s="29">
        <f t="shared" si="146"/>
        <v>0</v>
      </c>
      <c r="AI245" s="29">
        <f t="shared" si="146"/>
        <v>0.61325225927972138</v>
      </c>
      <c r="AJ245" s="29">
        <f t="shared" si="146"/>
        <v>0</v>
      </c>
      <c r="AK245" s="29">
        <f t="shared" si="146"/>
        <v>0.78795388871578942</v>
      </c>
      <c r="AL245" s="29">
        <f t="shared" si="146"/>
        <v>0</v>
      </c>
      <c r="AM245" s="30">
        <f t="shared" si="146"/>
        <v>0</v>
      </c>
      <c r="AN245" s="31">
        <f t="shared" si="146"/>
        <v>0</v>
      </c>
      <c r="AO245" s="32">
        <f t="shared" si="146"/>
        <v>0</v>
      </c>
      <c r="AP245" s="32">
        <f t="shared" si="146"/>
        <v>0</v>
      </c>
      <c r="AQ245" s="33">
        <f t="shared" si="146"/>
        <v>0</v>
      </c>
      <c r="AR245" s="33">
        <f t="shared" si="146"/>
        <v>0</v>
      </c>
      <c r="AS245" s="33">
        <f t="shared" si="146"/>
        <v>0</v>
      </c>
      <c r="AT245" s="34">
        <f t="shared" si="146"/>
        <v>0</v>
      </c>
      <c r="AU245" s="34">
        <f t="shared" si="146"/>
        <v>0</v>
      </c>
      <c r="AV245" s="35">
        <f t="shared" si="142"/>
        <v>5.6126491999499976E-2</v>
      </c>
      <c r="AW245" s="35">
        <f t="shared" si="142"/>
        <v>0</v>
      </c>
      <c r="AX245" s="36">
        <f t="shared" si="143"/>
        <v>0.7590794864097945</v>
      </c>
      <c r="AY245" s="36">
        <f t="shared" si="143"/>
        <v>0.47593267157222291</v>
      </c>
    </row>
    <row r="246" spans="5:51" x14ac:dyDescent="0.3">
      <c r="F246">
        <v>4</v>
      </c>
      <c r="G246" s="29">
        <f t="shared" si="144"/>
        <v>0</v>
      </c>
      <c r="H246" s="29">
        <f t="shared" si="144"/>
        <v>0.29303967576808304</v>
      </c>
      <c r="I246" s="29">
        <f t="shared" si="144"/>
        <v>0</v>
      </c>
      <c r="J246" s="29">
        <f t="shared" si="144"/>
        <v>0</v>
      </c>
      <c r="K246" s="29">
        <f t="shared" si="144"/>
        <v>0</v>
      </c>
      <c r="L246" s="30">
        <f t="shared" si="144"/>
        <v>0</v>
      </c>
      <c r="M246" s="31">
        <f t="shared" si="144"/>
        <v>0</v>
      </c>
      <c r="N246" s="32">
        <f t="shared" si="144"/>
        <v>0</v>
      </c>
      <c r="O246" s="32">
        <f t="shared" si="144"/>
        <v>0</v>
      </c>
      <c r="P246" s="33">
        <f t="shared" si="144"/>
        <v>0</v>
      </c>
      <c r="Q246" s="33">
        <f t="shared" si="144"/>
        <v>0</v>
      </c>
      <c r="R246" s="33">
        <f t="shared" si="144"/>
        <v>0</v>
      </c>
      <c r="S246" s="34">
        <f t="shared" si="144"/>
        <v>0</v>
      </c>
      <c r="T246" s="34">
        <f t="shared" si="144"/>
        <v>0</v>
      </c>
      <c r="U246" s="35">
        <f t="shared" si="140"/>
        <v>0</v>
      </c>
      <c r="V246" s="35">
        <f t="shared" si="140"/>
        <v>0</v>
      </c>
      <c r="W246" s="36">
        <f t="shared" si="144"/>
        <v>0.49942934700752606</v>
      </c>
      <c r="X246" s="36">
        <f t="shared" si="144"/>
        <v>0</v>
      </c>
      <c r="AG246">
        <f t="shared" si="145"/>
        <v>7.482892880623127</v>
      </c>
      <c r="AH246" s="29">
        <f t="shared" si="146"/>
        <v>0</v>
      </c>
      <c r="AI246" s="29">
        <f t="shared" si="146"/>
        <v>0.63565375983938965</v>
      </c>
      <c r="AJ246" s="29">
        <f t="shared" si="146"/>
        <v>0</v>
      </c>
      <c r="AK246" s="29">
        <f t="shared" si="146"/>
        <v>0.84079248974064591</v>
      </c>
      <c r="AL246" s="29">
        <f t="shared" si="146"/>
        <v>0</v>
      </c>
      <c r="AM246" s="30">
        <f t="shared" si="146"/>
        <v>0</v>
      </c>
      <c r="AN246" s="31">
        <f t="shared" si="146"/>
        <v>0</v>
      </c>
      <c r="AO246" s="32">
        <f t="shared" si="146"/>
        <v>0</v>
      </c>
      <c r="AP246" s="32">
        <f t="shared" si="146"/>
        <v>0</v>
      </c>
      <c r="AQ246" s="33">
        <f t="shared" si="146"/>
        <v>0</v>
      </c>
      <c r="AR246" s="33">
        <f t="shared" si="146"/>
        <v>0</v>
      </c>
      <c r="AS246" s="33">
        <f t="shared" si="146"/>
        <v>0</v>
      </c>
      <c r="AT246" s="34">
        <f t="shared" si="146"/>
        <v>0</v>
      </c>
      <c r="AU246" s="34">
        <f t="shared" si="146"/>
        <v>0</v>
      </c>
      <c r="AV246" s="35">
        <f t="shared" si="142"/>
        <v>9.9815857210888384E-2</v>
      </c>
      <c r="AW246" s="35">
        <f t="shared" si="142"/>
        <v>4.2500957511787854E-2</v>
      </c>
      <c r="AX246" s="36">
        <f t="shared" si="143"/>
        <v>0.76766473615053177</v>
      </c>
      <c r="AY246" s="36">
        <f t="shared" si="143"/>
        <v>0.51461316866399953</v>
      </c>
    </row>
    <row r="247" spans="5:51" x14ac:dyDescent="0.3">
      <c r="F247">
        <v>5</v>
      </c>
      <c r="G247" s="29">
        <f t="shared" si="144"/>
        <v>0</v>
      </c>
      <c r="H247" s="29">
        <f t="shared" si="144"/>
        <v>0.42471989445901209</v>
      </c>
      <c r="I247" s="29">
        <f t="shared" si="144"/>
        <v>0</v>
      </c>
      <c r="J247" s="29">
        <f t="shared" si="144"/>
        <v>0.3270148100983255</v>
      </c>
      <c r="K247" s="29">
        <f t="shared" si="144"/>
        <v>0</v>
      </c>
      <c r="L247" s="30">
        <f t="shared" si="144"/>
        <v>0</v>
      </c>
      <c r="M247" s="31">
        <f t="shared" si="144"/>
        <v>0</v>
      </c>
      <c r="N247" s="32">
        <f t="shared" si="144"/>
        <v>0</v>
      </c>
      <c r="O247" s="32">
        <f t="shared" si="144"/>
        <v>0</v>
      </c>
      <c r="P247" s="33">
        <f t="shared" si="144"/>
        <v>0</v>
      </c>
      <c r="Q247" s="33">
        <f t="shared" si="144"/>
        <v>0</v>
      </c>
      <c r="R247" s="33">
        <f t="shared" si="144"/>
        <v>0</v>
      </c>
      <c r="S247" s="34">
        <f t="shared" si="144"/>
        <v>0</v>
      </c>
      <c r="T247" s="34">
        <f t="shared" si="144"/>
        <v>0</v>
      </c>
      <c r="U247" s="35">
        <f t="shared" si="140"/>
        <v>0</v>
      </c>
      <c r="V247" s="35">
        <f t="shared" si="140"/>
        <v>0</v>
      </c>
      <c r="W247" s="36">
        <f t="shared" si="144"/>
        <v>0.64045017293161854</v>
      </c>
      <c r="X247" s="36">
        <f t="shared" si="144"/>
        <v>0.14119722758618333</v>
      </c>
      <c r="AG247">
        <f t="shared" si="145"/>
        <v>7.8696175551168945</v>
      </c>
      <c r="AH247" s="29">
        <f t="shared" si="146"/>
        <v>2.1111364960318263E-2</v>
      </c>
      <c r="AI247" s="29">
        <f t="shared" si="146"/>
        <v>0.65655280049583675</v>
      </c>
      <c r="AJ247" s="29">
        <f t="shared" si="146"/>
        <v>0</v>
      </c>
      <c r="AK247" s="29">
        <f t="shared" si="146"/>
        <v>0.88958615251120732</v>
      </c>
      <c r="AL247" s="29">
        <f t="shared" si="146"/>
        <v>0</v>
      </c>
      <c r="AM247" s="30">
        <f t="shared" si="146"/>
        <v>0</v>
      </c>
      <c r="AN247" s="31">
        <f t="shared" si="146"/>
        <v>0</v>
      </c>
      <c r="AO247" s="32">
        <f t="shared" si="146"/>
        <v>0</v>
      </c>
      <c r="AP247" s="32">
        <f t="shared" si="146"/>
        <v>0</v>
      </c>
      <c r="AQ247" s="33">
        <f t="shared" si="146"/>
        <v>0</v>
      </c>
      <c r="AR247" s="33">
        <f t="shared" si="146"/>
        <v>0</v>
      </c>
      <c r="AS247" s="33">
        <f t="shared" si="146"/>
        <v>0</v>
      </c>
      <c r="AT247" s="34">
        <f t="shared" si="146"/>
        <v>0</v>
      </c>
      <c r="AU247" s="34">
        <f t="shared" si="146"/>
        <v>0</v>
      </c>
      <c r="AV247" s="35">
        <f t="shared" si="142"/>
        <v>0.14183166733699915</v>
      </c>
      <c r="AW247" s="35">
        <f t="shared" si="142"/>
        <v>8.6026773417384766E-2</v>
      </c>
      <c r="AX247" s="36">
        <f t="shared" si="143"/>
        <v>0.77472991462860452</v>
      </c>
      <c r="AY247" s="36">
        <f t="shared" si="143"/>
        <v>0.55050542601105057</v>
      </c>
    </row>
    <row r="248" spans="5:51" x14ac:dyDescent="0.3">
      <c r="F248">
        <v>6</v>
      </c>
      <c r="G248" s="29">
        <f t="shared" si="144"/>
        <v>0</v>
      </c>
      <c r="H248" s="29">
        <f t="shared" si="144"/>
        <v>0.52779392704874317</v>
      </c>
      <c r="I248" s="29">
        <f t="shared" si="144"/>
        <v>0</v>
      </c>
      <c r="J248" s="29">
        <f t="shared" si="144"/>
        <v>0.58217089588346793</v>
      </c>
      <c r="K248" s="29">
        <f t="shared" si="144"/>
        <v>0</v>
      </c>
      <c r="L248" s="30">
        <f t="shared" si="144"/>
        <v>0</v>
      </c>
      <c r="M248" s="31">
        <f t="shared" si="144"/>
        <v>0</v>
      </c>
      <c r="N248" s="32">
        <f t="shared" si="144"/>
        <v>0</v>
      </c>
      <c r="O248" s="32">
        <f t="shared" si="144"/>
        <v>0</v>
      </c>
      <c r="P248" s="33">
        <f t="shared" si="144"/>
        <v>0</v>
      </c>
      <c r="Q248" s="33">
        <f t="shared" si="144"/>
        <v>0</v>
      </c>
      <c r="R248" s="33">
        <f t="shared" si="144"/>
        <v>0</v>
      </c>
      <c r="S248" s="34">
        <f t="shared" si="144"/>
        <v>0</v>
      </c>
      <c r="T248" s="34">
        <f t="shared" si="144"/>
        <v>0</v>
      </c>
      <c r="U248" s="35">
        <f t="shared" si="140"/>
        <v>0</v>
      </c>
      <c r="V248" s="35">
        <f t="shared" si="140"/>
        <v>0</v>
      </c>
      <c r="W248" s="36">
        <f t="shared" si="144"/>
        <v>0.71611482974416407</v>
      </c>
      <c r="X248" s="36">
        <f t="shared" si="144"/>
        <v>0.32626848449859325</v>
      </c>
      <c r="AG248">
        <f t="shared" si="145"/>
        <v>8.2763286140542487</v>
      </c>
      <c r="AH248" s="29">
        <f t="shared" si="146"/>
        <v>6.4296039307205677E-2</v>
      </c>
      <c r="AI248" s="29">
        <f t="shared" si="146"/>
        <v>0.67587338899959293</v>
      </c>
      <c r="AJ248" s="29">
        <f t="shared" si="146"/>
        <v>0</v>
      </c>
      <c r="AK248" s="29">
        <f t="shared" si="146"/>
        <v>0.93421069677522639</v>
      </c>
      <c r="AL248" s="29">
        <f t="shared" si="146"/>
        <v>0</v>
      </c>
      <c r="AM248" s="30">
        <f t="shared" si="146"/>
        <v>0</v>
      </c>
      <c r="AN248" s="31">
        <f t="shared" si="146"/>
        <v>0</v>
      </c>
      <c r="AO248" s="32">
        <f t="shared" si="146"/>
        <v>0</v>
      </c>
      <c r="AP248" s="32">
        <f t="shared" si="146"/>
        <v>0</v>
      </c>
      <c r="AQ248" s="33">
        <f t="shared" si="146"/>
        <v>0</v>
      </c>
      <c r="AR248" s="33">
        <f t="shared" si="146"/>
        <v>0</v>
      </c>
      <c r="AS248" s="33">
        <f t="shared" si="146"/>
        <v>0</v>
      </c>
      <c r="AT248" s="34">
        <f t="shared" si="146"/>
        <v>0</v>
      </c>
      <c r="AU248" s="34">
        <f t="shared" si="146"/>
        <v>0</v>
      </c>
      <c r="AV248" s="35">
        <f t="shared" si="142"/>
        <v>0.18194556828605254</v>
      </c>
      <c r="AW248" s="35">
        <f t="shared" si="142"/>
        <v>0.12797712161196503</v>
      </c>
      <c r="AX248" s="36">
        <f t="shared" si="143"/>
        <v>0.78047250064980167</v>
      </c>
      <c r="AY248" s="36">
        <f t="shared" si="143"/>
        <v>0.58353204669609882</v>
      </c>
    </row>
    <row r="249" spans="5:51" x14ac:dyDescent="0.3">
      <c r="F249">
        <v>7</v>
      </c>
      <c r="G249" s="29">
        <f t="shared" si="144"/>
        <v>0</v>
      </c>
      <c r="H249" s="29">
        <f t="shared" si="144"/>
        <v>0.6056910317751113</v>
      </c>
      <c r="I249" s="29">
        <f t="shared" si="144"/>
        <v>0</v>
      </c>
      <c r="J249" s="29">
        <f t="shared" si="144"/>
        <v>0.7700040345236423</v>
      </c>
      <c r="K249" s="29">
        <f t="shared" si="144"/>
        <v>0</v>
      </c>
      <c r="L249" s="30">
        <f t="shared" si="144"/>
        <v>0</v>
      </c>
      <c r="M249" s="31">
        <f t="shared" si="144"/>
        <v>0</v>
      </c>
      <c r="N249" s="32">
        <f t="shared" si="144"/>
        <v>0</v>
      </c>
      <c r="O249" s="32">
        <f t="shared" si="144"/>
        <v>0</v>
      </c>
      <c r="P249" s="33">
        <f t="shared" si="144"/>
        <v>0</v>
      </c>
      <c r="Q249" s="33">
        <f t="shared" si="144"/>
        <v>0</v>
      </c>
      <c r="R249" s="33">
        <f t="shared" si="144"/>
        <v>0</v>
      </c>
      <c r="S249" s="34">
        <f t="shared" si="144"/>
        <v>0</v>
      </c>
      <c r="T249" s="34">
        <f t="shared" si="144"/>
        <v>0</v>
      </c>
      <c r="U249" s="35">
        <f t="shared" si="140"/>
        <v>4.1658863402950504E-2</v>
      </c>
      <c r="V249" s="35">
        <f t="shared" si="140"/>
        <v>0</v>
      </c>
      <c r="W249" s="36">
        <f t="shared" si="144"/>
        <v>0.75593978991285038</v>
      </c>
      <c r="X249" s="36">
        <f t="shared" si="144"/>
        <v>0.46282639456681052</v>
      </c>
      <c r="AG249">
        <f t="shared" si="145"/>
        <v>8.7040589772085397</v>
      </c>
      <c r="AH249" s="29">
        <f t="shared" si="146"/>
        <v>0.11156162011001675</v>
      </c>
      <c r="AI249" s="29">
        <f t="shared" si="146"/>
        <v>0.69356449796606956</v>
      </c>
      <c r="AJ249" s="29">
        <f t="shared" si="146"/>
        <v>0</v>
      </c>
      <c r="AK249" s="29">
        <f t="shared" si="146"/>
        <v>0.97460964560828467</v>
      </c>
      <c r="AL249" s="29">
        <f t="shared" si="146"/>
        <v>0</v>
      </c>
      <c r="AM249" s="30">
        <f t="shared" si="146"/>
        <v>0</v>
      </c>
      <c r="AN249" s="31">
        <f t="shared" si="146"/>
        <v>0</v>
      </c>
      <c r="AO249" s="32">
        <f t="shared" si="146"/>
        <v>0</v>
      </c>
      <c r="AP249" s="32">
        <f t="shared" si="146"/>
        <v>0</v>
      </c>
      <c r="AQ249" s="33">
        <f t="shared" si="146"/>
        <v>0</v>
      </c>
      <c r="AR249" s="33">
        <f t="shared" si="146"/>
        <v>0</v>
      </c>
      <c r="AS249" s="33">
        <f t="shared" si="146"/>
        <v>0</v>
      </c>
      <c r="AT249" s="34">
        <f t="shared" si="146"/>
        <v>0</v>
      </c>
      <c r="AU249" s="34">
        <f t="shared" si="146"/>
        <v>0</v>
      </c>
      <c r="AV249" s="35">
        <f t="shared" si="142"/>
        <v>0.21995194440611818</v>
      </c>
      <c r="AW249" s="35">
        <f t="shared" si="142"/>
        <v>0.1681292278322033</v>
      </c>
      <c r="AX249" s="36">
        <f t="shared" si="143"/>
        <v>0.78508144829412285</v>
      </c>
      <c r="AY249" s="36">
        <f t="shared" si="143"/>
        <v>0.61365790974161227</v>
      </c>
    </row>
    <row r="250" spans="5:51" x14ac:dyDescent="0.3">
      <c r="F250">
        <v>8</v>
      </c>
      <c r="G250" s="29">
        <f t="shared" si="144"/>
        <v>3.473217843560128E-2</v>
      </c>
      <c r="H250" s="29">
        <f t="shared" si="144"/>
        <v>0.66302964607749471</v>
      </c>
      <c r="I250" s="29">
        <f t="shared" si="144"/>
        <v>0</v>
      </c>
      <c r="J250" s="29">
        <f t="shared" si="144"/>
        <v>0.90460036269095834</v>
      </c>
      <c r="K250" s="29">
        <f t="shared" si="144"/>
        <v>0</v>
      </c>
      <c r="L250" s="30">
        <f t="shared" si="144"/>
        <v>0</v>
      </c>
      <c r="M250" s="31">
        <f t="shared" si="144"/>
        <v>0</v>
      </c>
      <c r="N250" s="32">
        <f t="shared" si="144"/>
        <v>0</v>
      </c>
      <c r="O250" s="32">
        <f t="shared" si="144"/>
        <v>0</v>
      </c>
      <c r="P250" s="33">
        <f t="shared" si="144"/>
        <v>0</v>
      </c>
      <c r="Q250" s="33">
        <f t="shared" si="144"/>
        <v>0</v>
      </c>
      <c r="R250" s="33">
        <f t="shared" si="144"/>
        <v>0</v>
      </c>
      <c r="S250" s="34">
        <f t="shared" si="144"/>
        <v>0</v>
      </c>
      <c r="T250" s="34">
        <f t="shared" si="144"/>
        <v>0</v>
      </c>
      <c r="U250" s="35">
        <f t="shared" si="140"/>
        <v>0.15513220945264658</v>
      </c>
      <c r="V250" s="35">
        <f t="shared" si="140"/>
        <v>9.9890988698135175E-2</v>
      </c>
      <c r="W250" s="36">
        <f t="shared" si="144"/>
        <v>0.7767384941094142</v>
      </c>
      <c r="X250" s="36">
        <f t="shared" si="144"/>
        <v>0.56159278534751389</v>
      </c>
      <c r="AG250">
        <f t="shared" si="145"/>
        <v>9.1538949468576511</v>
      </c>
      <c r="AH250" s="29">
        <f t="shared" si="146"/>
        <v>0.16255086594405846</v>
      </c>
      <c r="AI250" s="29">
        <f t="shared" si="146"/>
        <v>0.70960144379748868</v>
      </c>
      <c r="AJ250" s="29">
        <f t="shared" si="146"/>
        <v>0</v>
      </c>
      <c r="AK250" s="29">
        <f t="shared" si="146"/>
        <v>1.010795226845556</v>
      </c>
      <c r="AL250" s="29">
        <f t="shared" si="146"/>
        <v>0</v>
      </c>
      <c r="AM250" s="30">
        <f t="shared" si="146"/>
        <v>0</v>
      </c>
      <c r="AN250" s="31">
        <f t="shared" si="146"/>
        <v>0</v>
      </c>
      <c r="AO250" s="32">
        <f t="shared" si="146"/>
        <v>0</v>
      </c>
      <c r="AP250" s="32">
        <f t="shared" si="146"/>
        <v>0</v>
      </c>
      <c r="AQ250" s="33">
        <f t="shared" si="146"/>
        <v>0</v>
      </c>
      <c r="AR250" s="33">
        <f t="shared" si="146"/>
        <v>0</v>
      </c>
      <c r="AS250" s="33">
        <f t="shared" si="146"/>
        <v>0</v>
      </c>
      <c r="AT250" s="34">
        <f t="shared" si="146"/>
        <v>0</v>
      </c>
      <c r="AU250" s="34">
        <f t="shared" si="146"/>
        <v>0</v>
      </c>
      <c r="AV250" s="35">
        <f t="shared" si="142"/>
        <v>0.25567325601570318</v>
      </c>
      <c r="AW250" s="35">
        <f t="shared" si="142"/>
        <v>0.20628091022258177</v>
      </c>
      <c r="AX250" s="36">
        <f t="shared" si="143"/>
        <v>0.78873333494964604</v>
      </c>
      <c r="AY250" s="36">
        <f t="shared" si="143"/>
        <v>0.64089034156030333</v>
      </c>
    </row>
    <row r="251" spans="5:51" x14ac:dyDescent="0.3">
      <c r="F251">
        <v>9</v>
      </c>
      <c r="G251" s="29">
        <f t="shared" si="144"/>
        <v>0.14501007630813947</v>
      </c>
      <c r="H251" s="29">
        <f t="shared" si="144"/>
        <v>0.70439051475708214</v>
      </c>
      <c r="I251" s="29">
        <f t="shared" si="144"/>
        <v>0</v>
      </c>
      <c r="J251" s="29">
        <f t="shared" si="144"/>
        <v>0.99908652159858402</v>
      </c>
      <c r="K251" s="29">
        <f t="shared" si="144"/>
        <v>0</v>
      </c>
      <c r="L251" s="30">
        <f t="shared" si="144"/>
        <v>0</v>
      </c>
      <c r="M251" s="31">
        <f t="shared" si="144"/>
        <v>0</v>
      </c>
      <c r="N251" s="32">
        <f t="shared" si="144"/>
        <v>0</v>
      </c>
      <c r="O251" s="32">
        <f t="shared" si="144"/>
        <v>0</v>
      </c>
      <c r="P251" s="33">
        <f t="shared" si="144"/>
        <v>0</v>
      </c>
      <c r="Q251" s="33">
        <f t="shared" si="144"/>
        <v>0</v>
      </c>
      <c r="R251" s="33">
        <f t="shared" si="144"/>
        <v>0</v>
      </c>
      <c r="S251" s="34">
        <f t="shared" si="144"/>
        <v>0</v>
      </c>
      <c r="T251" s="34">
        <f t="shared" si="144"/>
        <v>0</v>
      </c>
      <c r="U251" s="35">
        <f t="shared" si="140"/>
        <v>0.24391875340105115</v>
      </c>
      <c r="V251" s="35">
        <f t="shared" si="140"/>
        <v>0.19367870650010235</v>
      </c>
      <c r="W251" s="36">
        <f t="shared" si="144"/>
        <v>0.78760108227402392</v>
      </c>
      <c r="X251" s="36">
        <f t="shared" si="144"/>
        <v>0.63204817302849092</v>
      </c>
      <c r="AG251">
        <f t="shared" si="145"/>
        <v>9.6269789666544039</v>
      </c>
      <c r="AH251" s="29">
        <f t="shared" si="146"/>
        <v>0.21667589691016126</v>
      </c>
      <c r="AI251" s="29">
        <f t="shared" si="146"/>
        <v>0.72398635900862018</v>
      </c>
      <c r="AJ251" s="29">
        <f t="shared" si="146"/>
        <v>0</v>
      </c>
      <c r="AK251" s="29">
        <f t="shared" si="146"/>
        <v>1.0428468544356417</v>
      </c>
      <c r="AL251" s="29">
        <f t="shared" si="146"/>
        <v>0</v>
      </c>
      <c r="AM251" s="30">
        <f t="shared" si="146"/>
        <v>0</v>
      </c>
      <c r="AN251" s="31">
        <f t="shared" si="146"/>
        <v>0</v>
      </c>
      <c r="AO251" s="32">
        <f t="shared" si="146"/>
        <v>0</v>
      </c>
      <c r="AP251" s="32">
        <f t="shared" si="146"/>
        <v>0</v>
      </c>
      <c r="AQ251" s="33">
        <f t="shared" si="146"/>
        <v>0</v>
      </c>
      <c r="AR251" s="33">
        <f t="shared" si="146"/>
        <v>0</v>
      </c>
      <c r="AS251" s="33">
        <f t="shared" si="146"/>
        <v>0</v>
      </c>
      <c r="AT251" s="34">
        <f t="shared" si="146"/>
        <v>0</v>
      </c>
      <c r="AU251" s="34">
        <f t="shared" si="146"/>
        <v>0</v>
      </c>
      <c r="AV251" s="35">
        <f t="shared" si="142"/>
        <v>0.28896479541693892</v>
      </c>
      <c r="AW251" s="35">
        <f t="shared" si="142"/>
        <v>0.2422556002883651</v>
      </c>
      <c r="AX251" s="36">
        <f t="shared" si="143"/>
        <v>0.79158949994627537</v>
      </c>
      <c r="AY251" s="36">
        <f t="shared" si="143"/>
        <v>0.66527787701144914</v>
      </c>
    </row>
    <row r="252" spans="5:51" x14ac:dyDescent="0.3">
      <c r="F252">
        <v>10</v>
      </c>
      <c r="G252" s="29">
        <f t="shared" si="144"/>
        <v>0.25908859928838951</v>
      </c>
      <c r="H252" s="29">
        <f t="shared" si="144"/>
        <v>0.73376177492552253</v>
      </c>
      <c r="I252" s="29">
        <f t="shared" si="144"/>
        <v>0</v>
      </c>
      <c r="J252" s="29">
        <f t="shared" si="144"/>
        <v>1.0643760946271348</v>
      </c>
      <c r="K252" s="29">
        <f t="shared" si="144"/>
        <v>0</v>
      </c>
      <c r="L252" s="30">
        <f t="shared" si="144"/>
        <v>0</v>
      </c>
      <c r="M252" s="31">
        <f t="shared" si="144"/>
        <v>0</v>
      </c>
      <c r="N252" s="32">
        <f t="shared" si="144"/>
        <v>0</v>
      </c>
      <c r="O252" s="32">
        <f t="shared" si="144"/>
        <v>0</v>
      </c>
      <c r="P252" s="33">
        <f t="shared" si="144"/>
        <v>0</v>
      </c>
      <c r="Q252" s="33">
        <f t="shared" si="144"/>
        <v>0</v>
      </c>
      <c r="R252" s="33">
        <f t="shared" si="144"/>
        <v>0</v>
      </c>
      <c r="S252" s="34">
        <f t="shared" si="144"/>
        <v>0</v>
      </c>
      <c r="T252" s="34">
        <f t="shared" si="144"/>
        <v>0</v>
      </c>
      <c r="U252" s="35">
        <f t="shared" si="140"/>
        <v>0.31240579863190387</v>
      </c>
      <c r="V252" s="35">
        <f t="shared" si="140"/>
        <v>0.267864977850508</v>
      </c>
      <c r="W252" s="36">
        <f t="shared" si="144"/>
        <v>0.79330598616064441</v>
      </c>
      <c r="X252" s="36">
        <f t="shared" si="144"/>
        <v>0.68184537848736371</v>
      </c>
      <c r="AG252">
        <f t="shared" si="145"/>
        <v>10.124512523078607</v>
      </c>
      <c r="AH252" s="29">
        <f t="shared" si="146"/>
        <v>0.27310572346053885</v>
      </c>
      <c r="AI252" s="29">
        <f t="shared" si="146"/>
        <v>0.73674768844770977</v>
      </c>
      <c r="AJ252" s="29">
        <f t="shared" si="146"/>
        <v>0</v>
      </c>
      <c r="AK252" s="29">
        <f t="shared" si="146"/>
        <v>1.0709070688838382</v>
      </c>
      <c r="AL252" s="29">
        <f t="shared" si="146"/>
        <v>0</v>
      </c>
      <c r="AM252" s="30">
        <f t="shared" si="146"/>
        <v>0</v>
      </c>
      <c r="AN252" s="31">
        <f t="shared" si="146"/>
        <v>0</v>
      </c>
      <c r="AO252" s="32">
        <f t="shared" si="146"/>
        <v>0</v>
      </c>
      <c r="AP252" s="32">
        <f t="shared" si="146"/>
        <v>0</v>
      </c>
      <c r="AQ252" s="33">
        <f t="shared" si="146"/>
        <v>0</v>
      </c>
      <c r="AR252" s="33">
        <f t="shared" si="146"/>
        <v>0</v>
      </c>
      <c r="AS252" s="33">
        <f t="shared" si="146"/>
        <v>0</v>
      </c>
      <c r="AT252" s="34">
        <f t="shared" si="146"/>
        <v>0</v>
      </c>
      <c r="AU252" s="34">
        <f t="shared" si="146"/>
        <v>0</v>
      </c>
      <c r="AV252" s="35">
        <f t="shared" si="142"/>
        <v>0.31971860373068006</v>
      </c>
      <c r="AW252" s="35">
        <f t="shared" si="142"/>
        <v>0.27590686046350871</v>
      </c>
      <c r="AX252" s="36">
        <f t="shared" si="143"/>
        <v>0.79379419859456157</v>
      </c>
      <c r="AY252" s="36">
        <f t="shared" si="143"/>
        <v>0.68690763676377131</v>
      </c>
    </row>
    <row r="253" spans="5:51" x14ac:dyDescent="0.3">
      <c r="F253">
        <v>11</v>
      </c>
      <c r="G253" s="29">
        <f t="shared" si="144"/>
        <v>0.36810034852448303</v>
      </c>
      <c r="H253" s="29">
        <f t="shared" si="144"/>
        <v>0.75436669946574519</v>
      </c>
      <c r="I253" s="29">
        <f t="shared" si="144"/>
        <v>0</v>
      </c>
      <c r="J253" s="29">
        <f t="shared" si="144"/>
        <v>1.1089478799417782</v>
      </c>
      <c r="K253" s="29">
        <f t="shared" si="144"/>
        <v>0</v>
      </c>
      <c r="L253" s="30">
        <f t="shared" si="144"/>
        <v>0</v>
      </c>
      <c r="M253" s="31">
        <f t="shared" si="144"/>
        <v>0</v>
      </c>
      <c r="N253" s="32">
        <f t="shared" si="144"/>
        <v>0</v>
      </c>
      <c r="O253" s="32">
        <f t="shared" si="144"/>
        <v>0</v>
      </c>
      <c r="P253" s="33">
        <f t="shared" si="144"/>
        <v>0</v>
      </c>
      <c r="Q253" s="33">
        <f t="shared" si="144"/>
        <v>0</v>
      </c>
      <c r="R253" s="33">
        <f t="shared" si="144"/>
        <v>0</v>
      </c>
      <c r="S253" s="34">
        <f t="shared" si="144"/>
        <v>0</v>
      </c>
      <c r="T253" s="34">
        <f t="shared" si="144"/>
        <v>0</v>
      </c>
      <c r="U253" s="35">
        <f t="shared" si="140"/>
        <v>0.36464663201887393</v>
      </c>
      <c r="V253" s="35">
        <f t="shared" si="140"/>
        <v>0.32595158827988835</v>
      </c>
      <c r="W253" s="36">
        <f t="shared" si="144"/>
        <v>0.79633086797123931</v>
      </c>
      <c r="X253" s="36">
        <f t="shared" si="144"/>
        <v>0.71683800596769875</v>
      </c>
      <c r="AG253">
        <f t="shared" si="145"/>
        <v>10.647759196839573</v>
      </c>
      <c r="AH253" s="29">
        <f t="shared" si="146"/>
        <v>0.33077633296090236</v>
      </c>
      <c r="AI253" s="29">
        <f t="shared" si="146"/>
        <v>0.74793869654183209</v>
      </c>
      <c r="AJ253" s="29">
        <f t="shared" si="146"/>
        <v>0</v>
      </c>
      <c r="AK253" s="29">
        <f t="shared" si="146"/>
        <v>1.0951750796660107</v>
      </c>
      <c r="AL253" s="29">
        <f t="shared" si="146"/>
        <v>0</v>
      </c>
      <c r="AM253" s="30">
        <f t="shared" si="146"/>
        <v>0</v>
      </c>
      <c r="AN253" s="31">
        <f t="shared" si="146"/>
        <v>0</v>
      </c>
      <c r="AO253" s="32">
        <f t="shared" si="146"/>
        <v>0</v>
      </c>
      <c r="AP253" s="32">
        <f t="shared" si="146"/>
        <v>0</v>
      </c>
      <c r="AQ253" s="33">
        <f t="shared" si="146"/>
        <v>0</v>
      </c>
      <c r="AR253" s="33">
        <f t="shared" si="146"/>
        <v>0</v>
      </c>
      <c r="AS253" s="33">
        <f t="shared" si="146"/>
        <v>0</v>
      </c>
      <c r="AT253" s="34">
        <f t="shared" si="146"/>
        <v>0</v>
      </c>
      <c r="AU253" s="34">
        <f t="shared" si="146"/>
        <v>0</v>
      </c>
      <c r="AV253" s="35">
        <f t="shared" si="142"/>
        <v>0.34786631092901749</v>
      </c>
      <c r="AW253" s="35">
        <f t="shared" si="142"/>
        <v>0.30712216567430345</v>
      </c>
      <c r="AX253" s="36">
        <f t="shared" si="143"/>
        <v>0.79547372634046432</v>
      </c>
      <c r="AY253" s="36">
        <f t="shared" si="143"/>
        <v>0.70590142940863387</v>
      </c>
    </row>
    <row r="254" spans="5:51" x14ac:dyDescent="0.3">
      <c r="F254">
        <v>12</v>
      </c>
      <c r="G254" s="29">
        <f t="shared" si="144"/>
        <v>0.46500190618963766</v>
      </c>
      <c r="H254" s="29">
        <f t="shared" si="144"/>
        <v>0.76868689930782952</v>
      </c>
      <c r="I254" s="29">
        <f t="shared" si="144"/>
        <v>0</v>
      </c>
      <c r="J254" s="29">
        <f t="shared" si="144"/>
        <v>1.1390981907653903</v>
      </c>
      <c r="K254" s="29">
        <f t="shared" si="144"/>
        <v>0</v>
      </c>
      <c r="L254" s="30">
        <f t="shared" si="144"/>
        <v>0</v>
      </c>
      <c r="M254" s="31">
        <f t="shared" si="144"/>
        <v>0</v>
      </c>
      <c r="N254" s="32">
        <f t="shared" si="144"/>
        <v>0</v>
      </c>
      <c r="O254" s="32">
        <f t="shared" si="144"/>
        <v>0</v>
      </c>
      <c r="P254" s="33">
        <f t="shared" si="144"/>
        <v>0</v>
      </c>
      <c r="Q254" s="33">
        <f t="shared" si="144"/>
        <v>0</v>
      </c>
      <c r="R254" s="33">
        <f t="shared" si="144"/>
        <v>0</v>
      </c>
      <c r="S254" s="34">
        <f t="shared" si="144"/>
        <v>0</v>
      </c>
      <c r="T254" s="34">
        <f t="shared" si="144"/>
        <v>0</v>
      </c>
      <c r="U254" s="35">
        <f t="shared" si="140"/>
        <v>0.40414730983133074</v>
      </c>
      <c r="V254" s="35">
        <f t="shared" si="140"/>
        <v>0.37107350715287329</v>
      </c>
      <c r="W254" s="36">
        <f t="shared" si="144"/>
        <v>0.79795477775387769</v>
      </c>
      <c r="X254" s="36">
        <f t="shared" si="144"/>
        <v>0.74135064705846476</v>
      </c>
      <c r="AG254">
        <f t="shared" si="145"/>
        <v>11.198047871978659</v>
      </c>
      <c r="AH254" s="29">
        <f t="shared" si="146"/>
        <v>0.38842952540852682</v>
      </c>
      <c r="AI254" s="29">
        <f t="shared" si="146"/>
        <v>0.75763503574715818</v>
      </c>
      <c r="AJ254" s="29">
        <f t="shared" si="146"/>
        <v>0</v>
      </c>
      <c r="AK254" s="29">
        <f t="shared" si="146"/>
        <v>1.1158982177937551</v>
      </c>
      <c r="AL254" s="29">
        <f t="shared" si="146"/>
        <v>0</v>
      </c>
      <c r="AM254" s="30">
        <f t="shared" si="146"/>
        <v>0</v>
      </c>
      <c r="AN254" s="31">
        <f t="shared" si="146"/>
        <v>0</v>
      </c>
      <c r="AO254" s="32">
        <f t="shared" si="146"/>
        <v>0</v>
      </c>
      <c r="AP254" s="32">
        <f t="shared" si="146"/>
        <v>0</v>
      </c>
      <c r="AQ254" s="33">
        <f t="shared" si="146"/>
        <v>0</v>
      </c>
      <c r="AR254" s="33">
        <f t="shared" si="146"/>
        <v>0</v>
      </c>
      <c r="AS254" s="33">
        <f t="shared" si="146"/>
        <v>0</v>
      </c>
      <c r="AT254" s="34">
        <f t="shared" si="146"/>
        <v>0</v>
      </c>
      <c r="AU254" s="34">
        <f t="shared" si="146"/>
        <v>0</v>
      </c>
      <c r="AV254" s="35">
        <f t="shared" si="142"/>
        <v>0.37338070115531119</v>
      </c>
      <c r="AW254" s="35">
        <f t="shared" si="142"/>
        <v>0.33582573266503907</v>
      </c>
      <c r="AX254" s="36">
        <f t="shared" si="143"/>
        <v>0.79673640904612608</v>
      </c>
      <c r="AY254" s="36">
        <f t="shared" si="143"/>
        <v>0.7224107649451369</v>
      </c>
    </row>
    <row r="255" spans="5:51" x14ac:dyDescent="0.3">
      <c r="F255">
        <v>13</v>
      </c>
      <c r="G255" s="29">
        <f t="shared" si="144"/>
        <v>0.54564017130463249</v>
      </c>
      <c r="H255" s="29">
        <f t="shared" si="144"/>
        <v>0.77856890141883639</v>
      </c>
      <c r="I255" s="29">
        <f t="shared" si="144"/>
        <v>0</v>
      </c>
      <c r="J255" s="29">
        <f t="shared" si="144"/>
        <v>1.1593552831348166</v>
      </c>
      <c r="K255" s="29">
        <f t="shared" si="144"/>
        <v>0</v>
      </c>
      <c r="L255" s="30">
        <f t="shared" si="144"/>
        <v>0</v>
      </c>
      <c r="M255" s="31">
        <f t="shared" si="144"/>
        <v>0</v>
      </c>
      <c r="N255" s="32">
        <f t="shared" si="144"/>
        <v>0</v>
      </c>
      <c r="O255" s="32">
        <f t="shared" si="144"/>
        <v>0</v>
      </c>
      <c r="P255" s="33">
        <f t="shared" si="144"/>
        <v>0</v>
      </c>
      <c r="Q255" s="33">
        <f t="shared" si="144"/>
        <v>0</v>
      </c>
      <c r="R255" s="33">
        <f t="shared" si="144"/>
        <v>0</v>
      </c>
      <c r="S255" s="34">
        <f t="shared" si="144"/>
        <v>0</v>
      </c>
      <c r="T255" s="34">
        <f t="shared" si="144"/>
        <v>0</v>
      </c>
      <c r="U255" s="35">
        <f t="shared" si="140"/>
        <v>0.43381223098068183</v>
      </c>
      <c r="V255" s="35">
        <f t="shared" si="140"/>
        <v>0.4059112932656932</v>
      </c>
      <c r="W255" s="36">
        <f t="shared" si="144"/>
        <v>0.79883929496389616</v>
      </c>
      <c r="X255" s="36">
        <f t="shared" si="144"/>
        <v>0.75850455134509831</v>
      </c>
      <c r="AG255">
        <f t="shared" si="145"/>
        <v>11.776776110822025</v>
      </c>
      <c r="AH255" s="29">
        <f t="shared" si="146"/>
        <v>0.44468348205153413</v>
      </c>
      <c r="AI255" s="29">
        <f t="shared" si="146"/>
        <v>0.76593149047604037</v>
      </c>
      <c r="AJ255" s="29">
        <f t="shared" si="146"/>
        <v>0</v>
      </c>
      <c r="AK255" s="29">
        <f t="shared" si="146"/>
        <v>1.1333617573294041</v>
      </c>
      <c r="AL255" s="29">
        <f t="shared" si="146"/>
        <v>0</v>
      </c>
      <c r="AM255" s="30">
        <f t="shared" si="146"/>
        <v>0</v>
      </c>
      <c r="AN255" s="31">
        <f t="shared" si="146"/>
        <v>0</v>
      </c>
      <c r="AO255" s="32">
        <f t="shared" si="146"/>
        <v>0</v>
      </c>
      <c r="AP255" s="32">
        <f t="shared" si="146"/>
        <v>0</v>
      </c>
      <c r="AQ255" s="33">
        <f t="shared" si="146"/>
        <v>0</v>
      </c>
      <c r="AR255" s="33">
        <f t="shared" si="146"/>
        <v>0</v>
      </c>
      <c r="AS255" s="33">
        <f t="shared" si="146"/>
        <v>0</v>
      </c>
      <c r="AT255" s="34">
        <f t="shared" si="146"/>
        <v>0</v>
      </c>
      <c r="AU255" s="34">
        <f t="shared" si="146"/>
        <v>0</v>
      </c>
      <c r="AV255" s="35">
        <f t="shared" si="142"/>
        <v>0.39627586434274037</v>
      </c>
      <c r="AW255" s="35">
        <f t="shared" si="142"/>
        <v>0.3619802143078375</v>
      </c>
      <c r="AX255" s="36">
        <f t="shared" si="143"/>
        <v>0.79767331272297604</v>
      </c>
      <c r="AY255" s="36">
        <f t="shared" si="143"/>
        <v>0.73661103365919312</v>
      </c>
    </row>
    <row r="256" spans="5:51" x14ac:dyDescent="0.3">
      <c r="F256">
        <v>14</v>
      </c>
      <c r="G256" s="29">
        <f t="shared" si="144"/>
        <v>0.60884526886031343</v>
      </c>
      <c r="H256" s="29">
        <f t="shared" si="144"/>
        <v>0.78535275633762935</v>
      </c>
      <c r="I256" s="29">
        <f t="shared" si="144"/>
        <v>0</v>
      </c>
      <c r="J256" s="29">
        <f t="shared" si="144"/>
        <v>1.1729001467455009</v>
      </c>
      <c r="K256" s="29">
        <f t="shared" si="144"/>
        <v>0</v>
      </c>
      <c r="L256" s="30">
        <f t="shared" si="144"/>
        <v>0</v>
      </c>
      <c r="M256" s="31">
        <f t="shared" si="144"/>
        <v>0</v>
      </c>
      <c r="N256" s="32">
        <f t="shared" si="144"/>
        <v>0</v>
      </c>
      <c r="O256" s="32">
        <f t="shared" si="144"/>
        <v>0</v>
      </c>
      <c r="P256" s="33">
        <f t="shared" si="144"/>
        <v>0</v>
      </c>
      <c r="Q256" s="33">
        <f t="shared" si="144"/>
        <v>0</v>
      </c>
      <c r="R256" s="33">
        <f t="shared" si="144"/>
        <v>0</v>
      </c>
      <c r="S256" s="34">
        <f t="shared" si="144"/>
        <v>0</v>
      </c>
      <c r="T256" s="34">
        <f t="shared" si="144"/>
        <v>0</v>
      </c>
      <c r="U256" s="35">
        <f t="shared" si="140"/>
        <v>0.45597518049747415</v>
      </c>
      <c r="V256" s="35">
        <f t="shared" si="140"/>
        <v>0.43268540080126422</v>
      </c>
      <c r="W256" s="36">
        <f t="shared" si="144"/>
        <v>0.79932882103932545</v>
      </c>
      <c r="X256" s="36">
        <f t="shared" si="144"/>
        <v>0.77051691357010832</v>
      </c>
      <c r="AG256">
        <f t="shared" si="145"/>
        <v>12.385413703354873</v>
      </c>
      <c r="AH256" s="29">
        <f t="shared" si="146"/>
        <v>0.49813270836218515</v>
      </c>
      <c r="AI256" s="29">
        <f t="shared" si="146"/>
        <v>0.77293806967741274</v>
      </c>
      <c r="AJ256" s="29">
        <f t="shared" si="146"/>
        <v>0</v>
      </c>
      <c r="AK256" s="29">
        <f t="shared" si="146"/>
        <v>1.1478776841146805</v>
      </c>
      <c r="AL256" s="29">
        <f t="shared" si="146"/>
        <v>0</v>
      </c>
      <c r="AM256" s="30">
        <f t="shared" si="146"/>
        <v>0</v>
      </c>
      <c r="AN256" s="31">
        <f t="shared" si="146"/>
        <v>0</v>
      </c>
      <c r="AO256" s="32">
        <f t="shared" si="146"/>
        <v>0</v>
      </c>
      <c r="AP256" s="32">
        <f t="shared" si="146"/>
        <v>0</v>
      </c>
      <c r="AQ256" s="33">
        <f t="shared" si="146"/>
        <v>0</v>
      </c>
      <c r="AR256" s="33">
        <f t="shared" si="146"/>
        <v>0</v>
      </c>
      <c r="AS256" s="33">
        <f t="shared" si="146"/>
        <v>0</v>
      </c>
      <c r="AT256" s="34">
        <f t="shared" si="146"/>
        <v>0</v>
      </c>
      <c r="AU256" s="34">
        <f t="shared" si="146"/>
        <v>0</v>
      </c>
      <c r="AV256" s="35">
        <f t="shared" si="142"/>
        <v>0.41660587068315696</v>
      </c>
      <c r="AW256" s="35">
        <f t="shared" si="142"/>
        <v>0.38558712631619751</v>
      </c>
      <c r="AX256" s="36">
        <f t="shared" si="143"/>
        <v>0.79835950167012903</v>
      </c>
      <c r="AY256" s="36">
        <f t="shared" si="143"/>
        <v>0.74869515438279266</v>
      </c>
    </row>
    <row r="257" spans="6:51" x14ac:dyDescent="0.3">
      <c r="F257">
        <v>15</v>
      </c>
      <c r="G257" s="29">
        <f t="shared" si="144"/>
        <v>0.65578698085427223</v>
      </c>
      <c r="H257" s="29">
        <f t="shared" si="144"/>
        <v>0.78999288042260529</v>
      </c>
      <c r="I257" s="29">
        <f t="shared" si="144"/>
        <v>0.24591565067664306</v>
      </c>
      <c r="J257" s="29">
        <f t="shared" si="144"/>
        <v>1.1819283917922794</v>
      </c>
      <c r="K257" s="29">
        <f t="shared" si="144"/>
        <v>0</v>
      </c>
      <c r="L257" s="30">
        <f t="shared" si="144"/>
        <v>0</v>
      </c>
      <c r="M257" s="31">
        <f t="shared" si="144"/>
        <v>0</v>
      </c>
      <c r="N257" s="32">
        <f t="shared" si="144"/>
        <v>0</v>
      </c>
      <c r="O257" s="32">
        <f t="shared" si="144"/>
        <v>0</v>
      </c>
      <c r="P257" s="33">
        <f t="shared" si="144"/>
        <v>0</v>
      </c>
      <c r="Q257" s="33">
        <f t="shared" si="144"/>
        <v>0</v>
      </c>
      <c r="R257" s="33">
        <f t="shared" si="144"/>
        <v>0</v>
      </c>
      <c r="S257" s="34">
        <f t="shared" si="144"/>
        <v>0</v>
      </c>
      <c r="T257" s="34">
        <f t="shared" si="144"/>
        <v>0</v>
      </c>
      <c r="U257" s="35">
        <f t="shared" si="140"/>
        <v>0.47246985750696058</v>
      </c>
      <c r="V257" s="35">
        <f t="shared" si="140"/>
        <v>0.45319332836568099</v>
      </c>
      <c r="W257" s="36">
        <f t="shared" si="144"/>
        <v>0.799604373253888</v>
      </c>
      <c r="X257" s="36">
        <f t="shared" si="144"/>
        <v>0.77894593002401447</v>
      </c>
      <c r="AG257">
        <f t="shared" si="145"/>
        <v>13.025506400031523</v>
      </c>
      <c r="AH257" s="29">
        <f t="shared" si="146"/>
        <v>0.54746813872890332</v>
      </c>
      <c r="AI257" s="29">
        <f t="shared" si="146"/>
        <v>0.77877566860533198</v>
      </c>
      <c r="AJ257" s="29">
        <f t="shared" si="146"/>
        <v>0</v>
      </c>
      <c r="AK257" s="29">
        <f t="shared" si="146"/>
        <v>1.1597730638959012</v>
      </c>
      <c r="AL257" s="29">
        <f t="shared" si="146"/>
        <v>0</v>
      </c>
      <c r="AM257" s="30">
        <f t="shared" si="146"/>
        <v>0</v>
      </c>
      <c r="AN257" s="31">
        <f t="shared" si="146"/>
        <v>0</v>
      </c>
      <c r="AO257" s="32">
        <f t="shared" si="146"/>
        <v>0</v>
      </c>
      <c r="AP257" s="32">
        <f t="shared" si="146"/>
        <v>0</v>
      </c>
      <c r="AQ257" s="33">
        <f t="shared" si="146"/>
        <v>0</v>
      </c>
      <c r="AR257" s="33">
        <f t="shared" si="146"/>
        <v>0</v>
      </c>
      <c r="AS257" s="33">
        <f t="shared" si="146"/>
        <v>0</v>
      </c>
      <c r="AT257" s="34">
        <f t="shared" si="146"/>
        <v>0</v>
      </c>
      <c r="AU257" s="34">
        <f t="shared" si="146"/>
        <v>0</v>
      </c>
      <c r="AV257" s="35">
        <f t="shared" si="142"/>
        <v>0.43446199186578038</v>
      </c>
      <c r="AW257" s="35">
        <f t="shared" si="142"/>
        <v>0.40668593862454816</v>
      </c>
      <c r="AX257" s="36">
        <f t="shared" si="143"/>
        <v>0.79885566777900419</v>
      </c>
      <c r="AY257" s="36">
        <f t="shared" si="143"/>
        <v>0.75886702342986134</v>
      </c>
    </row>
    <row r="258" spans="6:51" x14ac:dyDescent="0.3">
      <c r="F258">
        <v>16</v>
      </c>
      <c r="G258" s="29">
        <f t="shared" si="144"/>
        <v>0.68901639486667143</v>
      </c>
      <c r="H258" s="29">
        <f t="shared" si="144"/>
        <v>0.79315941730782191</v>
      </c>
      <c r="I258" s="29">
        <f t="shared" si="144"/>
        <v>0.54175620879883835</v>
      </c>
      <c r="J258" s="29">
        <f t="shared" si="144"/>
        <v>1.187935573256806</v>
      </c>
      <c r="K258" s="29">
        <f t="shared" si="144"/>
        <v>0</v>
      </c>
      <c r="L258" s="30">
        <f t="shared" si="144"/>
        <v>0</v>
      </c>
      <c r="M258" s="31">
        <f t="shared" si="144"/>
        <v>0</v>
      </c>
      <c r="N258" s="32">
        <f t="shared" si="144"/>
        <v>0</v>
      </c>
      <c r="O258" s="32">
        <f t="shared" si="144"/>
        <v>0</v>
      </c>
      <c r="P258" s="33">
        <f t="shared" si="144"/>
        <v>0</v>
      </c>
      <c r="Q258" s="33">
        <f t="shared" si="144"/>
        <v>0</v>
      </c>
      <c r="R258" s="33">
        <f t="shared" si="144"/>
        <v>0</v>
      </c>
      <c r="S258" s="34">
        <f t="shared" si="144"/>
        <v>0</v>
      </c>
      <c r="T258" s="34">
        <f t="shared" si="144"/>
        <v>0</v>
      </c>
      <c r="U258" s="35">
        <f t="shared" ref="U258:V273" si="147">$C$5/100*U$163*U186</f>
        <v>0.48471283883703625</v>
      </c>
      <c r="V258" s="35">
        <f t="shared" si="147"/>
        <v>0.46886538185703103</v>
      </c>
      <c r="W258" s="36">
        <f t="shared" si="144"/>
        <v>0.79976223204295893</v>
      </c>
      <c r="X258" s="36">
        <f>X186*X$163</f>
        <v>0.784879087869092</v>
      </c>
      <c r="AG258">
        <f t="shared" si="145"/>
        <v>13.698679837501498</v>
      </c>
      <c r="AH258" s="29">
        <f t="shared" si="146"/>
        <v>0.59160132864721082</v>
      </c>
      <c r="AI258" s="29">
        <f t="shared" si="146"/>
        <v>0.78357155049849658</v>
      </c>
      <c r="AJ258" s="29">
        <f t="shared" si="146"/>
        <v>0</v>
      </c>
      <c r="AK258" s="29">
        <f t="shared" si="146"/>
        <v>1.169378680383337</v>
      </c>
      <c r="AL258" s="29">
        <f t="shared" si="146"/>
        <v>0</v>
      </c>
      <c r="AM258" s="30">
        <f t="shared" si="146"/>
        <v>0</v>
      </c>
      <c r="AN258" s="31">
        <f t="shared" si="146"/>
        <v>0</v>
      </c>
      <c r="AO258" s="32">
        <f t="shared" si="146"/>
        <v>0</v>
      </c>
      <c r="AP258" s="32">
        <f t="shared" si="146"/>
        <v>0</v>
      </c>
      <c r="AQ258" s="33">
        <f t="shared" si="146"/>
        <v>0</v>
      </c>
      <c r="AR258" s="33">
        <f t="shared" si="146"/>
        <v>0</v>
      </c>
      <c r="AS258" s="33">
        <f t="shared" si="146"/>
        <v>0</v>
      </c>
      <c r="AT258" s="34">
        <f t="shared" si="146"/>
        <v>0</v>
      </c>
      <c r="AU258" s="34">
        <f t="shared" si="146"/>
        <v>0</v>
      </c>
      <c r="AV258" s="35">
        <f t="shared" ref="AV258:AW273" si="148">$C$5/100*AV$163*AV186</f>
        <v>0.44996858540991219</v>
      </c>
      <c r="AW258" s="35">
        <f t="shared" si="148"/>
        <v>0.42535183924114645</v>
      </c>
      <c r="AX258" s="36">
        <f t="shared" ref="AX258:AY273" si="149">AX186*AX$163</f>
        <v>0.79920996349822204</v>
      </c>
      <c r="AY258" s="36">
        <f t="shared" si="149"/>
        <v>0.76733509716008019</v>
      </c>
    </row>
    <row r="259" spans="6:51" x14ac:dyDescent="0.3">
      <c r="F259">
        <v>17</v>
      </c>
      <c r="G259" s="29">
        <f t="shared" ref="G259:X274" si="150">G187*G$163</f>
        <v>0.71156725301964263</v>
      </c>
      <c r="H259" s="29">
        <f t="shared" si="150"/>
        <v>0.79531784017098506</v>
      </c>
      <c r="I259" s="29">
        <f t="shared" si="150"/>
        <v>0.74759970793845154</v>
      </c>
      <c r="J259" s="29">
        <f t="shared" si="150"/>
        <v>1.1919303620030504</v>
      </c>
      <c r="K259" s="29">
        <f t="shared" si="150"/>
        <v>0</v>
      </c>
      <c r="L259" s="30">
        <f t="shared" si="150"/>
        <v>0</v>
      </c>
      <c r="M259" s="31">
        <f t="shared" si="150"/>
        <v>0</v>
      </c>
      <c r="N259" s="32">
        <f t="shared" si="150"/>
        <v>0</v>
      </c>
      <c r="O259" s="32">
        <f t="shared" si="150"/>
        <v>0</v>
      </c>
      <c r="P259" s="33">
        <f t="shared" si="150"/>
        <v>0</v>
      </c>
      <c r="Q259" s="33">
        <f t="shared" si="150"/>
        <v>0</v>
      </c>
      <c r="R259" s="33">
        <f t="shared" si="150"/>
        <v>0</v>
      </c>
      <c r="S259" s="34">
        <f t="shared" si="150"/>
        <v>0</v>
      </c>
      <c r="T259" s="34">
        <f t="shared" si="150"/>
        <v>0</v>
      </c>
      <c r="U259" s="35">
        <f t="shared" si="147"/>
        <v>0.49378434921385977</v>
      </c>
      <c r="V259" s="35">
        <f t="shared" si="147"/>
        <v>0.48082489653868699</v>
      </c>
      <c r="W259" s="36">
        <f t="shared" si="150"/>
        <v>0.79985430411208491</v>
      </c>
      <c r="X259" s="36">
        <f t="shared" si="150"/>
        <v>0.78907225275099535</v>
      </c>
      <c r="AG259">
        <f t="shared" si="145"/>
        <v>14.40664366722172</v>
      </c>
      <c r="AH259" s="29">
        <f t="shared" ref="AH259:AU274" si="151">AH187*AH$163</f>
        <v>0.62977199723695398</v>
      </c>
      <c r="AI259" s="29">
        <f t="shared" si="151"/>
        <v>0.78745490790665373</v>
      </c>
      <c r="AJ259" s="29">
        <f t="shared" si="151"/>
        <v>1.6344111758394834E-2</v>
      </c>
      <c r="AK259" s="29">
        <f t="shared" si="151"/>
        <v>1.1770185728174893</v>
      </c>
      <c r="AL259" s="29">
        <f t="shared" si="151"/>
        <v>0</v>
      </c>
      <c r="AM259" s="30">
        <f t="shared" si="151"/>
        <v>0</v>
      </c>
      <c r="AN259" s="31">
        <f t="shared" si="151"/>
        <v>0</v>
      </c>
      <c r="AO259" s="32">
        <f t="shared" si="151"/>
        <v>0</v>
      </c>
      <c r="AP259" s="32">
        <f t="shared" si="151"/>
        <v>0</v>
      </c>
      <c r="AQ259" s="33">
        <f t="shared" si="151"/>
        <v>0</v>
      </c>
      <c r="AR259" s="33">
        <f t="shared" si="151"/>
        <v>0</v>
      </c>
      <c r="AS259" s="33">
        <f t="shared" si="151"/>
        <v>0</v>
      </c>
      <c r="AT259" s="34">
        <f t="shared" si="151"/>
        <v>0</v>
      </c>
      <c r="AU259" s="34">
        <f t="shared" si="151"/>
        <v>0</v>
      </c>
      <c r="AV259" s="35">
        <f t="shared" si="148"/>
        <v>0.46327784761789093</v>
      </c>
      <c r="AW259" s="35">
        <f t="shared" si="148"/>
        <v>0.44169225900372117</v>
      </c>
      <c r="AX259" s="36">
        <f t="shared" si="149"/>
        <v>0.79945989282405117</v>
      </c>
      <c r="AY259" s="36">
        <f t="shared" si="149"/>
        <v>0.77430641685488721</v>
      </c>
    </row>
    <row r="260" spans="6:51" x14ac:dyDescent="0.3">
      <c r="F260">
        <v>18</v>
      </c>
      <c r="G260" s="29">
        <f t="shared" si="150"/>
        <v>0.72632226993872662</v>
      </c>
      <c r="H260" s="29">
        <f t="shared" si="150"/>
        <v>0.79678883193418093</v>
      </c>
      <c r="I260" s="29">
        <f t="shared" si="150"/>
        <v>0.88760589564181125</v>
      </c>
      <c r="J260" s="29">
        <f t="shared" si="150"/>
        <v>1.194588115189041</v>
      </c>
      <c r="K260" s="29">
        <f t="shared" si="150"/>
        <v>0</v>
      </c>
      <c r="L260" s="30">
        <f t="shared" si="150"/>
        <v>0</v>
      </c>
      <c r="M260" s="31">
        <f t="shared" si="150"/>
        <v>0</v>
      </c>
      <c r="N260" s="32">
        <f t="shared" si="150"/>
        <v>0</v>
      </c>
      <c r="O260" s="32">
        <f t="shared" si="150"/>
        <v>0</v>
      </c>
      <c r="P260" s="33">
        <f t="shared" si="150"/>
        <v>0</v>
      </c>
      <c r="Q260" s="33">
        <f t="shared" si="150"/>
        <v>0</v>
      </c>
      <c r="R260" s="33">
        <f t="shared" si="150"/>
        <v>0</v>
      </c>
      <c r="S260" s="34">
        <f t="shared" si="150"/>
        <v>0</v>
      </c>
      <c r="T260" s="34">
        <f t="shared" si="150"/>
        <v>0</v>
      </c>
      <c r="U260" s="35">
        <f t="shared" si="147"/>
        <v>0.50049992000406651</v>
      </c>
      <c r="V260" s="35">
        <f t="shared" si="147"/>
        <v>0.48994531203253577</v>
      </c>
      <c r="W260" s="36">
        <f t="shared" si="150"/>
        <v>0.79990898610640782</v>
      </c>
      <c r="X260" s="36">
        <f t="shared" si="150"/>
        <v>0.79204979100919182</v>
      </c>
      <c r="AG260">
        <f t="shared" si="145"/>
        <v>15.151195897440212</v>
      </c>
      <c r="AH260" s="29">
        <f t="shared" si="151"/>
        <v>0.6616179826850368</v>
      </c>
      <c r="AI260" s="29">
        <f t="shared" si="151"/>
        <v>0.79055274959051225</v>
      </c>
      <c r="AJ260" s="29">
        <f t="shared" si="151"/>
        <v>0.29750587691437819</v>
      </c>
      <c r="AK260" s="29">
        <f t="shared" si="151"/>
        <v>1.183001005895467</v>
      </c>
      <c r="AL260" s="29">
        <f t="shared" si="151"/>
        <v>0</v>
      </c>
      <c r="AM260" s="30">
        <f t="shared" si="151"/>
        <v>0</v>
      </c>
      <c r="AN260" s="31">
        <f t="shared" si="151"/>
        <v>0</v>
      </c>
      <c r="AO260" s="32">
        <f t="shared" si="151"/>
        <v>0</v>
      </c>
      <c r="AP260" s="32">
        <f t="shared" si="151"/>
        <v>0</v>
      </c>
      <c r="AQ260" s="33">
        <f t="shared" si="151"/>
        <v>0</v>
      </c>
      <c r="AR260" s="33">
        <f t="shared" si="151"/>
        <v>0</v>
      </c>
      <c r="AS260" s="33">
        <f t="shared" si="151"/>
        <v>0</v>
      </c>
      <c r="AT260" s="34">
        <f t="shared" si="151"/>
        <v>0</v>
      </c>
      <c r="AU260" s="34">
        <f t="shared" si="151"/>
        <v>0</v>
      </c>
      <c r="AV260" s="35">
        <f t="shared" si="148"/>
        <v>0.47456371785136142</v>
      </c>
      <c r="AW260" s="35">
        <f t="shared" si="148"/>
        <v>0.45584232449582518</v>
      </c>
      <c r="AX260" s="36">
        <f t="shared" si="149"/>
        <v>0.79963414412996892</v>
      </c>
      <c r="AY260" s="36">
        <f t="shared" si="149"/>
        <v>0.77998133701679906</v>
      </c>
    </row>
    <row r="261" spans="6:51" x14ac:dyDescent="0.3">
      <c r="F261">
        <v>19</v>
      </c>
      <c r="G261" s="29">
        <f t="shared" si="150"/>
        <v>0.73568127075815815</v>
      </c>
      <c r="H261" s="29">
        <f t="shared" si="150"/>
        <v>0.79779199495398967</v>
      </c>
      <c r="I261" s="29">
        <f t="shared" si="150"/>
        <v>0.98098034178400284</v>
      </c>
      <c r="J261" s="29">
        <f t="shared" si="150"/>
        <v>1.1963586836350242</v>
      </c>
      <c r="K261" s="29">
        <f t="shared" si="150"/>
        <v>0</v>
      </c>
      <c r="L261" s="30">
        <f t="shared" si="150"/>
        <v>0</v>
      </c>
      <c r="M261" s="31">
        <f t="shared" si="150"/>
        <v>4.9866938229859825E-2</v>
      </c>
      <c r="N261" s="32">
        <f t="shared" si="150"/>
        <v>0</v>
      </c>
      <c r="O261" s="32">
        <f t="shared" si="150"/>
        <v>0</v>
      </c>
      <c r="P261" s="33">
        <f t="shared" si="150"/>
        <v>0</v>
      </c>
      <c r="Q261" s="33">
        <f t="shared" si="150"/>
        <v>0</v>
      </c>
      <c r="R261" s="33">
        <f t="shared" si="150"/>
        <v>0</v>
      </c>
      <c r="S261" s="34">
        <f t="shared" si="150"/>
        <v>0</v>
      </c>
      <c r="T261" s="34">
        <f t="shared" si="150"/>
        <v>0</v>
      </c>
      <c r="U261" s="35">
        <f t="shared" si="147"/>
        <v>0.50547052339028831</v>
      </c>
      <c r="V261" s="35">
        <f t="shared" si="147"/>
        <v>0.49690055597805688</v>
      </c>
      <c r="W261" s="36">
        <f t="shared" si="150"/>
        <v>0.79994205404457641</v>
      </c>
      <c r="X261" s="36">
        <f t="shared" si="150"/>
        <v>0.79417539973071039</v>
      </c>
      <c r="AG261">
        <f t="shared" si="145"/>
        <v>15.934227459578645</v>
      </c>
      <c r="AH261" s="29">
        <f t="shared" si="151"/>
        <v>0.68719225255030669</v>
      </c>
      <c r="AI261" s="29">
        <f t="shared" si="151"/>
        <v>0.79298632343067588</v>
      </c>
      <c r="AJ261" s="29">
        <f t="shared" si="151"/>
        <v>0.52535365818145596</v>
      </c>
      <c r="AK261" s="29">
        <f t="shared" si="151"/>
        <v>1.1876112632366638</v>
      </c>
      <c r="AL261" s="29">
        <f t="shared" si="151"/>
        <v>0</v>
      </c>
      <c r="AM261" s="30">
        <f t="shared" si="151"/>
        <v>0</v>
      </c>
      <c r="AN261" s="31">
        <f t="shared" si="151"/>
        <v>0</v>
      </c>
      <c r="AO261" s="32">
        <f t="shared" si="151"/>
        <v>0</v>
      </c>
      <c r="AP261" s="32">
        <f t="shared" si="151"/>
        <v>0</v>
      </c>
      <c r="AQ261" s="33">
        <f t="shared" si="151"/>
        <v>0</v>
      </c>
      <c r="AR261" s="33">
        <f t="shared" si="151"/>
        <v>0</v>
      </c>
      <c r="AS261" s="33">
        <f t="shared" si="151"/>
        <v>0</v>
      </c>
      <c r="AT261" s="34">
        <f t="shared" si="151"/>
        <v>0</v>
      </c>
      <c r="AU261" s="34">
        <f t="shared" si="151"/>
        <v>0</v>
      </c>
      <c r="AV261" s="35">
        <f t="shared" si="148"/>
        <v>0.48401527367887004</v>
      </c>
      <c r="AW261" s="35">
        <f t="shared" si="148"/>
        <v>0.46795947599525411</v>
      </c>
      <c r="AX261" s="36">
        <f t="shared" si="149"/>
        <v>0.79975428110115498</v>
      </c>
      <c r="AY261" s="36">
        <f t="shared" si="149"/>
        <v>0.78454915254766344</v>
      </c>
    </row>
    <row r="262" spans="6:51" x14ac:dyDescent="0.3">
      <c r="F262">
        <v>20</v>
      </c>
      <c r="G262" s="29">
        <f t="shared" si="150"/>
        <v>0.74146628470558185</v>
      </c>
      <c r="H262" s="29">
        <f t="shared" si="150"/>
        <v>0.79847706726446255</v>
      </c>
      <c r="I262" s="29">
        <f t="shared" si="150"/>
        <v>1.0422194896559189</v>
      </c>
      <c r="J262" s="29">
        <f t="shared" si="150"/>
        <v>1.1975406755922111</v>
      </c>
      <c r="K262" s="29">
        <f t="shared" si="150"/>
        <v>0</v>
      </c>
      <c r="L262" s="30">
        <f t="shared" si="150"/>
        <v>0</v>
      </c>
      <c r="M262" s="31">
        <f t="shared" si="150"/>
        <v>0.10995750091414536</v>
      </c>
      <c r="N262" s="32">
        <f t="shared" si="150"/>
        <v>0</v>
      </c>
      <c r="O262" s="32">
        <f t="shared" si="150"/>
        <v>0</v>
      </c>
      <c r="P262" s="33">
        <f t="shared" si="150"/>
        <v>0</v>
      </c>
      <c r="Q262" s="33">
        <f t="shared" si="150"/>
        <v>0</v>
      </c>
      <c r="R262" s="33">
        <f t="shared" si="150"/>
        <v>0</v>
      </c>
      <c r="S262" s="34">
        <f t="shared" si="150"/>
        <v>0</v>
      </c>
      <c r="T262" s="34">
        <f t="shared" si="150"/>
        <v>0</v>
      </c>
      <c r="U262" s="35">
        <f t="shared" si="147"/>
        <v>0.50915120325098051</v>
      </c>
      <c r="V262" s="35">
        <f t="shared" si="147"/>
        <v>0.50220757825699502</v>
      </c>
      <c r="W262" s="36">
        <f t="shared" si="150"/>
        <v>0.79996241261709156</v>
      </c>
      <c r="X262" s="36">
        <f t="shared" si="150"/>
        <v>0.79570163053110377</v>
      </c>
      <c r="AG262">
        <f t="shared" si="145"/>
        <v>16.75772701061085</v>
      </c>
      <c r="AH262" s="29">
        <f t="shared" si="151"/>
        <v>0.70692238188675705</v>
      </c>
      <c r="AI262" s="29">
        <f t="shared" si="151"/>
        <v>0.79486823253818484</v>
      </c>
      <c r="AJ262" s="29">
        <f t="shared" si="151"/>
        <v>0.70460911664357173</v>
      </c>
      <c r="AK262" s="29">
        <f t="shared" si="151"/>
        <v>1.1911064856419824</v>
      </c>
      <c r="AL262" s="29">
        <f t="shared" si="151"/>
        <v>0</v>
      </c>
      <c r="AM262" s="30">
        <f t="shared" si="151"/>
        <v>0</v>
      </c>
      <c r="AN262" s="31">
        <f t="shared" si="151"/>
        <v>0</v>
      </c>
      <c r="AO262" s="32">
        <f t="shared" si="151"/>
        <v>0</v>
      </c>
      <c r="AP262" s="32">
        <f t="shared" si="151"/>
        <v>0</v>
      </c>
      <c r="AQ262" s="33">
        <f t="shared" si="151"/>
        <v>0</v>
      </c>
      <c r="AR262" s="33">
        <f t="shared" si="151"/>
        <v>0</v>
      </c>
      <c r="AS262" s="33">
        <f t="shared" si="151"/>
        <v>0</v>
      </c>
      <c r="AT262" s="34">
        <f t="shared" si="151"/>
        <v>0</v>
      </c>
      <c r="AU262" s="34">
        <f t="shared" si="151"/>
        <v>0</v>
      </c>
      <c r="AV262" s="35">
        <f t="shared" si="148"/>
        <v>0.49182998634581815</v>
      </c>
      <c r="AW262" s="35">
        <f t="shared" si="148"/>
        <v>0.47821754063580219</v>
      </c>
      <c r="AX262" s="36">
        <f t="shared" si="149"/>
        <v>0.79983623954070326</v>
      </c>
      <c r="AY262" s="36">
        <f t="shared" si="149"/>
        <v>0.78818474367682967</v>
      </c>
    </row>
    <row r="263" spans="6:51" x14ac:dyDescent="0.3">
      <c r="F263">
        <v>21</v>
      </c>
      <c r="G263" s="29">
        <f t="shared" si="150"/>
        <v>0.74496825458760474</v>
      </c>
      <c r="H263" s="29">
        <f t="shared" si="150"/>
        <v>0.79894585744592173</v>
      </c>
      <c r="I263" s="29">
        <f t="shared" si="150"/>
        <v>1.081821139101768</v>
      </c>
      <c r="J263" s="29">
        <f t="shared" si="150"/>
        <v>1.198331902922608</v>
      </c>
      <c r="K263" s="29">
        <f t="shared" si="150"/>
        <v>0</v>
      </c>
      <c r="L263" s="30">
        <f t="shared" si="150"/>
        <v>0</v>
      </c>
      <c r="M263" s="31">
        <f t="shared" si="150"/>
        <v>0.16230835852891012</v>
      </c>
      <c r="N263" s="32">
        <f t="shared" si="150"/>
        <v>0</v>
      </c>
      <c r="O263" s="32">
        <f t="shared" si="150"/>
        <v>0</v>
      </c>
      <c r="P263" s="33">
        <f t="shared" si="150"/>
        <v>0</v>
      </c>
      <c r="Q263" s="33">
        <f t="shared" si="150"/>
        <v>0</v>
      </c>
      <c r="R263" s="33">
        <f t="shared" si="150"/>
        <v>0</v>
      </c>
      <c r="S263" s="34">
        <f t="shared" si="150"/>
        <v>0</v>
      </c>
      <c r="T263" s="34">
        <f t="shared" si="150"/>
        <v>0</v>
      </c>
      <c r="U263" s="35">
        <f t="shared" si="147"/>
        <v>0.5118793887194879</v>
      </c>
      <c r="V263" s="35">
        <f t="shared" si="147"/>
        <v>0.50626118111139196</v>
      </c>
      <c r="W263" s="36">
        <f t="shared" si="150"/>
        <v>0.7999751696871602</v>
      </c>
      <c r="X263" s="36">
        <f t="shared" si="150"/>
        <v>0.796804250432678</v>
      </c>
      <c r="AG263">
        <f t="shared" si="145"/>
        <v>17.623785983633894</v>
      </c>
      <c r="AH263" s="29">
        <f t="shared" si="151"/>
        <v>0.72152107110601504</v>
      </c>
      <c r="AI263" s="29">
        <f t="shared" si="151"/>
        <v>0.79630033700991054</v>
      </c>
      <c r="AJ263" s="29">
        <f t="shared" si="151"/>
        <v>0.841330641917304</v>
      </c>
      <c r="AK263" s="29">
        <f t="shared" si="151"/>
        <v>1.1937125974071712</v>
      </c>
      <c r="AL263" s="29">
        <f t="shared" si="151"/>
        <v>0</v>
      </c>
      <c r="AM263" s="30">
        <f t="shared" si="151"/>
        <v>0</v>
      </c>
      <c r="AN263" s="31">
        <f t="shared" si="151"/>
        <v>0</v>
      </c>
      <c r="AO263" s="32">
        <f t="shared" si="151"/>
        <v>0</v>
      </c>
      <c r="AP263" s="32">
        <f t="shared" si="151"/>
        <v>0</v>
      </c>
      <c r="AQ263" s="33">
        <f t="shared" si="151"/>
        <v>0</v>
      </c>
      <c r="AR263" s="33">
        <f t="shared" si="151"/>
        <v>0</v>
      </c>
      <c r="AS263" s="33">
        <f t="shared" si="151"/>
        <v>0</v>
      </c>
      <c r="AT263" s="34">
        <f t="shared" si="151"/>
        <v>0</v>
      </c>
      <c r="AU263" s="34">
        <f t="shared" si="151"/>
        <v>0</v>
      </c>
      <c r="AV263" s="35">
        <f t="shared" si="148"/>
        <v>0.49820720513162026</v>
      </c>
      <c r="AW263" s="35">
        <f t="shared" si="148"/>
        <v>0.48680058217265554</v>
      </c>
      <c r="AX263" s="36">
        <f t="shared" si="149"/>
        <v>0.7998916054362053</v>
      </c>
      <c r="AY263" s="36">
        <f t="shared" si="149"/>
        <v>0.79104627810220274</v>
      </c>
    </row>
    <row r="264" spans="6:51" x14ac:dyDescent="0.3">
      <c r="F264">
        <v>22</v>
      </c>
      <c r="G264" s="29">
        <f t="shared" si="150"/>
        <v>0.74705400393027555</v>
      </c>
      <c r="H264" s="29">
        <f t="shared" si="150"/>
        <v>0.79926747132296161</v>
      </c>
      <c r="I264" s="29">
        <f t="shared" si="150"/>
        <v>1.1071350669169258</v>
      </c>
      <c r="J264" s="29">
        <f t="shared" si="150"/>
        <v>1.1988632952463751</v>
      </c>
      <c r="K264" s="29">
        <f t="shared" si="150"/>
        <v>0</v>
      </c>
      <c r="L264" s="30">
        <f t="shared" si="150"/>
        <v>0</v>
      </c>
      <c r="M264" s="31">
        <f t="shared" si="150"/>
        <v>0.20778061062480652</v>
      </c>
      <c r="N264" s="32">
        <f t="shared" si="150"/>
        <v>0</v>
      </c>
      <c r="O264" s="32">
        <f t="shared" si="150"/>
        <v>0</v>
      </c>
      <c r="P264" s="33">
        <f t="shared" si="150"/>
        <v>0</v>
      </c>
      <c r="Q264" s="33">
        <f t="shared" si="150"/>
        <v>0</v>
      </c>
      <c r="R264" s="33">
        <f t="shared" si="150"/>
        <v>0</v>
      </c>
      <c r="S264" s="34">
        <f t="shared" si="150"/>
        <v>0</v>
      </c>
      <c r="T264" s="34">
        <f t="shared" si="150"/>
        <v>0</v>
      </c>
      <c r="U264" s="35">
        <f t="shared" si="147"/>
        <v>0.51390450583544356</v>
      </c>
      <c r="V264" s="35">
        <f t="shared" si="147"/>
        <v>0.50936192416182735</v>
      </c>
      <c r="W264" s="36">
        <f t="shared" si="150"/>
        <v>0.79998330302960219</v>
      </c>
      <c r="X264" s="36">
        <f t="shared" si="150"/>
        <v>0.79760596940765016</v>
      </c>
      <c r="AG264">
        <f t="shared" si="145"/>
        <v>18.534603899458592</v>
      </c>
      <c r="AH264" s="29">
        <f t="shared" si="151"/>
        <v>0.73186757648124967</v>
      </c>
      <c r="AI264" s="29">
        <f t="shared" si="151"/>
        <v>0.79737246517969884</v>
      </c>
      <c r="AJ264" s="29">
        <f t="shared" si="151"/>
        <v>0.94230010935546293</v>
      </c>
      <c r="AK264" s="29">
        <f t="shared" si="151"/>
        <v>1.1956231984468324</v>
      </c>
      <c r="AL264" s="29">
        <f t="shared" si="151"/>
        <v>0</v>
      </c>
      <c r="AM264" s="30">
        <f t="shared" si="151"/>
        <v>0</v>
      </c>
      <c r="AN264" s="31">
        <f t="shared" si="151"/>
        <v>1.9010955050908773E-2</v>
      </c>
      <c r="AO264" s="32">
        <f t="shared" si="151"/>
        <v>0</v>
      </c>
      <c r="AP264" s="32">
        <f t="shared" si="151"/>
        <v>0</v>
      </c>
      <c r="AQ264" s="33">
        <f t="shared" si="151"/>
        <v>0</v>
      </c>
      <c r="AR264" s="33">
        <f t="shared" si="151"/>
        <v>0</v>
      </c>
      <c r="AS264" s="33">
        <f t="shared" si="151"/>
        <v>0</v>
      </c>
      <c r="AT264" s="34">
        <f t="shared" si="151"/>
        <v>0</v>
      </c>
      <c r="AU264" s="34">
        <f t="shared" si="151"/>
        <v>0</v>
      </c>
      <c r="AV264" s="35">
        <f t="shared" si="148"/>
        <v>0.50334220714179678</v>
      </c>
      <c r="AW264" s="35">
        <f t="shared" si="148"/>
        <v>0.49389685422119767</v>
      </c>
      <c r="AX264" s="36">
        <f t="shared" si="149"/>
        <v>0.79992867167785731</v>
      </c>
      <c r="AY264" s="36">
        <f t="shared" si="149"/>
        <v>0.79327393552095282</v>
      </c>
    </row>
    <row r="265" spans="6:51" x14ac:dyDescent="0.3">
      <c r="F265">
        <v>23</v>
      </c>
      <c r="G265" s="29">
        <f t="shared" si="150"/>
        <v>0.7482814773849058</v>
      </c>
      <c r="H265" s="29">
        <f t="shared" si="150"/>
        <v>0.79948878615332364</v>
      </c>
      <c r="I265" s="29">
        <f t="shared" si="150"/>
        <v>1.1231662772517563</v>
      </c>
      <c r="J265" s="29">
        <f t="shared" si="150"/>
        <v>1.1992215278000156</v>
      </c>
      <c r="K265" s="29">
        <f t="shared" si="150"/>
        <v>0</v>
      </c>
      <c r="L265" s="30">
        <f t="shared" si="150"/>
        <v>0</v>
      </c>
      <c r="M265" s="31">
        <f t="shared" si="150"/>
        <v>0.24718144375641105</v>
      </c>
      <c r="N265" s="32">
        <f t="shared" si="150"/>
        <v>0</v>
      </c>
      <c r="O265" s="32">
        <f t="shared" si="150"/>
        <v>0</v>
      </c>
      <c r="P265" s="33">
        <f t="shared" si="150"/>
        <v>0</v>
      </c>
      <c r="Q265" s="33">
        <f t="shared" si="150"/>
        <v>0</v>
      </c>
      <c r="R265" s="33">
        <f t="shared" si="150"/>
        <v>0</v>
      </c>
      <c r="S265" s="34">
        <f t="shared" si="150"/>
        <v>0</v>
      </c>
      <c r="T265" s="34">
        <f t="shared" si="150"/>
        <v>0</v>
      </c>
      <c r="U265" s="35">
        <f t="shared" si="147"/>
        <v>0.51541053641484968</v>
      </c>
      <c r="V265" s="35">
        <f t="shared" si="147"/>
        <v>0.51173812277895514</v>
      </c>
      <c r="W265" s="36">
        <f t="shared" si="150"/>
        <v>0.79998857685959346</v>
      </c>
      <c r="X265" s="36">
        <f t="shared" si="150"/>
        <v>0.79819278407897032</v>
      </c>
      <c r="AG265">
        <f t="shared" si="145"/>
        <v>19.49249395270925</v>
      </c>
      <c r="AH265" s="29">
        <f t="shared" si="151"/>
        <v>0.73888541112963746</v>
      </c>
      <c r="AI265" s="29">
        <f t="shared" si="151"/>
        <v>0.79816189369241897</v>
      </c>
      <c r="AJ265" s="29">
        <f t="shared" si="151"/>
        <v>1.0144197216455855</v>
      </c>
      <c r="AK265" s="29">
        <f t="shared" si="151"/>
        <v>1.1970001647200041</v>
      </c>
      <c r="AL265" s="29">
        <f t="shared" si="151"/>
        <v>0</v>
      </c>
      <c r="AM265" s="30">
        <f t="shared" si="151"/>
        <v>0</v>
      </c>
      <c r="AN265" s="31">
        <f t="shared" si="151"/>
        <v>8.0484207910812566E-2</v>
      </c>
      <c r="AO265" s="32">
        <f t="shared" si="151"/>
        <v>0</v>
      </c>
      <c r="AP265" s="32">
        <f t="shared" si="151"/>
        <v>0</v>
      </c>
      <c r="AQ265" s="33">
        <f t="shared" si="151"/>
        <v>0</v>
      </c>
      <c r="AR265" s="33">
        <f t="shared" si="151"/>
        <v>0</v>
      </c>
      <c r="AS265" s="33">
        <f t="shared" si="151"/>
        <v>0</v>
      </c>
      <c r="AT265" s="34">
        <f t="shared" si="151"/>
        <v>0</v>
      </c>
      <c r="AU265" s="34">
        <f t="shared" si="151"/>
        <v>0</v>
      </c>
      <c r="AV265" s="35">
        <f t="shared" si="148"/>
        <v>0.50742108934421448</v>
      </c>
      <c r="AW265" s="35">
        <f t="shared" si="148"/>
        <v>0.4996931627643359</v>
      </c>
      <c r="AX265" s="36">
        <f t="shared" si="149"/>
        <v>0.79995328658677245</v>
      </c>
      <c r="AY265" s="36">
        <f t="shared" si="149"/>
        <v>0.79498955729366783</v>
      </c>
    </row>
    <row r="266" spans="6:51" x14ac:dyDescent="0.3">
      <c r="F266">
        <v>24</v>
      </c>
      <c r="G266" s="29">
        <f t="shared" si="150"/>
        <v>0.74899805686528276</v>
      </c>
      <c r="H266" s="29">
        <f t="shared" si="150"/>
        <v>0.79964160726947431</v>
      </c>
      <c r="I266" s="29">
        <f t="shared" si="150"/>
        <v>1.1332461307894257</v>
      </c>
      <c r="J266" s="29">
        <f t="shared" si="150"/>
        <v>1.1994640378504906</v>
      </c>
      <c r="K266" s="29">
        <f t="shared" si="150"/>
        <v>0</v>
      </c>
      <c r="L266" s="30">
        <f t="shared" si="150"/>
        <v>0</v>
      </c>
      <c r="M266" s="31">
        <f t="shared" si="150"/>
        <v>0.28125424007417221</v>
      </c>
      <c r="N266" s="32">
        <f t="shared" si="150"/>
        <v>0</v>
      </c>
      <c r="O266" s="32">
        <f t="shared" si="150"/>
        <v>0</v>
      </c>
      <c r="P266" s="33">
        <f t="shared" si="150"/>
        <v>0</v>
      </c>
      <c r="Q266" s="33">
        <f t="shared" si="150"/>
        <v>0</v>
      </c>
      <c r="R266" s="33">
        <f t="shared" si="150"/>
        <v>0</v>
      </c>
      <c r="S266" s="34">
        <f t="shared" si="150"/>
        <v>0</v>
      </c>
      <c r="T266" s="34">
        <f t="shared" si="150"/>
        <v>0</v>
      </c>
      <c r="U266" s="35">
        <f t="shared" si="147"/>
        <v>0.5165330167870219</v>
      </c>
      <c r="V266" s="35">
        <f t="shared" si="147"/>
        <v>0.51356298015425761</v>
      </c>
      <c r="W266" s="36">
        <f t="shared" si="150"/>
        <v>0.79999205323473843</v>
      </c>
      <c r="X266" s="36">
        <f t="shared" si="150"/>
        <v>0.79862522653698564</v>
      </c>
      <c r="AG266">
        <f t="shared" si="145"/>
        <v>20.499888886619559</v>
      </c>
      <c r="AH266" s="29">
        <f t="shared" si="151"/>
        <v>0.74343954402601398</v>
      </c>
      <c r="AI266" s="29">
        <f t="shared" si="151"/>
        <v>0.79873350221245409</v>
      </c>
      <c r="AJ266" s="29">
        <f t="shared" si="151"/>
        <v>1.0641974314698004</v>
      </c>
      <c r="AK266" s="29">
        <f t="shared" si="151"/>
        <v>1.1979756067314162</v>
      </c>
      <c r="AL266" s="29">
        <f t="shared" si="151"/>
        <v>0</v>
      </c>
      <c r="AM266" s="30">
        <f t="shared" si="151"/>
        <v>0</v>
      </c>
      <c r="AN266" s="31">
        <f t="shared" si="151"/>
        <v>0.13703965753039221</v>
      </c>
      <c r="AO266" s="32">
        <f t="shared" si="151"/>
        <v>0</v>
      </c>
      <c r="AP266" s="32">
        <f t="shared" si="151"/>
        <v>0</v>
      </c>
      <c r="AQ266" s="33">
        <f t="shared" si="151"/>
        <v>0</v>
      </c>
      <c r="AR266" s="33">
        <f t="shared" si="151"/>
        <v>0</v>
      </c>
      <c r="AS266" s="33">
        <f t="shared" si="151"/>
        <v>0</v>
      </c>
      <c r="AT266" s="34">
        <f t="shared" si="151"/>
        <v>0</v>
      </c>
      <c r="AU266" s="34">
        <f t="shared" si="151"/>
        <v>0</v>
      </c>
      <c r="AV266" s="35">
        <f t="shared" si="148"/>
        <v>0.51061669901346995</v>
      </c>
      <c r="AW266" s="35">
        <f t="shared" si="148"/>
        <v>0.50436989832861479</v>
      </c>
      <c r="AX266" s="36">
        <f t="shared" si="149"/>
        <v>0.79996951723255805</v>
      </c>
      <c r="AY266" s="36">
        <f t="shared" si="149"/>
        <v>0.79629707811183947</v>
      </c>
    </row>
    <row r="267" spans="6:51" x14ac:dyDescent="0.3">
      <c r="F267">
        <v>25</v>
      </c>
      <c r="G267" s="29">
        <f t="shared" si="150"/>
        <v>0.74941450568249846</v>
      </c>
      <c r="H267" s="29">
        <f t="shared" si="150"/>
        <v>0.79974753429104473</v>
      </c>
      <c r="I267" s="29">
        <f t="shared" si="150"/>
        <v>1.139550899321689</v>
      </c>
      <c r="J267" s="29">
        <f t="shared" si="150"/>
        <v>1.1996289538431377</v>
      </c>
      <c r="K267" s="29">
        <f t="shared" si="150"/>
        <v>0</v>
      </c>
      <c r="L267" s="30">
        <f t="shared" si="150"/>
        <v>0</v>
      </c>
      <c r="M267" s="31">
        <f t="shared" si="150"/>
        <v>0.31067403155383744</v>
      </c>
      <c r="N267" s="32">
        <f t="shared" si="150"/>
        <v>0</v>
      </c>
      <c r="O267" s="32">
        <f t="shared" si="150"/>
        <v>0</v>
      </c>
      <c r="P267" s="33">
        <f t="shared" si="150"/>
        <v>0</v>
      </c>
      <c r="Q267" s="33">
        <f t="shared" si="150"/>
        <v>0</v>
      </c>
      <c r="R267" s="33">
        <f t="shared" si="150"/>
        <v>0</v>
      </c>
      <c r="S267" s="34">
        <f t="shared" si="150"/>
        <v>0</v>
      </c>
      <c r="T267" s="34">
        <f t="shared" si="150"/>
        <v>0</v>
      </c>
      <c r="U267" s="35">
        <f t="shared" si="147"/>
        <v>0.51737174025538235</v>
      </c>
      <c r="V267" s="35">
        <f t="shared" si="147"/>
        <v>0.51496780658890573</v>
      </c>
      <c r="W267" s="36">
        <f t="shared" si="150"/>
        <v>0.79999438165057835</v>
      </c>
      <c r="X267" s="36">
        <f t="shared" si="150"/>
        <v>0.79894611091152345</v>
      </c>
      <c r="AG267">
        <f t="shared" si="145"/>
        <v>21.559347171444852</v>
      </c>
      <c r="AH267" s="29">
        <f t="shared" si="151"/>
        <v>0.74626785345982505</v>
      </c>
      <c r="AI267" s="29">
        <f t="shared" si="151"/>
        <v>0.79914047101111996</v>
      </c>
      <c r="AJ267" s="29">
        <f t="shared" si="151"/>
        <v>1.0973751716092826</v>
      </c>
      <c r="AK267" s="29">
        <f t="shared" si="151"/>
        <v>1.1986547910423979</v>
      </c>
      <c r="AL267" s="29">
        <f t="shared" si="151"/>
        <v>0</v>
      </c>
      <c r="AM267" s="30">
        <f t="shared" si="151"/>
        <v>0</v>
      </c>
      <c r="AN267" s="31">
        <f t="shared" si="151"/>
        <v>0.18853774974764037</v>
      </c>
      <c r="AO267" s="32">
        <f t="shared" si="151"/>
        <v>0</v>
      </c>
      <c r="AP267" s="32">
        <f t="shared" si="151"/>
        <v>0</v>
      </c>
      <c r="AQ267" s="33">
        <f t="shared" si="151"/>
        <v>0</v>
      </c>
      <c r="AR267" s="33">
        <f t="shared" si="151"/>
        <v>0</v>
      </c>
      <c r="AS267" s="33">
        <f t="shared" si="151"/>
        <v>0</v>
      </c>
      <c r="AT267" s="34">
        <f t="shared" si="151"/>
        <v>0</v>
      </c>
      <c r="AU267" s="34">
        <f t="shared" si="151"/>
        <v>0</v>
      </c>
      <c r="AV267" s="35">
        <f t="shared" si="148"/>
        <v>0.51308570649614482</v>
      </c>
      <c r="AW267" s="35">
        <f t="shared" si="148"/>
        <v>0.50809693360050767</v>
      </c>
      <c r="AX267" s="36">
        <f t="shared" si="149"/>
        <v>0.79998015528386013</v>
      </c>
      <c r="AY267" s="36">
        <f t="shared" si="149"/>
        <v>0.79728356946459433</v>
      </c>
    </row>
    <row r="268" spans="6:51" x14ac:dyDescent="0.3">
      <c r="F268">
        <v>26</v>
      </c>
      <c r="G268" s="29">
        <f t="shared" si="150"/>
        <v>0.74965621205794464</v>
      </c>
      <c r="H268" s="29">
        <f t="shared" si="150"/>
        <v>0.79982125895806822</v>
      </c>
      <c r="I268" s="29">
        <f t="shared" si="150"/>
        <v>1.1434808343454401</v>
      </c>
      <c r="J268" s="29">
        <f t="shared" si="150"/>
        <v>1.1997416463270301</v>
      </c>
      <c r="K268" s="29">
        <f t="shared" si="150"/>
        <v>0</v>
      </c>
      <c r="L268" s="30">
        <f t="shared" si="150"/>
        <v>0</v>
      </c>
      <c r="M268" s="31">
        <f t="shared" si="150"/>
        <v>0.33604681424535249</v>
      </c>
      <c r="N268" s="32">
        <f t="shared" si="150"/>
        <v>0</v>
      </c>
      <c r="O268" s="32">
        <f t="shared" si="150"/>
        <v>0</v>
      </c>
      <c r="P268" s="33">
        <f t="shared" si="150"/>
        <v>0</v>
      </c>
      <c r="Q268" s="33">
        <f t="shared" si="150"/>
        <v>0</v>
      </c>
      <c r="R268" s="33">
        <f t="shared" si="150"/>
        <v>0</v>
      </c>
      <c r="S268" s="34">
        <f t="shared" si="150"/>
        <v>0</v>
      </c>
      <c r="T268" s="34">
        <f t="shared" si="150"/>
        <v>0</v>
      </c>
      <c r="U268" s="35">
        <f t="shared" si="147"/>
        <v>0.51800018910231793</v>
      </c>
      <c r="V268" s="35">
        <f t="shared" si="147"/>
        <v>0.51605214803451149</v>
      </c>
      <c r="W268" s="36">
        <f t="shared" si="150"/>
        <v>0.79999596547735519</v>
      </c>
      <c r="X268" s="36">
        <f t="shared" si="150"/>
        <v>0.79918587684790621</v>
      </c>
      <c r="AG268">
        <f t="shared" si="145"/>
        <v>22.673559502181952</v>
      </c>
      <c r="AH268" s="29">
        <f t="shared" si="151"/>
        <v>0.74795045900052981</v>
      </c>
      <c r="AI268" s="29">
        <f t="shared" si="151"/>
        <v>0.7994253703711578</v>
      </c>
      <c r="AJ268" s="29">
        <f t="shared" si="151"/>
        <v>1.1187214933557299</v>
      </c>
      <c r="AK268" s="29">
        <f t="shared" si="151"/>
        <v>1.1991196309224508</v>
      </c>
      <c r="AL268" s="29">
        <f t="shared" si="151"/>
        <v>0</v>
      </c>
      <c r="AM268" s="30">
        <f t="shared" si="151"/>
        <v>0</v>
      </c>
      <c r="AN268" s="31">
        <f t="shared" si="151"/>
        <v>0.2349399418340169</v>
      </c>
      <c r="AO268" s="32">
        <f t="shared" si="151"/>
        <v>0</v>
      </c>
      <c r="AP268" s="32">
        <f t="shared" si="151"/>
        <v>0</v>
      </c>
      <c r="AQ268" s="33">
        <f t="shared" si="151"/>
        <v>0</v>
      </c>
      <c r="AR268" s="33">
        <f t="shared" si="151"/>
        <v>0</v>
      </c>
      <c r="AS268" s="33">
        <f t="shared" si="151"/>
        <v>0</v>
      </c>
      <c r="AT268" s="34">
        <f t="shared" si="151"/>
        <v>0</v>
      </c>
      <c r="AU268" s="34">
        <f t="shared" si="151"/>
        <v>0</v>
      </c>
      <c r="AV268" s="35">
        <f t="shared" si="148"/>
        <v>0.51496683078717254</v>
      </c>
      <c r="AW268" s="35">
        <f t="shared" si="148"/>
        <v>0.51103050566734354</v>
      </c>
      <c r="AX268" s="36">
        <f t="shared" si="149"/>
        <v>0.79998709403543455</v>
      </c>
      <c r="AY268" s="36">
        <f t="shared" si="149"/>
        <v>0.79802071618493475</v>
      </c>
    </row>
    <row r="269" spans="6:51" x14ac:dyDescent="0.3">
      <c r="F269">
        <v>27</v>
      </c>
      <c r="G269" s="29">
        <f t="shared" si="150"/>
        <v>0.74979671095785139</v>
      </c>
      <c r="H269" s="29">
        <f t="shared" si="150"/>
        <v>0.79987279544895451</v>
      </c>
      <c r="I269" s="29">
        <f t="shared" si="150"/>
        <v>1.1459260030867564</v>
      </c>
      <c r="J269" s="29">
        <f t="shared" si="150"/>
        <v>1.1998190456480684</v>
      </c>
      <c r="K269" s="29">
        <f t="shared" si="150"/>
        <v>0</v>
      </c>
      <c r="L269" s="30">
        <f t="shared" si="150"/>
        <v>0</v>
      </c>
      <c r="M269" s="31">
        <f t="shared" si="150"/>
        <v>0.35791152981488028</v>
      </c>
      <c r="N269" s="32">
        <f t="shared" si="150"/>
        <v>0</v>
      </c>
      <c r="O269" s="32">
        <f t="shared" si="150"/>
        <v>0</v>
      </c>
      <c r="P269" s="33">
        <f t="shared" si="150"/>
        <v>0</v>
      </c>
      <c r="Q269" s="33">
        <f t="shared" si="150"/>
        <v>0</v>
      </c>
      <c r="R269" s="33">
        <f t="shared" si="150"/>
        <v>0</v>
      </c>
      <c r="S269" s="34">
        <f t="shared" si="150"/>
        <v>0</v>
      </c>
      <c r="T269" s="34">
        <f t="shared" si="150"/>
        <v>0</v>
      </c>
      <c r="U269" s="35">
        <f t="shared" si="147"/>
        <v>0.51847250498446484</v>
      </c>
      <c r="V269" s="35">
        <f t="shared" si="147"/>
        <v>0.51689150535332584</v>
      </c>
      <c r="W269" s="36">
        <f t="shared" si="150"/>
        <v>0.79999705903413099</v>
      </c>
      <c r="X269" s="36">
        <f t="shared" si="150"/>
        <v>0.79936628456100944</v>
      </c>
      <c r="AG269">
        <f t="shared" si="145"/>
        <v>23.845355632098787</v>
      </c>
      <c r="AH269" s="29">
        <f t="shared" si="151"/>
        <v>0.74891096293044612</v>
      </c>
      <c r="AI269" s="29">
        <f t="shared" si="151"/>
        <v>0.79962148926661192</v>
      </c>
      <c r="AJ269" s="29">
        <f t="shared" si="151"/>
        <v>1.1319782424231533</v>
      </c>
      <c r="AK269" s="29">
        <f t="shared" si="151"/>
        <v>1.1994323916287073</v>
      </c>
      <c r="AL269" s="29">
        <f t="shared" si="151"/>
        <v>0</v>
      </c>
      <c r="AM269" s="30">
        <f t="shared" si="151"/>
        <v>0</v>
      </c>
      <c r="AN269" s="31">
        <f t="shared" si="151"/>
        <v>0.27630539345663108</v>
      </c>
      <c r="AO269" s="32">
        <f t="shared" si="151"/>
        <v>0</v>
      </c>
      <c r="AP269" s="32">
        <f t="shared" si="151"/>
        <v>0</v>
      </c>
      <c r="AQ269" s="33">
        <f t="shared" si="151"/>
        <v>0</v>
      </c>
      <c r="AR269" s="33">
        <f t="shared" si="151"/>
        <v>0</v>
      </c>
      <c r="AS269" s="33">
        <f t="shared" si="151"/>
        <v>0</v>
      </c>
      <c r="AT269" s="34">
        <f t="shared" si="151"/>
        <v>0</v>
      </c>
      <c r="AU269" s="34">
        <f t="shared" si="151"/>
        <v>0</v>
      </c>
      <c r="AV269" s="35">
        <f t="shared" si="148"/>
        <v>0.51638014383940123</v>
      </c>
      <c r="AW269" s="35">
        <f t="shared" si="148"/>
        <v>0.51331112196640838</v>
      </c>
      <c r="AX269" s="36">
        <f t="shared" si="149"/>
        <v>0.79999160352595056</v>
      </c>
      <c r="AY269" s="36">
        <f t="shared" si="149"/>
        <v>0.79856655504302054</v>
      </c>
    </row>
    <row r="270" spans="6:51" x14ac:dyDescent="0.3">
      <c r="F270">
        <v>28</v>
      </c>
      <c r="G270" s="29">
        <f t="shared" si="150"/>
        <v>0.7498787075570934</v>
      </c>
      <c r="H270" s="29">
        <f t="shared" si="150"/>
        <v>0.79990898718879933</v>
      </c>
      <c r="I270" s="29">
        <f t="shared" si="150"/>
        <v>1.1474468325147849</v>
      </c>
      <c r="J270" s="29">
        <f t="shared" si="150"/>
        <v>1.1998724876377611</v>
      </c>
      <c r="K270" s="29">
        <f t="shared" si="150"/>
        <v>0</v>
      </c>
      <c r="L270" s="30">
        <f t="shared" si="150"/>
        <v>0</v>
      </c>
      <c r="M270" s="31">
        <f t="shared" si="150"/>
        <v>0.37674378449912937</v>
      </c>
      <c r="N270" s="32">
        <f t="shared" si="150"/>
        <v>0</v>
      </c>
      <c r="O270" s="32">
        <f t="shared" si="150"/>
        <v>0</v>
      </c>
      <c r="P270" s="33">
        <f t="shared" si="150"/>
        <v>0</v>
      </c>
      <c r="Q270" s="33">
        <f t="shared" si="150"/>
        <v>0</v>
      </c>
      <c r="R270" s="33">
        <f t="shared" si="150"/>
        <v>0</v>
      </c>
      <c r="S270" s="34">
        <f t="shared" si="150"/>
        <v>0</v>
      </c>
      <c r="T270" s="34">
        <f t="shared" si="150"/>
        <v>0</v>
      </c>
      <c r="U270" s="35">
        <f t="shared" si="147"/>
        <v>0.51882862235996496</v>
      </c>
      <c r="V270" s="35">
        <f t="shared" si="147"/>
        <v>0.51754319423267725</v>
      </c>
      <c r="W270" s="36">
        <f t="shared" si="150"/>
        <v>0.79999782503838901</v>
      </c>
      <c r="X270" s="36">
        <f t="shared" si="150"/>
        <v>0.79950297812339055</v>
      </c>
      <c r="AG270">
        <f t="shared" si="145"/>
        <v>25.07771155942881</v>
      </c>
      <c r="AH270" s="29">
        <f t="shared" si="151"/>
        <v>0.74943835072975773</v>
      </c>
      <c r="AI270" s="29">
        <f t="shared" si="151"/>
        <v>0.79975426432848928</v>
      </c>
      <c r="AJ270" s="29">
        <f t="shared" si="151"/>
        <v>1.1399273471713847</v>
      </c>
      <c r="AK270" s="29">
        <f t="shared" si="151"/>
        <v>1.1996393214969161</v>
      </c>
      <c r="AL270" s="29">
        <f t="shared" si="151"/>
        <v>0</v>
      </c>
      <c r="AM270" s="30">
        <f t="shared" si="151"/>
        <v>0</v>
      </c>
      <c r="AN270" s="31">
        <f t="shared" si="151"/>
        <v>0.31278347443067989</v>
      </c>
      <c r="AO270" s="32">
        <f t="shared" si="151"/>
        <v>0</v>
      </c>
      <c r="AP270" s="32">
        <f t="shared" si="151"/>
        <v>0</v>
      </c>
      <c r="AQ270" s="33">
        <f t="shared" si="151"/>
        <v>0</v>
      </c>
      <c r="AR270" s="33">
        <f t="shared" si="151"/>
        <v>0</v>
      </c>
      <c r="AS270" s="33">
        <f t="shared" si="151"/>
        <v>0</v>
      </c>
      <c r="AT270" s="34">
        <f t="shared" si="151"/>
        <v>0</v>
      </c>
      <c r="AU270" s="34">
        <f t="shared" si="151"/>
        <v>0</v>
      </c>
      <c r="AV270" s="35">
        <f t="shared" si="148"/>
        <v>0.51742731198655778</v>
      </c>
      <c r="AW270" s="35">
        <f t="shared" si="148"/>
        <v>0.51506245381734961</v>
      </c>
      <c r="AX270" s="36">
        <f t="shared" si="149"/>
        <v>0.79999452740486898</v>
      </c>
      <c r="AY270" s="36">
        <f t="shared" si="149"/>
        <v>0.79896732441963136</v>
      </c>
    </row>
    <row r="271" spans="6:51" x14ac:dyDescent="0.3">
      <c r="F271">
        <v>29</v>
      </c>
      <c r="G271" s="29">
        <f t="shared" si="150"/>
        <v>0.7499268573676825</v>
      </c>
      <c r="H271" s="29">
        <f t="shared" si="150"/>
        <v>0.79993452469517223</v>
      </c>
      <c r="I271" s="29">
        <f t="shared" si="150"/>
        <v>1.1483936794980689</v>
      </c>
      <c r="J271" s="29">
        <f t="shared" si="150"/>
        <v>1.1999095906337107</v>
      </c>
      <c r="K271" s="29">
        <f t="shared" si="150"/>
        <v>0</v>
      </c>
      <c r="L271" s="30">
        <f t="shared" si="150"/>
        <v>0</v>
      </c>
      <c r="M271" s="31">
        <f t="shared" si="150"/>
        <v>0.39296060087273332</v>
      </c>
      <c r="N271" s="32">
        <f t="shared" si="150"/>
        <v>0</v>
      </c>
      <c r="O271" s="32">
        <f t="shared" si="150"/>
        <v>0</v>
      </c>
      <c r="P271" s="33">
        <f t="shared" si="150"/>
        <v>0</v>
      </c>
      <c r="Q271" s="33">
        <f t="shared" si="150"/>
        <v>0</v>
      </c>
      <c r="R271" s="33">
        <f t="shared" si="150"/>
        <v>0</v>
      </c>
      <c r="S271" s="34">
        <f t="shared" si="150"/>
        <v>0</v>
      </c>
      <c r="T271" s="34">
        <f t="shared" si="150"/>
        <v>0</v>
      </c>
      <c r="U271" s="35">
        <f t="shared" si="147"/>
        <v>0.51909803997748682</v>
      </c>
      <c r="V271" s="35">
        <f t="shared" si="147"/>
        <v>0.51805078103767654</v>
      </c>
      <c r="W271" s="36">
        <f t="shared" si="150"/>
        <v>0.79999836909695454</v>
      </c>
      <c r="X271" s="36">
        <f t="shared" si="150"/>
        <v>0.79960727027444278</v>
      </c>
      <c r="AG271">
        <f t="shared" si="145"/>
        <v>26.373757085482247</v>
      </c>
      <c r="AH271" s="29">
        <f t="shared" si="151"/>
        <v>0.74971777034180032</v>
      </c>
      <c r="AI271" s="29">
        <f t="shared" si="151"/>
        <v>0.79984269430365273</v>
      </c>
      <c r="AJ271" s="29">
        <f t="shared" si="151"/>
        <v>1.1445327476920839</v>
      </c>
      <c r="AK271" s="29">
        <f t="shared" si="151"/>
        <v>1.1997739988293532</v>
      </c>
      <c r="AL271" s="29">
        <f t="shared" si="151"/>
        <v>0</v>
      </c>
      <c r="AM271" s="30">
        <f t="shared" si="151"/>
        <v>0</v>
      </c>
      <c r="AN271" s="31">
        <f t="shared" si="151"/>
        <v>0.34460263815170544</v>
      </c>
      <c r="AO271" s="32">
        <f t="shared" si="151"/>
        <v>0</v>
      </c>
      <c r="AP271" s="32">
        <f t="shared" si="151"/>
        <v>0</v>
      </c>
      <c r="AQ271" s="33">
        <f t="shared" si="151"/>
        <v>0</v>
      </c>
      <c r="AR271" s="33">
        <f t="shared" si="151"/>
        <v>0</v>
      </c>
      <c r="AS271" s="33">
        <f t="shared" si="151"/>
        <v>0</v>
      </c>
      <c r="AT271" s="34">
        <f t="shared" si="151"/>
        <v>0</v>
      </c>
      <c r="AU271" s="34">
        <f t="shared" si="151"/>
        <v>0</v>
      </c>
      <c r="AV271" s="35">
        <f t="shared" si="148"/>
        <v>0.51819258759100018</v>
      </c>
      <c r="AW271" s="35">
        <f t="shared" si="148"/>
        <v>0.51639111829450468</v>
      </c>
      <c r="AX271" s="36">
        <f t="shared" si="149"/>
        <v>0.79999642129781701</v>
      </c>
      <c r="AY271" s="36">
        <f t="shared" si="149"/>
        <v>0.79925930201359574</v>
      </c>
    </row>
    <row r="272" spans="6:51" x14ac:dyDescent="0.3">
      <c r="F272">
        <v>30</v>
      </c>
      <c r="G272" s="29">
        <f t="shared" si="150"/>
        <v>0.74995535924096524</v>
      </c>
      <c r="H272" s="29">
        <f t="shared" si="150"/>
        <v>0.79995263353200685</v>
      </c>
      <c r="I272" s="29">
        <f t="shared" si="150"/>
        <v>1.1489844625604833</v>
      </c>
      <c r="J272" s="29">
        <f t="shared" si="150"/>
        <v>1.199935495418021</v>
      </c>
      <c r="K272" s="29">
        <f t="shared" si="150"/>
        <v>0</v>
      </c>
      <c r="L272" s="30">
        <f t="shared" si="150"/>
        <v>0</v>
      </c>
      <c r="M272" s="31">
        <f t="shared" si="150"/>
        <v>0.40692568409326024</v>
      </c>
      <c r="N272" s="32">
        <f t="shared" si="150"/>
        <v>0</v>
      </c>
      <c r="O272" s="32">
        <f t="shared" si="150"/>
        <v>0</v>
      </c>
      <c r="P272" s="33">
        <f t="shared" si="150"/>
        <v>0</v>
      </c>
      <c r="Q272" s="33">
        <f t="shared" si="150"/>
        <v>0</v>
      </c>
      <c r="R272" s="33">
        <f t="shared" si="150"/>
        <v>0</v>
      </c>
      <c r="S272" s="34">
        <f t="shared" si="150"/>
        <v>0</v>
      </c>
      <c r="T272" s="34">
        <f t="shared" si="150"/>
        <v>0</v>
      </c>
      <c r="U272" s="35">
        <f t="shared" si="147"/>
        <v>0.51930258752875613</v>
      </c>
      <c r="V272" s="35">
        <f t="shared" si="147"/>
        <v>0.5184474342424259</v>
      </c>
      <c r="W272" s="36">
        <f t="shared" si="150"/>
        <v>0.79999876070701414</v>
      </c>
      <c r="X272" s="36">
        <f t="shared" si="150"/>
        <v>0.79968739036185488</v>
      </c>
      <c r="AG272">
        <f t="shared" si="145"/>
        <v>27.736783763369349</v>
      </c>
      <c r="AH272" s="29">
        <f t="shared" si="151"/>
        <v>0.74986118142281555</v>
      </c>
      <c r="AI272" s="29">
        <f t="shared" si="151"/>
        <v>0.7999006550279586</v>
      </c>
      <c r="AJ272" s="29">
        <f t="shared" si="151"/>
        <v>1.1471136394617605</v>
      </c>
      <c r="AK272" s="29">
        <f t="shared" si="151"/>
        <v>1.1998602641955649</v>
      </c>
      <c r="AL272" s="29">
        <f t="shared" si="151"/>
        <v>0</v>
      </c>
      <c r="AM272" s="30">
        <f t="shared" si="151"/>
        <v>0</v>
      </c>
      <c r="AN272" s="31">
        <f t="shared" si="151"/>
        <v>0.37205647826453819</v>
      </c>
      <c r="AO272" s="32">
        <f t="shared" si="151"/>
        <v>0</v>
      </c>
      <c r="AP272" s="32">
        <f t="shared" si="151"/>
        <v>0</v>
      </c>
      <c r="AQ272" s="33">
        <f t="shared" si="151"/>
        <v>0</v>
      </c>
      <c r="AR272" s="33">
        <f t="shared" si="151"/>
        <v>0</v>
      </c>
      <c r="AS272" s="33">
        <f t="shared" si="151"/>
        <v>0</v>
      </c>
      <c r="AT272" s="34">
        <f t="shared" si="151"/>
        <v>0</v>
      </c>
      <c r="AU272" s="34">
        <f t="shared" si="151"/>
        <v>0</v>
      </c>
      <c r="AV272" s="35">
        <f t="shared" si="148"/>
        <v>0.51874434284518323</v>
      </c>
      <c r="AW272" s="35">
        <f t="shared" si="148"/>
        <v>0.51738720323105225</v>
      </c>
      <c r="AX272" s="36">
        <f t="shared" si="149"/>
        <v>0.79999764847465038</v>
      </c>
      <c r="AY272" s="36">
        <f t="shared" si="149"/>
        <v>0.79947053883170272</v>
      </c>
    </row>
    <row r="273" spans="6:51" x14ac:dyDescent="0.3">
      <c r="F273">
        <v>31</v>
      </c>
      <c r="G273" s="29">
        <f t="shared" si="150"/>
        <v>0.7499723930757124</v>
      </c>
      <c r="H273" s="29">
        <f t="shared" si="150"/>
        <v>0.79996553985523844</v>
      </c>
      <c r="I273" s="29">
        <f t="shared" si="150"/>
        <v>1.1493542838556146</v>
      </c>
      <c r="J273" s="29">
        <f t="shared" si="150"/>
        <v>1.1999536860184343</v>
      </c>
      <c r="K273" s="29">
        <f t="shared" si="150"/>
        <v>0</v>
      </c>
      <c r="L273" s="30">
        <f t="shared" si="150"/>
        <v>0</v>
      </c>
      <c r="M273" s="31">
        <f t="shared" si="150"/>
        <v>0.41895483372403214</v>
      </c>
      <c r="N273" s="32">
        <f t="shared" si="150"/>
        <v>0</v>
      </c>
      <c r="O273" s="32">
        <f t="shared" si="150"/>
        <v>0</v>
      </c>
      <c r="P273" s="33">
        <f t="shared" si="150"/>
        <v>0</v>
      </c>
      <c r="Q273" s="33">
        <f t="shared" si="150"/>
        <v>0</v>
      </c>
      <c r="R273" s="33">
        <f t="shared" si="150"/>
        <v>0</v>
      </c>
      <c r="S273" s="34">
        <f t="shared" si="150"/>
        <v>0</v>
      </c>
      <c r="T273" s="34">
        <f t="shared" si="150"/>
        <v>0</v>
      </c>
      <c r="U273" s="35">
        <f t="shared" si="147"/>
        <v>0.51945845357419052</v>
      </c>
      <c r="V273" s="35">
        <f t="shared" si="147"/>
        <v>0.51875845361556483</v>
      </c>
      <c r="W273" s="36">
        <f t="shared" si="150"/>
        <v>0.79999904622078377</v>
      </c>
      <c r="X273" s="36">
        <f t="shared" si="150"/>
        <v>0.7997493608500682</v>
      </c>
      <c r="AG273">
        <f t="shared" si="145"/>
        <v>29.170253257523047</v>
      </c>
      <c r="AH273" s="29">
        <f t="shared" si="151"/>
        <v>0.74993281419204116</v>
      </c>
      <c r="AI273" s="29">
        <f t="shared" si="151"/>
        <v>0.79993806060872785</v>
      </c>
      <c r="AJ273" s="29">
        <f t="shared" si="151"/>
        <v>1.1485148554560667</v>
      </c>
      <c r="AK273" s="29">
        <f t="shared" si="151"/>
        <v>1.1999146786604844</v>
      </c>
      <c r="AL273" s="29">
        <f t="shared" si="151"/>
        <v>0</v>
      </c>
      <c r="AM273" s="30">
        <f t="shared" si="151"/>
        <v>0</v>
      </c>
      <c r="AN273" s="31">
        <f t="shared" si="151"/>
        <v>0.3954879741743918</v>
      </c>
      <c r="AO273" s="32">
        <f t="shared" si="151"/>
        <v>0</v>
      </c>
      <c r="AP273" s="32">
        <f t="shared" si="151"/>
        <v>0</v>
      </c>
      <c r="AQ273" s="33">
        <f t="shared" si="151"/>
        <v>0</v>
      </c>
      <c r="AR273" s="33">
        <f t="shared" si="151"/>
        <v>0</v>
      </c>
      <c r="AS273" s="33">
        <f t="shared" si="151"/>
        <v>0</v>
      </c>
      <c r="AT273" s="34">
        <f t="shared" si="151"/>
        <v>0</v>
      </c>
      <c r="AU273" s="34">
        <f t="shared" si="151"/>
        <v>0</v>
      </c>
      <c r="AV273" s="35">
        <f t="shared" si="148"/>
        <v>0.51913693905686253</v>
      </c>
      <c r="AW273" s="35">
        <f t="shared" si="148"/>
        <v>0.51812536374771478</v>
      </c>
      <c r="AX273" s="36">
        <f t="shared" si="149"/>
        <v>0.79999844502311268</v>
      </c>
      <c r="AY273" s="36">
        <f t="shared" si="149"/>
        <v>0.79962242852845644</v>
      </c>
    </row>
    <row r="274" spans="6:51" x14ac:dyDescent="0.3">
      <c r="F274">
        <v>32</v>
      </c>
      <c r="G274" s="29">
        <f t="shared" si="150"/>
        <v>0.74998268454615413</v>
      </c>
      <c r="H274" s="29">
        <f t="shared" si="150"/>
        <v>0.7999747860024804</v>
      </c>
      <c r="I274" s="29">
        <f t="shared" si="150"/>
        <v>1.1495867645810902</v>
      </c>
      <c r="J274" s="29">
        <f t="shared" si="150"/>
        <v>1.1999665344631905</v>
      </c>
      <c r="K274" s="29">
        <f t="shared" si="150"/>
        <v>0</v>
      </c>
      <c r="L274" s="30">
        <f t="shared" si="150"/>
        <v>0</v>
      </c>
      <c r="M274" s="31">
        <f t="shared" si="150"/>
        <v>0.42932124895819096</v>
      </c>
      <c r="N274" s="32">
        <f t="shared" si="150"/>
        <v>0</v>
      </c>
      <c r="O274" s="32">
        <f t="shared" si="150"/>
        <v>0</v>
      </c>
      <c r="P274" s="33">
        <f t="shared" si="150"/>
        <v>0</v>
      </c>
      <c r="Q274" s="33">
        <f t="shared" si="150"/>
        <v>0</v>
      </c>
      <c r="R274" s="33">
        <f t="shared" si="150"/>
        <v>0</v>
      </c>
      <c r="S274" s="34">
        <f t="shared" si="150"/>
        <v>0</v>
      </c>
      <c r="T274" s="34">
        <f t="shared" si="150"/>
        <v>0</v>
      </c>
      <c r="U274" s="35">
        <f t="shared" ref="U274:V289" si="152">$C$5/100*U$163*U202</f>
        <v>0.5195776717345133</v>
      </c>
      <c r="V274" s="35">
        <f t="shared" si="152"/>
        <v>0.51900317789662398</v>
      </c>
      <c r="W274" s="36">
        <f t="shared" si="150"/>
        <v>0.79999925695743279</v>
      </c>
      <c r="X274" s="36">
        <f>X202*X$163</f>
        <v>0.79979761590161147</v>
      </c>
      <c r="AG274">
        <f t="shared" si="145"/>
        <v>30.677806135251387</v>
      </c>
      <c r="AH274" s="29">
        <f t="shared" si="151"/>
        <v>0.74996781803715651</v>
      </c>
      <c r="AI274" s="29">
        <f t="shared" si="151"/>
        <v>0.79996184425905748</v>
      </c>
      <c r="AJ274" s="29">
        <f t="shared" si="151"/>
        <v>1.1492533611955502</v>
      </c>
      <c r="AK274" s="29">
        <f t="shared" si="151"/>
        <v>1.1999485046714873</v>
      </c>
      <c r="AL274" s="29">
        <f t="shared" si="151"/>
        <v>0</v>
      </c>
      <c r="AM274" s="30">
        <f t="shared" si="151"/>
        <v>0</v>
      </c>
      <c r="AN274" s="31">
        <f t="shared" si="151"/>
        <v>0.41527301711201092</v>
      </c>
      <c r="AO274" s="32">
        <f t="shared" si="151"/>
        <v>0</v>
      </c>
      <c r="AP274" s="32">
        <f t="shared" si="151"/>
        <v>0</v>
      </c>
      <c r="AQ274" s="33">
        <f t="shared" si="151"/>
        <v>0</v>
      </c>
      <c r="AR274" s="33">
        <f t="shared" si="151"/>
        <v>0</v>
      </c>
      <c r="AS274" s="33">
        <f t="shared" si="151"/>
        <v>0</v>
      </c>
      <c r="AT274" s="34">
        <f t="shared" si="151"/>
        <v>0</v>
      </c>
      <c r="AU274" s="34">
        <f t="shared" si="151"/>
        <v>0</v>
      </c>
      <c r="AV274" s="35">
        <f t="shared" ref="AV274:AW289" si="153">$C$5/100*AV$163*AV202</f>
        <v>0.51941274458028752</v>
      </c>
      <c r="AW274" s="35">
        <f t="shared" si="153"/>
        <v>0.51866631158064602</v>
      </c>
      <c r="AX274" s="36">
        <f t="shared" ref="AX274:AY289" si="154">AX202*AX$163</f>
        <v>0.79999896366389456</v>
      </c>
      <c r="AY274" s="36">
        <f t="shared" si="154"/>
        <v>0.79973107865164128</v>
      </c>
    </row>
    <row r="275" spans="6:51" x14ac:dyDescent="0.3">
      <c r="F275">
        <v>33</v>
      </c>
      <c r="G275" s="29">
        <f t="shared" ref="G275:X290" si="155">G203*G$163</f>
        <v>0.74998897714096324</v>
      </c>
      <c r="H275" s="29">
        <f t="shared" si="155"/>
        <v>0.79998144490012868</v>
      </c>
      <c r="I275" s="29">
        <f t="shared" si="155"/>
        <v>1.1497336507343876</v>
      </c>
      <c r="J275" s="29">
        <f t="shared" si="155"/>
        <v>1.1999756634208689</v>
      </c>
      <c r="K275" s="29">
        <f t="shared" si="155"/>
        <v>0</v>
      </c>
      <c r="L275" s="30">
        <f t="shared" si="155"/>
        <v>0</v>
      </c>
      <c r="M275" s="31">
        <f t="shared" si="155"/>
        <v>0.43826056396988616</v>
      </c>
      <c r="N275" s="32">
        <f t="shared" si="155"/>
        <v>0</v>
      </c>
      <c r="O275" s="32">
        <f t="shared" si="155"/>
        <v>0</v>
      </c>
      <c r="P275" s="33">
        <f t="shared" si="155"/>
        <v>0</v>
      </c>
      <c r="Q275" s="33">
        <f t="shared" si="155"/>
        <v>0</v>
      </c>
      <c r="R275" s="33">
        <f t="shared" si="155"/>
        <v>0</v>
      </c>
      <c r="S275" s="34">
        <f t="shared" si="155"/>
        <v>0</v>
      </c>
      <c r="T275" s="34">
        <f t="shared" si="155"/>
        <v>0</v>
      </c>
      <c r="U275" s="35">
        <f t="shared" si="152"/>
        <v>0.51966921025346036</v>
      </c>
      <c r="V275" s="35">
        <f t="shared" si="152"/>
        <v>0.51919642371278896</v>
      </c>
      <c r="W275" s="36">
        <f t="shared" si="155"/>
        <v>0.79999941434559363</v>
      </c>
      <c r="X275" s="36">
        <f t="shared" si="155"/>
        <v>0.7998354401189387</v>
      </c>
      <c r="AG275">
        <f t="shared" si="145"/>
        <v>32.263271112647949</v>
      </c>
      <c r="AH275" s="29">
        <f t="shared" ref="AH275:AU290" si="156">AH203*AH$163</f>
        <v>0.74998464817371024</v>
      </c>
      <c r="AI275" s="29">
        <f t="shared" si="156"/>
        <v>0.79997675460520767</v>
      </c>
      <c r="AJ275" s="29">
        <f t="shared" si="156"/>
        <v>1.1496321520807304</v>
      </c>
      <c r="AK275" s="29">
        <f t="shared" si="156"/>
        <v>1.1999692455627136</v>
      </c>
      <c r="AL275" s="29">
        <f t="shared" si="156"/>
        <v>0</v>
      </c>
      <c r="AM275" s="30">
        <f t="shared" si="156"/>
        <v>0</v>
      </c>
      <c r="AN275" s="31">
        <f t="shared" si="156"/>
        <v>0.43180428532233767</v>
      </c>
      <c r="AO275" s="32">
        <f t="shared" si="156"/>
        <v>0</v>
      </c>
      <c r="AP275" s="32">
        <f t="shared" si="156"/>
        <v>0</v>
      </c>
      <c r="AQ275" s="33">
        <f t="shared" si="156"/>
        <v>0</v>
      </c>
      <c r="AR275" s="33">
        <f t="shared" si="156"/>
        <v>0</v>
      </c>
      <c r="AS275" s="33">
        <f t="shared" si="156"/>
        <v>0</v>
      </c>
      <c r="AT275" s="34">
        <f t="shared" si="156"/>
        <v>0</v>
      </c>
      <c r="AU275" s="34">
        <f t="shared" si="156"/>
        <v>0</v>
      </c>
      <c r="AV275" s="35">
        <f t="shared" si="153"/>
        <v>0.5196041470442504</v>
      </c>
      <c r="AW275" s="35">
        <f t="shared" si="153"/>
        <v>0.51905852806216812</v>
      </c>
      <c r="AX275" s="36">
        <f t="shared" si="154"/>
        <v>0.79999930286464238</v>
      </c>
      <c r="AY275" s="36">
        <f t="shared" si="154"/>
        <v>0.79980847277718259</v>
      </c>
    </row>
    <row r="276" spans="6:51" x14ac:dyDescent="0.3">
      <c r="F276">
        <v>34</v>
      </c>
      <c r="G276" s="29">
        <f t="shared" si="155"/>
        <v>0.74999287419333438</v>
      </c>
      <c r="H276" s="29">
        <f t="shared" si="155"/>
        <v>0.79998626610646284</v>
      </c>
      <c r="I276" s="29">
        <f t="shared" si="155"/>
        <v>1.1498269969773935</v>
      </c>
      <c r="J276" s="29">
        <f t="shared" si="155"/>
        <v>1.1999821884255812</v>
      </c>
      <c r="K276" s="29">
        <f t="shared" si="155"/>
        <v>0</v>
      </c>
      <c r="L276" s="30">
        <f t="shared" si="155"/>
        <v>0</v>
      </c>
      <c r="M276" s="31">
        <f t="shared" si="155"/>
        <v>0.44597551614520858</v>
      </c>
      <c r="N276" s="32">
        <f t="shared" si="155"/>
        <v>0</v>
      </c>
      <c r="O276" s="32">
        <f t="shared" si="155"/>
        <v>0</v>
      </c>
      <c r="P276" s="33">
        <f t="shared" si="155"/>
        <v>0</v>
      </c>
      <c r="Q276" s="33">
        <f t="shared" si="155"/>
        <v>0</v>
      </c>
      <c r="R276" s="33">
        <f t="shared" si="155"/>
        <v>0</v>
      </c>
      <c r="S276" s="34">
        <f t="shared" si="155"/>
        <v>0</v>
      </c>
      <c r="T276" s="34">
        <f t="shared" si="155"/>
        <v>0</v>
      </c>
      <c r="U276" s="35">
        <f t="shared" si="152"/>
        <v>0.51973977142712657</v>
      </c>
      <c r="V276" s="35">
        <f t="shared" si="152"/>
        <v>0.51934957143356764</v>
      </c>
      <c r="W276" s="36">
        <f t="shared" si="155"/>
        <v>0.79999953322521222</v>
      </c>
      <c r="X276" s="36">
        <f t="shared" si="155"/>
        <v>0.79986528134200441</v>
      </c>
      <c r="AG276">
        <f t="shared" si="145"/>
        <v>33.930674778341483</v>
      </c>
      <c r="AH276" s="29">
        <f t="shared" si="156"/>
        <v>0.74999265910225743</v>
      </c>
      <c r="AI276" s="29">
        <f t="shared" si="156"/>
        <v>0.7999859792484969</v>
      </c>
      <c r="AJ276" s="29">
        <f t="shared" si="156"/>
        <v>1.1498217898551879</v>
      </c>
      <c r="AK276" s="29">
        <f t="shared" si="156"/>
        <v>1.1999818025672924</v>
      </c>
      <c r="AL276" s="29">
        <f t="shared" si="156"/>
        <v>0</v>
      </c>
      <c r="AM276" s="30">
        <f t="shared" si="156"/>
        <v>0</v>
      </c>
      <c r="AN276" s="31">
        <f t="shared" si="156"/>
        <v>0.44547641246087993</v>
      </c>
      <c r="AO276" s="32">
        <f t="shared" si="156"/>
        <v>0</v>
      </c>
      <c r="AP276" s="32">
        <f t="shared" si="156"/>
        <v>0</v>
      </c>
      <c r="AQ276" s="33">
        <f t="shared" si="156"/>
        <v>0</v>
      </c>
      <c r="AR276" s="33">
        <f t="shared" si="156"/>
        <v>0</v>
      </c>
      <c r="AS276" s="33">
        <f t="shared" si="156"/>
        <v>0</v>
      </c>
      <c r="AT276" s="34">
        <f t="shared" si="156"/>
        <v>0</v>
      </c>
      <c r="AU276" s="34">
        <f t="shared" si="156"/>
        <v>0</v>
      </c>
      <c r="AV276" s="35">
        <f t="shared" si="153"/>
        <v>0.51973544441801489</v>
      </c>
      <c r="AW276" s="35">
        <f t="shared" si="153"/>
        <v>0.5193400537168601</v>
      </c>
      <c r="AX276" s="36">
        <f t="shared" si="154"/>
        <v>0.79999952599083102</v>
      </c>
      <c r="AY276" s="36">
        <f t="shared" si="154"/>
        <v>0.79986342920213449</v>
      </c>
    </row>
    <row r="277" spans="6:51" x14ac:dyDescent="0.3">
      <c r="F277">
        <v>35</v>
      </c>
      <c r="G277" s="29">
        <f t="shared" si="155"/>
        <v>0.7499953203186791</v>
      </c>
      <c r="H277" s="29">
        <f t="shared" si="155"/>
        <v>0.79998977558018891</v>
      </c>
      <c r="I277" s="29">
        <f t="shared" si="155"/>
        <v>1.1498867028196913</v>
      </c>
      <c r="J277" s="29">
        <f t="shared" si="155"/>
        <v>1.1999868802697746</v>
      </c>
      <c r="K277" s="29">
        <f t="shared" si="155"/>
        <v>0</v>
      </c>
      <c r="L277" s="30">
        <f t="shared" si="155"/>
        <v>0</v>
      </c>
      <c r="M277" s="31">
        <f t="shared" si="155"/>
        <v>0.45264019768097896</v>
      </c>
      <c r="N277" s="32">
        <f t="shared" si="155"/>
        <v>0</v>
      </c>
      <c r="O277" s="32">
        <f t="shared" si="155"/>
        <v>0</v>
      </c>
      <c r="P277" s="33">
        <f t="shared" si="155"/>
        <v>0</v>
      </c>
      <c r="Q277" s="33">
        <f t="shared" si="155"/>
        <v>0</v>
      </c>
      <c r="R277" s="33">
        <f t="shared" si="155"/>
        <v>0</v>
      </c>
      <c r="S277" s="34">
        <f t="shared" si="155"/>
        <v>0</v>
      </c>
      <c r="T277" s="34">
        <f t="shared" si="155"/>
        <v>0</v>
      </c>
      <c r="U277" s="35">
        <f t="shared" si="152"/>
        <v>0.51979437885821544</v>
      </c>
      <c r="V277" s="35">
        <f t="shared" si="152"/>
        <v>0.51947138529884584</v>
      </c>
      <c r="W277" s="36">
        <f t="shared" si="155"/>
        <v>0.79999962399393842</v>
      </c>
      <c r="X277" s="36">
        <f t="shared" si="155"/>
        <v>0.79988897483595434</v>
      </c>
      <c r="AG277">
        <f t="shared" si="145"/>
        <v>35.684251819780471</v>
      </c>
      <c r="AH277" s="29">
        <f t="shared" si="156"/>
        <v>0.74999645793835368</v>
      </c>
      <c r="AI277" s="29">
        <f t="shared" si="156"/>
        <v>0.79999161703205557</v>
      </c>
      <c r="AJ277" s="29">
        <f t="shared" si="156"/>
        <v>1.149914772752497</v>
      </c>
      <c r="AK277" s="29">
        <f t="shared" si="156"/>
        <v>1.1999893175653193</v>
      </c>
      <c r="AL277" s="29">
        <f t="shared" si="156"/>
        <v>0</v>
      </c>
      <c r="AM277" s="30">
        <f t="shared" si="156"/>
        <v>0</v>
      </c>
      <c r="AN277" s="31">
        <f t="shared" si="156"/>
        <v>0.4566731889599519</v>
      </c>
      <c r="AO277" s="32">
        <f t="shared" si="156"/>
        <v>0</v>
      </c>
      <c r="AP277" s="32">
        <f t="shared" si="156"/>
        <v>0</v>
      </c>
      <c r="AQ277" s="33">
        <f t="shared" si="156"/>
        <v>0</v>
      </c>
      <c r="AR277" s="33">
        <f t="shared" si="156"/>
        <v>0</v>
      </c>
      <c r="AS277" s="33">
        <f t="shared" si="156"/>
        <v>0</v>
      </c>
      <c r="AT277" s="34">
        <f t="shared" si="156"/>
        <v>0</v>
      </c>
      <c r="AU277" s="34">
        <f t="shared" si="156"/>
        <v>0</v>
      </c>
      <c r="AV277" s="35">
        <f t="shared" si="153"/>
        <v>0.51982453903297032</v>
      </c>
      <c r="AW277" s="35">
        <f t="shared" si="153"/>
        <v>0.51954023718503417</v>
      </c>
      <c r="AX277" s="36">
        <f t="shared" si="154"/>
        <v>0.79999967379572445</v>
      </c>
      <c r="AY277" s="36">
        <f t="shared" si="154"/>
        <v>0.79990237296665023</v>
      </c>
    </row>
    <row r="278" spans="6:51" x14ac:dyDescent="0.3">
      <c r="F278">
        <v>36</v>
      </c>
      <c r="G278" s="29">
        <f t="shared" si="155"/>
        <v>0.74999687722788633</v>
      </c>
      <c r="H278" s="29">
        <f t="shared" si="155"/>
        <v>0.79999234405602682</v>
      </c>
      <c r="I278" s="29">
        <f t="shared" si="155"/>
        <v>1.1499251606287983</v>
      </c>
      <c r="J278" s="29">
        <f t="shared" si="155"/>
        <v>1.1999902743071278</v>
      </c>
      <c r="K278" s="29">
        <f t="shared" si="155"/>
        <v>0</v>
      </c>
      <c r="L278" s="30">
        <f t="shared" si="155"/>
        <v>0</v>
      </c>
      <c r="M278" s="31">
        <f t="shared" si="155"/>
        <v>0.45840387450288722</v>
      </c>
      <c r="N278" s="32">
        <f t="shared" si="155"/>
        <v>0</v>
      </c>
      <c r="O278" s="32">
        <f t="shared" si="155"/>
        <v>0</v>
      </c>
      <c r="P278" s="33">
        <f t="shared" si="155"/>
        <v>0</v>
      </c>
      <c r="Q278" s="33">
        <f t="shared" si="155"/>
        <v>0</v>
      </c>
      <c r="R278" s="33">
        <f t="shared" si="155"/>
        <v>0</v>
      </c>
      <c r="S278" s="34">
        <f t="shared" si="155"/>
        <v>0</v>
      </c>
      <c r="T278" s="34">
        <f t="shared" si="155"/>
        <v>0</v>
      </c>
      <c r="U278" s="35">
        <f t="shared" si="152"/>
        <v>0.51983680950664646</v>
      </c>
      <c r="V278" s="35">
        <f t="shared" si="152"/>
        <v>0.51956863358781913</v>
      </c>
      <c r="W278" s="36">
        <f t="shared" si="155"/>
        <v>0.79999969401922966</v>
      </c>
      <c r="X278" s="36">
        <f t="shared" si="155"/>
        <v>0.7999079048350124</v>
      </c>
      <c r="AG278">
        <f t="shared" si="145"/>
        <v>37.528455778024103</v>
      </c>
      <c r="AH278" s="29">
        <f t="shared" si="156"/>
        <v>0.74999826410129888</v>
      </c>
      <c r="AI278" s="29">
        <f t="shared" si="156"/>
        <v>0.79999502477868711</v>
      </c>
      <c r="AJ278" s="29">
        <f t="shared" si="156"/>
        <v>1.1499595938496345</v>
      </c>
      <c r="AK278" s="29">
        <f t="shared" si="156"/>
        <v>1.1999937691812248</v>
      </c>
      <c r="AL278" s="29">
        <f t="shared" si="156"/>
        <v>0</v>
      </c>
      <c r="AM278" s="30">
        <f t="shared" si="156"/>
        <v>0</v>
      </c>
      <c r="AN278" s="31">
        <f t="shared" si="156"/>
        <v>0.46575728298368779</v>
      </c>
      <c r="AO278" s="32">
        <f t="shared" si="156"/>
        <v>0</v>
      </c>
      <c r="AP278" s="32">
        <f t="shared" si="156"/>
        <v>0</v>
      </c>
      <c r="AQ278" s="33">
        <f t="shared" si="156"/>
        <v>0</v>
      </c>
      <c r="AR278" s="33">
        <f t="shared" si="156"/>
        <v>0</v>
      </c>
      <c r="AS278" s="33">
        <f t="shared" si="156"/>
        <v>0</v>
      </c>
      <c r="AT278" s="34">
        <f t="shared" si="156"/>
        <v>0</v>
      </c>
      <c r="AU278" s="34">
        <f t="shared" si="156"/>
        <v>0</v>
      </c>
      <c r="AV278" s="35">
        <f t="shared" si="153"/>
        <v>0.5198843944910333</v>
      </c>
      <c r="AW278" s="35">
        <f t="shared" si="153"/>
        <v>0.51968135879178257</v>
      </c>
      <c r="AX278" s="36">
        <f t="shared" si="154"/>
        <v>0.7999997725093082</v>
      </c>
      <c r="AY278" s="36">
        <f t="shared" si="154"/>
        <v>0.79992994422026764</v>
      </c>
    </row>
    <row r="279" spans="6:51" x14ac:dyDescent="0.3">
      <c r="F279">
        <v>37</v>
      </c>
      <c r="G279" s="29">
        <f t="shared" si="155"/>
        <v>0.74999788237380371</v>
      </c>
      <c r="H279" s="29">
        <f t="shared" si="155"/>
        <v>0.79999423406760473</v>
      </c>
      <c r="I279" s="29">
        <f t="shared" si="155"/>
        <v>1.1499501185533521</v>
      </c>
      <c r="J279" s="29">
        <f t="shared" si="155"/>
        <v>1.1999927443296619</v>
      </c>
      <c r="K279" s="29">
        <f t="shared" si="155"/>
        <v>0</v>
      </c>
      <c r="L279" s="30">
        <f t="shared" si="155"/>
        <v>0</v>
      </c>
      <c r="M279" s="31">
        <f t="shared" si="155"/>
        <v>0.46339437903082825</v>
      </c>
      <c r="N279" s="32">
        <f t="shared" si="155"/>
        <v>0</v>
      </c>
      <c r="O279" s="32">
        <f t="shared" si="155"/>
        <v>0</v>
      </c>
      <c r="P279" s="33">
        <f t="shared" si="155"/>
        <v>0</v>
      </c>
      <c r="Q279" s="33">
        <f t="shared" si="155"/>
        <v>0</v>
      </c>
      <c r="R279" s="33">
        <f t="shared" si="155"/>
        <v>0</v>
      </c>
      <c r="S279" s="34">
        <f t="shared" si="155"/>
        <v>0</v>
      </c>
      <c r="T279" s="34">
        <f t="shared" si="155"/>
        <v>0</v>
      </c>
      <c r="U279" s="35">
        <f t="shared" si="152"/>
        <v>0.51986991213089884</v>
      </c>
      <c r="V279" s="35">
        <f t="shared" si="152"/>
        <v>0.51964655827566408</v>
      </c>
      <c r="W279" s="36">
        <f t="shared" si="155"/>
        <v>0.79999974857821954</v>
      </c>
      <c r="X279" s="36">
        <f t="shared" si="155"/>
        <v>0.79992312157939527</v>
      </c>
      <c r="AG279">
        <f t="shared" si="145"/>
        <v>39.467970358353305</v>
      </c>
      <c r="AH279" s="29">
        <f t="shared" si="156"/>
        <v>0.74999913047267375</v>
      </c>
      <c r="AI279" s="29">
        <f t="shared" si="156"/>
        <v>0.79999706457709452</v>
      </c>
      <c r="AJ279" s="29">
        <f t="shared" si="156"/>
        <v>1.1499809225651201</v>
      </c>
      <c r="AK279" s="29">
        <f t="shared" si="156"/>
        <v>1.1999963829801568</v>
      </c>
      <c r="AL279" s="29">
        <f t="shared" si="156"/>
        <v>0</v>
      </c>
      <c r="AM279" s="30">
        <f t="shared" si="156"/>
        <v>0</v>
      </c>
      <c r="AN279" s="31">
        <f t="shared" si="156"/>
        <v>0.47306270050180838</v>
      </c>
      <c r="AO279" s="32">
        <f t="shared" si="156"/>
        <v>0</v>
      </c>
      <c r="AP279" s="32">
        <f t="shared" si="156"/>
        <v>0</v>
      </c>
      <c r="AQ279" s="33">
        <f t="shared" si="156"/>
        <v>0</v>
      </c>
      <c r="AR279" s="33">
        <f t="shared" si="156"/>
        <v>0</v>
      </c>
      <c r="AS279" s="33">
        <f t="shared" si="156"/>
        <v>0</v>
      </c>
      <c r="AT279" s="34">
        <f t="shared" si="156"/>
        <v>0</v>
      </c>
      <c r="AU279" s="34">
        <f t="shared" si="156"/>
        <v>0</v>
      </c>
      <c r="AV279" s="35">
        <f t="shared" si="153"/>
        <v>0.51992424460548803</v>
      </c>
      <c r="AW279" s="35">
        <f t="shared" si="153"/>
        <v>0.51978007551106054</v>
      </c>
      <c r="AX279" s="36">
        <f t="shared" si="154"/>
        <v>0.79999983904832916</v>
      </c>
      <c r="AY279" s="36">
        <f t="shared" si="154"/>
        <v>0.79994946835595826</v>
      </c>
    </row>
    <row r="280" spans="6:51" x14ac:dyDescent="0.3">
      <c r="F280">
        <v>38</v>
      </c>
      <c r="G280" s="29">
        <f t="shared" si="155"/>
        <v>0.74999854072331673</v>
      </c>
      <c r="H280" s="29">
        <f t="shared" si="155"/>
        <v>0.79999563240447591</v>
      </c>
      <c r="I280" s="29">
        <f t="shared" si="155"/>
        <v>1.1499664439866308</v>
      </c>
      <c r="J280" s="29">
        <f t="shared" si="155"/>
        <v>1.1999945527190006</v>
      </c>
      <c r="K280" s="29">
        <f t="shared" si="155"/>
        <v>0</v>
      </c>
      <c r="L280" s="30">
        <f t="shared" si="155"/>
        <v>0</v>
      </c>
      <c r="M280" s="31">
        <f t="shared" si="155"/>
        <v>0.4677210977720006</v>
      </c>
      <c r="N280" s="32">
        <f t="shared" si="155"/>
        <v>0</v>
      </c>
      <c r="O280" s="32">
        <f t="shared" si="155"/>
        <v>0</v>
      </c>
      <c r="P280" s="33">
        <f t="shared" si="155"/>
        <v>0</v>
      </c>
      <c r="Q280" s="33">
        <f t="shared" si="155"/>
        <v>0</v>
      </c>
      <c r="R280" s="33">
        <f t="shared" si="155"/>
        <v>0</v>
      </c>
      <c r="S280" s="34">
        <f t="shared" si="155"/>
        <v>0</v>
      </c>
      <c r="T280" s="34">
        <f t="shared" si="155"/>
        <v>0</v>
      </c>
      <c r="U280" s="35">
        <f t="shared" si="152"/>
        <v>0.51989584247721843</v>
      </c>
      <c r="V280" s="35">
        <f t="shared" si="152"/>
        <v>0.51970923132001368</v>
      </c>
      <c r="W280" s="36">
        <f t="shared" si="155"/>
        <v>0.79999979149034572</v>
      </c>
      <c r="X280" s="36">
        <f t="shared" si="155"/>
        <v>0.79993542657049321</v>
      </c>
      <c r="AG280">
        <f t="shared" si="145"/>
        <v>41.507721325427532</v>
      </c>
      <c r="AH280" s="29">
        <f t="shared" si="156"/>
        <v>0.74999955221609615</v>
      </c>
      <c r="AI280" s="29">
        <f t="shared" si="156"/>
        <v>0.79999827541236057</v>
      </c>
      <c r="AJ280" s="29">
        <f t="shared" si="156"/>
        <v>1.1499909867021134</v>
      </c>
      <c r="AK280" s="29">
        <f t="shared" si="156"/>
        <v>1.1999979065659772</v>
      </c>
      <c r="AL280" s="29">
        <f t="shared" si="156"/>
        <v>0</v>
      </c>
      <c r="AM280" s="30">
        <f t="shared" si="156"/>
        <v>0</v>
      </c>
      <c r="AN280" s="31">
        <f t="shared" si="156"/>
        <v>0.47888995576834997</v>
      </c>
      <c r="AO280" s="32">
        <f t="shared" si="156"/>
        <v>0</v>
      </c>
      <c r="AP280" s="32">
        <f t="shared" si="156"/>
        <v>0</v>
      </c>
      <c r="AQ280" s="33">
        <f t="shared" si="156"/>
        <v>0</v>
      </c>
      <c r="AR280" s="33">
        <f t="shared" si="156"/>
        <v>0</v>
      </c>
      <c r="AS280" s="33">
        <f t="shared" si="156"/>
        <v>0</v>
      </c>
      <c r="AT280" s="34">
        <f t="shared" si="156"/>
        <v>0</v>
      </c>
      <c r="AU280" s="34">
        <f t="shared" si="156"/>
        <v>0</v>
      </c>
      <c r="AV280" s="35">
        <f t="shared" si="153"/>
        <v>0.51995056491183123</v>
      </c>
      <c r="AW280" s="35">
        <f t="shared" si="153"/>
        <v>0.51984866143848374</v>
      </c>
      <c r="AX280" s="36">
        <f t="shared" si="154"/>
        <v>0.79999988435868707</v>
      </c>
      <c r="AY280" s="36">
        <f t="shared" si="154"/>
        <v>0.79996331299747159</v>
      </c>
    </row>
    <row r="281" spans="6:51" x14ac:dyDescent="0.3">
      <c r="F281">
        <v>39</v>
      </c>
      <c r="G281" s="29">
        <f t="shared" si="155"/>
        <v>0.74999897821988004</v>
      </c>
      <c r="H281" s="29">
        <f t="shared" si="155"/>
        <v>0.79999667260137697</v>
      </c>
      <c r="I281" s="29">
        <f t="shared" si="155"/>
        <v>1.1499772111100763</v>
      </c>
      <c r="J281" s="29">
        <f t="shared" si="155"/>
        <v>1.1999958846454455</v>
      </c>
      <c r="K281" s="29">
        <f t="shared" si="155"/>
        <v>0</v>
      </c>
      <c r="L281" s="30">
        <f t="shared" si="155"/>
        <v>0</v>
      </c>
      <c r="M281" s="31">
        <f t="shared" si="155"/>
        <v>0.47147758325013889</v>
      </c>
      <c r="N281" s="32">
        <f t="shared" si="155"/>
        <v>0</v>
      </c>
      <c r="O281" s="32">
        <f t="shared" si="155"/>
        <v>0</v>
      </c>
      <c r="P281" s="33">
        <f t="shared" si="155"/>
        <v>0</v>
      </c>
      <c r="Q281" s="33">
        <f t="shared" si="155"/>
        <v>0</v>
      </c>
      <c r="R281" s="33">
        <f t="shared" si="155"/>
        <v>0</v>
      </c>
      <c r="S281" s="34">
        <f t="shared" si="155"/>
        <v>0</v>
      </c>
      <c r="T281" s="34">
        <f t="shared" si="155"/>
        <v>0</v>
      </c>
      <c r="U281" s="35">
        <f t="shared" si="152"/>
        <v>0.51991623737620063</v>
      </c>
      <c r="V281" s="35">
        <f t="shared" si="152"/>
        <v>0.51975982546656119</v>
      </c>
      <c r="W281" s="36">
        <f t="shared" si="155"/>
        <v>0.79999982554782556</v>
      </c>
      <c r="X281" s="36">
        <f t="shared" si="155"/>
        <v>0.79994543501433135</v>
      </c>
      <c r="AG281">
        <f t="shared" si="145"/>
        <v>43.652889013197147</v>
      </c>
      <c r="AH281" s="29">
        <f t="shared" si="156"/>
        <v>0.74999976168602034</v>
      </c>
      <c r="AI281" s="29">
        <f t="shared" si="156"/>
        <v>0.79999898930054147</v>
      </c>
      <c r="AJ281" s="29">
        <f t="shared" si="156"/>
        <v>1.1499957175149902</v>
      </c>
      <c r="AK281" s="29">
        <f t="shared" si="156"/>
        <v>1.1999987897011082</v>
      </c>
      <c r="AL281" s="29">
        <f t="shared" si="156"/>
        <v>0</v>
      </c>
      <c r="AM281" s="30">
        <f t="shared" si="156"/>
        <v>0</v>
      </c>
      <c r="AN281" s="31">
        <f t="shared" si="156"/>
        <v>0.48350371982307649</v>
      </c>
      <c r="AO281" s="32">
        <f t="shared" si="156"/>
        <v>0</v>
      </c>
      <c r="AP281" s="32">
        <f t="shared" si="156"/>
        <v>0</v>
      </c>
      <c r="AQ281" s="33">
        <f t="shared" si="156"/>
        <v>0</v>
      </c>
      <c r="AR281" s="33">
        <f t="shared" si="156"/>
        <v>0</v>
      </c>
      <c r="AS281" s="33">
        <f t="shared" si="156"/>
        <v>0</v>
      </c>
      <c r="AT281" s="34">
        <f t="shared" si="156"/>
        <v>0</v>
      </c>
      <c r="AU281" s="34">
        <f t="shared" si="156"/>
        <v>0</v>
      </c>
      <c r="AV281" s="35">
        <f t="shared" si="153"/>
        <v>0.51996783096971388</v>
      </c>
      <c r="AW281" s="35">
        <f t="shared" si="153"/>
        <v>0.51989603954439545</v>
      </c>
      <c r="AX281" s="36">
        <f t="shared" si="154"/>
        <v>0.79999991555422545</v>
      </c>
      <c r="AY281" s="36">
        <f t="shared" si="154"/>
        <v>0.7999731548419694</v>
      </c>
    </row>
    <row r="282" spans="6:51" x14ac:dyDescent="0.3">
      <c r="F282">
        <v>40</v>
      </c>
      <c r="G282" s="29">
        <f t="shared" si="155"/>
        <v>0.74999927318349813</v>
      </c>
      <c r="H282" s="29">
        <f t="shared" si="155"/>
        <v>0.79999745058313843</v>
      </c>
      <c r="I282" s="29">
        <f t="shared" si="155"/>
        <v>1.1499843730827519</v>
      </c>
      <c r="J282" s="29">
        <f t="shared" si="155"/>
        <v>1.1999968714974365</v>
      </c>
      <c r="K282" s="29">
        <f t="shared" si="155"/>
        <v>0</v>
      </c>
      <c r="L282" s="30">
        <f t="shared" si="155"/>
        <v>0</v>
      </c>
      <c r="M282" s="31">
        <f t="shared" si="155"/>
        <v>0.47474382409288735</v>
      </c>
      <c r="N282" s="32">
        <f t="shared" si="155"/>
        <v>0</v>
      </c>
      <c r="O282" s="32">
        <f t="shared" si="155"/>
        <v>0</v>
      </c>
      <c r="P282" s="33">
        <f t="shared" si="155"/>
        <v>0</v>
      </c>
      <c r="Q282" s="33">
        <f t="shared" si="155"/>
        <v>0</v>
      </c>
      <c r="R282" s="33">
        <f t="shared" si="155"/>
        <v>0</v>
      </c>
      <c r="S282" s="34">
        <f t="shared" si="155"/>
        <v>0</v>
      </c>
      <c r="T282" s="34">
        <f t="shared" si="155"/>
        <v>0</v>
      </c>
      <c r="U282" s="35">
        <f t="shared" si="152"/>
        <v>0.51993234393219911</v>
      </c>
      <c r="V282" s="35">
        <f t="shared" si="152"/>
        <v>0.51980082051785892</v>
      </c>
      <c r="W282" s="36">
        <f t="shared" si="155"/>
        <v>0.79999985281167107</v>
      </c>
      <c r="X282" s="36">
        <f t="shared" si="155"/>
        <v>0.7999536218065626</v>
      </c>
      <c r="AG282">
        <f t="shared" si="145"/>
        <v>45.908921481342745</v>
      </c>
      <c r="AH282" s="29">
        <f t="shared" si="156"/>
        <v>0.74999986833613019</v>
      </c>
      <c r="AI282" s="29">
        <f t="shared" si="156"/>
        <v>0.79999940803652481</v>
      </c>
      <c r="AJ282" s="29">
        <f t="shared" si="156"/>
        <v>1.1499979434448524</v>
      </c>
      <c r="AK282" s="29">
        <f t="shared" si="156"/>
        <v>1.1999992996459441</v>
      </c>
      <c r="AL282" s="29">
        <f t="shared" si="156"/>
        <v>0</v>
      </c>
      <c r="AM282" s="30">
        <f t="shared" si="156"/>
        <v>0</v>
      </c>
      <c r="AN282" s="31">
        <f t="shared" si="156"/>
        <v>0.48713257113544084</v>
      </c>
      <c r="AO282" s="32">
        <f t="shared" si="156"/>
        <v>0</v>
      </c>
      <c r="AP282" s="32">
        <f t="shared" si="156"/>
        <v>0</v>
      </c>
      <c r="AQ282" s="33">
        <f t="shared" si="156"/>
        <v>0</v>
      </c>
      <c r="AR282" s="33">
        <f t="shared" si="156"/>
        <v>0</v>
      </c>
      <c r="AS282" s="33">
        <f t="shared" si="156"/>
        <v>0</v>
      </c>
      <c r="AT282" s="34">
        <f t="shared" si="156"/>
        <v>0</v>
      </c>
      <c r="AU282" s="34">
        <f t="shared" si="156"/>
        <v>0</v>
      </c>
      <c r="AV282" s="35">
        <f t="shared" si="153"/>
        <v>0.51997909468975567</v>
      </c>
      <c r="AW282" s="35">
        <f t="shared" si="153"/>
        <v>0.51992861593064821</v>
      </c>
      <c r="AX282" s="36">
        <f t="shared" si="154"/>
        <v>0.79999993728376018</v>
      </c>
      <c r="AY282" s="36">
        <f t="shared" si="154"/>
        <v>0.79998017635125307</v>
      </c>
    </row>
    <row r="283" spans="6:51" x14ac:dyDescent="0.3">
      <c r="F283">
        <v>41</v>
      </c>
      <c r="G283" s="29">
        <f t="shared" si="155"/>
        <v>0.74999947492029007</v>
      </c>
      <c r="H283" s="29">
        <f t="shared" si="155"/>
        <v>0.79999803559306959</v>
      </c>
      <c r="I283" s="29">
        <f t="shared" si="155"/>
        <v>1.1499891787992857</v>
      </c>
      <c r="J283" s="29">
        <f t="shared" si="155"/>
        <v>1.1999976070091685</v>
      </c>
      <c r="K283" s="29">
        <f t="shared" si="155"/>
        <v>0</v>
      </c>
      <c r="L283" s="30">
        <f t="shared" si="155"/>
        <v>0</v>
      </c>
      <c r="M283" s="31">
        <f t="shared" si="155"/>
        <v>0.47758820850301842</v>
      </c>
      <c r="N283" s="32">
        <f t="shared" si="155"/>
        <v>0</v>
      </c>
      <c r="O283" s="32">
        <f t="shared" si="155"/>
        <v>0</v>
      </c>
      <c r="P283" s="33">
        <f t="shared" si="155"/>
        <v>0</v>
      </c>
      <c r="Q283" s="33">
        <f t="shared" si="155"/>
        <v>0</v>
      </c>
      <c r="R283" s="33">
        <f t="shared" si="155"/>
        <v>0</v>
      </c>
      <c r="S283" s="34">
        <f t="shared" si="155"/>
        <v>0</v>
      </c>
      <c r="T283" s="34">
        <f t="shared" si="155"/>
        <v>0</v>
      </c>
      <c r="U283" s="35">
        <f t="shared" si="152"/>
        <v>0.51994511563915802</v>
      </c>
      <c r="V283" s="35">
        <f t="shared" si="152"/>
        <v>0.5198341608018674</v>
      </c>
      <c r="W283" s="36">
        <f t="shared" si="155"/>
        <v>0.79999987481731649</v>
      </c>
      <c r="X283" s="36">
        <f t="shared" si="155"/>
        <v>0.79996035558083611</v>
      </c>
      <c r="AG283">
        <f t="shared" si="145"/>
        <v>48.058485286186681</v>
      </c>
      <c r="AH283" s="29">
        <f t="shared" si="156"/>
        <v>0.74999992041150731</v>
      </c>
      <c r="AI283" s="29">
        <f t="shared" si="156"/>
        <v>0.79999963540774033</v>
      </c>
      <c r="AJ283" s="29">
        <f t="shared" si="156"/>
        <v>1.1499989292399431</v>
      </c>
      <c r="AK283" s="29">
        <f t="shared" si="156"/>
        <v>1.1999995727591581</v>
      </c>
      <c r="AL283" s="29">
        <f t="shared" si="156"/>
        <v>0</v>
      </c>
      <c r="AM283" s="30">
        <f t="shared" si="156"/>
        <v>0</v>
      </c>
      <c r="AN283" s="31">
        <f t="shared" si="156"/>
        <v>0.48973809711842858</v>
      </c>
      <c r="AO283" s="32">
        <f t="shared" si="156"/>
        <v>0</v>
      </c>
      <c r="AP283" s="32">
        <f t="shared" si="156"/>
        <v>0</v>
      </c>
      <c r="AQ283" s="33">
        <f t="shared" si="156"/>
        <v>0</v>
      </c>
      <c r="AR283" s="33">
        <f t="shared" si="156"/>
        <v>0</v>
      </c>
      <c r="AS283" s="33">
        <f t="shared" si="156"/>
        <v>0</v>
      </c>
      <c r="AT283" s="34">
        <f t="shared" si="156"/>
        <v>0</v>
      </c>
      <c r="AU283" s="34">
        <f t="shared" si="156"/>
        <v>0</v>
      </c>
      <c r="AV283" s="35">
        <f t="shared" si="153"/>
        <v>0.51998586375391642</v>
      </c>
      <c r="AW283" s="35">
        <f t="shared" si="153"/>
        <v>0.51994922123289067</v>
      </c>
      <c r="AX283" s="36">
        <f t="shared" si="154"/>
        <v>0.79999995140487457</v>
      </c>
      <c r="AY283" s="36">
        <f t="shared" si="154"/>
        <v>0.79998481252478859</v>
      </c>
    </row>
    <row r="284" spans="6:51" x14ac:dyDescent="0.3">
      <c r="F284">
        <v>42</v>
      </c>
      <c r="G284" s="29">
        <f t="shared" si="155"/>
        <v>0.7499996148596304</v>
      </c>
      <c r="H284" s="29">
        <f t="shared" si="155"/>
        <v>0.79999847785894218</v>
      </c>
      <c r="I284" s="29">
        <f t="shared" si="155"/>
        <v>1.1499924322799364</v>
      </c>
      <c r="J284" s="29">
        <f t="shared" si="155"/>
        <v>1.1999981584156827</v>
      </c>
      <c r="K284" s="29">
        <f t="shared" si="155"/>
        <v>0</v>
      </c>
      <c r="L284" s="30">
        <f t="shared" si="155"/>
        <v>0</v>
      </c>
      <c r="M284" s="31">
        <f t="shared" si="155"/>
        <v>0.48006921580793727</v>
      </c>
      <c r="N284" s="32">
        <f t="shared" si="155"/>
        <v>0</v>
      </c>
      <c r="O284" s="32">
        <f t="shared" si="155"/>
        <v>0</v>
      </c>
      <c r="P284" s="33">
        <f t="shared" si="155"/>
        <v>0</v>
      </c>
      <c r="Q284" s="33">
        <f t="shared" si="155"/>
        <v>0</v>
      </c>
      <c r="R284" s="33">
        <f t="shared" si="155"/>
        <v>0</v>
      </c>
      <c r="S284" s="34">
        <f t="shared" si="155"/>
        <v>0</v>
      </c>
      <c r="T284" s="34">
        <f t="shared" si="155"/>
        <v>0</v>
      </c>
      <c r="U284" s="35">
        <f t="shared" si="152"/>
        <v>0.51995528408603675</v>
      </c>
      <c r="V284" s="35">
        <f t="shared" si="152"/>
        <v>0.51986137567430646</v>
      </c>
      <c r="W284" s="36">
        <f t="shared" si="155"/>
        <v>0.79999989271886629</v>
      </c>
      <c r="X284" s="36">
        <f t="shared" si="155"/>
        <v>0.79996592405482236</v>
      </c>
      <c r="AG284">
        <f t="shared" si="145"/>
        <v>50.049146529274978</v>
      </c>
      <c r="AH284" s="29">
        <f t="shared" si="156"/>
        <v>0.7499999475260346</v>
      </c>
      <c r="AI284" s="29">
        <f t="shared" si="156"/>
        <v>0.79999976228529535</v>
      </c>
      <c r="AJ284" s="29">
        <f t="shared" si="156"/>
        <v>1.1499993915212556</v>
      </c>
      <c r="AK284" s="29">
        <f t="shared" si="156"/>
        <v>1.1999997234684594</v>
      </c>
      <c r="AL284" s="29">
        <f t="shared" si="156"/>
        <v>0</v>
      </c>
      <c r="AM284" s="30">
        <f t="shared" si="156"/>
        <v>0</v>
      </c>
      <c r="AN284" s="31">
        <f t="shared" si="156"/>
        <v>0.49160236273766195</v>
      </c>
      <c r="AO284" s="32">
        <f t="shared" si="156"/>
        <v>0</v>
      </c>
      <c r="AP284" s="32">
        <f t="shared" si="156"/>
        <v>0</v>
      </c>
      <c r="AQ284" s="33">
        <f t="shared" si="156"/>
        <v>0</v>
      </c>
      <c r="AR284" s="33">
        <f t="shared" si="156"/>
        <v>0</v>
      </c>
      <c r="AS284" s="33">
        <f t="shared" si="156"/>
        <v>0</v>
      </c>
      <c r="AT284" s="34">
        <f t="shared" si="156"/>
        <v>0</v>
      </c>
      <c r="AU284" s="34">
        <f t="shared" si="156"/>
        <v>0</v>
      </c>
      <c r="AV284" s="35">
        <f t="shared" si="153"/>
        <v>0.51998999766893239</v>
      </c>
      <c r="AW284" s="35">
        <f t="shared" si="153"/>
        <v>0.5199624036081204</v>
      </c>
      <c r="AX284" s="36">
        <f t="shared" si="154"/>
        <v>0.79999996076944413</v>
      </c>
      <c r="AY284" s="36">
        <f t="shared" si="154"/>
        <v>0.7999879142724321</v>
      </c>
    </row>
    <row r="285" spans="6:51" x14ac:dyDescent="0.3">
      <c r="F285">
        <v>43</v>
      </c>
      <c r="G285" s="29">
        <f t="shared" si="155"/>
        <v>0.7499997132881735</v>
      </c>
      <c r="H285" s="29">
        <f t="shared" si="155"/>
        <v>0.79999881399362127</v>
      </c>
      <c r="I285" s="29">
        <f t="shared" si="155"/>
        <v>1.1499946548456699</v>
      </c>
      <c r="J285" s="29">
        <f t="shared" si="155"/>
        <v>1.1999985742063763</v>
      </c>
      <c r="K285" s="29">
        <f t="shared" si="155"/>
        <v>0</v>
      </c>
      <c r="L285" s="30">
        <f t="shared" si="155"/>
        <v>0</v>
      </c>
      <c r="M285" s="31">
        <f t="shared" si="155"/>
        <v>0.48223686903029911</v>
      </c>
      <c r="N285" s="32">
        <f t="shared" si="155"/>
        <v>0</v>
      </c>
      <c r="O285" s="32">
        <f t="shared" si="155"/>
        <v>0</v>
      </c>
      <c r="P285" s="33">
        <f t="shared" si="155"/>
        <v>0</v>
      </c>
      <c r="Q285" s="33">
        <f t="shared" si="155"/>
        <v>0</v>
      </c>
      <c r="R285" s="33">
        <f t="shared" si="155"/>
        <v>0</v>
      </c>
      <c r="S285" s="34">
        <f t="shared" si="155"/>
        <v>0</v>
      </c>
      <c r="T285" s="34">
        <f t="shared" si="155"/>
        <v>0</v>
      </c>
      <c r="U285" s="35">
        <f t="shared" si="152"/>
        <v>0.51996341260401513</v>
      </c>
      <c r="V285" s="35">
        <f t="shared" si="152"/>
        <v>0.51988367196441398</v>
      </c>
      <c r="W285" s="36">
        <f t="shared" si="155"/>
        <v>0.79999990739124627</v>
      </c>
      <c r="X285" s="36">
        <f t="shared" si="155"/>
        <v>0.79997055299878239</v>
      </c>
      <c r="AG285">
        <f t="shared" si="145"/>
        <v>51.88345373655357</v>
      </c>
      <c r="AH285" s="29">
        <f t="shared" si="156"/>
        <v>0.74999996283859816</v>
      </c>
      <c r="AI285" s="29">
        <f t="shared" si="156"/>
        <v>0.79999983689656207</v>
      </c>
      <c r="AJ285" s="29">
        <f t="shared" si="156"/>
        <v>1.1499996266254136</v>
      </c>
      <c r="AK285" s="29">
        <f t="shared" si="156"/>
        <v>1.199999811308615</v>
      </c>
      <c r="AL285" s="29">
        <f t="shared" si="156"/>
        <v>0</v>
      </c>
      <c r="AM285" s="30">
        <f t="shared" si="156"/>
        <v>0</v>
      </c>
      <c r="AN285" s="31">
        <f t="shared" si="156"/>
        <v>0.49296550307092862</v>
      </c>
      <c r="AO285" s="32">
        <f t="shared" si="156"/>
        <v>0</v>
      </c>
      <c r="AP285" s="32">
        <f t="shared" si="156"/>
        <v>0</v>
      </c>
      <c r="AQ285" s="33">
        <f t="shared" si="156"/>
        <v>0</v>
      </c>
      <c r="AR285" s="33">
        <f t="shared" si="156"/>
        <v>0</v>
      </c>
      <c r="AS285" s="33">
        <f t="shared" si="156"/>
        <v>0</v>
      </c>
      <c r="AT285" s="34">
        <f t="shared" si="156"/>
        <v>0</v>
      </c>
      <c r="AU285" s="34">
        <f t="shared" si="156"/>
        <v>0</v>
      </c>
      <c r="AV285" s="35">
        <f t="shared" si="153"/>
        <v>0.51999262838745142</v>
      </c>
      <c r="AW285" s="35">
        <f t="shared" si="153"/>
        <v>0.51997114759977914</v>
      </c>
      <c r="AX285" s="36">
        <f t="shared" si="154"/>
        <v>0.7999999672377982</v>
      </c>
      <c r="AY285" s="36">
        <f t="shared" si="154"/>
        <v>0.79999006492782021</v>
      </c>
    </row>
    <row r="286" spans="6:51" x14ac:dyDescent="0.3">
      <c r="F286">
        <v>44</v>
      </c>
      <c r="G286" s="29">
        <f t="shared" si="155"/>
        <v>0.74999978346524487</v>
      </c>
      <c r="H286" s="29">
        <f t="shared" si="155"/>
        <v>0.79999907081639243</v>
      </c>
      <c r="I286" s="29">
        <f t="shared" si="155"/>
        <v>1.1499961870287789</v>
      </c>
      <c r="J286" s="29">
        <f t="shared" si="155"/>
        <v>1.1999988895408411</v>
      </c>
      <c r="K286" s="29">
        <f t="shared" si="155"/>
        <v>0</v>
      </c>
      <c r="L286" s="30">
        <f t="shared" si="155"/>
        <v>0</v>
      </c>
      <c r="M286" s="31">
        <f t="shared" si="155"/>
        <v>0.48413397896333044</v>
      </c>
      <c r="N286" s="32">
        <f t="shared" si="155"/>
        <v>0</v>
      </c>
      <c r="O286" s="32">
        <f t="shared" si="155"/>
        <v>0</v>
      </c>
      <c r="P286" s="33">
        <f t="shared" si="155"/>
        <v>0</v>
      </c>
      <c r="Q286" s="33">
        <f t="shared" si="155"/>
        <v>0</v>
      </c>
      <c r="R286" s="33">
        <f t="shared" si="155"/>
        <v>0</v>
      </c>
      <c r="S286" s="34">
        <f t="shared" si="155"/>
        <v>0</v>
      </c>
      <c r="T286" s="34">
        <f t="shared" si="155"/>
        <v>0</v>
      </c>
      <c r="U286" s="35">
        <f t="shared" si="152"/>
        <v>0.51996993652165291</v>
      </c>
      <c r="V286" s="35">
        <f t="shared" si="152"/>
        <v>0.5199020050814116</v>
      </c>
      <c r="W286" s="36">
        <f t="shared" si="155"/>
        <v>0.79999991950320737</v>
      </c>
      <c r="X286" s="36">
        <f t="shared" si="155"/>
        <v>0.79997442050622602</v>
      </c>
      <c r="AG286">
        <f t="shared" si="145"/>
        <v>53.57368754321287</v>
      </c>
      <c r="AH286" s="29">
        <f t="shared" si="156"/>
        <v>0.74999997212861902</v>
      </c>
      <c r="AI286" s="29">
        <f t="shared" si="156"/>
        <v>0.79999988306378378</v>
      </c>
      <c r="AJ286" s="29">
        <f t="shared" si="156"/>
        <v>1.149999755522042</v>
      </c>
      <c r="AK286" s="29">
        <f t="shared" si="156"/>
        <v>1.1999998652774038</v>
      </c>
      <c r="AL286" s="29">
        <f t="shared" si="156"/>
        <v>0</v>
      </c>
      <c r="AM286" s="30">
        <f t="shared" si="156"/>
        <v>0</v>
      </c>
      <c r="AN286" s="31">
        <f t="shared" si="156"/>
        <v>0.49398662509413377</v>
      </c>
      <c r="AO286" s="32">
        <f t="shared" si="156"/>
        <v>0</v>
      </c>
      <c r="AP286" s="32">
        <f t="shared" si="156"/>
        <v>0</v>
      </c>
      <c r="AQ286" s="33">
        <f t="shared" si="156"/>
        <v>0</v>
      </c>
      <c r="AR286" s="33">
        <f t="shared" si="156"/>
        <v>0</v>
      </c>
      <c r="AS286" s="33">
        <f t="shared" si="156"/>
        <v>0</v>
      </c>
      <c r="AT286" s="34">
        <f t="shared" si="156"/>
        <v>0</v>
      </c>
      <c r="AU286" s="34">
        <f t="shared" si="156"/>
        <v>0</v>
      </c>
      <c r="AV286" s="35">
        <f t="shared" si="153"/>
        <v>0.51999437275459359</v>
      </c>
      <c r="AW286" s="35">
        <f t="shared" si="153"/>
        <v>0.51997716372263725</v>
      </c>
      <c r="AX286" s="36">
        <f t="shared" si="154"/>
        <v>0.79999997188064187</v>
      </c>
      <c r="AY286" s="36">
        <f t="shared" si="154"/>
        <v>0.79999160940518177</v>
      </c>
    </row>
    <row r="287" spans="6:51" x14ac:dyDescent="0.3">
      <c r="F287">
        <v>45</v>
      </c>
      <c r="G287" s="29">
        <f t="shared" si="155"/>
        <v>0.74999983416559313</v>
      </c>
      <c r="H287" s="29">
        <f t="shared" si="155"/>
        <v>0.7999992680687702</v>
      </c>
      <c r="I287" s="29">
        <f t="shared" si="155"/>
        <v>1.1499972529699791</v>
      </c>
      <c r="J287" s="29">
        <f t="shared" si="155"/>
        <v>1.1999991300506572</v>
      </c>
      <c r="K287" s="29">
        <f t="shared" si="155"/>
        <v>0</v>
      </c>
      <c r="L287" s="30">
        <f t="shared" si="155"/>
        <v>0</v>
      </c>
      <c r="M287" s="31">
        <f t="shared" si="155"/>
        <v>0.48579720742675814</v>
      </c>
      <c r="N287" s="32">
        <f t="shared" si="155"/>
        <v>0</v>
      </c>
      <c r="O287" s="32">
        <f t="shared" si="155"/>
        <v>0</v>
      </c>
      <c r="P287" s="33">
        <f t="shared" si="155"/>
        <v>0</v>
      </c>
      <c r="Q287" s="33">
        <f t="shared" si="155"/>
        <v>0</v>
      </c>
      <c r="R287" s="33">
        <f t="shared" si="155"/>
        <v>0</v>
      </c>
      <c r="S287" s="34">
        <f t="shared" si="155"/>
        <v>0</v>
      </c>
      <c r="T287" s="34">
        <f t="shared" si="155"/>
        <v>0</v>
      </c>
      <c r="U287" s="35">
        <f t="shared" si="152"/>
        <v>0.51997519346260168</v>
      </c>
      <c r="V287" s="35">
        <f t="shared" si="152"/>
        <v>0.5199171338543237</v>
      </c>
      <c r="W287" s="36">
        <f t="shared" si="155"/>
        <v>0.79999992956995924</v>
      </c>
      <c r="X287" s="36">
        <f t="shared" si="155"/>
        <v>0.79997766778608259</v>
      </c>
      <c r="AG287">
        <f t="shared" si="145"/>
        <v>55.13116401707601</v>
      </c>
      <c r="AH287" s="29">
        <f t="shared" si="156"/>
        <v>0.74999997810590124</v>
      </c>
      <c r="AI287" s="29">
        <f t="shared" si="156"/>
        <v>0.79999991292010164</v>
      </c>
      <c r="AJ287" s="29">
        <f t="shared" si="156"/>
        <v>1.1499998308687178</v>
      </c>
      <c r="AK287" s="29">
        <f t="shared" si="156"/>
        <v>1.1999998999819097</v>
      </c>
      <c r="AL287" s="29">
        <f t="shared" si="156"/>
        <v>0</v>
      </c>
      <c r="AM287" s="30">
        <f t="shared" si="156"/>
        <v>0</v>
      </c>
      <c r="AN287" s="31">
        <f t="shared" si="156"/>
        <v>0.49476804873046681</v>
      </c>
      <c r="AO287" s="32">
        <f t="shared" si="156"/>
        <v>0</v>
      </c>
      <c r="AP287" s="32">
        <f t="shared" si="156"/>
        <v>0</v>
      </c>
      <c r="AQ287" s="33">
        <f t="shared" si="156"/>
        <v>0</v>
      </c>
      <c r="AR287" s="33">
        <f t="shared" si="156"/>
        <v>0</v>
      </c>
      <c r="AS287" s="33">
        <f t="shared" si="156"/>
        <v>0</v>
      </c>
      <c r="AT287" s="34">
        <f t="shared" si="156"/>
        <v>0</v>
      </c>
      <c r="AU287" s="34">
        <f t="shared" si="156"/>
        <v>0</v>
      </c>
      <c r="AV287" s="35">
        <f t="shared" si="153"/>
        <v>0.51999557153595699</v>
      </c>
      <c r="AW287" s="35">
        <f t="shared" si="153"/>
        <v>0.51998143683627096</v>
      </c>
      <c r="AX287" s="36">
        <f t="shared" si="154"/>
        <v>0.79999997532130185</v>
      </c>
      <c r="AY287" s="36">
        <f t="shared" si="154"/>
        <v>0.79999275208656018</v>
      </c>
    </row>
    <row r="288" spans="6:51" x14ac:dyDescent="0.3">
      <c r="F288">
        <v>46</v>
      </c>
      <c r="G288" s="29">
        <f t="shared" si="155"/>
        <v>0.74999987126804224</v>
      </c>
      <c r="H288" s="29">
        <f t="shared" si="155"/>
        <v>0.7999994203532147</v>
      </c>
      <c r="I288" s="29">
        <f t="shared" si="155"/>
        <v>1.1499980013538351</v>
      </c>
      <c r="J288" s="29">
        <f t="shared" si="155"/>
        <v>1.1999993145214929</v>
      </c>
      <c r="K288" s="29">
        <f t="shared" si="155"/>
        <v>0</v>
      </c>
      <c r="L288" s="30">
        <f t="shared" si="155"/>
        <v>0</v>
      </c>
      <c r="M288" s="31">
        <f t="shared" si="155"/>
        <v>0.48725797446741292</v>
      </c>
      <c r="N288" s="32">
        <f t="shared" si="155"/>
        <v>0</v>
      </c>
      <c r="O288" s="32">
        <f t="shared" si="155"/>
        <v>0</v>
      </c>
      <c r="P288" s="33">
        <f t="shared" si="155"/>
        <v>0</v>
      </c>
      <c r="Q288" s="33">
        <f t="shared" si="155"/>
        <v>0</v>
      </c>
      <c r="R288" s="33">
        <f t="shared" si="155"/>
        <v>0</v>
      </c>
      <c r="S288" s="34">
        <f t="shared" si="155"/>
        <v>0</v>
      </c>
      <c r="T288" s="34">
        <f t="shared" si="155"/>
        <v>0</v>
      </c>
      <c r="U288" s="35">
        <f t="shared" si="152"/>
        <v>0.51997944621951908</v>
      </c>
      <c r="V288" s="35">
        <f t="shared" si="152"/>
        <v>0.51992966294273746</v>
      </c>
      <c r="W288" s="36">
        <f t="shared" si="155"/>
        <v>0.79999993799144398</v>
      </c>
      <c r="X288" s="36">
        <f t="shared" si="155"/>
        <v>0.79998040736614984</v>
      </c>
      <c r="AG288">
        <f t="shared" si="145"/>
        <v>56.566310419354807</v>
      </c>
      <c r="AH288" s="29">
        <f t="shared" si="156"/>
        <v>0.74999998214295238</v>
      </c>
      <c r="AI288" s="29">
        <f t="shared" si="156"/>
        <v>0.79999993298434946</v>
      </c>
      <c r="AJ288" s="29">
        <f t="shared" si="156"/>
        <v>1.1499998773958009</v>
      </c>
      <c r="AK288" s="29">
        <f t="shared" si="156"/>
        <v>1.1999999231988094</v>
      </c>
      <c r="AL288" s="29">
        <f t="shared" si="156"/>
        <v>0</v>
      </c>
      <c r="AM288" s="30">
        <f t="shared" si="156"/>
        <v>0</v>
      </c>
      <c r="AN288" s="31">
        <f t="shared" si="156"/>
        <v>0.49537742828150455</v>
      </c>
      <c r="AO288" s="32">
        <f t="shared" si="156"/>
        <v>0</v>
      </c>
      <c r="AP288" s="32">
        <f t="shared" si="156"/>
        <v>0</v>
      </c>
      <c r="AQ288" s="33">
        <f t="shared" si="156"/>
        <v>0</v>
      </c>
      <c r="AR288" s="33">
        <f t="shared" si="156"/>
        <v>0</v>
      </c>
      <c r="AS288" s="33">
        <f t="shared" si="156"/>
        <v>0</v>
      </c>
      <c r="AT288" s="34">
        <f t="shared" si="156"/>
        <v>0</v>
      </c>
      <c r="AU288" s="34">
        <f t="shared" si="156"/>
        <v>0</v>
      </c>
      <c r="AV288" s="35">
        <f t="shared" si="153"/>
        <v>0.51999642152044001</v>
      </c>
      <c r="AW288" s="35">
        <f t="shared" si="153"/>
        <v>0.51998455739621485</v>
      </c>
      <c r="AX288" s="36">
        <f t="shared" si="154"/>
        <v>0.79999997794028643</v>
      </c>
      <c r="AY288" s="36">
        <f t="shared" si="154"/>
        <v>0.79999361926528412</v>
      </c>
    </row>
    <row r="289" spans="6:51" x14ac:dyDescent="0.3">
      <c r="F289">
        <v>47</v>
      </c>
      <c r="G289" s="29">
        <f t="shared" si="155"/>
        <v>0.74999989875923989</v>
      </c>
      <c r="H289" s="29">
        <f t="shared" si="155"/>
        <v>0.79999953852331607</v>
      </c>
      <c r="I289" s="29">
        <f t="shared" si="155"/>
        <v>1.1499985315944867</v>
      </c>
      <c r="J289" s="29">
        <f t="shared" si="155"/>
        <v>1.1999994567947432</v>
      </c>
      <c r="K289" s="29">
        <f t="shared" si="155"/>
        <v>0</v>
      </c>
      <c r="L289" s="30">
        <f t="shared" si="155"/>
        <v>0</v>
      </c>
      <c r="M289" s="31">
        <f t="shared" si="155"/>
        <v>0.48854323141252937</v>
      </c>
      <c r="N289" s="32">
        <f t="shared" si="155"/>
        <v>0</v>
      </c>
      <c r="O289" s="32">
        <f t="shared" si="155"/>
        <v>0</v>
      </c>
      <c r="P289" s="33">
        <f t="shared" si="155"/>
        <v>0</v>
      </c>
      <c r="Q289" s="33">
        <f t="shared" si="155"/>
        <v>0</v>
      </c>
      <c r="R289" s="33">
        <f t="shared" si="155"/>
        <v>0</v>
      </c>
      <c r="S289" s="34">
        <f t="shared" si="155"/>
        <v>0</v>
      </c>
      <c r="T289" s="34">
        <f t="shared" si="155"/>
        <v>0</v>
      </c>
      <c r="U289" s="35">
        <f t="shared" si="152"/>
        <v>0.51998290007761072</v>
      </c>
      <c r="V289" s="35">
        <f t="shared" si="152"/>
        <v>0.51994007572744605</v>
      </c>
      <c r="W289" s="36">
        <f t="shared" si="155"/>
        <v>0.79999994508039429</v>
      </c>
      <c r="X289" s="36">
        <f t="shared" si="155"/>
        <v>0.79998272936028414</v>
      </c>
      <c r="AG289">
        <f t="shared" si="145"/>
        <v>57.888735014870583</v>
      </c>
      <c r="AH289" s="29">
        <f t="shared" si="156"/>
        <v>0.74999998498190057</v>
      </c>
      <c r="AI289" s="29">
        <f t="shared" si="156"/>
        <v>0.79999994692804588</v>
      </c>
      <c r="AJ289" s="29">
        <f t="shared" si="156"/>
        <v>1.1499999075113945</v>
      </c>
      <c r="AK289" s="29">
        <f t="shared" si="156"/>
        <v>1.1999999392749205</v>
      </c>
      <c r="AL289" s="29">
        <f t="shared" si="156"/>
        <v>0</v>
      </c>
      <c r="AM289" s="30">
        <f t="shared" si="156"/>
        <v>0</v>
      </c>
      <c r="AN289" s="31">
        <f t="shared" si="156"/>
        <v>0.4958606418247607</v>
      </c>
      <c r="AO289" s="32">
        <f t="shared" si="156"/>
        <v>0</v>
      </c>
      <c r="AP289" s="32">
        <f t="shared" si="156"/>
        <v>0</v>
      </c>
      <c r="AQ289" s="33">
        <f t="shared" si="156"/>
        <v>0</v>
      </c>
      <c r="AR289" s="33">
        <f t="shared" si="156"/>
        <v>0</v>
      </c>
      <c r="AS289" s="33">
        <f t="shared" si="156"/>
        <v>0</v>
      </c>
      <c r="AT289" s="34">
        <f t="shared" si="156"/>
        <v>0</v>
      </c>
      <c r="AU289" s="34">
        <f t="shared" si="156"/>
        <v>0</v>
      </c>
      <c r="AV289" s="35">
        <f t="shared" si="153"/>
        <v>0.51999704091728438</v>
      </c>
      <c r="AW289" s="35">
        <f t="shared" si="153"/>
        <v>0.51998689235854256</v>
      </c>
      <c r="AX289" s="36">
        <f t="shared" si="154"/>
        <v>0.79999997997951766</v>
      </c>
      <c r="AY289" s="36">
        <f t="shared" si="154"/>
        <v>0.79999429188932891</v>
      </c>
    </row>
    <row r="290" spans="6:51" x14ac:dyDescent="0.3">
      <c r="F290">
        <v>48</v>
      </c>
      <c r="G290" s="29">
        <f t="shared" si="155"/>
        <v>0.74999991937501509</v>
      </c>
      <c r="H290" s="29">
        <f t="shared" si="155"/>
        <v>0.79999963068512447</v>
      </c>
      <c r="I290" s="29">
        <f t="shared" si="155"/>
        <v>1.1499989106966126</v>
      </c>
      <c r="J290" s="29">
        <f t="shared" si="155"/>
        <v>1.1999995671225507</v>
      </c>
      <c r="K290" s="29">
        <f t="shared" si="155"/>
        <v>0</v>
      </c>
      <c r="L290" s="30">
        <f t="shared" si="155"/>
        <v>0</v>
      </c>
      <c r="M290" s="31">
        <f t="shared" si="155"/>
        <v>0.48967611898255348</v>
      </c>
      <c r="N290" s="32">
        <f t="shared" si="155"/>
        <v>0</v>
      </c>
      <c r="O290" s="32">
        <f t="shared" si="155"/>
        <v>0</v>
      </c>
      <c r="P290" s="33">
        <f t="shared" si="155"/>
        <v>0</v>
      </c>
      <c r="Q290" s="33">
        <f t="shared" si="155"/>
        <v>0</v>
      </c>
      <c r="R290" s="33">
        <f t="shared" si="155"/>
        <v>0</v>
      </c>
      <c r="S290" s="34">
        <f t="shared" si="155"/>
        <v>0</v>
      </c>
      <c r="T290" s="34">
        <f t="shared" si="155"/>
        <v>0</v>
      </c>
      <c r="U290" s="35">
        <f t="shared" ref="U290:V305" si="157">$C$5/100*U$163*U218</f>
        <v>0.51998571597647636</v>
      </c>
      <c r="V290" s="35">
        <f t="shared" si="157"/>
        <v>0.5199487598906205</v>
      </c>
      <c r="W290" s="36">
        <f t="shared" si="155"/>
        <v>0.7999999510830671</v>
      </c>
      <c r="X290" s="36">
        <f>X218*X$163</f>
        <v>0.79998470628013119</v>
      </c>
      <c r="AG290">
        <f t="shared" si="145"/>
        <v>59.107291399116981</v>
      </c>
      <c r="AH290" s="29">
        <f t="shared" si="156"/>
        <v>0.74999998704702642</v>
      </c>
      <c r="AI290" s="29">
        <f t="shared" si="156"/>
        <v>0.79999995690727743</v>
      </c>
      <c r="AJ290" s="29">
        <f t="shared" si="156"/>
        <v>1.1499999278109545</v>
      </c>
      <c r="AK290" s="29">
        <f t="shared" si="156"/>
        <v>1.1999999507467503</v>
      </c>
      <c r="AL290" s="29">
        <f t="shared" si="156"/>
        <v>0</v>
      </c>
      <c r="AM290" s="30">
        <f t="shared" si="156"/>
        <v>0</v>
      </c>
      <c r="AN290" s="31">
        <f t="shared" si="156"/>
        <v>0.49624952396224892</v>
      </c>
      <c r="AO290" s="32">
        <f t="shared" si="156"/>
        <v>0</v>
      </c>
      <c r="AP290" s="32">
        <f t="shared" si="156"/>
        <v>0</v>
      </c>
      <c r="AQ290" s="33">
        <f t="shared" si="156"/>
        <v>0</v>
      </c>
      <c r="AR290" s="33">
        <f t="shared" si="156"/>
        <v>0</v>
      </c>
      <c r="AS290" s="33">
        <f t="shared" si="156"/>
        <v>0</v>
      </c>
      <c r="AT290" s="34">
        <f t="shared" si="156"/>
        <v>0</v>
      </c>
      <c r="AU290" s="34">
        <f t="shared" si="156"/>
        <v>0</v>
      </c>
      <c r="AV290" s="35">
        <f t="shared" ref="AV290:AW305" si="158">$C$5/100*AV$163*AV218</f>
        <v>0.51999750327007288</v>
      </c>
      <c r="AW290" s="35">
        <f t="shared" si="158"/>
        <v>0.5199886772119483</v>
      </c>
      <c r="AX290" s="36">
        <f t="shared" ref="AX290:AY305" si="159">AX218*AX$163</f>
        <v>0.79999998159831043</v>
      </c>
      <c r="AY290" s="36">
        <f t="shared" si="159"/>
        <v>0.79999482353581952</v>
      </c>
    </row>
    <row r="291" spans="6:51" x14ac:dyDescent="0.3">
      <c r="F291">
        <v>49</v>
      </c>
      <c r="G291" s="29">
        <f t="shared" ref="G291:X306" si="160">G219*G$163</f>
        <v>0.74999993501479045</v>
      </c>
      <c r="H291" s="29">
        <f t="shared" si="160"/>
        <v>0.79999970292164169</v>
      </c>
      <c r="I291" s="29">
        <f t="shared" si="160"/>
        <v>1.1499991841861938</v>
      </c>
      <c r="J291" s="29">
        <f t="shared" si="160"/>
        <v>1.1999996531381429</v>
      </c>
      <c r="K291" s="29">
        <f t="shared" si="160"/>
        <v>0</v>
      </c>
      <c r="L291" s="30">
        <f t="shared" si="160"/>
        <v>0</v>
      </c>
      <c r="M291" s="31">
        <f t="shared" si="160"/>
        <v>0.49067652717991134</v>
      </c>
      <c r="N291" s="32">
        <f t="shared" si="160"/>
        <v>0</v>
      </c>
      <c r="O291" s="32">
        <f t="shared" si="160"/>
        <v>0</v>
      </c>
      <c r="P291" s="33">
        <f t="shared" si="160"/>
        <v>0</v>
      </c>
      <c r="Q291" s="33">
        <f t="shared" si="160"/>
        <v>0</v>
      </c>
      <c r="R291" s="33">
        <f t="shared" si="160"/>
        <v>0</v>
      </c>
      <c r="S291" s="34">
        <f t="shared" si="160"/>
        <v>0</v>
      </c>
      <c r="T291" s="34">
        <f t="shared" si="160"/>
        <v>0</v>
      </c>
      <c r="U291" s="35">
        <f t="shared" si="157"/>
        <v>0.51998802054228566</v>
      </c>
      <c r="V291" s="35">
        <f t="shared" si="157"/>
        <v>0.51995602736768631</v>
      </c>
      <c r="W291" s="36">
        <f t="shared" si="160"/>
        <v>0.79999995619468323</v>
      </c>
      <c r="X291" s="36">
        <f t="shared" si="160"/>
        <v>0.79998639674744165</v>
      </c>
      <c r="AG291">
        <f t="shared" si="145"/>
        <v>60.230137772832911</v>
      </c>
      <c r="AH291" s="29">
        <f t="shared" ref="AH291:AU306" si="161">AH219*AH$163</f>
        <v>0.74999998859279005</v>
      </c>
      <c r="AI291" s="29">
        <f t="shared" si="161"/>
        <v>0.79999996423613662</v>
      </c>
      <c r="AJ291" s="29">
        <f t="shared" si="161"/>
        <v>1.149999941982162</v>
      </c>
      <c r="AK291" s="29">
        <f t="shared" si="161"/>
        <v>1.1999999591520434</v>
      </c>
      <c r="AL291" s="29">
        <f t="shared" si="161"/>
        <v>0</v>
      </c>
      <c r="AM291" s="30">
        <f t="shared" si="161"/>
        <v>0</v>
      </c>
      <c r="AN291" s="31">
        <f t="shared" si="161"/>
        <v>0.49656663191489858</v>
      </c>
      <c r="AO291" s="32">
        <f t="shared" si="161"/>
        <v>0</v>
      </c>
      <c r="AP291" s="32">
        <f t="shared" si="161"/>
        <v>0</v>
      </c>
      <c r="AQ291" s="33">
        <f t="shared" si="161"/>
        <v>0</v>
      </c>
      <c r="AR291" s="33">
        <f t="shared" si="161"/>
        <v>0</v>
      </c>
      <c r="AS291" s="33">
        <f t="shared" si="161"/>
        <v>0</v>
      </c>
      <c r="AT291" s="34">
        <f t="shared" si="161"/>
        <v>0</v>
      </c>
      <c r="AU291" s="34">
        <f t="shared" si="161"/>
        <v>0</v>
      </c>
      <c r="AV291" s="35">
        <f t="shared" si="158"/>
        <v>0.51999785579257751</v>
      </c>
      <c r="AW291" s="35">
        <f t="shared" si="158"/>
        <v>0.51999006748024201</v>
      </c>
      <c r="AX291" s="36">
        <f t="shared" si="159"/>
        <v>0.79999998290484298</v>
      </c>
      <c r="AY291" s="36">
        <f t="shared" si="159"/>
        <v>0.79999525068573729</v>
      </c>
    </row>
    <row r="292" spans="6:51" x14ac:dyDescent="0.3">
      <c r="F292">
        <v>50</v>
      </c>
      <c r="G292" s="29">
        <f t="shared" si="160"/>
        <v>0.74999994701234396</v>
      </c>
      <c r="H292" s="29">
        <f t="shared" si="160"/>
        <v>0.79999975981936933</v>
      </c>
      <c r="I292" s="29">
        <f t="shared" si="160"/>
        <v>1.1499993832463702</v>
      </c>
      <c r="J292" s="29">
        <f t="shared" si="160"/>
        <v>1.1999997205541471</v>
      </c>
      <c r="K292" s="29">
        <f t="shared" si="160"/>
        <v>0</v>
      </c>
      <c r="L292" s="30">
        <f t="shared" si="160"/>
        <v>0</v>
      </c>
      <c r="M292" s="31">
        <f t="shared" si="160"/>
        <v>0.4915615714169832</v>
      </c>
      <c r="N292" s="32">
        <f t="shared" si="160"/>
        <v>0</v>
      </c>
      <c r="O292" s="32">
        <f t="shared" si="160"/>
        <v>0</v>
      </c>
      <c r="P292" s="33">
        <f t="shared" si="160"/>
        <v>0</v>
      </c>
      <c r="Q292" s="33">
        <f t="shared" si="160"/>
        <v>0</v>
      </c>
      <c r="R292" s="33">
        <f t="shared" si="160"/>
        <v>0</v>
      </c>
      <c r="S292" s="34">
        <f t="shared" si="160"/>
        <v>0</v>
      </c>
      <c r="T292" s="34">
        <f t="shared" si="160"/>
        <v>0</v>
      </c>
      <c r="U292" s="35">
        <f t="shared" si="157"/>
        <v>0.51998991375930681</v>
      </c>
      <c r="V292" s="35">
        <f t="shared" si="157"/>
        <v>0.51996212995448998</v>
      </c>
      <c r="W292" s="36">
        <f t="shared" si="160"/>
        <v>0.79999996057100731</v>
      </c>
      <c r="X292" s="36">
        <f t="shared" si="160"/>
        <v>0.79998784837189219</v>
      </c>
      <c r="AG292">
        <f t="shared" si="145"/>
        <v>61.264791560927208</v>
      </c>
      <c r="AH292" s="29">
        <f t="shared" si="161"/>
        <v>0.74999998977825344</v>
      </c>
      <c r="AI292" s="29">
        <f t="shared" si="161"/>
        <v>0.79999996974256027</v>
      </c>
      <c r="AJ292" s="29">
        <f t="shared" si="161"/>
        <v>1.149999952180758</v>
      </c>
      <c r="AK292" s="29">
        <f t="shared" si="161"/>
        <v>1.1999999654553162</v>
      </c>
      <c r="AL292" s="29">
        <f t="shared" si="161"/>
        <v>0</v>
      </c>
      <c r="AM292" s="30">
        <f t="shared" si="161"/>
        <v>0</v>
      </c>
      <c r="AN292" s="31">
        <f t="shared" si="161"/>
        <v>0.49682825725592894</v>
      </c>
      <c r="AO292" s="32">
        <f t="shared" si="161"/>
        <v>0</v>
      </c>
      <c r="AP292" s="32">
        <f t="shared" si="161"/>
        <v>0</v>
      </c>
      <c r="AQ292" s="33">
        <f t="shared" si="161"/>
        <v>0</v>
      </c>
      <c r="AR292" s="33">
        <f t="shared" si="161"/>
        <v>0</v>
      </c>
      <c r="AS292" s="33">
        <f t="shared" si="161"/>
        <v>0</v>
      </c>
      <c r="AT292" s="34">
        <f t="shared" si="161"/>
        <v>0</v>
      </c>
      <c r="AU292" s="34">
        <f t="shared" si="161"/>
        <v>0</v>
      </c>
      <c r="AV292" s="35">
        <f t="shared" si="158"/>
        <v>0.51999812966112247</v>
      </c>
      <c r="AW292" s="35">
        <f t="shared" si="158"/>
        <v>0.51999116856056748</v>
      </c>
      <c r="AX292" s="36">
        <f t="shared" si="159"/>
        <v>0.79999998397457173</v>
      </c>
      <c r="AY292" s="36">
        <f t="shared" si="159"/>
        <v>0.79999559881220916</v>
      </c>
    </row>
    <row r="293" spans="6:51" x14ac:dyDescent="0.3">
      <c r="F293">
        <v>51</v>
      </c>
      <c r="G293" s="29">
        <f t="shared" si="160"/>
        <v>0.74999995631466121</v>
      </c>
      <c r="H293" s="29">
        <f t="shared" si="160"/>
        <v>0.79999980485271049</v>
      </c>
      <c r="I293" s="29">
        <f t="shared" si="160"/>
        <v>1.149999529409125</v>
      </c>
      <c r="J293" s="29">
        <f t="shared" si="160"/>
        <v>1.1999997736676213</v>
      </c>
      <c r="K293" s="29">
        <f t="shared" si="160"/>
        <v>0</v>
      </c>
      <c r="L293" s="30">
        <f t="shared" si="160"/>
        <v>0</v>
      </c>
      <c r="M293" s="31">
        <f t="shared" si="160"/>
        <v>0.49234599733686013</v>
      </c>
      <c r="N293" s="32">
        <f t="shared" si="160"/>
        <v>0</v>
      </c>
      <c r="O293" s="32">
        <f t="shared" si="160"/>
        <v>0</v>
      </c>
      <c r="P293" s="33">
        <f t="shared" si="160"/>
        <v>0</v>
      </c>
      <c r="Q293" s="33">
        <f t="shared" si="160"/>
        <v>0</v>
      </c>
      <c r="R293" s="33">
        <f t="shared" si="160"/>
        <v>0</v>
      </c>
      <c r="S293" s="34">
        <f t="shared" si="160"/>
        <v>0</v>
      </c>
      <c r="T293" s="34">
        <f t="shared" si="160"/>
        <v>0</v>
      </c>
      <c r="U293" s="35">
        <f t="shared" si="157"/>
        <v>0.51999147485542063</v>
      </c>
      <c r="V293" s="35">
        <f t="shared" si="157"/>
        <v>0.51996727155154387</v>
      </c>
      <c r="W293" s="36">
        <f t="shared" si="160"/>
        <v>0.79999996433709697</v>
      </c>
      <c r="X293" s="36">
        <f t="shared" si="160"/>
        <v>0.79998909999248857</v>
      </c>
      <c r="AG293">
        <f t="shared" si="145"/>
        <v>62.218179741427043</v>
      </c>
      <c r="AH293" s="29">
        <f t="shared" si="161"/>
        <v>0.74999999070649381</v>
      </c>
      <c r="AI293" s="29">
        <f t="shared" si="161"/>
        <v>0.79999997396393285</v>
      </c>
      <c r="AJ293" s="29">
        <f t="shared" si="161"/>
        <v>1.1499999597175108</v>
      </c>
      <c r="AK293" s="29">
        <f t="shared" si="161"/>
        <v>1.1999999702802364</v>
      </c>
      <c r="AL293" s="29">
        <f t="shared" si="161"/>
        <v>0</v>
      </c>
      <c r="AM293" s="30">
        <f t="shared" si="161"/>
        <v>0</v>
      </c>
      <c r="AN293" s="31">
        <f t="shared" si="161"/>
        <v>0.49704637331797713</v>
      </c>
      <c r="AO293" s="32">
        <f t="shared" si="161"/>
        <v>0</v>
      </c>
      <c r="AP293" s="32">
        <f t="shared" si="161"/>
        <v>0</v>
      </c>
      <c r="AQ293" s="33">
        <f t="shared" si="161"/>
        <v>0</v>
      </c>
      <c r="AR293" s="33">
        <f t="shared" si="161"/>
        <v>0</v>
      </c>
      <c r="AS293" s="33">
        <f t="shared" si="161"/>
        <v>0</v>
      </c>
      <c r="AT293" s="34">
        <f t="shared" si="161"/>
        <v>0</v>
      </c>
      <c r="AU293" s="34">
        <f t="shared" si="161"/>
        <v>0</v>
      </c>
      <c r="AV293" s="35">
        <f t="shared" si="158"/>
        <v>0.5199983459909806</v>
      </c>
      <c r="AW293" s="35">
        <f t="shared" si="158"/>
        <v>0.51999205356075029</v>
      </c>
      <c r="AX293" s="36">
        <f t="shared" si="159"/>
        <v>0.79999998486139257</v>
      </c>
      <c r="AY293" s="36">
        <f t="shared" si="159"/>
        <v>0.7999958861057791</v>
      </c>
    </row>
    <row r="294" spans="6:51" x14ac:dyDescent="0.3">
      <c r="F294">
        <v>52</v>
      </c>
      <c r="G294" s="29">
        <f t="shared" si="160"/>
        <v>0.74999996360135968</v>
      </c>
      <c r="H294" s="29">
        <f t="shared" si="160"/>
        <v>0.79999984066585539</v>
      </c>
      <c r="I294" s="29">
        <f t="shared" si="160"/>
        <v>1.1499996376622854</v>
      </c>
      <c r="J294" s="29">
        <f t="shared" si="160"/>
        <v>1.1999998157270906</v>
      </c>
      <c r="K294" s="29">
        <f t="shared" si="160"/>
        <v>0</v>
      </c>
      <c r="L294" s="30">
        <f t="shared" si="160"/>
        <v>0</v>
      </c>
      <c r="M294" s="31">
        <f t="shared" si="160"/>
        <v>0.49304252500791418</v>
      </c>
      <c r="N294" s="32">
        <f t="shared" si="160"/>
        <v>0</v>
      </c>
      <c r="O294" s="32">
        <f t="shared" si="160"/>
        <v>0</v>
      </c>
      <c r="P294" s="33">
        <f t="shared" si="160"/>
        <v>0</v>
      </c>
      <c r="Q294" s="33">
        <f t="shared" si="160"/>
        <v>0</v>
      </c>
      <c r="R294" s="33">
        <f t="shared" si="160"/>
        <v>0</v>
      </c>
      <c r="S294" s="34">
        <f t="shared" si="160"/>
        <v>0</v>
      </c>
      <c r="T294" s="34">
        <f t="shared" si="160"/>
        <v>0</v>
      </c>
      <c r="U294" s="35">
        <f t="shared" si="157"/>
        <v>0.51999276683220785</v>
      </c>
      <c r="V294" s="35">
        <f t="shared" si="157"/>
        <v>0.51997161779814871</v>
      </c>
      <c r="W294" s="36">
        <f t="shared" si="160"/>
        <v>0.79999996759395797</v>
      </c>
      <c r="X294" s="36">
        <f t="shared" si="160"/>
        <v>0.79999018343133221</v>
      </c>
      <c r="AG294">
        <f t="shared" si="145"/>
        <v>63.096685221401138</v>
      </c>
      <c r="AH294" s="29">
        <f t="shared" si="161"/>
        <v>0.74999999144645035</v>
      </c>
      <c r="AI294" s="29">
        <f t="shared" si="161"/>
        <v>0.79999997725850902</v>
      </c>
      <c r="AJ294" s="29">
        <f t="shared" si="161"/>
        <v>1.1499999654177329</v>
      </c>
      <c r="AK294" s="29">
        <f t="shared" si="161"/>
        <v>1.1999999740412495</v>
      </c>
      <c r="AL294" s="29">
        <f t="shared" si="161"/>
        <v>0</v>
      </c>
      <c r="AM294" s="30">
        <f t="shared" si="161"/>
        <v>0</v>
      </c>
      <c r="AN294" s="31">
        <f t="shared" si="161"/>
        <v>0.49722992140227501</v>
      </c>
      <c r="AO294" s="32">
        <f t="shared" si="161"/>
        <v>0</v>
      </c>
      <c r="AP294" s="32">
        <f t="shared" si="161"/>
        <v>0</v>
      </c>
      <c r="AQ294" s="33">
        <f t="shared" si="161"/>
        <v>0</v>
      </c>
      <c r="AR294" s="33">
        <f t="shared" si="161"/>
        <v>0</v>
      </c>
      <c r="AS294" s="33">
        <f t="shared" si="161"/>
        <v>0</v>
      </c>
      <c r="AT294" s="34">
        <f t="shared" si="161"/>
        <v>0</v>
      </c>
      <c r="AU294" s="34">
        <f t="shared" si="161"/>
        <v>0</v>
      </c>
      <c r="AV294" s="35">
        <f t="shared" si="158"/>
        <v>0.51999851941476649</v>
      </c>
      <c r="AW294" s="35">
        <f t="shared" si="158"/>
        <v>0.51999277426999324</v>
      </c>
      <c r="AX294" s="36">
        <f t="shared" si="159"/>
        <v>0.79999998560462204</v>
      </c>
      <c r="AY294" s="36">
        <f t="shared" si="159"/>
        <v>0.79999612582036106</v>
      </c>
    </row>
    <row r="295" spans="6:51" x14ac:dyDescent="0.3">
      <c r="F295">
        <v>53</v>
      </c>
      <c r="G295" s="29">
        <f t="shared" si="160"/>
        <v>0.74999996936527891</v>
      </c>
      <c r="H295" s="29">
        <f t="shared" si="160"/>
        <v>0.79999986928040689</v>
      </c>
      <c r="I295" s="29">
        <f t="shared" si="160"/>
        <v>1.1499997185221162</v>
      </c>
      <c r="J295" s="29">
        <f t="shared" si="160"/>
        <v>1.1999998492005908</v>
      </c>
      <c r="K295" s="29">
        <f t="shared" si="160"/>
        <v>0</v>
      </c>
      <c r="L295" s="30">
        <f t="shared" si="160"/>
        <v>0</v>
      </c>
      <c r="M295" s="31">
        <f t="shared" si="160"/>
        <v>0.49366214162360844</v>
      </c>
      <c r="N295" s="32">
        <f t="shared" si="160"/>
        <v>0</v>
      </c>
      <c r="O295" s="32">
        <f t="shared" si="160"/>
        <v>0</v>
      </c>
      <c r="P295" s="33">
        <f t="shared" si="160"/>
        <v>0</v>
      </c>
      <c r="Q295" s="33">
        <f t="shared" si="160"/>
        <v>0</v>
      </c>
      <c r="R295" s="33">
        <f t="shared" si="160"/>
        <v>0</v>
      </c>
      <c r="S295" s="34">
        <f t="shared" si="160"/>
        <v>0</v>
      </c>
      <c r="T295" s="34">
        <f t="shared" si="160"/>
        <v>0</v>
      </c>
      <c r="U295" s="35">
        <f t="shared" si="157"/>
        <v>0.51999383996318937</v>
      </c>
      <c r="V295" s="35">
        <f t="shared" si="157"/>
        <v>0.51997530367507561</v>
      </c>
      <c r="W295" s="36">
        <f t="shared" si="160"/>
        <v>0.79999997042363957</v>
      </c>
      <c r="X295" s="36">
        <f t="shared" si="160"/>
        <v>0.7999911248720355</v>
      </c>
      <c r="AG295">
        <f t="shared" si="145"/>
        <v>63.906189570343123</v>
      </c>
      <c r="AH295" s="29">
        <f t="shared" si="161"/>
        <v>0.74999999204552914</v>
      </c>
      <c r="AI295" s="29">
        <f t="shared" si="161"/>
        <v>0.79999997987096227</v>
      </c>
      <c r="AJ295" s="29">
        <f t="shared" si="161"/>
        <v>1.1499999698174928</v>
      </c>
      <c r="AK295" s="29">
        <f t="shared" si="161"/>
        <v>1.1999999770206342</v>
      </c>
      <c r="AL295" s="29">
        <f t="shared" si="161"/>
        <v>0</v>
      </c>
      <c r="AM295" s="30">
        <f t="shared" si="161"/>
        <v>0</v>
      </c>
      <c r="AN295" s="31">
        <f t="shared" si="161"/>
        <v>0.49738567709271969</v>
      </c>
      <c r="AO295" s="32">
        <f t="shared" si="161"/>
        <v>0</v>
      </c>
      <c r="AP295" s="32">
        <f t="shared" si="161"/>
        <v>0</v>
      </c>
      <c r="AQ295" s="33">
        <f t="shared" si="161"/>
        <v>0</v>
      </c>
      <c r="AR295" s="33">
        <f t="shared" si="161"/>
        <v>0</v>
      </c>
      <c r="AS295" s="33">
        <f t="shared" si="161"/>
        <v>0</v>
      </c>
      <c r="AT295" s="34">
        <f t="shared" si="161"/>
        <v>0</v>
      </c>
      <c r="AU295" s="34">
        <f t="shared" si="161"/>
        <v>0</v>
      </c>
      <c r="AV295" s="35">
        <f t="shared" si="158"/>
        <v>0.51999866028557695</v>
      </c>
      <c r="AW295" s="35">
        <f t="shared" si="158"/>
        <v>0.51999336808308294</v>
      </c>
      <c r="AX295" s="36">
        <f t="shared" si="159"/>
        <v>0.79999998623348578</v>
      </c>
      <c r="AY295" s="36">
        <f t="shared" si="159"/>
        <v>0.7999963277893718</v>
      </c>
    </row>
    <row r="296" spans="6:51" x14ac:dyDescent="0.3">
      <c r="F296">
        <v>54</v>
      </c>
      <c r="G296" s="29">
        <f t="shared" si="160"/>
        <v>0.74999997396743256</v>
      </c>
      <c r="H296" s="29">
        <f t="shared" si="160"/>
        <v>0.79999989224898738</v>
      </c>
      <c r="I296" s="29">
        <f t="shared" si="160"/>
        <v>1.1499997794260344</v>
      </c>
      <c r="J296" s="29">
        <f t="shared" si="160"/>
        <v>1.199999875972366</v>
      </c>
      <c r="K296" s="29">
        <f t="shared" si="160"/>
        <v>0</v>
      </c>
      <c r="L296" s="30">
        <f t="shared" si="160"/>
        <v>0</v>
      </c>
      <c r="M296" s="31">
        <f t="shared" si="160"/>
        <v>0.49421435049387641</v>
      </c>
      <c r="N296" s="32">
        <f t="shared" si="160"/>
        <v>0</v>
      </c>
      <c r="O296" s="32">
        <f t="shared" si="160"/>
        <v>0</v>
      </c>
      <c r="P296" s="33">
        <f t="shared" si="160"/>
        <v>0</v>
      </c>
      <c r="Q296" s="33">
        <f t="shared" si="160"/>
        <v>0</v>
      </c>
      <c r="R296" s="33">
        <f t="shared" si="160"/>
        <v>0</v>
      </c>
      <c r="S296" s="34">
        <f t="shared" si="160"/>
        <v>0</v>
      </c>
      <c r="T296" s="34">
        <f t="shared" si="160"/>
        <v>0</v>
      </c>
      <c r="U296" s="35">
        <f t="shared" si="157"/>
        <v>0.51999473450409872</v>
      </c>
      <c r="V296" s="35">
        <f t="shared" si="157"/>
        <v>0.51997843952178524</v>
      </c>
      <c r="W296" s="36">
        <f t="shared" si="160"/>
        <v>0.79999997289316116</v>
      </c>
      <c r="X296" s="36">
        <f t="shared" si="160"/>
        <v>0.79999194594790923</v>
      </c>
      <c r="AG296">
        <f t="shared" si="145"/>
        <v>64.65211239711401</v>
      </c>
      <c r="AH296" s="29">
        <f t="shared" si="161"/>
        <v>0.74999999253714222</v>
      </c>
      <c r="AI296" s="29">
        <f t="shared" si="161"/>
        <v>0.79999998197209032</v>
      </c>
      <c r="AJ296" s="29">
        <f t="shared" si="161"/>
        <v>1.1499999732748114</v>
      </c>
      <c r="AK296" s="29">
        <f t="shared" si="161"/>
        <v>1.1999999794149827</v>
      </c>
      <c r="AL296" s="29">
        <f t="shared" si="161"/>
        <v>0</v>
      </c>
      <c r="AM296" s="30">
        <f t="shared" si="161"/>
        <v>0</v>
      </c>
      <c r="AN296" s="31">
        <f t="shared" si="161"/>
        <v>0.49751884441812833</v>
      </c>
      <c r="AO296" s="32">
        <f t="shared" si="161"/>
        <v>0</v>
      </c>
      <c r="AP296" s="32">
        <f t="shared" si="161"/>
        <v>0</v>
      </c>
      <c r="AQ296" s="33">
        <f t="shared" si="161"/>
        <v>0</v>
      </c>
      <c r="AR296" s="33">
        <f t="shared" si="161"/>
        <v>0</v>
      </c>
      <c r="AS296" s="33">
        <f t="shared" si="161"/>
        <v>0</v>
      </c>
      <c r="AT296" s="34">
        <f t="shared" si="161"/>
        <v>0</v>
      </c>
      <c r="AU296" s="34">
        <f t="shared" si="161"/>
        <v>0</v>
      </c>
      <c r="AV296" s="35">
        <f t="shared" si="158"/>
        <v>0.51999877606831701</v>
      </c>
      <c r="AW296" s="35">
        <f t="shared" si="158"/>
        <v>0.51999386247498847</v>
      </c>
      <c r="AX296" s="36">
        <f t="shared" si="159"/>
        <v>0.79999998677007866</v>
      </c>
      <c r="AY296" s="36">
        <f t="shared" si="159"/>
        <v>0.79999649942881379</v>
      </c>
    </row>
    <row r="297" spans="6:51" x14ac:dyDescent="0.3">
      <c r="F297">
        <v>55</v>
      </c>
      <c r="G297" s="29">
        <f t="shared" si="160"/>
        <v>0.74999997767485893</v>
      </c>
      <c r="H297" s="29">
        <f t="shared" si="160"/>
        <v>0.79999991076937671</v>
      </c>
      <c r="I297" s="29">
        <f t="shared" si="160"/>
        <v>1.1499998256753505</v>
      </c>
      <c r="J297" s="29">
        <f t="shared" si="160"/>
        <v>1.1999998974878927</v>
      </c>
      <c r="K297" s="29">
        <f t="shared" si="160"/>
        <v>0</v>
      </c>
      <c r="L297" s="30">
        <f t="shared" si="160"/>
        <v>0</v>
      </c>
      <c r="M297" s="31">
        <f t="shared" si="160"/>
        <v>0.49470738295355166</v>
      </c>
      <c r="N297" s="32">
        <f t="shared" si="160"/>
        <v>0</v>
      </c>
      <c r="O297" s="32">
        <f t="shared" si="160"/>
        <v>0</v>
      </c>
      <c r="P297" s="33">
        <f t="shared" si="160"/>
        <v>0</v>
      </c>
      <c r="Q297" s="33">
        <f t="shared" si="160"/>
        <v>0</v>
      </c>
      <c r="R297" s="33">
        <f t="shared" si="160"/>
        <v>0</v>
      </c>
      <c r="S297" s="34">
        <f t="shared" si="160"/>
        <v>0</v>
      </c>
      <c r="T297" s="34">
        <f t="shared" si="160"/>
        <v>0</v>
      </c>
      <c r="U297" s="35">
        <f t="shared" si="157"/>
        <v>0.51999548279953489</v>
      </c>
      <c r="V297" s="35">
        <f t="shared" si="157"/>
        <v>0.51998111581278483</v>
      </c>
      <c r="W297" s="36">
        <f t="shared" si="160"/>
        <v>0.79999997505755693</v>
      </c>
      <c r="X297" s="36">
        <f t="shared" si="160"/>
        <v>0.79999266460474705</v>
      </c>
      <c r="AG297">
        <f t="shared" si="145"/>
        <v>65.339447634071149</v>
      </c>
      <c r="AH297" s="29">
        <f t="shared" si="161"/>
        <v>0.74999999294535968</v>
      </c>
      <c r="AI297" s="29">
        <f t="shared" si="161"/>
        <v>0.79999998368351366</v>
      </c>
      <c r="AJ297" s="29">
        <f t="shared" si="161"/>
        <v>1.1499999760348487</v>
      </c>
      <c r="AK297" s="29">
        <f t="shared" si="161"/>
        <v>1.1999999813640068</v>
      </c>
      <c r="AL297" s="29">
        <f t="shared" si="161"/>
        <v>0</v>
      </c>
      <c r="AM297" s="30">
        <f t="shared" si="161"/>
        <v>0</v>
      </c>
      <c r="AN297" s="31">
        <f t="shared" si="161"/>
        <v>0.4976334702486172</v>
      </c>
      <c r="AO297" s="32">
        <f t="shared" si="161"/>
        <v>0</v>
      </c>
      <c r="AP297" s="32">
        <f t="shared" si="161"/>
        <v>0</v>
      </c>
      <c r="AQ297" s="33">
        <f t="shared" si="161"/>
        <v>0</v>
      </c>
      <c r="AR297" s="33">
        <f t="shared" si="161"/>
        <v>0</v>
      </c>
      <c r="AS297" s="33">
        <f t="shared" si="161"/>
        <v>0</v>
      </c>
      <c r="AT297" s="34">
        <f t="shared" si="161"/>
        <v>0</v>
      </c>
      <c r="AU297" s="34">
        <f t="shared" si="161"/>
        <v>0</v>
      </c>
      <c r="AV297" s="35">
        <f t="shared" si="158"/>
        <v>0.51999887223898178</v>
      </c>
      <c r="AW297" s="35">
        <f t="shared" si="158"/>
        <v>0.5199942779555724</v>
      </c>
      <c r="AX297" s="36">
        <f t="shared" si="159"/>
        <v>0.79999998723136134</v>
      </c>
      <c r="AY297" s="36">
        <f t="shared" si="159"/>
        <v>0.79999664641519508</v>
      </c>
    </row>
    <row r="298" spans="6:51" x14ac:dyDescent="0.3">
      <c r="F298">
        <v>56</v>
      </c>
      <c r="G298" s="29">
        <f t="shared" si="160"/>
        <v>0.74999998068695117</v>
      </c>
      <c r="H298" s="29">
        <f t="shared" si="160"/>
        <v>0.79999992576969414</v>
      </c>
      <c r="I298" s="29">
        <f t="shared" si="160"/>
        <v>1.1499998610781044</v>
      </c>
      <c r="J298" s="29">
        <f t="shared" si="160"/>
        <v>1.1999999148613163</v>
      </c>
      <c r="K298" s="29">
        <f t="shared" si="160"/>
        <v>0</v>
      </c>
      <c r="L298" s="30">
        <f t="shared" si="160"/>
        <v>0</v>
      </c>
      <c r="M298" s="31">
        <f t="shared" si="160"/>
        <v>0.4951483788161738</v>
      </c>
      <c r="N298" s="32">
        <f t="shared" si="160"/>
        <v>0</v>
      </c>
      <c r="O298" s="32">
        <f t="shared" si="160"/>
        <v>0</v>
      </c>
      <c r="P298" s="33">
        <f t="shared" si="160"/>
        <v>0</v>
      </c>
      <c r="Q298" s="33">
        <f t="shared" si="160"/>
        <v>0</v>
      </c>
      <c r="R298" s="33">
        <f t="shared" si="160"/>
        <v>0</v>
      </c>
      <c r="S298" s="34">
        <f t="shared" si="160"/>
        <v>0</v>
      </c>
      <c r="T298" s="34">
        <f t="shared" si="160"/>
        <v>0</v>
      </c>
      <c r="U298" s="35">
        <f t="shared" si="157"/>
        <v>0.51999611092576359</v>
      </c>
      <c r="V298" s="35">
        <f t="shared" si="157"/>
        <v>0.51998340696010237</v>
      </c>
      <c r="W298" s="36">
        <f t="shared" si="160"/>
        <v>0.79999997696225089</v>
      </c>
      <c r="X298" s="36">
        <f t="shared" si="160"/>
        <v>0.79999329578779044</v>
      </c>
      <c r="AG298">
        <f t="shared" si="145"/>
        <v>65.972796971304959</v>
      </c>
      <c r="AH298" s="29">
        <f t="shared" si="161"/>
        <v>0.74999999328786537</v>
      </c>
      <c r="AI298" s="29">
        <f t="shared" si="161"/>
        <v>0.79999998509341841</v>
      </c>
      <c r="AJ298" s="29">
        <f t="shared" si="161"/>
        <v>1.1499999782693051</v>
      </c>
      <c r="AK298" s="29">
        <f t="shared" si="161"/>
        <v>1.1999999829688379</v>
      </c>
      <c r="AL298" s="29">
        <f t="shared" si="161"/>
        <v>0</v>
      </c>
      <c r="AM298" s="30">
        <f t="shared" si="161"/>
        <v>0</v>
      </c>
      <c r="AN298" s="31">
        <f t="shared" si="161"/>
        <v>0.49773273784199562</v>
      </c>
      <c r="AO298" s="32">
        <f t="shared" si="161"/>
        <v>0</v>
      </c>
      <c r="AP298" s="32">
        <f t="shared" si="161"/>
        <v>0</v>
      </c>
      <c r="AQ298" s="33">
        <f t="shared" si="161"/>
        <v>0</v>
      </c>
      <c r="AR298" s="33">
        <f t="shared" si="161"/>
        <v>0</v>
      </c>
      <c r="AS298" s="33">
        <f t="shared" si="161"/>
        <v>0</v>
      </c>
      <c r="AT298" s="34">
        <f t="shared" si="161"/>
        <v>0</v>
      </c>
      <c r="AU298" s="34">
        <f t="shared" si="161"/>
        <v>0</v>
      </c>
      <c r="AV298" s="35">
        <f t="shared" si="158"/>
        <v>0.51999895287840681</v>
      </c>
      <c r="AW298" s="35">
        <f t="shared" si="158"/>
        <v>0.51999463005971047</v>
      </c>
      <c r="AX298" s="36">
        <f t="shared" si="159"/>
        <v>0.79999998763053415</v>
      </c>
      <c r="AY298" s="36">
        <f t="shared" si="159"/>
        <v>0.79999677315266027</v>
      </c>
    </row>
    <row r="299" spans="6:51" x14ac:dyDescent="0.3">
      <c r="F299">
        <v>57</v>
      </c>
      <c r="G299" s="29">
        <f t="shared" si="160"/>
        <v>0.74999998315395155</v>
      </c>
      <c r="H299" s="29">
        <f t="shared" si="160"/>
        <v>0.79999993797224123</v>
      </c>
      <c r="I299" s="29">
        <f t="shared" si="160"/>
        <v>1.1499998883906084</v>
      </c>
      <c r="J299" s="29">
        <f t="shared" si="160"/>
        <v>1.1999999289554106</v>
      </c>
      <c r="K299" s="29">
        <f t="shared" si="160"/>
        <v>0</v>
      </c>
      <c r="L299" s="30">
        <f t="shared" si="160"/>
        <v>0</v>
      </c>
      <c r="M299" s="31">
        <f t="shared" si="160"/>
        <v>0.49554354014824514</v>
      </c>
      <c r="N299" s="32">
        <f t="shared" si="160"/>
        <v>0</v>
      </c>
      <c r="O299" s="32">
        <f t="shared" si="160"/>
        <v>0</v>
      </c>
      <c r="P299" s="33">
        <f t="shared" si="160"/>
        <v>0</v>
      </c>
      <c r="Q299" s="33">
        <f t="shared" si="160"/>
        <v>0</v>
      </c>
      <c r="R299" s="33">
        <f t="shared" si="160"/>
        <v>0</v>
      </c>
      <c r="S299" s="34">
        <f t="shared" si="160"/>
        <v>0</v>
      </c>
      <c r="T299" s="34">
        <f t="shared" si="160"/>
        <v>0</v>
      </c>
      <c r="U299" s="35">
        <f t="shared" si="157"/>
        <v>0.51999663997595058</v>
      </c>
      <c r="V299" s="35">
        <f t="shared" si="157"/>
        <v>0.51998537434926007</v>
      </c>
      <c r="W299" s="36">
        <f t="shared" si="160"/>
        <v>0.79999997864491978</v>
      </c>
      <c r="X299" s="36">
        <f t="shared" si="160"/>
        <v>0.79999385199096873</v>
      </c>
      <c r="AG299">
        <f t="shared" si="145"/>
        <v>66.556400664824807</v>
      </c>
      <c r="AH299" s="29">
        <f t="shared" si="161"/>
        <v>0.74999999357788161</v>
      </c>
      <c r="AI299" s="29">
        <f t="shared" si="161"/>
        <v>0.79999998626681523</v>
      </c>
      <c r="AJ299" s="29">
        <f t="shared" si="161"/>
        <v>1.1499999801009082</v>
      </c>
      <c r="AK299" s="29">
        <f t="shared" si="161"/>
        <v>1.1999999843039237</v>
      </c>
      <c r="AL299" s="29">
        <f t="shared" si="161"/>
        <v>0</v>
      </c>
      <c r="AM299" s="30">
        <f t="shared" si="161"/>
        <v>0</v>
      </c>
      <c r="AN299" s="31">
        <f t="shared" si="161"/>
        <v>0.49781917780600804</v>
      </c>
      <c r="AO299" s="32">
        <f t="shared" si="161"/>
        <v>0</v>
      </c>
      <c r="AP299" s="32">
        <f t="shared" si="161"/>
        <v>0</v>
      </c>
      <c r="AQ299" s="33">
        <f t="shared" si="161"/>
        <v>0</v>
      </c>
      <c r="AR299" s="33">
        <f t="shared" si="161"/>
        <v>0</v>
      </c>
      <c r="AS299" s="33">
        <f t="shared" si="161"/>
        <v>0</v>
      </c>
      <c r="AT299" s="34">
        <f t="shared" si="161"/>
        <v>0</v>
      </c>
      <c r="AU299" s="34">
        <f t="shared" si="161"/>
        <v>0</v>
      </c>
      <c r="AV299" s="35">
        <f t="shared" si="158"/>
        <v>0.51999902107202822</v>
      </c>
      <c r="AW299" s="35">
        <f t="shared" si="158"/>
        <v>0.51999493071236791</v>
      </c>
      <c r="AX299" s="36">
        <f t="shared" si="159"/>
        <v>0.79999998797800043</v>
      </c>
      <c r="AY299" s="36">
        <f t="shared" si="159"/>
        <v>0.79999688310063044</v>
      </c>
    </row>
    <row r="300" spans="6:51" x14ac:dyDescent="0.3">
      <c r="F300">
        <v>58</v>
      </c>
      <c r="G300" s="29">
        <f t="shared" si="160"/>
        <v>0.74999998519006217</v>
      </c>
      <c r="H300" s="29">
        <f t="shared" si="160"/>
        <v>0.79999994794155738</v>
      </c>
      <c r="I300" s="29">
        <f t="shared" si="160"/>
        <v>1.1499999096229325</v>
      </c>
      <c r="J300" s="29">
        <f t="shared" si="160"/>
        <v>1.199999940441361</v>
      </c>
      <c r="K300" s="29">
        <f t="shared" si="160"/>
        <v>0</v>
      </c>
      <c r="L300" s="30">
        <f t="shared" si="160"/>
        <v>0</v>
      </c>
      <c r="M300" s="31">
        <f t="shared" si="160"/>
        <v>0.49589826241116153</v>
      </c>
      <c r="N300" s="32">
        <f t="shared" si="160"/>
        <v>0</v>
      </c>
      <c r="O300" s="32">
        <f t="shared" si="160"/>
        <v>0</v>
      </c>
      <c r="P300" s="33">
        <f t="shared" si="160"/>
        <v>0</v>
      </c>
      <c r="Q300" s="33">
        <f t="shared" si="160"/>
        <v>0</v>
      </c>
      <c r="R300" s="33">
        <f t="shared" si="160"/>
        <v>0</v>
      </c>
      <c r="S300" s="34">
        <f t="shared" si="160"/>
        <v>0</v>
      </c>
      <c r="T300" s="34">
        <f t="shared" si="160"/>
        <v>0</v>
      </c>
      <c r="U300" s="35">
        <f t="shared" si="157"/>
        <v>0.51999708706889503</v>
      </c>
      <c r="V300" s="35">
        <f t="shared" si="157"/>
        <v>0.51998706877027945</v>
      </c>
      <c r="W300" s="36">
        <f t="shared" si="160"/>
        <v>0.79999998013696227</v>
      </c>
      <c r="X300" s="36">
        <f t="shared" si="160"/>
        <v>0.79999434369780253</v>
      </c>
      <c r="AG300">
        <f t="shared" si="145"/>
        <v>67.094165924953685</v>
      </c>
      <c r="AH300" s="29">
        <f t="shared" si="161"/>
        <v>0.7499999938254539</v>
      </c>
      <c r="AI300" s="29">
        <f t="shared" si="161"/>
        <v>0.79999998725236299</v>
      </c>
      <c r="AJ300" s="29">
        <f t="shared" si="161"/>
        <v>1.1499999816190181</v>
      </c>
      <c r="AK300" s="29">
        <f t="shared" si="161"/>
        <v>1.1999999854249164</v>
      </c>
      <c r="AL300" s="29">
        <f t="shared" si="161"/>
        <v>0</v>
      </c>
      <c r="AM300" s="30">
        <f t="shared" si="161"/>
        <v>0</v>
      </c>
      <c r="AN300" s="31">
        <f t="shared" si="161"/>
        <v>0.49789482175844657</v>
      </c>
      <c r="AO300" s="32">
        <f t="shared" si="161"/>
        <v>0</v>
      </c>
      <c r="AP300" s="32">
        <f t="shared" si="161"/>
        <v>0</v>
      </c>
      <c r="AQ300" s="33">
        <f t="shared" si="161"/>
        <v>0</v>
      </c>
      <c r="AR300" s="33">
        <f t="shared" si="161"/>
        <v>0</v>
      </c>
      <c r="AS300" s="33">
        <f t="shared" si="161"/>
        <v>0</v>
      </c>
      <c r="AT300" s="34">
        <f t="shared" si="161"/>
        <v>0</v>
      </c>
      <c r="AU300" s="34">
        <f t="shared" si="161"/>
        <v>0</v>
      </c>
      <c r="AV300" s="35">
        <f t="shared" si="158"/>
        <v>0.51999907918392341</v>
      </c>
      <c r="AW300" s="35">
        <f t="shared" si="158"/>
        <v>0.51999518918080867</v>
      </c>
      <c r="AX300" s="36">
        <f t="shared" si="159"/>
        <v>0.79999998828205354</v>
      </c>
      <c r="AY300" s="36">
        <f t="shared" si="159"/>
        <v>0.79999697900737043</v>
      </c>
    </row>
    <row r="301" spans="6:51" x14ac:dyDescent="0.3">
      <c r="F301">
        <v>59</v>
      </c>
      <c r="G301" s="29">
        <f t="shared" si="160"/>
        <v>0.74999998688282599</v>
      </c>
      <c r="H301" s="29">
        <f t="shared" si="160"/>
        <v>0.79999995612074315</v>
      </c>
      <c r="I301" s="29">
        <f t="shared" si="160"/>
        <v>1.1499999262517797</v>
      </c>
      <c r="J301" s="29">
        <f t="shared" si="160"/>
        <v>1.1999999498436675</v>
      </c>
      <c r="K301" s="29">
        <f t="shared" si="160"/>
        <v>0</v>
      </c>
      <c r="L301" s="30">
        <f t="shared" si="160"/>
        <v>0</v>
      </c>
      <c r="M301" s="31">
        <f t="shared" si="160"/>
        <v>0.49621724639874437</v>
      </c>
      <c r="N301" s="32">
        <f t="shared" si="160"/>
        <v>0</v>
      </c>
      <c r="O301" s="32">
        <f t="shared" si="160"/>
        <v>0</v>
      </c>
      <c r="P301" s="33">
        <f t="shared" si="160"/>
        <v>0</v>
      </c>
      <c r="Q301" s="33">
        <f t="shared" si="160"/>
        <v>0</v>
      </c>
      <c r="R301" s="33">
        <f t="shared" si="160"/>
        <v>0</v>
      </c>
      <c r="S301" s="34">
        <f t="shared" si="160"/>
        <v>0</v>
      </c>
      <c r="T301" s="34">
        <f t="shared" si="160"/>
        <v>0</v>
      </c>
      <c r="U301" s="35">
        <f t="shared" si="157"/>
        <v>0.51999746614327902</v>
      </c>
      <c r="V301" s="35">
        <f t="shared" si="157"/>
        <v>0.51998853236986409</v>
      </c>
      <c r="W301" s="36">
        <f t="shared" si="160"/>
        <v>0.79999998146466478</v>
      </c>
      <c r="X301" s="36">
        <f t="shared" si="160"/>
        <v>0.79999477973673905</v>
      </c>
      <c r="AG301">
        <f t="shared" si="145"/>
        <v>67.589693074991615</v>
      </c>
      <c r="AH301" s="29">
        <f t="shared" si="161"/>
        <v>0.74999999403832429</v>
      </c>
      <c r="AI301" s="29">
        <f t="shared" si="161"/>
        <v>0.79999998808699302</v>
      </c>
      <c r="AJ301" s="29">
        <f t="shared" si="161"/>
        <v>1.1499999828898035</v>
      </c>
      <c r="AK301" s="29">
        <f t="shared" si="161"/>
        <v>1.1999999863740105</v>
      </c>
      <c r="AL301" s="29">
        <f t="shared" si="161"/>
        <v>0</v>
      </c>
      <c r="AM301" s="30">
        <f t="shared" si="161"/>
        <v>0</v>
      </c>
      <c r="AN301" s="31">
        <f t="shared" si="161"/>
        <v>0.49796131565767504</v>
      </c>
      <c r="AO301" s="32">
        <f t="shared" si="161"/>
        <v>0</v>
      </c>
      <c r="AP301" s="32">
        <f t="shared" si="161"/>
        <v>0</v>
      </c>
      <c r="AQ301" s="33">
        <f t="shared" si="161"/>
        <v>0</v>
      </c>
      <c r="AR301" s="33">
        <f t="shared" si="161"/>
        <v>0</v>
      </c>
      <c r="AS301" s="33">
        <f t="shared" si="161"/>
        <v>0</v>
      </c>
      <c r="AT301" s="34">
        <f t="shared" si="161"/>
        <v>0</v>
      </c>
      <c r="AU301" s="34">
        <f t="shared" si="161"/>
        <v>0</v>
      </c>
      <c r="AV301" s="35">
        <f t="shared" si="158"/>
        <v>0.51999912904781909</v>
      </c>
      <c r="AW301" s="35">
        <f t="shared" si="158"/>
        <v>0.51999541274920691</v>
      </c>
      <c r="AX301" s="36">
        <f t="shared" si="159"/>
        <v>0.79999998854937449</v>
      </c>
      <c r="AY301" s="36">
        <f t="shared" si="159"/>
        <v>0.79999706307899943</v>
      </c>
    </row>
    <row r="302" spans="6:51" x14ac:dyDescent="0.3">
      <c r="F302">
        <v>60</v>
      </c>
      <c r="G302" s="29">
        <f t="shared" si="160"/>
        <v>0.74999998829989678</v>
      </c>
      <c r="H302" s="29">
        <f t="shared" si="160"/>
        <v>0.79999996285903086</v>
      </c>
      <c r="I302" s="29">
        <f t="shared" si="160"/>
        <v>1.1499999393698856</v>
      </c>
      <c r="J302" s="29">
        <f t="shared" si="160"/>
        <v>1.1999999575740217</v>
      </c>
      <c r="K302" s="29">
        <f t="shared" si="160"/>
        <v>0</v>
      </c>
      <c r="L302" s="30">
        <f t="shared" si="160"/>
        <v>0</v>
      </c>
      <c r="M302" s="31">
        <f t="shared" si="160"/>
        <v>0.49650459387243301</v>
      </c>
      <c r="N302" s="32">
        <f t="shared" si="160"/>
        <v>0</v>
      </c>
      <c r="O302" s="32">
        <f t="shared" si="160"/>
        <v>0</v>
      </c>
      <c r="P302" s="33">
        <f t="shared" si="160"/>
        <v>0</v>
      </c>
      <c r="Q302" s="33">
        <f t="shared" si="160"/>
        <v>0</v>
      </c>
      <c r="R302" s="33">
        <f t="shared" si="160"/>
        <v>0</v>
      </c>
      <c r="S302" s="34">
        <f t="shared" si="160"/>
        <v>0</v>
      </c>
      <c r="T302" s="34">
        <f t="shared" si="160"/>
        <v>0</v>
      </c>
      <c r="U302" s="35">
        <f t="shared" si="157"/>
        <v>0.51999778858502654</v>
      </c>
      <c r="V302" s="35">
        <f t="shared" si="157"/>
        <v>0.51998980022355035</v>
      </c>
      <c r="W302" s="36">
        <f t="shared" si="160"/>
        <v>0.79999998265013084</v>
      </c>
      <c r="X302" s="36">
        <f t="shared" si="160"/>
        <v>0.79999516756863454</v>
      </c>
      <c r="AG302">
        <f t="shared" si="145"/>
        <v>68.046299655278801</v>
      </c>
      <c r="AH302" s="29">
        <f t="shared" si="161"/>
        <v>0.74999999422253838</v>
      </c>
      <c r="AI302" s="29">
        <f t="shared" si="161"/>
        <v>0.79999998879909895</v>
      </c>
      <c r="AJ302" s="29">
        <f t="shared" si="161"/>
        <v>1.1499999839630208</v>
      </c>
      <c r="AK302" s="29">
        <f t="shared" si="161"/>
        <v>1.1999999871836171</v>
      </c>
      <c r="AL302" s="29">
        <f t="shared" si="161"/>
        <v>0</v>
      </c>
      <c r="AM302" s="30">
        <f t="shared" si="161"/>
        <v>0</v>
      </c>
      <c r="AN302" s="31">
        <f t="shared" si="161"/>
        <v>0.49802000436918392</v>
      </c>
      <c r="AO302" s="32">
        <f t="shared" si="161"/>
        <v>0</v>
      </c>
      <c r="AP302" s="32">
        <f t="shared" si="161"/>
        <v>0</v>
      </c>
      <c r="AQ302" s="33">
        <f t="shared" si="161"/>
        <v>0</v>
      </c>
      <c r="AR302" s="33">
        <f t="shared" si="161"/>
        <v>0</v>
      </c>
      <c r="AS302" s="33">
        <f t="shared" si="161"/>
        <v>0</v>
      </c>
      <c r="AT302" s="34">
        <f t="shared" si="161"/>
        <v>0</v>
      </c>
      <c r="AU302" s="34">
        <f t="shared" si="161"/>
        <v>0</v>
      </c>
      <c r="AV302" s="35">
        <f t="shared" si="158"/>
        <v>0.51999917210228919</v>
      </c>
      <c r="AW302" s="35">
        <f t="shared" si="158"/>
        <v>0.51999560720351523</v>
      </c>
      <c r="AX302" s="36">
        <f t="shared" si="159"/>
        <v>0.7999999887853978</v>
      </c>
      <c r="AY302" s="36">
        <f t="shared" si="159"/>
        <v>0.79999713710348752</v>
      </c>
    </row>
    <row r="303" spans="6:51" x14ac:dyDescent="0.3">
      <c r="F303">
        <v>61</v>
      </c>
      <c r="G303" s="29">
        <f t="shared" si="160"/>
        <v>0.74999998949396818</v>
      </c>
      <c r="H303" s="29">
        <f t="shared" si="160"/>
        <v>0.79999996843279764</v>
      </c>
      <c r="I303" s="29">
        <f t="shared" si="160"/>
        <v>1.1499999497916062</v>
      </c>
      <c r="J303" s="29">
        <f t="shared" si="160"/>
        <v>1.1999999639569785</v>
      </c>
      <c r="K303" s="29">
        <f t="shared" si="160"/>
        <v>0</v>
      </c>
      <c r="L303" s="30">
        <f t="shared" si="160"/>
        <v>0</v>
      </c>
      <c r="M303" s="31">
        <f t="shared" si="160"/>
        <v>0.49676388935039556</v>
      </c>
      <c r="N303" s="32">
        <f t="shared" si="160"/>
        <v>0</v>
      </c>
      <c r="O303" s="32">
        <f t="shared" si="160"/>
        <v>0</v>
      </c>
      <c r="P303" s="33">
        <f t="shared" si="160"/>
        <v>0</v>
      </c>
      <c r="Q303" s="33">
        <f t="shared" si="160"/>
        <v>0</v>
      </c>
      <c r="R303" s="33">
        <f t="shared" si="160"/>
        <v>0</v>
      </c>
      <c r="S303" s="34">
        <f t="shared" si="160"/>
        <v>0</v>
      </c>
      <c r="T303" s="34">
        <f t="shared" si="160"/>
        <v>0</v>
      </c>
      <c r="U303" s="35">
        <f t="shared" si="157"/>
        <v>0.5199980637243965</v>
      </c>
      <c r="V303" s="35">
        <f t="shared" si="157"/>
        <v>0.51999090160538808</v>
      </c>
      <c r="W303" s="36">
        <f t="shared" si="160"/>
        <v>0.79999998371202485</v>
      </c>
      <c r="X303" s="36">
        <f t="shared" si="160"/>
        <v>0.79999551352021836</v>
      </c>
      <c r="AG303">
        <f t="shared" si="145"/>
        <v>68.467042634035067</v>
      </c>
      <c r="AH303" s="29">
        <f t="shared" si="161"/>
        <v>0.74999999438287401</v>
      </c>
      <c r="AI303" s="29">
        <f t="shared" si="161"/>
        <v>0.79999998941077077</v>
      </c>
      <c r="AJ303" s="29">
        <f t="shared" si="161"/>
        <v>1.1499999848766149</v>
      </c>
      <c r="AK303" s="29">
        <f t="shared" si="161"/>
        <v>1.1999999878789316</v>
      </c>
      <c r="AL303" s="29">
        <f t="shared" si="161"/>
        <v>0</v>
      </c>
      <c r="AM303" s="30">
        <f t="shared" si="161"/>
        <v>0</v>
      </c>
      <c r="AN303" s="31">
        <f t="shared" si="161"/>
        <v>0.49807199546038233</v>
      </c>
      <c r="AO303" s="32">
        <f t="shared" si="161"/>
        <v>0</v>
      </c>
      <c r="AP303" s="32">
        <f t="shared" si="161"/>
        <v>0</v>
      </c>
      <c r="AQ303" s="33">
        <f t="shared" si="161"/>
        <v>0</v>
      </c>
      <c r="AR303" s="33">
        <f t="shared" si="161"/>
        <v>0</v>
      </c>
      <c r="AS303" s="33">
        <f t="shared" si="161"/>
        <v>0</v>
      </c>
      <c r="AT303" s="34">
        <f t="shared" si="161"/>
        <v>0</v>
      </c>
      <c r="AU303" s="34">
        <f t="shared" si="161"/>
        <v>0</v>
      </c>
      <c r="AV303" s="35">
        <f t="shared" si="158"/>
        <v>0.5199992094878253</v>
      </c>
      <c r="AW303" s="35">
        <f t="shared" si="158"/>
        <v>0.51999577718464518</v>
      </c>
      <c r="AX303" s="36">
        <f t="shared" si="159"/>
        <v>0.79999998899458269</v>
      </c>
      <c r="AY303" s="36">
        <f t="shared" si="159"/>
        <v>0.79999720254279105</v>
      </c>
    </row>
    <row r="304" spans="6:51" x14ac:dyDescent="0.3">
      <c r="F304">
        <v>62</v>
      </c>
      <c r="G304" s="29">
        <f t="shared" si="160"/>
        <v>0.74999999050639166</v>
      </c>
      <c r="H304" s="29">
        <f t="shared" si="160"/>
        <v>0.79999997306164428</v>
      </c>
      <c r="I304" s="29">
        <f t="shared" si="160"/>
        <v>1.1499999581280638</v>
      </c>
      <c r="J304" s="29">
        <f t="shared" si="160"/>
        <v>1.1999999692494943</v>
      </c>
      <c r="K304" s="29">
        <f t="shared" si="160"/>
        <v>0</v>
      </c>
      <c r="L304" s="30">
        <f t="shared" si="160"/>
        <v>0</v>
      </c>
      <c r="M304" s="31">
        <f t="shared" si="160"/>
        <v>0.49699827012936082</v>
      </c>
      <c r="N304" s="32">
        <f t="shared" si="160"/>
        <v>0</v>
      </c>
      <c r="O304" s="32">
        <f t="shared" si="160"/>
        <v>0</v>
      </c>
      <c r="P304" s="33">
        <f t="shared" si="160"/>
        <v>0</v>
      </c>
      <c r="Q304" s="33">
        <f t="shared" si="160"/>
        <v>0</v>
      </c>
      <c r="R304" s="33">
        <f t="shared" si="160"/>
        <v>0</v>
      </c>
      <c r="S304" s="34">
        <f t="shared" si="160"/>
        <v>0</v>
      </c>
      <c r="T304" s="34">
        <f t="shared" si="160"/>
        <v>0</v>
      </c>
      <c r="U304" s="35">
        <f t="shared" si="157"/>
        <v>0.5199982992310892</v>
      </c>
      <c r="V304" s="35">
        <f t="shared" si="157"/>
        <v>0.51999186101622319</v>
      </c>
      <c r="W304" s="36">
        <f t="shared" si="160"/>
        <v>0.79999998466617206</v>
      </c>
      <c r="X304" s="36">
        <f t="shared" si="160"/>
        <v>0.7999958229743882</v>
      </c>
      <c r="AG304">
        <f t="shared" si="145"/>
        <v>68.854738873676126</v>
      </c>
      <c r="AH304" s="29">
        <f t="shared" si="161"/>
        <v>0.74999999452314847</v>
      </c>
      <c r="AI304" s="29">
        <f t="shared" si="161"/>
        <v>0.79999998993938481</v>
      </c>
      <c r="AJ304" s="29">
        <f t="shared" si="161"/>
        <v>1.1499999856599008</v>
      </c>
      <c r="AK304" s="29">
        <f t="shared" si="161"/>
        <v>1.1999999884797599</v>
      </c>
      <c r="AL304" s="29">
        <f t="shared" si="161"/>
        <v>0</v>
      </c>
      <c r="AM304" s="30">
        <f t="shared" si="161"/>
        <v>0</v>
      </c>
      <c r="AN304" s="31">
        <f t="shared" si="161"/>
        <v>0.49811820781943134</v>
      </c>
      <c r="AO304" s="32">
        <f t="shared" si="161"/>
        <v>0</v>
      </c>
      <c r="AP304" s="32">
        <f t="shared" si="161"/>
        <v>0</v>
      </c>
      <c r="AQ304" s="33">
        <f t="shared" si="161"/>
        <v>0</v>
      </c>
      <c r="AR304" s="33">
        <f t="shared" si="161"/>
        <v>0</v>
      </c>
      <c r="AS304" s="33">
        <f t="shared" si="161"/>
        <v>0</v>
      </c>
      <c r="AT304" s="34">
        <f t="shared" si="161"/>
        <v>0</v>
      </c>
      <c r="AU304" s="34">
        <f t="shared" si="161"/>
        <v>0</v>
      </c>
      <c r="AV304" s="35">
        <f t="shared" si="158"/>
        <v>0.51999924211746251</v>
      </c>
      <c r="AW304" s="35">
        <f t="shared" si="158"/>
        <v>0.51999592644894344</v>
      </c>
      <c r="AX304" s="36">
        <f t="shared" si="159"/>
        <v>0.79999998918061865</v>
      </c>
      <c r="AY304" s="36">
        <f t="shared" si="159"/>
        <v>0.79999726060212906</v>
      </c>
    </row>
    <row r="305" spans="5:51" x14ac:dyDescent="0.3">
      <c r="F305">
        <v>63</v>
      </c>
      <c r="G305" s="29">
        <f t="shared" si="160"/>
        <v>0.74999999136985251</v>
      </c>
      <c r="H305" s="29">
        <f t="shared" si="160"/>
        <v>0.79999997692075064</v>
      </c>
      <c r="I305" s="29">
        <f t="shared" si="160"/>
        <v>1.1499999648409893</v>
      </c>
      <c r="J305" s="29">
        <f t="shared" si="160"/>
        <v>1.1999999736558611</v>
      </c>
      <c r="K305" s="29">
        <f t="shared" si="160"/>
        <v>0</v>
      </c>
      <c r="L305" s="30">
        <f t="shared" si="160"/>
        <v>0</v>
      </c>
      <c r="M305" s="31">
        <f t="shared" si="160"/>
        <v>0.4972104862986958</v>
      </c>
      <c r="N305" s="32">
        <f t="shared" si="160"/>
        <v>0</v>
      </c>
      <c r="O305" s="32">
        <f t="shared" si="160"/>
        <v>0</v>
      </c>
      <c r="P305" s="33">
        <f t="shared" si="160"/>
        <v>0</v>
      </c>
      <c r="Q305" s="33">
        <f t="shared" si="160"/>
        <v>0</v>
      </c>
      <c r="R305" s="33">
        <f t="shared" si="160"/>
        <v>0</v>
      </c>
      <c r="S305" s="34">
        <f t="shared" si="160"/>
        <v>0</v>
      </c>
      <c r="T305" s="34">
        <f t="shared" si="160"/>
        <v>0</v>
      </c>
      <c r="U305" s="35">
        <f t="shared" si="157"/>
        <v>0.51999850142925763</v>
      </c>
      <c r="V305" s="35">
        <f t="shared" si="157"/>
        <v>0.51999269901879053</v>
      </c>
      <c r="W305" s="36">
        <f t="shared" si="160"/>
        <v>0.79999998552604246</v>
      </c>
      <c r="X305" s="36">
        <f t="shared" si="160"/>
        <v>0.79999610052587855</v>
      </c>
      <c r="AG305">
        <f t="shared" si="145"/>
        <v>69.211983989628195</v>
      </c>
      <c r="AH305" s="29">
        <f t="shared" si="161"/>
        <v>0.7499999946464424</v>
      </c>
      <c r="AI305" s="29">
        <f t="shared" si="161"/>
        <v>0.79999999039874914</v>
      </c>
      <c r="AJ305" s="29">
        <f t="shared" si="161"/>
        <v>1.1499999863357968</v>
      </c>
      <c r="AK305" s="29">
        <f t="shared" si="161"/>
        <v>1.199999989001832</v>
      </c>
      <c r="AL305" s="29">
        <f t="shared" si="161"/>
        <v>0</v>
      </c>
      <c r="AM305" s="30">
        <f t="shared" si="161"/>
        <v>0</v>
      </c>
      <c r="AN305" s="31">
        <f t="shared" si="161"/>
        <v>0.49815940906463463</v>
      </c>
      <c r="AO305" s="32">
        <f t="shared" si="161"/>
        <v>0</v>
      </c>
      <c r="AP305" s="32">
        <f t="shared" si="161"/>
        <v>0</v>
      </c>
      <c r="AQ305" s="33">
        <f t="shared" si="161"/>
        <v>0</v>
      </c>
      <c r="AR305" s="33">
        <f t="shared" si="161"/>
        <v>0</v>
      </c>
      <c r="AS305" s="33">
        <f t="shared" si="161"/>
        <v>0</v>
      </c>
      <c r="AT305" s="34">
        <f t="shared" si="161"/>
        <v>0</v>
      </c>
      <c r="AU305" s="34">
        <f t="shared" si="161"/>
        <v>0</v>
      </c>
      <c r="AV305" s="35">
        <f t="shared" si="158"/>
        <v>0.51999927072880414</v>
      </c>
      <c r="AW305" s="35">
        <f t="shared" si="158"/>
        <v>0.51999605806253624</v>
      </c>
      <c r="AX305" s="36">
        <f t="shared" si="159"/>
        <v>0.79999998934658145</v>
      </c>
      <c r="AY305" s="36">
        <f t="shared" si="159"/>
        <v>0.79999731228264626</v>
      </c>
    </row>
    <row r="306" spans="5:51" x14ac:dyDescent="0.3">
      <c r="F306">
        <v>64</v>
      </c>
      <c r="G306" s="29">
        <f t="shared" si="160"/>
        <v>0.74999999211036728</v>
      </c>
      <c r="H306" s="29">
        <f t="shared" si="160"/>
        <v>0.79999998015040497</v>
      </c>
      <c r="I306" s="29">
        <f t="shared" si="160"/>
        <v>1.1499999702815651</v>
      </c>
      <c r="J306" s="29">
        <f t="shared" si="160"/>
        <v>1.1999999773391714</v>
      </c>
      <c r="K306" s="29">
        <f t="shared" si="160"/>
        <v>0</v>
      </c>
      <c r="L306" s="30">
        <f t="shared" si="160"/>
        <v>0</v>
      </c>
      <c r="M306" s="31">
        <f t="shared" si="160"/>
        <v>0.4974029522363716</v>
      </c>
      <c r="N306" s="32">
        <f t="shared" si="160"/>
        <v>0</v>
      </c>
      <c r="O306" s="32">
        <f t="shared" si="160"/>
        <v>0</v>
      </c>
      <c r="P306" s="33">
        <f t="shared" si="160"/>
        <v>0</v>
      </c>
      <c r="Q306" s="33">
        <f t="shared" si="160"/>
        <v>0</v>
      </c>
      <c r="R306" s="33">
        <f t="shared" si="160"/>
        <v>0</v>
      </c>
      <c r="S306" s="34">
        <f t="shared" si="160"/>
        <v>0</v>
      </c>
      <c r="T306" s="34">
        <f t="shared" si="160"/>
        <v>0</v>
      </c>
      <c r="U306" s="35">
        <f t="shared" ref="U306:V312" si="162">$C$5/100*U$163*U234</f>
        <v>0.51999867554942925</v>
      </c>
      <c r="V306" s="35">
        <f t="shared" si="162"/>
        <v>0.51999343291777589</v>
      </c>
      <c r="W306" s="36">
        <f t="shared" si="160"/>
        <v>0.79999998630314562</v>
      </c>
      <c r="X306" s="36">
        <f>X234*X$163</f>
        <v>0.79999635010904957</v>
      </c>
      <c r="AG306">
        <f t="shared" si="145"/>
        <v>69.541169727900453</v>
      </c>
      <c r="AH306" s="29">
        <f t="shared" si="161"/>
        <v>0.74999999475526513</v>
      </c>
      <c r="AI306" s="29">
        <f t="shared" si="161"/>
        <v>0.79999999079994177</v>
      </c>
      <c r="AJ306" s="29">
        <f t="shared" si="161"/>
        <v>1.1499999869224193</v>
      </c>
      <c r="AK306" s="29">
        <f t="shared" si="161"/>
        <v>1.199999989457762</v>
      </c>
      <c r="AL306" s="29">
        <f t="shared" si="161"/>
        <v>0</v>
      </c>
      <c r="AM306" s="30">
        <f t="shared" si="161"/>
        <v>0</v>
      </c>
      <c r="AN306" s="31">
        <f t="shared" si="161"/>
        <v>0.49819624458876027</v>
      </c>
      <c r="AO306" s="32">
        <f t="shared" si="161"/>
        <v>0</v>
      </c>
      <c r="AP306" s="32">
        <f t="shared" si="161"/>
        <v>0</v>
      </c>
      <c r="AQ306" s="33">
        <f t="shared" si="161"/>
        <v>0</v>
      </c>
      <c r="AR306" s="33">
        <f t="shared" si="161"/>
        <v>0</v>
      </c>
      <c r="AS306" s="33">
        <f t="shared" si="161"/>
        <v>0</v>
      </c>
      <c r="AT306" s="34">
        <f t="shared" si="161"/>
        <v>0</v>
      </c>
      <c r="AU306" s="34">
        <f t="shared" si="161"/>
        <v>0</v>
      </c>
      <c r="AV306" s="35">
        <f t="shared" ref="AV306:AW312" si="163">$C$5/100*AV$163*AV234</f>
        <v>0.51999929592278715</v>
      </c>
      <c r="AW306" s="35">
        <f t="shared" si="163"/>
        <v>0.51999617454791081</v>
      </c>
      <c r="AX306" s="36">
        <f t="shared" ref="AX306:AY312" si="164">AX234*AX$163</f>
        <v>0.79999998949505291</v>
      </c>
      <c r="AY306" s="36">
        <f t="shared" si="164"/>
        <v>0.79999735842185893</v>
      </c>
    </row>
    <row r="307" spans="5:51" x14ac:dyDescent="0.3">
      <c r="F307">
        <v>65</v>
      </c>
      <c r="G307" s="29">
        <f t="shared" ref="G307:X312" si="165">G235*G$163</f>
        <v>0.74999999274878193</v>
      </c>
      <c r="H307" s="29">
        <f t="shared" si="165"/>
        <v>0.79999998286338259</v>
      </c>
      <c r="I307" s="29">
        <f t="shared" si="165"/>
        <v>1.1499999747186294</v>
      </c>
      <c r="J307" s="29">
        <f t="shared" si="165"/>
        <v>1.199999980430152</v>
      </c>
      <c r="K307" s="29">
        <f t="shared" si="165"/>
        <v>0</v>
      </c>
      <c r="L307" s="30">
        <f t="shared" si="165"/>
        <v>0</v>
      </c>
      <c r="M307" s="31">
        <f t="shared" si="165"/>
        <v>0.49757779084843384</v>
      </c>
      <c r="N307" s="32">
        <f t="shared" si="165"/>
        <v>0</v>
      </c>
      <c r="O307" s="32">
        <f t="shared" si="165"/>
        <v>0</v>
      </c>
      <c r="P307" s="33">
        <f t="shared" si="165"/>
        <v>0</v>
      </c>
      <c r="Q307" s="33">
        <f t="shared" si="165"/>
        <v>0</v>
      </c>
      <c r="R307" s="33">
        <f t="shared" si="165"/>
        <v>0</v>
      </c>
      <c r="S307" s="34">
        <f t="shared" si="165"/>
        <v>0</v>
      </c>
      <c r="T307" s="34">
        <f t="shared" si="165"/>
        <v>0</v>
      </c>
      <c r="U307" s="35">
        <f t="shared" si="162"/>
        <v>0.51999882593058122</v>
      </c>
      <c r="V307" s="35">
        <f t="shared" si="162"/>
        <v>0.51999407731513569</v>
      </c>
      <c r="W307" s="36">
        <f t="shared" si="165"/>
        <v>0.79999998700735109</v>
      </c>
      <c r="X307" s="36">
        <f t="shared" si="165"/>
        <v>0.79999657510315236</v>
      </c>
      <c r="AG307">
        <f t="shared" ref="AG307:AG312" si="166">AE79</f>
        <v>69.844499977757209</v>
      </c>
      <c r="AH307" s="29">
        <f t="shared" ref="AH307:AU312" si="167">AH235*AH$163</f>
        <v>0.74999999485167812</v>
      </c>
      <c r="AI307" s="29">
        <f t="shared" si="167"/>
        <v>0.79999999115192855</v>
      </c>
      <c r="AJ307" s="29">
        <f t="shared" si="167"/>
        <v>1.1499999874342357</v>
      </c>
      <c r="AK307" s="29">
        <f t="shared" si="167"/>
        <v>1.199999989857754</v>
      </c>
      <c r="AL307" s="29">
        <f t="shared" si="167"/>
        <v>0</v>
      </c>
      <c r="AM307" s="30">
        <f t="shared" si="167"/>
        <v>0</v>
      </c>
      <c r="AN307" s="31">
        <f t="shared" si="167"/>
        <v>0.49822926030035014</v>
      </c>
      <c r="AO307" s="32">
        <f t="shared" si="167"/>
        <v>0</v>
      </c>
      <c r="AP307" s="32">
        <f t="shared" si="167"/>
        <v>0</v>
      </c>
      <c r="AQ307" s="33">
        <f t="shared" si="167"/>
        <v>0</v>
      </c>
      <c r="AR307" s="33">
        <f t="shared" si="167"/>
        <v>0</v>
      </c>
      <c r="AS307" s="33">
        <f t="shared" si="167"/>
        <v>0</v>
      </c>
      <c r="AT307" s="34">
        <f t="shared" si="167"/>
        <v>0</v>
      </c>
      <c r="AU307" s="34">
        <f t="shared" si="167"/>
        <v>0</v>
      </c>
      <c r="AV307" s="35">
        <f t="shared" si="163"/>
        <v>0.51999931819288403</v>
      </c>
      <c r="AW307" s="35">
        <f t="shared" si="163"/>
        <v>0.51999627799559689</v>
      </c>
      <c r="AX307" s="36">
        <f t="shared" si="164"/>
        <v>0.79999998962821472</v>
      </c>
      <c r="AY307" s="36">
        <f t="shared" si="164"/>
        <v>0.79999739972501493</v>
      </c>
    </row>
    <row r="308" spans="5:51" x14ac:dyDescent="0.3">
      <c r="F308">
        <v>66</v>
      </c>
      <c r="G308" s="29">
        <f t="shared" si="165"/>
        <v>0.74999999330190836</v>
      </c>
      <c r="H308" s="29">
        <f t="shared" si="165"/>
        <v>0.79999998515068249</v>
      </c>
      <c r="I308" s="29">
        <f t="shared" si="165"/>
        <v>1.1499999783592889</v>
      </c>
      <c r="J308" s="29">
        <f t="shared" si="165"/>
        <v>1.1999999830340038</v>
      </c>
      <c r="K308" s="29">
        <f t="shared" si="165"/>
        <v>0</v>
      </c>
      <c r="L308" s="30">
        <f t="shared" si="165"/>
        <v>0</v>
      </c>
      <c r="M308" s="31">
        <f t="shared" si="165"/>
        <v>0.49773687162098723</v>
      </c>
      <c r="N308" s="32">
        <f t="shared" si="165"/>
        <v>0</v>
      </c>
      <c r="O308" s="32">
        <f t="shared" si="165"/>
        <v>0</v>
      </c>
      <c r="P308" s="33">
        <f t="shared" si="165"/>
        <v>0</v>
      </c>
      <c r="Q308" s="33">
        <f t="shared" si="165"/>
        <v>0</v>
      </c>
      <c r="R308" s="33">
        <f t="shared" si="165"/>
        <v>0</v>
      </c>
      <c r="S308" s="34">
        <f t="shared" si="165"/>
        <v>0</v>
      </c>
      <c r="T308" s="34">
        <f t="shared" si="165"/>
        <v>0</v>
      </c>
      <c r="U308" s="35">
        <f t="shared" si="162"/>
        <v>0.51999895618271619</v>
      </c>
      <c r="V308" s="35">
        <f t="shared" si="162"/>
        <v>0.51999464456477129</v>
      </c>
      <c r="W308" s="36">
        <f t="shared" si="165"/>
        <v>0.79999998764715263</v>
      </c>
      <c r="X308" s="36">
        <f t="shared" si="165"/>
        <v>0.79999677841932915</v>
      </c>
      <c r="AG308">
        <f t="shared" si="166"/>
        <v>70.124005526694646</v>
      </c>
      <c r="AH308" s="29">
        <f t="shared" si="167"/>
        <v>0.74999999493738834</v>
      </c>
      <c r="AI308" s="29">
        <f t="shared" si="167"/>
        <v>0.79999999146202638</v>
      </c>
      <c r="AJ308" s="29">
        <f t="shared" si="167"/>
        <v>1.1499999878829081</v>
      </c>
      <c r="AK308" s="29">
        <f t="shared" si="167"/>
        <v>1.1999999902101333</v>
      </c>
      <c r="AL308" s="29">
        <f t="shared" si="167"/>
        <v>0</v>
      </c>
      <c r="AM308" s="30">
        <f t="shared" si="167"/>
        <v>0</v>
      </c>
      <c r="AN308" s="31">
        <f t="shared" si="167"/>
        <v>0.49825892057237003</v>
      </c>
      <c r="AO308" s="32">
        <f t="shared" si="167"/>
        <v>0</v>
      </c>
      <c r="AP308" s="32">
        <f t="shared" si="167"/>
        <v>0</v>
      </c>
      <c r="AQ308" s="33">
        <f t="shared" si="167"/>
        <v>0</v>
      </c>
      <c r="AR308" s="33">
        <f t="shared" si="167"/>
        <v>0</v>
      </c>
      <c r="AS308" s="33">
        <f t="shared" si="167"/>
        <v>0</v>
      </c>
      <c r="AT308" s="34">
        <f t="shared" si="167"/>
        <v>0</v>
      </c>
      <c r="AU308" s="34">
        <f t="shared" si="167"/>
        <v>0</v>
      </c>
      <c r="AV308" s="35">
        <f t="shared" si="163"/>
        <v>0.51999933794731901</v>
      </c>
      <c r="AW308" s="35">
        <f t="shared" si="163"/>
        <v>0.51999637015007105</v>
      </c>
      <c r="AX308" s="36">
        <f t="shared" si="164"/>
        <v>0.79999998974792152</v>
      </c>
      <c r="AY308" s="36">
        <f t="shared" si="164"/>
        <v>0.79999743678962676</v>
      </c>
    </row>
    <row r="309" spans="5:51" x14ac:dyDescent="0.3">
      <c r="F309">
        <v>67</v>
      </c>
      <c r="G309" s="29">
        <f t="shared" si="165"/>
        <v>0.74999999378338789</v>
      </c>
      <c r="H309" s="29">
        <f t="shared" si="165"/>
        <v>0.79999998708600284</v>
      </c>
      <c r="I309" s="29">
        <f t="shared" si="165"/>
        <v>1.1499999813640824</v>
      </c>
      <c r="J309" s="29">
        <f t="shared" si="165"/>
        <v>1.1999999852357153</v>
      </c>
      <c r="K309" s="29">
        <f t="shared" si="165"/>
        <v>0</v>
      </c>
      <c r="L309" s="30">
        <f t="shared" si="165"/>
        <v>0</v>
      </c>
      <c r="M309" s="31">
        <f t="shared" si="165"/>
        <v>0.49788184339101899</v>
      </c>
      <c r="N309" s="32">
        <f t="shared" si="165"/>
        <v>0</v>
      </c>
      <c r="O309" s="32">
        <f t="shared" si="165"/>
        <v>0</v>
      </c>
      <c r="P309" s="33">
        <f t="shared" si="165"/>
        <v>0</v>
      </c>
      <c r="Q309" s="33">
        <f t="shared" si="165"/>
        <v>0</v>
      </c>
      <c r="R309" s="33">
        <f t="shared" si="165"/>
        <v>0</v>
      </c>
      <c r="S309" s="34">
        <f t="shared" si="165"/>
        <v>0</v>
      </c>
      <c r="T309" s="34">
        <f t="shared" si="165"/>
        <v>0</v>
      </c>
      <c r="U309" s="35">
        <f t="shared" si="162"/>
        <v>0.51999906931804463</v>
      </c>
      <c r="V309" s="35">
        <f t="shared" si="162"/>
        <v>0.51999514514578904</v>
      </c>
      <c r="W309" s="36">
        <f t="shared" si="165"/>
        <v>0.79999998822988438</v>
      </c>
      <c r="X309" s="36">
        <f t="shared" si="165"/>
        <v>0.79999696257275466</v>
      </c>
      <c r="AG309">
        <f t="shared" si="166"/>
        <v>70.381557656506004</v>
      </c>
      <c r="AH309" s="29">
        <f t="shared" si="167"/>
        <v>0.74999999501381953</v>
      </c>
      <c r="AI309" s="29">
        <f t="shared" si="167"/>
        <v>0.79999999173625291</v>
      </c>
      <c r="AJ309" s="29">
        <f t="shared" si="167"/>
        <v>1.1499999882779213</v>
      </c>
      <c r="AK309" s="29">
        <f t="shared" si="167"/>
        <v>1.1999999905217442</v>
      </c>
      <c r="AL309" s="29">
        <f t="shared" si="167"/>
        <v>0</v>
      </c>
      <c r="AM309" s="30">
        <f t="shared" si="167"/>
        <v>0</v>
      </c>
      <c r="AN309" s="31">
        <f t="shared" si="167"/>
        <v>0.498285622515244</v>
      </c>
      <c r="AO309" s="32">
        <f t="shared" si="167"/>
        <v>0</v>
      </c>
      <c r="AP309" s="32">
        <f t="shared" si="167"/>
        <v>0</v>
      </c>
      <c r="AQ309" s="33">
        <f t="shared" si="167"/>
        <v>0</v>
      </c>
      <c r="AR309" s="33">
        <f t="shared" si="167"/>
        <v>0</v>
      </c>
      <c r="AS309" s="33">
        <f t="shared" si="167"/>
        <v>0</v>
      </c>
      <c r="AT309" s="34">
        <f t="shared" si="167"/>
        <v>0</v>
      </c>
      <c r="AU309" s="34">
        <f t="shared" si="167"/>
        <v>0</v>
      </c>
      <c r="AV309" s="35">
        <f t="shared" si="163"/>
        <v>0.51999935552613508</v>
      </c>
      <c r="AW309" s="35">
        <f t="shared" si="163"/>
        <v>0.5199964524764249</v>
      </c>
      <c r="AX309" s="36">
        <f t="shared" si="164"/>
        <v>0.79999998985575871</v>
      </c>
      <c r="AY309" s="36">
        <f t="shared" si="164"/>
        <v>0.79999747012482703</v>
      </c>
    </row>
    <row r="310" spans="5:51" x14ac:dyDescent="0.3">
      <c r="F310">
        <v>68</v>
      </c>
      <c r="G310" s="29">
        <f t="shared" si="165"/>
        <v>0.74999999420435559</v>
      </c>
      <c r="H310" s="29">
        <f t="shared" si="165"/>
        <v>0.79999998872924671</v>
      </c>
      <c r="I310" s="29">
        <f t="shared" si="165"/>
        <v>1.1499999838582011</v>
      </c>
      <c r="J310" s="29">
        <f t="shared" si="165"/>
        <v>1.1999999871042069</v>
      </c>
      <c r="K310" s="29">
        <f t="shared" si="165"/>
        <v>0</v>
      </c>
      <c r="L310" s="30">
        <f t="shared" si="165"/>
        <v>0</v>
      </c>
      <c r="M310" s="31">
        <f t="shared" si="165"/>
        <v>0.49801416260497322</v>
      </c>
      <c r="N310" s="32">
        <f t="shared" si="165"/>
        <v>0</v>
      </c>
      <c r="O310" s="32">
        <f t="shared" si="165"/>
        <v>0</v>
      </c>
      <c r="P310" s="33">
        <f t="shared" si="165"/>
        <v>0</v>
      </c>
      <c r="Q310" s="33">
        <f t="shared" si="165"/>
        <v>0</v>
      </c>
      <c r="R310" s="33">
        <f t="shared" si="165"/>
        <v>0</v>
      </c>
      <c r="S310" s="34">
        <f t="shared" si="165"/>
        <v>0</v>
      </c>
      <c r="T310" s="34">
        <f t="shared" si="165"/>
        <v>0</v>
      </c>
      <c r="U310" s="35">
        <f t="shared" si="162"/>
        <v>0.51999916785714484</v>
      </c>
      <c r="V310" s="35">
        <f t="shared" si="162"/>
        <v>0.51999558796972645</v>
      </c>
      <c r="W310" s="36">
        <f t="shared" si="165"/>
        <v>0.79999998876189993</v>
      </c>
      <c r="X310" s="36">
        <f t="shared" si="165"/>
        <v>0.79999712974264758</v>
      </c>
      <c r="AG310">
        <f t="shared" si="166"/>
        <v>70.618880671460559</v>
      </c>
      <c r="AH310" s="29">
        <f t="shared" si="167"/>
        <v>0.74999999508216741</v>
      </c>
      <c r="AI310" s="29">
        <f t="shared" si="167"/>
        <v>0.79999999197959248</v>
      </c>
      <c r="AJ310" s="29">
        <f t="shared" si="167"/>
        <v>1.1499999886270516</v>
      </c>
      <c r="AK310" s="29">
        <f t="shared" si="167"/>
        <v>1.1999999907982546</v>
      </c>
      <c r="AL310" s="29">
        <f t="shared" si="167"/>
        <v>0</v>
      </c>
      <c r="AM310" s="30">
        <f t="shared" si="167"/>
        <v>0</v>
      </c>
      <c r="AN310" s="31">
        <f t="shared" si="167"/>
        <v>0.49830970740803121</v>
      </c>
      <c r="AO310" s="32">
        <f t="shared" si="167"/>
        <v>0</v>
      </c>
      <c r="AP310" s="32">
        <f t="shared" si="167"/>
        <v>0</v>
      </c>
      <c r="AQ310" s="33">
        <f t="shared" si="167"/>
        <v>0</v>
      </c>
      <c r="AR310" s="33">
        <f t="shared" si="167"/>
        <v>0</v>
      </c>
      <c r="AS310" s="33">
        <f t="shared" si="167"/>
        <v>0</v>
      </c>
      <c r="AT310" s="34">
        <f t="shared" si="167"/>
        <v>0</v>
      </c>
      <c r="AU310" s="34">
        <f t="shared" si="167"/>
        <v>0</v>
      </c>
      <c r="AV310" s="35">
        <f t="shared" si="163"/>
        <v>0.51999937121441908</v>
      </c>
      <c r="AW310" s="35">
        <f t="shared" si="163"/>
        <v>0.51999652621254044</v>
      </c>
      <c r="AX310" s="36">
        <f t="shared" si="164"/>
        <v>0.79999998995308852</v>
      </c>
      <c r="AY310" s="36">
        <f t="shared" si="164"/>
        <v>0.79999750016675775</v>
      </c>
    </row>
    <row r="311" spans="5:51" x14ac:dyDescent="0.3">
      <c r="F311">
        <v>69</v>
      </c>
      <c r="G311" s="29">
        <f t="shared" si="165"/>
        <v>0.7499999945739525</v>
      </c>
      <c r="H311" s="29">
        <f t="shared" si="165"/>
        <v>0.79999999012927681</v>
      </c>
      <c r="I311" s="29">
        <f t="shared" si="165"/>
        <v>1.1499999859398449</v>
      </c>
      <c r="J311" s="29">
        <f t="shared" si="165"/>
        <v>1.1999999886955788</v>
      </c>
      <c r="K311" s="29">
        <f t="shared" si="165"/>
        <v>0</v>
      </c>
      <c r="L311" s="30">
        <f t="shared" si="165"/>
        <v>0</v>
      </c>
      <c r="M311" s="31">
        <f t="shared" si="165"/>
        <v>0.49813511771789093</v>
      </c>
      <c r="N311" s="32">
        <f t="shared" si="165"/>
        <v>0</v>
      </c>
      <c r="O311" s="32">
        <f t="shared" si="165"/>
        <v>0</v>
      </c>
      <c r="P311" s="33">
        <f t="shared" si="165"/>
        <v>0</v>
      </c>
      <c r="Q311" s="33">
        <f t="shared" si="165"/>
        <v>0</v>
      </c>
      <c r="R311" s="33">
        <f t="shared" si="165"/>
        <v>0</v>
      </c>
      <c r="S311" s="34">
        <f t="shared" si="165"/>
        <v>0</v>
      </c>
      <c r="T311" s="34">
        <f t="shared" si="165"/>
        <v>0</v>
      </c>
      <c r="U311" s="35">
        <f t="shared" si="162"/>
        <v>0.51999925391511936</v>
      </c>
      <c r="V311" s="35">
        <f t="shared" si="162"/>
        <v>0.51999598063408126</v>
      </c>
      <c r="W311" s="36">
        <f t="shared" si="165"/>
        <v>0.79999998924872096</v>
      </c>
      <c r="X311" s="36">
        <f t="shared" si="165"/>
        <v>0.79999728182234653</v>
      </c>
      <c r="AG311">
        <f t="shared" si="166"/>
        <v>70.837563442472316</v>
      </c>
      <c r="AH311" s="29">
        <f t="shared" si="167"/>
        <v>0.74999999514344262</v>
      </c>
      <c r="AI311" s="29">
        <f t="shared" si="167"/>
        <v>0.7999999921962021</v>
      </c>
      <c r="AJ311" s="29">
        <f t="shared" si="167"/>
        <v>1.1499999889367236</v>
      </c>
      <c r="AK311" s="29">
        <f t="shared" si="167"/>
        <v>1.1999999910443908</v>
      </c>
      <c r="AL311" s="29">
        <f t="shared" si="167"/>
        <v>0</v>
      </c>
      <c r="AM311" s="30">
        <f t="shared" si="167"/>
        <v>0</v>
      </c>
      <c r="AN311" s="31">
        <f t="shared" si="167"/>
        <v>0.49833146991548299</v>
      </c>
      <c r="AO311" s="32">
        <f t="shared" si="167"/>
        <v>0</v>
      </c>
      <c r="AP311" s="32">
        <f t="shared" si="167"/>
        <v>0</v>
      </c>
      <c r="AQ311" s="33">
        <f t="shared" si="167"/>
        <v>0</v>
      </c>
      <c r="AR311" s="33">
        <f t="shared" si="167"/>
        <v>0</v>
      </c>
      <c r="AS311" s="33">
        <f t="shared" si="167"/>
        <v>0</v>
      </c>
      <c r="AT311" s="34">
        <f t="shared" si="167"/>
        <v>0</v>
      </c>
      <c r="AU311" s="34">
        <f t="shared" si="167"/>
        <v>0</v>
      </c>
      <c r="AV311" s="35">
        <f t="shared" si="163"/>
        <v>0.51999938525263822</v>
      </c>
      <c r="AW311" s="35">
        <f t="shared" si="163"/>
        <v>0.51999659241024909</v>
      </c>
      <c r="AX311" s="36">
        <f t="shared" si="164"/>
        <v>0.79999999004108746</v>
      </c>
      <c r="AY311" s="36">
        <f t="shared" si="164"/>
        <v>0.7999975272908979</v>
      </c>
    </row>
    <row r="312" spans="5:51" x14ac:dyDescent="0.3">
      <c r="F312">
        <v>70</v>
      </c>
      <c r="G312" s="29">
        <f t="shared" si="165"/>
        <v>0.74999999489972402</v>
      </c>
      <c r="H312" s="29">
        <f t="shared" si="165"/>
        <v>0.79999999132608934</v>
      </c>
      <c r="I312" s="29">
        <f t="shared" si="165"/>
        <v>1.1499999876864833</v>
      </c>
      <c r="J312" s="29">
        <f t="shared" si="165"/>
        <v>1.1999999900556624</v>
      </c>
      <c r="K312" s="29">
        <f t="shared" si="165"/>
        <v>0</v>
      </c>
      <c r="L312" s="30">
        <f t="shared" si="165"/>
        <v>0</v>
      </c>
      <c r="M312" s="31">
        <f t="shared" si="165"/>
        <v>0.4982458502878101</v>
      </c>
      <c r="N312" s="32">
        <f t="shared" si="165"/>
        <v>0</v>
      </c>
      <c r="O312" s="32">
        <f t="shared" si="165"/>
        <v>0</v>
      </c>
      <c r="P312" s="33">
        <f t="shared" si="165"/>
        <v>0</v>
      </c>
      <c r="Q312" s="33">
        <f t="shared" si="165"/>
        <v>0</v>
      </c>
      <c r="R312" s="33">
        <f t="shared" si="165"/>
        <v>0</v>
      </c>
      <c r="S312" s="34">
        <f t="shared" si="165"/>
        <v>0</v>
      </c>
      <c r="T312" s="34">
        <f t="shared" si="165"/>
        <v>0</v>
      </c>
      <c r="U312" s="35">
        <f t="shared" si="162"/>
        <v>0.51999932927171655</v>
      </c>
      <c r="V312" s="35">
        <f t="shared" si="162"/>
        <v>0.51999632963206199</v>
      </c>
      <c r="W312" s="36">
        <f t="shared" si="165"/>
        <v>0.79999998969516117</v>
      </c>
      <c r="X312" s="36">
        <f t="shared" si="165"/>
        <v>0.79999742046122346</v>
      </c>
      <c r="AG312">
        <f t="shared" si="166"/>
        <v>71.039070044546008</v>
      </c>
      <c r="AH312" s="29">
        <f t="shared" si="167"/>
        <v>0.74999999519850435</v>
      </c>
      <c r="AI312" s="29">
        <f t="shared" si="167"/>
        <v>0.79999999238957031</v>
      </c>
      <c r="AJ312" s="29">
        <f t="shared" si="167"/>
        <v>1.1499999892122834</v>
      </c>
      <c r="AK312" s="29">
        <f t="shared" si="167"/>
        <v>1.1999999912641184</v>
      </c>
      <c r="AL312" s="29">
        <f t="shared" si="167"/>
        <v>0</v>
      </c>
      <c r="AM312" s="30">
        <f t="shared" si="167"/>
        <v>0</v>
      </c>
      <c r="AN312" s="31">
        <f t="shared" si="167"/>
        <v>0.49835116556749509</v>
      </c>
      <c r="AO312" s="32">
        <f t="shared" si="167"/>
        <v>0</v>
      </c>
      <c r="AP312" s="32">
        <f t="shared" si="167"/>
        <v>0</v>
      </c>
      <c r="AQ312" s="33">
        <f t="shared" si="167"/>
        <v>0</v>
      </c>
      <c r="AR312" s="33">
        <f t="shared" si="167"/>
        <v>0</v>
      </c>
      <c r="AS312" s="33">
        <f t="shared" si="167"/>
        <v>0</v>
      </c>
      <c r="AT312" s="34">
        <f t="shared" si="167"/>
        <v>0</v>
      </c>
      <c r="AU312" s="34">
        <f t="shared" si="167"/>
        <v>0</v>
      </c>
      <c r="AV312" s="35">
        <f t="shared" si="163"/>
        <v>0.519999397844782</v>
      </c>
      <c r="AW312" s="35">
        <f t="shared" si="163"/>
        <v>0.51999665196804135</v>
      </c>
      <c r="AX312" s="36">
        <f t="shared" si="164"/>
        <v>0.79999999012077616</v>
      </c>
      <c r="AY312" s="36">
        <f t="shared" si="164"/>
        <v>0.79999755182200794</v>
      </c>
    </row>
    <row r="314" spans="5:51" x14ac:dyDescent="0.3">
      <c r="E314" t="s">
        <v>85</v>
      </c>
      <c r="F314">
        <v>0</v>
      </c>
      <c r="G314" s="29">
        <f>G$160+G242</f>
        <v>1.4448884672086231</v>
      </c>
      <c r="H314" s="29">
        <f t="shared" ref="H314:X314" si="168">H$160+H242</f>
        <v>2.1864756559652214</v>
      </c>
      <c r="I314" s="29">
        <f t="shared" si="168"/>
        <v>1.3619495953903284</v>
      </c>
      <c r="J314" s="29">
        <f t="shared" si="168"/>
        <v>1.3619495953903284</v>
      </c>
      <c r="K314" s="29">
        <f t="shared" si="168"/>
        <v>1.012768136147173</v>
      </c>
      <c r="L314" s="30">
        <f t="shared" si="168"/>
        <v>1.012768136147173</v>
      </c>
      <c r="M314" s="31">
        <f t="shared" si="168"/>
        <v>2.7582777713329909</v>
      </c>
      <c r="N314" s="32">
        <f t="shared" si="168"/>
        <v>0.89922506086377174</v>
      </c>
      <c r="O314" s="32">
        <f t="shared" si="168"/>
        <v>0.89922506086377174</v>
      </c>
      <c r="P314" s="33">
        <f t="shared" si="168"/>
        <v>6.1232467163483015</v>
      </c>
      <c r="Q314" s="33">
        <f t="shared" si="168"/>
        <v>10.480819822182657</v>
      </c>
      <c r="R314" s="33">
        <f t="shared" si="168"/>
        <v>19.768653581918468</v>
      </c>
      <c r="S314" s="34">
        <f t="shared" si="168"/>
        <v>0.9</v>
      </c>
      <c r="T314" s="34">
        <f t="shared" si="168"/>
        <v>0.9</v>
      </c>
      <c r="U314" s="35">
        <f t="shared" si="168"/>
        <v>1.7359379476797141</v>
      </c>
      <c r="V314" s="35">
        <f t="shared" si="168"/>
        <v>1.7359379476797141</v>
      </c>
      <c r="W314" s="36">
        <f t="shared" si="168"/>
        <v>2.1864756559652214</v>
      </c>
      <c r="X314" s="36">
        <f t="shared" si="168"/>
        <v>2.1864756559652214</v>
      </c>
      <c r="AF314" t="s">
        <v>85</v>
      </c>
      <c r="AG314">
        <f>AE14</f>
        <v>6.1169246739172793</v>
      </c>
      <c r="AH314" s="29">
        <f>AH$160+AH242</f>
        <v>1.4448884672086231</v>
      </c>
      <c r="AI314" s="29">
        <f t="shared" ref="AI314:AY314" si="169">AI$160+AI242</f>
        <v>2.7245931590001571</v>
      </c>
      <c r="AJ314" s="29">
        <f t="shared" si="169"/>
        <v>1.3619495953903284</v>
      </c>
      <c r="AK314" s="29">
        <f t="shared" si="169"/>
        <v>1.9692909496259445</v>
      </c>
      <c r="AL314" s="29">
        <f t="shared" si="169"/>
        <v>1.012768136147173</v>
      </c>
      <c r="AM314" s="30">
        <f t="shared" si="169"/>
        <v>1.012768136147173</v>
      </c>
      <c r="AN314" s="31">
        <f t="shared" si="169"/>
        <v>2.7582777713329909</v>
      </c>
      <c r="AO314" s="32">
        <f t="shared" si="169"/>
        <v>0.89922506086377174</v>
      </c>
      <c r="AP314" s="32">
        <f t="shared" si="169"/>
        <v>0.89922506086377174</v>
      </c>
      <c r="AQ314" s="33">
        <f t="shared" si="169"/>
        <v>6.1232467163483015</v>
      </c>
      <c r="AR314" s="33">
        <f t="shared" si="169"/>
        <v>10.480819822182657</v>
      </c>
      <c r="AS314" s="33">
        <f t="shared" si="169"/>
        <v>19.768653581918468</v>
      </c>
      <c r="AT314" s="34">
        <f t="shared" si="169"/>
        <v>0.9</v>
      </c>
      <c r="AU314" s="34">
        <f t="shared" si="169"/>
        <v>0.9</v>
      </c>
      <c r="AV314" s="35">
        <f t="shared" si="169"/>
        <v>1.7359379476797141</v>
      </c>
      <c r="AW314" s="35">
        <f t="shared" si="169"/>
        <v>1.7359379476797141</v>
      </c>
      <c r="AX314" s="36">
        <f t="shared" si="169"/>
        <v>2.9086806987044498</v>
      </c>
      <c r="AY314" s="36">
        <f t="shared" si="169"/>
        <v>2.531004884769597</v>
      </c>
    </row>
    <row r="315" spans="5:51" x14ac:dyDescent="0.3">
      <c r="F315">
        <v>1</v>
      </c>
      <c r="G315" s="29">
        <f t="shared" ref="G315:X329" si="170">G$160+G243</f>
        <v>1.4448884672086231</v>
      </c>
      <c r="H315" s="29">
        <f t="shared" si="170"/>
        <v>2.1864756559652214</v>
      </c>
      <c r="I315" s="29">
        <f t="shared" si="170"/>
        <v>1.3619495953903284</v>
      </c>
      <c r="J315" s="29">
        <f t="shared" si="170"/>
        <v>1.3619495953903284</v>
      </c>
      <c r="K315" s="29">
        <f t="shared" si="170"/>
        <v>1.012768136147173</v>
      </c>
      <c r="L315" s="30">
        <f t="shared" si="170"/>
        <v>1.012768136147173</v>
      </c>
      <c r="M315" s="31">
        <f t="shared" si="170"/>
        <v>2.7582777713329909</v>
      </c>
      <c r="N315" s="32">
        <f t="shared" si="170"/>
        <v>0.89922506086377174</v>
      </c>
      <c r="O315" s="32">
        <f t="shared" si="170"/>
        <v>0.89922506086377174</v>
      </c>
      <c r="P315" s="33">
        <f t="shared" si="170"/>
        <v>6.1232467163483015</v>
      </c>
      <c r="Q315" s="33">
        <f t="shared" si="170"/>
        <v>10.480819822182657</v>
      </c>
      <c r="R315" s="33">
        <f t="shared" si="170"/>
        <v>19.768653581918468</v>
      </c>
      <c r="S315" s="34">
        <f t="shared" si="170"/>
        <v>0.9</v>
      </c>
      <c r="T315" s="34">
        <f t="shared" si="170"/>
        <v>0.9</v>
      </c>
      <c r="U315" s="35">
        <f t="shared" si="170"/>
        <v>1.7359379476797141</v>
      </c>
      <c r="V315" s="35">
        <f t="shared" si="170"/>
        <v>1.7359379476797141</v>
      </c>
      <c r="W315" s="36">
        <f t="shared" si="170"/>
        <v>2.1864756559652214</v>
      </c>
      <c r="X315" s="36">
        <f t="shared" si="170"/>
        <v>2.1864756559652214</v>
      </c>
      <c r="AG315">
        <f t="shared" ref="AG315:AG378" si="171">AE15</f>
        <v>6.4330545104874606</v>
      </c>
      <c r="AH315" s="29">
        <f t="shared" ref="AH315:AY329" si="172">AH$160+AH243</f>
        <v>1.4448884672086231</v>
      </c>
      <c r="AI315" s="29">
        <f t="shared" si="172"/>
        <v>2.7508326669892997</v>
      </c>
      <c r="AJ315" s="29">
        <f t="shared" si="172"/>
        <v>1.3619495953903284</v>
      </c>
      <c r="AK315" s="29">
        <f t="shared" si="172"/>
        <v>2.0329045278254032</v>
      </c>
      <c r="AL315" s="29">
        <f t="shared" si="172"/>
        <v>1.012768136147173</v>
      </c>
      <c r="AM315" s="30">
        <f t="shared" si="172"/>
        <v>1.012768136147173</v>
      </c>
      <c r="AN315" s="31">
        <f t="shared" si="172"/>
        <v>2.7582777713329909</v>
      </c>
      <c r="AO315" s="32">
        <f t="shared" si="172"/>
        <v>0.89922506086377174</v>
      </c>
      <c r="AP315" s="32">
        <f t="shared" si="172"/>
        <v>0.89922506086377174</v>
      </c>
      <c r="AQ315" s="33">
        <f t="shared" si="172"/>
        <v>6.1232467163483015</v>
      </c>
      <c r="AR315" s="33">
        <f t="shared" si="172"/>
        <v>10.480819822182657</v>
      </c>
      <c r="AS315" s="33">
        <f t="shared" si="172"/>
        <v>19.768653581918468</v>
      </c>
      <c r="AT315" s="34">
        <f t="shared" si="172"/>
        <v>0.9</v>
      </c>
      <c r="AU315" s="34">
        <f t="shared" si="172"/>
        <v>0.9</v>
      </c>
      <c r="AV315" s="35">
        <f t="shared" si="172"/>
        <v>1.7359379476797141</v>
      </c>
      <c r="AW315" s="35">
        <f t="shared" si="172"/>
        <v>1.7359379476797141</v>
      </c>
      <c r="AX315" s="36">
        <f t="shared" si="172"/>
        <v>2.9230210651442809</v>
      </c>
      <c r="AY315" s="36">
        <f t="shared" si="172"/>
        <v>2.5771931628097309</v>
      </c>
    </row>
    <row r="316" spans="5:51" x14ac:dyDescent="0.3">
      <c r="F316">
        <v>2</v>
      </c>
      <c r="G316" s="29">
        <f t="shared" si="170"/>
        <v>1.4448884672086231</v>
      </c>
      <c r="H316" s="29">
        <f t="shared" si="170"/>
        <v>2.1864756559652214</v>
      </c>
      <c r="I316" s="29">
        <f t="shared" si="170"/>
        <v>1.3619495953903284</v>
      </c>
      <c r="J316" s="29">
        <f t="shared" si="170"/>
        <v>1.3619495953903284</v>
      </c>
      <c r="K316" s="29">
        <f t="shared" si="170"/>
        <v>1.012768136147173</v>
      </c>
      <c r="L316" s="30">
        <f t="shared" si="170"/>
        <v>1.012768136147173</v>
      </c>
      <c r="M316" s="31">
        <f t="shared" si="170"/>
        <v>2.7582777713329909</v>
      </c>
      <c r="N316" s="32">
        <f t="shared" si="170"/>
        <v>0.89922506086377174</v>
      </c>
      <c r="O316" s="32">
        <f t="shared" si="170"/>
        <v>0.89922506086377174</v>
      </c>
      <c r="P316" s="33">
        <f t="shared" si="170"/>
        <v>6.1232467163483015</v>
      </c>
      <c r="Q316" s="33">
        <f t="shared" si="170"/>
        <v>10.480819822182657</v>
      </c>
      <c r="R316" s="33">
        <f t="shared" si="170"/>
        <v>19.768653581918468</v>
      </c>
      <c r="S316" s="34">
        <f t="shared" si="170"/>
        <v>0.9</v>
      </c>
      <c r="T316" s="34">
        <f t="shared" si="170"/>
        <v>0.9</v>
      </c>
      <c r="U316" s="35">
        <f t="shared" si="170"/>
        <v>1.7359379476797141</v>
      </c>
      <c r="V316" s="35">
        <f t="shared" si="170"/>
        <v>1.7359379476797141</v>
      </c>
      <c r="W316" s="36">
        <f t="shared" si="170"/>
        <v>2.1864756559652214</v>
      </c>
      <c r="X316" s="36">
        <f t="shared" si="170"/>
        <v>2.1864756559652214</v>
      </c>
      <c r="AG316">
        <f t="shared" si="171"/>
        <v>6.7655223075357256</v>
      </c>
      <c r="AH316" s="29">
        <f t="shared" si="172"/>
        <v>1.4448884672086231</v>
      </c>
      <c r="AI316" s="29">
        <f t="shared" si="172"/>
        <v>2.7759227420840453</v>
      </c>
      <c r="AJ316" s="29">
        <f t="shared" si="172"/>
        <v>1.3619495953903284</v>
      </c>
      <c r="AK316" s="29">
        <f t="shared" si="172"/>
        <v>2.0932084757081388</v>
      </c>
      <c r="AL316" s="29">
        <f t="shared" si="172"/>
        <v>1.012768136147173</v>
      </c>
      <c r="AM316" s="30">
        <f t="shared" si="172"/>
        <v>1.012768136147173</v>
      </c>
      <c r="AN316" s="31">
        <f t="shared" si="172"/>
        <v>2.7582777713329909</v>
      </c>
      <c r="AO316" s="32">
        <f t="shared" si="172"/>
        <v>0.89922506086377174</v>
      </c>
      <c r="AP316" s="32">
        <f t="shared" si="172"/>
        <v>0.89922506086377174</v>
      </c>
      <c r="AQ316" s="33">
        <f t="shared" si="172"/>
        <v>6.1232467163483015</v>
      </c>
      <c r="AR316" s="33">
        <f t="shared" si="172"/>
        <v>10.480819822182657</v>
      </c>
      <c r="AS316" s="33">
        <f t="shared" si="172"/>
        <v>19.768653581918468</v>
      </c>
      <c r="AT316" s="34">
        <f t="shared" si="172"/>
        <v>0.9</v>
      </c>
      <c r="AU316" s="34">
        <f t="shared" si="172"/>
        <v>0.9</v>
      </c>
      <c r="AV316" s="35">
        <f t="shared" si="172"/>
        <v>1.74694695220592</v>
      </c>
      <c r="AW316" s="35">
        <f t="shared" si="172"/>
        <v>1.7359379476797141</v>
      </c>
      <c r="AX316" s="36">
        <f t="shared" si="172"/>
        <v>2.9352485605763681</v>
      </c>
      <c r="AY316" s="36">
        <f t="shared" si="172"/>
        <v>2.6210577334146321</v>
      </c>
    </row>
    <row r="317" spans="5:51" x14ac:dyDescent="0.3">
      <c r="F317">
        <v>3</v>
      </c>
      <c r="G317" s="29">
        <f t="shared" si="170"/>
        <v>1.4448884672086231</v>
      </c>
      <c r="H317" s="29">
        <f t="shared" si="170"/>
        <v>2.3193090731776556</v>
      </c>
      <c r="I317" s="29">
        <f t="shared" si="170"/>
        <v>1.3619495953903284</v>
      </c>
      <c r="J317" s="29">
        <f t="shared" si="170"/>
        <v>1.3619495953903284</v>
      </c>
      <c r="K317" s="29">
        <f t="shared" si="170"/>
        <v>1.012768136147173</v>
      </c>
      <c r="L317" s="30">
        <f t="shared" si="170"/>
        <v>1.012768136147173</v>
      </c>
      <c r="M317" s="31">
        <f t="shared" si="170"/>
        <v>2.7582777713329909</v>
      </c>
      <c r="N317" s="32">
        <f t="shared" si="170"/>
        <v>0.89922506086377174</v>
      </c>
      <c r="O317" s="32">
        <f t="shared" si="170"/>
        <v>0.89922506086377174</v>
      </c>
      <c r="P317" s="33">
        <f t="shared" si="170"/>
        <v>6.1232467163483015</v>
      </c>
      <c r="Q317" s="33">
        <f t="shared" si="170"/>
        <v>10.480819822182657</v>
      </c>
      <c r="R317" s="33">
        <f t="shared" si="170"/>
        <v>19.768653581918468</v>
      </c>
      <c r="S317" s="34">
        <f t="shared" si="170"/>
        <v>0.9</v>
      </c>
      <c r="T317" s="34">
        <f t="shared" si="170"/>
        <v>0.9</v>
      </c>
      <c r="U317" s="35">
        <f t="shared" si="170"/>
        <v>1.7359379476797141</v>
      </c>
      <c r="V317" s="35">
        <f t="shared" si="170"/>
        <v>1.7359379476797141</v>
      </c>
      <c r="W317" s="36">
        <f t="shared" si="170"/>
        <v>2.4326069349938928</v>
      </c>
      <c r="X317" s="36">
        <f t="shared" si="170"/>
        <v>2.1864756559652214</v>
      </c>
      <c r="AG317">
        <f t="shared" si="171"/>
        <v>7.1151724300087089</v>
      </c>
      <c r="AH317" s="29">
        <f t="shared" si="172"/>
        <v>1.4448884672086231</v>
      </c>
      <c r="AI317" s="29">
        <f t="shared" si="172"/>
        <v>2.7997279152449428</v>
      </c>
      <c r="AJ317" s="29">
        <f t="shared" si="172"/>
        <v>1.3619495953903284</v>
      </c>
      <c r="AK317" s="29">
        <f t="shared" si="172"/>
        <v>2.149903484106118</v>
      </c>
      <c r="AL317" s="29">
        <f t="shared" si="172"/>
        <v>1.012768136147173</v>
      </c>
      <c r="AM317" s="30">
        <f t="shared" si="172"/>
        <v>1.012768136147173</v>
      </c>
      <c r="AN317" s="31">
        <f t="shared" si="172"/>
        <v>2.7582777713329909</v>
      </c>
      <c r="AO317" s="32">
        <f t="shared" si="172"/>
        <v>0.89922506086377174</v>
      </c>
      <c r="AP317" s="32">
        <f t="shared" si="172"/>
        <v>0.89922506086377174</v>
      </c>
      <c r="AQ317" s="33">
        <f t="shared" si="172"/>
        <v>6.1232467163483015</v>
      </c>
      <c r="AR317" s="33">
        <f t="shared" si="172"/>
        <v>10.480819822182657</v>
      </c>
      <c r="AS317" s="33">
        <f t="shared" si="172"/>
        <v>19.768653581918468</v>
      </c>
      <c r="AT317" s="34">
        <f t="shared" si="172"/>
        <v>0.9</v>
      </c>
      <c r="AU317" s="34">
        <f t="shared" si="172"/>
        <v>0.9</v>
      </c>
      <c r="AV317" s="35">
        <f t="shared" si="172"/>
        <v>1.792064439679214</v>
      </c>
      <c r="AW317" s="35">
        <f t="shared" si="172"/>
        <v>1.7359379476797141</v>
      </c>
      <c r="AX317" s="36">
        <f t="shared" si="172"/>
        <v>2.9455551423750159</v>
      </c>
      <c r="AY317" s="36">
        <f t="shared" si="172"/>
        <v>2.6624083275374444</v>
      </c>
    </row>
    <row r="318" spans="5:51" x14ac:dyDescent="0.3">
      <c r="F318">
        <v>4</v>
      </c>
      <c r="G318" s="29">
        <f t="shared" si="170"/>
        <v>1.4448884672086231</v>
      </c>
      <c r="H318" s="29">
        <f t="shared" si="170"/>
        <v>2.4795153317333045</v>
      </c>
      <c r="I318" s="29">
        <f t="shared" si="170"/>
        <v>1.3619495953903284</v>
      </c>
      <c r="J318" s="29">
        <f t="shared" si="170"/>
        <v>1.3619495953903284</v>
      </c>
      <c r="K318" s="29">
        <f t="shared" si="170"/>
        <v>1.012768136147173</v>
      </c>
      <c r="L318" s="30">
        <f t="shared" si="170"/>
        <v>1.012768136147173</v>
      </c>
      <c r="M318" s="31">
        <f t="shared" si="170"/>
        <v>2.7582777713329909</v>
      </c>
      <c r="N318" s="32">
        <f t="shared" si="170"/>
        <v>0.89922506086377174</v>
      </c>
      <c r="O318" s="32">
        <f t="shared" si="170"/>
        <v>0.89922506086377174</v>
      </c>
      <c r="P318" s="33">
        <f t="shared" si="170"/>
        <v>6.1232467163483015</v>
      </c>
      <c r="Q318" s="33">
        <f t="shared" si="170"/>
        <v>10.480819822182657</v>
      </c>
      <c r="R318" s="33">
        <f t="shared" si="170"/>
        <v>19.768653581918468</v>
      </c>
      <c r="S318" s="34">
        <f t="shared" si="170"/>
        <v>0.9</v>
      </c>
      <c r="T318" s="34">
        <f t="shared" si="170"/>
        <v>0.9</v>
      </c>
      <c r="U318" s="35">
        <f t="shared" si="170"/>
        <v>1.7359379476797141</v>
      </c>
      <c r="V318" s="35">
        <f t="shared" si="170"/>
        <v>1.7359379476797141</v>
      </c>
      <c r="W318" s="36">
        <f t="shared" si="170"/>
        <v>2.6859050029727474</v>
      </c>
      <c r="X318" s="36">
        <f t="shared" si="170"/>
        <v>2.1864756559652214</v>
      </c>
      <c r="AG318">
        <f t="shared" si="171"/>
        <v>7.482892880623127</v>
      </c>
      <c r="AH318" s="29">
        <f t="shared" si="172"/>
        <v>1.4448884672086231</v>
      </c>
      <c r="AI318" s="29">
        <f t="shared" si="172"/>
        <v>2.8221294158046111</v>
      </c>
      <c r="AJ318" s="29">
        <f t="shared" si="172"/>
        <v>1.3619495953903284</v>
      </c>
      <c r="AK318" s="29">
        <f t="shared" si="172"/>
        <v>2.2027420851309745</v>
      </c>
      <c r="AL318" s="29">
        <f t="shared" si="172"/>
        <v>1.012768136147173</v>
      </c>
      <c r="AM318" s="30">
        <f t="shared" si="172"/>
        <v>1.012768136147173</v>
      </c>
      <c r="AN318" s="31">
        <f t="shared" si="172"/>
        <v>2.7582777713329909</v>
      </c>
      <c r="AO318" s="32">
        <f t="shared" si="172"/>
        <v>0.89922506086377174</v>
      </c>
      <c r="AP318" s="32">
        <f t="shared" si="172"/>
        <v>0.89922506086377174</v>
      </c>
      <c r="AQ318" s="33">
        <f t="shared" si="172"/>
        <v>6.1232467163483015</v>
      </c>
      <c r="AR318" s="33">
        <f t="shared" si="172"/>
        <v>10.480819822182657</v>
      </c>
      <c r="AS318" s="33">
        <f t="shared" si="172"/>
        <v>19.768653581918468</v>
      </c>
      <c r="AT318" s="34">
        <f t="shared" si="172"/>
        <v>0.9</v>
      </c>
      <c r="AU318" s="34">
        <f t="shared" si="172"/>
        <v>0.9</v>
      </c>
      <c r="AV318" s="35">
        <f t="shared" si="172"/>
        <v>1.8357538048906026</v>
      </c>
      <c r="AW318" s="35">
        <f t="shared" si="172"/>
        <v>1.7784389051915019</v>
      </c>
      <c r="AX318" s="36">
        <f t="shared" si="172"/>
        <v>2.954140392115753</v>
      </c>
      <c r="AY318" s="36">
        <f t="shared" si="172"/>
        <v>2.7010888246292208</v>
      </c>
    </row>
    <row r="319" spans="5:51" x14ac:dyDescent="0.3">
      <c r="F319">
        <v>5</v>
      </c>
      <c r="G319" s="29">
        <f t="shared" si="170"/>
        <v>1.4448884672086231</v>
      </c>
      <c r="H319" s="29">
        <f t="shared" si="170"/>
        <v>2.6111955504242337</v>
      </c>
      <c r="I319" s="29">
        <f t="shared" si="170"/>
        <v>1.3619495953903284</v>
      </c>
      <c r="J319" s="29">
        <f t="shared" si="170"/>
        <v>1.6889644054886539</v>
      </c>
      <c r="K319" s="29">
        <f t="shared" si="170"/>
        <v>1.012768136147173</v>
      </c>
      <c r="L319" s="30">
        <f t="shared" si="170"/>
        <v>1.012768136147173</v>
      </c>
      <c r="M319" s="31">
        <f t="shared" si="170"/>
        <v>2.7582777713329909</v>
      </c>
      <c r="N319" s="32">
        <f t="shared" si="170"/>
        <v>0.89922506086377174</v>
      </c>
      <c r="O319" s="32">
        <f t="shared" si="170"/>
        <v>0.89922506086377174</v>
      </c>
      <c r="P319" s="33">
        <f t="shared" si="170"/>
        <v>6.1232467163483015</v>
      </c>
      <c r="Q319" s="33">
        <f t="shared" si="170"/>
        <v>10.480819822182657</v>
      </c>
      <c r="R319" s="33">
        <f t="shared" si="170"/>
        <v>19.768653581918468</v>
      </c>
      <c r="S319" s="34">
        <f t="shared" si="170"/>
        <v>0.9</v>
      </c>
      <c r="T319" s="34">
        <f t="shared" si="170"/>
        <v>0.9</v>
      </c>
      <c r="U319" s="35">
        <f t="shared" si="170"/>
        <v>1.7359379476797141</v>
      </c>
      <c r="V319" s="35">
        <f t="shared" si="170"/>
        <v>1.7359379476797141</v>
      </c>
      <c r="W319" s="36">
        <f t="shared" si="170"/>
        <v>2.8269258288968402</v>
      </c>
      <c r="X319" s="36">
        <f t="shared" si="170"/>
        <v>2.3276728835514047</v>
      </c>
      <c r="AG319">
        <f t="shared" si="171"/>
        <v>7.8696175551168945</v>
      </c>
      <c r="AH319" s="29">
        <f t="shared" si="172"/>
        <v>1.4659998321689414</v>
      </c>
      <c r="AI319" s="29">
        <f t="shared" si="172"/>
        <v>2.8430284564610582</v>
      </c>
      <c r="AJ319" s="29">
        <f t="shared" si="172"/>
        <v>1.3619495953903284</v>
      </c>
      <c r="AK319" s="29">
        <f t="shared" si="172"/>
        <v>2.2515357479015359</v>
      </c>
      <c r="AL319" s="29">
        <f t="shared" si="172"/>
        <v>1.012768136147173</v>
      </c>
      <c r="AM319" s="30">
        <f t="shared" si="172"/>
        <v>1.012768136147173</v>
      </c>
      <c r="AN319" s="31">
        <f t="shared" si="172"/>
        <v>2.7582777713329909</v>
      </c>
      <c r="AO319" s="32">
        <f t="shared" si="172"/>
        <v>0.89922506086377174</v>
      </c>
      <c r="AP319" s="32">
        <f t="shared" si="172"/>
        <v>0.89922506086377174</v>
      </c>
      <c r="AQ319" s="33">
        <f t="shared" si="172"/>
        <v>6.1232467163483015</v>
      </c>
      <c r="AR319" s="33">
        <f t="shared" si="172"/>
        <v>10.480819822182657</v>
      </c>
      <c r="AS319" s="33">
        <f t="shared" si="172"/>
        <v>19.768653581918468</v>
      </c>
      <c r="AT319" s="34">
        <f t="shared" si="172"/>
        <v>0.9</v>
      </c>
      <c r="AU319" s="34">
        <f t="shared" si="172"/>
        <v>0.9</v>
      </c>
      <c r="AV319" s="35">
        <f t="shared" si="172"/>
        <v>1.8777696150167134</v>
      </c>
      <c r="AW319" s="35">
        <f t="shared" si="172"/>
        <v>1.8219647210970988</v>
      </c>
      <c r="AX319" s="36">
        <f t="shared" si="172"/>
        <v>2.9612055705938261</v>
      </c>
      <c r="AY319" s="36">
        <f t="shared" si="172"/>
        <v>2.7369810819762721</v>
      </c>
    </row>
    <row r="320" spans="5:51" x14ac:dyDescent="0.3">
      <c r="F320">
        <v>6</v>
      </c>
      <c r="G320" s="29">
        <f t="shared" si="170"/>
        <v>1.4448884672086231</v>
      </c>
      <c r="H320" s="29">
        <f t="shared" si="170"/>
        <v>2.7142695830139645</v>
      </c>
      <c r="I320" s="29">
        <f t="shared" si="170"/>
        <v>1.3619495953903284</v>
      </c>
      <c r="J320" s="29">
        <f t="shared" si="170"/>
        <v>1.9441204912737964</v>
      </c>
      <c r="K320" s="29">
        <f t="shared" si="170"/>
        <v>1.012768136147173</v>
      </c>
      <c r="L320" s="30">
        <f t="shared" si="170"/>
        <v>1.012768136147173</v>
      </c>
      <c r="M320" s="31">
        <f t="shared" si="170"/>
        <v>2.7582777713329909</v>
      </c>
      <c r="N320" s="32">
        <f t="shared" si="170"/>
        <v>0.89922506086377174</v>
      </c>
      <c r="O320" s="32">
        <f t="shared" si="170"/>
        <v>0.89922506086377174</v>
      </c>
      <c r="P320" s="33">
        <f t="shared" si="170"/>
        <v>6.1232467163483015</v>
      </c>
      <c r="Q320" s="33">
        <f t="shared" si="170"/>
        <v>10.480819822182657</v>
      </c>
      <c r="R320" s="33">
        <f t="shared" si="170"/>
        <v>19.768653581918468</v>
      </c>
      <c r="S320" s="34">
        <f t="shared" si="170"/>
        <v>0.9</v>
      </c>
      <c r="T320" s="34">
        <f t="shared" si="170"/>
        <v>0.9</v>
      </c>
      <c r="U320" s="35">
        <f t="shared" si="170"/>
        <v>1.7359379476797141</v>
      </c>
      <c r="V320" s="35">
        <f t="shared" si="170"/>
        <v>1.7359379476797141</v>
      </c>
      <c r="W320" s="36">
        <f t="shared" si="170"/>
        <v>2.9025904857093856</v>
      </c>
      <c r="X320" s="36">
        <f t="shared" si="170"/>
        <v>2.5127441404638144</v>
      </c>
      <c r="AG320">
        <f t="shared" si="171"/>
        <v>8.2763286140542487</v>
      </c>
      <c r="AH320" s="29">
        <f t="shared" si="172"/>
        <v>1.5091845065158287</v>
      </c>
      <c r="AI320" s="29">
        <f t="shared" si="172"/>
        <v>2.8623490449648141</v>
      </c>
      <c r="AJ320" s="29">
        <f t="shared" si="172"/>
        <v>1.3619495953903284</v>
      </c>
      <c r="AK320" s="29">
        <f t="shared" si="172"/>
        <v>2.2961602921655548</v>
      </c>
      <c r="AL320" s="29">
        <f t="shared" si="172"/>
        <v>1.012768136147173</v>
      </c>
      <c r="AM320" s="30">
        <f t="shared" si="172"/>
        <v>1.012768136147173</v>
      </c>
      <c r="AN320" s="31">
        <f t="shared" si="172"/>
        <v>2.7582777713329909</v>
      </c>
      <c r="AO320" s="32">
        <f t="shared" si="172"/>
        <v>0.89922506086377174</v>
      </c>
      <c r="AP320" s="32">
        <f t="shared" si="172"/>
        <v>0.89922506086377174</v>
      </c>
      <c r="AQ320" s="33">
        <f t="shared" si="172"/>
        <v>6.1232467163483015</v>
      </c>
      <c r="AR320" s="33">
        <f t="shared" si="172"/>
        <v>10.480819822182657</v>
      </c>
      <c r="AS320" s="33">
        <f t="shared" si="172"/>
        <v>19.768653581918468</v>
      </c>
      <c r="AT320" s="34">
        <f t="shared" si="172"/>
        <v>0.9</v>
      </c>
      <c r="AU320" s="34">
        <f t="shared" si="172"/>
        <v>0.9</v>
      </c>
      <c r="AV320" s="35">
        <f t="shared" si="172"/>
        <v>1.9178835159657666</v>
      </c>
      <c r="AW320" s="35">
        <f t="shared" si="172"/>
        <v>1.863915069291679</v>
      </c>
      <c r="AX320" s="36">
        <f t="shared" si="172"/>
        <v>2.9669481566150231</v>
      </c>
      <c r="AY320" s="36">
        <f t="shared" si="172"/>
        <v>2.7700077026613203</v>
      </c>
    </row>
    <row r="321" spans="6:51" x14ac:dyDescent="0.3">
      <c r="F321">
        <v>7</v>
      </c>
      <c r="G321" s="29">
        <f t="shared" si="170"/>
        <v>1.4448884672086231</v>
      </c>
      <c r="H321" s="29">
        <f t="shared" si="170"/>
        <v>2.7921666877403326</v>
      </c>
      <c r="I321" s="29">
        <f t="shared" si="170"/>
        <v>1.3619495953903284</v>
      </c>
      <c r="J321" s="29">
        <f t="shared" si="170"/>
        <v>2.131953629913971</v>
      </c>
      <c r="K321" s="29">
        <f t="shared" si="170"/>
        <v>1.012768136147173</v>
      </c>
      <c r="L321" s="30">
        <f t="shared" si="170"/>
        <v>1.012768136147173</v>
      </c>
      <c r="M321" s="31">
        <f t="shared" si="170"/>
        <v>2.7582777713329909</v>
      </c>
      <c r="N321" s="32">
        <f t="shared" si="170"/>
        <v>0.89922506086377174</v>
      </c>
      <c r="O321" s="32">
        <f t="shared" si="170"/>
        <v>0.89922506086377174</v>
      </c>
      <c r="P321" s="33">
        <f t="shared" si="170"/>
        <v>6.1232467163483015</v>
      </c>
      <c r="Q321" s="33">
        <f t="shared" si="170"/>
        <v>10.480819822182657</v>
      </c>
      <c r="R321" s="33">
        <f t="shared" si="170"/>
        <v>19.768653581918468</v>
      </c>
      <c r="S321" s="34">
        <f t="shared" si="170"/>
        <v>0.9</v>
      </c>
      <c r="T321" s="34">
        <f t="shared" si="170"/>
        <v>0.9</v>
      </c>
      <c r="U321" s="35">
        <f t="shared" si="170"/>
        <v>1.7775968110826645</v>
      </c>
      <c r="V321" s="35">
        <f t="shared" si="170"/>
        <v>1.7359379476797141</v>
      </c>
      <c r="W321" s="36">
        <f t="shared" si="170"/>
        <v>2.9424154458780718</v>
      </c>
      <c r="X321" s="36">
        <f t="shared" si="170"/>
        <v>2.6493020505320319</v>
      </c>
      <c r="AG321">
        <f t="shared" si="171"/>
        <v>8.7040589772085397</v>
      </c>
      <c r="AH321" s="29">
        <f t="shared" si="172"/>
        <v>1.5564500873186398</v>
      </c>
      <c r="AI321" s="29">
        <f t="shared" si="172"/>
        <v>2.880040153931291</v>
      </c>
      <c r="AJ321" s="29">
        <f t="shared" si="172"/>
        <v>1.3619495953903284</v>
      </c>
      <c r="AK321" s="29">
        <f t="shared" si="172"/>
        <v>2.3365592409986133</v>
      </c>
      <c r="AL321" s="29">
        <f t="shared" si="172"/>
        <v>1.012768136147173</v>
      </c>
      <c r="AM321" s="30">
        <f t="shared" si="172"/>
        <v>1.012768136147173</v>
      </c>
      <c r="AN321" s="31">
        <f t="shared" si="172"/>
        <v>2.7582777713329909</v>
      </c>
      <c r="AO321" s="32">
        <f t="shared" si="172"/>
        <v>0.89922506086377174</v>
      </c>
      <c r="AP321" s="32">
        <f t="shared" si="172"/>
        <v>0.89922506086377174</v>
      </c>
      <c r="AQ321" s="33">
        <f t="shared" si="172"/>
        <v>6.1232467163483015</v>
      </c>
      <c r="AR321" s="33">
        <f t="shared" si="172"/>
        <v>10.480819822182657</v>
      </c>
      <c r="AS321" s="33">
        <f t="shared" si="172"/>
        <v>19.768653581918468</v>
      </c>
      <c r="AT321" s="34">
        <f t="shared" si="172"/>
        <v>0.9</v>
      </c>
      <c r="AU321" s="34">
        <f t="shared" si="172"/>
        <v>0.9</v>
      </c>
      <c r="AV321" s="35">
        <f t="shared" si="172"/>
        <v>1.9558898920858323</v>
      </c>
      <c r="AW321" s="35">
        <f t="shared" si="172"/>
        <v>1.9040671755119174</v>
      </c>
      <c r="AX321" s="36">
        <f t="shared" si="172"/>
        <v>2.9715571042593441</v>
      </c>
      <c r="AY321" s="36">
        <f t="shared" si="172"/>
        <v>2.8001335657068336</v>
      </c>
    </row>
    <row r="322" spans="6:51" x14ac:dyDescent="0.3">
      <c r="F322">
        <v>8</v>
      </c>
      <c r="G322" s="29">
        <f t="shared" si="170"/>
        <v>1.4796206456442245</v>
      </c>
      <c r="H322" s="29">
        <f t="shared" si="170"/>
        <v>2.8495053020427159</v>
      </c>
      <c r="I322" s="29">
        <f t="shared" si="170"/>
        <v>1.3619495953903284</v>
      </c>
      <c r="J322" s="29">
        <f t="shared" si="170"/>
        <v>2.2665499580812867</v>
      </c>
      <c r="K322" s="29">
        <f t="shared" si="170"/>
        <v>1.012768136147173</v>
      </c>
      <c r="L322" s="30">
        <f t="shared" si="170"/>
        <v>1.012768136147173</v>
      </c>
      <c r="M322" s="31">
        <f t="shared" si="170"/>
        <v>2.7582777713329909</v>
      </c>
      <c r="N322" s="32">
        <f t="shared" si="170"/>
        <v>0.89922506086377174</v>
      </c>
      <c r="O322" s="32">
        <f t="shared" si="170"/>
        <v>0.89922506086377174</v>
      </c>
      <c r="P322" s="33">
        <f t="shared" si="170"/>
        <v>6.1232467163483015</v>
      </c>
      <c r="Q322" s="33">
        <f t="shared" si="170"/>
        <v>10.480819822182657</v>
      </c>
      <c r="R322" s="33">
        <f t="shared" si="170"/>
        <v>19.768653581918468</v>
      </c>
      <c r="S322" s="34">
        <f t="shared" si="170"/>
        <v>0.9</v>
      </c>
      <c r="T322" s="34">
        <f t="shared" si="170"/>
        <v>0.9</v>
      </c>
      <c r="U322" s="35">
        <f t="shared" si="170"/>
        <v>1.8910701571323607</v>
      </c>
      <c r="V322" s="35">
        <f t="shared" si="170"/>
        <v>1.8358289363778493</v>
      </c>
      <c r="W322" s="36">
        <f t="shared" si="170"/>
        <v>2.9632141500746356</v>
      </c>
      <c r="X322" s="36">
        <f t="shared" si="170"/>
        <v>2.7480684413127352</v>
      </c>
      <c r="AG322">
        <f t="shared" si="171"/>
        <v>9.1538949468576511</v>
      </c>
      <c r="AH322" s="29">
        <f t="shared" si="172"/>
        <v>1.6074393331526815</v>
      </c>
      <c r="AI322" s="29">
        <f t="shared" si="172"/>
        <v>2.8960770997627101</v>
      </c>
      <c r="AJ322" s="29">
        <f t="shared" si="172"/>
        <v>1.3619495953903284</v>
      </c>
      <c r="AK322" s="29">
        <f t="shared" si="172"/>
        <v>2.3727448222358847</v>
      </c>
      <c r="AL322" s="29">
        <f t="shared" si="172"/>
        <v>1.012768136147173</v>
      </c>
      <c r="AM322" s="30">
        <f t="shared" si="172"/>
        <v>1.012768136147173</v>
      </c>
      <c r="AN322" s="31">
        <f t="shared" si="172"/>
        <v>2.7582777713329909</v>
      </c>
      <c r="AO322" s="32">
        <f t="shared" si="172"/>
        <v>0.89922506086377174</v>
      </c>
      <c r="AP322" s="32">
        <f t="shared" si="172"/>
        <v>0.89922506086377174</v>
      </c>
      <c r="AQ322" s="33">
        <f t="shared" si="172"/>
        <v>6.1232467163483015</v>
      </c>
      <c r="AR322" s="33">
        <f t="shared" si="172"/>
        <v>10.480819822182657</v>
      </c>
      <c r="AS322" s="33">
        <f t="shared" si="172"/>
        <v>19.768653581918468</v>
      </c>
      <c r="AT322" s="34">
        <f t="shared" si="172"/>
        <v>0.9</v>
      </c>
      <c r="AU322" s="34">
        <f t="shared" si="172"/>
        <v>0.9</v>
      </c>
      <c r="AV322" s="35">
        <f t="shared" si="172"/>
        <v>1.9916112036954172</v>
      </c>
      <c r="AW322" s="35">
        <f t="shared" si="172"/>
        <v>1.9422188579022959</v>
      </c>
      <c r="AX322" s="36">
        <f t="shared" si="172"/>
        <v>2.9752089909148673</v>
      </c>
      <c r="AY322" s="36">
        <f t="shared" si="172"/>
        <v>2.8273659975255248</v>
      </c>
    </row>
    <row r="323" spans="6:51" x14ac:dyDescent="0.3">
      <c r="F323">
        <v>9</v>
      </c>
      <c r="G323" s="29">
        <f t="shared" si="170"/>
        <v>1.5898985435167625</v>
      </c>
      <c r="H323" s="29">
        <f t="shared" si="170"/>
        <v>2.8908661707223038</v>
      </c>
      <c r="I323" s="29">
        <f t="shared" si="170"/>
        <v>1.3619495953903284</v>
      </c>
      <c r="J323" s="29">
        <f t="shared" si="170"/>
        <v>2.3610361169889122</v>
      </c>
      <c r="K323" s="29">
        <f t="shared" si="170"/>
        <v>1.012768136147173</v>
      </c>
      <c r="L323" s="30">
        <f t="shared" si="170"/>
        <v>1.012768136147173</v>
      </c>
      <c r="M323" s="31">
        <f t="shared" si="170"/>
        <v>2.7582777713329909</v>
      </c>
      <c r="N323" s="32">
        <f t="shared" si="170"/>
        <v>0.89922506086377174</v>
      </c>
      <c r="O323" s="32">
        <f t="shared" si="170"/>
        <v>0.89922506086377174</v>
      </c>
      <c r="P323" s="33">
        <f t="shared" si="170"/>
        <v>6.1232467163483015</v>
      </c>
      <c r="Q323" s="33">
        <f t="shared" si="170"/>
        <v>10.480819822182657</v>
      </c>
      <c r="R323" s="33">
        <f t="shared" si="170"/>
        <v>19.768653581918468</v>
      </c>
      <c r="S323" s="34">
        <f t="shared" si="170"/>
        <v>0.9</v>
      </c>
      <c r="T323" s="34">
        <f t="shared" si="170"/>
        <v>0.9</v>
      </c>
      <c r="U323" s="35">
        <f t="shared" si="170"/>
        <v>1.9798567010807653</v>
      </c>
      <c r="V323" s="35">
        <f t="shared" si="170"/>
        <v>1.9296166541798165</v>
      </c>
      <c r="W323" s="36">
        <f t="shared" si="170"/>
        <v>2.9740767382392455</v>
      </c>
      <c r="X323" s="36">
        <f t="shared" si="170"/>
        <v>2.8185238289937122</v>
      </c>
      <c r="AG323">
        <f t="shared" si="171"/>
        <v>9.6269789666544039</v>
      </c>
      <c r="AH323" s="29">
        <f t="shared" si="172"/>
        <v>1.6615643641187843</v>
      </c>
      <c r="AI323" s="29">
        <f t="shared" si="172"/>
        <v>2.9104620149738416</v>
      </c>
      <c r="AJ323" s="29">
        <f t="shared" si="172"/>
        <v>1.3619495953903284</v>
      </c>
      <c r="AK323" s="29">
        <f t="shared" si="172"/>
        <v>2.4047964498259704</v>
      </c>
      <c r="AL323" s="29">
        <f t="shared" si="172"/>
        <v>1.012768136147173</v>
      </c>
      <c r="AM323" s="30">
        <f t="shared" si="172"/>
        <v>1.012768136147173</v>
      </c>
      <c r="AN323" s="31">
        <f t="shared" si="172"/>
        <v>2.7582777713329909</v>
      </c>
      <c r="AO323" s="32">
        <f t="shared" si="172"/>
        <v>0.89922506086377174</v>
      </c>
      <c r="AP323" s="32">
        <f t="shared" si="172"/>
        <v>0.89922506086377174</v>
      </c>
      <c r="AQ323" s="33">
        <f t="shared" si="172"/>
        <v>6.1232467163483015</v>
      </c>
      <c r="AR323" s="33">
        <f t="shared" si="172"/>
        <v>10.480819822182657</v>
      </c>
      <c r="AS323" s="33">
        <f t="shared" si="172"/>
        <v>19.768653581918468</v>
      </c>
      <c r="AT323" s="34">
        <f t="shared" si="172"/>
        <v>0.9</v>
      </c>
      <c r="AU323" s="34">
        <f t="shared" si="172"/>
        <v>0.9</v>
      </c>
      <c r="AV323" s="35">
        <f t="shared" si="172"/>
        <v>2.0249027430966531</v>
      </c>
      <c r="AW323" s="35">
        <f t="shared" si="172"/>
        <v>1.9781935479680792</v>
      </c>
      <c r="AX323" s="36">
        <f t="shared" si="172"/>
        <v>2.978065155911497</v>
      </c>
      <c r="AY323" s="36">
        <f t="shared" si="172"/>
        <v>2.8517535329766703</v>
      </c>
    </row>
    <row r="324" spans="6:51" x14ac:dyDescent="0.3">
      <c r="F324">
        <v>10</v>
      </c>
      <c r="G324" s="29">
        <f t="shared" si="170"/>
        <v>1.7039770664970126</v>
      </c>
      <c r="H324" s="29">
        <f t="shared" si="170"/>
        <v>2.9202374308907437</v>
      </c>
      <c r="I324" s="29">
        <f t="shared" si="170"/>
        <v>1.3619495953903284</v>
      </c>
      <c r="J324" s="29">
        <f t="shared" si="170"/>
        <v>2.426325690017463</v>
      </c>
      <c r="K324" s="29">
        <f t="shared" si="170"/>
        <v>1.012768136147173</v>
      </c>
      <c r="L324" s="30">
        <f t="shared" si="170"/>
        <v>1.012768136147173</v>
      </c>
      <c r="M324" s="31">
        <f t="shared" si="170"/>
        <v>2.7582777713329909</v>
      </c>
      <c r="N324" s="32">
        <f t="shared" si="170"/>
        <v>0.89922506086377174</v>
      </c>
      <c r="O324" s="32">
        <f t="shared" si="170"/>
        <v>0.89922506086377174</v>
      </c>
      <c r="P324" s="33">
        <f t="shared" si="170"/>
        <v>6.1232467163483015</v>
      </c>
      <c r="Q324" s="33">
        <f t="shared" si="170"/>
        <v>10.480819822182657</v>
      </c>
      <c r="R324" s="33">
        <f t="shared" si="170"/>
        <v>19.768653581918468</v>
      </c>
      <c r="S324" s="34">
        <f t="shared" si="170"/>
        <v>0.9</v>
      </c>
      <c r="T324" s="34">
        <f t="shared" si="170"/>
        <v>0.9</v>
      </c>
      <c r="U324" s="35">
        <f t="shared" si="170"/>
        <v>2.0483437463116179</v>
      </c>
      <c r="V324" s="35">
        <f t="shared" si="170"/>
        <v>2.0038029255302221</v>
      </c>
      <c r="W324" s="36">
        <f t="shared" si="170"/>
        <v>2.9797816421258658</v>
      </c>
      <c r="X324" s="36">
        <f t="shared" si="170"/>
        <v>2.8683210344525851</v>
      </c>
      <c r="AG324">
        <f t="shared" si="171"/>
        <v>10.124512523078607</v>
      </c>
      <c r="AH324" s="29">
        <f t="shared" si="172"/>
        <v>1.7179941906691618</v>
      </c>
      <c r="AI324" s="29">
        <f t="shared" si="172"/>
        <v>2.9232233444129312</v>
      </c>
      <c r="AJ324" s="29">
        <f t="shared" si="172"/>
        <v>1.3619495953903284</v>
      </c>
      <c r="AK324" s="29">
        <f t="shared" si="172"/>
        <v>2.4328566642741665</v>
      </c>
      <c r="AL324" s="29">
        <f t="shared" si="172"/>
        <v>1.012768136147173</v>
      </c>
      <c r="AM324" s="30">
        <f t="shared" si="172"/>
        <v>1.012768136147173</v>
      </c>
      <c r="AN324" s="31">
        <f t="shared" si="172"/>
        <v>2.7582777713329909</v>
      </c>
      <c r="AO324" s="32">
        <f t="shared" si="172"/>
        <v>0.89922506086377174</v>
      </c>
      <c r="AP324" s="32">
        <f t="shared" si="172"/>
        <v>0.89922506086377174</v>
      </c>
      <c r="AQ324" s="33">
        <f t="shared" si="172"/>
        <v>6.1232467163483015</v>
      </c>
      <c r="AR324" s="33">
        <f t="shared" si="172"/>
        <v>10.480819822182657</v>
      </c>
      <c r="AS324" s="33">
        <f t="shared" si="172"/>
        <v>19.768653581918468</v>
      </c>
      <c r="AT324" s="34">
        <f t="shared" si="172"/>
        <v>0.9</v>
      </c>
      <c r="AU324" s="34">
        <f t="shared" si="172"/>
        <v>0.9</v>
      </c>
      <c r="AV324" s="35">
        <f t="shared" si="172"/>
        <v>2.0556565514103942</v>
      </c>
      <c r="AW324" s="35">
        <f t="shared" si="172"/>
        <v>2.011844808143223</v>
      </c>
      <c r="AX324" s="36">
        <f t="shared" si="172"/>
        <v>2.9802698545597828</v>
      </c>
      <c r="AY324" s="36">
        <f t="shared" si="172"/>
        <v>2.8733832927289926</v>
      </c>
    </row>
    <row r="325" spans="6:51" x14ac:dyDescent="0.3">
      <c r="F325">
        <v>11</v>
      </c>
      <c r="G325" s="29">
        <f t="shared" si="170"/>
        <v>1.8129888157331062</v>
      </c>
      <c r="H325" s="29">
        <f t="shared" si="170"/>
        <v>2.9408423554309664</v>
      </c>
      <c r="I325" s="29">
        <f t="shared" si="170"/>
        <v>1.3619495953903284</v>
      </c>
      <c r="J325" s="29">
        <f t="shared" si="170"/>
        <v>2.4708974753321069</v>
      </c>
      <c r="K325" s="29">
        <f t="shared" si="170"/>
        <v>1.012768136147173</v>
      </c>
      <c r="L325" s="30">
        <f t="shared" si="170"/>
        <v>1.012768136147173</v>
      </c>
      <c r="M325" s="31">
        <f t="shared" si="170"/>
        <v>2.7582777713329909</v>
      </c>
      <c r="N325" s="32">
        <f t="shared" si="170"/>
        <v>0.89922506086377174</v>
      </c>
      <c r="O325" s="32">
        <f t="shared" si="170"/>
        <v>0.89922506086377174</v>
      </c>
      <c r="P325" s="33">
        <f t="shared" si="170"/>
        <v>6.1232467163483015</v>
      </c>
      <c r="Q325" s="33">
        <f t="shared" si="170"/>
        <v>10.480819822182657</v>
      </c>
      <c r="R325" s="33">
        <f t="shared" si="170"/>
        <v>19.768653581918468</v>
      </c>
      <c r="S325" s="34">
        <f t="shared" si="170"/>
        <v>0.9</v>
      </c>
      <c r="T325" s="34">
        <f t="shared" si="170"/>
        <v>0.9</v>
      </c>
      <c r="U325" s="35">
        <f t="shared" si="170"/>
        <v>2.1005845796985883</v>
      </c>
      <c r="V325" s="35">
        <f t="shared" si="170"/>
        <v>2.0618895359596023</v>
      </c>
      <c r="W325" s="36">
        <f t="shared" si="170"/>
        <v>2.9828065239364605</v>
      </c>
      <c r="X325" s="36">
        <f t="shared" si="170"/>
        <v>2.9033136619329203</v>
      </c>
      <c r="AG325">
        <f t="shared" si="171"/>
        <v>10.647759196839573</v>
      </c>
      <c r="AH325" s="29">
        <f t="shared" si="172"/>
        <v>1.7756648001695254</v>
      </c>
      <c r="AI325" s="29">
        <f t="shared" si="172"/>
        <v>2.9344143525070536</v>
      </c>
      <c r="AJ325" s="29">
        <f t="shared" si="172"/>
        <v>1.3619495953903284</v>
      </c>
      <c r="AK325" s="29">
        <f t="shared" si="172"/>
        <v>2.4571246750563391</v>
      </c>
      <c r="AL325" s="29">
        <f t="shared" si="172"/>
        <v>1.012768136147173</v>
      </c>
      <c r="AM325" s="30">
        <f t="shared" si="172"/>
        <v>1.012768136147173</v>
      </c>
      <c r="AN325" s="31">
        <f t="shared" si="172"/>
        <v>2.7582777713329909</v>
      </c>
      <c r="AO325" s="32">
        <f t="shared" si="172"/>
        <v>0.89922506086377174</v>
      </c>
      <c r="AP325" s="32">
        <f t="shared" si="172"/>
        <v>0.89922506086377174</v>
      </c>
      <c r="AQ325" s="33">
        <f t="shared" si="172"/>
        <v>6.1232467163483015</v>
      </c>
      <c r="AR325" s="33">
        <f t="shared" si="172"/>
        <v>10.480819822182657</v>
      </c>
      <c r="AS325" s="33">
        <f t="shared" si="172"/>
        <v>19.768653581918468</v>
      </c>
      <c r="AT325" s="34">
        <f t="shared" si="172"/>
        <v>0.9</v>
      </c>
      <c r="AU325" s="34">
        <f t="shared" si="172"/>
        <v>0.9</v>
      </c>
      <c r="AV325" s="35">
        <f t="shared" si="172"/>
        <v>2.0838042586087315</v>
      </c>
      <c r="AW325" s="35">
        <f t="shared" si="172"/>
        <v>2.0430601133540174</v>
      </c>
      <c r="AX325" s="36">
        <f t="shared" si="172"/>
        <v>2.981949382305686</v>
      </c>
      <c r="AY325" s="36">
        <f t="shared" si="172"/>
        <v>2.8923770853738553</v>
      </c>
    </row>
    <row r="326" spans="6:51" x14ac:dyDescent="0.3">
      <c r="F326">
        <v>12</v>
      </c>
      <c r="G326" s="29">
        <f t="shared" si="170"/>
        <v>1.9098903733982606</v>
      </c>
      <c r="H326" s="29">
        <f t="shared" si="170"/>
        <v>2.9551625552730512</v>
      </c>
      <c r="I326" s="29">
        <f t="shared" si="170"/>
        <v>1.3619495953903284</v>
      </c>
      <c r="J326" s="29">
        <f t="shared" si="170"/>
        <v>2.501047786155719</v>
      </c>
      <c r="K326" s="29">
        <f t="shared" si="170"/>
        <v>1.012768136147173</v>
      </c>
      <c r="L326" s="30">
        <f t="shared" si="170"/>
        <v>1.012768136147173</v>
      </c>
      <c r="M326" s="31">
        <f t="shared" si="170"/>
        <v>2.7582777713329909</v>
      </c>
      <c r="N326" s="32">
        <f t="shared" si="170"/>
        <v>0.89922506086377174</v>
      </c>
      <c r="O326" s="32">
        <f t="shared" si="170"/>
        <v>0.89922506086377174</v>
      </c>
      <c r="P326" s="33">
        <f t="shared" si="170"/>
        <v>6.1232467163483015</v>
      </c>
      <c r="Q326" s="33">
        <f t="shared" si="170"/>
        <v>10.480819822182657</v>
      </c>
      <c r="R326" s="33">
        <f t="shared" si="170"/>
        <v>19.768653581918468</v>
      </c>
      <c r="S326" s="34">
        <f t="shared" si="170"/>
        <v>0.9</v>
      </c>
      <c r="T326" s="34">
        <f t="shared" si="170"/>
        <v>0.9</v>
      </c>
      <c r="U326" s="35">
        <f t="shared" si="170"/>
        <v>2.1400852575110449</v>
      </c>
      <c r="V326" s="35">
        <f t="shared" si="170"/>
        <v>2.1070114548325876</v>
      </c>
      <c r="W326" s="36">
        <f t="shared" si="170"/>
        <v>2.984430433719099</v>
      </c>
      <c r="X326" s="36">
        <f t="shared" si="170"/>
        <v>2.9278263030236862</v>
      </c>
      <c r="AG326">
        <f t="shared" si="171"/>
        <v>11.198047871978659</v>
      </c>
      <c r="AH326" s="29">
        <f t="shared" si="172"/>
        <v>1.8333179926171499</v>
      </c>
      <c r="AI326" s="29">
        <f t="shared" si="172"/>
        <v>2.9441106917123796</v>
      </c>
      <c r="AJ326" s="29">
        <f t="shared" si="172"/>
        <v>1.3619495953903284</v>
      </c>
      <c r="AK326" s="29">
        <f t="shared" si="172"/>
        <v>2.4778478131840833</v>
      </c>
      <c r="AL326" s="29">
        <f t="shared" si="172"/>
        <v>1.012768136147173</v>
      </c>
      <c r="AM326" s="30">
        <f t="shared" si="172"/>
        <v>1.012768136147173</v>
      </c>
      <c r="AN326" s="31">
        <f t="shared" si="172"/>
        <v>2.7582777713329909</v>
      </c>
      <c r="AO326" s="32">
        <f t="shared" si="172"/>
        <v>0.89922506086377174</v>
      </c>
      <c r="AP326" s="32">
        <f t="shared" si="172"/>
        <v>0.89922506086377174</v>
      </c>
      <c r="AQ326" s="33">
        <f t="shared" si="172"/>
        <v>6.1232467163483015</v>
      </c>
      <c r="AR326" s="33">
        <f t="shared" si="172"/>
        <v>10.480819822182657</v>
      </c>
      <c r="AS326" s="33">
        <f t="shared" si="172"/>
        <v>19.768653581918468</v>
      </c>
      <c r="AT326" s="34">
        <f t="shared" si="172"/>
        <v>0.9</v>
      </c>
      <c r="AU326" s="34">
        <f t="shared" si="172"/>
        <v>0.9</v>
      </c>
      <c r="AV326" s="35">
        <f t="shared" si="172"/>
        <v>2.1093186488350253</v>
      </c>
      <c r="AW326" s="35">
        <f t="shared" si="172"/>
        <v>2.0717636803447532</v>
      </c>
      <c r="AX326" s="36">
        <f t="shared" si="172"/>
        <v>2.9832120650113474</v>
      </c>
      <c r="AY326" s="36">
        <f t="shared" si="172"/>
        <v>2.9088864209103584</v>
      </c>
    </row>
    <row r="327" spans="6:51" x14ac:dyDescent="0.3">
      <c r="F327">
        <v>13</v>
      </c>
      <c r="G327" s="29">
        <f t="shared" si="170"/>
        <v>1.9905286385132555</v>
      </c>
      <c r="H327" s="29">
        <f t="shared" si="170"/>
        <v>2.9650445573840578</v>
      </c>
      <c r="I327" s="29">
        <f t="shared" si="170"/>
        <v>1.3619495953903284</v>
      </c>
      <c r="J327" s="29">
        <f t="shared" si="170"/>
        <v>2.5213048785251448</v>
      </c>
      <c r="K327" s="29">
        <f t="shared" si="170"/>
        <v>1.012768136147173</v>
      </c>
      <c r="L327" s="30">
        <f t="shared" si="170"/>
        <v>1.012768136147173</v>
      </c>
      <c r="M327" s="31">
        <f t="shared" si="170"/>
        <v>2.7582777713329909</v>
      </c>
      <c r="N327" s="32">
        <f t="shared" si="170"/>
        <v>0.89922506086377174</v>
      </c>
      <c r="O327" s="32">
        <f t="shared" si="170"/>
        <v>0.89922506086377174</v>
      </c>
      <c r="P327" s="33">
        <f t="shared" si="170"/>
        <v>6.1232467163483015</v>
      </c>
      <c r="Q327" s="33">
        <f t="shared" si="170"/>
        <v>10.480819822182657</v>
      </c>
      <c r="R327" s="33">
        <f t="shared" si="170"/>
        <v>19.768653581918468</v>
      </c>
      <c r="S327" s="34">
        <f t="shared" si="170"/>
        <v>0.9</v>
      </c>
      <c r="T327" s="34">
        <f t="shared" si="170"/>
        <v>0.9</v>
      </c>
      <c r="U327" s="35">
        <f t="shared" si="170"/>
        <v>2.1697501786603959</v>
      </c>
      <c r="V327" s="35">
        <f t="shared" si="170"/>
        <v>2.1418492409454073</v>
      </c>
      <c r="W327" s="36">
        <f t="shared" si="170"/>
        <v>2.9853149509291175</v>
      </c>
      <c r="X327" s="36">
        <f t="shared" si="170"/>
        <v>2.9449802073103197</v>
      </c>
      <c r="AG327">
        <f t="shared" si="171"/>
        <v>11.776776110822025</v>
      </c>
      <c r="AH327" s="29">
        <f t="shared" si="172"/>
        <v>1.8895719492601573</v>
      </c>
      <c r="AI327" s="29">
        <f t="shared" si="172"/>
        <v>2.9524071464412618</v>
      </c>
      <c r="AJ327" s="29">
        <f t="shared" si="172"/>
        <v>1.3619495953903284</v>
      </c>
      <c r="AK327" s="29">
        <f t="shared" si="172"/>
        <v>2.4953113527197326</v>
      </c>
      <c r="AL327" s="29">
        <f t="shared" si="172"/>
        <v>1.012768136147173</v>
      </c>
      <c r="AM327" s="30">
        <f t="shared" si="172"/>
        <v>1.012768136147173</v>
      </c>
      <c r="AN327" s="31">
        <f t="shared" si="172"/>
        <v>2.7582777713329909</v>
      </c>
      <c r="AO327" s="32">
        <f t="shared" si="172"/>
        <v>0.89922506086377174</v>
      </c>
      <c r="AP327" s="32">
        <f t="shared" si="172"/>
        <v>0.89922506086377174</v>
      </c>
      <c r="AQ327" s="33">
        <f t="shared" si="172"/>
        <v>6.1232467163483015</v>
      </c>
      <c r="AR327" s="33">
        <f t="shared" si="172"/>
        <v>10.480819822182657</v>
      </c>
      <c r="AS327" s="33">
        <f t="shared" si="172"/>
        <v>19.768653581918468</v>
      </c>
      <c r="AT327" s="34">
        <f t="shared" si="172"/>
        <v>0.9</v>
      </c>
      <c r="AU327" s="34">
        <f t="shared" si="172"/>
        <v>0.9</v>
      </c>
      <c r="AV327" s="35">
        <f t="shared" si="172"/>
        <v>2.1322138120224543</v>
      </c>
      <c r="AW327" s="35">
        <f t="shared" si="172"/>
        <v>2.0979181619875518</v>
      </c>
      <c r="AX327" s="36">
        <f t="shared" si="172"/>
        <v>2.9841489686881975</v>
      </c>
      <c r="AY327" s="36">
        <f t="shared" si="172"/>
        <v>2.9230866896244145</v>
      </c>
    </row>
    <row r="328" spans="6:51" x14ac:dyDescent="0.3">
      <c r="F328">
        <v>14</v>
      </c>
      <c r="G328" s="29">
        <f t="shared" si="170"/>
        <v>2.0537337360689367</v>
      </c>
      <c r="H328" s="29">
        <f t="shared" si="170"/>
        <v>2.9718284123028509</v>
      </c>
      <c r="I328" s="29">
        <f t="shared" si="170"/>
        <v>1.3619495953903284</v>
      </c>
      <c r="J328" s="29">
        <f t="shared" si="170"/>
        <v>2.5348497421358296</v>
      </c>
      <c r="K328" s="29">
        <f t="shared" si="170"/>
        <v>1.012768136147173</v>
      </c>
      <c r="L328" s="30">
        <f t="shared" si="170"/>
        <v>1.012768136147173</v>
      </c>
      <c r="M328" s="31">
        <f t="shared" si="170"/>
        <v>2.7582777713329909</v>
      </c>
      <c r="N328" s="32">
        <f t="shared" si="170"/>
        <v>0.89922506086377174</v>
      </c>
      <c r="O328" s="32">
        <f t="shared" si="170"/>
        <v>0.89922506086377174</v>
      </c>
      <c r="P328" s="33">
        <f t="shared" si="170"/>
        <v>6.1232467163483015</v>
      </c>
      <c r="Q328" s="33">
        <f t="shared" si="170"/>
        <v>10.480819822182657</v>
      </c>
      <c r="R328" s="33">
        <f t="shared" si="170"/>
        <v>19.768653581918468</v>
      </c>
      <c r="S328" s="34">
        <f t="shared" si="170"/>
        <v>0.9</v>
      </c>
      <c r="T328" s="34">
        <f t="shared" si="170"/>
        <v>0.9</v>
      </c>
      <c r="U328" s="35">
        <f t="shared" si="170"/>
        <v>2.1919131281771884</v>
      </c>
      <c r="V328" s="35">
        <f t="shared" si="170"/>
        <v>2.1686233484809785</v>
      </c>
      <c r="W328" s="36">
        <f t="shared" si="170"/>
        <v>2.9858044770045469</v>
      </c>
      <c r="X328" s="36">
        <f t="shared" si="170"/>
        <v>2.9569925695353296</v>
      </c>
      <c r="AG328">
        <f t="shared" si="171"/>
        <v>12.385413703354873</v>
      </c>
      <c r="AH328" s="29">
        <f t="shared" si="172"/>
        <v>1.9430211755708082</v>
      </c>
      <c r="AI328" s="29">
        <f t="shared" si="172"/>
        <v>2.9594137256426341</v>
      </c>
      <c r="AJ328" s="29">
        <f t="shared" si="172"/>
        <v>1.3619495953903284</v>
      </c>
      <c r="AK328" s="29">
        <f t="shared" si="172"/>
        <v>2.5098272795050089</v>
      </c>
      <c r="AL328" s="29">
        <f t="shared" si="172"/>
        <v>1.012768136147173</v>
      </c>
      <c r="AM328" s="30">
        <f t="shared" si="172"/>
        <v>1.012768136147173</v>
      </c>
      <c r="AN328" s="31">
        <f t="shared" si="172"/>
        <v>2.7582777713329909</v>
      </c>
      <c r="AO328" s="32">
        <f t="shared" si="172"/>
        <v>0.89922506086377174</v>
      </c>
      <c r="AP328" s="32">
        <f t="shared" si="172"/>
        <v>0.89922506086377174</v>
      </c>
      <c r="AQ328" s="33">
        <f t="shared" si="172"/>
        <v>6.1232467163483015</v>
      </c>
      <c r="AR328" s="33">
        <f t="shared" si="172"/>
        <v>10.480819822182657</v>
      </c>
      <c r="AS328" s="33">
        <f t="shared" si="172"/>
        <v>19.768653581918468</v>
      </c>
      <c r="AT328" s="34">
        <f t="shared" si="172"/>
        <v>0.9</v>
      </c>
      <c r="AU328" s="34">
        <f t="shared" si="172"/>
        <v>0.9</v>
      </c>
      <c r="AV328" s="35">
        <f t="shared" si="172"/>
        <v>2.1525438183628709</v>
      </c>
      <c r="AW328" s="35">
        <f t="shared" si="172"/>
        <v>2.1215250739959117</v>
      </c>
      <c r="AX328" s="36">
        <f t="shared" si="172"/>
        <v>2.9848351576353505</v>
      </c>
      <c r="AY328" s="36">
        <f t="shared" si="172"/>
        <v>2.9351708103480139</v>
      </c>
    </row>
    <row r="329" spans="6:51" x14ac:dyDescent="0.3">
      <c r="F329">
        <v>15</v>
      </c>
      <c r="G329" s="29">
        <f t="shared" si="170"/>
        <v>2.1006754480628951</v>
      </c>
      <c r="H329" s="29">
        <f t="shared" si="170"/>
        <v>2.9764685363878267</v>
      </c>
      <c r="I329" s="29">
        <f t="shared" si="170"/>
        <v>1.6078652460669716</v>
      </c>
      <c r="J329" s="29">
        <f t="shared" ref="J329:X329" si="173">J$160+J257</f>
        <v>2.5438779871826078</v>
      </c>
      <c r="K329" s="29">
        <f t="shared" si="173"/>
        <v>1.012768136147173</v>
      </c>
      <c r="L329" s="30">
        <f t="shared" si="173"/>
        <v>1.012768136147173</v>
      </c>
      <c r="M329" s="31">
        <f t="shared" si="173"/>
        <v>2.7582777713329909</v>
      </c>
      <c r="N329" s="32">
        <f t="shared" si="173"/>
        <v>0.89922506086377174</v>
      </c>
      <c r="O329" s="32">
        <f t="shared" si="173"/>
        <v>0.89922506086377174</v>
      </c>
      <c r="P329" s="33">
        <f t="shared" si="173"/>
        <v>6.1232467163483015</v>
      </c>
      <c r="Q329" s="33">
        <f t="shared" si="173"/>
        <v>10.480819822182657</v>
      </c>
      <c r="R329" s="33">
        <f t="shared" si="173"/>
        <v>19.768653581918468</v>
      </c>
      <c r="S329" s="34">
        <f t="shared" si="173"/>
        <v>0.9</v>
      </c>
      <c r="T329" s="34">
        <f t="shared" si="173"/>
        <v>0.9</v>
      </c>
      <c r="U329" s="35">
        <f t="shared" si="173"/>
        <v>2.2084078051866749</v>
      </c>
      <c r="V329" s="35">
        <f t="shared" si="173"/>
        <v>2.1891312760453951</v>
      </c>
      <c r="W329" s="36">
        <f t="shared" si="173"/>
        <v>2.9860800292191092</v>
      </c>
      <c r="X329" s="36">
        <f t="shared" si="173"/>
        <v>2.9654215859892359</v>
      </c>
      <c r="AG329">
        <f t="shared" si="171"/>
        <v>13.025506400031523</v>
      </c>
      <c r="AH329" s="29">
        <f t="shared" si="172"/>
        <v>1.9923566059375264</v>
      </c>
      <c r="AI329" s="29">
        <f t="shared" si="172"/>
        <v>2.9652513245705534</v>
      </c>
      <c r="AJ329" s="29">
        <f t="shared" si="172"/>
        <v>1.3619495953903284</v>
      </c>
      <c r="AK329" s="29">
        <f t="shared" ref="AK329:AY329" si="174">AK$160+AK257</f>
        <v>2.5217226592862296</v>
      </c>
      <c r="AL329" s="29">
        <f t="shared" si="174"/>
        <v>1.012768136147173</v>
      </c>
      <c r="AM329" s="30">
        <f t="shared" si="174"/>
        <v>1.012768136147173</v>
      </c>
      <c r="AN329" s="31">
        <f t="shared" si="174"/>
        <v>2.7582777713329909</v>
      </c>
      <c r="AO329" s="32">
        <f t="shared" si="174"/>
        <v>0.89922506086377174</v>
      </c>
      <c r="AP329" s="32">
        <f t="shared" si="174"/>
        <v>0.89922506086377174</v>
      </c>
      <c r="AQ329" s="33">
        <f t="shared" si="174"/>
        <v>6.1232467163483015</v>
      </c>
      <c r="AR329" s="33">
        <f t="shared" si="174"/>
        <v>10.480819822182657</v>
      </c>
      <c r="AS329" s="33">
        <f t="shared" si="174"/>
        <v>19.768653581918468</v>
      </c>
      <c r="AT329" s="34">
        <f t="shared" si="174"/>
        <v>0.9</v>
      </c>
      <c r="AU329" s="34">
        <f t="shared" si="174"/>
        <v>0.9</v>
      </c>
      <c r="AV329" s="35">
        <f t="shared" si="174"/>
        <v>2.1703999395454945</v>
      </c>
      <c r="AW329" s="35">
        <f t="shared" si="174"/>
        <v>2.1426238863042624</v>
      </c>
      <c r="AX329" s="36">
        <f t="shared" si="174"/>
        <v>2.9853313237442256</v>
      </c>
      <c r="AY329" s="36">
        <f t="shared" si="174"/>
        <v>2.9453426793950825</v>
      </c>
    </row>
    <row r="330" spans="6:51" x14ac:dyDescent="0.3">
      <c r="F330">
        <v>16</v>
      </c>
      <c r="G330" s="29">
        <f t="shared" ref="G330:X344" si="175">G$160+G258</f>
        <v>2.1339048620752945</v>
      </c>
      <c r="H330" s="29">
        <f t="shared" si="175"/>
        <v>2.9796350732730432</v>
      </c>
      <c r="I330" s="29">
        <f t="shared" si="175"/>
        <v>1.9037058041891668</v>
      </c>
      <c r="J330" s="29">
        <f t="shared" si="175"/>
        <v>2.5498851686471342</v>
      </c>
      <c r="K330" s="29">
        <f t="shared" si="175"/>
        <v>1.012768136147173</v>
      </c>
      <c r="L330" s="30">
        <f t="shared" si="175"/>
        <v>1.012768136147173</v>
      </c>
      <c r="M330" s="31">
        <f t="shared" si="175"/>
        <v>2.7582777713329909</v>
      </c>
      <c r="N330" s="32">
        <f t="shared" si="175"/>
        <v>0.89922506086377174</v>
      </c>
      <c r="O330" s="32">
        <f t="shared" si="175"/>
        <v>0.89922506086377174</v>
      </c>
      <c r="P330" s="33">
        <f t="shared" si="175"/>
        <v>6.1232467163483015</v>
      </c>
      <c r="Q330" s="33">
        <f t="shared" si="175"/>
        <v>10.480819822182657</v>
      </c>
      <c r="R330" s="33">
        <f t="shared" si="175"/>
        <v>19.768653581918468</v>
      </c>
      <c r="S330" s="34">
        <f t="shared" si="175"/>
        <v>0.9</v>
      </c>
      <c r="T330" s="34">
        <f t="shared" si="175"/>
        <v>0.9</v>
      </c>
      <c r="U330" s="35">
        <f t="shared" si="175"/>
        <v>2.2206507865167504</v>
      </c>
      <c r="V330" s="35">
        <f t="shared" si="175"/>
        <v>2.2048033295367451</v>
      </c>
      <c r="W330" s="36">
        <f t="shared" si="175"/>
        <v>2.9862378880081804</v>
      </c>
      <c r="X330" s="36">
        <f t="shared" si="175"/>
        <v>2.9713547438343135</v>
      </c>
      <c r="AG330">
        <f t="shared" si="171"/>
        <v>13.698679837501498</v>
      </c>
      <c r="AH330" s="29">
        <f t="shared" ref="AH330:AY344" si="176">AH$160+AH258</f>
        <v>2.0364897958558341</v>
      </c>
      <c r="AI330" s="29">
        <f t="shared" si="176"/>
        <v>2.9700472064637182</v>
      </c>
      <c r="AJ330" s="29">
        <f t="shared" si="176"/>
        <v>1.3619495953903284</v>
      </c>
      <c r="AK330" s="29">
        <f t="shared" si="176"/>
        <v>2.5313282757736655</v>
      </c>
      <c r="AL330" s="29">
        <f t="shared" si="176"/>
        <v>1.012768136147173</v>
      </c>
      <c r="AM330" s="30">
        <f t="shared" si="176"/>
        <v>1.012768136147173</v>
      </c>
      <c r="AN330" s="31">
        <f t="shared" si="176"/>
        <v>2.7582777713329909</v>
      </c>
      <c r="AO330" s="32">
        <f t="shared" si="176"/>
        <v>0.89922506086377174</v>
      </c>
      <c r="AP330" s="32">
        <f t="shared" si="176"/>
        <v>0.89922506086377174</v>
      </c>
      <c r="AQ330" s="33">
        <f t="shared" si="176"/>
        <v>6.1232467163483015</v>
      </c>
      <c r="AR330" s="33">
        <f t="shared" si="176"/>
        <v>10.480819822182657</v>
      </c>
      <c r="AS330" s="33">
        <f t="shared" si="176"/>
        <v>19.768653581918468</v>
      </c>
      <c r="AT330" s="34">
        <f t="shared" si="176"/>
        <v>0.9</v>
      </c>
      <c r="AU330" s="34">
        <f t="shared" si="176"/>
        <v>0.9</v>
      </c>
      <c r="AV330" s="35">
        <f t="shared" si="176"/>
        <v>2.1859065330896263</v>
      </c>
      <c r="AW330" s="35">
        <f t="shared" si="176"/>
        <v>2.1612897869208605</v>
      </c>
      <c r="AX330" s="36">
        <f t="shared" si="176"/>
        <v>2.9856856194634434</v>
      </c>
      <c r="AY330" s="36">
        <f t="shared" si="176"/>
        <v>2.9538107531253015</v>
      </c>
    </row>
    <row r="331" spans="6:51" x14ac:dyDescent="0.3">
      <c r="F331">
        <v>17</v>
      </c>
      <c r="G331" s="29">
        <f t="shared" si="175"/>
        <v>2.1564557202282657</v>
      </c>
      <c r="H331" s="29">
        <f t="shared" si="175"/>
        <v>2.9817934961362065</v>
      </c>
      <c r="I331" s="29">
        <f t="shared" si="175"/>
        <v>2.1095493033287802</v>
      </c>
      <c r="J331" s="29">
        <f t="shared" si="175"/>
        <v>2.553879957393379</v>
      </c>
      <c r="K331" s="29">
        <f t="shared" si="175"/>
        <v>1.012768136147173</v>
      </c>
      <c r="L331" s="30">
        <f t="shared" si="175"/>
        <v>1.012768136147173</v>
      </c>
      <c r="M331" s="31">
        <f t="shared" si="175"/>
        <v>2.7582777713329909</v>
      </c>
      <c r="N331" s="32">
        <f t="shared" si="175"/>
        <v>0.89922506086377174</v>
      </c>
      <c r="O331" s="32">
        <f t="shared" si="175"/>
        <v>0.89922506086377174</v>
      </c>
      <c r="P331" s="33">
        <f t="shared" si="175"/>
        <v>6.1232467163483015</v>
      </c>
      <c r="Q331" s="33">
        <f t="shared" si="175"/>
        <v>10.480819822182657</v>
      </c>
      <c r="R331" s="33">
        <f t="shared" si="175"/>
        <v>19.768653581918468</v>
      </c>
      <c r="S331" s="34">
        <f t="shared" si="175"/>
        <v>0.9</v>
      </c>
      <c r="T331" s="34">
        <f t="shared" si="175"/>
        <v>0.9</v>
      </c>
      <c r="U331" s="35">
        <f t="shared" si="175"/>
        <v>2.2297222968935739</v>
      </c>
      <c r="V331" s="35">
        <f t="shared" si="175"/>
        <v>2.2167628442184011</v>
      </c>
      <c r="W331" s="36">
        <f t="shared" si="175"/>
        <v>2.9863299600773061</v>
      </c>
      <c r="X331" s="36">
        <f t="shared" si="175"/>
        <v>2.9755479087162167</v>
      </c>
      <c r="AG331">
        <f t="shared" si="171"/>
        <v>14.40664366722172</v>
      </c>
      <c r="AH331" s="29">
        <f t="shared" si="176"/>
        <v>2.0746604644455768</v>
      </c>
      <c r="AI331" s="29">
        <f t="shared" si="176"/>
        <v>2.9739305638718752</v>
      </c>
      <c r="AJ331" s="29">
        <f t="shared" si="176"/>
        <v>1.3782937071487233</v>
      </c>
      <c r="AK331" s="29">
        <f t="shared" si="176"/>
        <v>2.538968168207818</v>
      </c>
      <c r="AL331" s="29">
        <f t="shared" si="176"/>
        <v>1.012768136147173</v>
      </c>
      <c r="AM331" s="30">
        <f t="shared" si="176"/>
        <v>1.012768136147173</v>
      </c>
      <c r="AN331" s="31">
        <f t="shared" si="176"/>
        <v>2.7582777713329909</v>
      </c>
      <c r="AO331" s="32">
        <f t="shared" si="176"/>
        <v>0.89922506086377174</v>
      </c>
      <c r="AP331" s="32">
        <f t="shared" si="176"/>
        <v>0.89922506086377174</v>
      </c>
      <c r="AQ331" s="33">
        <f t="shared" si="176"/>
        <v>6.1232467163483015</v>
      </c>
      <c r="AR331" s="33">
        <f t="shared" si="176"/>
        <v>10.480819822182657</v>
      </c>
      <c r="AS331" s="33">
        <f t="shared" si="176"/>
        <v>19.768653581918468</v>
      </c>
      <c r="AT331" s="34">
        <f t="shared" si="176"/>
        <v>0.9</v>
      </c>
      <c r="AU331" s="34">
        <f t="shared" si="176"/>
        <v>0.9</v>
      </c>
      <c r="AV331" s="35">
        <f t="shared" si="176"/>
        <v>2.1992157952976052</v>
      </c>
      <c r="AW331" s="35">
        <f t="shared" si="176"/>
        <v>2.1776302066834354</v>
      </c>
      <c r="AX331" s="36">
        <f t="shared" si="176"/>
        <v>2.9859355487892727</v>
      </c>
      <c r="AY331" s="36">
        <f t="shared" si="176"/>
        <v>2.9607820728201086</v>
      </c>
    </row>
    <row r="332" spans="6:51" x14ac:dyDescent="0.3">
      <c r="F332">
        <v>18</v>
      </c>
      <c r="G332" s="29">
        <f t="shared" si="175"/>
        <v>2.1712107371473497</v>
      </c>
      <c r="H332" s="29">
        <f t="shared" si="175"/>
        <v>2.9832644878994024</v>
      </c>
      <c r="I332" s="29">
        <f t="shared" si="175"/>
        <v>2.2495554910321398</v>
      </c>
      <c r="J332" s="29">
        <f t="shared" si="175"/>
        <v>2.5565377105793692</v>
      </c>
      <c r="K332" s="29">
        <f t="shared" si="175"/>
        <v>1.012768136147173</v>
      </c>
      <c r="L332" s="30">
        <f t="shared" si="175"/>
        <v>1.012768136147173</v>
      </c>
      <c r="M332" s="31">
        <f t="shared" si="175"/>
        <v>2.7582777713329909</v>
      </c>
      <c r="N332" s="32">
        <f t="shared" si="175"/>
        <v>0.89922506086377174</v>
      </c>
      <c r="O332" s="32">
        <f t="shared" si="175"/>
        <v>0.89922506086377174</v>
      </c>
      <c r="P332" s="33">
        <f t="shared" si="175"/>
        <v>6.1232467163483015</v>
      </c>
      <c r="Q332" s="33">
        <f t="shared" si="175"/>
        <v>10.480819822182657</v>
      </c>
      <c r="R332" s="33">
        <f t="shared" si="175"/>
        <v>19.768653581918468</v>
      </c>
      <c r="S332" s="34">
        <f t="shared" si="175"/>
        <v>0.9</v>
      </c>
      <c r="T332" s="34">
        <f t="shared" si="175"/>
        <v>0.9</v>
      </c>
      <c r="U332" s="35">
        <f t="shared" si="175"/>
        <v>2.2364378676837804</v>
      </c>
      <c r="V332" s="35">
        <f t="shared" si="175"/>
        <v>2.22588325971225</v>
      </c>
      <c r="W332" s="36">
        <f t="shared" si="175"/>
        <v>2.9863846420716293</v>
      </c>
      <c r="X332" s="36">
        <f t="shared" si="175"/>
        <v>2.9785254469744133</v>
      </c>
      <c r="AG332">
        <f t="shared" si="171"/>
        <v>15.151195897440212</v>
      </c>
      <c r="AH332" s="29">
        <f t="shared" si="176"/>
        <v>2.1065064498936596</v>
      </c>
      <c r="AI332" s="29">
        <f t="shared" si="176"/>
        <v>2.9770284055557337</v>
      </c>
      <c r="AJ332" s="29">
        <f t="shared" si="176"/>
        <v>1.6594554723047066</v>
      </c>
      <c r="AK332" s="29">
        <f t="shared" si="176"/>
        <v>2.5449506012857954</v>
      </c>
      <c r="AL332" s="29">
        <f t="shared" si="176"/>
        <v>1.012768136147173</v>
      </c>
      <c r="AM332" s="30">
        <f t="shared" si="176"/>
        <v>1.012768136147173</v>
      </c>
      <c r="AN332" s="31">
        <f t="shared" si="176"/>
        <v>2.7582777713329909</v>
      </c>
      <c r="AO332" s="32">
        <f t="shared" si="176"/>
        <v>0.89922506086377174</v>
      </c>
      <c r="AP332" s="32">
        <f t="shared" si="176"/>
        <v>0.89922506086377174</v>
      </c>
      <c r="AQ332" s="33">
        <f t="shared" si="176"/>
        <v>6.1232467163483015</v>
      </c>
      <c r="AR332" s="33">
        <f t="shared" si="176"/>
        <v>10.480819822182657</v>
      </c>
      <c r="AS332" s="33">
        <f t="shared" si="176"/>
        <v>19.768653581918468</v>
      </c>
      <c r="AT332" s="34">
        <f t="shared" si="176"/>
        <v>0.9</v>
      </c>
      <c r="AU332" s="34">
        <f t="shared" si="176"/>
        <v>0.9</v>
      </c>
      <c r="AV332" s="35">
        <f t="shared" si="176"/>
        <v>2.2105016655310754</v>
      </c>
      <c r="AW332" s="35">
        <f t="shared" si="176"/>
        <v>2.1917802721755395</v>
      </c>
      <c r="AX332" s="36">
        <f t="shared" si="176"/>
        <v>2.9861098000951904</v>
      </c>
      <c r="AY332" s="36">
        <f t="shared" si="176"/>
        <v>2.9664569929820206</v>
      </c>
    </row>
    <row r="333" spans="6:51" x14ac:dyDescent="0.3">
      <c r="F333">
        <v>19</v>
      </c>
      <c r="G333" s="29">
        <f t="shared" si="175"/>
        <v>2.1805697379667812</v>
      </c>
      <c r="H333" s="29">
        <f t="shared" si="175"/>
        <v>2.984267650919211</v>
      </c>
      <c r="I333" s="29">
        <f t="shared" si="175"/>
        <v>2.3429299371743313</v>
      </c>
      <c r="J333" s="29">
        <f t="shared" si="175"/>
        <v>2.5583082790253524</v>
      </c>
      <c r="K333" s="29">
        <f t="shared" si="175"/>
        <v>1.012768136147173</v>
      </c>
      <c r="L333" s="30">
        <f t="shared" si="175"/>
        <v>1.012768136147173</v>
      </c>
      <c r="M333" s="31">
        <f t="shared" si="175"/>
        <v>2.8081447095628507</v>
      </c>
      <c r="N333" s="32">
        <f t="shared" si="175"/>
        <v>0.89922506086377174</v>
      </c>
      <c r="O333" s="32">
        <f t="shared" si="175"/>
        <v>0.89922506086377174</v>
      </c>
      <c r="P333" s="33">
        <f t="shared" si="175"/>
        <v>6.1232467163483015</v>
      </c>
      <c r="Q333" s="33">
        <f t="shared" si="175"/>
        <v>10.480819822182657</v>
      </c>
      <c r="R333" s="33">
        <f t="shared" si="175"/>
        <v>19.768653581918468</v>
      </c>
      <c r="S333" s="34">
        <f t="shared" si="175"/>
        <v>0.9</v>
      </c>
      <c r="T333" s="34">
        <f t="shared" si="175"/>
        <v>0.9</v>
      </c>
      <c r="U333" s="35">
        <f t="shared" si="175"/>
        <v>2.2414084710700024</v>
      </c>
      <c r="V333" s="35">
        <f t="shared" si="175"/>
        <v>2.2328385036577711</v>
      </c>
      <c r="W333" s="36">
        <f t="shared" si="175"/>
        <v>2.9864177100097979</v>
      </c>
      <c r="X333" s="36">
        <f t="shared" si="175"/>
        <v>2.9806510556959318</v>
      </c>
      <c r="AG333">
        <f t="shared" si="171"/>
        <v>15.934227459578645</v>
      </c>
      <c r="AH333" s="29">
        <f t="shared" si="176"/>
        <v>2.13208071975893</v>
      </c>
      <c r="AI333" s="29">
        <f t="shared" si="176"/>
        <v>2.9794619793958974</v>
      </c>
      <c r="AJ333" s="29">
        <f t="shared" si="176"/>
        <v>1.8873032535717844</v>
      </c>
      <c r="AK333" s="29">
        <f t="shared" si="176"/>
        <v>2.5495608586269922</v>
      </c>
      <c r="AL333" s="29">
        <f t="shared" si="176"/>
        <v>1.012768136147173</v>
      </c>
      <c r="AM333" s="30">
        <f t="shared" si="176"/>
        <v>1.012768136147173</v>
      </c>
      <c r="AN333" s="31">
        <f t="shared" si="176"/>
        <v>2.7582777713329909</v>
      </c>
      <c r="AO333" s="32">
        <f t="shared" si="176"/>
        <v>0.89922506086377174</v>
      </c>
      <c r="AP333" s="32">
        <f t="shared" si="176"/>
        <v>0.89922506086377174</v>
      </c>
      <c r="AQ333" s="33">
        <f t="shared" si="176"/>
        <v>6.1232467163483015</v>
      </c>
      <c r="AR333" s="33">
        <f t="shared" si="176"/>
        <v>10.480819822182657</v>
      </c>
      <c r="AS333" s="33">
        <f t="shared" si="176"/>
        <v>19.768653581918468</v>
      </c>
      <c r="AT333" s="34">
        <f t="shared" si="176"/>
        <v>0.9</v>
      </c>
      <c r="AU333" s="34">
        <f t="shared" si="176"/>
        <v>0.9</v>
      </c>
      <c r="AV333" s="35">
        <f t="shared" si="176"/>
        <v>2.2199532213585842</v>
      </c>
      <c r="AW333" s="35">
        <f t="shared" si="176"/>
        <v>2.2038974236749684</v>
      </c>
      <c r="AX333" s="36">
        <f t="shared" si="176"/>
        <v>2.9862299370663763</v>
      </c>
      <c r="AY333" s="36">
        <f t="shared" si="176"/>
        <v>2.971024808512885</v>
      </c>
    </row>
    <row r="334" spans="6:51" x14ac:dyDescent="0.3">
      <c r="F334">
        <v>20</v>
      </c>
      <c r="G334" s="29">
        <f t="shared" si="175"/>
        <v>2.1863547519142048</v>
      </c>
      <c r="H334" s="29">
        <f t="shared" si="175"/>
        <v>2.984952723229684</v>
      </c>
      <c r="I334" s="29">
        <f t="shared" si="175"/>
        <v>2.4041690850462474</v>
      </c>
      <c r="J334" s="29">
        <f t="shared" si="175"/>
        <v>2.5594902709825398</v>
      </c>
      <c r="K334" s="29">
        <f t="shared" si="175"/>
        <v>1.012768136147173</v>
      </c>
      <c r="L334" s="30">
        <f t="shared" si="175"/>
        <v>1.012768136147173</v>
      </c>
      <c r="M334" s="31">
        <f t="shared" si="175"/>
        <v>2.8682352722471363</v>
      </c>
      <c r="N334" s="32">
        <f t="shared" si="175"/>
        <v>0.89922506086377174</v>
      </c>
      <c r="O334" s="32">
        <f t="shared" si="175"/>
        <v>0.89922506086377174</v>
      </c>
      <c r="P334" s="33">
        <f t="shared" si="175"/>
        <v>6.1232467163483015</v>
      </c>
      <c r="Q334" s="33">
        <f t="shared" si="175"/>
        <v>10.480819822182657</v>
      </c>
      <c r="R334" s="33">
        <f t="shared" si="175"/>
        <v>19.768653581918468</v>
      </c>
      <c r="S334" s="34">
        <f t="shared" si="175"/>
        <v>0.9</v>
      </c>
      <c r="T334" s="34">
        <f t="shared" si="175"/>
        <v>0.9</v>
      </c>
      <c r="U334" s="35">
        <f t="shared" si="175"/>
        <v>2.2450891509306947</v>
      </c>
      <c r="V334" s="35">
        <f t="shared" si="175"/>
        <v>2.2381455259367091</v>
      </c>
      <c r="W334" s="36">
        <f t="shared" si="175"/>
        <v>2.9864380685823129</v>
      </c>
      <c r="X334" s="36">
        <f t="shared" si="175"/>
        <v>2.9821772864963254</v>
      </c>
      <c r="AG334">
        <f t="shared" si="171"/>
        <v>16.75772701061085</v>
      </c>
      <c r="AH334" s="29">
        <f t="shared" si="176"/>
        <v>2.15181084909538</v>
      </c>
      <c r="AI334" s="29">
        <f t="shared" si="176"/>
        <v>2.9813438885034063</v>
      </c>
      <c r="AJ334" s="29">
        <f t="shared" si="176"/>
        <v>2.0665587120339</v>
      </c>
      <c r="AK334" s="29">
        <f t="shared" si="176"/>
        <v>2.5530560810323109</v>
      </c>
      <c r="AL334" s="29">
        <f t="shared" si="176"/>
        <v>1.012768136147173</v>
      </c>
      <c r="AM334" s="30">
        <f t="shared" si="176"/>
        <v>1.012768136147173</v>
      </c>
      <c r="AN334" s="31">
        <f t="shared" si="176"/>
        <v>2.7582777713329909</v>
      </c>
      <c r="AO334" s="32">
        <f t="shared" si="176"/>
        <v>0.89922506086377174</v>
      </c>
      <c r="AP334" s="32">
        <f t="shared" si="176"/>
        <v>0.89922506086377174</v>
      </c>
      <c r="AQ334" s="33">
        <f t="shared" si="176"/>
        <v>6.1232467163483015</v>
      </c>
      <c r="AR334" s="33">
        <f t="shared" si="176"/>
        <v>10.480819822182657</v>
      </c>
      <c r="AS334" s="33">
        <f t="shared" si="176"/>
        <v>19.768653581918468</v>
      </c>
      <c r="AT334" s="34">
        <f t="shared" si="176"/>
        <v>0.9</v>
      </c>
      <c r="AU334" s="34">
        <f t="shared" si="176"/>
        <v>0.9</v>
      </c>
      <c r="AV334" s="35">
        <f t="shared" si="176"/>
        <v>2.2277679340255321</v>
      </c>
      <c r="AW334" s="35">
        <f t="shared" si="176"/>
        <v>2.2141554883155163</v>
      </c>
      <c r="AX334" s="36">
        <f t="shared" si="176"/>
        <v>2.9863118955059247</v>
      </c>
      <c r="AY334" s="36">
        <f t="shared" si="176"/>
        <v>2.9746603996420511</v>
      </c>
    </row>
    <row r="335" spans="6:51" x14ac:dyDescent="0.3">
      <c r="F335">
        <v>21</v>
      </c>
      <c r="G335" s="29">
        <f t="shared" si="175"/>
        <v>2.1898567217962279</v>
      </c>
      <c r="H335" s="29">
        <f t="shared" si="175"/>
        <v>2.985421513411143</v>
      </c>
      <c r="I335" s="29">
        <f t="shared" si="175"/>
        <v>2.4437707344920963</v>
      </c>
      <c r="J335" s="29">
        <f t="shared" si="175"/>
        <v>2.5602814983129365</v>
      </c>
      <c r="K335" s="29">
        <f t="shared" si="175"/>
        <v>1.012768136147173</v>
      </c>
      <c r="L335" s="30">
        <f t="shared" si="175"/>
        <v>1.012768136147173</v>
      </c>
      <c r="M335" s="31">
        <f t="shared" si="175"/>
        <v>2.9205861298619009</v>
      </c>
      <c r="N335" s="32">
        <f t="shared" si="175"/>
        <v>0.89922506086377174</v>
      </c>
      <c r="O335" s="32">
        <f t="shared" si="175"/>
        <v>0.89922506086377174</v>
      </c>
      <c r="P335" s="33">
        <f t="shared" si="175"/>
        <v>6.1232467163483015</v>
      </c>
      <c r="Q335" s="33">
        <f t="shared" si="175"/>
        <v>10.480819822182657</v>
      </c>
      <c r="R335" s="33">
        <f t="shared" si="175"/>
        <v>19.768653581918468</v>
      </c>
      <c r="S335" s="34">
        <f t="shared" si="175"/>
        <v>0.9</v>
      </c>
      <c r="T335" s="34">
        <f t="shared" si="175"/>
        <v>0.9</v>
      </c>
      <c r="U335" s="35">
        <f t="shared" si="175"/>
        <v>2.2478173363992022</v>
      </c>
      <c r="V335" s="35">
        <f t="shared" si="175"/>
        <v>2.2421991287911061</v>
      </c>
      <c r="W335" s="36">
        <f t="shared" si="175"/>
        <v>2.9864508256523816</v>
      </c>
      <c r="X335" s="36">
        <f t="shared" si="175"/>
        <v>2.9832799063978994</v>
      </c>
      <c r="AG335">
        <f t="shared" si="171"/>
        <v>17.623785983633894</v>
      </c>
      <c r="AH335" s="29">
        <f t="shared" si="176"/>
        <v>2.166409538314638</v>
      </c>
      <c r="AI335" s="29">
        <f t="shared" si="176"/>
        <v>2.9827759929751321</v>
      </c>
      <c r="AJ335" s="29">
        <f t="shared" si="176"/>
        <v>2.2032802373076326</v>
      </c>
      <c r="AK335" s="29">
        <f t="shared" si="176"/>
        <v>2.5556621927974996</v>
      </c>
      <c r="AL335" s="29">
        <f t="shared" si="176"/>
        <v>1.012768136147173</v>
      </c>
      <c r="AM335" s="30">
        <f t="shared" si="176"/>
        <v>1.012768136147173</v>
      </c>
      <c r="AN335" s="31">
        <f t="shared" si="176"/>
        <v>2.7582777713329909</v>
      </c>
      <c r="AO335" s="32">
        <f t="shared" si="176"/>
        <v>0.89922506086377174</v>
      </c>
      <c r="AP335" s="32">
        <f t="shared" si="176"/>
        <v>0.89922506086377174</v>
      </c>
      <c r="AQ335" s="33">
        <f t="shared" si="176"/>
        <v>6.1232467163483015</v>
      </c>
      <c r="AR335" s="33">
        <f t="shared" si="176"/>
        <v>10.480819822182657</v>
      </c>
      <c r="AS335" s="33">
        <f t="shared" si="176"/>
        <v>19.768653581918468</v>
      </c>
      <c r="AT335" s="34">
        <f t="shared" si="176"/>
        <v>0.9</v>
      </c>
      <c r="AU335" s="34">
        <f t="shared" si="176"/>
        <v>0.9</v>
      </c>
      <c r="AV335" s="35">
        <f t="shared" si="176"/>
        <v>2.2341451528113345</v>
      </c>
      <c r="AW335" s="35">
        <f t="shared" si="176"/>
        <v>2.2227385298523696</v>
      </c>
      <c r="AX335" s="36">
        <f t="shared" si="176"/>
        <v>2.9863672614014267</v>
      </c>
      <c r="AY335" s="36">
        <f t="shared" si="176"/>
        <v>2.9775219340674242</v>
      </c>
    </row>
    <row r="336" spans="6:51" x14ac:dyDescent="0.3">
      <c r="F336">
        <v>22</v>
      </c>
      <c r="G336" s="29">
        <f t="shared" si="175"/>
        <v>2.1919424711388986</v>
      </c>
      <c r="H336" s="29">
        <f t="shared" si="175"/>
        <v>2.9857431272881829</v>
      </c>
      <c r="I336" s="29">
        <f t="shared" si="175"/>
        <v>2.469084662307254</v>
      </c>
      <c r="J336" s="29">
        <f t="shared" si="175"/>
        <v>2.5608128906367034</v>
      </c>
      <c r="K336" s="29">
        <f t="shared" si="175"/>
        <v>1.012768136147173</v>
      </c>
      <c r="L336" s="30">
        <f t="shared" si="175"/>
        <v>1.012768136147173</v>
      </c>
      <c r="M336" s="31">
        <f t="shared" si="175"/>
        <v>2.9660583819577973</v>
      </c>
      <c r="N336" s="32">
        <f t="shared" si="175"/>
        <v>0.89922506086377174</v>
      </c>
      <c r="O336" s="32">
        <f t="shared" si="175"/>
        <v>0.89922506086377174</v>
      </c>
      <c r="P336" s="33">
        <f t="shared" si="175"/>
        <v>6.1232467163483015</v>
      </c>
      <c r="Q336" s="33">
        <f t="shared" si="175"/>
        <v>10.480819822182657</v>
      </c>
      <c r="R336" s="33">
        <f t="shared" si="175"/>
        <v>19.768653581918468</v>
      </c>
      <c r="S336" s="34">
        <f t="shared" si="175"/>
        <v>0.9</v>
      </c>
      <c r="T336" s="34">
        <f t="shared" si="175"/>
        <v>0.9</v>
      </c>
      <c r="U336" s="35">
        <f t="shared" si="175"/>
        <v>2.2498424535151575</v>
      </c>
      <c r="V336" s="35">
        <f t="shared" si="175"/>
        <v>2.2452998718415413</v>
      </c>
      <c r="W336" s="36">
        <f t="shared" si="175"/>
        <v>2.9864589589948238</v>
      </c>
      <c r="X336" s="36">
        <f t="shared" si="175"/>
        <v>2.9840816253728715</v>
      </c>
      <c r="AG336">
        <f t="shared" si="171"/>
        <v>18.534603899458592</v>
      </c>
      <c r="AH336" s="29">
        <f t="shared" si="176"/>
        <v>2.1767560436898727</v>
      </c>
      <c r="AI336" s="29">
        <f t="shared" si="176"/>
        <v>2.9838481211449204</v>
      </c>
      <c r="AJ336" s="29">
        <f t="shared" si="176"/>
        <v>2.3042497047457915</v>
      </c>
      <c r="AK336" s="29">
        <f t="shared" si="176"/>
        <v>2.5575727938371609</v>
      </c>
      <c r="AL336" s="29">
        <f t="shared" si="176"/>
        <v>1.012768136147173</v>
      </c>
      <c r="AM336" s="30">
        <f t="shared" si="176"/>
        <v>1.012768136147173</v>
      </c>
      <c r="AN336" s="31">
        <f t="shared" si="176"/>
        <v>2.7772887263838997</v>
      </c>
      <c r="AO336" s="32">
        <f t="shared" si="176"/>
        <v>0.89922506086377174</v>
      </c>
      <c r="AP336" s="32">
        <f t="shared" si="176"/>
        <v>0.89922506086377174</v>
      </c>
      <c r="AQ336" s="33">
        <f t="shared" si="176"/>
        <v>6.1232467163483015</v>
      </c>
      <c r="AR336" s="33">
        <f t="shared" si="176"/>
        <v>10.480819822182657</v>
      </c>
      <c r="AS336" s="33">
        <f t="shared" si="176"/>
        <v>19.768653581918468</v>
      </c>
      <c r="AT336" s="34">
        <f t="shared" si="176"/>
        <v>0.9</v>
      </c>
      <c r="AU336" s="34">
        <f t="shared" si="176"/>
        <v>0.9</v>
      </c>
      <c r="AV336" s="35">
        <f t="shared" si="176"/>
        <v>2.2392801548215111</v>
      </c>
      <c r="AW336" s="35">
        <f t="shared" si="176"/>
        <v>2.2298348019009118</v>
      </c>
      <c r="AX336" s="36">
        <f t="shared" si="176"/>
        <v>2.9864043276430787</v>
      </c>
      <c r="AY336" s="36">
        <f t="shared" si="176"/>
        <v>2.9797495914861742</v>
      </c>
    </row>
    <row r="337" spans="6:51" x14ac:dyDescent="0.3">
      <c r="F337">
        <v>23</v>
      </c>
      <c r="G337" s="29">
        <f t="shared" si="175"/>
        <v>2.1931699445935289</v>
      </c>
      <c r="H337" s="29">
        <f t="shared" si="175"/>
        <v>2.9859644421185449</v>
      </c>
      <c r="I337" s="29">
        <f t="shared" si="175"/>
        <v>2.4851158726420848</v>
      </c>
      <c r="J337" s="29">
        <f t="shared" si="175"/>
        <v>2.561171123190344</v>
      </c>
      <c r="K337" s="29">
        <f t="shared" si="175"/>
        <v>1.012768136147173</v>
      </c>
      <c r="L337" s="30">
        <f t="shared" si="175"/>
        <v>1.012768136147173</v>
      </c>
      <c r="M337" s="31">
        <f t="shared" si="175"/>
        <v>3.0054592150894019</v>
      </c>
      <c r="N337" s="32">
        <f t="shared" si="175"/>
        <v>0.89922506086377174</v>
      </c>
      <c r="O337" s="32">
        <f t="shared" si="175"/>
        <v>0.89922506086377174</v>
      </c>
      <c r="P337" s="33">
        <f t="shared" si="175"/>
        <v>6.1232467163483015</v>
      </c>
      <c r="Q337" s="33">
        <f t="shared" si="175"/>
        <v>10.480819822182657</v>
      </c>
      <c r="R337" s="33">
        <f t="shared" si="175"/>
        <v>19.768653581918468</v>
      </c>
      <c r="S337" s="34">
        <f t="shared" si="175"/>
        <v>0.9</v>
      </c>
      <c r="T337" s="34">
        <f t="shared" si="175"/>
        <v>0.9</v>
      </c>
      <c r="U337" s="35">
        <f t="shared" si="175"/>
        <v>2.2513484840945637</v>
      </c>
      <c r="V337" s="35">
        <f t="shared" si="175"/>
        <v>2.2476760704586694</v>
      </c>
      <c r="W337" s="36">
        <f t="shared" si="175"/>
        <v>2.9864642328248148</v>
      </c>
      <c r="X337" s="36">
        <f t="shared" si="175"/>
        <v>2.9846684400441919</v>
      </c>
      <c r="AG337">
        <f t="shared" si="171"/>
        <v>19.49249395270925</v>
      </c>
      <c r="AH337" s="29">
        <f t="shared" si="176"/>
        <v>2.1837738783382603</v>
      </c>
      <c r="AI337" s="29">
        <f t="shared" si="176"/>
        <v>2.9846375496576405</v>
      </c>
      <c r="AJ337" s="29">
        <f t="shared" si="176"/>
        <v>2.3763693170359139</v>
      </c>
      <c r="AK337" s="29">
        <f t="shared" si="176"/>
        <v>2.5589497601103326</v>
      </c>
      <c r="AL337" s="29">
        <f t="shared" si="176"/>
        <v>1.012768136147173</v>
      </c>
      <c r="AM337" s="30">
        <f t="shared" si="176"/>
        <v>1.012768136147173</v>
      </c>
      <c r="AN337" s="31">
        <f t="shared" si="176"/>
        <v>2.8387619792438032</v>
      </c>
      <c r="AO337" s="32">
        <f t="shared" si="176"/>
        <v>0.89922506086377174</v>
      </c>
      <c r="AP337" s="32">
        <f t="shared" si="176"/>
        <v>0.89922506086377174</v>
      </c>
      <c r="AQ337" s="33">
        <f t="shared" si="176"/>
        <v>6.1232467163483015</v>
      </c>
      <c r="AR337" s="33">
        <f t="shared" si="176"/>
        <v>10.480819822182657</v>
      </c>
      <c r="AS337" s="33">
        <f t="shared" si="176"/>
        <v>19.768653581918468</v>
      </c>
      <c r="AT337" s="34">
        <f t="shared" si="176"/>
        <v>0.9</v>
      </c>
      <c r="AU337" s="34">
        <f t="shared" si="176"/>
        <v>0.9</v>
      </c>
      <c r="AV337" s="35">
        <f t="shared" si="176"/>
        <v>2.2433590370239287</v>
      </c>
      <c r="AW337" s="35">
        <f t="shared" si="176"/>
        <v>2.2356311104440501</v>
      </c>
      <c r="AX337" s="36">
        <f t="shared" si="176"/>
        <v>2.9864289425519939</v>
      </c>
      <c r="AY337" s="36">
        <f t="shared" si="176"/>
        <v>2.9814652132588892</v>
      </c>
    </row>
    <row r="338" spans="6:51" x14ac:dyDescent="0.3">
      <c r="F338">
        <v>24</v>
      </c>
      <c r="G338" s="29">
        <f t="shared" si="175"/>
        <v>2.1938865240739061</v>
      </c>
      <c r="H338" s="29">
        <f t="shared" si="175"/>
        <v>2.9861172632346955</v>
      </c>
      <c r="I338" s="29">
        <f t="shared" si="175"/>
        <v>2.4951957261797544</v>
      </c>
      <c r="J338" s="29">
        <f t="shared" si="175"/>
        <v>2.5614136332408188</v>
      </c>
      <c r="K338" s="29">
        <f t="shared" si="175"/>
        <v>1.012768136147173</v>
      </c>
      <c r="L338" s="30">
        <f t="shared" si="175"/>
        <v>1.012768136147173</v>
      </c>
      <c r="M338" s="31">
        <f t="shared" si="175"/>
        <v>3.0395320114071631</v>
      </c>
      <c r="N338" s="32">
        <f t="shared" si="175"/>
        <v>0.89922506086377174</v>
      </c>
      <c r="O338" s="32">
        <f t="shared" si="175"/>
        <v>0.89922506086377174</v>
      </c>
      <c r="P338" s="33">
        <f t="shared" si="175"/>
        <v>6.1232467163483015</v>
      </c>
      <c r="Q338" s="33">
        <f t="shared" si="175"/>
        <v>10.480819822182657</v>
      </c>
      <c r="R338" s="33">
        <f t="shared" si="175"/>
        <v>19.768653581918468</v>
      </c>
      <c r="S338" s="34">
        <f t="shared" si="175"/>
        <v>0.9</v>
      </c>
      <c r="T338" s="34">
        <f t="shared" si="175"/>
        <v>0.9</v>
      </c>
      <c r="U338" s="35">
        <f t="shared" si="175"/>
        <v>2.252470964466736</v>
      </c>
      <c r="V338" s="35">
        <f t="shared" si="175"/>
        <v>2.2495009278339717</v>
      </c>
      <c r="W338" s="36">
        <f t="shared" si="175"/>
        <v>2.9864677091999599</v>
      </c>
      <c r="X338" s="36">
        <f t="shared" si="175"/>
        <v>2.985100882502207</v>
      </c>
      <c r="AG338">
        <f t="shared" si="171"/>
        <v>20.499888886619559</v>
      </c>
      <c r="AH338" s="29">
        <f t="shared" si="176"/>
        <v>2.188328011234637</v>
      </c>
      <c r="AI338" s="29">
        <f t="shared" si="176"/>
        <v>2.9852091581776756</v>
      </c>
      <c r="AJ338" s="29">
        <f t="shared" si="176"/>
        <v>2.4261470268601286</v>
      </c>
      <c r="AK338" s="29">
        <f t="shared" si="176"/>
        <v>2.5599252021217449</v>
      </c>
      <c r="AL338" s="29">
        <f t="shared" si="176"/>
        <v>1.012768136147173</v>
      </c>
      <c r="AM338" s="30">
        <f t="shared" si="176"/>
        <v>1.012768136147173</v>
      </c>
      <c r="AN338" s="31">
        <f t="shared" si="176"/>
        <v>2.8953174288633829</v>
      </c>
      <c r="AO338" s="32">
        <f t="shared" si="176"/>
        <v>0.89922506086377174</v>
      </c>
      <c r="AP338" s="32">
        <f t="shared" si="176"/>
        <v>0.89922506086377174</v>
      </c>
      <c r="AQ338" s="33">
        <f t="shared" si="176"/>
        <v>6.1232467163483015</v>
      </c>
      <c r="AR338" s="33">
        <f t="shared" si="176"/>
        <v>10.480819822182657</v>
      </c>
      <c r="AS338" s="33">
        <f t="shared" si="176"/>
        <v>19.768653581918468</v>
      </c>
      <c r="AT338" s="34">
        <f t="shared" si="176"/>
        <v>0.9</v>
      </c>
      <c r="AU338" s="34">
        <f t="shared" si="176"/>
        <v>0.9</v>
      </c>
      <c r="AV338" s="35">
        <f t="shared" si="176"/>
        <v>2.2465546466931841</v>
      </c>
      <c r="AW338" s="35">
        <f t="shared" si="176"/>
        <v>2.2403078460083288</v>
      </c>
      <c r="AX338" s="36">
        <f t="shared" si="176"/>
        <v>2.9864451731977795</v>
      </c>
      <c r="AY338" s="36">
        <f t="shared" si="176"/>
        <v>2.9827727340770611</v>
      </c>
    </row>
    <row r="339" spans="6:51" x14ac:dyDescent="0.3">
      <c r="F339">
        <v>25</v>
      </c>
      <c r="G339" s="29">
        <f t="shared" si="175"/>
        <v>2.1943029728911214</v>
      </c>
      <c r="H339" s="29">
        <f t="shared" si="175"/>
        <v>2.9862231902562661</v>
      </c>
      <c r="I339" s="29">
        <f t="shared" si="175"/>
        <v>2.5015004947120172</v>
      </c>
      <c r="J339" s="29">
        <f t="shared" si="175"/>
        <v>2.5615785492334662</v>
      </c>
      <c r="K339" s="29">
        <f t="shared" si="175"/>
        <v>1.012768136147173</v>
      </c>
      <c r="L339" s="30">
        <f t="shared" si="175"/>
        <v>1.012768136147173</v>
      </c>
      <c r="M339" s="31">
        <f t="shared" si="175"/>
        <v>3.0689518028868283</v>
      </c>
      <c r="N339" s="32">
        <f t="shared" si="175"/>
        <v>0.89922506086377174</v>
      </c>
      <c r="O339" s="32">
        <f t="shared" si="175"/>
        <v>0.89922506086377174</v>
      </c>
      <c r="P339" s="33">
        <f t="shared" si="175"/>
        <v>6.1232467163483015</v>
      </c>
      <c r="Q339" s="33">
        <f t="shared" si="175"/>
        <v>10.480819822182657</v>
      </c>
      <c r="R339" s="33">
        <f t="shared" si="175"/>
        <v>19.768653581918468</v>
      </c>
      <c r="S339" s="34">
        <f t="shared" si="175"/>
        <v>0.9</v>
      </c>
      <c r="T339" s="34">
        <f t="shared" si="175"/>
        <v>0.9</v>
      </c>
      <c r="U339" s="35">
        <f t="shared" si="175"/>
        <v>2.2533096879350962</v>
      </c>
      <c r="V339" s="35">
        <f t="shared" si="175"/>
        <v>2.2509057542686199</v>
      </c>
      <c r="W339" s="36">
        <f t="shared" si="175"/>
        <v>2.9864700376158</v>
      </c>
      <c r="X339" s="36">
        <f t="shared" si="175"/>
        <v>2.9854217668767449</v>
      </c>
      <c r="AG339">
        <f t="shared" si="171"/>
        <v>21.559347171444852</v>
      </c>
      <c r="AH339" s="29">
        <f t="shared" si="176"/>
        <v>2.1911563206684481</v>
      </c>
      <c r="AI339" s="29">
        <f t="shared" si="176"/>
        <v>2.9856161269763413</v>
      </c>
      <c r="AJ339" s="29">
        <f t="shared" si="176"/>
        <v>2.459324766999611</v>
      </c>
      <c r="AK339" s="29">
        <f t="shared" si="176"/>
        <v>2.5606043864327264</v>
      </c>
      <c r="AL339" s="29">
        <f t="shared" si="176"/>
        <v>1.012768136147173</v>
      </c>
      <c r="AM339" s="30">
        <f t="shared" si="176"/>
        <v>1.012768136147173</v>
      </c>
      <c r="AN339" s="31">
        <f t="shared" si="176"/>
        <v>2.9468155210806311</v>
      </c>
      <c r="AO339" s="32">
        <f t="shared" si="176"/>
        <v>0.89922506086377174</v>
      </c>
      <c r="AP339" s="32">
        <f t="shared" si="176"/>
        <v>0.89922506086377174</v>
      </c>
      <c r="AQ339" s="33">
        <f t="shared" si="176"/>
        <v>6.1232467163483015</v>
      </c>
      <c r="AR339" s="33">
        <f t="shared" si="176"/>
        <v>10.480819822182657</v>
      </c>
      <c r="AS339" s="33">
        <f t="shared" si="176"/>
        <v>19.768653581918468</v>
      </c>
      <c r="AT339" s="34">
        <f t="shared" si="176"/>
        <v>0.9</v>
      </c>
      <c r="AU339" s="34">
        <f t="shared" si="176"/>
        <v>0.9</v>
      </c>
      <c r="AV339" s="35">
        <f t="shared" si="176"/>
        <v>2.249023654175859</v>
      </c>
      <c r="AW339" s="35">
        <f t="shared" si="176"/>
        <v>2.2440348812802218</v>
      </c>
      <c r="AX339" s="36">
        <f t="shared" si="176"/>
        <v>2.9864558112490815</v>
      </c>
      <c r="AY339" s="36">
        <f t="shared" si="176"/>
        <v>2.9837592254298158</v>
      </c>
    </row>
    <row r="340" spans="6:51" x14ac:dyDescent="0.3">
      <c r="F340">
        <v>26</v>
      </c>
      <c r="G340" s="29">
        <f t="shared" si="175"/>
        <v>2.1945446792665679</v>
      </c>
      <c r="H340" s="29">
        <f t="shared" si="175"/>
        <v>2.9862969149232894</v>
      </c>
      <c r="I340" s="29">
        <f t="shared" si="175"/>
        <v>2.5054304297357683</v>
      </c>
      <c r="J340" s="29">
        <f t="shared" si="175"/>
        <v>2.5616912417173587</v>
      </c>
      <c r="K340" s="29">
        <f t="shared" si="175"/>
        <v>1.012768136147173</v>
      </c>
      <c r="L340" s="30">
        <f t="shared" si="175"/>
        <v>1.012768136147173</v>
      </c>
      <c r="M340" s="31">
        <f t="shared" si="175"/>
        <v>3.0943245855783434</v>
      </c>
      <c r="N340" s="32">
        <f t="shared" si="175"/>
        <v>0.89922506086377174</v>
      </c>
      <c r="O340" s="32">
        <f t="shared" si="175"/>
        <v>0.89922506086377174</v>
      </c>
      <c r="P340" s="33">
        <f t="shared" si="175"/>
        <v>6.1232467163483015</v>
      </c>
      <c r="Q340" s="33">
        <f t="shared" si="175"/>
        <v>10.480819822182657</v>
      </c>
      <c r="R340" s="33">
        <f t="shared" si="175"/>
        <v>19.768653581918468</v>
      </c>
      <c r="S340" s="34">
        <f t="shared" si="175"/>
        <v>0.9</v>
      </c>
      <c r="T340" s="34">
        <f t="shared" si="175"/>
        <v>0.9</v>
      </c>
      <c r="U340" s="35">
        <f t="shared" si="175"/>
        <v>2.2539381367820321</v>
      </c>
      <c r="V340" s="35">
        <f t="shared" si="175"/>
        <v>2.2519900957142256</v>
      </c>
      <c r="W340" s="36">
        <f t="shared" si="175"/>
        <v>2.9864716214425764</v>
      </c>
      <c r="X340" s="36">
        <f t="shared" si="175"/>
        <v>2.9856615328131277</v>
      </c>
      <c r="AG340">
        <f t="shared" si="171"/>
        <v>22.673559502181952</v>
      </c>
      <c r="AH340" s="29">
        <f t="shared" si="176"/>
        <v>2.192838926209153</v>
      </c>
      <c r="AI340" s="29">
        <f t="shared" si="176"/>
        <v>2.9859010263363794</v>
      </c>
      <c r="AJ340" s="29">
        <f t="shared" si="176"/>
        <v>2.4806710887460586</v>
      </c>
      <c r="AK340" s="29">
        <f t="shared" si="176"/>
        <v>2.561069226312779</v>
      </c>
      <c r="AL340" s="29">
        <f t="shared" si="176"/>
        <v>1.012768136147173</v>
      </c>
      <c r="AM340" s="30">
        <f t="shared" si="176"/>
        <v>1.012768136147173</v>
      </c>
      <c r="AN340" s="31">
        <f t="shared" si="176"/>
        <v>2.9932177131670077</v>
      </c>
      <c r="AO340" s="32">
        <f t="shared" si="176"/>
        <v>0.89922506086377174</v>
      </c>
      <c r="AP340" s="32">
        <f t="shared" si="176"/>
        <v>0.89922506086377174</v>
      </c>
      <c r="AQ340" s="33">
        <f t="shared" si="176"/>
        <v>6.1232467163483015</v>
      </c>
      <c r="AR340" s="33">
        <f t="shared" si="176"/>
        <v>10.480819822182657</v>
      </c>
      <c r="AS340" s="33">
        <f t="shared" si="176"/>
        <v>19.768653581918468</v>
      </c>
      <c r="AT340" s="34">
        <f t="shared" si="176"/>
        <v>0.9</v>
      </c>
      <c r="AU340" s="34">
        <f t="shared" si="176"/>
        <v>0.9</v>
      </c>
      <c r="AV340" s="35">
        <f t="shared" si="176"/>
        <v>2.2509047784668867</v>
      </c>
      <c r="AW340" s="35">
        <f t="shared" si="176"/>
        <v>2.2469684533470575</v>
      </c>
      <c r="AX340" s="36">
        <f t="shared" si="176"/>
        <v>2.9864627500006558</v>
      </c>
      <c r="AY340" s="36">
        <f t="shared" si="176"/>
        <v>2.9844963721501561</v>
      </c>
    </row>
    <row r="341" spans="6:51" x14ac:dyDescent="0.3">
      <c r="F341">
        <v>27</v>
      </c>
      <c r="G341" s="29">
        <f t="shared" si="175"/>
        <v>2.1946851781664742</v>
      </c>
      <c r="H341" s="29">
        <f t="shared" si="175"/>
        <v>2.9863484514141758</v>
      </c>
      <c r="I341" s="29">
        <f t="shared" si="175"/>
        <v>2.5078755984770851</v>
      </c>
      <c r="J341" s="29">
        <f t="shared" si="175"/>
        <v>2.5617686410383969</v>
      </c>
      <c r="K341" s="29">
        <f t="shared" si="175"/>
        <v>1.012768136147173</v>
      </c>
      <c r="L341" s="30">
        <f t="shared" si="175"/>
        <v>1.012768136147173</v>
      </c>
      <c r="M341" s="31">
        <f t="shared" si="175"/>
        <v>3.1161893011478714</v>
      </c>
      <c r="N341" s="32">
        <f t="shared" si="175"/>
        <v>0.89922506086377174</v>
      </c>
      <c r="O341" s="32">
        <f t="shared" si="175"/>
        <v>0.89922506086377174</v>
      </c>
      <c r="P341" s="33">
        <f t="shared" si="175"/>
        <v>6.1232467163483015</v>
      </c>
      <c r="Q341" s="33">
        <f t="shared" si="175"/>
        <v>10.480819822182657</v>
      </c>
      <c r="R341" s="33">
        <f t="shared" si="175"/>
        <v>19.768653581918468</v>
      </c>
      <c r="S341" s="34">
        <f t="shared" si="175"/>
        <v>0.9</v>
      </c>
      <c r="T341" s="34">
        <f t="shared" si="175"/>
        <v>0.9</v>
      </c>
      <c r="U341" s="35">
        <f t="shared" si="175"/>
        <v>2.2544104526641791</v>
      </c>
      <c r="V341" s="35">
        <f t="shared" si="175"/>
        <v>2.2528294530330397</v>
      </c>
      <c r="W341" s="36">
        <f t="shared" si="175"/>
        <v>2.9864727149993522</v>
      </c>
      <c r="X341" s="36">
        <f t="shared" si="175"/>
        <v>2.9858419405262309</v>
      </c>
      <c r="AG341">
        <f t="shared" si="171"/>
        <v>23.845355632098787</v>
      </c>
      <c r="AH341" s="29">
        <f t="shared" si="176"/>
        <v>2.1937994301390691</v>
      </c>
      <c r="AI341" s="29">
        <f t="shared" si="176"/>
        <v>2.9860971452318332</v>
      </c>
      <c r="AJ341" s="29">
        <f t="shared" si="176"/>
        <v>2.4939278378134819</v>
      </c>
      <c r="AK341" s="29">
        <f t="shared" si="176"/>
        <v>2.5613819870190357</v>
      </c>
      <c r="AL341" s="29">
        <f t="shared" si="176"/>
        <v>1.012768136147173</v>
      </c>
      <c r="AM341" s="30">
        <f t="shared" si="176"/>
        <v>1.012768136147173</v>
      </c>
      <c r="AN341" s="31">
        <f t="shared" si="176"/>
        <v>3.034583164789622</v>
      </c>
      <c r="AO341" s="32">
        <f t="shared" si="176"/>
        <v>0.89922506086377174</v>
      </c>
      <c r="AP341" s="32">
        <f t="shared" si="176"/>
        <v>0.89922506086377174</v>
      </c>
      <c r="AQ341" s="33">
        <f t="shared" si="176"/>
        <v>6.1232467163483015</v>
      </c>
      <c r="AR341" s="33">
        <f t="shared" si="176"/>
        <v>10.480819822182657</v>
      </c>
      <c r="AS341" s="33">
        <f t="shared" si="176"/>
        <v>19.768653581918468</v>
      </c>
      <c r="AT341" s="34">
        <f t="shared" si="176"/>
        <v>0.9</v>
      </c>
      <c r="AU341" s="34">
        <f t="shared" si="176"/>
        <v>0.9</v>
      </c>
      <c r="AV341" s="35">
        <f t="shared" si="176"/>
        <v>2.2523180915191152</v>
      </c>
      <c r="AW341" s="35">
        <f t="shared" si="176"/>
        <v>2.2492490696461225</v>
      </c>
      <c r="AX341" s="36">
        <f t="shared" si="176"/>
        <v>2.9864672594911719</v>
      </c>
      <c r="AY341" s="36">
        <f t="shared" si="176"/>
        <v>2.985042211008242</v>
      </c>
    </row>
    <row r="342" spans="6:51" x14ac:dyDescent="0.3">
      <c r="F342">
        <v>28</v>
      </c>
      <c r="G342" s="29">
        <f t="shared" si="175"/>
        <v>2.1947671747657163</v>
      </c>
      <c r="H342" s="29">
        <f t="shared" si="175"/>
        <v>2.9863846431540209</v>
      </c>
      <c r="I342" s="29">
        <f t="shared" si="175"/>
        <v>2.5093964279051133</v>
      </c>
      <c r="J342" s="29">
        <f t="shared" si="175"/>
        <v>2.5618220830280896</v>
      </c>
      <c r="K342" s="29">
        <f t="shared" si="175"/>
        <v>1.012768136147173</v>
      </c>
      <c r="L342" s="30">
        <f t="shared" si="175"/>
        <v>1.012768136147173</v>
      </c>
      <c r="M342" s="31">
        <f t="shared" si="175"/>
        <v>3.1350215558321204</v>
      </c>
      <c r="N342" s="32">
        <f t="shared" si="175"/>
        <v>0.89922506086377174</v>
      </c>
      <c r="O342" s="32">
        <f t="shared" si="175"/>
        <v>0.89922506086377174</v>
      </c>
      <c r="P342" s="33">
        <f t="shared" si="175"/>
        <v>6.1232467163483015</v>
      </c>
      <c r="Q342" s="33">
        <f t="shared" si="175"/>
        <v>10.480819822182657</v>
      </c>
      <c r="R342" s="33">
        <f t="shared" si="175"/>
        <v>19.768653581918468</v>
      </c>
      <c r="S342" s="34">
        <f t="shared" si="175"/>
        <v>0.9</v>
      </c>
      <c r="T342" s="34">
        <f t="shared" si="175"/>
        <v>0.9</v>
      </c>
      <c r="U342" s="35">
        <f t="shared" si="175"/>
        <v>2.2547665700396791</v>
      </c>
      <c r="V342" s="35">
        <f t="shared" si="175"/>
        <v>2.2534811419123915</v>
      </c>
      <c r="W342" s="36">
        <f t="shared" si="175"/>
        <v>2.9864734810036104</v>
      </c>
      <c r="X342" s="36">
        <f t="shared" si="175"/>
        <v>2.9859786340886121</v>
      </c>
      <c r="AG342">
        <f t="shared" si="171"/>
        <v>25.07771155942881</v>
      </c>
      <c r="AH342" s="29">
        <f t="shared" si="176"/>
        <v>2.1943268179383808</v>
      </c>
      <c r="AI342" s="29">
        <f t="shared" si="176"/>
        <v>2.9862299202937108</v>
      </c>
      <c r="AJ342" s="29">
        <f t="shared" si="176"/>
        <v>2.5018769425617133</v>
      </c>
      <c r="AK342" s="29">
        <f t="shared" si="176"/>
        <v>2.5615889168872448</v>
      </c>
      <c r="AL342" s="29">
        <f t="shared" si="176"/>
        <v>1.012768136147173</v>
      </c>
      <c r="AM342" s="30">
        <f t="shared" si="176"/>
        <v>1.012768136147173</v>
      </c>
      <c r="AN342" s="31">
        <f t="shared" si="176"/>
        <v>3.071061245763671</v>
      </c>
      <c r="AO342" s="32">
        <f t="shared" si="176"/>
        <v>0.89922506086377174</v>
      </c>
      <c r="AP342" s="32">
        <f t="shared" si="176"/>
        <v>0.89922506086377174</v>
      </c>
      <c r="AQ342" s="33">
        <f t="shared" si="176"/>
        <v>6.1232467163483015</v>
      </c>
      <c r="AR342" s="33">
        <f t="shared" si="176"/>
        <v>10.480819822182657</v>
      </c>
      <c r="AS342" s="33">
        <f t="shared" si="176"/>
        <v>19.768653581918468</v>
      </c>
      <c r="AT342" s="34">
        <f t="shared" si="176"/>
        <v>0.9</v>
      </c>
      <c r="AU342" s="34">
        <f t="shared" si="176"/>
        <v>0.9</v>
      </c>
      <c r="AV342" s="35">
        <f t="shared" si="176"/>
        <v>2.2533652596662721</v>
      </c>
      <c r="AW342" s="35">
        <f t="shared" si="176"/>
        <v>2.2510004014970635</v>
      </c>
      <c r="AX342" s="36">
        <f t="shared" si="176"/>
        <v>2.9864701833700904</v>
      </c>
      <c r="AY342" s="36">
        <f t="shared" si="176"/>
        <v>2.9854429803848528</v>
      </c>
    </row>
    <row r="343" spans="6:51" x14ac:dyDescent="0.3">
      <c r="F343">
        <v>29</v>
      </c>
      <c r="G343" s="29">
        <f t="shared" si="175"/>
        <v>2.1948153245763056</v>
      </c>
      <c r="H343" s="29">
        <f t="shared" si="175"/>
        <v>2.9864101806603935</v>
      </c>
      <c r="I343" s="29">
        <f t="shared" si="175"/>
        <v>2.5103432748883971</v>
      </c>
      <c r="J343" s="29">
        <f t="shared" si="175"/>
        <v>2.5618591860240389</v>
      </c>
      <c r="K343" s="29">
        <f t="shared" si="175"/>
        <v>1.012768136147173</v>
      </c>
      <c r="L343" s="30">
        <f t="shared" si="175"/>
        <v>1.012768136147173</v>
      </c>
      <c r="M343" s="31">
        <f t="shared" si="175"/>
        <v>3.1512383722057242</v>
      </c>
      <c r="N343" s="32">
        <f t="shared" si="175"/>
        <v>0.89922506086377174</v>
      </c>
      <c r="O343" s="32">
        <f t="shared" si="175"/>
        <v>0.89922506086377174</v>
      </c>
      <c r="P343" s="33">
        <f t="shared" si="175"/>
        <v>6.1232467163483015</v>
      </c>
      <c r="Q343" s="33">
        <f t="shared" si="175"/>
        <v>10.480819822182657</v>
      </c>
      <c r="R343" s="33">
        <f t="shared" si="175"/>
        <v>19.768653581918468</v>
      </c>
      <c r="S343" s="34">
        <f t="shared" si="175"/>
        <v>0.9</v>
      </c>
      <c r="T343" s="34">
        <f t="shared" si="175"/>
        <v>0.9</v>
      </c>
      <c r="U343" s="35">
        <f t="shared" si="175"/>
        <v>2.2550359876572008</v>
      </c>
      <c r="V343" s="35">
        <f t="shared" si="175"/>
        <v>2.2539887287173905</v>
      </c>
      <c r="W343" s="36">
        <f t="shared" si="175"/>
        <v>2.9864740250621757</v>
      </c>
      <c r="X343" s="36">
        <f t="shared" si="175"/>
        <v>2.9860829262396642</v>
      </c>
      <c r="AG343">
        <f t="shared" si="171"/>
        <v>26.373757085482247</v>
      </c>
      <c r="AH343" s="29">
        <f t="shared" si="176"/>
        <v>2.1946062375504232</v>
      </c>
      <c r="AI343" s="29">
        <f t="shared" si="176"/>
        <v>2.9863183502688742</v>
      </c>
      <c r="AJ343" s="29">
        <f t="shared" si="176"/>
        <v>2.5064823430824124</v>
      </c>
      <c r="AK343" s="29">
        <f t="shared" si="176"/>
        <v>2.5617235942196817</v>
      </c>
      <c r="AL343" s="29">
        <f t="shared" si="176"/>
        <v>1.012768136147173</v>
      </c>
      <c r="AM343" s="30">
        <f t="shared" si="176"/>
        <v>1.012768136147173</v>
      </c>
      <c r="AN343" s="31">
        <f t="shared" si="176"/>
        <v>3.1028804094846962</v>
      </c>
      <c r="AO343" s="32">
        <f t="shared" si="176"/>
        <v>0.89922506086377174</v>
      </c>
      <c r="AP343" s="32">
        <f t="shared" si="176"/>
        <v>0.89922506086377174</v>
      </c>
      <c r="AQ343" s="33">
        <f t="shared" si="176"/>
        <v>6.1232467163483015</v>
      </c>
      <c r="AR343" s="33">
        <f t="shared" si="176"/>
        <v>10.480819822182657</v>
      </c>
      <c r="AS343" s="33">
        <f t="shared" si="176"/>
        <v>19.768653581918468</v>
      </c>
      <c r="AT343" s="34">
        <f t="shared" si="176"/>
        <v>0.9</v>
      </c>
      <c r="AU343" s="34">
        <f t="shared" si="176"/>
        <v>0.9</v>
      </c>
      <c r="AV343" s="35">
        <f t="shared" si="176"/>
        <v>2.2541305352707144</v>
      </c>
      <c r="AW343" s="35">
        <f t="shared" si="176"/>
        <v>2.2523290659742186</v>
      </c>
      <c r="AX343" s="36">
        <f t="shared" si="176"/>
        <v>2.9864720772630386</v>
      </c>
      <c r="AY343" s="36">
        <f t="shared" si="176"/>
        <v>2.9857349579788171</v>
      </c>
    </row>
    <row r="344" spans="6:51" x14ac:dyDescent="0.3">
      <c r="F344">
        <v>30</v>
      </c>
      <c r="G344" s="29">
        <f t="shared" si="175"/>
        <v>2.1948438264495884</v>
      </c>
      <c r="H344" s="29">
        <f t="shared" si="175"/>
        <v>2.9864282894972281</v>
      </c>
      <c r="I344" s="29">
        <f t="shared" si="175"/>
        <v>2.5109340579508119</v>
      </c>
      <c r="J344" s="29">
        <f t="shared" ref="J344:X344" si="177">J$160+J272</f>
        <v>2.5618850908083495</v>
      </c>
      <c r="K344" s="29">
        <f t="shared" si="177"/>
        <v>1.012768136147173</v>
      </c>
      <c r="L344" s="30">
        <f t="shared" si="177"/>
        <v>1.012768136147173</v>
      </c>
      <c r="M344" s="31">
        <f t="shared" si="177"/>
        <v>3.1652034554262514</v>
      </c>
      <c r="N344" s="32">
        <f t="shared" si="177"/>
        <v>0.89922506086377174</v>
      </c>
      <c r="O344" s="32">
        <f t="shared" si="177"/>
        <v>0.89922506086377174</v>
      </c>
      <c r="P344" s="33">
        <f t="shared" si="177"/>
        <v>6.1232467163483015</v>
      </c>
      <c r="Q344" s="33">
        <f t="shared" si="177"/>
        <v>10.480819822182657</v>
      </c>
      <c r="R344" s="33">
        <f t="shared" si="177"/>
        <v>19.768653581918468</v>
      </c>
      <c r="S344" s="34">
        <f t="shared" si="177"/>
        <v>0.9</v>
      </c>
      <c r="T344" s="34">
        <f t="shared" si="177"/>
        <v>0.9</v>
      </c>
      <c r="U344" s="35">
        <f t="shared" si="177"/>
        <v>2.2552405352084701</v>
      </c>
      <c r="V344" s="35">
        <f t="shared" si="177"/>
        <v>2.2543853819221402</v>
      </c>
      <c r="W344" s="36">
        <f t="shared" si="177"/>
        <v>2.9864744166722357</v>
      </c>
      <c r="X344" s="36">
        <f t="shared" si="177"/>
        <v>2.9861630463270763</v>
      </c>
      <c r="AG344">
        <f t="shared" si="171"/>
        <v>27.736783763369349</v>
      </c>
      <c r="AH344" s="29">
        <f t="shared" si="176"/>
        <v>2.1947496486314386</v>
      </c>
      <c r="AI344" s="29">
        <f t="shared" si="176"/>
        <v>2.98637631099318</v>
      </c>
      <c r="AJ344" s="29">
        <f t="shared" si="176"/>
        <v>2.5090632348520892</v>
      </c>
      <c r="AK344" s="29">
        <f t="shared" ref="AK344:AY344" si="178">AK$160+AK272</f>
        <v>2.5618098595858934</v>
      </c>
      <c r="AL344" s="29">
        <f t="shared" si="178"/>
        <v>1.012768136147173</v>
      </c>
      <c r="AM344" s="30">
        <f t="shared" si="178"/>
        <v>1.012768136147173</v>
      </c>
      <c r="AN344" s="31">
        <f t="shared" si="178"/>
        <v>3.1303342495975293</v>
      </c>
      <c r="AO344" s="32">
        <f t="shared" si="178"/>
        <v>0.89922506086377174</v>
      </c>
      <c r="AP344" s="32">
        <f t="shared" si="178"/>
        <v>0.89922506086377174</v>
      </c>
      <c r="AQ344" s="33">
        <f t="shared" si="178"/>
        <v>6.1232467163483015</v>
      </c>
      <c r="AR344" s="33">
        <f t="shared" si="178"/>
        <v>10.480819822182657</v>
      </c>
      <c r="AS344" s="33">
        <f t="shared" si="178"/>
        <v>19.768653581918468</v>
      </c>
      <c r="AT344" s="34">
        <f t="shared" si="178"/>
        <v>0.9</v>
      </c>
      <c r="AU344" s="34">
        <f t="shared" si="178"/>
        <v>0.9</v>
      </c>
      <c r="AV344" s="35">
        <f t="shared" si="178"/>
        <v>2.2546822905248973</v>
      </c>
      <c r="AW344" s="35">
        <f t="shared" si="178"/>
        <v>2.2533251509107664</v>
      </c>
      <c r="AX344" s="36">
        <f t="shared" si="178"/>
        <v>2.9864733044398717</v>
      </c>
      <c r="AY344" s="36">
        <f t="shared" si="178"/>
        <v>2.9859461947969241</v>
      </c>
    </row>
    <row r="345" spans="6:51" x14ac:dyDescent="0.3">
      <c r="F345">
        <v>31</v>
      </c>
      <c r="G345" s="29">
        <f t="shared" ref="G345:X359" si="179">G$160+G273</f>
        <v>2.1948608602843356</v>
      </c>
      <c r="H345" s="29">
        <f t="shared" si="179"/>
        <v>2.98644119582046</v>
      </c>
      <c r="I345" s="29">
        <f t="shared" si="179"/>
        <v>2.511303879245943</v>
      </c>
      <c r="J345" s="29">
        <f t="shared" si="179"/>
        <v>2.561903281408763</v>
      </c>
      <c r="K345" s="29">
        <f t="shared" si="179"/>
        <v>1.012768136147173</v>
      </c>
      <c r="L345" s="30">
        <f t="shared" si="179"/>
        <v>1.012768136147173</v>
      </c>
      <c r="M345" s="31">
        <f t="shared" si="179"/>
        <v>3.1772326050570232</v>
      </c>
      <c r="N345" s="32">
        <f t="shared" si="179"/>
        <v>0.89922506086377174</v>
      </c>
      <c r="O345" s="32">
        <f t="shared" si="179"/>
        <v>0.89922506086377174</v>
      </c>
      <c r="P345" s="33">
        <f t="shared" si="179"/>
        <v>6.1232467163483015</v>
      </c>
      <c r="Q345" s="33">
        <f t="shared" si="179"/>
        <v>10.480819822182657</v>
      </c>
      <c r="R345" s="33">
        <f t="shared" si="179"/>
        <v>19.768653581918468</v>
      </c>
      <c r="S345" s="34">
        <f t="shared" si="179"/>
        <v>0.9</v>
      </c>
      <c r="T345" s="34">
        <f t="shared" si="179"/>
        <v>0.9</v>
      </c>
      <c r="U345" s="35">
        <f t="shared" si="179"/>
        <v>2.2553964012539045</v>
      </c>
      <c r="V345" s="35">
        <f t="shared" si="179"/>
        <v>2.2546964012952788</v>
      </c>
      <c r="W345" s="36">
        <f t="shared" si="179"/>
        <v>2.9864747021860052</v>
      </c>
      <c r="X345" s="36">
        <f t="shared" si="179"/>
        <v>2.9862250168152897</v>
      </c>
      <c r="AG345">
        <f t="shared" si="171"/>
        <v>29.170253257523047</v>
      </c>
      <c r="AH345" s="29">
        <f t="shared" ref="AH345:AY359" si="180">AH$160+AH273</f>
        <v>2.1948212814006642</v>
      </c>
      <c r="AI345" s="29">
        <f t="shared" si="180"/>
        <v>2.9864137165739493</v>
      </c>
      <c r="AJ345" s="29">
        <f t="shared" si="180"/>
        <v>2.5104644508463951</v>
      </c>
      <c r="AK345" s="29">
        <f t="shared" si="180"/>
        <v>2.5618642740508131</v>
      </c>
      <c r="AL345" s="29">
        <f t="shared" si="180"/>
        <v>1.012768136147173</v>
      </c>
      <c r="AM345" s="30">
        <f t="shared" si="180"/>
        <v>1.012768136147173</v>
      </c>
      <c r="AN345" s="31">
        <f t="shared" si="180"/>
        <v>3.1537657455073829</v>
      </c>
      <c r="AO345" s="32">
        <f t="shared" si="180"/>
        <v>0.89922506086377174</v>
      </c>
      <c r="AP345" s="32">
        <f t="shared" si="180"/>
        <v>0.89922506086377174</v>
      </c>
      <c r="AQ345" s="33">
        <f t="shared" si="180"/>
        <v>6.1232467163483015</v>
      </c>
      <c r="AR345" s="33">
        <f t="shared" si="180"/>
        <v>10.480819822182657</v>
      </c>
      <c r="AS345" s="33">
        <f t="shared" si="180"/>
        <v>19.768653581918468</v>
      </c>
      <c r="AT345" s="34">
        <f t="shared" si="180"/>
        <v>0.9</v>
      </c>
      <c r="AU345" s="34">
        <f t="shared" si="180"/>
        <v>0.9</v>
      </c>
      <c r="AV345" s="35">
        <f t="shared" si="180"/>
        <v>2.2550748867365766</v>
      </c>
      <c r="AW345" s="35">
        <f t="shared" si="180"/>
        <v>2.2540633114274291</v>
      </c>
      <c r="AX345" s="36">
        <f t="shared" si="180"/>
        <v>2.986474100988334</v>
      </c>
      <c r="AY345" s="36">
        <f t="shared" si="180"/>
        <v>2.986098084493678</v>
      </c>
    </row>
    <row r="346" spans="6:51" x14ac:dyDescent="0.3">
      <c r="F346">
        <v>32</v>
      </c>
      <c r="G346" s="29">
        <f t="shared" si="179"/>
        <v>2.1948711517547772</v>
      </c>
      <c r="H346" s="29">
        <f t="shared" si="179"/>
        <v>2.986450441967702</v>
      </c>
      <c r="I346" s="29">
        <f t="shared" si="179"/>
        <v>2.5115363599714184</v>
      </c>
      <c r="J346" s="29">
        <f t="shared" si="179"/>
        <v>2.5619161298535191</v>
      </c>
      <c r="K346" s="29">
        <f t="shared" si="179"/>
        <v>1.012768136147173</v>
      </c>
      <c r="L346" s="30">
        <f t="shared" si="179"/>
        <v>1.012768136147173</v>
      </c>
      <c r="M346" s="31">
        <f t="shared" si="179"/>
        <v>3.1875990202911817</v>
      </c>
      <c r="N346" s="32">
        <f t="shared" si="179"/>
        <v>0.89922506086377174</v>
      </c>
      <c r="O346" s="32">
        <f t="shared" si="179"/>
        <v>0.89922506086377174</v>
      </c>
      <c r="P346" s="33">
        <f t="shared" si="179"/>
        <v>6.1232467163483015</v>
      </c>
      <c r="Q346" s="33">
        <f t="shared" si="179"/>
        <v>10.480819822182657</v>
      </c>
      <c r="R346" s="33">
        <f t="shared" si="179"/>
        <v>19.768653581918468</v>
      </c>
      <c r="S346" s="34">
        <f t="shared" si="179"/>
        <v>0.9</v>
      </c>
      <c r="T346" s="34">
        <f t="shared" si="179"/>
        <v>0.9</v>
      </c>
      <c r="U346" s="35">
        <f t="shared" si="179"/>
        <v>2.2555156194142274</v>
      </c>
      <c r="V346" s="35">
        <f t="shared" si="179"/>
        <v>2.2549411255763383</v>
      </c>
      <c r="W346" s="36">
        <f t="shared" si="179"/>
        <v>2.9864749129226542</v>
      </c>
      <c r="X346" s="36">
        <f t="shared" si="179"/>
        <v>2.9862732718668328</v>
      </c>
      <c r="AG346">
        <f t="shared" si="171"/>
        <v>30.677806135251387</v>
      </c>
      <c r="AH346" s="29">
        <f t="shared" si="180"/>
        <v>2.1948562852457796</v>
      </c>
      <c r="AI346" s="29">
        <f t="shared" si="180"/>
        <v>2.9864375002242789</v>
      </c>
      <c r="AJ346" s="29">
        <f t="shared" si="180"/>
        <v>2.5112029565858789</v>
      </c>
      <c r="AK346" s="29">
        <f t="shared" si="180"/>
        <v>2.561898100061816</v>
      </c>
      <c r="AL346" s="29">
        <f t="shared" si="180"/>
        <v>1.012768136147173</v>
      </c>
      <c r="AM346" s="30">
        <f t="shared" si="180"/>
        <v>1.012768136147173</v>
      </c>
      <c r="AN346" s="31">
        <f t="shared" si="180"/>
        <v>3.1735507884450018</v>
      </c>
      <c r="AO346" s="32">
        <f t="shared" si="180"/>
        <v>0.89922506086377174</v>
      </c>
      <c r="AP346" s="32">
        <f t="shared" si="180"/>
        <v>0.89922506086377174</v>
      </c>
      <c r="AQ346" s="33">
        <f t="shared" si="180"/>
        <v>6.1232467163483015</v>
      </c>
      <c r="AR346" s="33">
        <f t="shared" si="180"/>
        <v>10.480819822182657</v>
      </c>
      <c r="AS346" s="33">
        <f t="shared" si="180"/>
        <v>19.768653581918468</v>
      </c>
      <c r="AT346" s="34">
        <f t="shared" si="180"/>
        <v>0.9</v>
      </c>
      <c r="AU346" s="34">
        <f t="shared" si="180"/>
        <v>0.9</v>
      </c>
      <c r="AV346" s="35">
        <f t="shared" si="180"/>
        <v>2.2553506922600017</v>
      </c>
      <c r="AW346" s="35">
        <f t="shared" si="180"/>
        <v>2.2546042592603603</v>
      </c>
      <c r="AX346" s="36">
        <f t="shared" si="180"/>
        <v>2.9864746196291159</v>
      </c>
      <c r="AY346" s="36">
        <f t="shared" si="180"/>
        <v>2.9862067346168626</v>
      </c>
    </row>
    <row r="347" spans="6:51" x14ac:dyDescent="0.3">
      <c r="F347">
        <v>33</v>
      </c>
      <c r="G347" s="29">
        <f t="shared" si="179"/>
        <v>2.1948774443495864</v>
      </c>
      <c r="H347" s="29">
        <f t="shared" si="179"/>
        <v>2.98645710086535</v>
      </c>
      <c r="I347" s="29">
        <f t="shared" si="179"/>
        <v>2.5116832461247158</v>
      </c>
      <c r="J347" s="29">
        <f t="shared" si="179"/>
        <v>2.5619252588111974</v>
      </c>
      <c r="K347" s="29">
        <f t="shared" si="179"/>
        <v>1.012768136147173</v>
      </c>
      <c r="L347" s="30">
        <f t="shared" si="179"/>
        <v>1.012768136147173</v>
      </c>
      <c r="M347" s="31">
        <f t="shared" si="179"/>
        <v>3.1965383353028769</v>
      </c>
      <c r="N347" s="32">
        <f t="shared" si="179"/>
        <v>0.89922506086377174</v>
      </c>
      <c r="O347" s="32">
        <f t="shared" si="179"/>
        <v>0.89922506086377174</v>
      </c>
      <c r="P347" s="33">
        <f t="shared" si="179"/>
        <v>6.1232467163483015</v>
      </c>
      <c r="Q347" s="33">
        <f t="shared" si="179"/>
        <v>10.480819822182657</v>
      </c>
      <c r="R347" s="33">
        <f t="shared" si="179"/>
        <v>19.768653581918468</v>
      </c>
      <c r="S347" s="34">
        <f t="shared" si="179"/>
        <v>0.9</v>
      </c>
      <c r="T347" s="34">
        <f t="shared" si="179"/>
        <v>0.9</v>
      </c>
      <c r="U347" s="35">
        <f t="shared" si="179"/>
        <v>2.2556071579331745</v>
      </c>
      <c r="V347" s="35">
        <f t="shared" si="179"/>
        <v>2.2551343713925029</v>
      </c>
      <c r="W347" s="36">
        <f t="shared" si="179"/>
        <v>2.9864750703108149</v>
      </c>
      <c r="X347" s="36">
        <f t="shared" si="179"/>
        <v>2.9863110960841599</v>
      </c>
      <c r="AG347">
        <f t="shared" si="171"/>
        <v>32.263271112647949</v>
      </c>
      <c r="AH347" s="29">
        <f t="shared" si="180"/>
        <v>2.1948731153823333</v>
      </c>
      <c r="AI347" s="29">
        <f t="shared" si="180"/>
        <v>2.9864524105704291</v>
      </c>
      <c r="AJ347" s="29">
        <f t="shared" si="180"/>
        <v>2.5115817474710589</v>
      </c>
      <c r="AK347" s="29">
        <f t="shared" si="180"/>
        <v>2.5619188409530418</v>
      </c>
      <c r="AL347" s="29">
        <f t="shared" si="180"/>
        <v>1.012768136147173</v>
      </c>
      <c r="AM347" s="30">
        <f t="shared" si="180"/>
        <v>1.012768136147173</v>
      </c>
      <c r="AN347" s="31">
        <f t="shared" si="180"/>
        <v>3.1900820566553287</v>
      </c>
      <c r="AO347" s="32">
        <f t="shared" si="180"/>
        <v>0.89922506086377174</v>
      </c>
      <c r="AP347" s="32">
        <f t="shared" si="180"/>
        <v>0.89922506086377174</v>
      </c>
      <c r="AQ347" s="33">
        <f t="shared" si="180"/>
        <v>6.1232467163483015</v>
      </c>
      <c r="AR347" s="33">
        <f t="shared" si="180"/>
        <v>10.480819822182657</v>
      </c>
      <c r="AS347" s="33">
        <f t="shared" si="180"/>
        <v>19.768653581918468</v>
      </c>
      <c r="AT347" s="34">
        <f t="shared" si="180"/>
        <v>0.9</v>
      </c>
      <c r="AU347" s="34">
        <f t="shared" si="180"/>
        <v>0.9</v>
      </c>
      <c r="AV347" s="35">
        <f t="shared" si="180"/>
        <v>2.2555420947239644</v>
      </c>
      <c r="AW347" s="35">
        <f t="shared" si="180"/>
        <v>2.2549964757418821</v>
      </c>
      <c r="AX347" s="36">
        <f t="shared" si="180"/>
        <v>2.9864749588298638</v>
      </c>
      <c r="AY347" s="36">
        <f t="shared" si="180"/>
        <v>2.9862841287424038</v>
      </c>
    </row>
    <row r="348" spans="6:51" x14ac:dyDescent="0.3">
      <c r="F348">
        <v>34</v>
      </c>
      <c r="G348" s="29">
        <f t="shared" si="179"/>
        <v>2.1948813414019575</v>
      </c>
      <c r="H348" s="29">
        <f t="shared" si="179"/>
        <v>2.9864619220716841</v>
      </c>
      <c r="I348" s="29">
        <f t="shared" si="179"/>
        <v>2.5117765923677222</v>
      </c>
      <c r="J348" s="29">
        <f t="shared" si="179"/>
        <v>2.5619317838159095</v>
      </c>
      <c r="K348" s="29">
        <f t="shared" si="179"/>
        <v>1.012768136147173</v>
      </c>
      <c r="L348" s="30">
        <f t="shared" si="179"/>
        <v>1.012768136147173</v>
      </c>
      <c r="M348" s="31">
        <f t="shared" si="179"/>
        <v>3.2042532874781995</v>
      </c>
      <c r="N348" s="32">
        <f t="shared" si="179"/>
        <v>0.89922506086377174</v>
      </c>
      <c r="O348" s="32">
        <f t="shared" si="179"/>
        <v>0.89922506086377174</v>
      </c>
      <c r="P348" s="33">
        <f t="shared" si="179"/>
        <v>6.1232467163483015</v>
      </c>
      <c r="Q348" s="33">
        <f t="shared" si="179"/>
        <v>10.480819822182657</v>
      </c>
      <c r="R348" s="33">
        <f t="shared" si="179"/>
        <v>19.768653581918468</v>
      </c>
      <c r="S348" s="34">
        <f t="shared" si="179"/>
        <v>0.9</v>
      </c>
      <c r="T348" s="34">
        <f t="shared" si="179"/>
        <v>0.9</v>
      </c>
      <c r="U348" s="35">
        <f t="shared" si="179"/>
        <v>2.2556777191068407</v>
      </c>
      <c r="V348" s="35">
        <f t="shared" si="179"/>
        <v>2.2552875191132817</v>
      </c>
      <c r="W348" s="36">
        <f t="shared" si="179"/>
        <v>2.9864751891904335</v>
      </c>
      <c r="X348" s="36">
        <f t="shared" si="179"/>
        <v>2.9863409373072258</v>
      </c>
      <c r="AG348">
        <f t="shared" si="171"/>
        <v>33.930674778341483</v>
      </c>
      <c r="AH348" s="29">
        <f t="shared" si="180"/>
        <v>2.1948811263108805</v>
      </c>
      <c r="AI348" s="29">
        <f t="shared" si="180"/>
        <v>2.9864616352137183</v>
      </c>
      <c r="AJ348" s="29">
        <f t="shared" si="180"/>
        <v>2.5117713852455164</v>
      </c>
      <c r="AK348" s="29">
        <f t="shared" si="180"/>
        <v>2.561931397957621</v>
      </c>
      <c r="AL348" s="29">
        <f t="shared" si="180"/>
        <v>1.012768136147173</v>
      </c>
      <c r="AM348" s="30">
        <f t="shared" si="180"/>
        <v>1.012768136147173</v>
      </c>
      <c r="AN348" s="31">
        <f t="shared" si="180"/>
        <v>3.2037541837938708</v>
      </c>
      <c r="AO348" s="32">
        <f t="shared" si="180"/>
        <v>0.89922506086377174</v>
      </c>
      <c r="AP348" s="32">
        <f t="shared" si="180"/>
        <v>0.89922506086377174</v>
      </c>
      <c r="AQ348" s="33">
        <f t="shared" si="180"/>
        <v>6.1232467163483015</v>
      </c>
      <c r="AR348" s="33">
        <f t="shared" si="180"/>
        <v>10.480819822182657</v>
      </c>
      <c r="AS348" s="33">
        <f t="shared" si="180"/>
        <v>19.768653581918468</v>
      </c>
      <c r="AT348" s="34">
        <f t="shared" si="180"/>
        <v>0.9</v>
      </c>
      <c r="AU348" s="34">
        <f t="shared" si="180"/>
        <v>0.9</v>
      </c>
      <c r="AV348" s="35">
        <f t="shared" si="180"/>
        <v>2.2556733920977292</v>
      </c>
      <c r="AW348" s="35">
        <f t="shared" si="180"/>
        <v>2.2552780013965741</v>
      </c>
      <c r="AX348" s="36">
        <f t="shared" si="180"/>
        <v>2.9864751819560524</v>
      </c>
      <c r="AY348" s="36">
        <f t="shared" si="180"/>
        <v>2.9863390851673559</v>
      </c>
    </row>
    <row r="349" spans="6:51" x14ac:dyDescent="0.3">
      <c r="F349">
        <v>35</v>
      </c>
      <c r="G349" s="29">
        <f t="shared" si="179"/>
        <v>2.194883787527302</v>
      </c>
      <c r="H349" s="29">
        <f t="shared" si="179"/>
        <v>2.9864654315454104</v>
      </c>
      <c r="I349" s="29">
        <f t="shared" si="179"/>
        <v>2.51183629821002</v>
      </c>
      <c r="J349" s="29">
        <f t="shared" si="179"/>
        <v>2.5619364756601031</v>
      </c>
      <c r="K349" s="29">
        <f t="shared" si="179"/>
        <v>1.012768136147173</v>
      </c>
      <c r="L349" s="30">
        <f t="shared" si="179"/>
        <v>1.012768136147173</v>
      </c>
      <c r="M349" s="31">
        <f t="shared" si="179"/>
        <v>3.2109179690139698</v>
      </c>
      <c r="N349" s="32">
        <f t="shared" si="179"/>
        <v>0.89922506086377174</v>
      </c>
      <c r="O349" s="32">
        <f t="shared" si="179"/>
        <v>0.89922506086377174</v>
      </c>
      <c r="P349" s="33">
        <f t="shared" si="179"/>
        <v>6.1232467163483015</v>
      </c>
      <c r="Q349" s="33">
        <f t="shared" si="179"/>
        <v>10.480819822182657</v>
      </c>
      <c r="R349" s="33">
        <f t="shared" si="179"/>
        <v>19.768653581918468</v>
      </c>
      <c r="S349" s="34">
        <f t="shared" si="179"/>
        <v>0.9</v>
      </c>
      <c r="T349" s="34">
        <f t="shared" si="179"/>
        <v>0.9</v>
      </c>
      <c r="U349" s="35">
        <f t="shared" si="179"/>
        <v>2.2557323265379297</v>
      </c>
      <c r="V349" s="35">
        <f t="shared" si="179"/>
        <v>2.2554093329785601</v>
      </c>
      <c r="W349" s="36">
        <f t="shared" si="179"/>
        <v>2.9864752799591598</v>
      </c>
      <c r="X349" s="36">
        <f t="shared" si="179"/>
        <v>2.9863646308011758</v>
      </c>
      <c r="AG349">
        <f t="shared" si="171"/>
        <v>35.684251819780471</v>
      </c>
      <c r="AH349" s="29">
        <f t="shared" si="180"/>
        <v>2.1948849251469769</v>
      </c>
      <c r="AI349" s="29">
        <f t="shared" si="180"/>
        <v>2.986467272997277</v>
      </c>
      <c r="AJ349" s="29">
        <f t="shared" si="180"/>
        <v>2.5118643681428257</v>
      </c>
      <c r="AK349" s="29">
        <f t="shared" si="180"/>
        <v>2.5619389129556476</v>
      </c>
      <c r="AL349" s="29">
        <f t="shared" si="180"/>
        <v>1.012768136147173</v>
      </c>
      <c r="AM349" s="30">
        <f t="shared" si="180"/>
        <v>1.012768136147173</v>
      </c>
      <c r="AN349" s="31">
        <f t="shared" si="180"/>
        <v>3.2149509602929429</v>
      </c>
      <c r="AO349" s="32">
        <f t="shared" si="180"/>
        <v>0.89922506086377174</v>
      </c>
      <c r="AP349" s="32">
        <f t="shared" si="180"/>
        <v>0.89922506086377174</v>
      </c>
      <c r="AQ349" s="33">
        <f t="shared" si="180"/>
        <v>6.1232467163483015</v>
      </c>
      <c r="AR349" s="33">
        <f t="shared" si="180"/>
        <v>10.480819822182657</v>
      </c>
      <c r="AS349" s="33">
        <f t="shared" si="180"/>
        <v>19.768653581918468</v>
      </c>
      <c r="AT349" s="34">
        <f t="shared" si="180"/>
        <v>0.9</v>
      </c>
      <c r="AU349" s="34">
        <f t="shared" si="180"/>
        <v>0.9</v>
      </c>
      <c r="AV349" s="35">
        <f t="shared" si="180"/>
        <v>2.2557624867126842</v>
      </c>
      <c r="AW349" s="35">
        <f t="shared" si="180"/>
        <v>2.2554781848647485</v>
      </c>
      <c r="AX349" s="36">
        <f t="shared" si="180"/>
        <v>2.9864753297609461</v>
      </c>
      <c r="AY349" s="36">
        <f t="shared" si="180"/>
        <v>2.9863780289318718</v>
      </c>
    </row>
    <row r="350" spans="6:51" x14ac:dyDescent="0.3">
      <c r="F350">
        <v>36</v>
      </c>
      <c r="G350" s="29">
        <f t="shared" si="179"/>
        <v>2.1948853444365093</v>
      </c>
      <c r="H350" s="29">
        <f t="shared" si="179"/>
        <v>2.9864680000212482</v>
      </c>
      <c r="I350" s="29">
        <f t="shared" si="179"/>
        <v>2.511874756019127</v>
      </c>
      <c r="J350" s="29">
        <f t="shared" si="179"/>
        <v>2.561939869697456</v>
      </c>
      <c r="K350" s="29">
        <f t="shared" si="179"/>
        <v>1.012768136147173</v>
      </c>
      <c r="L350" s="30">
        <f t="shared" si="179"/>
        <v>1.012768136147173</v>
      </c>
      <c r="M350" s="31">
        <f t="shared" si="179"/>
        <v>3.216681645835878</v>
      </c>
      <c r="N350" s="32">
        <f t="shared" si="179"/>
        <v>0.89922506086377174</v>
      </c>
      <c r="O350" s="32">
        <f t="shared" si="179"/>
        <v>0.89922506086377174</v>
      </c>
      <c r="P350" s="33">
        <f t="shared" si="179"/>
        <v>6.1232467163483015</v>
      </c>
      <c r="Q350" s="33">
        <f t="shared" si="179"/>
        <v>10.480819822182657</v>
      </c>
      <c r="R350" s="33">
        <f t="shared" si="179"/>
        <v>19.768653581918468</v>
      </c>
      <c r="S350" s="34">
        <f t="shared" si="179"/>
        <v>0.9</v>
      </c>
      <c r="T350" s="34">
        <f t="shared" si="179"/>
        <v>0.9</v>
      </c>
      <c r="U350" s="35">
        <f t="shared" si="179"/>
        <v>2.2557747571863604</v>
      </c>
      <c r="V350" s="35">
        <f t="shared" si="179"/>
        <v>2.2555065812675332</v>
      </c>
      <c r="W350" s="36">
        <f t="shared" si="179"/>
        <v>2.9864753499844512</v>
      </c>
      <c r="X350" s="36">
        <f t="shared" si="179"/>
        <v>2.9863835608002338</v>
      </c>
      <c r="AG350">
        <f t="shared" si="171"/>
        <v>37.528455778024103</v>
      </c>
      <c r="AH350" s="29">
        <f t="shared" si="180"/>
        <v>2.1948867313099218</v>
      </c>
      <c r="AI350" s="29">
        <f t="shared" si="180"/>
        <v>2.9864706807439085</v>
      </c>
      <c r="AJ350" s="29">
        <f t="shared" si="180"/>
        <v>2.511909189239963</v>
      </c>
      <c r="AK350" s="29">
        <f t="shared" si="180"/>
        <v>2.5619433645715532</v>
      </c>
      <c r="AL350" s="29">
        <f t="shared" si="180"/>
        <v>1.012768136147173</v>
      </c>
      <c r="AM350" s="30">
        <f t="shared" si="180"/>
        <v>1.012768136147173</v>
      </c>
      <c r="AN350" s="31">
        <f t="shared" si="180"/>
        <v>3.2240350543166789</v>
      </c>
      <c r="AO350" s="32">
        <f t="shared" si="180"/>
        <v>0.89922506086377174</v>
      </c>
      <c r="AP350" s="32">
        <f t="shared" si="180"/>
        <v>0.89922506086377174</v>
      </c>
      <c r="AQ350" s="33">
        <f t="shared" si="180"/>
        <v>6.1232467163483015</v>
      </c>
      <c r="AR350" s="33">
        <f t="shared" si="180"/>
        <v>10.480819822182657</v>
      </c>
      <c r="AS350" s="33">
        <f t="shared" si="180"/>
        <v>19.768653581918468</v>
      </c>
      <c r="AT350" s="34">
        <f t="shared" si="180"/>
        <v>0.9</v>
      </c>
      <c r="AU350" s="34">
        <f t="shared" si="180"/>
        <v>0.9</v>
      </c>
      <c r="AV350" s="35">
        <f t="shared" si="180"/>
        <v>2.2558223421707475</v>
      </c>
      <c r="AW350" s="35">
        <f t="shared" si="180"/>
        <v>2.2556193064714964</v>
      </c>
      <c r="AX350" s="36">
        <f t="shared" si="180"/>
        <v>2.9864754284745296</v>
      </c>
      <c r="AY350" s="36">
        <f t="shared" si="180"/>
        <v>2.9864056001854893</v>
      </c>
    </row>
    <row r="351" spans="6:51" x14ac:dyDescent="0.3">
      <c r="F351">
        <v>37</v>
      </c>
      <c r="G351" s="29">
        <f t="shared" si="179"/>
        <v>2.1948863495824269</v>
      </c>
      <c r="H351" s="29">
        <f t="shared" si="179"/>
        <v>2.9864698900328261</v>
      </c>
      <c r="I351" s="29">
        <f t="shared" si="179"/>
        <v>2.5118997139436807</v>
      </c>
      <c r="J351" s="29">
        <f t="shared" si="179"/>
        <v>2.5619423397199901</v>
      </c>
      <c r="K351" s="29">
        <f t="shared" si="179"/>
        <v>1.012768136147173</v>
      </c>
      <c r="L351" s="30">
        <f t="shared" si="179"/>
        <v>1.012768136147173</v>
      </c>
      <c r="M351" s="31">
        <f t="shared" si="179"/>
        <v>3.221672150363819</v>
      </c>
      <c r="N351" s="32">
        <f t="shared" si="179"/>
        <v>0.89922506086377174</v>
      </c>
      <c r="O351" s="32">
        <f t="shared" si="179"/>
        <v>0.89922506086377174</v>
      </c>
      <c r="P351" s="33">
        <f t="shared" si="179"/>
        <v>6.1232467163483015</v>
      </c>
      <c r="Q351" s="33">
        <f t="shared" si="179"/>
        <v>10.480819822182657</v>
      </c>
      <c r="R351" s="33">
        <f t="shared" si="179"/>
        <v>19.768653581918468</v>
      </c>
      <c r="S351" s="34">
        <f t="shared" si="179"/>
        <v>0.9</v>
      </c>
      <c r="T351" s="34">
        <f t="shared" si="179"/>
        <v>0.9</v>
      </c>
      <c r="U351" s="35">
        <f t="shared" si="179"/>
        <v>2.2558078598106128</v>
      </c>
      <c r="V351" s="35">
        <f t="shared" si="179"/>
        <v>2.2555845059553783</v>
      </c>
      <c r="W351" s="36">
        <f t="shared" si="179"/>
        <v>2.986475404543441</v>
      </c>
      <c r="X351" s="36">
        <f t="shared" si="179"/>
        <v>2.9863987775446166</v>
      </c>
      <c r="AG351">
        <f t="shared" si="171"/>
        <v>39.467970358353305</v>
      </c>
      <c r="AH351" s="29">
        <f t="shared" si="180"/>
        <v>2.1948875976812969</v>
      </c>
      <c r="AI351" s="29">
        <f t="shared" si="180"/>
        <v>2.9864727205423161</v>
      </c>
      <c r="AJ351" s="29">
        <f t="shared" si="180"/>
        <v>2.5119305179554487</v>
      </c>
      <c r="AK351" s="29">
        <f t="shared" si="180"/>
        <v>2.5619459783704852</v>
      </c>
      <c r="AL351" s="29">
        <f t="shared" si="180"/>
        <v>1.012768136147173</v>
      </c>
      <c r="AM351" s="30">
        <f t="shared" si="180"/>
        <v>1.012768136147173</v>
      </c>
      <c r="AN351" s="31">
        <f t="shared" si="180"/>
        <v>3.2313404718347991</v>
      </c>
      <c r="AO351" s="32">
        <f t="shared" si="180"/>
        <v>0.89922506086377174</v>
      </c>
      <c r="AP351" s="32">
        <f t="shared" si="180"/>
        <v>0.89922506086377174</v>
      </c>
      <c r="AQ351" s="33">
        <f t="shared" si="180"/>
        <v>6.1232467163483015</v>
      </c>
      <c r="AR351" s="33">
        <f t="shared" si="180"/>
        <v>10.480819822182657</v>
      </c>
      <c r="AS351" s="33">
        <f t="shared" si="180"/>
        <v>19.768653581918468</v>
      </c>
      <c r="AT351" s="34">
        <f t="shared" si="180"/>
        <v>0.9</v>
      </c>
      <c r="AU351" s="34">
        <f t="shared" si="180"/>
        <v>0.9</v>
      </c>
      <c r="AV351" s="35">
        <f t="shared" si="180"/>
        <v>2.255862192285202</v>
      </c>
      <c r="AW351" s="35">
        <f t="shared" si="180"/>
        <v>2.2557180231907745</v>
      </c>
      <c r="AX351" s="36">
        <f t="shared" si="180"/>
        <v>2.9864754950135506</v>
      </c>
      <c r="AY351" s="36">
        <f t="shared" si="180"/>
        <v>2.9864251243211797</v>
      </c>
    </row>
    <row r="352" spans="6:51" x14ac:dyDescent="0.3">
      <c r="F352">
        <v>38</v>
      </c>
      <c r="G352" s="29">
        <f t="shared" si="179"/>
        <v>2.19488700793194</v>
      </c>
      <c r="H352" s="29">
        <f t="shared" si="179"/>
        <v>2.9864712883696973</v>
      </c>
      <c r="I352" s="29">
        <f t="shared" si="179"/>
        <v>2.5119160393769593</v>
      </c>
      <c r="J352" s="29">
        <f t="shared" si="179"/>
        <v>2.5619441481093288</v>
      </c>
      <c r="K352" s="29">
        <f t="shared" si="179"/>
        <v>1.012768136147173</v>
      </c>
      <c r="L352" s="30">
        <f t="shared" si="179"/>
        <v>1.012768136147173</v>
      </c>
      <c r="M352" s="31">
        <f t="shared" si="179"/>
        <v>3.2259988691049917</v>
      </c>
      <c r="N352" s="32">
        <f t="shared" si="179"/>
        <v>0.89922506086377174</v>
      </c>
      <c r="O352" s="32">
        <f t="shared" si="179"/>
        <v>0.89922506086377174</v>
      </c>
      <c r="P352" s="33">
        <f t="shared" si="179"/>
        <v>6.1232467163483015</v>
      </c>
      <c r="Q352" s="33">
        <f t="shared" si="179"/>
        <v>10.480819822182657</v>
      </c>
      <c r="R352" s="33">
        <f t="shared" si="179"/>
        <v>19.768653581918468</v>
      </c>
      <c r="S352" s="34">
        <f t="shared" si="179"/>
        <v>0.9</v>
      </c>
      <c r="T352" s="34">
        <f t="shared" si="179"/>
        <v>0.9</v>
      </c>
      <c r="U352" s="35">
        <f t="shared" si="179"/>
        <v>2.2558337901569327</v>
      </c>
      <c r="V352" s="35">
        <f t="shared" si="179"/>
        <v>2.2556471789997277</v>
      </c>
      <c r="W352" s="36">
        <f t="shared" si="179"/>
        <v>2.9864754474555673</v>
      </c>
      <c r="X352" s="36">
        <f t="shared" si="179"/>
        <v>2.9864110825357146</v>
      </c>
      <c r="AG352">
        <f t="shared" si="171"/>
        <v>41.507721325427532</v>
      </c>
      <c r="AH352" s="29">
        <f t="shared" si="180"/>
        <v>2.1948880194247193</v>
      </c>
      <c r="AI352" s="29">
        <f t="shared" si="180"/>
        <v>2.9864739313775819</v>
      </c>
      <c r="AJ352" s="29">
        <f t="shared" si="180"/>
        <v>2.5119405820924419</v>
      </c>
      <c r="AK352" s="29">
        <f t="shared" si="180"/>
        <v>2.5619475019563058</v>
      </c>
      <c r="AL352" s="29">
        <f t="shared" si="180"/>
        <v>1.012768136147173</v>
      </c>
      <c r="AM352" s="30">
        <f t="shared" si="180"/>
        <v>1.012768136147173</v>
      </c>
      <c r="AN352" s="31">
        <f t="shared" si="180"/>
        <v>3.2371677271013408</v>
      </c>
      <c r="AO352" s="32">
        <f t="shared" si="180"/>
        <v>0.89922506086377174</v>
      </c>
      <c r="AP352" s="32">
        <f t="shared" si="180"/>
        <v>0.89922506086377174</v>
      </c>
      <c r="AQ352" s="33">
        <f t="shared" si="180"/>
        <v>6.1232467163483015</v>
      </c>
      <c r="AR352" s="33">
        <f t="shared" si="180"/>
        <v>10.480819822182657</v>
      </c>
      <c r="AS352" s="33">
        <f t="shared" si="180"/>
        <v>19.768653581918468</v>
      </c>
      <c r="AT352" s="34">
        <f t="shared" si="180"/>
        <v>0.9</v>
      </c>
      <c r="AU352" s="34">
        <f t="shared" si="180"/>
        <v>0.9</v>
      </c>
      <c r="AV352" s="35">
        <f t="shared" si="180"/>
        <v>2.2558885125915453</v>
      </c>
      <c r="AW352" s="35">
        <f t="shared" si="180"/>
        <v>2.2557866091181977</v>
      </c>
      <c r="AX352" s="36">
        <f t="shared" si="180"/>
        <v>2.9864755403239087</v>
      </c>
      <c r="AY352" s="36">
        <f t="shared" si="180"/>
        <v>2.9864389689626929</v>
      </c>
    </row>
    <row r="353" spans="6:51" x14ac:dyDescent="0.3">
      <c r="F353">
        <v>39</v>
      </c>
      <c r="G353" s="29">
        <f t="shared" si="179"/>
        <v>2.194887445428503</v>
      </c>
      <c r="H353" s="29">
        <f t="shared" si="179"/>
        <v>2.9864723285665984</v>
      </c>
      <c r="I353" s="29">
        <f t="shared" si="179"/>
        <v>2.511926806500405</v>
      </c>
      <c r="J353" s="29">
        <f t="shared" si="179"/>
        <v>2.5619454800357739</v>
      </c>
      <c r="K353" s="29">
        <f t="shared" si="179"/>
        <v>1.012768136147173</v>
      </c>
      <c r="L353" s="30">
        <f t="shared" si="179"/>
        <v>1.012768136147173</v>
      </c>
      <c r="M353" s="31">
        <f t="shared" si="179"/>
        <v>3.2297553545831299</v>
      </c>
      <c r="N353" s="32">
        <f t="shared" si="179"/>
        <v>0.89922506086377174</v>
      </c>
      <c r="O353" s="32">
        <f t="shared" si="179"/>
        <v>0.89922506086377174</v>
      </c>
      <c r="P353" s="33">
        <f t="shared" si="179"/>
        <v>6.1232467163483015</v>
      </c>
      <c r="Q353" s="33">
        <f t="shared" si="179"/>
        <v>10.480819822182657</v>
      </c>
      <c r="R353" s="33">
        <f t="shared" si="179"/>
        <v>19.768653581918468</v>
      </c>
      <c r="S353" s="34">
        <f t="shared" si="179"/>
        <v>0.9</v>
      </c>
      <c r="T353" s="34">
        <f t="shared" si="179"/>
        <v>0.9</v>
      </c>
      <c r="U353" s="35">
        <f t="shared" si="179"/>
        <v>2.2558541850559148</v>
      </c>
      <c r="V353" s="35">
        <f t="shared" si="179"/>
        <v>2.2556977731462755</v>
      </c>
      <c r="W353" s="36">
        <f t="shared" si="179"/>
        <v>2.9864754815130468</v>
      </c>
      <c r="X353" s="36">
        <f t="shared" si="179"/>
        <v>2.9864210909795528</v>
      </c>
      <c r="AG353">
        <f t="shared" si="171"/>
        <v>43.652889013197147</v>
      </c>
      <c r="AH353" s="29">
        <f t="shared" si="180"/>
        <v>2.1948882288946434</v>
      </c>
      <c r="AI353" s="29">
        <f t="shared" si="180"/>
        <v>2.9864746452657629</v>
      </c>
      <c r="AJ353" s="29">
        <f t="shared" si="180"/>
        <v>2.5119453129053184</v>
      </c>
      <c r="AK353" s="29">
        <f t="shared" si="180"/>
        <v>2.5619483850914366</v>
      </c>
      <c r="AL353" s="29">
        <f t="shared" si="180"/>
        <v>1.012768136147173</v>
      </c>
      <c r="AM353" s="30">
        <f t="shared" si="180"/>
        <v>1.012768136147173</v>
      </c>
      <c r="AN353" s="31">
        <f t="shared" si="180"/>
        <v>3.2417814911560674</v>
      </c>
      <c r="AO353" s="32">
        <f t="shared" si="180"/>
        <v>0.89922506086377174</v>
      </c>
      <c r="AP353" s="32">
        <f t="shared" si="180"/>
        <v>0.89922506086377174</v>
      </c>
      <c r="AQ353" s="33">
        <f t="shared" si="180"/>
        <v>6.1232467163483015</v>
      </c>
      <c r="AR353" s="33">
        <f t="shared" si="180"/>
        <v>10.480819822182657</v>
      </c>
      <c r="AS353" s="33">
        <f t="shared" si="180"/>
        <v>19.768653581918468</v>
      </c>
      <c r="AT353" s="34">
        <f t="shared" si="180"/>
        <v>0.9</v>
      </c>
      <c r="AU353" s="34">
        <f t="shared" si="180"/>
        <v>0.9</v>
      </c>
      <c r="AV353" s="35">
        <f t="shared" si="180"/>
        <v>2.2559057786494279</v>
      </c>
      <c r="AW353" s="35">
        <f t="shared" si="180"/>
        <v>2.2558339872241095</v>
      </c>
      <c r="AX353" s="36">
        <f t="shared" si="180"/>
        <v>2.9864755715194469</v>
      </c>
      <c r="AY353" s="36">
        <f t="shared" si="180"/>
        <v>2.9864488108071909</v>
      </c>
    </row>
    <row r="354" spans="6:51" x14ac:dyDescent="0.3">
      <c r="F354">
        <v>40</v>
      </c>
      <c r="G354" s="29">
        <f t="shared" si="179"/>
        <v>2.1948877403921214</v>
      </c>
      <c r="H354" s="29">
        <f t="shared" si="179"/>
        <v>2.9864731065483596</v>
      </c>
      <c r="I354" s="29">
        <f t="shared" si="179"/>
        <v>2.5119339684730804</v>
      </c>
      <c r="J354" s="29">
        <f t="shared" si="179"/>
        <v>2.5619464668877647</v>
      </c>
      <c r="K354" s="29">
        <f t="shared" si="179"/>
        <v>1.012768136147173</v>
      </c>
      <c r="L354" s="30">
        <f t="shared" si="179"/>
        <v>1.012768136147173</v>
      </c>
      <c r="M354" s="31">
        <f t="shared" si="179"/>
        <v>3.2330215954258783</v>
      </c>
      <c r="N354" s="32">
        <f t="shared" si="179"/>
        <v>0.89922506086377174</v>
      </c>
      <c r="O354" s="32">
        <f t="shared" si="179"/>
        <v>0.89922506086377174</v>
      </c>
      <c r="P354" s="33">
        <f t="shared" si="179"/>
        <v>6.1232467163483015</v>
      </c>
      <c r="Q354" s="33">
        <f t="shared" si="179"/>
        <v>10.480819822182657</v>
      </c>
      <c r="R354" s="33">
        <f t="shared" si="179"/>
        <v>19.768653581918468</v>
      </c>
      <c r="S354" s="34">
        <f t="shared" si="179"/>
        <v>0.9</v>
      </c>
      <c r="T354" s="34">
        <f t="shared" si="179"/>
        <v>0.9</v>
      </c>
      <c r="U354" s="35">
        <f t="shared" si="179"/>
        <v>2.2558702916119131</v>
      </c>
      <c r="V354" s="35">
        <f t="shared" si="179"/>
        <v>2.2557387681975731</v>
      </c>
      <c r="W354" s="36">
        <f t="shared" si="179"/>
        <v>2.9864755087768926</v>
      </c>
      <c r="X354" s="36">
        <f t="shared" si="179"/>
        <v>2.986429277771784</v>
      </c>
      <c r="AG354">
        <f t="shared" si="171"/>
        <v>45.908921481342745</v>
      </c>
      <c r="AH354" s="29">
        <f t="shared" si="180"/>
        <v>2.1948883355447535</v>
      </c>
      <c r="AI354" s="29">
        <f t="shared" si="180"/>
        <v>2.9864750640017461</v>
      </c>
      <c r="AJ354" s="29">
        <f t="shared" si="180"/>
        <v>2.5119475388351811</v>
      </c>
      <c r="AK354" s="29">
        <f t="shared" si="180"/>
        <v>2.5619488950362728</v>
      </c>
      <c r="AL354" s="29">
        <f t="shared" si="180"/>
        <v>1.012768136147173</v>
      </c>
      <c r="AM354" s="30">
        <f t="shared" si="180"/>
        <v>1.012768136147173</v>
      </c>
      <c r="AN354" s="31">
        <f t="shared" si="180"/>
        <v>3.245410342468432</v>
      </c>
      <c r="AO354" s="32">
        <f t="shared" si="180"/>
        <v>0.89922506086377174</v>
      </c>
      <c r="AP354" s="32">
        <f t="shared" si="180"/>
        <v>0.89922506086377174</v>
      </c>
      <c r="AQ354" s="33">
        <f t="shared" si="180"/>
        <v>6.1232467163483015</v>
      </c>
      <c r="AR354" s="33">
        <f t="shared" si="180"/>
        <v>10.480819822182657</v>
      </c>
      <c r="AS354" s="33">
        <f t="shared" si="180"/>
        <v>19.768653581918468</v>
      </c>
      <c r="AT354" s="34">
        <f t="shared" si="180"/>
        <v>0.9</v>
      </c>
      <c r="AU354" s="34">
        <f t="shared" si="180"/>
        <v>0.9</v>
      </c>
      <c r="AV354" s="35">
        <f t="shared" si="180"/>
        <v>2.2559170423694699</v>
      </c>
      <c r="AW354" s="35">
        <f t="shared" si="180"/>
        <v>2.2558665636103621</v>
      </c>
      <c r="AX354" s="36">
        <f t="shared" si="180"/>
        <v>2.9864755932489815</v>
      </c>
      <c r="AY354" s="36">
        <f t="shared" si="180"/>
        <v>2.9864558323164747</v>
      </c>
    </row>
    <row r="355" spans="6:51" x14ac:dyDescent="0.3">
      <c r="F355">
        <v>41</v>
      </c>
      <c r="G355" s="29">
        <f t="shared" si="179"/>
        <v>2.1948879421289131</v>
      </c>
      <c r="H355" s="29">
        <f t="shared" si="179"/>
        <v>2.9864736915582908</v>
      </c>
      <c r="I355" s="29">
        <f t="shared" si="179"/>
        <v>2.5119387741896144</v>
      </c>
      <c r="J355" s="29">
        <f t="shared" si="179"/>
        <v>2.5619472023994971</v>
      </c>
      <c r="K355" s="29">
        <f t="shared" si="179"/>
        <v>1.012768136147173</v>
      </c>
      <c r="L355" s="30">
        <f t="shared" si="179"/>
        <v>1.012768136147173</v>
      </c>
      <c r="M355" s="31">
        <f t="shared" si="179"/>
        <v>3.2358659798360092</v>
      </c>
      <c r="N355" s="32">
        <f t="shared" si="179"/>
        <v>0.89922506086377174</v>
      </c>
      <c r="O355" s="32">
        <f t="shared" si="179"/>
        <v>0.89922506086377174</v>
      </c>
      <c r="P355" s="33">
        <f t="shared" si="179"/>
        <v>6.1232467163483015</v>
      </c>
      <c r="Q355" s="33">
        <f t="shared" si="179"/>
        <v>10.480819822182657</v>
      </c>
      <c r="R355" s="33">
        <f t="shared" si="179"/>
        <v>19.768653581918468</v>
      </c>
      <c r="S355" s="34">
        <f t="shared" si="179"/>
        <v>0.9</v>
      </c>
      <c r="T355" s="34">
        <f t="shared" si="179"/>
        <v>0.9</v>
      </c>
      <c r="U355" s="35">
        <f t="shared" si="179"/>
        <v>2.2558830633188722</v>
      </c>
      <c r="V355" s="35">
        <f t="shared" si="179"/>
        <v>2.2557721084815814</v>
      </c>
      <c r="W355" s="36">
        <f t="shared" si="179"/>
        <v>2.9864755307825379</v>
      </c>
      <c r="X355" s="36">
        <f t="shared" si="179"/>
        <v>2.9864360115460578</v>
      </c>
      <c r="AG355">
        <f t="shared" si="171"/>
        <v>48.058485286186681</v>
      </c>
      <c r="AH355" s="29">
        <f t="shared" si="180"/>
        <v>2.1948883876201304</v>
      </c>
      <c r="AI355" s="29">
        <f t="shared" si="180"/>
        <v>2.9864752913729617</v>
      </c>
      <c r="AJ355" s="29">
        <f t="shared" si="180"/>
        <v>2.5119485246302715</v>
      </c>
      <c r="AK355" s="29">
        <f t="shared" si="180"/>
        <v>2.5619491681494866</v>
      </c>
      <c r="AL355" s="29">
        <f t="shared" si="180"/>
        <v>1.012768136147173</v>
      </c>
      <c r="AM355" s="30">
        <f t="shared" si="180"/>
        <v>1.012768136147173</v>
      </c>
      <c r="AN355" s="31">
        <f t="shared" si="180"/>
        <v>3.2480158684514193</v>
      </c>
      <c r="AO355" s="32">
        <f t="shared" si="180"/>
        <v>0.89922506086377174</v>
      </c>
      <c r="AP355" s="32">
        <f t="shared" si="180"/>
        <v>0.89922506086377174</v>
      </c>
      <c r="AQ355" s="33">
        <f t="shared" si="180"/>
        <v>6.1232467163483015</v>
      </c>
      <c r="AR355" s="33">
        <f t="shared" si="180"/>
        <v>10.480819822182657</v>
      </c>
      <c r="AS355" s="33">
        <f t="shared" si="180"/>
        <v>19.768653581918468</v>
      </c>
      <c r="AT355" s="34">
        <f t="shared" si="180"/>
        <v>0.9</v>
      </c>
      <c r="AU355" s="34">
        <f t="shared" si="180"/>
        <v>0.9</v>
      </c>
      <c r="AV355" s="35">
        <f t="shared" si="180"/>
        <v>2.2559238114336306</v>
      </c>
      <c r="AW355" s="35">
        <f t="shared" si="180"/>
        <v>2.2558871689126048</v>
      </c>
      <c r="AX355" s="36">
        <f t="shared" si="180"/>
        <v>2.986475607370096</v>
      </c>
      <c r="AY355" s="36">
        <f t="shared" si="180"/>
        <v>2.98646046849001</v>
      </c>
    </row>
    <row r="356" spans="6:51" x14ac:dyDescent="0.3">
      <c r="F356">
        <v>42</v>
      </c>
      <c r="G356" s="29">
        <f t="shared" si="179"/>
        <v>2.1948880820682533</v>
      </c>
      <c r="H356" s="29">
        <f t="shared" si="179"/>
        <v>2.9864741338241636</v>
      </c>
      <c r="I356" s="29">
        <f t="shared" si="179"/>
        <v>2.5119420276702646</v>
      </c>
      <c r="J356" s="29">
        <f t="shared" si="179"/>
        <v>2.5619477538060114</v>
      </c>
      <c r="K356" s="29">
        <f t="shared" si="179"/>
        <v>1.012768136147173</v>
      </c>
      <c r="L356" s="30">
        <f t="shared" si="179"/>
        <v>1.012768136147173</v>
      </c>
      <c r="M356" s="31">
        <f t="shared" si="179"/>
        <v>3.2383469871409281</v>
      </c>
      <c r="N356" s="32">
        <f t="shared" si="179"/>
        <v>0.89922506086377174</v>
      </c>
      <c r="O356" s="32">
        <f t="shared" si="179"/>
        <v>0.89922506086377174</v>
      </c>
      <c r="P356" s="33">
        <f t="shared" si="179"/>
        <v>6.1232467163483015</v>
      </c>
      <c r="Q356" s="33">
        <f t="shared" si="179"/>
        <v>10.480819822182657</v>
      </c>
      <c r="R356" s="33">
        <f t="shared" si="179"/>
        <v>19.768653581918468</v>
      </c>
      <c r="S356" s="34">
        <f t="shared" si="179"/>
        <v>0.9</v>
      </c>
      <c r="T356" s="34">
        <f t="shared" si="179"/>
        <v>0.9</v>
      </c>
      <c r="U356" s="35">
        <f t="shared" si="179"/>
        <v>2.255893231765751</v>
      </c>
      <c r="V356" s="35">
        <f t="shared" si="179"/>
        <v>2.2557993233540206</v>
      </c>
      <c r="W356" s="36">
        <f t="shared" si="179"/>
        <v>2.9864755486840879</v>
      </c>
      <c r="X356" s="36">
        <f t="shared" si="179"/>
        <v>2.9864415800200437</v>
      </c>
      <c r="AG356">
        <f t="shared" si="171"/>
        <v>50.049146529274978</v>
      </c>
      <c r="AH356" s="29">
        <f t="shared" si="180"/>
        <v>2.1948884147346579</v>
      </c>
      <c r="AI356" s="29">
        <f t="shared" si="180"/>
        <v>2.9864754182505169</v>
      </c>
      <c r="AJ356" s="29">
        <f t="shared" si="180"/>
        <v>2.5119489869115839</v>
      </c>
      <c r="AK356" s="29">
        <f t="shared" si="180"/>
        <v>2.5619493188587876</v>
      </c>
      <c r="AL356" s="29">
        <f t="shared" si="180"/>
        <v>1.012768136147173</v>
      </c>
      <c r="AM356" s="30">
        <f t="shared" si="180"/>
        <v>1.012768136147173</v>
      </c>
      <c r="AN356" s="31">
        <f t="shared" si="180"/>
        <v>3.2498801340706529</v>
      </c>
      <c r="AO356" s="32">
        <f t="shared" si="180"/>
        <v>0.89922506086377174</v>
      </c>
      <c r="AP356" s="32">
        <f t="shared" si="180"/>
        <v>0.89922506086377174</v>
      </c>
      <c r="AQ356" s="33">
        <f t="shared" si="180"/>
        <v>6.1232467163483015</v>
      </c>
      <c r="AR356" s="33">
        <f t="shared" si="180"/>
        <v>10.480819822182657</v>
      </c>
      <c r="AS356" s="33">
        <f t="shared" si="180"/>
        <v>19.768653581918468</v>
      </c>
      <c r="AT356" s="34">
        <f t="shared" si="180"/>
        <v>0.9</v>
      </c>
      <c r="AU356" s="34">
        <f t="shared" si="180"/>
        <v>0.9</v>
      </c>
      <c r="AV356" s="35">
        <f t="shared" si="180"/>
        <v>2.2559279453486463</v>
      </c>
      <c r="AW356" s="35">
        <f t="shared" si="180"/>
        <v>2.2559003512878344</v>
      </c>
      <c r="AX356" s="36">
        <f t="shared" si="180"/>
        <v>2.9864756167346656</v>
      </c>
      <c r="AY356" s="36">
        <f t="shared" si="180"/>
        <v>2.9864635702376536</v>
      </c>
    </row>
    <row r="357" spans="6:51" x14ac:dyDescent="0.3">
      <c r="F357">
        <v>43</v>
      </c>
      <c r="G357" s="29">
        <f t="shared" si="179"/>
        <v>2.1948881804967968</v>
      </c>
      <c r="H357" s="29">
        <f t="shared" si="179"/>
        <v>2.9864744699588428</v>
      </c>
      <c r="I357" s="29">
        <f t="shared" si="179"/>
        <v>2.5119442502359983</v>
      </c>
      <c r="J357" s="29">
        <f t="shared" si="179"/>
        <v>2.5619481695967048</v>
      </c>
      <c r="K357" s="29">
        <f t="shared" si="179"/>
        <v>1.012768136147173</v>
      </c>
      <c r="L357" s="30">
        <f t="shared" si="179"/>
        <v>1.012768136147173</v>
      </c>
      <c r="M357" s="31">
        <f t="shared" si="179"/>
        <v>3.2405146403632901</v>
      </c>
      <c r="N357" s="32">
        <f t="shared" si="179"/>
        <v>0.89922506086377174</v>
      </c>
      <c r="O357" s="32">
        <f t="shared" si="179"/>
        <v>0.89922506086377174</v>
      </c>
      <c r="P357" s="33">
        <f t="shared" si="179"/>
        <v>6.1232467163483015</v>
      </c>
      <c r="Q357" s="33">
        <f t="shared" si="179"/>
        <v>10.480819822182657</v>
      </c>
      <c r="R357" s="33">
        <f t="shared" si="179"/>
        <v>19.768653581918468</v>
      </c>
      <c r="S357" s="34">
        <f t="shared" si="179"/>
        <v>0.9</v>
      </c>
      <c r="T357" s="34">
        <f t="shared" si="179"/>
        <v>0.9</v>
      </c>
      <c r="U357" s="35">
        <f t="shared" si="179"/>
        <v>2.2559013602837292</v>
      </c>
      <c r="V357" s="35">
        <f t="shared" si="179"/>
        <v>2.2558216196441281</v>
      </c>
      <c r="W357" s="36">
        <f t="shared" si="179"/>
        <v>2.9864755633564677</v>
      </c>
      <c r="X357" s="36">
        <f t="shared" si="179"/>
        <v>2.9864462089640038</v>
      </c>
      <c r="AG357">
        <f t="shared" si="171"/>
        <v>51.88345373655357</v>
      </c>
      <c r="AH357" s="29">
        <f t="shared" si="180"/>
        <v>2.1948884300472211</v>
      </c>
      <c r="AI357" s="29">
        <f t="shared" si="180"/>
        <v>2.9864754928617834</v>
      </c>
      <c r="AJ357" s="29">
        <f t="shared" si="180"/>
        <v>2.5119492220157422</v>
      </c>
      <c r="AK357" s="29">
        <f t="shared" si="180"/>
        <v>2.5619494066989432</v>
      </c>
      <c r="AL357" s="29">
        <f t="shared" si="180"/>
        <v>1.012768136147173</v>
      </c>
      <c r="AM357" s="30">
        <f t="shared" si="180"/>
        <v>1.012768136147173</v>
      </c>
      <c r="AN357" s="31">
        <f t="shared" si="180"/>
        <v>3.2512432744039197</v>
      </c>
      <c r="AO357" s="32">
        <f t="shared" si="180"/>
        <v>0.89922506086377174</v>
      </c>
      <c r="AP357" s="32">
        <f t="shared" si="180"/>
        <v>0.89922506086377174</v>
      </c>
      <c r="AQ357" s="33">
        <f t="shared" si="180"/>
        <v>6.1232467163483015</v>
      </c>
      <c r="AR357" s="33">
        <f t="shared" si="180"/>
        <v>10.480819822182657</v>
      </c>
      <c r="AS357" s="33">
        <f t="shared" si="180"/>
        <v>19.768653581918468</v>
      </c>
      <c r="AT357" s="34">
        <f t="shared" si="180"/>
        <v>0.9</v>
      </c>
      <c r="AU357" s="34">
        <f t="shared" si="180"/>
        <v>0.9</v>
      </c>
      <c r="AV357" s="35">
        <f t="shared" si="180"/>
        <v>2.2559305760671657</v>
      </c>
      <c r="AW357" s="35">
        <f t="shared" si="180"/>
        <v>2.2559090952794931</v>
      </c>
      <c r="AX357" s="36">
        <f t="shared" si="180"/>
        <v>2.9864756232030194</v>
      </c>
      <c r="AY357" s="36">
        <f t="shared" si="180"/>
        <v>2.9864657208930416</v>
      </c>
    </row>
    <row r="358" spans="6:51" x14ac:dyDescent="0.3">
      <c r="F358">
        <v>44</v>
      </c>
      <c r="G358" s="29">
        <f t="shared" si="179"/>
        <v>2.1948882506738681</v>
      </c>
      <c r="H358" s="29">
        <f t="shared" si="179"/>
        <v>2.9864747267816139</v>
      </c>
      <c r="I358" s="29">
        <f t="shared" si="179"/>
        <v>2.5119457824191072</v>
      </c>
      <c r="J358" s="29">
        <f t="shared" si="179"/>
        <v>2.5619484849311696</v>
      </c>
      <c r="K358" s="29">
        <f t="shared" si="179"/>
        <v>1.012768136147173</v>
      </c>
      <c r="L358" s="30">
        <f t="shared" si="179"/>
        <v>1.012768136147173</v>
      </c>
      <c r="M358" s="31">
        <f t="shared" si="179"/>
        <v>3.2424117502963212</v>
      </c>
      <c r="N358" s="32">
        <f t="shared" si="179"/>
        <v>0.89922506086377174</v>
      </c>
      <c r="O358" s="32">
        <f t="shared" si="179"/>
        <v>0.89922506086377174</v>
      </c>
      <c r="P358" s="33">
        <f t="shared" si="179"/>
        <v>6.1232467163483015</v>
      </c>
      <c r="Q358" s="33">
        <f t="shared" si="179"/>
        <v>10.480819822182657</v>
      </c>
      <c r="R358" s="33">
        <f t="shared" si="179"/>
        <v>19.768653581918468</v>
      </c>
      <c r="S358" s="34">
        <f t="shared" si="179"/>
        <v>0.9</v>
      </c>
      <c r="T358" s="34">
        <f t="shared" si="179"/>
        <v>0.9</v>
      </c>
      <c r="U358" s="35">
        <f t="shared" si="179"/>
        <v>2.2559078842013669</v>
      </c>
      <c r="V358" s="35">
        <f t="shared" si="179"/>
        <v>2.2558399527611259</v>
      </c>
      <c r="W358" s="36">
        <f t="shared" si="179"/>
        <v>2.9864755754684289</v>
      </c>
      <c r="X358" s="36">
        <f t="shared" si="179"/>
        <v>2.9864500764714474</v>
      </c>
      <c r="AG358">
        <f t="shared" si="171"/>
        <v>53.57368754321287</v>
      </c>
      <c r="AH358" s="29">
        <f t="shared" si="180"/>
        <v>2.1948884393372419</v>
      </c>
      <c r="AI358" s="29">
        <f t="shared" si="180"/>
        <v>2.986475539029005</v>
      </c>
      <c r="AJ358" s="29">
        <f t="shared" si="180"/>
        <v>2.5119493509123707</v>
      </c>
      <c r="AK358" s="29">
        <f t="shared" si="180"/>
        <v>2.5619494606677322</v>
      </c>
      <c r="AL358" s="29">
        <f t="shared" si="180"/>
        <v>1.012768136147173</v>
      </c>
      <c r="AM358" s="30">
        <f t="shared" si="180"/>
        <v>1.012768136147173</v>
      </c>
      <c r="AN358" s="31">
        <f t="shared" si="180"/>
        <v>3.2522643964271247</v>
      </c>
      <c r="AO358" s="32">
        <f t="shared" si="180"/>
        <v>0.89922506086377174</v>
      </c>
      <c r="AP358" s="32">
        <f t="shared" si="180"/>
        <v>0.89922506086377174</v>
      </c>
      <c r="AQ358" s="33">
        <f t="shared" si="180"/>
        <v>6.1232467163483015</v>
      </c>
      <c r="AR358" s="33">
        <f t="shared" si="180"/>
        <v>10.480819822182657</v>
      </c>
      <c r="AS358" s="33">
        <f t="shared" si="180"/>
        <v>19.768653581918468</v>
      </c>
      <c r="AT358" s="34">
        <f t="shared" si="180"/>
        <v>0.9</v>
      </c>
      <c r="AU358" s="34">
        <f t="shared" si="180"/>
        <v>0.9</v>
      </c>
      <c r="AV358" s="35">
        <f t="shared" si="180"/>
        <v>2.2559323204343076</v>
      </c>
      <c r="AW358" s="35">
        <f t="shared" si="180"/>
        <v>2.2559151114023512</v>
      </c>
      <c r="AX358" s="36">
        <f t="shared" si="180"/>
        <v>2.9864756278458633</v>
      </c>
      <c r="AY358" s="36">
        <f t="shared" si="180"/>
        <v>2.9864672653704032</v>
      </c>
    </row>
    <row r="359" spans="6:51" x14ac:dyDescent="0.3">
      <c r="F359">
        <v>45</v>
      </c>
      <c r="G359" s="29">
        <f t="shared" si="179"/>
        <v>2.194888301374216</v>
      </c>
      <c r="H359" s="29">
        <f t="shared" si="179"/>
        <v>2.9864749240339918</v>
      </c>
      <c r="I359" s="29">
        <f t="shared" si="179"/>
        <v>2.5119468483603073</v>
      </c>
      <c r="J359" s="29">
        <f t="shared" ref="J359:X359" si="181">J$160+J287</f>
        <v>2.5619487254409856</v>
      </c>
      <c r="K359" s="29">
        <f t="shared" si="181"/>
        <v>1.012768136147173</v>
      </c>
      <c r="L359" s="30">
        <f t="shared" si="181"/>
        <v>1.012768136147173</v>
      </c>
      <c r="M359" s="31">
        <f t="shared" si="181"/>
        <v>3.2440749787597492</v>
      </c>
      <c r="N359" s="32">
        <f t="shared" si="181"/>
        <v>0.89922506086377174</v>
      </c>
      <c r="O359" s="32">
        <f t="shared" si="181"/>
        <v>0.89922506086377174</v>
      </c>
      <c r="P359" s="33">
        <f t="shared" si="181"/>
        <v>6.1232467163483015</v>
      </c>
      <c r="Q359" s="33">
        <f t="shared" si="181"/>
        <v>10.480819822182657</v>
      </c>
      <c r="R359" s="33">
        <f t="shared" si="181"/>
        <v>19.768653581918468</v>
      </c>
      <c r="S359" s="34">
        <f t="shared" si="181"/>
        <v>0.9</v>
      </c>
      <c r="T359" s="34">
        <f t="shared" si="181"/>
        <v>0.9</v>
      </c>
      <c r="U359" s="35">
        <f t="shared" si="181"/>
        <v>2.2559131411423157</v>
      </c>
      <c r="V359" s="35">
        <f t="shared" si="181"/>
        <v>2.2558550815340377</v>
      </c>
      <c r="W359" s="36">
        <f t="shared" si="181"/>
        <v>2.9864755855351808</v>
      </c>
      <c r="X359" s="36">
        <f t="shared" si="181"/>
        <v>2.986453323751304</v>
      </c>
      <c r="AG359">
        <f t="shared" si="171"/>
        <v>55.13116401707601</v>
      </c>
      <c r="AH359" s="29">
        <f t="shared" si="180"/>
        <v>2.1948884453145245</v>
      </c>
      <c r="AI359" s="29">
        <f t="shared" si="180"/>
        <v>2.9864755688853233</v>
      </c>
      <c r="AJ359" s="29">
        <f t="shared" si="180"/>
        <v>2.5119494262590463</v>
      </c>
      <c r="AK359" s="29">
        <f t="shared" ref="AK359:AY359" si="182">AK$160+AK287</f>
        <v>2.5619494953722382</v>
      </c>
      <c r="AL359" s="29">
        <f t="shared" si="182"/>
        <v>1.012768136147173</v>
      </c>
      <c r="AM359" s="30">
        <f t="shared" si="182"/>
        <v>1.012768136147173</v>
      </c>
      <c r="AN359" s="31">
        <f t="shared" si="182"/>
        <v>3.2530458200634578</v>
      </c>
      <c r="AO359" s="32">
        <f t="shared" si="182"/>
        <v>0.89922506086377174</v>
      </c>
      <c r="AP359" s="32">
        <f t="shared" si="182"/>
        <v>0.89922506086377174</v>
      </c>
      <c r="AQ359" s="33">
        <f t="shared" si="182"/>
        <v>6.1232467163483015</v>
      </c>
      <c r="AR359" s="33">
        <f t="shared" si="182"/>
        <v>10.480819822182657</v>
      </c>
      <c r="AS359" s="33">
        <f t="shared" si="182"/>
        <v>19.768653581918468</v>
      </c>
      <c r="AT359" s="34">
        <f t="shared" si="182"/>
        <v>0.9</v>
      </c>
      <c r="AU359" s="34">
        <f t="shared" si="182"/>
        <v>0.9</v>
      </c>
      <c r="AV359" s="35">
        <f t="shared" si="182"/>
        <v>2.2559335192156711</v>
      </c>
      <c r="AW359" s="35">
        <f t="shared" si="182"/>
        <v>2.2559193845159848</v>
      </c>
      <c r="AX359" s="36">
        <f t="shared" si="182"/>
        <v>2.986475631286523</v>
      </c>
      <c r="AY359" s="36">
        <f t="shared" si="182"/>
        <v>2.9864684080517816</v>
      </c>
    </row>
    <row r="360" spans="6:51" x14ac:dyDescent="0.3">
      <c r="F360">
        <v>46</v>
      </c>
      <c r="G360" s="29">
        <f t="shared" ref="G360:X374" si="183">G$160+G288</f>
        <v>2.1948883384766651</v>
      </c>
      <c r="H360" s="29">
        <f t="shared" si="183"/>
        <v>2.986475076318436</v>
      </c>
      <c r="I360" s="29">
        <f t="shared" si="183"/>
        <v>2.5119475967441636</v>
      </c>
      <c r="J360" s="29">
        <f t="shared" si="183"/>
        <v>2.5619489099118216</v>
      </c>
      <c r="K360" s="29">
        <f t="shared" si="183"/>
        <v>1.012768136147173</v>
      </c>
      <c r="L360" s="30">
        <f t="shared" si="183"/>
        <v>1.012768136147173</v>
      </c>
      <c r="M360" s="31">
        <f t="shared" si="183"/>
        <v>3.2455357458004039</v>
      </c>
      <c r="N360" s="32">
        <f t="shared" si="183"/>
        <v>0.89922506086377174</v>
      </c>
      <c r="O360" s="32">
        <f t="shared" si="183"/>
        <v>0.89922506086377174</v>
      </c>
      <c r="P360" s="33">
        <f t="shared" si="183"/>
        <v>6.1232467163483015</v>
      </c>
      <c r="Q360" s="33">
        <f t="shared" si="183"/>
        <v>10.480819822182657</v>
      </c>
      <c r="R360" s="33">
        <f t="shared" si="183"/>
        <v>19.768653581918468</v>
      </c>
      <c r="S360" s="34">
        <f t="shared" si="183"/>
        <v>0.9</v>
      </c>
      <c r="T360" s="34">
        <f t="shared" si="183"/>
        <v>0.9</v>
      </c>
      <c r="U360" s="35">
        <f t="shared" si="183"/>
        <v>2.2559173938992334</v>
      </c>
      <c r="V360" s="35">
        <f t="shared" si="183"/>
        <v>2.2558676106224516</v>
      </c>
      <c r="W360" s="36">
        <f t="shared" si="183"/>
        <v>2.9864755939566656</v>
      </c>
      <c r="X360" s="36">
        <f t="shared" si="183"/>
        <v>2.9864560633313713</v>
      </c>
      <c r="AG360">
        <f t="shared" si="171"/>
        <v>56.566310419354807</v>
      </c>
      <c r="AH360" s="29">
        <f t="shared" ref="AH360:AY374" si="184">AH$160+AH288</f>
        <v>2.1948884493515752</v>
      </c>
      <c r="AI360" s="29">
        <f t="shared" si="184"/>
        <v>2.9864755889495709</v>
      </c>
      <c r="AJ360" s="29">
        <f t="shared" si="184"/>
        <v>2.5119494727861293</v>
      </c>
      <c r="AK360" s="29">
        <f t="shared" si="184"/>
        <v>2.5619495185891381</v>
      </c>
      <c r="AL360" s="29">
        <f t="shared" si="184"/>
        <v>1.012768136147173</v>
      </c>
      <c r="AM360" s="30">
        <f t="shared" si="184"/>
        <v>1.012768136147173</v>
      </c>
      <c r="AN360" s="31">
        <f t="shared" si="184"/>
        <v>3.2536551996144953</v>
      </c>
      <c r="AO360" s="32">
        <f t="shared" si="184"/>
        <v>0.89922506086377174</v>
      </c>
      <c r="AP360" s="32">
        <f t="shared" si="184"/>
        <v>0.89922506086377174</v>
      </c>
      <c r="AQ360" s="33">
        <f t="shared" si="184"/>
        <v>6.1232467163483015</v>
      </c>
      <c r="AR360" s="33">
        <f t="shared" si="184"/>
        <v>10.480819822182657</v>
      </c>
      <c r="AS360" s="33">
        <f t="shared" si="184"/>
        <v>19.768653581918468</v>
      </c>
      <c r="AT360" s="34">
        <f t="shared" si="184"/>
        <v>0.9</v>
      </c>
      <c r="AU360" s="34">
        <f t="shared" si="184"/>
        <v>0.9</v>
      </c>
      <c r="AV360" s="35">
        <f t="shared" si="184"/>
        <v>2.2559343692001539</v>
      </c>
      <c r="AW360" s="35">
        <f t="shared" si="184"/>
        <v>2.2559225050759291</v>
      </c>
      <c r="AX360" s="36">
        <f t="shared" si="184"/>
        <v>2.9864756339055081</v>
      </c>
      <c r="AY360" s="36">
        <f t="shared" si="184"/>
        <v>2.9864692752305055</v>
      </c>
    </row>
    <row r="361" spans="6:51" x14ac:dyDescent="0.3">
      <c r="F361">
        <v>47</v>
      </c>
      <c r="G361" s="29">
        <f t="shared" si="183"/>
        <v>2.1948883659678629</v>
      </c>
      <c r="H361" s="29">
        <f t="shared" si="183"/>
        <v>2.9864751944885377</v>
      </c>
      <c r="I361" s="29">
        <f t="shared" si="183"/>
        <v>2.511948126984815</v>
      </c>
      <c r="J361" s="29">
        <f t="shared" si="183"/>
        <v>2.5619490521850716</v>
      </c>
      <c r="K361" s="29">
        <f t="shared" si="183"/>
        <v>1.012768136147173</v>
      </c>
      <c r="L361" s="30">
        <f t="shared" si="183"/>
        <v>1.012768136147173</v>
      </c>
      <c r="M361" s="31">
        <f t="shared" si="183"/>
        <v>3.2468210027455204</v>
      </c>
      <c r="N361" s="32">
        <f t="shared" si="183"/>
        <v>0.89922506086377174</v>
      </c>
      <c r="O361" s="32">
        <f t="shared" si="183"/>
        <v>0.89922506086377174</v>
      </c>
      <c r="P361" s="33">
        <f t="shared" si="183"/>
        <v>6.1232467163483015</v>
      </c>
      <c r="Q361" s="33">
        <f t="shared" si="183"/>
        <v>10.480819822182657</v>
      </c>
      <c r="R361" s="33">
        <f t="shared" si="183"/>
        <v>19.768653581918468</v>
      </c>
      <c r="S361" s="34">
        <f t="shared" si="183"/>
        <v>0.9</v>
      </c>
      <c r="T361" s="34">
        <f t="shared" si="183"/>
        <v>0.9</v>
      </c>
      <c r="U361" s="35">
        <f t="shared" si="183"/>
        <v>2.2559208477573249</v>
      </c>
      <c r="V361" s="35">
        <f t="shared" si="183"/>
        <v>2.2558780234071603</v>
      </c>
      <c r="W361" s="36">
        <f t="shared" si="183"/>
        <v>2.9864756010456155</v>
      </c>
      <c r="X361" s="36">
        <f t="shared" si="183"/>
        <v>2.9864583853255056</v>
      </c>
      <c r="AG361">
        <f t="shared" si="171"/>
        <v>57.888735014870583</v>
      </c>
      <c r="AH361" s="29">
        <f t="shared" si="184"/>
        <v>2.1948884521905239</v>
      </c>
      <c r="AI361" s="29">
        <f t="shared" si="184"/>
        <v>2.9864756028932673</v>
      </c>
      <c r="AJ361" s="29">
        <f t="shared" si="184"/>
        <v>2.5119495029017229</v>
      </c>
      <c r="AK361" s="29">
        <f t="shared" si="184"/>
        <v>2.5619495346652492</v>
      </c>
      <c r="AL361" s="29">
        <f t="shared" si="184"/>
        <v>1.012768136147173</v>
      </c>
      <c r="AM361" s="30">
        <f t="shared" si="184"/>
        <v>1.012768136147173</v>
      </c>
      <c r="AN361" s="31">
        <f t="shared" si="184"/>
        <v>3.2541384131577518</v>
      </c>
      <c r="AO361" s="32">
        <f t="shared" si="184"/>
        <v>0.89922506086377174</v>
      </c>
      <c r="AP361" s="32">
        <f t="shared" si="184"/>
        <v>0.89922506086377174</v>
      </c>
      <c r="AQ361" s="33">
        <f t="shared" si="184"/>
        <v>6.1232467163483015</v>
      </c>
      <c r="AR361" s="33">
        <f t="shared" si="184"/>
        <v>10.480819822182657</v>
      </c>
      <c r="AS361" s="33">
        <f t="shared" si="184"/>
        <v>19.768653581918468</v>
      </c>
      <c r="AT361" s="34">
        <f t="shared" si="184"/>
        <v>0.9</v>
      </c>
      <c r="AU361" s="34">
        <f t="shared" si="184"/>
        <v>0.9</v>
      </c>
      <c r="AV361" s="35">
        <f t="shared" si="184"/>
        <v>2.2559349885969984</v>
      </c>
      <c r="AW361" s="35">
        <f t="shared" si="184"/>
        <v>2.2559248400382566</v>
      </c>
      <c r="AX361" s="36">
        <f t="shared" si="184"/>
        <v>2.9864756359447391</v>
      </c>
      <c r="AY361" s="36">
        <f t="shared" si="184"/>
        <v>2.9864699478545504</v>
      </c>
    </row>
    <row r="362" spans="6:51" x14ac:dyDescent="0.3">
      <c r="F362">
        <v>48</v>
      </c>
      <c r="G362" s="29">
        <f t="shared" si="183"/>
        <v>2.1948883865836382</v>
      </c>
      <c r="H362" s="29">
        <f t="shared" si="183"/>
        <v>2.9864752866503457</v>
      </c>
      <c r="I362" s="29">
        <f t="shared" si="183"/>
        <v>2.5119485060869411</v>
      </c>
      <c r="J362" s="29">
        <f t="shared" si="183"/>
        <v>2.561949162512879</v>
      </c>
      <c r="K362" s="29">
        <f t="shared" si="183"/>
        <v>1.012768136147173</v>
      </c>
      <c r="L362" s="30">
        <f t="shared" si="183"/>
        <v>1.012768136147173</v>
      </c>
      <c r="M362" s="31">
        <f t="shared" si="183"/>
        <v>3.2479538903155443</v>
      </c>
      <c r="N362" s="32">
        <f t="shared" si="183"/>
        <v>0.89922506086377174</v>
      </c>
      <c r="O362" s="32">
        <f t="shared" si="183"/>
        <v>0.89922506086377174</v>
      </c>
      <c r="P362" s="33">
        <f t="shared" si="183"/>
        <v>6.1232467163483015</v>
      </c>
      <c r="Q362" s="33">
        <f t="shared" si="183"/>
        <v>10.480819822182657</v>
      </c>
      <c r="R362" s="33">
        <f t="shared" si="183"/>
        <v>19.768653581918468</v>
      </c>
      <c r="S362" s="34">
        <f t="shared" si="183"/>
        <v>0.9</v>
      </c>
      <c r="T362" s="34">
        <f t="shared" si="183"/>
        <v>0.9</v>
      </c>
      <c r="U362" s="35">
        <f t="shared" si="183"/>
        <v>2.2559236636561906</v>
      </c>
      <c r="V362" s="35">
        <f t="shared" si="183"/>
        <v>2.2558867075703346</v>
      </c>
      <c r="W362" s="36">
        <f t="shared" si="183"/>
        <v>2.9864756070482885</v>
      </c>
      <c r="X362" s="36">
        <f t="shared" si="183"/>
        <v>2.9864603622453525</v>
      </c>
      <c r="AG362">
        <f t="shared" si="171"/>
        <v>59.107291399116981</v>
      </c>
      <c r="AH362" s="29">
        <f t="shared" si="184"/>
        <v>2.1948884542556497</v>
      </c>
      <c r="AI362" s="29">
        <f t="shared" si="184"/>
        <v>2.986475612872499</v>
      </c>
      <c r="AJ362" s="29">
        <f t="shared" si="184"/>
        <v>2.5119495232012827</v>
      </c>
      <c r="AK362" s="29">
        <f t="shared" si="184"/>
        <v>2.5619495461370789</v>
      </c>
      <c r="AL362" s="29">
        <f t="shared" si="184"/>
        <v>1.012768136147173</v>
      </c>
      <c r="AM362" s="30">
        <f t="shared" si="184"/>
        <v>1.012768136147173</v>
      </c>
      <c r="AN362" s="31">
        <f t="shared" si="184"/>
        <v>3.2545272952952398</v>
      </c>
      <c r="AO362" s="32">
        <f t="shared" si="184"/>
        <v>0.89922506086377174</v>
      </c>
      <c r="AP362" s="32">
        <f t="shared" si="184"/>
        <v>0.89922506086377174</v>
      </c>
      <c r="AQ362" s="33">
        <f t="shared" si="184"/>
        <v>6.1232467163483015</v>
      </c>
      <c r="AR362" s="33">
        <f t="shared" si="184"/>
        <v>10.480819822182657</v>
      </c>
      <c r="AS362" s="33">
        <f t="shared" si="184"/>
        <v>19.768653581918468</v>
      </c>
      <c r="AT362" s="34">
        <f t="shared" si="184"/>
        <v>0.9</v>
      </c>
      <c r="AU362" s="34">
        <f t="shared" si="184"/>
        <v>0.9</v>
      </c>
      <c r="AV362" s="35">
        <f t="shared" si="184"/>
        <v>2.2559354509497869</v>
      </c>
      <c r="AW362" s="35">
        <f t="shared" si="184"/>
        <v>2.2559266248916625</v>
      </c>
      <c r="AX362" s="36">
        <f t="shared" si="184"/>
        <v>2.9864756375635317</v>
      </c>
      <c r="AY362" s="36">
        <f t="shared" si="184"/>
        <v>2.9864704795010408</v>
      </c>
    </row>
    <row r="363" spans="6:51" x14ac:dyDescent="0.3">
      <c r="F363">
        <v>49</v>
      </c>
      <c r="G363" s="29">
        <f t="shared" si="183"/>
        <v>2.1948884022234134</v>
      </c>
      <c r="H363" s="29">
        <f t="shared" si="183"/>
        <v>2.9864753588868629</v>
      </c>
      <c r="I363" s="29">
        <f t="shared" si="183"/>
        <v>2.5119487795765223</v>
      </c>
      <c r="J363" s="29">
        <f t="shared" si="183"/>
        <v>2.5619492485284714</v>
      </c>
      <c r="K363" s="29">
        <f t="shared" si="183"/>
        <v>1.012768136147173</v>
      </c>
      <c r="L363" s="30">
        <f t="shared" si="183"/>
        <v>1.012768136147173</v>
      </c>
      <c r="M363" s="31">
        <f t="shared" si="183"/>
        <v>3.2489542985129023</v>
      </c>
      <c r="N363" s="32">
        <f t="shared" si="183"/>
        <v>0.89922506086377174</v>
      </c>
      <c r="O363" s="32">
        <f t="shared" si="183"/>
        <v>0.89922506086377174</v>
      </c>
      <c r="P363" s="33">
        <f t="shared" si="183"/>
        <v>6.1232467163483015</v>
      </c>
      <c r="Q363" s="33">
        <f t="shared" si="183"/>
        <v>10.480819822182657</v>
      </c>
      <c r="R363" s="33">
        <f t="shared" si="183"/>
        <v>19.768653581918468</v>
      </c>
      <c r="S363" s="34">
        <f t="shared" si="183"/>
        <v>0.9</v>
      </c>
      <c r="T363" s="34">
        <f t="shared" si="183"/>
        <v>0.9</v>
      </c>
      <c r="U363" s="35">
        <f t="shared" si="183"/>
        <v>2.2559259682219999</v>
      </c>
      <c r="V363" s="35">
        <f t="shared" si="183"/>
        <v>2.2558939750474005</v>
      </c>
      <c r="W363" s="36">
        <f t="shared" si="183"/>
        <v>2.9864756121599045</v>
      </c>
      <c r="X363" s="36">
        <f t="shared" si="183"/>
        <v>2.9864620527126631</v>
      </c>
      <c r="AG363">
        <f t="shared" si="171"/>
        <v>60.230137772832911</v>
      </c>
      <c r="AH363" s="29">
        <f t="shared" si="184"/>
        <v>2.1948884558014132</v>
      </c>
      <c r="AI363" s="29">
        <f t="shared" si="184"/>
        <v>2.9864756202013583</v>
      </c>
      <c r="AJ363" s="29">
        <f t="shared" si="184"/>
        <v>2.5119495373724905</v>
      </c>
      <c r="AK363" s="29">
        <f t="shared" si="184"/>
        <v>2.5619495545423718</v>
      </c>
      <c r="AL363" s="29">
        <f t="shared" si="184"/>
        <v>1.012768136147173</v>
      </c>
      <c r="AM363" s="30">
        <f t="shared" si="184"/>
        <v>1.012768136147173</v>
      </c>
      <c r="AN363" s="31">
        <f t="shared" si="184"/>
        <v>3.2548444032478896</v>
      </c>
      <c r="AO363" s="32">
        <f t="shared" si="184"/>
        <v>0.89922506086377174</v>
      </c>
      <c r="AP363" s="32">
        <f t="shared" si="184"/>
        <v>0.89922506086377174</v>
      </c>
      <c r="AQ363" s="33">
        <f t="shared" si="184"/>
        <v>6.1232467163483015</v>
      </c>
      <c r="AR363" s="33">
        <f t="shared" si="184"/>
        <v>10.480819822182657</v>
      </c>
      <c r="AS363" s="33">
        <f t="shared" si="184"/>
        <v>19.768653581918468</v>
      </c>
      <c r="AT363" s="34">
        <f t="shared" si="184"/>
        <v>0.9</v>
      </c>
      <c r="AU363" s="34">
        <f t="shared" si="184"/>
        <v>0.9</v>
      </c>
      <c r="AV363" s="35">
        <f t="shared" si="184"/>
        <v>2.2559358034722914</v>
      </c>
      <c r="AW363" s="35">
        <f t="shared" si="184"/>
        <v>2.2559280151599559</v>
      </c>
      <c r="AX363" s="36">
        <f t="shared" si="184"/>
        <v>2.9864756388700644</v>
      </c>
      <c r="AY363" s="36">
        <f t="shared" si="184"/>
        <v>2.9864709066509585</v>
      </c>
    </row>
    <row r="364" spans="6:51" x14ac:dyDescent="0.3">
      <c r="F364">
        <v>50</v>
      </c>
      <c r="G364" s="29">
        <f t="shared" si="183"/>
        <v>2.194888414220967</v>
      </c>
      <c r="H364" s="29">
        <f t="shared" si="183"/>
        <v>2.9864754157845907</v>
      </c>
      <c r="I364" s="29">
        <f t="shared" si="183"/>
        <v>2.5119489786366986</v>
      </c>
      <c r="J364" s="29">
        <f t="shared" si="183"/>
        <v>2.5619493159444753</v>
      </c>
      <c r="K364" s="29">
        <f t="shared" si="183"/>
        <v>1.012768136147173</v>
      </c>
      <c r="L364" s="30">
        <f t="shared" si="183"/>
        <v>1.012768136147173</v>
      </c>
      <c r="M364" s="31">
        <f t="shared" si="183"/>
        <v>3.2498393427499739</v>
      </c>
      <c r="N364" s="32">
        <f t="shared" si="183"/>
        <v>0.89922506086377174</v>
      </c>
      <c r="O364" s="32">
        <f t="shared" si="183"/>
        <v>0.89922506086377174</v>
      </c>
      <c r="P364" s="33">
        <f t="shared" si="183"/>
        <v>6.1232467163483015</v>
      </c>
      <c r="Q364" s="33">
        <f t="shared" si="183"/>
        <v>10.480819822182657</v>
      </c>
      <c r="R364" s="33">
        <f t="shared" si="183"/>
        <v>19.768653581918468</v>
      </c>
      <c r="S364" s="34">
        <f t="shared" si="183"/>
        <v>0.9</v>
      </c>
      <c r="T364" s="34">
        <f t="shared" si="183"/>
        <v>0.9</v>
      </c>
      <c r="U364" s="35">
        <f t="shared" si="183"/>
        <v>2.2559278614390208</v>
      </c>
      <c r="V364" s="35">
        <f t="shared" si="183"/>
        <v>2.255900077634204</v>
      </c>
      <c r="W364" s="36">
        <f t="shared" si="183"/>
        <v>2.9864756165362287</v>
      </c>
      <c r="X364" s="36">
        <f t="shared" si="183"/>
        <v>2.9864635043371135</v>
      </c>
      <c r="AG364">
        <f t="shared" si="171"/>
        <v>61.264791560927208</v>
      </c>
      <c r="AH364" s="29">
        <f t="shared" si="184"/>
        <v>2.1948884569868765</v>
      </c>
      <c r="AI364" s="29">
        <f t="shared" si="184"/>
        <v>2.9864756257077816</v>
      </c>
      <c r="AJ364" s="29">
        <f t="shared" si="184"/>
        <v>2.5119495475710867</v>
      </c>
      <c r="AK364" s="29">
        <f t="shared" si="184"/>
        <v>2.5619495608456448</v>
      </c>
      <c r="AL364" s="29">
        <f t="shared" si="184"/>
        <v>1.012768136147173</v>
      </c>
      <c r="AM364" s="30">
        <f t="shared" si="184"/>
        <v>1.012768136147173</v>
      </c>
      <c r="AN364" s="31">
        <f t="shared" si="184"/>
        <v>3.2551060285889197</v>
      </c>
      <c r="AO364" s="32">
        <f t="shared" si="184"/>
        <v>0.89922506086377174</v>
      </c>
      <c r="AP364" s="32">
        <f t="shared" si="184"/>
        <v>0.89922506086377174</v>
      </c>
      <c r="AQ364" s="33">
        <f t="shared" si="184"/>
        <v>6.1232467163483015</v>
      </c>
      <c r="AR364" s="33">
        <f t="shared" si="184"/>
        <v>10.480819822182657</v>
      </c>
      <c r="AS364" s="33">
        <f t="shared" si="184"/>
        <v>19.768653581918468</v>
      </c>
      <c r="AT364" s="34">
        <f t="shared" si="184"/>
        <v>0.9</v>
      </c>
      <c r="AU364" s="34">
        <f t="shared" si="184"/>
        <v>0.9</v>
      </c>
      <c r="AV364" s="35">
        <f t="shared" si="184"/>
        <v>2.2559360773408366</v>
      </c>
      <c r="AW364" s="35">
        <f t="shared" si="184"/>
        <v>2.2559291162402815</v>
      </c>
      <c r="AX364" s="36">
        <f t="shared" si="184"/>
        <v>2.9864756399397931</v>
      </c>
      <c r="AY364" s="36">
        <f t="shared" si="184"/>
        <v>2.9864712547774306</v>
      </c>
    </row>
    <row r="365" spans="6:51" x14ac:dyDescent="0.3">
      <c r="F365">
        <v>51</v>
      </c>
      <c r="G365" s="29">
        <f t="shared" si="183"/>
        <v>2.1948884235232842</v>
      </c>
      <c r="H365" s="29">
        <f t="shared" si="183"/>
        <v>2.9864754608179318</v>
      </c>
      <c r="I365" s="29">
        <f t="shared" si="183"/>
        <v>2.5119491247994534</v>
      </c>
      <c r="J365" s="29">
        <f t="shared" si="183"/>
        <v>2.5619493690579498</v>
      </c>
      <c r="K365" s="29">
        <f t="shared" si="183"/>
        <v>1.012768136147173</v>
      </c>
      <c r="L365" s="30">
        <f t="shared" si="183"/>
        <v>1.012768136147173</v>
      </c>
      <c r="M365" s="31">
        <f t="shared" si="183"/>
        <v>3.2506237686698509</v>
      </c>
      <c r="N365" s="32">
        <f t="shared" si="183"/>
        <v>0.89922506086377174</v>
      </c>
      <c r="O365" s="32">
        <f t="shared" si="183"/>
        <v>0.89922506086377174</v>
      </c>
      <c r="P365" s="33">
        <f t="shared" si="183"/>
        <v>6.1232467163483015</v>
      </c>
      <c r="Q365" s="33">
        <f t="shared" si="183"/>
        <v>10.480819822182657</v>
      </c>
      <c r="R365" s="33">
        <f t="shared" si="183"/>
        <v>19.768653581918468</v>
      </c>
      <c r="S365" s="34">
        <f t="shared" si="183"/>
        <v>0.9</v>
      </c>
      <c r="T365" s="34">
        <f t="shared" si="183"/>
        <v>0.9</v>
      </c>
      <c r="U365" s="35">
        <f t="shared" si="183"/>
        <v>2.255929422535135</v>
      </c>
      <c r="V365" s="35">
        <f t="shared" si="183"/>
        <v>2.2559052192312579</v>
      </c>
      <c r="W365" s="36">
        <f t="shared" si="183"/>
        <v>2.9864756203023184</v>
      </c>
      <c r="X365" s="36">
        <f t="shared" si="183"/>
        <v>2.98646475595771</v>
      </c>
      <c r="AG365">
        <f t="shared" si="171"/>
        <v>62.218179741427043</v>
      </c>
      <c r="AH365" s="29">
        <f t="shared" si="184"/>
        <v>2.1948884579151171</v>
      </c>
      <c r="AI365" s="29">
        <f t="shared" si="184"/>
        <v>2.9864756299291542</v>
      </c>
      <c r="AJ365" s="29">
        <f t="shared" si="184"/>
        <v>2.5119495551078392</v>
      </c>
      <c r="AK365" s="29">
        <f t="shared" si="184"/>
        <v>2.5619495656705649</v>
      </c>
      <c r="AL365" s="29">
        <f t="shared" si="184"/>
        <v>1.012768136147173</v>
      </c>
      <c r="AM365" s="30">
        <f t="shared" si="184"/>
        <v>1.012768136147173</v>
      </c>
      <c r="AN365" s="31">
        <f t="shared" si="184"/>
        <v>3.255324144650968</v>
      </c>
      <c r="AO365" s="32">
        <f t="shared" si="184"/>
        <v>0.89922506086377174</v>
      </c>
      <c r="AP365" s="32">
        <f t="shared" si="184"/>
        <v>0.89922506086377174</v>
      </c>
      <c r="AQ365" s="33">
        <f t="shared" si="184"/>
        <v>6.1232467163483015</v>
      </c>
      <c r="AR365" s="33">
        <f t="shared" si="184"/>
        <v>10.480819822182657</v>
      </c>
      <c r="AS365" s="33">
        <f t="shared" si="184"/>
        <v>19.768653581918468</v>
      </c>
      <c r="AT365" s="34">
        <f t="shared" si="184"/>
        <v>0.9</v>
      </c>
      <c r="AU365" s="34">
        <f t="shared" si="184"/>
        <v>0.9</v>
      </c>
      <c r="AV365" s="35">
        <f t="shared" si="184"/>
        <v>2.2559362936706946</v>
      </c>
      <c r="AW365" s="35">
        <f t="shared" si="184"/>
        <v>2.2559300012404644</v>
      </c>
      <c r="AX365" s="36">
        <f t="shared" si="184"/>
        <v>2.986475640826614</v>
      </c>
      <c r="AY365" s="36">
        <f t="shared" si="184"/>
        <v>2.9864715420710004</v>
      </c>
    </row>
    <row r="366" spans="6:51" x14ac:dyDescent="0.3">
      <c r="F366">
        <v>52</v>
      </c>
      <c r="G366" s="29">
        <f t="shared" si="183"/>
        <v>2.194888430809983</v>
      </c>
      <c r="H366" s="29">
        <f t="shared" si="183"/>
        <v>2.9864754966310767</v>
      </c>
      <c r="I366" s="29">
        <f t="shared" si="183"/>
        <v>2.5119492330526141</v>
      </c>
      <c r="J366" s="29">
        <f t="shared" si="183"/>
        <v>2.561949411117419</v>
      </c>
      <c r="K366" s="29">
        <f t="shared" si="183"/>
        <v>1.012768136147173</v>
      </c>
      <c r="L366" s="30">
        <f t="shared" si="183"/>
        <v>1.012768136147173</v>
      </c>
      <c r="M366" s="31">
        <f t="shared" si="183"/>
        <v>3.2513202963409049</v>
      </c>
      <c r="N366" s="32">
        <f t="shared" si="183"/>
        <v>0.89922506086377174</v>
      </c>
      <c r="O366" s="32">
        <f t="shared" si="183"/>
        <v>0.89922506086377174</v>
      </c>
      <c r="P366" s="33">
        <f t="shared" si="183"/>
        <v>6.1232467163483015</v>
      </c>
      <c r="Q366" s="33">
        <f t="shared" si="183"/>
        <v>10.480819822182657</v>
      </c>
      <c r="R366" s="33">
        <f t="shared" si="183"/>
        <v>19.768653581918468</v>
      </c>
      <c r="S366" s="34">
        <f t="shared" si="183"/>
        <v>0.9</v>
      </c>
      <c r="T366" s="34">
        <f t="shared" si="183"/>
        <v>0.9</v>
      </c>
      <c r="U366" s="35">
        <f t="shared" si="183"/>
        <v>2.2559307145119218</v>
      </c>
      <c r="V366" s="35">
        <f t="shared" si="183"/>
        <v>2.2559095654778627</v>
      </c>
      <c r="W366" s="36">
        <f t="shared" si="183"/>
        <v>2.9864756235591794</v>
      </c>
      <c r="X366" s="36">
        <f t="shared" si="183"/>
        <v>2.9864658393965535</v>
      </c>
      <c r="AG366">
        <f t="shared" si="171"/>
        <v>63.096685221401138</v>
      </c>
      <c r="AH366" s="29">
        <f t="shared" si="184"/>
        <v>2.1948884586550736</v>
      </c>
      <c r="AI366" s="29">
        <f t="shared" si="184"/>
        <v>2.9864756332237303</v>
      </c>
      <c r="AJ366" s="29">
        <f t="shared" si="184"/>
        <v>2.5119495608080613</v>
      </c>
      <c r="AK366" s="29">
        <f t="shared" si="184"/>
        <v>2.5619495694315777</v>
      </c>
      <c r="AL366" s="29">
        <f t="shared" si="184"/>
        <v>1.012768136147173</v>
      </c>
      <c r="AM366" s="30">
        <f t="shared" si="184"/>
        <v>1.012768136147173</v>
      </c>
      <c r="AN366" s="31">
        <f t="shared" si="184"/>
        <v>3.2555076927352657</v>
      </c>
      <c r="AO366" s="32">
        <f t="shared" si="184"/>
        <v>0.89922506086377174</v>
      </c>
      <c r="AP366" s="32">
        <f t="shared" si="184"/>
        <v>0.89922506086377174</v>
      </c>
      <c r="AQ366" s="33">
        <f t="shared" si="184"/>
        <v>6.1232467163483015</v>
      </c>
      <c r="AR366" s="33">
        <f t="shared" si="184"/>
        <v>10.480819822182657</v>
      </c>
      <c r="AS366" s="33">
        <f t="shared" si="184"/>
        <v>19.768653581918468</v>
      </c>
      <c r="AT366" s="34">
        <f t="shared" si="184"/>
        <v>0.9</v>
      </c>
      <c r="AU366" s="34">
        <f t="shared" si="184"/>
        <v>0.9</v>
      </c>
      <c r="AV366" s="35">
        <f t="shared" si="184"/>
        <v>2.2559364670944806</v>
      </c>
      <c r="AW366" s="35">
        <f t="shared" si="184"/>
        <v>2.2559307219497073</v>
      </c>
      <c r="AX366" s="36">
        <f t="shared" si="184"/>
        <v>2.9864756415698435</v>
      </c>
      <c r="AY366" s="36">
        <f t="shared" si="184"/>
        <v>2.9864717817855824</v>
      </c>
    </row>
    <row r="367" spans="6:51" x14ac:dyDescent="0.3">
      <c r="F367">
        <v>53</v>
      </c>
      <c r="G367" s="29">
        <f t="shared" si="183"/>
        <v>2.1948884365739021</v>
      </c>
      <c r="H367" s="29">
        <f t="shared" si="183"/>
        <v>2.9864755252456283</v>
      </c>
      <c r="I367" s="29">
        <f t="shared" si="183"/>
        <v>2.5119493139124449</v>
      </c>
      <c r="J367" s="29">
        <f t="shared" si="183"/>
        <v>2.561949444590919</v>
      </c>
      <c r="K367" s="29">
        <f t="shared" si="183"/>
        <v>1.012768136147173</v>
      </c>
      <c r="L367" s="30">
        <f t="shared" si="183"/>
        <v>1.012768136147173</v>
      </c>
      <c r="M367" s="31">
        <f t="shared" si="183"/>
        <v>3.2519399129565993</v>
      </c>
      <c r="N367" s="32">
        <f t="shared" si="183"/>
        <v>0.89922506086377174</v>
      </c>
      <c r="O367" s="32">
        <f t="shared" si="183"/>
        <v>0.89922506086377174</v>
      </c>
      <c r="P367" s="33">
        <f t="shared" si="183"/>
        <v>6.1232467163483015</v>
      </c>
      <c r="Q367" s="33">
        <f t="shared" si="183"/>
        <v>10.480819822182657</v>
      </c>
      <c r="R367" s="33">
        <f t="shared" si="183"/>
        <v>19.768653581918468</v>
      </c>
      <c r="S367" s="34">
        <f t="shared" si="183"/>
        <v>0.9</v>
      </c>
      <c r="T367" s="34">
        <f t="shared" si="183"/>
        <v>0.9</v>
      </c>
      <c r="U367" s="35">
        <f t="shared" si="183"/>
        <v>2.2559317876429033</v>
      </c>
      <c r="V367" s="35">
        <f t="shared" si="183"/>
        <v>2.2559132513547899</v>
      </c>
      <c r="W367" s="36">
        <f t="shared" si="183"/>
        <v>2.9864756263888612</v>
      </c>
      <c r="X367" s="36">
        <f t="shared" si="183"/>
        <v>2.9864667808372571</v>
      </c>
      <c r="AG367">
        <f t="shared" si="171"/>
        <v>63.906189570343123</v>
      </c>
      <c r="AH367" s="29">
        <f t="shared" si="184"/>
        <v>2.1948884592541522</v>
      </c>
      <c r="AI367" s="29">
        <f t="shared" si="184"/>
        <v>2.9864756358361837</v>
      </c>
      <c r="AJ367" s="29">
        <f t="shared" si="184"/>
        <v>2.5119495652078214</v>
      </c>
      <c r="AK367" s="29">
        <f t="shared" si="184"/>
        <v>2.5619495724109624</v>
      </c>
      <c r="AL367" s="29">
        <f t="shared" si="184"/>
        <v>1.012768136147173</v>
      </c>
      <c r="AM367" s="30">
        <f t="shared" si="184"/>
        <v>1.012768136147173</v>
      </c>
      <c r="AN367" s="31">
        <f t="shared" si="184"/>
        <v>3.2556634484257105</v>
      </c>
      <c r="AO367" s="32">
        <f t="shared" si="184"/>
        <v>0.89922506086377174</v>
      </c>
      <c r="AP367" s="32">
        <f t="shared" si="184"/>
        <v>0.89922506086377174</v>
      </c>
      <c r="AQ367" s="33">
        <f t="shared" si="184"/>
        <v>6.1232467163483015</v>
      </c>
      <c r="AR367" s="33">
        <f t="shared" si="184"/>
        <v>10.480819822182657</v>
      </c>
      <c r="AS367" s="33">
        <f t="shared" si="184"/>
        <v>19.768653581918468</v>
      </c>
      <c r="AT367" s="34">
        <f t="shared" si="184"/>
        <v>0.9</v>
      </c>
      <c r="AU367" s="34">
        <f t="shared" si="184"/>
        <v>0.9</v>
      </c>
      <c r="AV367" s="35">
        <f t="shared" si="184"/>
        <v>2.2559366079652912</v>
      </c>
      <c r="AW367" s="35">
        <f t="shared" si="184"/>
        <v>2.2559313157627972</v>
      </c>
      <c r="AX367" s="36">
        <f t="shared" si="184"/>
        <v>2.9864756421987071</v>
      </c>
      <c r="AY367" s="36">
        <f t="shared" si="184"/>
        <v>2.9864719837545932</v>
      </c>
    </row>
    <row r="368" spans="6:51" x14ac:dyDescent="0.3">
      <c r="F368">
        <v>54</v>
      </c>
      <c r="G368" s="29">
        <f t="shared" si="183"/>
        <v>2.1948884411760554</v>
      </c>
      <c r="H368" s="29">
        <f t="shared" si="183"/>
        <v>2.9864755482142087</v>
      </c>
      <c r="I368" s="29">
        <f t="shared" si="183"/>
        <v>2.5119493748163628</v>
      </c>
      <c r="J368" s="29">
        <f t="shared" si="183"/>
        <v>2.5619494713626945</v>
      </c>
      <c r="K368" s="29">
        <f t="shared" si="183"/>
        <v>1.012768136147173</v>
      </c>
      <c r="L368" s="30">
        <f t="shared" si="183"/>
        <v>1.012768136147173</v>
      </c>
      <c r="M368" s="31">
        <f t="shared" si="183"/>
        <v>3.2524921218268674</v>
      </c>
      <c r="N368" s="32">
        <f t="shared" si="183"/>
        <v>0.89922506086377174</v>
      </c>
      <c r="O368" s="32">
        <f t="shared" si="183"/>
        <v>0.89922506086377174</v>
      </c>
      <c r="P368" s="33">
        <f t="shared" si="183"/>
        <v>6.1232467163483015</v>
      </c>
      <c r="Q368" s="33">
        <f t="shared" si="183"/>
        <v>10.480819822182657</v>
      </c>
      <c r="R368" s="33">
        <f t="shared" si="183"/>
        <v>19.768653581918468</v>
      </c>
      <c r="S368" s="34">
        <f t="shared" si="183"/>
        <v>0.9</v>
      </c>
      <c r="T368" s="34">
        <f t="shared" si="183"/>
        <v>0.9</v>
      </c>
      <c r="U368" s="35">
        <f t="shared" si="183"/>
        <v>2.255932682183813</v>
      </c>
      <c r="V368" s="35">
        <f t="shared" si="183"/>
        <v>2.2559163872014993</v>
      </c>
      <c r="W368" s="36">
        <f t="shared" si="183"/>
        <v>2.9864756288583827</v>
      </c>
      <c r="X368" s="36">
        <f t="shared" si="183"/>
        <v>2.9864676019131307</v>
      </c>
      <c r="AG368">
        <f t="shared" si="171"/>
        <v>64.65211239711401</v>
      </c>
      <c r="AH368" s="29">
        <f t="shared" si="184"/>
        <v>2.1948884597457652</v>
      </c>
      <c r="AI368" s="29">
        <f t="shared" si="184"/>
        <v>2.9864756379373119</v>
      </c>
      <c r="AJ368" s="29">
        <f t="shared" si="184"/>
        <v>2.5119495686651399</v>
      </c>
      <c r="AK368" s="29">
        <f t="shared" si="184"/>
        <v>2.5619495748053112</v>
      </c>
      <c r="AL368" s="29">
        <f t="shared" si="184"/>
        <v>1.012768136147173</v>
      </c>
      <c r="AM368" s="30">
        <f t="shared" si="184"/>
        <v>1.012768136147173</v>
      </c>
      <c r="AN368" s="31">
        <f t="shared" si="184"/>
        <v>3.2557966157511191</v>
      </c>
      <c r="AO368" s="32">
        <f t="shared" si="184"/>
        <v>0.89922506086377174</v>
      </c>
      <c r="AP368" s="32">
        <f t="shared" si="184"/>
        <v>0.89922506086377174</v>
      </c>
      <c r="AQ368" s="33">
        <f t="shared" si="184"/>
        <v>6.1232467163483015</v>
      </c>
      <c r="AR368" s="33">
        <f t="shared" si="184"/>
        <v>10.480819822182657</v>
      </c>
      <c r="AS368" s="33">
        <f t="shared" si="184"/>
        <v>19.768653581918468</v>
      </c>
      <c r="AT368" s="34">
        <f t="shared" si="184"/>
        <v>0.9</v>
      </c>
      <c r="AU368" s="34">
        <f t="shared" si="184"/>
        <v>0.9</v>
      </c>
      <c r="AV368" s="35">
        <f t="shared" si="184"/>
        <v>2.255936723748031</v>
      </c>
      <c r="AW368" s="35">
        <f t="shared" si="184"/>
        <v>2.2559318101547028</v>
      </c>
      <c r="AX368" s="36">
        <f t="shared" si="184"/>
        <v>2.9864756427353001</v>
      </c>
      <c r="AY368" s="36">
        <f t="shared" si="184"/>
        <v>2.9864721553940354</v>
      </c>
    </row>
    <row r="369" spans="6:51" x14ac:dyDescent="0.3">
      <c r="F369">
        <v>55</v>
      </c>
      <c r="G369" s="29">
        <f t="shared" si="183"/>
        <v>2.1948884448834818</v>
      </c>
      <c r="H369" s="29">
        <f t="shared" si="183"/>
        <v>2.9864755667345984</v>
      </c>
      <c r="I369" s="29">
        <f t="shared" si="183"/>
        <v>2.5119494210656788</v>
      </c>
      <c r="J369" s="29">
        <f t="shared" si="183"/>
        <v>2.5619494928782212</v>
      </c>
      <c r="K369" s="29">
        <f t="shared" si="183"/>
        <v>1.012768136147173</v>
      </c>
      <c r="L369" s="30">
        <f t="shared" si="183"/>
        <v>1.012768136147173</v>
      </c>
      <c r="M369" s="31">
        <f t="shared" si="183"/>
        <v>3.2529851542865424</v>
      </c>
      <c r="N369" s="32">
        <f t="shared" si="183"/>
        <v>0.89922506086377174</v>
      </c>
      <c r="O369" s="32">
        <f t="shared" si="183"/>
        <v>0.89922506086377174</v>
      </c>
      <c r="P369" s="33">
        <f t="shared" si="183"/>
        <v>6.1232467163483015</v>
      </c>
      <c r="Q369" s="33">
        <f t="shared" si="183"/>
        <v>10.480819822182657</v>
      </c>
      <c r="R369" s="33">
        <f t="shared" si="183"/>
        <v>19.768653581918468</v>
      </c>
      <c r="S369" s="34">
        <f t="shared" si="183"/>
        <v>0.9</v>
      </c>
      <c r="T369" s="34">
        <f t="shared" si="183"/>
        <v>0.9</v>
      </c>
      <c r="U369" s="35">
        <f t="shared" si="183"/>
        <v>2.2559334304792489</v>
      </c>
      <c r="V369" s="35">
        <f t="shared" si="183"/>
        <v>2.2559190634924988</v>
      </c>
      <c r="W369" s="36">
        <f t="shared" si="183"/>
        <v>2.9864756310227785</v>
      </c>
      <c r="X369" s="36">
        <f t="shared" si="183"/>
        <v>2.9864683205699682</v>
      </c>
      <c r="AG369">
        <f t="shared" si="171"/>
        <v>65.339447634071149</v>
      </c>
      <c r="AH369" s="29">
        <f t="shared" si="184"/>
        <v>2.1948884601539826</v>
      </c>
      <c r="AI369" s="29">
        <f t="shared" si="184"/>
        <v>2.9864756396487353</v>
      </c>
      <c r="AJ369" s="29">
        <f t="shared" si="184"/>
        <v>2.5119495714251769</v>
      </c>
      <c r="AK369" s="29">
        <f t="shared" si="184"/>
        <v>2.5619495767543352</v>
      </c>
      <c r="AL369" s="29">
        <f t="shared" si="184"/>
        <v>1.012768136147173</v>
      </c>
      <c r="AM369" s="30">
        <f t="shared" si="184"/>
        <v>1.012768136147173</v>
      </c>
      <c r="AN369" s="31">
        <f t="shared" si="184"/>
        <v>3.2559112415816083</v>
      </c>
      <c r="AO369" s="32">
        <f t="shared" si="184"/>
        <v>0.89922506086377174</v>
      </c>
      <c r="AP369" s="32">
        <f t="shared" si="184"/>
        <v>0.89922506086377174</v>
      </c>
      <c r="AQ369" s="33">
        <f t="shared" si="184"/>
        <v>6.1232467163483015</v>
      </c>
      <c r="AR369" s="33">
        <f t="shared" si="184"/>
        <v>10.480819822182657</v>
      </c>
      <c r="AS369" s="33">
        <f t="shared" si="184"/>
        <v>19.768653581918468</v>
      </c>
      <c r="AT369" s="34">
        <f t="shared" si="184"/>
        <v>0.9</v>
      </c>
      <c r="AU369" s="34">
        <f t="shared" si="184"/>
        <v>0.9</v>
      </c>
      <c r="AV369" s="35">
        <f t="shared" si="184"/>
        <v>2.2559368199186958</v>
      </c>
      <c r="AW369" s="35">
        <f t="shared" si="184"/>
        <v>2.2559322256352865</v>
      </c>
      <c r="AX369" s="36">
        <f t="shared" si="184"/>
        <v>2.9864756431965827</v>
      </c>
      <c r="AY369" s="36">
        <f t="shared" si="184"/>
        <v>2.9864723023804167</v>
      </c>
    </row>
    <row r="370" spans="6:51" x14ac:dyDescent="0.3">
      <c r="F370">
        <v>56</v>
      </c>
      <c r="G370" s="29">
        <f t="shared" si="183"/>
        <v>2.1948884478955741</v>
      </c>
      <c r="H370" s="29">
        <f t="shared" si="183"/>
        <v>2.9864755817349158</v>
      </c>
      <c r="I370" s="29">
        <f t="shared" si="183"/>
        <v>2.5119494564684328</v>
      </c>
      <c r="J370" s="29">
        <f t="shared" si="183"/>
        <v>2.5619495102516447</v>
      </c>
      <c r="K370" s="29">
        <f t="shared" si="183"/>
        <v>1.012768136147173</v>
      </c>
      <c r="L370" s="30">
        <f t="shared" si="183"/>
        <v>1.012768136147173</v>
      </c>
      <c r="M370" s="31">
        <f t="shared" si="183"/>
        <v>3.2534261501491648</v>
      </c>
      <c r="N370" s="32">
        <f t="shared" si="183"/>
        <v>0.89922506086377174</v>
      </c>
      <c r="O370" s="32">
        <f t="shared" si="183"/>
        <v>0.89922506086377174</v>
      </c>
      <c r="P370" s="33">
        <f t="shared" si="183"/>
        <v>6.1232467163483015</v>
      </c>
      <c r="Q370" s="33">
        <f t="shared" si="183"/>
        <v>10.480819822182657</v>
      </c>
      <c r="R370" s="33">
        <f t="shared" si="183"/>
        <v>19.768653581918468</v>
      </c>
      <c r="S370" s="34">
        <f t="shared" si="183"/>
        <v>0.9</v>
      </c>
      <c r="T370" s="34">
        <f t="shared" si="183"/>
        <v>0.9</v>
      </c>
      <c r="U370" s="35">
        <f t="shared" si="183"/>
        <v>2.2559340586054777</v>
      </c>
      <c r="V370" s="35">
        <f t="shared" si="183"/>
        <v>2.2559213546398165</v>
      </c>
      <c r="W370" s="36">
        <f t="shared" si="183"/>
        <v>2.9864756329274722</v>
      </c>
      <c r="X370" s="36">
        <f t="shared" si="183"/>
        <v>2.9864689517530119</v>
      </c>
      <c r="AG370">
        <f t="shared" si="171"/>
        <v>65.972796971304959</v>
      </c>
      <c r="AH370" s="29">
        <f t="shared" si="184"/>
        <v>2.1948884604964887</v>
      </c>
      <c r="AI370" s="29">
        <f t="shared" si="184"/>
        <v>2.9864756410586399</v>
      </c>
      <c r="AJ370" s="29">
        <f t="shared" si="184"/>
        <v>2.5119495736596336</v>
      </c>
      <c r="AK370" s="29">
        <f t="shared" si="184"/>
        <v>2.5619495783591661</v>
      </c>
      <c r="AL370" s="29">
        <f t="shared" si="184"/>
        <v>1.012768136147173</v>
      </c>
      <c r="AM370" s="30">
        <f t="shared" si="184"/>
        <v>1.012768136147173</v>
      </c>
      <c r="AN370" s="31">
        <f t="shared" si="184"/>
        <v>3.2560105091749865</v>
      </c>
      <c r="AO370" s="32">
        <f t="shared" si="184"/>
        <v>0.89922506086377174</v>
      </c>
      <c r="AP370" s="32">
        <f t="shared" si="184"/>
        <v>0.89922506086377174</v>
      </c>
      <c r="AQ370" s="33">
        <f t="shared" si="184"/>
        <v>6.1232467163483015</v>
      </c>
      <c r="AR370" s="33">
        <f t="shared" si="184"/>
        <v>10.480819822182657</v>
      </c>
      <c r="AS370" s="33">
        <f t="shared" si="184"/>
        <v>19.768653581918468</v>
      </c>
      <c r="AT370" s="34">
        <f t="shared" si="184"/>
        <v>0.9</v>
      </c>
      <c r="AU370" s="34">
        <f t="shared" si="184"/>
        <v>0.9</v>
      </c>
      <c r="AV370" s="35">
        <f t="shared" si="184"/>
        <v>2.2559369005581207</v>
      </c>
      <c r="AW370" s="35">
        <f t="shared" si="184"/>
        <v>2.2559325777394248</v>
      </c>
      <c r="AX370" s="36">
        <f t="shared" si="184"/>
        <v>2.9864756435957558</v>
      </c>
      <c r="AY370" s="36">
        <f t="shared" si="184"/>
        <v>2.9864724291178817</v>
      </c>
    </row>
    <row r="371" spans="6:51" x14ac:dyDescent="0.3">
      <c r="F371">
        <v>57</v>
      </c>
      <c r="G371" s="29">
        <f t="shared" si="183"/>
        <v>2.1948884503625745</v>
      </c>
      <c r="H371" s="29">
        <f t="shared" si="183"/>
        <v>2.9864755939374628</v>
      </c>
      <c r="I371" s="29">
        <f t="shared" si="183"/>
        <v>2.5119494837809366</v>
      </c>
      <c r="J371" s="29">
        <f t="shared" si="183"/>
        <v>2.5619495243457391</v>
      </c>
      <c r="K371" s="29">
        <f t="shared" si="183"/>
        <v>1.012768136147173</v>
      </c>
      <c r="L371" s="30">
        <f t="shared" si="183"/>
        <v>1.012768136147173</v>
      </c>
      <c r="M371" s="31">
        <f t="shared" si="183"/>
        <v>3.2538213114812362</v>
      </c>
      <c r="N371" s="32">
        <f t="shared" si="183"/>
        <v>0.89922506086377174</v>
      </c>
      <c r="O371" s="32">
        <f t="shared" si="183"/>
        <v>0.89922506086377174</v>
      </c>
      <c r="P371" s="33">
        <f t="shared" si="183"/>
        <v>6.1232467163483015</v>
      </c>
      <c r="Q371" s="33">
        <f t="shared" si="183"/>
        <v>10.480819822182657</v>
      </c>
      <c r="R371" s="33">
        <f t="shared" si="183"/>
        <v>19.768653581918468</v>
      </c>
      <c r="S371" s="34">
        <f t="shared" si="183"/>
        <v>0.9</v>
      </c>
      <c r="T371" s="34">
        <f t="shared" si="183"/>
        <v>0.9</v>
      </c>
      <c r="U371" s="35">
        <f t="shared" si="183"/>
        <v>2.2559345876556645</v>
      </c>
      <c r="V371" s="35">
        <f t="shared" si="183"/>
        <v>2.2559233220289743</v>
      </c>
      <c r="W371" s="36">
        <f t="shared" si="183"/>
        <v>2.9864756346101413</v>
      </c>
      <c r="X371" s="36">
        <f t="shared" si="183"/>
        <v>2.98646950795619</v>
      </c>
      <c r="AG371">
        <f t="shared" si="171"/>
        <v>66.556400664824807</v>
      </c>
      <c r="AH371" s="29">
        <f t="shared" si="184"/>
        <v>2.1948884607865047</v>
      </c>
      <c r="AI371" s="29">
        <f t="shared" si="184"/>
        <v>2.9864756422320369</v>
      </c>
      <c r="AJ371" s="29">
        <f t="shared" si="184"/>
        <v>2.5119495754912364</v>
      </c>
      <c r="AK371" s="29">
        <f t="shared" si="184"/>
        <v>2.561949579694252</v>
      </c>
      <c r="AL371" s="29">
        <f t="shared" si="184"/>
        <v>1.012768136147173</v>
      </c>
      <c r="AM371" s="30">
        <f t="shared" si="184"/>
        <v>1.012768136147173</v>
      </c>
      <c r="AN371" s="31">
        <f t="shared" si="184"/>
        <v>3.2560969491389988</v>
      </c>
      <c r="AO371" s="32">
        <f t="shared" si="184"/>
        <v>0.89922506086377174</v>
      </c>
      <c r="AP371" s="32">
        <f t="shared" si="184"/>
        <v>0.89922506086377174</v>
      </c>
      <c r="AQ371" s="33">
        <f t="shared" si="184"/>
        <v>6.1232467163483015</v>
      </c>
      <c r="AR371" s="33">
        <f t="shared" si="184"/>
        <v>10.480819822182657</v>
      </c>
      <c r="AS371" s="33">
        <f t="shared" si="184"/>
        <v>19.768653581918468</v>
      </c>
      <c r="AT371" s="34">
        <f t="shared" si="184"/>
        <v>0.9</v>
      </c>
      <c r="AU371" s="34">
        <f t="shared" si="184"/>
        <v>0.9</v>
      </c>
      <c r="AV371" s="35">
        <f t="shared" si="184"/>
        <v>2.2559369687517421</v>
      </c>
      <c r="AW371" s="35">
        <f t="shared" si="184"/>
        <v>2.2559328783920822</v>
      </c>
      <c r="AX371" s="36">
        <f t="shared" si="184"/>
        <v>2.9864756439432218</v>
      </c>
      <c r="AY371" s="36">
        <f t="shared" si="184"/>
        <v>2.986472539065852</v>
      </c>
    </row>
    <row r="372" spans="6:51" x14ac:dyDescent="0.3">
      <c r="F372">
        <v>58</v>
      </c>
      <c r="G372" s="29">
        <f t="shared" si="183"/>
        <v>2.1948884523986854</v>
      </c>
      <c r="H372" s="29">
        <f t="shared" si="183"/>
        <v>2.9864756039067788</v>
      </c>
      <c r="I372" s="29">
        <f t="shared" si="183"/>
        <v>2.511949505013261</v>
      </c>
      <c r="J372" s="29">
        <f t="shared" si="183"/>
        <v>2.5619495358316895</v>
      </c>
      <c r="K372" s="29">
        <f t="shared" si="183"/>
        <v>1.012768136147173</v>
      </c>
      <c r="L372" s="30">
        <f t="shared" si="183"/>
        <v>1.012768136147173</v>
      </c>
      <c r="M372" s="31">
        <f t="shared" si="183"/>
        <v>3.2541760337441525</v>
      </c>
      <c r="N372" s="32">
        <f t="shared" si="183"/>
        <v>0.89922506086377174</v>
      </c>
      <c r="O372" s="32">
        <f t="shared" si="183"/>
        <v>0.89922506086377174</v>
      </c>
      <c r="P372" s="33">
        <f t="shared" si="183"/>
        <v>6.1232467163483015</v>
      </c>
      <c r="Q372" s="33">
        <f t="shared" si="183"/>
        <v>10.480819822182657</v>
      </c>
      <c r="R372" s="33">
        <f t="shared" si="183"/>
        <v>19.768653581918468</v>
      </c>
      <c r="S372" s="34">
        <f t="shared" si="183"/>
        <v>0.9</v>
      </c>
      <c r="T372" s="34">
        <f t="shared" si="183"/>
        <v>0.9</v>
      </c>
      <c r="U372" s="35">
        <f t="shared" si="183"/>
        <v>2.2559350347486093</v>
      </c>
      <c r="V372" s="35">
        <f t="shared" si="183"/>
        <v>2.2559250164499938</v>
      </c>
      <c r="W372" s="36">
        <f t="shared" si="183"/>
        <v>2.9864756361021838</v>
      </c>
      <c r="X372" s="36">
        <f t="shared" si="183"/>
        <v>2.986469999663024</v>
      </c>
      <c r="AG372">
        <f t="shared" si="171"/>
        <v>67.094165924953685</v>
      </c>
      <c r="AH372" s="29">
        <f t="shared" si="184"/>
        <v>2.1948884610340769</v>
      </c>
      <c r="AI372" s="29">
        <f t="shared" si="184"/>
        <v>2.9864756432175845</v>
      </c>
      <c r="AJ372" s="29">
        <f t="shared" si="184"/>
        <v>2.5119495770093465</v>
      </c>
      <c r="AK372" s="29">
        <f t="shared" si="184"/>
        <v>2.561949580815245</v>
      </c>
      <c r="AL372" s="29">
        <f t="shared" si="184"/>
        <v>1.012768136147173</v>
      </c>
      <c r="AM372" s="30">
        <f t="shared" si="184"/>
        <v>1.012768136147173</v>
      </c>
      <c r="AN372" s="31">
        <f t="shared" si="184"/>
        <v>3.2561725930914376</v>
      </c>
      <c r="AO372" s="32">
        <f t="shared" si="184"/>
        <v>0.89922506086377174</v>
      </c>
      <c r="AP372" s="32">
        <f t="shared" si="184"/>
        <v>0.89922506086377174</v>
      </c>
      <c r="AQ372" s="33">
        <f t="shared" si="184"/>
        <v>6.1232467163483015</v>
      </c>
      <c r="AR372" s="33">
        <f t="shared" si="184"/>
        <v>10.480819822182657</v>
      </c>
      <c r="AS372" s="33">
        <f t="shared" si="184"/>
        <v>19.768653581918468</v>
      </c>
      <c r="AT372" s="34">
        <f t="shared" si="184"/>
        <v>0.9</v>
      </c>
      <c r="AU372" s="34">
        <f t="shared" si="184"/>
        <v>0.9</v>
      </c>
      <c r="AV372" s="35">
        <f t="shared" si="184"/>
        <v>2.2559370268636374</v>
      </c>
      <c r="AW372" s="35">
        <f t="shared" si="184"/>
        <v>2.2559331368605227</v>
      </c>
      <c r="AX372" s="36">
        <f t="shared" si="184"/>
        <v>2.9864756442472751</v>
      </c>
      <c r="AY372" s="36">
        <f t="shared" si="184"/>
        <v>2.9864726349725919</v>
      </c>
    </row>
    <row r="373" spans="6:51" x14ac:dyDescent="0.3">
      <c r="F373">
        <v>59</v>
      </c>
      <c r="G373" s="29">
        <f t="shared" si="183"/>
        <v>2.1948884540914491</v>
      </c>
      <c r="H373" s="29">
        <f t="shared" si="183"/>
        <v>2.9864756120859646</v>
      </c>
      <c r="I373" s="29">
        <f t="shared" si="183"/>
        <v>2.5119495216421082</v>
      </c>
      <c r="J373" s="29">
        <f t="shared" si="183"/>
        <v>2.561949545233996</v>
      </c>
      <c r="K373" s="29">
        <f t="shared" si="183"/>
        <v>1.012768136147173</v>
      </c>
      <c r="L373" s="30">
        <f t="shared" si="183"/>
        <v>1.012768136147173</v>
      </c>
      <c r="M373" s="31">
        <f t="shared" si="183"/>
        <v>3.2544950177317351</v>
      </c>
      <c r="N373" s="32">
        <f t="shared" si="183"/>
        <v>0.89922506086377174</v>
      </c>
      <c r="O373" s="32">
        <f t="shared" si="183"/>
        <v>0.89922506086377174</v>
      </c>
      <c r="P373" s="33">
        <f t="shared" si="183"/>
        <v>6.1232467163483015</v>
      </c>
      <c r="Q373" s="33">
        <f t="shared" si="183"/>
        <v>10.480819822182657</v>
      </c>
      <c r="R373" s="33">
        <f t="shared" si="183"/>
        <v>19.768653581918468</v>
      </c>
      <c r="S373" s="34">
        <f t="shared" si="183"/>
        <v>0.9</v>
      </c>
      <c r="T373" s="34">
        <f t="shared" si="183"/>
        <v>0.9</v>
      </c>
      <c r="U373" s="35">
        <f t="shared" si="183"/>
        <v>2.2559354138229932</v>
      </c>
      <c r="V373" s="35">
        <f t="shared" si="183"/>
        <v>2.2559264800495784</v>
      </c>
      <c r="W373" s="36">
        <f t="shared" si="183"/>
        <v>2.9864756374298862</v>
      </c>
      <c r="X373" s="36">
        <f t="shared" si="183"/>
        <v>2.9864704357019605</v>
      </c>
      <c r="AG373">
        <f t="shared" si="171"/>
        <v>67.589693074991615</v>
      </c>
      <c r="AH373" s="29">
        <f t="shared" si="184"/>
        <v>2.1948884612469475</v>
      </c>
      <c r="AI373" s="29">
        <f t="shared" si="184"/>
        <v>2.9864756440522147</v>
      </c>
      <c r="AJ373" s="29">
        <f t="shared" si="184"/>
        <v>2.5119495782801318</v>
      </c>
      <c r="AK373" s="29">
        <f t="shared" si="184"/>
        <v>2.5619495817643392</v>
      </c>
      <c r="AL373" s="29">
        <f t="shared" si="184"/>
        <v>1.012768136147173</v>
      </c>
      <c r="AM373" s="30">
        <f t="shared" si="184"/>
        <v>1.012768136147173</v>
      </c>
      <c r="AN373" s="31">
        <f t="shared" si="184"/>
        <v>3.2562390869906661</v>
      </c>
      <c r="AO373" s="32">
        <f t="shared" si="184"/>
        <v>0.89922506086377174</v>
      </c>
      <c r="AP373" s="32">
        <f t="shared" si="184"/>
        <v>0.89922506086377174</v>
      </c>
      <c r="AQ373" s="33">
        <f t="shared" si="184"/>
        <v>6.1232467163483015</v>
      </c>
      <c r="AR373" s="33">
        <f t="shared" si="184"/>
        <v>10.480819822182657</v>
      </c>
      <c r="AS373" s="33">
        <f t="shared" si="184"/>
        <v>19.768653581918468</v>
      </c>
      <c r="AT373" s="34">
        <f t="shared" si="184"/>
        <v>0.9</v>
      </c>
      <c r="AU373" s="34">
        <f t="shared" si="184"/>
        <v>0.9</v>
      </c>
      <c r="AV373" s="35">
        <f t="shared" si="184"/>
        <v>2.2559370767275331</v>
      </c>
      <c r="AW373" s="35">
        <f t="shared" si="184"/>
        <v>2.2559333604289211</v>
      </c>
      <c r="AX373" s="36">
        <f t="shared" si="184"/>
        <v>2.9864756445145959</v>
      </c>
      <c r="AY373" s="36">
        <f t="shared" si="184"/>
        <v>2.9864727190442206</v>
      </c>
    </row>
    <row r="374" spans="6:51" x14ac:dyDescent="0.3">
      <c r="F374">
        <v>60</v>
      </c>
      <c r="G374" s="29">
        <f t="shared" si="183"/>
        <v>2.19488845550852</v>
      </c>
      <c r="H374" s="29">
        <f t="shared" si="183"/>
        <v>2.9864756188242523</v>
      </c>
      <c r="I374" s="29">
        <f t="shared" si="183"/>
        <v>2.5119495347602143</v>
      </c>
      <c r="J374" s="29">
        <f t="shared" ref="J374:X374" si="185">J$160+J302</f>
        <v>2.5619495529643501</v>
      </c>
      <c r="K374" s="29">
        <f t="shared" si="185"/>
        <v>1.012768136147173</v>
      </c>
      <c r="L374" s="30">
        <f t="shared" si="185"/>
        <v>1.012768136147173</v>
      </c>
      <c r="M374" s="31">
        <f t="shared" si="185"/>
        <v>3.2547823652054237</v>
      </c>
      <c r="N374" s="32">
        <f t="shared" si="185"/>
        <v>0.89922506086377174</v>
      </c>
      <c r="O374" s="32">
        <f t="shared" si="185"/>
        <v>0.89922506086377174</v>
      </c>
      <c r="P374" s="33">
        <f t="shared" si="185"/>
        <v>6.1232467163483015</v>
      </c>
      <c r="Q374" s="33">
        <f t="shared" si="185"/>
        <v>10.480819822182657</v>
      </c>
      <c r="R374" s="33">
        <f t="shared" si="185"/>
        <v>19.768653581918468</v>
      </c>
      <c r="S374" s="34">
        <f t="shared" si="185"/>
        <v>0.9</v>
      </c>
      <c r="T374" s="34">
        <f t="shared" si="185"/>
        <v>0.9</v>
      </c>
      <c r="U374" s="35">
        <f t="shared" si="185"/>
        <v>2.2559357362647408</v>
      </c>
      <c r="V374" s="35">
        <f t="shared" si="185"/>
        <v>2.2559277479032644</v>
      </c>
      <c r="W374" s="36">
        <f t="shared" si="185"/>
        <v>2.9864756386153521</v>
      </c>
      <c r="X374" s="36">
        <f t="shared" si="185"/>
        <v>2.986470823533856</v>
      </c>
      <c r="AG374">
        <f t="shared" si="171"/>
        <v>68.046299655278801</v>
      </c>
      <c r="AH374" s="29">
        <f t="shared" si="184"/>
        <v>2.1948884614311615</v>
      </c>
      <c r="AI374" s="29">
        <f t="shared" si="184"/>
        <v>2.9864756447643206</v>
      </c>
      <c r="AJ374" s="29">
        <f t="shared" si="184"/>
        <v>2.5119495793533493</v>
      </c>
      <c r="AK374" s="29">
        <f t="shared" ref="AK374:AY374" si="186">AK$160+AK302</f>
        <v>2.5619495825739458</v>
      </c>
      <c r="AL374" s="29">
        <f t="shared" si="186"/>
        <v>1.012768136147173</v>
      </c>
      <c r="AM374" s="30">
        <f t="shared" si="186"/>
        <v>1.012768136147173</v>
      </c>
      <c r="AN374" s="31">
        <f t="shared" si="186"/>
        <v>3.2562977757021749</v>
      </c>
      <c r="AO374" s="32">
        <f t="shared" si="186"/>
        <v>0.89922506086377174</v>
      </c>
      <c r="AP374" s="32">
        <f t="shared" si="186"/>
        <v>0.89922506086377174</v>
      </c>
      <c r="AQ374" s="33">
        <f t="shared" si="186"/>
        <v>6.1232467163483015</v>
      </c>
      <c r="AR374" s="33">
        <f t="shared" si="186"/>
        <v>10.480819822182657</v>
      </c>
      <c r="AS374" s="33">
        <f t="shared" si="186"/>
        <v>19.768653581918468</v>
      </c>
      <c r="AT374" s="34">
        <f t="shared" si="186"/>
        <v>0.9</v>
      </c>
      <c r="AU374" s="34">
        <f t="shared" si="186"/>
        <v>0.9</v>
      </c>
      <c r="AV374" s="35">
        <f t="shared" si="186"/>
        <v>2.2559371197820033</v>
      </c>
      <c r="AW374" s="35">
        <f t="shared" si="186"/>
        <v>2.2559335548832293</v>
      </c>
      <c r="AX374" s="36">
        <f t="shared" si="186"/>
        <v>2.9864756447506191</v>
      </c>
      <c r="AY374" s="36">
        <f t="shared" si="186"/>
        <v>2.9864727930687089</v>
      </c>
    </row>
    <row r="375" spans="6:51" x14ac:dyDescent="0.3">
      <c r="F375">
        <v>61</v>
      </c>
      <c r="G375" s="29">
        <f t="shared" ref="G375:X384" si="187">G$160+G303</f>
        <v>2.194888456702591</v>
      </c>
      <c r="H375" s="29">
        <f t="shared" si="187"/>
        <v>2.9864756243980191</v>
      </c>
      <c r="I375" s="29">
        <f t="shared" si="187"/>
        <v>2.5119495451819347</v>
      </c>
      <c r="J375" s="29">
        <f t="shared" si="187"/>
        <v>2.5619495593473069</v>
      </c>
      <c r="K375" s="29">
        <f t="shared" si="187"/>
        <v>1.012768136147173</v>
      </c>
      <c r="L375" s="30">
        <f t="shared" si="187"/>
        <v>1.012768136147173</v>
      </c>
      <c r="M375" s="31">
        <f t="shared" si="187"/>
        <v>3.2550416606833865</v>
      </c>
      <c r="N375" s="32">
        <f t="shared" si="187"/>
        <v>0.89922506086377174</v>
      </c>
      <c r="O375" s="32">
        <f t="shared" si="187"/>
        <v>0.89922506086377174</v>
      </c>
      <c r="P375" s="33">
        <f t="shared" si="187"/>
        <v>6.1232467163483015</v>
      </c>
      <c r="Q375" s="33">
        <f t="shared" si="187"/>
        <v>10.480819822182657</v>
      </c>
      <c r="R375" s="33">
        <f t="shared" si="187"/>
        <v>19.768653581918468</v>
      </c>
      <c r="S375" s="34">
        <f t="shared" si="187"/>
        <v>0.9</v>
      </c>
      <c r="T375" s="34">
        <f t="shared" si="187"/>
        <v>0.9</v>
      </c>
      <c r="U375" s="35">
        <f t="shared" si="187"/>
        <v>2.2559360114041107</v>
      </c>
      <c r="V375" s="35">
        <f t="shared" si="187"/>
        <v>2.2559288492851022</v>
      </c>
      <c r="W375" s="36">
        <f t="shared" si="187"/>
        <v>2.9864756396772463</v>
      </c>
      <c r="X375" s="36">
        <f t="shared" si="187"/>
        <v>2.9864711694854398</v>
      </c>
      <c r="AG375">
        <f t="shared" si="171"/>
        <v>68.467042634035067</v>
      </c>
      <c r="AH375" s="29">
        <f t="shared" ref="AH375:AY384" si="188">AH$160+AH303</f>
        <v>2.1948884615914972</v>
      </c>
      <c r="AI375" s="29">
        <f t="shared" si="188"/>
        <v>2.9864756453759922</v>
      </c>
      <c r="AJ375" s="29">
        <f t="shared" si="188"/>
        <v>2.5119495802669434</v>
      </c>
      <c r="AK375" s="29">
        <f t="shared" si="188"/>
        <v>2.5619495832692598</v>
      </c>
      <c r="AL375" s="29">
        <f t="shared" si="188"/>
        <v>1.012768136147173</v>
      </c>
      <c r="AM375" s="30">
        <f t="shared" si="188"/>
        <v>1.012768136147173</v>
      </c>
      <c r="AN375" s="31">
        <f t="shared" si="188"/>
        <v>3.2563497667933734</v>
      </c>
      <c r="AO375" s="32">
        <f t="shared" si="188"/>
        <v>0.89922506086377174</v>
      </c>
      <c r="AP375" s="32">
        <f t="shared" si="188"/>
        <v>0.89922506086377174</v>
      </c>
      <c r="AQ375" s="33">
        <f t="shared" si="188"/>
        <v>6.1232467163483015</v>
      </c>
      <c r="AR375" s="33">
        <f t="shared" si="188"/>
        <v>10.480819822182657</v>
      </c>
      <c r="AS375" s="33">
        <f t="shared" si="188"/>
        <v>19.768653581918468</v>
      </c>
      <c r="AT375" s="34">
        <f t="shared" si="188"/>
        <v>0.9</v>
      </c>
      <c r="AU375" s="34">
        <f t="shared" si="188"/>
        <v>0.9</v>
      </c>
      <c r="AV375" s="35">
        <f t="shared" si="188"/>
        <v>2.2559371571675393</v>
      </c>
      <c r="AW375" s="35">
        <f t="shared" si="188"/>
        <v>2.2559337248643594</v>
      </c>
      <c r="AX375" s="36">
        <f t="shared" si="188"/>
        <v>2.9864756449598042</v>
      </c>
      <c r="AY375" s="36">
        <f t="shared" si="188"/>
        <v>2.9864728585080123</v>
      </c>
    </row>
    <row r="376" spans="6:51" x14ac:dyDescent="0.3">
      <c r="F376">
        <v>62</v>
      </c>
      <c r="G376" s="29">
        <f t="shared" si="187"/>
        <v>2.194888457715015</v>
      </c>
      <c r="H376" s="29">
        <f t="shared" si="187"/>
        <v>2.9864756290268657</v>
      </c>
      <c r="I376" s="29">
        <f t="shared" si="187"/>
        <v>2.5119495535183924</v>
      </c>
      <c r="J376" s="29">
        <f t="shared" si="187"/>
        <v>2.5619495646398227</v>
      </c>
      <c r="K376" s="29">
        <f t="shared" si="187"/>
        <v>1.012768136147173</v>
      </c>
      <c r="L376" s="30">
        <f t="shared" si="187"/>
        <v>1.012768136147173</v>
      </c>
      <c r="M376" s="31">
        <f t="shared" si="187"/>
        <v>3.2552760414623516</v>
      </c>
      <c r="N376" s="32">
        <f t="shared" si="187"/>
        <v>0.89922506086377174</v>
      </c>
      <c r="O376" s="32">
        <f t="shared" si="187"/>
        <v>0.89922506086377174</v>
      </c>
      <c r="P376" s="33">
        <f t="shared" si="187"/>
        <v>6.1232467163483015</v>
      </c>
      <c r="Q376" s="33">
        <f t="shared" si="187"/>
        <v>10.480819822182657</v>
      </c>
      <c r="R376" s="33">
        <f t="shared" si="187"/>
        <v>19.768653581918468</v>
      </c>
      <c r="S376" s="34">
        <f t="shared" si="187"/>
        <v>0.9</v>
      </c>
      <c r="T376" s="34">
        <f t="shared" si="187"/>
        <v>0.9</v>
      </c>
      <c r="U376" s="35">
        <f t="shared" si="187"/>
        <v>2.2559362469108031</v>
      </c>
      <c r="V376" s="35">
        <f t="shared" si="187"/>
        <v>2.2559298086959374</v>
      </c>
      <c r="W376" s="36">
        <f t="shared" si="187"/>
        <v>2.9864756406313937</v>
      </c>
      <c r="X376" s="36">
        <f t="shared" si="187"/>
        <v>2.9864714789396096</v>
      </c>
      <c r="AG376">
        <f t="shared" si="171"/>
        <v>68.854738873676126</v>
      </c>
      <c r="AH376" s="29">
        <f t="shared" si="188"/>
        <v>2.1948884617317717</v>
      </c>
      <c r="AI376" s="29">
        <f t="shared" si="188"/>
        <v>2.9864756459046062</v>
      </c>
      <c r="AJ376" s="29">
        <f t="shared" si="188"/>
        <v>2.5119495810502293</v>
      </c>
      <c r="AK376" s="29">
        <f t="shared" si="188"/>
        <v>2.5619495838700885</v>
      </c>
      <c r="AL376" s="29">
        <f t="shared" si="188"/>
        <v>1.012768136147173</v>
      </c>
      <c r="AM376" s="30">
        <f t="shared" si="188"/>
        <v>1.012768136147173</v>
      </c>
      <c r="AN376" s="31">
        <f t="shared" si="188"/>
        <v>3.2563959791524222</v>
      </c>
      <c r="AO376" s="32">
        <f t="shared" si="188"/>
        <v>0.89922506086377174</v>
      </c>
      <c r="AP376" s="32">
        <f t="shared" si="188"/>
        <v>0.89922506086377174</v>
      </c>
      <c r="AQ376" s="33">
        <f t="shared" si="188"/>
        <v>6.1232467163483015</v>
      </c>
      <c r="AR376" s="33">
        <f t="shared" si="188"/>
        <v>10.480819822182657</v>
      </c>
      <c r="AS376" s="33">
        <f t="shared" si="188"/>
        <v>19.768653581918468</v>
      </c>
      <c r="AT376" s="34">
        <f t="shared" si="188"/>
        <v>0.9</v>
      </c>
      <c r="AU376" s="34">
        <f t="shared" si="188"/>
        <v>0.9</v>
      </c>
      <c r="AV376" s="35">
        <f t="shared" si="188"/>
        <v>2.2559371897971765</v>
      </c>
      <c r="AW376" s="35">
        <f t="shared" si="188"/>
        <v>2.2559338741286576</v>
      </c>
      <c r="AX376" s="36">
        <f t="shared" si="188"/>
        <v>2.9864756451458403</v>
      </c>
      <c r="AY376" s="36">
        <f t="shared" si="188"/>
        <v>2.9864729165673505</v>
      </c>
    </row>
    <row r="377" spans="6:51" x14ac:dyDescent="0.3">
      <c r="F377">
        <v>63</v>
      </c>
      <c r="G377" s="29">
        <f t="shared" si="187"/>
        <v>2.1948884585784754</v>
      </c>
      <c r="H377" s="29">
        <f t="shared" si="187"/>
        <v>2.9864756328859721</v>
      </c>
      <c r="I377" s="29">
        <f t="shared" si="187"/>
        <v>2.5119495602313178</v>
      </c>
      <c r="J377" s="29">
        <f t="shared" si="187"/>
        <v>2.5619495690461895</v>
      </c>
      <c r="K377" s="29">
        <f t="shared" si="187"/>
        <v>1.012768136147173</v>
      </c>
      <c r="L377" s="30">
        <f t="shared" si="187"/>
        <v>1.012768136147173</v>
      </c>
      <c r="M377" s="31">
        <f t="shared" si="187"/>
        <v>3.2554882576316868</v>
      </c>
      <c r="N377" s="32">
        <f t="shared" si="187"/>
        <v>0.89922506086377174</v>
      </c>
      <c r="O377" s="32">
        <f t="shared" si="187"/>
        <v>0.89922506086377174</v>
      </c>
      <c r="P377" s="33">
        <f t="shared" si="187"/>
        <v>6.1232467163483015</v>
      </c>
      <c r="Q377" s="33">
        <f t="shared" si="187"/>
        <v>10.480819822182657</v>
      </c>
      <c r="R377" s="33">
        <f t="shared" si="187"/>
        <v>19.768653581918468</v>
      </c>
      <c r="S377" s="34">
        <f t="shared" si="187"/>
        <v>0.9</v>
      </c>
      <c r="T377" s="34">
        <f t="shared" si="187"/>
        <v>0.9</v>
      </c>
      <c r="U377" s="35">
        <f t="shared" si="187"/>
        <v>2.2559364491089715</v>
      </c>
      <c r="V377" s="35">
        <f t="shared" si="187"/>
        <v>2.2559306466985047</v>
      </c>
      <c r="W377" s="36">
        <f t="shared" si="187"/>
        <v>2.9864756414912641</v>
      </c>
      <c r="X377" s="36">
        <f t="shared" si="187"/>
        <v>2.9864717564910999</v>
      </c>
      <c r="AG377">
        <f t="shared" si="171"/>
        <v>69.211983989628195</v>
      </c>
      <c r="AH377" s="29">
        <f t="shared" si="188"/>
        <v>2.1948884618550655</v>
      </c>
      <c r="AI377" s="29">
        <f t="shared" si="188"/>
        <v>2.9864756463639708</v>
      </c>
      <c r="AJ377" s="29">
        <f t="shared" si="188"/>
        <v>2.5119495817261255</v>
      </c>
      <c r="AK377" s="29">
        <f t="shared" si="188"/>
        <v>2.5619495843921607</v>
      </c>
      <c r="AL377" s="29">
        <f t="shared" si="188"/>
        <v>1.012768136147173</v>
      </c>
      <c r="AM377" s="30">
        <f t="shared" si="188"/>
        <v>1.012768136147173</v>
      </c>
      <c r="AN377" s="31">
        <f t="shared" si="188"/>
        <v>3.2564371803976258</v>
      </c>
      <c r="AO377" s="32">
        <f t="shared" si="188"/>
        <v>0.89922506086377174</v>
      </c>
      <c r="AP377" s="32">
        <f t="shared" si="188"/>
        <v>0.89922506086377174</v>
      </c>
      <c r="AQ377" s="33">
        <f t="shared" si="188"/>
        <v>6.1232467163483015</v>
      </c>
      <c r="AR377" s="33">
        <f t="shared" si="188"/>
        <v>10.480819822182657</v>
      </c>
      <c r="AS377" s="33">
        <f t="shared" si="188"/>
        <v>19.768653581918468</v>
      </c>
      <c r="AT377" s="34">
        <f t="shared" si="188"/>
        <v>0.9</v>
      </c>
      <c r="AU377" s="34">
        <f t="shared" si="188"/>
        <v>0.9</v>
      </c>
      <c r="AV377" s="35">
        <f t="shared" si="188"/>
        <v>2.2559372184085182</v>
      </c>
      <c r="AW377" s="35">
        <f t="shared" si="188"/>
        <v>2.2559340057422501</v>
      </c>
      <c r="AX377" s="36">
        <f t="shared" si="188"/>
        <v>2.9864756453118027</v>
      </c>
      <c r="AY377" s="36">
        <f t="shared" si="188"/>
        <v>2.9864729682478677</v>
      </c>
    </row>
    <row r="378" spans="6:51" x14ac:dyDescent="0.3">
      <c r="F378">
        <v>64</v>
      </c>
      <c r="G378" s="29">
        <f t="shared" si="187"/>
        <v>2.1948884593189906</v>
      </c>
      <c r="H378" s="29">
        <f t="shared" si="187"/>
        <v>2.9864756361156264</v>
      </c>
      <c r="I378" s="29">
        <f t="shared" si="187"/>
        <v>2.5119495656718938</v>
      </c>
      <c r="J378" s="29">
        <f t="shared" si="187"/>
        <v>2.5619495727294996</v>
      </c>
      <c r="K378" s="29">
        <f t="shared" si="187"/>
        <v>1.012768136147173</v>
      </c>
      <c r="L378" s="30">
        <f t="shared" si="187"/>
        <v>1.012768136147173</v>
      </c>
      <c r="M378" s="31">
        <f t="shared" si="187"/>
        <v>3.2556807235693626</v>
      </c>
      <c r="N378" s="32">
        <f t="shared" si="187"/>
        <v>0.89922506086377174</v>
      </c>
      <c r="O378" s="32">
        <f t="shared" si="187"/>
        <v>0.89922506086377174</v>
      </c>
      <c r="P378" s="33">
        <f t="shared" si="187"/>
        <v>6.1232467163483015</v>
      </c>
      <c r="Q378" s="33">
        <f t="shared" si="187"/>
        <v>10.480819822182657</v>
      </c>
      <c r="R378" s="33">
        <f t="shared" si="187"/>
        <v>19.768653581918468</v>
      </c>
      <c r="S378" s="34">
        <f t="shared" si="187"/>
        <v>0.9</v>
      </c>
      <c r="T378" s="34">
        <f t="shared" si="187"/>
        <v>0.9</v>
      </c>
      <c r="U378" s="35">
        <f t="shared" si="187"/>
        <v>2.2559366232291431</v>
      </c>
      <c r="V378" s="35">
        <f t="shared" si="187"/>
        <v>2.2559313805974899</v>
      </c>
      <c r="W378" s="36">
        <f t="shared" si="187"/>
        <v>2.9864756422683669</v>
      </c>
      <c r="X378" s="36">
        <f t="shared" si="187"/>
        <v>2.9864720060742709</v>
      </c>
      <c r="AG378">
        <f t="shared" si="171"/>
        <v>69.541169727900453</v>
      </c>
      <c r="AH378" s="29">
        <f t="shared" si="188"/>
        <v>2.1948884619638882</v>
      </c>
      <c r="AI378" s="29">
        <f t="shared" si="188"/>
        <v>2.9864756467651632</v>
      </c>
      <c r="AJ378" s="29">
        <f t="shared" si="188"/>
        <v>2.5119495823127478</v>
      </c>
      <c r="AK378" s="29">
        <f t="shared" si="188"/>
        <v>2.5619495848480902</v>
      </c>
      <c r="AL378" s="29">
        <f t="shared" si="188"/>
        <v>1.012768136147173</v>
      </c>
      <c r="AM378" s="30">
        <f t="shared" si="188"/>
        <v>1.012768136147173</v>
      </c>
      <c r="AN378" s="31">
        <f t="shared" si="188"/>
        <v>3.2564740159217513</v>
      </c>
      <c r="AO378" s="32">
        <f t="shared" si="188"/>
        <v>0.89922506086377174</v>
      </c>
      <c r="AP378" s="32">
        <f t="shared" si="188"/>
        <v>0.89922506086377174</v>
      </c>
      <c r="AQ378" s="33">
        <f t="shared" si="188"/>
        <v>6.1232467163483015</v>
      </c>
      <c r="AR378" s="33">
        <f t="shared" si="188"/>
        <v>10.480819822182657</v>
      </c>
      <c r="AS378" s="33">
        <f t="shared" si="188"/>
        <v>19.768653581918468</v>
      </c>
      <c r="AT378" s="34">
        <f t="shared" si="188"/>
        <v>0.9</v>
      </c>
      <c r="AU378" s="34">
        <f t="shared" si="188"/>
        <v>0.9</v>
      </c>
      <c r="AV378" s="35">
        <f t="shared" si="188"/>
        <v>2.2559372436025011</v>
      </c>
      <c r="AW378" s="35">
        <f t="shared" si="188"/>
        <v>2.2559341222276248</v>
      </c>
      <c r="AX378" s="36">
        <f t="shared" si="188"/>
        <v>2.9864756454602741</v>
      </c>
      <c r="AY378" s="36">
        <f t="shared" si="188"/>
        <v>2.9864730143870801</v>
      </c>
    </row>
    <row r="379" spans="6:51" x14ac:dyDescent="0.3">
      <c r="F379">
        <v>65</v>
      </c>
      <c r="G379" s="29">
        <f t="shared" si="187"/>
        <v>2.1948884599574052</v>
      </c>
      <c r="H379" s="29">
        <f t="shared" si="187"/>
        <v>2.9864756388286038</v>
      </c>
      <c r="I379" s="29">
        <f t="shared" si="187"/>
        <v>2.5119495701089578</v>
      </c>
      <c r="J379" s="29">
        <f t="shared" si="187"/>
        <v>2.5619495758204804</v>
      </c>
      <c r="K379" s="29">
        <f t="shared" si="187"/>
        <v>1.012768136147173</v>
      </c>
      <c r="L379" s="30">
        <f t="shared" si="187"/>
        <v>1.012768136147173</v>
      </c>
      <c r="M379" s="31">
        <f t="shared" si="187"/>
        <v>3.2558555621814249</v>
      </c>
      <c r="N379" s="32">
        <f t="shared" si="187"/>
        <v>0.89922506086377174</v>
      </c>
      <c r="O379" s="32">
        <f t="shared" si="187"/>
        <v>0.89922506086377174</v>
      </c>
      <c r="P379" s="33">
        <f t="shared" si="187"/>
        <v>6.1232467163483015</v>
      </c>
      <c r="Q379" s="33">
        <f t="shared" si="187"/>
        <v>10.480819822182657</v>
      </c>
      <c r="R379" s="33">
        <f t="shared" si="187"/>
        <v>19.768653581918468</v>
      </c>
      <c r="S379" s="34">
        <f t="shared" si="187"/>
        <v>0.9</v>
      </c>
      <c r="T379" s="34">
        <f t="shared" si="187"/>
        <v>0.9</v>
      </c>
      <c r="U379" s="35">
        <f t="shared" si="187"/>
        <v>2.2559367736102951</v>
      </c>
      <c r="V379" s="35">
        <f t="shared" si="187"/>
        <v>2.2559320249948498</v>
      </c>
      <c r="W379" s="36">
        <f t="shared" si="187"/>
        <v>2.9864756429725725</v>
      </c>
      <c r="X379" s="36">
        <f t="shared" si="187"/>
        <v>2.9864722310683738</v>
      </c>
      <c r="AG379">
        <f t="shared" ref="AG379:AG384" si="189">AE79</f>
        <v>69.844499977757209</v>
      </c>
      <c r="AH379" s="29">
        <f t="shared" si="188"/>
        <v>2.1948884620603013</v>
      </c>
      <c r="AI379" s="29">
        <f t="shared" si="188"/>
        <v>2.9864756471171501</v>
      </c>
      <c r="AJ379" s="29">
        <f t="shared" si="188"/>
        <v>2.5119495828245642</v>
      </c>
      <c r="AK379" s="29">
        <f t="shared" si="188"/>
        <v>2.5619495852480823</v>
      </c>
      <c r="AL379" s="29">
        <f t="shared" si="188"/>
        <v>1.012768136147173</v>
      </c>
      <c r="AM379" s="30">
        <f t="shared" si="188"/>
        <v>1.012768136147173</v>
      </c>
      <c r="AN379" s="31">
        <f t="shared" si="188"/>
        <v>3.2565070316333409</v>
      </c>
      <c r="AO379" s="32">
        <f t="shared" si="188"/>
        <v>0.89922506086377174</v>
      </c>
      <c r="AP379" s="32">
        <f t="shared" si="188"/>
        <v>0.89922506086377174</v>
      </c>
      <c r="AQ379" s="33">
        <f t="shared" si="188"/>
        <v>6.1232467163483015</v>
      </c>
      <c r="AR379" s="33">
        <f t="shared" si="188"/>
        <v>10.480819822182657</v>
      </c>
      <c r="AS379" s="33">
        <f t="shared" si="188"/>
        <v>19.768653581918468</v>
      </c>
      <c r="AT379" s="34">
        <f t="shared" si="188"/>
        <v>0.9</v>
      </c>
      <c r="AU379" s="34">
        <f t="shared" si="188"/>
        <v>0.9</v>
      </c>
      <c r="AV379" s="35">
        <f t="shared" si="188"/>
        <v>2.255937265872598</v>
      </c>
      <c r="AW379" s="35">
        <f t="shared" si="188"/>
        <v>2.2559342256753112</v>
      </c>
      <c r="AX379" s="36">
        <f t="shared" si="188"/>
        <v>2.986475645593436</v>
      </c>
      <c r="AY379" s="36">
        <f t="shared" si="188"/>
        <v>2.9864730556902366</v>
      </c>
    </row>
    <row r="380" spans="6:51" x14ac:dyDescent="0.3">
      <c r="F380">
        <v>66</v>
      </c>
      <c r="G380" s="29">
        <f t="shared" si="187"/>
        <v>2.1948884605105317</v>
      </c>
      <c r="H380" s="29">
        <f t="shared" si="187"/>
        <v>2.9864756411159039</v>
      </c>
      <c r="I380" s="29">
        <f t="shared" si="187"/>
        <v>2.5119495737496171</v>
      </c>
      <c r="J380" s="29">
        <f t="shared" si="187"/>
        <v>2.5619495784243322</v>
      </c>
      <c r="K380" s="29">
        <f t="shared" si="187"/>
        <v>1.012768136147173</v>
      </c>
      <c r="L380" s="30">
        <f t="shared" si="187"/>
        <v>1.012768136147173</v>
      </c>
      <c r="M380" s="31">
        <f t="shared" si="187"/>
        <v>3.256014642953978</v>
      </c>
      <c r="N380" s="32">
        <f t="shared" si="187"/>
        <v>0.89922506086377174</v>
      </c>
      <c r="O380" s="32">
        <f t="shared" si="187"/>
        <v>0.89922506086377174</v>
      </c>
      <c r="P380" s="33">
        <f t="shared" si="187"/>
        <v>6.1232467163483015</v>
      </c>
      <c r="Q380" s="33">
        <f t="shared" si="187"/>
        <v>10.480819822182657</v>
      </c>
      <c r="R380" s="33">
        <f t="shared" si="187"/>
        <v>19.768653581918468</v>
      </c>
      <c r="S380" s="34">
        <f t="shared" si="187"/>
        <v>0.9</v>
      </c>
      <c r="T380" s="34">
        <f t="shared" si="187"/>
        <v>0.9</v>
      </c>
      <c r="U380" s="35">
        <f t="shared" si="187"/>
        <v>2.2559369038624304</v>
      </c>
      <c r="V380" s="35">
        <f t="shared" si="187"/>
        <v>2.2559325922444855</v>
      </c>
      <c r="W380" s="36">
        <f t="shared" si="187"/>
        <v>2.9864756436123741</v>
      </c>
      <c r="X380" s="36">
        <f t="shared" si="187"/>
        <v>2.9864724343845506</v>
      </c>
      <c r="AG380">
        <f t="shared" si="189"/>
        <v>70.124005526694646</v>
      </c>
      <c r="AH380" s="29">
        <f t="shared" si="188"/>
        <v>2.1948884621460114</v>
      </c>
      <c r="AI380" s="29">
        <f t="shared" si="188"/>
        <v>2.9864756474272478</v>
      </c>
      <c r="AJ380" s="29">
        <f t="shared" si="188"/>
        <v>2.5119495832732364</v>
      </c>
      <c r="AK380" s="29">
        <f t="shared" si="188"/>
        <v>2.5619495856004617</v>
      </c>
      <c r="AL380" s="29">
        <f t="shared" si="188"/>
        <v>1.012768136147173</v>
      </c>
      <c r="AM380" s="30">
        <f t="shared" si="188"/>
        <v>1.012768136147173</v>
      </c>
      <c r="AN380" s="31">
        <f t="shared" si="188"/>
        <v>3.2565366919053611</v>
      </c>
      <c r="AO380" s="32">
        <f t="shared" si="188"/>
        <v>0.89922506086377174</v>
      </c>
      <c r="AP380" s="32">
        <f t="shared" si="188"/>
        <v>0.89922506086377174</v>
      </c>
      <c r="AQ380" s="33">
        <f t="shared" si="188"/>
        <v>6.1232467163483015</v>
      </c>
      <c r="AR380" s="33">
        <f t="shared" si="188"/>
        <v>10.480819822182657</v>
      </c>
      <c r="AS380" s="33">
        <f t="shared" si="188"/>
        <v>19.768653581918468</v>
      </c>
      <c r="AT380" s="34">
        <f t="shared" si="188"/>
        <v>0.9</v>
      </c>
      <c r="AU380" s="34">
        <f t="shared" si="188"/>
        <v>0.9</v>
      </c>
      <c r="AV380" s="35">
        <f t="shared" si="188"/>
        <v>2.255937285627033</v>
      </c>
      <c r="AW380" s="35">
        <f t="shared" si="188"/>
        <v>2.255934317829785</v>
      </c>
      <c r="AX380" s="36">
        <f t="shared" si="188"/>
        <v>2.9864756457131429</v>
      </c>
      <c r="AY380" s="36">
        <f t="shared" si="188"/>
        <v>2.9864730927548484</v>
      </c>
    </row>
    <row r="381" spans="6:51" x14ac:dyDescent="0.3">
      <c r="F381">
        <v>67</v>
      </c>
      <c r="G381" s="29">
        <f t="shared" si="187"/>
        <v>2.194888460992011</v>
      </c>
      <c r="H381" s="29">
        <f t="shared" si="187"/>
        <v>2.9864756430512243</v>
      </c>
      <c r="I381" s="29">
        <f t="shared" si="187"/>
        <v>2.5119495767544109</v>
      </c>
      <c r="J381" s="29">
        <f t="shared" si="187"/>
        <v>2.5619495806260435</v>
      </c>
      <c r="K381" s="29">
        <f t="shared" si="187"/>
        <v>1.012768136147173</v>
      </c>
      <c r="L381" s="30">
        <f t="shared" si="187"/>
        <v>1.012768136147173</v>
      </c>
      <c r="M381" s="31">
        <f t="shared" si="187"/>
        <v>3.2561596147240097</v>
      </c>
      <c r="N381" s="32">
        <f t="shared" si="187"/>
        <v>0.89922506086377174</v>
      </c>
      <c r="O381" s="32">
        <f t="shared" si="187"/>
        <v>0.89922506086377174</v>
      </c>
      <c r="P381" s="33">
        <f t="shared" si="187"/>
        <v>6.1232467163483015</v>
      </c>
      <c r="Q381" s="33">
        <f t="shared" si="187"/>
        <v>10.480819822182657</v>
      </c>
      <c r="R381" s="33">
        <f t="shared" si="187"/>
        <v>19.768653581918468</v>
      </c>
      <c r="S381" s="34">
        <f t="shared" si="187"/>
        <v>0.9</v>
      </c>
      <c r="T381" s="34">
        <f t="shared" si="187"/>
        <v>0.9</v>
      </c>
      <c r="U381" s="35">
        <f t="shared" si="187"/>
        <v>2.2559370169977586</v>
      </c>
      <c r="V381" s="35">
        <f t="shared" si="187"/>
        <v>2.255933092825503</v>
      </c>
      <c r="W381" s="36">
        <f t="shared" si="187"/>
        <v>2.9864756441951057</v>
      </c>
      <c r="X381" s="36">
        <f t="shared" si="187"/>
        <v>2.986472618537976</v>
      </c>
      <c r="AG381">
        <f t="shared" si="189"/>
        <v>70.381557656506004</v>
      </c>
      <c r="AH381" s="29">
        <f t="shared" si="188"/>
        <v>2.1948884622224427</v>
      </c>
      <c r="AI381" s="29">
        <f t="shared" si="188"/>
        <v>2.9864756477014742</v>
      </c>
      <c r="AJ381" s="29">
        <f t="shared" si="188"/>
        <v>2.5119495836682497</v>
      </c>
      <c r="AK381" s="29">
        <f t="shared" si="188"/>
        <v>2.5619495859120729</v>
      </c>
      <c r="AL381" s="29">
        <f t="shared" si="188"/>
        <v>1.012768136147173</v>
      </c>
      <c r="AM381" s="30">
        <f t="shared" si="188"/>
        <v>1.012768136147173</v>
      </c>
      <c r="AN381" s="31">
        <f t="shared" si="188"/>
        <v>3.2565633938482348</v>
      </c>
      <c r="AO381" s="32">
        <f t="shared" si="188"/>
        <v>0.89922506086377174</v>
      </c>
      <c r="AP381" s="32">
        <f t="shared" si="188"/>
        <v>0.89922506086377174</v>
      </c>
      <c r="AQ381" s="33">
        <f t="shared" si="188"/>
        <v>6.1232467163483015</v>
      </c>
      <c r="AR381" s="33">
        <f t="shared" si="188"/>
        <v>10.480819822182657</v>
      </c>
      <c r="AS381" s="33">
        <f t="shared" si="188"/>
        <v>19.768653581918468</v>
      </c>
      <c r="AT381" s="34">
        <f t="shared" si="188"/>
        <v>0.9</v>
      </c>
      <c r="AU381" s="34">
        <f t="shared" si="188"/>
        <v>0.9</v>
      </c>
      <c r="AV381" s="35">
        <f t="shared" si="188"/>
        <v>2.2559373032058492</v>
      </c>
      <c r="AW381" s="35">
        <f t="shared" si="188"/>
        <v>2.2559344001561392</v>
      </c>
      <c r="AX381" s="36">
        <f t="shared" si="188"/>
        <v>2.9864756458209802</v>
      </c>
      <c r="AY381" s="36">
        <f t="shared" si="188"/>
        <v>2.9864731260900483</v>
      </c>
    </row>
    <row r="382" spans="6:51" x14ac:dyDescent="0.3">
      <c r="F382">
        <v>68</v>
      </c>
      <c r="G382" s="29">
        <f t="shared" si="187"/>
        <v>2.1948884614129787</v>
      </c>
      <c r="H382" s="29">
        <f t="shared" si="187"/>
        <v>2.986475644694468</v>
      </c>
      <c r="I382" s="29">
        <f t="shared" si="187"/>
        <v>2.5119495792485296</v>
      </c>
      <c r="J382" s="29">
        <f t="shared" si="187"/>
        <v>2.5619495824945355</v>
      </c>
      <c r="K382" s="29">
        <f t="shared" si="187"/>
        <v>1.012768136147173</v>
      </c>
      <c r="L382" s="30">
        <f t="shared" si="187"/>
        <v>1.012768136147173</v>
      </c>
      <c r="M382" s="31">
        <f t="shared" si="187"/>
        <v>3.2562919339379643</v>
      </c>
      <c r="N382" s="32">
        <f t="shared" si="187"/>
        <v>0.89922506086377174</v>
      </c>
      <c r="O382" s="32">
        <f t="shared" si="187"/>
        <v>0.89922506086377174</v>
      </c>
      <c r="P382" s="33">
        <f t="shared" si="187"/>
        <v>6.1232467163483015</v>
      </c>
      <c r="Q382" s="33">
        <f t="shared" si="187"/>
        <v>10.480819822182657</v>
      </c>
      <c r="R382" s="33">
        <f t="shared" si="187"/>
        <v>19.768653581918468</v>
      </c>
      <c r="S382" s="34">
        <f t="shared" si="187"/>
        <v>0.9</v>
      </c>
      <c r="T382" s="34">
        <f t="shared" si="187"/>
        <v>0.9</v>
      </c>
      <c r="U382" s="35">
        <f t="shared" si="187"/>
        <v>2.2559371155368591</v>
      </c>
      <c r="V382" s="35">
        <f t="shared" si="187"/>
        <v>2.2559335356494405</v>
      </c>
      <c r="W382" s="36">
        <f t="shared" si="187"/>
        <v>2.9864756447271215</v>
      </c>
      <c r="X382" s="36">
        <f t="shared" si="187"/>
        <v>2.986472785707869</v>
      </c>
      <c r="AG382">
        <f t="shared" si="189"/>
        <v>70.618880671460559</v>
      </c>
      <c r="AH382" s="29">
        <f t="shared" si="188"/>
        <v>2.1948884622907903</v>
      </c>
      <c r="AI382" s="29">
        <f t="shared" si="188"/>
        <v>2.9864756479448138</v>
      </c>
      <c r="AJ382" s="29">
        <f t="shared" si="188"/>
        <v>2.5119495840173798</v>
      </c>
      <c r="AK382" s="29">
        <f t="shared" si="188"/>
        <v>2.5619495861885833</v>
      </c>
      <c r="AL382" s="29">
        <f t="shared" si="188"/>
        <v>1.012768136147173</v>
      </c>
      <c r="AM382" s="30">
        <f t="shared" si="188"/>
        <v>1.012768136147173</v>
      </c>
      <c r="AN382" s="31">
        <f t="shared" si="188"/>
        <v>3.2565874787410221</v>
      </c>
      <c r="AO382" s="32">
        <f t="shared" si="188"/>
        <v>0.89922506086377174</v>
      </c>
      <c r="AP382" s="32">
        <f t="shared" si="188"/>
        <v>0.89922506086377174</v>
      </c>
      <c r="AQ382" s="33">
        <f t="shared" si="188"/>
        <v>6.1232467163483015</v>
      </c>
      <c r="AR382" s="33">
        <f t="shared" si="188"/>
        <v>10.480819822182657</v>
      </c>
      <c r="AS382" s="33">
        <f t="shared" si="188"/>
        <v>19.768653581918468</v>
      </c>
      <c r="AT382" s="34">
        <f t="shared" si="188"/>
        <v>0.9</v>
      </c>
      <c r="AU382" s="34">
        <f t="shared" si="188"/>
        <v>0.9</v>
      </c>
      <c r="AV382" s="35">
        <f t="shared" si="188"/>
        <v>2.2559373188941332</v>
      </c>
      <c r="AW382" s="35">
        <f t="shared" si="188"/>
        <v>2.2559344738922547</v>
      </c>
      <c r="AX382" s="36">
        <f t="shared" si="188"/>
        <v>2.9864756459183099</v>
      </c>
      <c r="AY382" s="36">
        <f t="shared" si="188"/>
        <v>2.9864731561319791</v>
      </c>
    </row>
    <row r="383" spans="6:51" x14ac:dyDescent="0.3">
      <c r="F383">
        <v>69</v>
      </c>
      <c r="G383" s="29">
        <f t="shared" si="187"/>
        <v>2.1948884617825755</v>
      </c>
      <c r="H383" s="29">
        <f t="shared" si="187"/>
        <v>2.9864756460944983</v>
      </c>
      <c r="I383" s="29">
        <f t="shared" si="187"/>
        <v>2.5119495813301733</v>
      </c>
      <c r="J383" s="29">
        <f t="shared" si="187"/>
        <v>2.561949584085907</v>
      </c>
      <c r="K383" s="29">
        <f t="shared" si="187"/>
        <v>1.012768136147173</v>
      </c>
      <c r="L383" s="30">
        <f t="shared" si="187"/>
        <v>1.012768136147173</v>
      </c>
      <c r="M383" s="31">
        <f t="shared" si="187"/>
        <v>3.2564128890508819</v>
      </c>
      <c r="N383" s="32">
        <f t="shared" si="187"/>
        <v>0.89922506086377174</v>
      </c>
      <c r="O383" s="32">
        <f t="shared" si="187"/>
        <v>0.89922506086377174</v>
      </c>
      <c r="P383" s="33">
        <f t="shared" si="187"/>
        <v>6.1232467163483015</v>
      </c>
      <c r="Q383" s="33">
        <f t="shared" si="187"/>
        <v>10.480819822182657</v>
      </c>
      <c r="R383" s="33">
        <f t="shared" si="187"/>
        <v>19.768653581918468</v>
      </c>
      <c r="S383" s="34">
        <f t="shared" si="187"/>
        <v>0.9</v>
      </c>
      <c r="T383" s="34">
        <f t="shared" si="187"/>
        <v>0.9</v>
      </c>
      <c r="U383" s="35">
        <f t="shared" si="187"/>
        <v>2.2559372015948336</v>
      </c>
      <c r="V383" s="35">
        <f t="shared" si="187"/>
        <v>2.2559339283137954</v>
      </c>
      <c r="W383" s="36">
        <f t="shared" si="187"/>
        <v>2.9864756452139423</v>
      </c>
      <c r="X383" s="36">
        <f t="shared" si="187"/>
        <v>2.9864729377875681</v>
      </c>
      <c r="AG383">
        <f t="shared" si="189"/>
        <v>70.837563442472316</v>
      </c>
      <c r="AH383" s="29">
        <f t="shared" si="188"/>
        <v>2.1948884623520657</v>
      </c>
      <c r="AI383" s="29">
        <f t="shared" si="188"/>
        <v>2.9864756481614236</v>
      </c>
      <c r="AJ383" s="29">
        <f t="shared" si="188"/>
        <v>2.5119495843270521</v>
      </c>
      <c r="AK383" s="29">
        <f t="shared" si="188"/>
        <v>2.5619495864347193</v>
      </c>
      <c r="AL383" s="29">
        <f t="shared" si="188"/>
        <v>1.012768136147173</v>
      </c>
      <c r="AM383" s="30">
        <f t="shared" si="188"/>
        <v>1.012768136147173</v>
      </c>
      <c r="AN383" s="31">
        <f t="shared" si="188"/>
        <v>3.2566092412484737</v>
      </c>
      <c r="AO383" s="32">
        <f t="shared" si="188"/>
        <v>0.89922506086377174</v>
      </c>
      <c r="AP383" s="32">
        <f t="shared" si="188"/>
        <v>0.89922506086377174</v>
      </c>
      <c r="AQ383" s="33">
        <f t="shared" si="188"/>
        <v>6.1232467163483015</v>
      </c>
      <c r="AR383" s="33">
        <f t="shared" si="188"/>
        <v>10.480819822182657</v>
      </c>
      <c r="AS383" s="33">
        <f t="shared" si="188"/>
        <v>19.768653581918468</v>
      </c>
      <c r="AT383" s="34">
        <f t="shared" si="188"/>
        <v>0.9</v>
      </c>
      <c r="AU383" s="34">
        <f t="shared" si="188"/>
        <v>0.9</v>
      </c>
      <c r="AV383" s="35">
        <f t="shared" si="188"/>
        <v>2.2559373329323522</v>
      </c>
      <c r="AW383" s="35">
        <f t="shared" si="188"/>
        <v>2.2559345400899633</v>
      </c>
      <c r="AX383" s="36">
        <f t="shared" si="188"/>
        <v>2.9864756460063089</v>
      </c>
      <c r="AY383" s="36">
        <f t="shared" si="188"/>
        <v>2.9864731832561193</v>
      </c>
    </row>
    <row r="384" spans="6:51" x14ac:dyDescent="0.3">
      <c r="F384">
        <v>70</v>
      </c>
      <c r="G384" s="29">
        <f t="shared" si="187"/>
        <v>2.1948884621083469</v>
      </c>
      <c r="H384" s="29">
        <f t="shared" si="187"/>
        <v>2.9864756472913108</v>
      </c>
      <c r="I384" s="29">
        <f t="shared" si="187"/>
        <v>2.5119495830768117</v>
      </c>
      <c r="J384" s="29">
        <f t="shared" si="187"/>
        <v>2.5619495854459906</v>
      </c>
      <c r="K384" s="29">
        <f t="shared" si="187"/>
        <v>1.012768136147173</v>
      </c>
      <c r="L384" s="30">
        <f t="shared" si="187"/>
        <v>1.012768136147173</v>
      </c>
      <c r="M384" s="31">
        <f t="shared" si="187"/>
        <v>3.2565236216208011</v>
      </c>
      <c r="N384" s="32">
        <f t="shared" si="187"/>
        <v>0.89922506086377174</v>
      </c>
      <c r="O384" s="32">
        <f t="shared" si="187"/>
        <v>0.89922506086377174</v>
      </c>
      <c r="P384" s="33">
        <f t="shared" si="187"/>
        <v>6.1232467163483015</v>
      </c>
      <c r="Q384" s="33">
        <f t="shared" si="187"/>
        <v>10.480819822182657</v>
      </c>
      <c r="R384" s="33">
        <f t="shared" si="187"/>
        <v>19.768653581918468</v>
      </c>
      <c r="S384" s="34">
        <f t="shared" si="187"/>
        <v>0.9</v>
      </c>
      <c r="T384" s="34">
        <f t="shared" si="187"/>
        <v>0.9</v>
      </c>
      <c r="U384" s="35">
        <f t="shared" si="187"/>
        <v>2.2559372769514305</v>
      </c>
      <c r="V384" s="35">
        <f t="shared" si="187"/>
        <v>2.2559342773117761</v>
      </c>
      <c r="W384" s="36">
        <f t="shared" si="187"/>
        <v>2.9864756456603825</v>
      </c>
      <c r="X384" s="36">
        <f t="shared" si="187"/>
        <v>2.9864730764264449</v>
      </c>
      <c r="AG384">
        <f t="shared" si="189"/>
        <v>71.039070044546008</v>
      </c>
      <c r="AH384" s="29">
        <f t="shared" si="188"/>
        <v>2.1948884624071274</v>
      </c>
      <c r="AI384" s="29">
        <f t="shared" si="188"/>
        <v>2.9864756483547916</v>
      </c>
      <c r="AJ384" s="29">
        <f t="shared" si="188"/>
        <v>2.5119495846026121</v>
      </c>
      <c r="AK384" s="29">
        <f t="shared" si="188"/>
        <v>2.5619495866544471</v>
      </c>
      <c r="AL384" s="29">
        <f t="shared" si="188"/>
        <v>1.012768136147173</v>
      </c>
      <c r="AM384" s="30">
        <f t="shared" si="188"/>
        <v>1.012768136147173</v>
      </c>
      <c r="AN384" s="31">
        <f t="shared" si="188"/>
        <v>3.2566289369004862</v>
      </c>
      <c r="AO384" s="32">
        <f t="shared" si="188"/>
        <v>0.89922506086377174</v>
      </c>
      <c r="AP384" s="32">
        <f t="shared" si="188"/>
        <v>0.89922506086377174</v>
      </c>
      <c r="AQ384" s="33">
        <f t="shared" si="188"/>
        <v>6.1232467163483015</v>
      </c>
      <c r="AR384" s="33">
        <f t="shared" si="188"/>
        <v>10.480819822182657</v>
      </c>
      <c r="AS384" s="33">
        <f t="shared" si="188"/>
        <v>19.768653581918468</v>
      </c>
      <c r="AT384" s="34">
        <f t="shared" si="188"/>
        <v>0.9</v>
      </c>
      <c r="AU384" s="34">
        <f t="shared" si="188"/>
        <v>0.9</v>
      </c>
      <c r="AV384" s="35">
        <f t="shared" si="188"/>
        <v>2.255937345524496</v>
      </c>
      <c r="AW384" s="35">
        <f t="shared" si="188"/>
        <v>2.2559345996477553</v>
      </c>
      <c r="AX384" s="36">
        <f t="shared" si="188"/>
        <v>2.9864756460859976</v>
      </c>
      <c r="AY384" s="36">
        <f t="shared" si="188"/>
        <v>2.9864732077872294</v>
      </c>
    </row>
    <row r="386" spans="3:52" x14ac:dyDescent="0.3">
      <c r="C386" t="s">
        <v>31</v>
      </c>
      <c r="D386">
        <v>1</v>
      </c>
      <c r="E386" t="s">
        <v>86</v>
      </c>
      <c r="F386">
        <v>0</v>
      </c>
      <c r="G386" s="29">
        <f>300*G314*G86</f>
        <v>0</v>
      </c>
      <c r="H386" s="29">
        <f t="shared" ref="H386:X386" si="190">300*H314*H86</f>
        <v>0</v>
      </c>
      <c r="I386" s="29">
        <f t="shared" si="190"/>
        <v>0</v>
      </c>
      <c r="J386" s="29">
        <f t="shared" si="190"/>
        <v>0</v>
      </c>
      <c r="K386" s="29">
        <f t="shared" si="190"/>
        <v>0</v>
      </c>
      <c r="L386" s="30">
        <f t="shared" si="190"/>
        <v>0</v>
      </c>
      <c r="M386" s="31">
        <f t="shared" si="190"/>
        <v>0</v>
      </c>
      <c r="N386" s="32">
        <f t="shared" si="190"/>
        <v>0</v>
      </c>
      <c r="O386" s="32">
        <f t="shared" si="190"/>
        <v>0</v>
      </c>
      <c r="P386" s="33">
        <f t="shared" si="190"/>
        <v>0</v>
      </c>
      <c r="Q386" s="33">
        <f t="shared" si="190"/>
        <v>0</v>
      </c>
      <c r="R386" s="33">
        <f t="shared" si="190"/>
        <v>0</v>
      </c>
      <c r="S386" s="34">
        <f t="shared" si="190"/>
        <v>0</v>
      </c>
      <c r="T386" s="34">
        <f t="shared" si="190"/>
        <v>0</v>
      </c>
      <c r="U386" s="35">
        <f t="shared" si="190"/>
        <v>0</v>
      </c>
      <c r="V386" s="35">
        <f t="shared" si="190"/>
        <v>0</v>
      </c>
      <c r="W386" s="36">
        <f t="shared" si="190"/>
        <v>0</v>
      </c>
      <c r="X386" s="36">
        <f t="shared" si="190"/>
        <v>0</v>
      </c>
      <c r="Y386" t="e">
        <f>NA()</f>
        <v>#N/A</v>
      </c>
      <c r="AD386" t="s">
        <v>31</v>
      </c>
      <c r="AE386">
        <v>1</v>
      </c>
      <c r="AF386" t="s">
        <v>86</v>
      </c>
      <c r="AG386">
        <f>AE14</f>
        <v>6.1169246739172793</v>
      </c>
      <c r="AH386" s="29">
        <f>300*AH314*AH86</f>
        <v>249.23625456055552</v>
      </c>
      <c r="AI386" s="29">
        <f t="shared" ref="AI386:AY386" si="191">300*AI314*AI86</f>
        <v>5244.7604645146866</v>
      </c>
      <c r="AJ386" s="29">
        <f t="shared" si="191"/>
        <v>571.89648430359875</v>
      </c>
      <c r="AK386" s="29">
        <f t="shared" si="191"/>
        <v>4091.9062068028406</v>
      </c>
      <c r="AL386" s="29">
        <f t="shared" si="191"/>
        <v>129.19560323931961</v>
      </c>
      <c r="AM386" s="30">
        <f t="shared" si="191"/>
        <v>505.88709035288565</v>
      </c>
      <c r="AN386" s="31">
        <f t="shared" si="191"/>
        <v>989.8839095410616</v>
      </c>
      <c r="AO386" s="32">
        <f t="shared" si="191"/>
        <v>337.56761384384083</v>
      </c>
      <c r="AP386" s="32">
        <f t="shared" si="191"/>
        <v>0</v>
      </c>
      <c r="AQ386" s="33">
        <f t="shared" si="191"/>
        <v>14628.056947658055</v>
      </c>
      <c r="AR386" s="33">
        <f t="shared" si="191"/>
        <v>10109.075605862865</v>
      </c>
      <c r="AS386" s="33">
        <f t="shared" si="191"/>
        <v>20361.553723958365</v>
      </c>
      <c r="AT386" s="34">
        <f t="shared" si="191"/>
        <v>1316.9066295746341</v>
      </c>
      <c r="AU386" s="34">
        <f t="shared" si="191"/>
        <v>1232.6059069322519</v>
      </c>
      <c r="AV386" s="35">
        <f t="shared" si="191"/>
        <v>2563.2742017697683</v>
      </c>
      <c r="AW386" s="35">
        <f t="shared" si="191"/>
        <v>2348.3150078837411</v>
      </c>
      <c r="AX386" s="36">
        <f t="shared" si="191"/>
        <v>12695.283811385085</v>
      </c>
      <c r="AY386" s="36">
        <f t="shared" si="191"/>
        <v>5212.6150221048138</v>
      </c>
      <c r="AZ386" t="e">
        <f>NA()</f>
        <v>#N/A</v>
      </c>
    </row>
    <row r="387" spans="3:52" x14ac:dyDescent="0.3">
      <c r="D387">
        <v>2</v>
      </c>
      <c r="F387">
        <v>1</v>
      </c>
      <c r="G387" s="29">
        <f t="shared" ref="G387:X401" si="192">300*G315*G87</f>
        <v>0.14765320899766424</v>
      </c>
      <c r="H387" s="29">
        <f t="shared" si="192"/>
        <v>309.4451654718477</v>
      </c>
      <c r="I387" s="29">
        <f t="shared" si="192"/>
        <v>3.4819713939405448</v>
      </c>
      <c r="J387" s="29">
        <f t="shared" si="192"/>
        <v>208.9116936222006</v>
      </c>
      <c r="K387" s="29">
        <f t="shared" si="192"/>
        <v>0.18285692426827752</v>
      </c>
      <c r="L387" s="30">
        <f t="shared" si="192"/>
        <v>3.9673252101931369</v>
      </c>
      <c r="M387" s="31">
        <f t="shared" si="192"/>
        <v>30.83692161855339</v>
      </c>
      <c r="N387" s="32">
        <f t="shared" si="192"/>
        <v>20.444917085793794</v>
      </c>
      <c r="O387" s="32">
        <f t="shared" si="192"/>
        <v>0</v>
      </c>
      <c r="P387" s="33">
        <f t="shared" si="192"/>
        <v>1530.5188888044195</v>
      </c>
      <c r="Q387" s="33">
        <f t="shared" si="192"/>
        <v>560.00475075689849</v>
      </c>
      <c r="R387" s="33">
        <f t="shared" si="192"/>
        <v>118.087518981187</v>
      </c>
      <c r="S387" s="34">
        <f t="shared" si="192"/>
        <v>116.3443095389914</v>
      </c>
      <c r="T387" s="34">
        <f t="shared" si="192"/>
        <v>65.835194933530843</v>
      </c>
      <c r="U387" s="35">
        <f t="shared" si="192"/>
        <v>185.67100953704056</v>
      </c>
      <c r="V387" s="35">
        <f t="shared" si="192"/>
        <v>172.65192027730504</v>
      </c>
      <c r="W387" s="36">
        <f t="shared" si="192"/>
        <v>911.78066531124216</v>
      </c>
      <c r="X387" s="36">
        <f t="shared" si="192"/>
        <v>358.33045522273062</v>
      </c>
      <c r="Y387" t="e">
        <f>NA()</f>
        <v>#N/A</v>
      </c>
      <c r="AE387">
        <v>2</v>
      </c>
      <c r="AG387">
        <f t="shared" ref="AG387:AG450" si="193">AE15</f>
        <v>6.4330545104874606</v>
      </c>
      <c r="AH387" s="29">
        <f t="shared" ref="AH387:AY401" si="194">300*AH315*AH87</f>
        <v>299.50108735467126</v>
      </c>
      <c r="AI387" s="29">
        <f t="shared" si="194"/>
        <v>5674.0891581588303</v>
      </c>
      <c r="AJ387" s="29">
        <f t="shared" si="194"/>
        <v>652.0036404731211</v>
      </c>
      <c r="AK387" s="29">
        <f t="shared" si="194"/>
        <v>4525.1636697100848</v>
      </c>
      <c r="AL387" s="29">
        <f t="shared" si="194"/>
        <v>151.71764717009702</v>
      </c>
      <c r="AM387" s="30">
        <f t="shared" si="194"/>
        <v>568.33361757633543</v>
      </c>
      <c r="AN387" s="31">
        <f t="shared" si="194"/>
        <v>1084.6721813962965</v>
      </c>
      <c r="AO387" s="32">
        <f t="shared" si="194"/>
        <v>363.82201170539525</v>
      </c>
      <c r="AP387" s="32">
        <f t="shared" si="194"/>
        <v>0</v>
      </c>
      <c r="AQ387" s="33">
        <f t="shared" si="194"/>
        <v>15526.293787543822</v>
      </c>
      <c r="AR387" s="33">
        <f t="shared" si="194"/>
        <v>10890.224310027579</v>
      </c>
      <c r="AS387" s="33">
        <f t="shared" si="194"/>
        <v>23025.082672651144</v>
      </c>
      <c r="AT387" s="34">
        <f t="shared" si="194"/>
        <v>1403.8153409062447</v>
      </c>
      <c r="AU387" s="34">
        <f t="shared" si="194"/>
        <v>1330.7366607051313</v>
      </c>
      <c r="AV387" s="35">
        <f t="shared" si="194"/>
        <v>2747.988832034448</v>
      </c>
      <c r="AW387" s="35">
        <f t="shared" si="194"/>
        <v>2516.3111380055329</v>
      </c>
      <c r="AX387" s="36">
        <f t="shared" si="194"/>
        <v>13534.706553574351</v>
      </c>
      <c r="AY387" s="36">
        <f t="shared" si="194"/>
        <v>5667.1775256690771</v>
      </c>
      <c r="AZ387" t="e">
        <f>NA()</f>
        <v>#N/A</v>
      </c>
    </row>
    <row r="388" spans="3:52" x14ac:dyDescent="0.3">
      <c r="D388">
        <v>3</v>
      </c>
      <c r="F388">
        <v>2</v>
      </c>
      <c r="G388" s="29">
        <f t="shared" si="192"/>
        <v>2.8939351375993301</v>
      </c>
      <c r="H388" s="29">
        <f t="shared" si="192"/>
        <v>857.0538726230194</v>
      </c>
      <c r="I388" s="29">
        <f t="shared" si="192"/>
        <v>26.080277226873136</v>
      </c>
      <c r="J388" s="29">
        <f t="shared" si="192"/>
        <v>578.14134256172463</v>
      </c>
      <c r="K388" s="29">
        <f t="shared" si="192"/>
        <v>2.5512055423977005</v>
      </c>
      <c r="L388" s="30">
        <f t="shared" si="192"/>
        <v>28.217236623351432</v>
      </c>
      <c r="M388" s="31">
        <f t="shared" si="192"/>
        <v>119.67020175394914</v>
      </c>
      <c r="N388" s="32">
        <f t="shared" si="192"/>
        <v>60.844256845257874</v>
      </c>
      <c r="O388" s="32">
        <f t="shared" si="192"/>
        <v>0</v>
      </c>
      <c r="P388" s="33">
        <f t="shared" si="192"/>
        <v>3697.0547531538391</v>
      </c>
      <c r="Q388" s="33">
        <f t="shared" si="192"/>
        <v>1753.6824444662388</v>
      </c>
      <c r="R388" s="33">
        <f t="shared" si="192"/>
        <v>952.990743712876</v>
      </c>
      <c r="S388" s="34">
        <f t="shared" si="192"/>
        <v>300.49412453017783</v>
      </c>
      <c r="T388" s="34">
        <f t="shared" si="192"/>
        <v>207.68345694442598</v>
      </c>
      <c r="U388" s="35">
        <f t="shared" si="192"/>
        <v>516.92979870286183</v>
      </c>
      <c r="V388" s="35">
        <f t="shared" si="192"/>
        <v>478.18487215282437</v>
      </c>
      <c r="W388" s="36">
        <f t="shared" si="192"/>
        <v>2320.2870769262772</v>
      </c>
      <c r="X388" s="36">
        <f t="shared" si="192"/>
        <v>970.41069249996133</v>
      </c>
      <c r="Y388" t="e">
        <f>NA()</f>
        <v>#N/A</v>
      </c>
      <c r="AE388">
        <v>3</v>
      </c>
      <c r="AG388">
        <f t="shared" si="193"/>
        <v>6.7655223075357256</v>
      </c>
      <c r="AH388" s="29">
        <f t="shared" si="194"/>
        <v>359.16410251331956</v>
      </c>
      <c r="AI388" s="29">
        <f t="shared" si="194"/>
        <v>6133.4714046795198</v>
      </c>
      <c r="AJ388" s="29">
        <f t="shared" si="194"/>
        <v>742.60001440270867</v>
      </c>
      <c r="AK388" s="29">
        <f t="shared" si="194"/>
        <v>4989.8235019152826</v>
      </c>
      <c r="AL388" s="29">
        <f t="shared" si="194"/>
        <v>177.82069125578678</v>
      </c>
      <c r="AM388" s="30">
        <f t="shared" si="194"/>
        <v>637.45056996224105</v>
      </c>
      <c r="AN388" s="31">
        <f t="shared" si="194"/>
        <v>1187.9836714334815</v>
      </c>
      <c r="AO388" s="32">
        <f t="shared" si="194"/>
        <v>392.00537921212492</v>
      </c>
      <c r="AP388" s="32">
        <f t="shared" si="194"/>
        <v>0</v>
      </c>
      <c r="AQ388" s="33">
        <f t="shared" si="194"/>
        <v>16474.820714110407</v>
      </c>
      <c r="AR388" s="33">
        <f t="shared" si="194"/>
        <v>11725.268644612899</v>
      </c>
      <c r="AS388" s="33">
        <f t="shared" si="194"/>
        <v>25990.592023873756</v>
      </c>
      <c r="AT388" s="34">
        <f t="shared" si="194"/>
        <v>1495.9643369537609</v>
      </c>
      <c r="AU388" s="34">
        <f t="shared" si="194"/>
        <v>1436.034037116601</v>
      </c>
      <c r="AV388" s="35">
        <f t="shared" si="194"/>
        <v>2963.7519643967198</v>
      </c>
      <c r="AW388" s="35">
        <f t="shared" si="194"/>
        <v>2695.4502924458079</v>
      </c>
      <c r="AX388" s="36">
        <f t="shared" si="194"/>
        <v>14410.85593952309</v>
      </c>
      <c r="AY388" s="36">
        <f t="shared" si="194"/>
        <v>6151.1997915606726</v>
      </c>
      <c r="AZ388" t="e">
        <f>NA()</f>
        <v>#N/A</v>
      </c>
    </row>
    <row r="389" spans="3:52" x14ac:dyDescent="0.3">
      <c r="D389">
        <v>4</v>
      </c>
      <c r="F389">
        <v>3</v>
      </c>
      <c r="G389" s="29">
        <f t="shared" si="192"/>
        <v>15.566671095466038</v>
      </c>
      <c r="H389" s="29">
        <f t="shared" si="192"/>
        <v>1635.6168684836796</v>
      </c>
      <c r="I389" s="29">
        <f t="shared" si="192"/>
        <v>82.451193813538964</v>
      </c>
      <c r="J389" s="29">
        <f t="shared" si="192"/>
        <v>1039.3068623414651</v>
      </c>
      <c r="K389" s="29">
        <f t="shared" si="192"/>
        <v>11.280467846625157</v>
      </c>
      <c r="L389" s="30">
        <f t="shared" si="192"/>
        <v>84.802546588280535</v>
      </c>
      <c r="M389" s="31">
        <f t="shared" si="192"/>
        <v>261.27080117463419</v>
      </c>
      <c r="N389" s="32">
        <f t="shared" si="192"/>
        <v>114.28336345817301</v>
      </c>
      <c r="O389" s="32">
        <f t="shared" si="192"/>
        <v>0</v>
      </c>
      <c r="P389" s="33">
        <f t="shared" si="192"/>
        <v>6144.6083552186537</v>
      </c>
      <c r="Q389" s="33">
        <f t="shared" si="192"/>
        <v>3368.4672575766808</v>
      </c>
      <c r="R389" s="33">
        <f t="shared" si="192"/>
        <v>3068.7688564037944</v>
      </c>
      <c r="S389" s="34">
        <f t="shared" si="192"/>
        <v>518.87324046705839</v>
      </c>
      <c r="T389" s="34">
        <f t="shared" si="192"/>
        <v>401.8141062064314</v>
      </c>
      <c r="U389" s="35">
        <f t="shared" si="192"/>
        <v>933.0850121220825</v>
      </c>
      <c r="V389" s="35">
        <f t="shared" si="192"/>
        <v>860.31067395670073</v>
      </c>
      <c r="W389" s="36">
        <f t="shared" si="192"/>
        <v>4389.3441986338721</v>
      </c>
      <c r="X389" s="36">
        <f t="shared" si="192"/>
        <v>1717.1391439303652</v>
      </c>
      <c r="Y389" t="e">
        <f>NA()</f>
        <v>#N/A</v>
      </c>
      <c r="AE389">
        <v>4</v>
      </c>
      <c r="AG389">
        <f t="shared" si="193"/>
        <v>7.1151724300087089</v>
      </c>
      <c r="AH389" s="29">
        <f t="shared" si="194"/>
        <v>429.79003529664277</v>
      </c>
      <c r="AI389" s="29">
        <f t="shared" si="194"/>
        <v>6624.2084564298857</v>
      </c>
      <c r="AJ389" s="29">
        <f t="shared" si="194"/>
        <v>844.91408262235859</v>
      </c>
      <c r="AK389" s="29">
        <f t="shared" si="194"/>
        <v>5486.4812653738027</v>
      </c>
      <c r="AL389" s="29">
        <f t="shared" si="194"/>
        <v>207.99393284569749</v>
      </c>
      <c r="AM389" s="30">
        <f t="shared" si="194"/>
        <v>713.76345721655741</v>
      </c>
      <c r="AN389" s="31">
        <f t="shared" si="194"/>
        <v>1300.5003892876398</v>
      </c>
      <c r="AO389" s="32">
        <f t="shared" si="194"/>
        <v>422.24433235207948</v>
      </c>
      <c r="AP389" s="32">
        <f t="shared" si="194"/>
        <v>0</v>
      </c>
      <c r="AQ389" s="33">
        <f t="shared" si="194"/>
        <v>17475.885032388283</v>
      </c>
      <c r="AR389" s="33">
        <f t="shared" si="194"/>
        <v>12617.064994089147</v>
      </c>
      <c r="AS389" s="33">
        <f t="shared" si="194"/>
        <v>29283.608917388665</v>
      </c>
      <c r="AT389" s="34">
        <f t="shared" si="194"/>
        <v>1593.6093828052797</v>
      </c>
      <c r="AU389" s="34">
        <f t="shared" si="194"/>
        <v>1548.9337647152993</v>
      </c>
      <c r="AV389" s="35">
        <f t="shared" si="194"/>
        <v>3257.2560158979159</v>
      </c>
      <c r="AW389" s="35">
        <f t="shared" si="194"/>
        <v>2886.360154417453</v>
      </c>
      <c r="AX389" s="36">
        <f t="shared" si="194"/>
        <v>15324.519146144707</v>
      </c>
      <c r="AY389" s="36">
        <f t="shared" si="194"/>
        <v>6665.2816602808225</v>
      </c>
      <c r="AZ389" t="e">
        <f>NA()</f>
        <v>#N/A</v>
      </c>
    </row>
    <row r="390" spans="3:52" x14ac:dyDescent="0.3">
      <c r="D390">
        <v>5</v>
      </c>
      <c r="F390">
        <v>4</v>
      </c>
      <c r="G390" s="29">
        <f t="shared" si="192"/>
        <v>49.362938253392201</v>
      </c>
      <c r="H390" s="29">
        <f t="shared" si="192"/>
        <v>2636.7175034411403</v>
      </c>
      <c r="I390" s="29">
        <f t="shared" si="192"/>
        <v>183.16309354413406</v>
      </c>
      <c r="J390" s="29">
        <f t="shared" si="192"/>
        <v>1565.9264713968212</v>
      </c>
      <c r="K390" s="29">
        <f t="shared" si="192"/>
        <v>31.188924710916922</v>
      </c>
      <c r="L390" s="30">
        <f t="shared" si="192"/>
        <v>179.2827804084632</v>
      </c>
      <c r="M390" s="31">
        <f t="shared" si="192"/>
        <v>450.77309943243466</v>
      </c>
      <c r="N390" s="32">
        <f t="shared" si="192"/>
        <v>177.80073822871594</v>
      </c>
      <c r="O390" s="32">
        <f t="shared" si="192"/>
        <v>0</v>
      </c>
      <c r="P390" s="33">
        <f t="shared" si="192"/>
        <v>8763.462583677805</v>
      </c>
      <c r="Q390" s="33">
        <f t="shared" si="192"/>
        <v>5297.5168447052183</v>
      </c>
      <c r="R390" s="33">
        <f t="shared" si="192"/>
        <v>6791.1763500174275</v>
      </c>
      <c r="S390" s="34">
        <f t="shared" si="192"/>
        <v>759.83921108778384</v>
      </c>
      <c r="T390" s="34">
        <f t="shared" si="192"/>
        <v>636.45029469371059</v>
      </c>
      <c r="U390" s="35">
        <f t="shared" si="192"/>
        <v>1410.4878510460505</v>
      </c>
      <c r="V390" s="35">
        <f t="shared" si="192"/>
        <v>1297.2663754229006</v>
      </c>
      <c r="W390" s="36">
        <f t="shared" si="192"/>
        <v>6987.7971432668764</v>
      </c>
      <c r="X390" s="36">
        <f t="shared" si="192"/>
        <v>2552.9189593597434</v>
      </c>
      <c r="Y390" t="e">
        <f>NA()</f>
        <v>#N/A</v>
      </c>
      <c r="AE390">
        <v>5</v>
      </c>
      <c r="AG390">
        <f t="shared" si="193"/>
        <v>7.482892880623127</v>
      </c>
      <c r="AH390" s="29">
        <f t="shared" si="194"/>
        <v>513.15555917745587</v>
      </c>
      <c r="AI390" s="29">
        <f t="shared" si="194"/>
        <v>7147.5860665478431</v>
      </c>
      <c r="AJ390" s="29">
        <f t="shared" si="194"/>
        <v>960.28991724797208</v>
      </c>
      <c r="AK390" s="29">
        <f t="shared" si="194"/>
        <v>6015.6192720624085</v>
      </c>
      <c r="AL390" s="29">
        <f t="shared" si="194"/>
        <v>242.7753210305178</v>
      </c>
      <c r="AM390" s="30">
        <f t="shared" si="194"/>
        <v>797.80590733730025</v>
      </c>
      <c r="AN390" s="31">
        <f t="shared" si="194"/>
        <v>1422.9460710909837</v>
      </c>
      <c r="AO390" s="32">
        <f t="shared" si="194"/>
        <v>454.67176722106069</v>
      </c>
      <c r="AP390" s="32">
        <f t="shared" si="194"/>
        <v>0</v>
      </c>
      <c r="AQ390" s="33">
        <f t="shared" si="194"/>
        <v>18531.766563802517</v>
      </c>
      <c r="AR390" s="33">
        <f t="shared" si="194"/>
        <v>13568.504281365182</v>
      </c>
      <c r="AS390" s="33">
        <f t="shared" si="194"/>
        <v>32930.212215316125</v>
      </c>
      <c r="AT390" s="34">
        <f t="shared" si="194"/>
        <v>1697.0112689875405</v>
      </c>
      <c r="AU390" s="34">
        <f t="shared" si="194"/>
        <v>1669.886061347057</v>
      </c>
      <c r="AV390" s="35">
        <f t="shared" si="194"/>
        <v>3573.5231811834751</v>
      </c>
      <c r="AW390" s="35">
        <f t="shared" si="194"/>
        <v>3165.3342634495611</v>
      </c>
      <c r="AX390" s="36">
        <f t="shared" si="194"/>
        <v>16276.515892465235</v>
      </c>
      <c r="AY390" s="36">
        <f t="shared" si="194"/>
        <v>7209.9312054111333</v>
      </c>
      <c r="AZ390" t="e">
        <f>NA()</f>
        <v>#N/A</v>
      </c>
    </row>
    <row r="391" spans="3:52" x14ac:dyDescent="0.3">
      <c r="D391">
        <v>6</v>
      </c>
      <c r="F391">
        <v>5</v>
      </c>
      <c r="G391" s="29">
        <f t="shared" si="192"/>
        <v>117.26290264302433</v>
      </c>
      <c r="H391" s="29">
        <f t="shared" si="192"/>
        <v>3801.1071251745657</v>
      </c>
      <c r="I391" s="29">
        <f t="shared" si="192"/>
        <v>335.43356506451516</v>
      </c>
      <c r="J391" s="29">
        <f t="shared" si="192"/>
        <v>2656.2068089237277</v>
      </c>
      <c r="K391" s="29">
        <f t="shared" si="192"/>
        <v>66.720505093870642</v>
      </c>
      <c r="L391" s="30">
        <f t="shared" si="192"/>
        <v>312.8047824968379</v>
      </c>
      <c r="M391" s="31">
        <f t="shared" si="192"/>
        <v>683.65176734495105</v>
      </c>
      <c r="N391" s="32">
        <f t="shared" si="192"/>
        <v>249.49928309440409</v>
      </c>
      <c r="O391" s="32">
        <f t="shared" si="192"/>
        <v>0</v>
      </c>
      <c r="P391" s="33">
        <f t="shared" si="192"/>
        <v>11493.740754758028</v>
      </c>
      <c r="Q391" s="33">
        <f t="shared" si="192"/>
        <v>7467.6057528673255</v>
      </c>
      <c r="R391" s="33">
        <f t="shared" si="192"/>
        <v>12246.879032184197</v>
      </c>
      <c r="S391" s="34">
        <f t="shared" si="192"/>
        <v>1016.6947238697926</v>
      </c>
      <c r="T391" s="34">
        <f t="shared" si="192"/>
        <v>903.50439227568029</v>
      </c>
      <c r="U391" s="35">
        <f t="shared" si="192"/>
        <v>1934.7151629760331</v>
      </c>
      <c r="V391" s="35">
        <f t="shared" si="192"/>
        <v>1775.8368743913793</v>
      </c>
      <c r="W391" s="36">
        <f t="shared" si="192"/>
        <v>9689.9462622226201</v>
      </c>
      <c r="X391" s="36">
        <f t="shared" si="192"/>
        <v>3673.2515197209937</v>
      </c>
      <c r="Y391" t="e">
        <f>NA()</f>
        <v>#N/A</v>
      </c>
      <c r="AE391">
        <v>6</v>
      </c>
      <c r="AG391">
        <f t="shared" si="193"/>
        <v>7.8696175551168945</v>
      </c>
      <c r="AH391" s="29">
        <f t="shared" si="194"/>
        <v>620.19722677284415</v>
      </c>
      <c r="AI391" s="29">
        <f t="shared" si="194"/>
        <v>7704.8765976844634</v>
      </c>
      <c r="AJ391" s="29">
        <f t="shared" si="194"/>
        <v>1090.1925267815118</v>
      </c>
      <c r="AK391" s="29">
        <f t="shared" si="194"/>
        <v>6577.6258746666645</v>
      </c>
      <c r="AL391" s="29">
        <f t="shared" si="194"/>
        <v>282.75235228495143</v>
      </c>
      <c r="AM391" s="30">
        <f t="shared" si="194"/>
        <v>890.11309896645537</v>
      </c>
      <c r="AN391" s="31">
        <f t="shared" si="194"/>
        <v>1556.0867153345109</v>
      </c>
      <c r="AO391" s="32">
        <f t="shared" si="194"/>
        <v>489.42688676370437</v>
      </c>
      <c r="AP391" s="32">
        <f t="shared" si="194"/>
        <v>0</v>
      </c>
      <c r="AQ391" s="33">
        <f t="shared" si="194"/>
        <v>19644.768800479189</v>
      </c>
      <c r="AR391" s="33">
        <f t="shared" si="194"/>
        <v>14582.494043157782</v>
      </c>
      <c r="AS391" s="33">
        <f t="shared" si="194"/>
        <v>36956.715164619702</v>
      </c>
      <c r="AT391" s="34">
        <f t="shared" si="194"/>
        <v>1806.4348679314792</v>
      </c>
      <c r="AU391" s="34">
        <f t="shared" si="194"/>
        <v>1799.3543291256858</v>
      </c>
      <c r="AV391" s="35">
        <f t="shared" si="194"/>
        <v>3913.3511102279085</v>
      </c>
      <c r="AW391" s="35">
        <f t="shared" si="194"/>
        <v>3469.9451074410258</v>
      </c>
      <c r="AX391" s="36">
        <f t="shared" si="194"/>
        <v>17267.678360327314</v>
      </c>
      <c r="AY391" s="36">
        <f t="shared" si="194"/>
        <v>7785.571931137576</v>
      </c>
      <c r="AZ391" t="e">
        <f>NA()</f>
        <v>#N/A</v>
      </c>
    </row>
    <row r="392" spans="3:52" x14ac:dyDescent="0.3">
      <c r="D392">
        <v>7</v>
      </c>
      <c r="F392">
        <v>6</v>
      </c>
      <c r="G392" s="29">
        <f t="shared" si="192"/>
        <v>232.17912825543672</v>
      </c>
      <c r="H392" s="29">
        <f t="shared" si="192"/>
        <v>5088.0055664774063</v>
      </c>
      <c r="I392" s="29">
        <f t="shared" si="192"/>
        <v>543.7537598713094</v>
      </c>
      <c r="J392" s="29">
        <f t="shared" si="192"/>
        <v>3934.1329124930971</v>
      </c>
      <c r="K392" s="29">
        <f t="shared" si="192"/>
        <v>121.42334243079074</v>
      </c>
      <c r="L392" s="30">
        <f t="shared" si="192"/>
        <v>483.62773719356818</v>
      </c>
      <c r="M392" s="31">
        <f t="shared" si="192"/>
        <v>955.70005680081545</v>
      </c>
      <c r="N392" s="32">
        <f t="shared" si="192"/>
        <v>327.99722043675706</v>
      </c>
      <c r="O392" s="32">
        <f t="shared" si="192"/>
        <v>0</v>
      </c>
      <c r="P392" s="33">
        <f t="shared" si="192"/>
        <v>14296.874857395684</v>
      </c>
      <c r="Q392" s="33">
        <f t="shared" si="192"/>
        <v>9823.5681143110232</v>
      </c>
      <c r="R392" s="33">
        <f t="shared" si="192"/>
        <v>19416.138702991611</v>
      </c>
      <c r="S392" s="34">
        <f t="shared" si="192"/>
        <v>1284.9546411077597</v>
      </c>
      <c r="T392" s="34">
        <f t="shared" si="192"/>
        <v>1196.8297960106133</v>
      </c>
      <c r="U392" s="35">
        <f t="shared" si="192"/>
        <v>2495.6584092310577</v>
      </c>
      <c r="V392" s="35">
        <f t="shared" si="192"/>
        <v>2286.793532357653</v>
      </c>
      <c r="W392" s="36">
        <f t="shared" si="192"/>
        <v>12383.344021228262</v>
      </c>
      <c r="X392" s="36">
        <f t="shared" si="192"/>
        <v>5046.1713667305257</v>
      </c>
      <c r="Y392" t="e">
        <f>NA()</f>
        <v>#N/A</v>
      </c>
      <c r="AE392">
        <v>7</v>
      </c>
      <c r="AG392">
        <f t="shared" si="193"/>
        <v>8.2763286140542487</v>
      </c>
      <c r="AH392" s="29">
        <f t="shared" si="194"/>
        <v>758.69284382478384</v>
      </c>
      <c r="AI392" s="29">
        <f t="shared" si="194"/>
        <v>8297.3435174229726</v>
      </c>
      <c r="AJ392" s="29">
        <f t="shared" si="194"/>
        <v>1236.2122558881922</v>
      </c>
      <c r="AK392" s="29">
        <f t="shared" si="194"/>
        <v>7172.8219959860917</v>
      </c>
      <c r="AL392" s="29">
        <f t="shared" si="194"/>
        <v>328.56182123676456</v>
      </c>
      <c r="AM392" s="30">
        <f t="shared" si="194"/>
        <v>991.2139550018461</v>
      </c>
      <c r="AN392" s="31">
        <f t="shared" si="194"/>
        <v>1700.7307495042717</v>
      </c>
      <c r="AO392" s="32">
        <f t="shared" si="194"/>
        <v>526.65517878864557</v>
      </c>
      <c r="AP392" s="32">
        <f t="shared" si="194"/>
        <v>0</v>
      </c>
      <c r="AQ392" s="33">
        <f t="shared" si="194"/>
        <v>20817.208667690196</v>
      </c>
      <c r="AR392" s="33">
        <f t="shared" si="194"/>
        <v>15661.93762235402</v>
      </c>
      <c r="AS392" s="33">
        <f t="shared" si="194"/>
        <v>41389.282885585933</v>
      </c>
      <c r="AT392" s="34">
        <f t="shared" si="194"/>
        <v>1922.1480235715385</v>
      </c>
      <c r="AU392" s="34">
        <f t="shared" si="194"/>
        <v>1937.8135169194454</v>
      </c>
      <c r="AV392" s="35">
        <f t="shared" si="194"/>
        <v>4277.4593932887728</v>
      </c>
      <c r="AW392" s="35">
        <f t="shared" si="194"/>
        <v>3797.0014106236399</v>
      </c>
      <c r="AX392" s="36">
        <f t="shared" si="194"/>
        <v>18298.824399627902</v>
      </c>
      <c r="AY392" s="36">
        <f t="shared" si="194"/>
        <v>8392.5532001242791</v>
      </c>
      <c r="AZ392" t="e">
        <f>NA()</f>
        <v>#N/A</v>
      </c>
    </row>
    <row r="393" spans="3:52" x14ac:dyDescent="0.3">
      <c r="D393">
        <v>8</v>
      </c>
      <c r="F393">
        <v>7</v>
      </c>
      <c r="G393" s="29">
        <f t="shared" si="192"/>
        <v>405.61259796923287</v>
      </c>
      <c r="H393" s="29">
        <f t="shared" si="192"/>
        <v>6461.7663336863934</v>
      </c>
      <c r="I393" s="29">
        <f t="shared" si="192"/>
        <v>810.41586726748062</v>
      </c>
      <c r="J393" s="29">
        <f t="shared" si="192"/>
        <v>5322.0985791031262</v>
      </c>
      <c r="K393" s="29">
        <f t="shared" si="192"/>
        <v>197.74447671586475</v>
      </c>
      <c r="L393" s="30">
        <f t="shared" si="192"/>
        <v>688.22833914652961</v>
      </c>
      <c r="M393" s="31">
        <f t="shared" si="192"/>
        <v>1263.0094225519872</v>
      </c>
      <c r="N393" s="32">
        <f t="shared" si="192"/>
        <v>412.21807547204099</v>
      </c>
      <c r="O393" s="32">
        <f t="shared" si="192"/>
        <v>0</v>
      </c>
      <c r="P393" s="33">
        <f t="shared" si="192"/>
        <v>17145.789038425992</v>
      </c>
      <c r="Q393" s="33">
        <f t="shared" si="192"/>
        <v>12321.857667667746</v>
      </c>
      <c r="R393" s="33">
        <f t="shared" si="192"/>
        <v>28179.686468315107</v>
      </c>
      <c r="S393" s="34">
        <f t="shared" si="192"/>
        <v>1561.3684269009625</v>
      </c>
      <c r="T393" s="34">
        <f t="shared" si="192"/>
        <v>1511.5104113351754</v>
      </c>
      <c r="U393" s="35">
        <f t="shared" si="192"/>
        <v>3159.7500948582574</v>
      </c>
      <c r="V393" s="35">
        <f t="shared" si="192"/>
        <v>2823.2040296896157</v>
      </c>
      <c r="W393" s="36">
        <f t="shared" si="192"/>
        <v>15024.463007951004</v>
      </c>
      <c r="X393" s="36">
        <f t="shared" si="192"/>
        <v>6495.4669669363357</v>
      </c>
      <c r="Y393" t="e">
        <f>NA()</f>
        <v>#N/A</v>
      </c>
      <c r="AE393">
        <v>8</v>
      </c>
      <c r="AG393">
        <f t="shared" si="193"/>
        <v>8.7040589772085397</v>
      </c>
      <c r="AH393" s="29">
        <f t="shared" si="194"/>
        <v>927.44921481490553</v>
      </c>
      <c r="AI393" s="29">
        <f t="shared" si="194"/>
        <v>8926.2480775716067</v>
      </c>
      <c r="AJ393" s="29">
        <f t="shared" si="194"/>
        <v>1400.0679318526461</v>
      </c>
      <c r="AK393" s="29">
        <f t="shared" si="194"/>
        <v>7801.4938507883307</v>
      </c>
      <c r="AL393" s="29">
        <f t="shared" si="194"/>
        <v>380.88827093898431</v>
      </c>
      <c r="AM393" s="30">
        <f t="shared" si="194"/>
        <v>1101.6220565347414</v>
      </c>
      <c r="AN393" s="31">
        <f t="shared" si="194"/>
        <v>1857.7287558464407</v>
      </c>
      <c r="AO393" s="32">
        <f t="shared" si="194"/>
        <v>566.50833723862672</v>
      </c>
      <c r="AP393" s="32">
        <f t="shared" si="194"/>
        <v>0</v>
      </c>
      <c r="AQ393" s="33">
        <f t="shared" si="194"/>
        <v>22051.404784018177</v>
      </c>
      <c r="AR393" s="33">
        <f t="shared" si="194"/>
        <v>16809.710285045712</v>
      </c>
      <c r="AS393" s="33">
        <f t="shared" si="194"/>
        <v>46253.482072692677</v>
      </c>
      <c r="AT393" s="34">
        <f t="shared" si="194"/>
        <v>2044.4202596722735</v>
      </c>
      <c r="AU393" s="34">
        <f t="shared" si="194"/>
        <v>2085.7481145606021</v>
      </c>
      <c r="AV393" s="35">
        <f t="shared" si="194"/>
        <v>4666.48742616238</v>
      </c>
      <c r="AW393" s="35">
        <f t="shared" si="194"/>
        <v>4147.1604329426027</v>
      </c>
      <c r="AX393" s="36">
        <f t="shared" si="194"/>
        <v>19370.724937298037</v>
      </c>
      <c r="AY393" s="36">
        <f t="shared" si="194"/>
        <v>9031.1631753870952</v>
      </c>
      <c r="AZ393" t="e">
        <f>NA()</f>
        <v>#N/A</v>
      </c>
    </row>
    <row r="394" spans="3:52" x14ac:dyDescent="0.3">
      <c r="D394">
        <v>9</v>
      </c>
      <c r="F394">
        <v>8</v>
      </c>
      <c r="G394" s="29">
        <f t="shared" si="192"/>
        <v>662.3657780377614</v>
      </c>
      <c r="H394" s="29">
        <f t="shared" si="192"/>
        <v>7894.1524672938522</v>
      </c>
      <c r="I394" s="29">
        <f t="shared" si="192"/>
        <v>1135.9574774298553</v>
      </c>
      <c r="J394" s="29">
        <f t="shared" si="192"/>
        <v>6768.0570075324222</v>
      </c>
      <c r="K394" s="29">
        <f t="shared" si="192"/>
        <v>297.01756339311822</v>
      </c>
      <c r="L394" s="30">
        <f t="shared" si="192"/>
        <v>922.09029228946895</v>
      </c>
      <c r="M394" s="31">
        <f t="shared" si="192"/>
        <v>1601.9503957510767</v>
      </c>
      <c r="N394" s="32">
        <f t="shared" si="192"/>
        <v>501.28796395063858</v>
      </c>
      <c r="O394" s="32">
        <f t="shared" si="192"/>
        <v>0</v>
      </c>
      <c r="P394" s="33">
        <f t="shared" si="192"/>
        <v>20020.455387904229</v>
      </c>
      <c r="Q394" s="33">
        <f t="shared" si="192"/>
        <v>14927.165914024776</v>
      </c>
      <c r="R394" s="33">
        <f t="shared" si="192"/>
        <v>38356.289847471555</v>
      </c>
      <c r="S394" s="34">
        <f t="shared" si="192"/>
        <v>1843.4645304946273</v>
      </c>
      <c r="T394" s="34">
        <f t="shared" si="192"/>
        <v>1843.4943139958511</v>
      </c>
      <c r="U394" s="35">
        <f t="shared" si="192"/>
        <v>4029.3854870264822</v>
      </c>
      <c r="V394" s="35">
        <f t="shared" si="192"/>
        <v>3574.0976340933876</v>
      </c>
      <c r="W394" s="36">
        <f t="shared" si="192"/>
        <v>17599.500881339616</v>
      </c>
      <c r="X394" s="36">
        <f t="shared" si="192"/>
        <v>7980.0485025889147</v>
      </c>
      <c r="Y394" t="e">
        <f>NA()</f>
        <v>#N/A</v>
      </c>
      <c r="AE394">
        <v>9</v>
      </c>
      <c r="AG394">
        <f t="shared" si="193"/>
        <v>9.1538949468576511</v>
      </c>
      <c r="AH394" s="29">
        <f t="shared" si="194"/>
        <v>1132.3489619806307</v>
      </c>
      <c r="AI394" s="29">
        <f t="shared" si="194"/>
        <v>9592.8577239169408</v>
      </c>
      <c r="AJ394" s="29">
        <f t="shared" si="194"/>
        <v>1583.6084024488143</v>
      </c>
      <c r="AK394" s="29">
        <f t="shared" si="194"/>
        <v>8463.9301473175055</v>
      </c>
      <c r="AL394" s="29">
        <f t="shared" si="194"/>
        <v>440.46086996349601</v>
      </c>
      <c r="AM394" s="30">
        <f t="shared" si="194"/>
        <v>1221.8252707174599</v>
      </c>
      <c r="AN394" s="31">
        <f t="shared" si="194"/>
        <v>2027.9726776686909</v>
      </c>
      <c r="AO394" s="32">
        <f t="shared" si="194"/>
        <v>609.14411797393143</v>
      </c>
      <c r="AP394" s="32">
        <f t="shared" si="194"/>
        <v>0</v>
      </c>
      <c r="AQ394" s="33">
        <f t="shared" si="194"/>
        <v>23349.66410969957</v>
      </c>
      <c r="AR394" s="33">
        <f t="shared" si="194"/>
        <v>18028.632090211548</v>
      </c>
      <c r="AS394" s="33">
        <f t="shared" si="194"/>
        <v>51573.762149184331</v>
      </c>
      <c r="AT394" s="34">
        <f t="shared" si="194"/>
        <v>2173.5212924790039</v>
      </c>
      <c r="AU394" s="34">
        <f t="shared" si="194"/>
        <v>2243.6497423164301</v>
      </c>
      <c r="AV394" s="35">
        <f t="shared" si="194"/>
        <v>5080.9961632610029</v>
      </c>
      <c r="AW394" s="35">
        <f t="shared" si="194"/>
        <v>4520.9969155069575</v>
      </c>
      <c r="AX394" s="36">
        <f t="shared" si="194"/>
        <v>20484.066874798533</v>
      </c>
      <c r="AY394" s="36">
        <f t="shared" si="194"/>
        <v>9701.643254275561</v>
      </c>
      <c r="AZ394" t="e">
        <f>NA()</f>
        <v>#N/A</v>
      </c>
    </row>
    <row r="395" spans="3:52" x14ac:dyDescent="0.3">
      <c r="D395">
        <v>10</v>
      </c>
      <c r="F395">
        <v>9</v>
      </c>
      <c r="G395" s="29">
        <f t="shared" si="192"/>
        <v>1058.9774119268013</v>
      </c>
      <c r="H395" s="29">
        <f t="shared" si="192"/>
        <v>9364.2733974445928</v>
      </c>
      <c r="I395" s="29">
        <f t="shared" si="192"/>
        <v>1519.534730940333</v>
      </c>
      <c r="J395" s="29">
        <f t="shared" si="192"/>
        <v>8237.249765473056</v>
      </c>
      <c r="K395" s="29">
        <f t="shared" si="192"/>
        <v>419.56056005031309</v>
      </c>
      <c r="L395" s="30">
        <f t="shared" si="192"/>
        <v>1180.2578812710944</v>
      </c>
      <c r="M395" s="31">
        <f t="shared" si="192"/>
        <v>1969.1546337828145</v>
      </c>
      <c r="N395" s="32">
        <f t="shared" si="192"/>
        <v>594.47768538515845</v>
      </c>
      <c r="O395" s="32">
        <f t="shared" si="192"/>
        <v>0</v>
      </c>
      <c r="P395" s="33">
        <f t="shared" si="192"/>
        <v>22905.541314226219</v>
      </c>
      <c r="Q395" s="33">
        <f t="shared" si="192"/>
        <v>17610.383741064561</v>
      </c>
      <c r="R395" s="33">
        <f t="shared" si="192"/>
        <v>49731.2678715031</v>
      </c>
      <c r="S395" s="34">
        <f t="shared" si="192"/>
        <v>2129.303295721847</v>
      </c>
      <c r="T395" s="34">
        <f t="shared" si="192"/>
        <v>2189.3768069224875</v>
      </c>
      <c r="U395" s="35">
        <f t="shared" si="192"/>
        <v>4938.6490108209318</v>
      </c>
      <c r="V395" s="35">
        <f t="shared" si="192"/>
        <v>4392.5356707935389</v>
      </c>
      <c r="W395" s="36">
        <f t="shared" si="192"/>
        <v>20104.793119474762</v>
      </c>
      <c r="X395" s="36">
        <f t="shared" si="192"/>
        <v>9472.4735163185087</v>
      </c>
      <c r="Y395" t="e">
        <f>NA()</f>
        <v>#N/A</v>
      </c>
      <c r="AE395">
        <v>10</v>
      </c>
      <c r="AG395">
        <f t="shared" si="193"/>
        <v>9.6269789666544039</v>
      </c>
      <c r="AH395" s="29">
        <f t="shared" si="194"/>
        <v>1379.9648491225307</v>
      </c>
      <c r="AI395" s="29">
        <f t="shared" si="194"/>
        <v>10298.455523104652</v>
      </c>
      <c r="AJ395" s="29">
        <f t="shared" si="194"/>
        <v>1788.8120674422662</v>
      </c>
      <c r="AK395" s="29">
        <f t="shared" si="194"/>
        <v>9160.4614355100912</v>
      </c>
      <c r="AL395" s="29">
        <f t="shared" si="194"/>
        <v>508.04843498430836</v>
      </c>
      <c r="AM395" s="30">
        <f t="shared" si="194"/>
        <v>1352.2741294747636</v>
      </c>
      <c r="AN395" s="31">
        <f t="shared" si="194"/>
        <v>2212.3944208027046</v>
      </c>
      <c r="AO395" s="32">
        <f t="shared" si="194"/>
        <v>654.72611960634231</v>
      </c>
      <c r="AP395" s="32">
        <f t="shared" si="194"/>
        <v>0</v>
      </c>
      <c r="AQ395" s="33">
        <f t="shared" si="194"/>
        <v>24714.266876569414</v>
      </c>
      <c r="AR395" s="33">
        <f t="shared" si="194"/>
        <v>19321.437368804549</v>
      </c>
      <c r="AS395" s="33">
        <f t="shared" si="194"/>
        <v>57372.869469723009</v>
      </c>
      <c r="AT395" s="34">
        <f t="shared" si="194"/>
        <v>2309.7193335587249</v>
      </c>
      <c r="AU395" s="34">
        <f t="shared" si="194"/>
        <v>2412.0142991282887</v>
      </c>
      <c r="AV395" s="35">
        <f t="shared" si="194"/>
        <v>5521.473997089608</v>
      </c>
      <c r="AW395" s="35">
        <f t="shared" si="194"/>
        <v>4919.0031825831447</v>
      </c>
      <c r="AX395" s="36">
        <f t="shared" si="194"/>
        <v>21639.413005812345</v>
      </c>
      <c r="AY395" s="36">
        <f t="shared" si="194"/>
        <v>10404.202712250462</v>
      </c>
      <c r="AZ395" t="e">
        <f>NA()</f>
        <v>#N/A</v>
      </c>
    </row>
    <row r="396" spans="3:52" x14ac:dyDescent="0.3">
      <c r="D396">
        <v>11</v>
      </c>
      <c r="F396">
        <v>10</v>
      </c>
      <c r="G396" s="29">
        <f t="shared" si="192"/>
        <v>1599.3649389116242</v>
      </c>
      <c r="H396" s="29">
        <f t="shared" si="192"/>
        <v>10857.37411102787</v>
      </c>
      <c r="I396" s="29">
        <f t="shared" si="192"/>
        <v>1959.2345363445077</v>
      </c>
      <c r="J396" s="29">
        <f t="shared" si="192"/>
        <v>9708.7537849999317</v>
      </c>
      <c r="K396" s="29">
        <f t="shared" si="192"/>
        <v>564.82860769135834</v>
      </c>
      <c r="L396" s="30">
        <f t="shared" si="192"/>
        <v>1457.7144677243373</v>
      </c>
      <c r="M396" s="31">
        <f t="shared" si="192"/>
        <v>2361.4980754450899</v>
      </c>
      <c r="N396" s="32">
        <f t="shared" si="192"/>
        <v>691.16682714310934</v>
      </c>
      <c r="O396" s="32">
        <f t="shared" si="192"/>
        <v>0</v>
      </c>
      <c r="P396" s="33">
        <f t="shared" si="192"/>
        <v>25789.028318759414</v>
      </c>
      <c r="Q396" s="33">
        <f t="shared" si="192"/>
        <v>20347.255750320521</v>
      </c>
      <c r="R396" s="33">
        <f t="shared" si="192"/>
        <v>62077.263379524316</v>
      </c>
      <c r="S396" s="34">
        <f t="shared" si="192"/>
        <v>2417.3287896042943</v>
      </c>
      <c r="T396" s="34">
        <f t="shared" si="192"/>
        <v>2546.2595128268517</v>
      </c>
      <c r="U396" s="35">
        <f t="shared" si="192"/>
        <v>5871.2297128965129</v>
      </c>
      <c r="V396" s="35">
        <f t="shared" si="192"/>
        <v>5235.5197942196519</v>
      </c>
      <c r="W396" s="36">
        <f t="shared" si="192"/>
        <v>22539.085357532738</v>
      </c>
      <c r="X396" s="36">
        <f t="shared" si="192"/>
        <v>10955.57936484277</v>
      </c>
      <c r="Y396" t="e">
        <f>NA()</f>
        <v>#N/A</v>
      </c>
      <c r="AE396">
        <v>11</v>
      </c>
      <c r="AG396">
        <f t="shared" si="193"/>
        <v>10.124512523078607</v>
      </c>
      <c r="AH396" s="29">
        <f t="shared" si="194"/>
        <v>1677.4366856404208</v>
      </c>
      <c r="AI396" s="29">
        <f t="shared" si="194"/>
        <v>11044.349650169308</v>
      </c>
      <c r="AJ396" s="29">
        <f t="shared" si="194"/>
        <v>2017.7839657482239</v>
      </c>
      <c r="AK396" s="29">
        <f t="shared" si="194"/>
        <v>9891.4987722865972</v>
      </c>
      <c r="AL396" s="29">
        <f t="shared" si="194"/>
        <v>584.4523204225884</v>
      </c>
      <c r="AM396" s="30">
        <f t="shared" si="194"/>
        <v>1493.3690482288514</v>
      </c>
      <c r="AN396" s="31">
        <f t="shared" si="194"/>
        <v>2411.9637584611614</v>
      </c>
      <c r="AO396" s="32">
        <f t="shared" si="194"/>
        <v>703.42347921693602</v>
      </c>
      <c r="AP396" s="32">
        <f t="shared" si="194"/>
        <v>0</v>
      </c>
      <c r="AQ396" s="33">
        <f t="shared" si="194"/>
        <v>26147.44969850063</v>
      </c>
      <c r="AR396" s="33">
        <f t="shared" si="194"/>
        <v>20690.740707511231</v>
      </c>
      <c r="AS396" s="33">
        <f t="shared" si="194"/>
        <v>63671.199027227129</v>
      </c>
      <c r="AT396" s="34">
        <f t="shared" si="194"/>
        <v>2453.2791692887431</v>
      </c>
      <c r="AU396" s="34">
        <f t="shared" si="194"/>
        <v>2591.3386338867545</v>
      </c>
      <c r="AV396" s="35">
        <f t="shared" si="194"/>
        <v>5988.3467159343654</v>
      </c>
      <c r="AW396" s="35">
        <f t="shared" si="194"/>
        <v>5341.5929023665831</v>
      </c>
      <c r="AX396" s="36">
        <f t="shared" si="194"/>
        <v>22837.160593622397</v>
      </c>
      <c r="AY396" s="36">
        <f t="shared" si="194"/>
        <v>11139.032092333418</v>
      </c>
      <c r="AZ396" t="e">
        <f>NA()</f>
        <v>#N/A</v>
      </c>
    </row>
    <row r="397" spans="3:52" x14ac:dyDescent="0.3">
      <c r="D397">
        <v>12</v>
      </c>
      <c r="F397">
        <v>11</v>
      </c>
      <c r="G397" s="29">
        <f t="shared" si="192"/>
        <v>2295.4910646059238</v>
      </c>
      <c r="H397" s="29">
        <f t="shared" si="192"/>
        <v>12363.30879801037</v>
      </c>
      <c r="I397" s="29">
        <f t="shared" si="192"/>
        <v>2452.3347335543972</v>
      </c>
      <c r="J397" s="29">
        <f t="shared" si="192"/>
        <v>11171.284194575048</v>
      </c>
      <c r="K397" s="29">
        <f t="shared" si="192"/>
        <v>731.58701387801943</v>
      </c>
      <c r="L397" s="30">
        <f t="shared" si="192"/>
        <v>1749.6321840755536</v>
      </c>
      <c r="M397" s="31">
        <f t="shared" si="192"/>
        <v>2776.0851347732996</v>
      </c>
      <c r="N397" s="32">
        <f t="shared" si="192"/>
        <v>790.81993608282937</v>
      </c>
      <c r="O397" s="32">
        <f t="shared" si="192"/>
        <v>0</v>
      </c>
      <c r="P397" s="33">
        <f t="shared" si="192"/>
        <v>28661.338597123482</v>
      </c>
      <c r="Q397" s="33">
        <f t="shared" si="192"/>
        <v>23117.432896661507</v>
      </c>
      <c r="R397" s="33">
        <f t="shared" si="192"/>
        <v>75168.773654563003</v>
      </c>
      <c r="S397" s="34">
        <f t="shared" si="192"/>
        <v>2706.273301731836</v>
      </c>
      <c r="T397" s="34">
        <f t="shared" si="192"/>
        <v>2911.6525891675888</v>
      </c>
      <c r="U397" s="35">
        <f t="shared" si="192"/>
        <v>6815.2173137986611</v>
      </c>
      <c r="V397" s="35">
        <f t="shared" si="192"/>
        <v>6091.5319589834617</v>
      </c>
      <c r="W397" s="36">
        <f t="shared" si="192"/>
        <v>24901.232403396127</v>
      </c>
      <c r="X397" s="36">
        <f t="shared" si="192"/>
        <v>12419.218082832496</v>
      </c>
      <c r="Y397" t="e">
        <f>NA()</f>
        <v>#N/A</v>
      </c>
      <c r="AE397">
        <v>12</v>
      </c>
      <c r="AG397">
        <f t="shared" si="193"/>
        <v>10.647759196839573</v>
      </c>
      <c r="AH397" s="29">
        <f t="shared" si="194"/>
        <v>2032.2665155225507</v>
      </c>
      <c r="AI397" s="29">
        <f t="shared" si="194"/>
        <v>11831.881783629149</v>
      </c>
      <c r="AJ397" s="29">
        <f t="shared" si="194"/>
        <v>2272.7499447443379</v>
      </c>
      <c r="AK397" s="29">
        <f t="shared" si="194"/>
        <v>10657.56857776027</v>
      </c>
      <c r="AL397" s="29">
        <f t="shared" si="194"/>
        <v>670.49691458917823</v>
      </c>
      <c r="AM397" s="30">
        <f t="shared" si="194"/>
        <v>1645.4465347062637</v>
      </c>
      <c r="AN397" s="31">
        <f t="shared" si="194"/>
        <v>2627.6854419996007</v>
      </c>
      <c r="AO397" s="32">
        <f t="shared" si="194"/>
        <v>755.41047212401543</v>
      </c>
      <c r="AP397" s="32">
        <f t="shared" si="194"/>
        <v>0</v>
      </c>
      <c r="AQ397" s="33">
        <f t="shared" si="194"/>
        <v>27651.386769657274</v>
      </c>
      <c r="AR397" s="33">
        <f t="shared" si="194"/>
        <v>22138.999381929945</v>
      </c>
      <c r="AS397" s="33">
        <f t="shared" si="194"/>
        <v>70486.091472311251</v>
      </c>
      <c r="AT397" s="34">
        <f t="shared" si="194"/>
        <v>2604.4600044247768</v>
      </c>
      <c r="AU397" s="34">
        <f t="shared" si="194"/>
        <v>2782.1167057386119</v>
      </c>
      <c r="AV397" s="35">
        <f t="shared" si="194"/>
        <v>6481.9911537038961</v>
      </c>
      <c r="AW397" s="35">
        <f t="shared" si="194"/>
        <v>5789.1084995371975</v>
      </c>
      <c r="AX397" s="36">
        <f t="shared" si="194"/>
        <v>24077.500215108288</v>
      </c>
      <c r="AY397" s="36">
        <f t="shared" si="194"/>
        <v>11906.313802710903</v>
      </c>
      <c r="AZ397" t="e">
        <f>NA()</f>
        <v>#N/A</v>
      </c>
    </row>
    <row r="398" spans="3:52" x14ac:dyDescent="0.3">
      <c r="D398">
        <v>13</v>
      </c>
      <c r="F398">
        <v>12</v>
      </c>
      <c r="G398" s="29">
        <f t="shared" si="192"/>
        <v>3147.2832713662046</v>
      </c>
      <c r="H398" s="29">
        <f t="shared" si="192"/>
        <v>13875.142676780573</v>
      </c>
      <c r="I398" s="29">
        <f t="shared" si="192"/>
        <v>2995.5198626628849</v>
      </c>
      <c r="J398" s="29">
        <f t="shared" si="192"/>
        <v>12619.569068154033</v>
      </c>
      <c r="K398" s="29">
        <f t="shared" si="192"/>
        <v>918.08280110823716</v>
      </c>
      <c r="L398" s="30">
        <f t="shared" si="192"/>
        <v>2051.5278678748159</v>
      </c>
      <c r="M398" s="31">
        <f t="shared" si="192"/>
        <v>3210.2338707881986</v>
      </c>
      <c r="N398" s="32">
        <f t="shared" si="192"/>
        <v>892.96985759771303</v>
      </c>
      <c r="O398" s="32">
        <f t="shared" si="192"/>
        <v>0</v>
      </c>
      <c r="P398" s="33">
        <f t="shared" si="192"/>
        <v>31514.750936283366</v>
      </c>
      <c r="Q398" s="33">
        <f t="shared" si="192"/>
        <v>25903.773207800805</v>
      </c>
      <c r="R398" s="33">
        <f t="shared" si="192"/>
        <v>88791.830085654467</v>
      </c>
      <c r="S398" s="34">
        <f t="shared" si="192"/>
        <v>2995.0923462415317</v>
      </c>
      <c r="T398" s="34">
        <f t="shared" si="192"/>
        <v>3283.403418632417</v>
      </c>
      <c r="U398" s="35">
        <f t="shared" si="192"/>
        <v>7762.3282637778266</v>
      </c>
      <c r="V398" s="35">
        <f t="shared" si="192"/>
        <v>6952.1821051568631</v>
      </c>
      <c r="W398" s="36">
        <f t="shared" si="192"/>
        <v>27189.893208209534</v>
      </c>
      <c r="X398" s="36">
        <f t="shared" si="192"/>
        <v>13857.687695975974</v>
      </c>
      <c r="Y398" t="e">
        <f>NA()</f>
        <v>#N/A</v>
      </c>
      <c r="AE398">
        <v>13</v>
      </c>
      <c r="AG398">
        <f t="shared" si="193"/>
        <v>11.198047871978659</v>
      </c>
      <c r="AH398" s="29">
        <f t="shared" si="194"/>
        <v>2452.0360006183992</v>
      </c>
      <c r="AI398" s="29">
        <f t="shared" si="194"/>
        <v>12662.433134906691</v>
      </c>
      <c r="AJ398" s="29">
        <f t="shared" si="194"/>
        <v>2556.0474102483904</v>
      </c>
      <c r="AK398" s="29">
        <f t="shared" si="194"/>
        <v>11459.340524331163</v>
      </c>
      <c r="AL398" s="29">
        <f t="shared" si="194"/>
        <v>767.017518071979</v>
      </c>
      <c r="AM398" s="30">
        <f t="shared" si="194"/>
        <v>1808.7646065242047</v>
      </c>
      <c r="AN398" s="31">
        <f t="shared" si="194"/>
        <v>2860.5954153720177</v>
      </c>
      <c r="AO398" s="32">
        <f t="shared" si="194"/>
        <v>810.86600426118673</v>
      </c>
      <c r="AP398" s="32">
        <f t="shared" si="194"/>
        <v>0</v>
      </c>
      <c r="AQ398" s="33">
        <f t="shared" si="194"/>
        <v>29228.169069753065</v>
      </c>
      <c r="AR398" s="33">
        <f t="shared" si="194"/>
        <v>23668.472245563142</v>
      </c>
      <c r="AS398" s="33">
        <f t="shared" si="194"/>
        <v>77831.087042048021</v>
      </c>
      <c r="AT398" s="34">
        <f t="shared" si="194"/>
        <v>2763.5130586038531</v>
      </c>
      <c r="AU398" s="34">
        <f t="shared" si="194"/>
        <v>2984.8352023033885</v>
      </c>
      <c r="AV398" s="35">
        <f t="shared" si="194"/>
        <v>7002.7517810426034</v>
      </c>
      <c r="AW398" s="35">
        <f t="shared" si="194"/>
        <v>6261.8319223397602</v>
      </c>
      <c r="AX398" s="36">
        <f t="shared" si="194"/>
        <v>25360.376323184188</v>
      </c>
      <c r="AY398" s="36">
        <f t="shared" si="194"/>
        <v>12706.228441396159</v>
      </c>
      <c r="AZ398" t="e">
        <f>NA()</f>
        <v>#N/A</v>
      </c>
    </row>
    <row r="399" spans="3:52" x14ac:dyDescent="0.3">
      <c r="D399">
        <v>14</v>
      </c>
      <c r="F399">
        <v>13</v>
      </c>
      <c r="G399" s="29">
        <f t="shared" si="192"/>
        <v>4143.7097419776501</v>
      </c>
      <c r="H399" s="29">
        <f t="shared" si="192"/>
        <v>15388.052511437891</v>
      </c>
      <c r="I399" s="29">
        <f t="shared" si="192"/>
        <v>3585.0591409612603</v>
      </c>
      <c r="J399" s="29">
        <f t="shared" si="192"/>
        <v>14051.694391326499</v>
      </c>
      <c r="K399" s="29">
        <f t="shared" si="192"/>
        <v>1122.202470396983</v>
      </c>
      <c r="L399" s="30">
        <f t="shared" si="192"/>
        <v>2359.3516494983242</v>
      </c>
      <c r="M399" s="31">
        <f t="shared" si="192"/>
        <v>3661.4620741967015</v>
      </c>
      <c r="N399" s="32">
        <f t="shared" si="192"/>
        <v>997.20560092657433</v>
      </c>
      <c r="O399" s="32">
        <f t="shared" si="192"/>
        <v>0</v>
      </c>
      <c r="P399" s="33">
        <f t="shared" si="192"/>
        <v>34342.992587859677</v>
      </c>
      <c r="Q399" s="33">
        <f t="shared" si="192"/>
        <v>28691.806771521799</v>
      </c>
      <c r="R399" s="33">
        <f t="shared" si="192"/>
        <v>102750.01119368497</v>
      </c>
      <c r="S399" s="34">
        <f t="shared" si="192"/>
        <v>3282.9184997814868</v>
      </c>
      <c r="T399" s="34">
        <f t="shared" si="192"/>
        <v>3659.6425775018888</v>
      </c>
      <c r="U399" s="35">
        <f t="shared" si="192"/>
        <v>8707.0475478111912</v>
      </c>
      <c r="V399" s="35">
        <f t="shared" si="192"/>
        <v>7811.5909689556966</v>
      </c>
      <c r="W399" s="36">
        <f t="shared" si="192"/>
        <v>29403.757478226293</v>
      </c>
      <c r="X399" s="36">
        <f t="shared" si="192"/>
        <v>15267.933484283592</v>
      </c>
      <c r="Y399" t="e">
        <f>NA()</f>
        <v>#N/A</v>
      </c>
      <c r="AE399">
        <v>14</v>
      </c>
      <c r="AG399">
        <f t="shared" si="193"/>
        <v>11.776776110822025</v>
      </c>
      <c r="AH399" s="29">
        <f t="shared" si="194"/>
        <v>2944.0683378923281</v>
      </c>
      <c r="AI399" s="29">
        <f t="shared" si="194"/>
        <v>13537.426820713797</v>
      </c>
      <c r="AJ399" s="29">
        <f t="shared" si="194"/>
        <v>2870.1121386054724</v>
      </c>
      <c r="AK399" s="29">
        <f t="shared" si="194"/>
        <v>12297.645573192214</v>
      </c>
      <c r="AL399" s="29">
        <f t="shared" si="194"/>
        <v>874.84543819317514</v>
      </c>
      <c r="AM399" s="30">
        <f t="shared" si="194"/>
        <v>1983.4877109699701</v>
      </c>
      <c r="AN399" s="31">
        <f t="shared" si="194"/>
        <v>3111.7560277406205</v>
      </c>
      <c r="AO399" s="32">
        <f t="shared" si="194"/>
        <v>869.97298520834033</v>
      </c>
      <c r="AP399" s="32">
        <f t="shared" si="194"/>
        <v>0</v>
      </c>
      <c r="AQ399" s="33">
        <f t="shared" si="194"/>
        <v>30879.781511350142</v>
      </c>
      <c r="AR399" s="33">
        <f t="shared" si="194"/>
        <v>25281.175155917372</v>
      </c>
      <c r="AS399" s="33">
        <f t="shared" si="194"/>
        <v>85715.152120819679</v>
      </c>
      <c r="AT399" s="34">
        <f t="shared" si="194"/>
        <v>2930.6789065810922</v>
      </c>
      <c r="AU399" s="34">
        <f t="shared" si="194"/>
        <v>3199.9685889149473</v>
      </c>
      <c r="AV399" s="35">
        <f t="shared" si="194"/>
        <v>7550.9591279850501</v>
      </c>
      <c r="AW399" s="35">
        <f t="shared" si="194"/>
        <v>6759.9981517937622</v>
      </c>
      <c r="AX399" s="36">
        <f t="shared" si="194"/>
        <v>26685.450735256276</v>
      </c>
      <c r="AY399" s="36">
        <f t="shared" si="194"/>
        <v>13538.955561786892</v>
      </c>
      <c r="AZ399" t="e">
        <f>NA()</f>
        <v>#N/A</v>
      </c>
    </row>
    <row r="400" spans="3:52" x14ac:dyDescent="0.3">
      <c r="D400">
        <v>15</v>
      </c>
      <c r="F400">
        <v>14</v>
      </c>
      <c r="G400" s="29">
        <f t="shared" si="192"/>
        <v>5266.5030541782935</v>
      </c>
      <c r="H400" s="29">
        <f t="shared" si="192"/>
        <v>16898.54322634052</v>
      </c>
      <c r="I400" s="29">
        <f t="shared" si="192"/>
        <v>4216.9523346951892</v>
      </c>
      <c r="J400" s="29">
        <f t="shared" si="192"/>
        <v>15467.370292156413</v>
      </c>
      <c r="K400" s="29">
        <f t="shared" si="192"/>
        <v>1341.6097288051019</v>
      </c>
      <c r="L400" s="30">
        <f t="shared" si="192"/>
        <v>2669.5279905420653</v>
      </c>
      <c r="M400" s="31">
        <f t="shared" si="192"/>
        <v>4127.4742156013335</v>
      </c>
      <c r="N400" s="32">
        <f t="shared" si="192"/>
        <v>1103.1632054084191</v>
      </c>
      <c r="O400" s="32">
        <f t="shared" si="192"/>
        <v>0</v>
      </c>
      <c r="P400" s="33">
        <f t="shared" si="192"/>
        <v>37140.94388754823</v>
      </c>
      <c r="Q400" s="33">
        <f t="shared" si="192"/>
        <v>31469.314884913216</v>
      </c>
      <c r="R400" s="33">
        <f t="shared" si="192"/>
        <v>116867.75315803246</v>
      </c>
      <c r="S400" s="34">
        <f t="shared" si="192"/>
        <v>3569.027477769263</v>
      </c>
      <c r="T400" s="34">
        <f t="shared" si="192"/>
        <v>4038.7416402127692</v>
      </c>
      <c r="U400" s="35">
        <f t="shared" si="192"/>
        <v>9645.8500103521947</v>
      </c>
      <c r="V400" s="35">
        <f t="shared" si="192"/>
        <v>8665.7833297095895</v>
      </c>
      <c r="W400" s="36">
        <f t="shared" si="192"/>
        <v>31541.795159292684</v>
      </c>
      <c r="X400" s="36">
        <f t="shared" si="192"/>
        <v>16648.387404671441</v>
      </c>
      <c r="Y400" t="e">
        <f>NA()</f>
        <v>#N/A</v>
      </c>
      <c r="AE400">
        <v>15</v>
      </c>
      <c r="AG400">
        <f t="shared" si="193"/>
        <v>12.385413703354873</v>
      </c>
      <c r="AH400" s="29">
        <f t="shared" si="194"/>
        <v>3515.0776174504322</v>
      </c>
      <c r="AI400" s="29">
        <f t="shared" si="194"/>
        <v>14458.325387403263</v>
      </c>
      <c r="AJ400" s="29">
        <f t="shared" si="194"/>
        <v>3217.4606300789133</v>
      </c>
      <c r="AK400" s="29">
        <f t="shared" si="194"/>
        <v>13173.481853876448</v>
      </c>
      <c r="AL400" s="29">
        <f t="shared" si="194"/>
        <v>994.79021601968054</v>
      </c>
      <c r="AM400" s="30">
        <f t="shared" si="194"/>
        <v>2169.6715187103705</v>
      </c>
      <c r="AN400" s="31">
        <f t="shared" si="194"/>
        <v>3382.2501372176034</v>
      </c>
      <c r="AO400" s="32">
        <f t="shared" si="194"/>
        <v>932.91756952337914</v>
      </c>
      <c r="AP400" s="32">
        <f t="shared" si="194"/>
        <v>0</v>
      </c>
      <c r="AQ400" s="33">
        <f t="shared" si="194"/>
        <v>32608.077984588963</v>
      </c>
      <c r="AR400" s="33">
        <f t="shared" si="194"/>
        <v>26978.833108045081</v>
      </c>
      <c r="AS400" s="33">
        <f t="shared" si="194"/>
        <v>94141.898471839333</v>
      </c>
      <c r="AT400" s="34">
        <f t="shared" si="194"/>
        <v>3106.1845555371206</v>
      </c>
      <c r="AU400" s="34">
        <f t="shared" si="194"/>
        <v>3427.9735678070397</v>
      </c>
      <c r="AV400" s="35">
        <f t="shared" si="194"/>
        <v>8126.9486147687558</v>
      </c>
      <c r="AW400" s="35">
        <f t="shared" si="194"/>
        <v>7283.8105280006284</v>
      </c>
      <c r="AX400" s="36">
        <f t="shared" si="194"/>
        <v>28052.069964795108</v>
      </c>
      <c r="AY400" s="36">
        <f t="shared" si="194"/>
        <v>14404.667919402655</v>
      </c>
      <c r="AZ400" t="e">
        <f>NA()</f>
        <v>#N/A</v>
      </c>
    </row>
    <row r="401" spans="4:52" x14ac:dyDescent="0.3">
      <c r="D401">
        <v>16</v>
      </c>
      <c r="F401">
        <v>15</v>
      </c>
      <c r="G401" s="29">
        <f t="shared" si="192"/>
        <v>6494.6602375955954</v>
      </c>
      <c r="H401" s="29">
        <f t="shared" si="192"/>
        <v>18403.930305647285</v>
      </c>
      <c r="I401" s="29">
        <f t="shared" si="192"/>
        <v>5769.4611708724888</v>
      </c>
      <c r="J401" s="29">
        <f t="shared" ref="J401:X401" si="195">300*J329*J101</f>
        <v>16866.908708976604</v>
      </c>
      <c r="K401" s="29">
        <f t="shared" si="195"/>
        <v>1573.8608670582405</v>
      </c>
      <c r="L401" s="30">
        <f t="shared" si="195"/>
        <v>2978.96391362131</v>
      </c>
      <c r="M401" s="31">
        <f t="shared" si="195"/>
        <v>4606.1492030906229</v>
      </c>
      <c r="N401" s="32">
        <f t="shared" si="195"/>
        <v>1210.5186769026618</v>
      </c>
      <c r="O401" s="32">
        <f t="shared" si="195"/>
        <v>0</v>
      </c>
      <c r="P401" s="33">
        <f t="shared" si="195"/>
        <v>39904.418220198284</v>
      </c>
      <c r="Q401" s="33">
        <f t="shared" si="195"/>
        <v>34225.991701249397</v>
      </c>
      <c r="R401" s="33">
        <f t="shared" si="195"/>
        <v>130991.72014640384</v>
      </c>
      <c r="S401" s="34">
        <f t="shared" si="195"/>
        <v>3852.8124978082756</v>
      </c>
      <c r="T401" s="34">
        <f t="shared" si="195"/>
        <v>4419.2794192162037</v>
      </c>
      <c r="U401" s="35">
        <f t="shared" si="195"/>
        <v>10576.567195748235</v>
      </c>
      <c r="V401" s="35">
        <f t="shared" si="195"/>
        <v>9512.1622620594298</v>
      </c>
      <c r="W401" s="36">
        <f t="shared" si="195"/>
        <v>33603.405466076751</v>
      </c>
      <c r="X401" s="36">
        <f t="shared" si="195"/>
        <v>17998.268501608782</v>
      </c>
      <c r="Y401" t="e">
        <f>NA()</f>
        <v>#N/A</v>
      </c>
      <c r="AE401">
        <v>16</v>
      </c>
      <c r="AG401">
        <f t="shared" si="193"/>
        <v>13.025506400031523</v>
      </c>
      <c r="AH401" s="29">
        <f t="shared" si="194"/>
        <v>4170.864839280569</v>
      </c>
      <c r="AI401" s="29">
        <f t="shared" si="194"/>
        <v>15426.622518208953</v>
      </c>
      <c r="AJ401" s="29">
        <f t="shared" si="194"/>
        <v>3600.6674996397956</v>
      </c>
      <c r="AK401" s="29">
        <f t="shared" ref="AK401:AY401" si="196">300*AK329*AK101</f>
        <v>14088.006933860624</v>
      </c>
      <c r="AL401" s="29">
        <f t="shared" si="196"/>
        <v>1127.6190115543952</v>
      </c>
      <c r="AM401" s="30">
        <f t="shared" si="196"/>
        <v>2367.2480417110469</v>
      </c>
      <c r="AN401" s="31">
        <f t="shared" si="196"/>
        <v>3673.1739995946577</v>
      </c>
      <c r="AO401" s="32">
        <f t="shared" si="196"/>
        <v>999.88825378868898</v>
      </c>
      <c r="AP401" s="32">
        <f t="shared" si="196"/>
        <v>0</v>
      </c>
      <c r="AQ401" s="33">
        <f t="shared" si="196"/>
        <v>34414.754280174966</v>
      </c>
      <c r="AR401" s="33">
        <f t="shared" si="196"/>
        <v>28762.829349655796</v>
      </c>
      <c r="AS401" s="33">
        <f t="shared" si="196"/>
        <v>103108.81948221239</v>
      </c>
      <c r="AT401" s="34">
        <f t="shared" si="196"/>
        <v>3290.2402560004302</v>
      </c>
      <c r="AU401" s="34">
        <f t="shared" si="196"/>
        <v>3669.2829337443736</v>
      </c>
      <c r="AV401" s="35">
        <f t="shared" si="196"/>
        <v>8731.0781403623423</v>
      </c>
      <c r="AW401" s="35">
        <f t="shared" si="196"/>
        <v>7833.4566911080665</v>
      </c>
      <c r="AX401" s="36">
        <f t="shared" si="196"/>
        <v>29459.237021215744</v>
      </c>
      <c r="AY401" s="36">
        <f t="shared" si="196"/>
        <v>15303.518674426543</v>
      </c>
      <c r="AZ401" t="e">
        <f>NA()</f>
        <v>#N/A</v>
      </c>
    </row>
    <row r="402" spans="4:52" x14ac:dyDescent="0.3">
      <c r="D402">
        <v>17</v>
      </c>
      <c r="F402">
        <v>16</v>
      </c>
      <c r="G402" s="29">
        <f t="shared" ref="G402:X416" si="197">300*G330*G102</f>
        <v>7808.0247832870982</v>
      </c>
      <c r="H402" s="29">
        <f t="shared" si="197"/>
        <v>19902.019460525091</v>
      </c>
      <c r="I402" s="29">
        <f t="shared" si="197"/>
        <v>7815.184965065886</v>
      </c>
      <c r="J402" s="29">
        <f t="shared" si="197"/>
        <v>18250.686417132882</v>
      </c>
      <c r="K402" s="29">
        <f t="shared" si="197"/>
        <v>1816.4979155209903</v>
      </c>
      <c r="L402" s="30">
        <f t="shared" si="197"/>
        <v>3285.0353120023283</v>
      </c>
      <c r="M402" s="31">
        <f t="shared" si="197"/>
        <v>5095.5289002018853</v>
      </c>
      <c r="N402" s="32">
        <f t="shared" si="197"/>
        <v>1318.9824002134624</v>
      </c>
      <c r="O402" s="32">
        <f t="shared" si="197"/>
        <v>0</v>
      </c>
      <c r="P402" s="33">
        <f t="shared" si="197"/>
        <v>42629.994128414568</v>
      </c>
      <c r="Q402" s="33">
        <f t="shared" si="197"/>
        <v>36953.167429438414</v>
      </c>
      <c r="R402" s="33">
        <f t="shared" si="197"/>
        <v>144990.82411313691</v>
      </c>
      <c r="S402" s="34">
        <f t="shared" si="197"/>
        <v>4133.7644505684757</v>
      </c>
      <c r="T402" s="34">
        <f t="shared" si="197"/>
        <v>4800.0144166938644</v>
      </c>
      <c r="U402" s="35">
        <f t="shared" si="197"/>
        <v>11497.909667915479</v>
      </c>
      <c r="V402" s="35">
        <f t="shared" si="197"/>
        <v>10349.088130386854</v>
      </c>
      <c r="W402" s="36">
        <f t="shared" si="197"/>
        <v>35588.469644842364</v>
      </c>
      <c r="X402" s="36">
        <f t="shared" si="197"/>
        <v>19317.18808925616</v>
      </c>
      <c r="Y402" t="e">
        <f>NA()</f>
        <v>#N/A</v>
      </c>
      <c r="AE402">
        <v>17</v>
      </c>
      <c r="AG402">
        <f t="shared" si="193"/>
        <v>13.698679837501498</v>
      </c>
      <c r="AH402" s="29">
        <f t="shared" ref="AH402:AY416" si="198">300*AH330*AH102</f>
        <v>4916.1235593567271</v>
      </c>
      <c r="AI402" s="29">
        <f t="shared" si="198"/>
        <v>16443.828284746844</v>
      </c>
      <c r="AJ402" s="29">
        <f t="shared" si="198"/>
        <v>4022.3374419665492</v>
      </c>
      <c r="AK402" s="29">
        <f t="shared" si="198"/>
        <v>15042.51606612264</v>
      </c>
      <c r="AL402" s="29">
        <f t="shared" si="198"/>
        <v>1274.0333088920952</v>
      </c>
      <c r="AM402" s="30">
        <f t="shared" si="198"/>
        <v>2576.0116000974795</v>
      </c>
      <c r="AN402" s="31">
        <f t="shared" si="198"/>
        <v>3985.6288397275844</v>
      </c>
      <c r="AO402" s="32">
        <f t="shared" si="198"/>
        <v>1071.074816757671</v>
      </c>
      <c r="AP402" s="32">
        <f t="shared" si="198"/>
        <v>0</v>
      </c>
      <c r="AQ402" s="33">
        <f t="shared" si="198"/>
        <v>36301.318902512328</v>
      </c>
      <c r="AR402" s="33">
        <f t="shared" si="198"/>
        <v>30634.151870683527</v>
      </c>
      <c r="AS402" s="33">
        <f t="shared" si="198"/>
        <v>112606.5718024091</v>
      </c>
      <c r="AT402" s="34">
        <f t="shared" si="198"/>
        <v>3483.0360468812646</v>
      </c>
      <c r="AU402" s="34">
        <f t="shared" si="198"/>
        <v>3924.2988221717674</v>
      </c>
      <c r="AV402" s="35">
        <f t="shared" si="198"/>
        <v>9363.7426758157471</v>
      </c>
      <c r="AW402" s="35">
        <f t="shared" si="198"/>
        <v>8409.1237270779457</v>
      </c>
      <c r="AX402" s="36">
        <f t="shared" si="198"/>
        <v>30905.588049262074</v>
      </c>
      <c r="AY402" s="36">
        <f t="shared" si="198"/>
        <v>16235.621528357069</v>
      </c>
      <c r="AZ402" t="e">
        <f>NA()</f>
        <v>#N/A</v>
      </c>
    </row>
    <row r="403" spans="4:52" x14ac:dyDescent="0.3">
      <c r="D403">
        <v>18</v>
      </c>
      <c r="F403">
        <v>17</v>
      </c>
      <c r="G403" s="29">
        <f t="shared" si="197"/>
        <v>9189.1806542399227</v>
      </c>
      <c r="H403" s="29">
        <f t="shared" si="197"/>
        <v>21390.920541510055</v>
      </c>
      <c r="I403" s="29">
        <f t="shared" si="197"/>
        <v>9796.9820566813087</v>
      </c>
      <c r="J403" s="29">
        <f t="shared" si="197"/>
        <v>19618.908540155029</v>
      </c>
      <c r="K403" s="29">
        <f t="shared" si="197"/>
        <v>2067.1211295954918</v>
      </c>
      <c r="L403" s="30">
        <f t="shared" si="197"/>
        <v>3585.5593038384773</v>
      </c>
      <c r="M403" s="31">
        <f t="shared" si="197"/>
        <v>5593.8073581813978</v>
      </c>
      <c r="N403" s="32">
        <f t="shared" si="197"/>
        <v>1428.2946336880984</v>
      </c>
      <c r="O403" s="32">
        <f t="shared" si="197"/>
        <v>0</v>
      </c>
      <c r="P403" s="33">
        <f t="shared" si="197"/>
        <v>45314.884587240558</v>
      </c>
      <c r="Q403" s="33">
        <f t="shared" si="197"/>
        <v>39643.578691195056</v>
      </c>
      <c r="R403" s="33">
        <f t="shared" si="197"/>
        <v>158755.34176221918</v>
      </c>
      <c r="S403" s="34">
        <f t="shared" si="197"/>
        <v>4411.4562598596567</v>
      </c>
      <c r="T403" s="34">
        <f t="shared" si="197"/>
        <v>5179.8619785121209</v>
      </c>
      <c r="U403" s="35">
        <f t="shared" si="197"/>
        <v>12409.127341400537</v>
      </c>
      <c r="V403" s="35">
        <f t="shared" si="197"/>
        <v>11175.560275312369</v>
      </c>
      <c r="W403" s="36">
        <f t="shared" si="197"/>
        <v>37497.339939494821</v>
      </c>
      <c r="X403" s="36">
        <f t="shared" si="197"/>
        <v>20604.943006100821</v>
      </c>
      <c r="Y403" t="e">
        <f>NA()</f>
        <v>#N/A</v>
      </c>
      <c r="AE403">
        <v>18</v>
      </c>
      <c r="AG403">
        <f t="shared" si="193"/>
        <v>14.40664366722172</v>
      </c>
      <c r="AH403" s="29">
        <f t="shared" si="198"/>
        <v>5754.4021933407766</v>
      </c>
      <c r="AI403" s="29">
        <f t="shared" si="198"/>
        <v>17511.447713751309</v>
      </c>
      <c r="AJ403" s="29">
        <f t="shared" si="198"/>
        <v>4538.8945932383995</v>
      </c>
      <c r="AK403" s="29">
        <f t="shared" si="198"/>
        <v>16038.407117419218</v>
      </c>
      <c r="AL403" s="29">
        <f t="shared" si="198"/>
        <v>1434.6432649380731</v>
      </c>
      <c r="AM403" s="30">
        <f t="shared" si="198"/>
        <v>2795.6062278718005</v>
      </c>
      <c r="AN403" s="31">
        <f t="shared" si="198"/>
        <v>4320.7110106147093</v>
      </c>
      <c r="AO403" s="32">
        <f t="shared" si="198"/>
        <v>1146.6670902130616</v>
      </c>
      <c r="AP403" s="32">
        <f t="shared" si="198"/>
        <v>0</v>
      </c>
      <c r="AQ403" s="33">
        <f t="shared" si="198"/>
        <v>38269.061822113101</v>
      </c>
      <c r="AR403" s="33">
        <f t="shared" si="198"/>
        <v>32593.33779362082</v>
      </c>
      <c r="AS403" s="33">
        <f t="shared" si="198"/>
        <v>122618.33422919385</v>
      </c>
      <c r="AT403" s="34">
        <f t="shared" si="198"/>
        <v>3684.7380398827336</v>
      </c>
      <c r="AU403" s="34">
        <f t="shared" si="198"/>
        <v>4193.3853577085456</v>
      </c>
      <c r="AV403" s="35">
        <f t="shared" si="198"/>
        <v>10025.384160083533</v>
      </c>
      <c r="AW403" s="35">
        <f t="shared" si="198"/>
        <v>9011.0110033452311</v>
      </c>
      <c r="AX403" s="36">
        <f t="shared" si="198"/>
        <v>32389.373991031542</v>
      </c>
      <c r="AY403" s="36">
        <f t="shared" si="198"/>
        <v>17201.024296941072</v>
      </c>
      <c r="AZ403" t="e">
        <f>NA()</f>
        <v>#N/A</v>
      </c>
    </row>
    <row r="404" spans="4:52" x14ac:dyDescent="0.3">
      <c r="D404">
        <v>19</v>
      </c>
      <c r="F404">
        <v>18</v>
      </c>
      <c r="G404" s="29">
        <f t="shared" si="197"/>
        <v>10623.811959956505</v>
      </c>
      <c r="H404" s="29">
        <f t="shared" si="197"/>
        <v>22868.946524617397</v>
      </c>
      <c r="I404" s="29">
        <f t="shared" si="197"/>
        <v>11701.850802155792</v>
      </c>
      <c r="J404" s="29">
        <f t="shared" si="197"/>
        <v>20971.541196547121</v>
      </c>
      <c r="K404" s="29">
        <f t="shared" si="197"/>
        <v>2323.4430966768305</v>
      </c>
      <c r="L404" s="30">
        <f t="shared" si="197"/>
        <v>3878.7583866839477</v>
      </c>
      <c r="M404" s="31">
        <f t="shared" si="197"/>
        <v>6099.3207192259433</v>
      </c>
      <c r="N404" s="32">
        <f t="shared" si="197"/>
        <v>1538.2218164689036</v>
      </c>
      <c r="O404" s="32">
        <f t="shared" si="197"/>
        <v>0</v>
      </c>
      <c r="P404" s="33">
        <f t="shared" si="197"/>
        <v>47956.833445471246</v>
      </c>
      <c r="Q404" s="33">
        <f t="shared" si="197"/>
        <v>42291.175815981856</v>
      </c>
      <c r="R404" s="33">
        <f t="shared" si="197"/>
        <v>172195.46260260072</v>
      </c>
      <c r="S404" s="34">
        <f t="shared" si="197"/>
        <v>4685.5303401934116</v>
      </c>
      <c r="T404" s="34">
        <f t="shared" si="197"/>
        <v>5557.8750919026643</v>
      </c>
      <c r="U404" s="35">
        <f t="shared" si="197"/>
        <v>13309.780366081264</v>
      </c>
      <c r="V404" s="35">
        <f t="shared" si="197"/>
        <v>11990.987333507523</v>
      </c>
      <c r="W404" s="36">
        <f t="shared" si="197"/>
        <v>39330.794111960699</v>
      </c>
      <c r="X404" s="36">
        <f t="shared" si="197"/>
        <v>21861.417819557519</v>
      </c>
      <c r="Y404" t="e">
        <f>NA()</f>
        <v>#N/A</v>
      </c>
      <c r="AE404">
        <v>19</v>
      </c>
      <c r="AG404">
        <f t="shared" si="193"/>
        <v>15.151195897440212</v>
      </c>
      <c r="AH404" s="29">
        <f t="shared" si="198"/>
        <v>6688.2328089800776</v>
      </c>
      <c r="AI404" s="29">
        <f t="shared" si="198"/>
        <v>18630.952885786828</v>
      </c>
      <c r="AJ404" s="29">
        <f t="shared" si="198"/>
        <v>6081.7595753398318</v>
      </c>
      <c r="AK404" s="29">
        <f t="shared" si="198"/>
        <v>17077.133934219677</v>
      </c>
      <c r="AL404" s="29">
        <f t="shared" si="198"/>
        <v>1609.940209032457</v>
      </c>
      <c r="AM404" s="30">
        <f t="shared" si="198"/>
        <v>3025.5151574165661</v>
      </c>
      <c r="AN404" s="31">
        <f t="shared" si="198"/>
        <v>4679.5006568072031</v>
      </c>
      <c r="AO404" s="32">
        <f t="shared" si="198"/>
        <v>1226.8535486857161</v>
      </c>
      <c r="AP404" s="32">
        <f t="shared" si="198"/>
        <v>0</v>
      </c>
      <c r="AQ404" s="33">
        <f t="shared" si="198"/>
        <v>40319.021260308728</v>
      </c>
      <c r="AR404" s="33">
        <f t="shared" si="198"/>
        <v>34640.416338061121</v>
      </c>
      <c r="AS404" s="33">
        <f t="shared" si="198"/>
        <v>133119.27823757593</v>
      </c>
      <c r="AT404" s="34">
        <f t="shared" si="198"/>
        <v>3895.4844542058099</v>
      </c>
      <c r="AU404" s="34">
        <f t="shared" si="198"/>
        <v>4476.8607249225533</v>
      </c>
      <c r="AV404" s="35">
        <f t="shared" si="198"/>
        <v>10716.495212293499</v>
      </c>
      <c r="AW404" s="35">
        <f t="shared" si="198"/>
        <v>9639.339201662815</v>
      </c>
      <c r="AX404" s="36">
        <f t="shared" si="198"/>
        <v>33908.447345176843</v>
      </c>
      <c r="AY404" s="36">
        <f t="shared" si="198"/>
        <v>18199.676912358274</v>
      </c>
      <c r="AZ404" t="e">
        <f>NA()</f>
        <v>#N/A</v>
      </c>
    </row>
    <row r="405" spans="4:52" x14ac:dyDescent="0.3">
      <c r="D405">
        <v>20</v>
      </c>
      <c r="F405">
        <v>19</v>
      </c>
      <c r="G405" s="29">
        <f t="shared" si="197"/>
        <v>12100.15405041681</v>
      </c>
      <c r="H405" s="29">
        <f t="shared" si="197"/>
        <v>24334.562878673663</v>
      </c>
      <c r="I405" s="29">
        <f t="shared" si="197"/>
        <v>13531.697042634358</v>
      </c>
      <c r="J405" s="29">
        <f t="shared" si="197"/>
        <v>22308.328668388924</v>
      </c>
      <c r="K405" s="29">
        <f t="shared" si="197"/>
        <v>2583.3270534331273</v>
      </c>
      <c r="L405" s="30">
        <f t="shared" si="197"/>
        <v>4163.2204873829578</v>
      </c>
      <c r="M405" s="31">
        <f t="shared" si="197"/>
        <v>6730.0497444147122</v>
      </c>
      <c r="N405" s="32">
        <f t="shared" si="197"/>
        <v>1648.5534988072843</v>
      </c>
      <c r="O405" s="32">
        <f t="shared" si="197"/>
        <v>0</v>
      </c>
      <c r="P405" s="33">
        <f t="shared" si="197"/>
        <v>50554.032161597483</v>
      </c>
      <c r="Q405" s="33">
        <f t="shared" si="197"/>
        <v>44890.959612409839</v>
      </c>
      <c r="R405" s="33">
        <f t="shared" si="197"/>
        <v>185239.51257529604</v>
      </c>
      <c r="S405" s="34">
        <f t="shared" si="197"/>
        <v>4955.6883940623748</v>
      </c>
      <c r="T405" s="34">
        <f t="shared" si="197"/>
        <v>5933.2280637493832</v>
      </c>
      <c r="U405" s="35">
        <f t="shared" si="197"/>
        <v>14199.59255398729</v>
      </c>
      <c r="V405" s="35">
        <f t="shared" si="197"/>
        <v>12795.028311943124</v>
      </c>
      <c r="W405" s="36">
        <f t="shared" si="197"/>
        <v>41089.97540858233</v>
      </c>
      <c r="X405" s="36">
        <f t="shared" si="197"/>
        <v>23086.54595499867</v>
      </c>
      <c r="Y405" t="e">
        <f>NA()</f>
        <v>#N/A</v>
      </c>
      <c r="AE405">
        <v>20</v>
      </c>
      <c r="AG405">
        <f t="shared" si="193"/>
        <v>15.934227459578645</v>
      </c>
      <c r="AH405" s="29">
        <f t="shared" si="198"/>
        <v>7719.3854798230141</v>
      </c>
      <c r="AI405" s="29">
        <f t="shared" si="198"/>
        <v>19803.749213723502</v>
      </c>
      <c r="AJ405" s="29">
        <f t="shared" si="198"/>
        <v>7682.3429266674884</v>
      </c>
      <c r="AK405" s="29">
        <f t="shared" si="198"/>
        <v>18160.150764005863</v>
      </c>
      <c r="AL405" s="29">
        <f t="shared" si="198"/>
        <v>1800.2679999739985</v>
      </c>
      <c r="AM405" s="30">
        <f t="shared" si="198"/>
        <v>3265.0530512127916</v>
      </c>
      <c r="AN405" s="31">
        <f t="shared" si="198"/>
        <v>5063.0488153100268</v>
      </c>
      <c r="AO405" s="32">
        <f t="shared" si="198"/>
        <v>1311.8197070906547</v>
      </c>
      <c r="AP405" s="32">
        <f t="shared" si="198"/>
        <v>0</v>
      </c>
      <c r="AQ405" s="33">
        <f t="shared" si="198"/>
        <v>42451.948650270475</v>
      </c>
      <c r="AR405" s="33">
        <f t="shared" si="198"/>
        <v>36774.851191973059</v>
      </c>
      <c r="AS405" s="33">
        <f t="shared" si="198"/>
        <v>144076.1858494195</v>
      </c>
      <c r="AT405" s="34">
        <f t="shared" si="198"/>
        <v>4115.3814190514604</v>
      </c>
      <c r="AU405" s="34">
        <f t="shared" si="198"/>
        <v>4774.9886999060564</v>
      </c>
      <c r="AV405" s="35">
        <f t="shared" si="198"/>
        <v>11437.61554926572</v>
      </c>
      <c r="AW405" s="35">
        <f t="shared" si="198"/>
        <v>10294.354217509115</v>
      </c>
      <c r="AX405" s="36">
        <f t="shared" si="198"/>
        <v>35460.254067439855</v>
      </c>
      <c r="AY405" s="36">
        <f t="shared" si="198"/>
        <v>19231.395255673462</v>
      </c>
      <c r="AZ405" t="e">
        <f>NA()</f>
        <v>#N/A</v>
      </c>
    </row>
    <row r="406" spans="4:52" x14ac:dyDescent="0.3">
      <c r="D406">
        <v>21</v>
      </c>
      <c r="F406">
        <v>20</v>
      </c>
      <c r="G406" s="29">
        <f t="shared" si="197"/>
        <v>13608.169329891065</v>
      </c>
      <c r="H406" s="29">
        <f t="shared" si="197"/>
        <v>25786.364612263962</v>
      </c>
      <c r="I406" s="29">
        <f t="shared" si="197"/>
        <v>15296.272641785237</v>
      </c>
      <c r="J406" s="29">
        <f t="shared" si="197"/>
        <v>23628.845019502631</v>
      </c>
      <c r="K406" s="29">
        <f t="shared" si="197"/>
        <v>2844.8120194115031</v>
      </c>
      <c r="L406" s="30">
        <f t="shared" si="197"/>
        <v>4437.8577617923738</v>
      </c>
      <c r="M406" s="31">
        <f t="shared" si="197"/>
        <v>7410.127778977755</v>
      </c>
      <c r="N406" s="32">
        <f t="shared" si="197"/>
        <v>1759.0997588420003</v>
      </c>
      <c r="O406" s="32">
        <f t="shared" si="197"/>
        <v>0</v>
      </c>
      <c r="P406" s="33">
        <f t="shared" si="197"/>
        <v>53105.0519914178</v>
      </c>
      <c r="Q406" s="33">
        <f t="shared" si="197"/>
        <v>47438.842035537418</v>
      </c>
      <c r="R406" s="33">
        <f t="shared" si="197"/>
        <v>197832.02848909871</v>
      </c>
      <c r="S406" s="34">
        <f t="shared" si="197"/>
        <v>5221.683009755242</v>
      </c>
      <c r="T406" s="34">
        <f t="shared" si="197"/>
        <v>6305.2025158260185</v>
      </c>
      <c r="U406" s="35">
        <f t="shared" si="197"/>
        <v>15078.363101293755</v>
      </c>
      <c r="V406" s="35">
        <f t="shared" si="197"/>
        <v>13587.487070565714</v>
      </c>
      <c r="W406" s="36">
        <f t="shared" si="197"/>
        <v>42776.329662637443</v>
      </c>
      <c r="X406" s="36">
        <f t="shared" si="197"/>
        <v>24280.299942221311</v>
      </c>
      <c r="Y406" t="e">
        <f>NA()</f>
        <v>#N/A</v>
      </c>
      <c r="AE406">
        <v>21</v>
      </c>
      <c r="AG406">
        <f t="shared" si="193"/>
        <v>16.75772701061085</v>
      </c>
      <c r="AH406" s="29">
        <f t="shared" si="198"/>
        <v>8849.1598854760268</v>
      </c>
      <c r="AI406" s="29">
        <f t="shared" si="198"/>
        <v>21031.136914251314</v>
      </c>
      <c r="AJ406" s="29">
        <f t="shared" si="198"/>
        <v>9323.7212362523369</v>
      </c>
      <c r="AK406" s="29">
        <f t="shared" si="198"/>
        <v>19288.850909287117</v>
      </c>
      <c r="AL406" s="29">
        <f t="shared" si="198"/>
        <v>2005.7941518887194</v>
      </c>
      <c r="AM406" s="30">
        <f t="shared" si="198"/>
        <v>3513.361649737541</v>
      </c>
      <c r="AN406" s="31">
        <f t="shared" si="198"/>
        <v>5472.3629092697702</v>
      </c>
      <c r="AO406" s="32">
        <f t="shared" si="198"/>
        <v>1401.7463166818266</v>
      </c>
      <c r="AP406" s="32">
        <f t="shared" si="198"/>
        <v>0</v>
      </c>
      <c r="AQ406" s="33">
        <f t="shared" si="198"/>
        <v>44668.271976708544</v>
      </c>
      <c r="AR406" s="33">
        <f t="shared" si="198"/>
        <v>38995.483290559285</v>
      </c>
      <c r="AS406" s="33">
        <f t="shared" si="198"/>
        <v>155447.25017457659</v>
      </c>
      <c r="AT406" s="34">
        <f t="shared" si="198"/>
        <v>4344.4985689829664</v>
      </c>
      <c r="AU406" s="34">
        <f t="shared" si="198"/>
        <v>5087.9697003138126</v>
      </c>
      <c r="AV406" s="35">
        <f t="shared" si="198"/>
        <v>12189.320501395576</v>
      </c>
      <c r="AW406" s="35">
        <f t="shared" si="198"/>
        <v>10976.324893983778</v>
      </c>
      <c r="AX406" s="36">
        <f t="shared" si="198"/>
        <v>37041.830690840732</v>
      </c>
      <c r="AY406" s="36">
        <f t="shared" si="198"/>
        <v>20295.822507174791</v>
      </c>
      <c r="AZ406" t="e">
        <f>NA()</f>
        <v>#N/A</v>
      </c>
    </row>
    <row r="407" spans="4:52" x14ac:dyDescent="0.3">
      <c r="D407">
        <v>22</v>
      </c>
      <c r="F407">
        <v>21</v>
      </c>
      <c r="G407" s="29">
        <f t="shared" si="197"/>
        <v>15138.84751433159</v>
      </c>
      <c r="H407" s="29">
        <f t="shared" si="197"/>
        <v>27223.06709347482</v>
      </c>
      <c r="I407" s="29">
        <f t="shared" si="197"/>
        <v>17008.001145663566</v>
      </c>
      <c r="J407" s="29">
        <f t="shared" si="197"/>
        <v>24932.553103627393</v>
      </c>
      <c r="K407" s="29">
        <f t="shared" si="197"/>
        <v>3106.1272040124363</v>
      </c>
      <c r="L407" s="30">
        <f t="shared" si="197"/>
        <v>4701.8660786589035</v>
      </c>
      <c r="M407" s="31">
        <f t="shared" si="197"/>
        <v>8094.406020842659</v>
      </c>
      <c r="N407" s="32">
        <f t="shared" si="197"/>
        <v>1869.6890053316927</v>
      </c>
      <c r="O407" s="32">
        <f t="shared" si="197"/>
        <v>0</v>
      </c>
      <c r="P407" s="33">
        <f t="shared" si="197"/>
        <v>55608.788138151103</v>
      </c>
      <c r="Q407" s="33">
        <f t="shared" si="197"/>
        <v>49931.52648736089</v>
      </c>
      <c r="R407" s="33">
        <f t="shared" si="197"/>
        <v>209931.80563719751</v>
      </c>
      <c r="S407" s="34">
        <f t="shared" si="197"/>
        <v>5483.3106676227735</v>
      </c>
      <c r="T407" s="34">
        <f t="shared" si="197"/>
        <v>6673.1752716933479</v>
      </c>
      <c r="U407" s="35">
        <f t="shared" si="197"/>
        <v>15945.91749054787</v>
      </c>
      <c r="V407" s="35">
        <f t="shared" si="197"/>
        <v>14368.245349144448</v>
      </c>
      <c r="W407" s="36">
        <f t="shared" si="197"/>
        <v>44391.54565641698</v>
      </c>
      <c r="X407" s="36">
        <f t="shared" si="197"/>
        <v>25442.694040347644</v>
      </c>
      <c r="Y407" t="e">
        <f>NA()</f>
        <v>#N/A</v>
      </c>
      <c r="AE407">
        <v>22</v>
      </c>
      <c r="AG407">
        <f t="shared" si="193"/>
        <v>17.623785983633894</v>
      </c>
      <c r="AH407" s="29">
        <f t="shared" si="198"/>
        <v>10078.602336675085</v>
      </c>
      <c r="AI407" s="29">
        <f t="shared" si="198"/>
        <v>22314.268943558174</v>
      </c>
      <c r="AJ407" s="29">
        <f t="shared" si="198"/>
        <v>10994.355311679292</v>
      </c>
      <c r="AK407" s="29">
        <f t="shared" si="198"/>
        <v>20464.502987276763</v>
      </c>
      <c r="AL407" s="29">
        <f t="shared" si="198"/>
        <v>2226.4818383990096</v>
      </c>
      <c r="AM407" s="30">
        <f t="shared" si="198"/>
        <v>3769.4094710611917</v>
      </c>
      <c r="AN407" s="31">
        <f t="shared" si="198"/>
        <v>5908.3906181675693</v>
      </c>
      <c r="AO407" s="32">
        <f t="shared" si="198"/>
        <v>1496.80735157699</v>
      </c>
      <c r="AP407" s="32">
        <f t="shared" si="198"/>
        <v>0</v>
      </c>
      <c r="AQ407" s="33">
        <f t="shared" si="198"/>
        <v>46968.057762520511</v>
      </c>
      <c r="AR407" s="33">
        <f t="shared" si="198"/>
        <v>41300.475177337394</v>
      </c>
      <c r="AS407" s="33">
        <f t="shared" si="198"/>
        <v>167182.09164996599</v>
      </c>
      <c r="AT407" s="34">
        <f t="shared" si="198"/>
        <v>4582.8644657595569</v>
      </c>
      <c r="AU407" s="34">
        <f t="shared" si="198"/>
        <v>5415.9314332028862</v>
      </c>
      <c r="AV407" s="35">
        <f t="shared" si="198"/>
        <v>12972.201604860758</v>
      </c>
      <c r="AW407" s="35">
        <f t="shared" si="198"/>
        <v>11685.533972067235</v>
      </c>
      <c r="AX407" s="36">
        <f t="shared" si="198"/>
        <v>38649.806820538601</v>
      </c>
      <c r="AY407" s="36">
        <f t="shared" si="198"/>
        <v>21392.389845442209</v>
      </c>
      <c r="AZ407" t="e">
        <f>NA()</f>
        <v>#N/A</v>
      </c>
    </row>
    <row r="408" spans="4:52" x14ac:dyDescent="0.3">
      <c r="D408">
        <v>23</v>
      </c>
      <c r="F408">
        <v>22</v>
      </c>
      <c r="G408" s="29">
        <f t="shared" si="197"/>
        <v>16683.776015016309</v>
      </c>
      <c r="H408" s="29">
        <f t="shared" si="197"/>
        <v>28643.502678107114</v>
      </c>
      <c r="I408" s="29">
        <f t="shared" si="197"/>
        <v>18678.77158314794</v>
      </c>
      <c r="J408" s="29">
        <f t="shared" si="197"/>
        <v>26218.858040606585</v>
      </c>
      <c r="K408" s="29">
        <f t="shared" si="197"/>
        <v>3365.6979050487739</v>
      </c>
      <c r="L408" s="30">
        <f t="shared" si="197"/>
        <v>4954.6864455849991</v>
      </c>
      <c r="M408" s="31">
        <f t="shared" si="197"/>
        <v>8779.9663662586063</v>
      </c>
      <c r="N408" s="32">
        <f t="shared" si="197"/>
        <v>1980.1660909924015</v>
      </c>
      <c r="O408" s="32">
        <f t="shared" si="197"/>
        <v>0</v>
      </c>
      <c r="P408" s="33">
        <f t="shared" si="197"/>
        <v>58064.41330169217</v>
      </c>
      <c r="Q408" s="33">
        <f t="shared" si="197"/>
        <v>52366.404433864765</v>
      </c>
      <c r="R408" s="33">
        <f t="shared" si="197"/>
        <v>221510.00114318432</v>
      </c>
      <c r="S408" s="34">
        <f t="shared" si="197"/>
        <v>5740.4058641335987</v>
      </c>
      <c r="T408" s="34">
        <f t="shared" si="197"/>
        <v>7036.6078082556623</v>
      </c>
      <c r="U408" s="35">
        <f t="shared" si="197"/>
        <v>16802.083447838279</v>
      </c>
      <c r="V408" s="35">
        <f t="shared" si="197"/>
        <v>15137.222526021416</v>
      </c>
      <c r="W408" s="36">
        <f t="shared" si="197"/>
        <v>45937.501503519248</v>
      </c>
      <c r="X408" s="36">
        <f t="shared" si="197"/>
        <v>26573.790479811356</v>
      </c>
      <c r="Y408" t="e">
        <f>NA()</f>
        <v>#N/A</v>
      </c>
      <c r="AE408">
        <v>23</v>
      </c>
      <c r="AG408">
        <f t="shared" si="193"/>
        <v>18.534603899458592</v>
      </c>
      <c r="AH408" s="29">
        <f t="shared" si="198"/>
        <v>11408.550869359629</v>
      </c>
      <c r="AI408" s="29">
        <f t="shared" si="198"/>
        <v>23654.106792901719</v>
      </c>
      <c r="AJ408" s="29">
        <f t="shared" si="198"/>
        <v>12688.917781316488</v>
      </c>
      <c r="AK408" s="29">
        <f t="shared" si="198"/>
        <v>21688.187993765139</v>
      </c>
      <c r="AL408" s="29">
        <f t="shared" si="198"/>
        <v>2462.0640599912881</v>
      </c>
      <c r="AM408" s="30">
        <f t="shared" si="198"/>
        <v>4031.9961252213934</v>
      </c>
      <c r="AN408" s="31">
        <f t="shared" si="198"/>
        <v>6415.920072182048</v>
      </c>
      <c r="AO408" s="32">
        <f t="shared" si="198"/>
        <v>1597.1677805302238</v>
      </c>
      <c r="AP408" s="32">
        <f t="shared" si="198"/>
        <v>0</v>
      </c>
      <c r="AQ408" s="33">
        <f t="shared" si="198"/>
        <v>49350.972044043709</v>
      </c>
      <c r="AR408" s="33">
        <f t="shared" si="198"/>
        <v>43687.258296308552</v>
      </c>
      <c r="AS408" s="33">
        <f t="shared" si="198"/>
        <v>179222.01847918952</v>
      </c>
      <c r="AT408" s="34">
        <f t="shared" si="198"/>
        <v>4830.4618897744349</v>
      </c>
      <c r="AU408" s="34">
        <f t="shared" si="198"/>
        <v>5758.9192441240457</v>
      </c>
      <c r="AV408" s="35">
        <f t="shared" si="198"/>
        <v>13786.839850343429</v>
      </c>
      <c r="AW408" s="35">
        <f t="shared" si="198"/>
        <v>12422.26213087356</v>
      </c>
      <c r="AX408" s="36">
        <f t="shared" si="198"/>
        <v>40280.413251931743</v>
      </c>
      <c r="AY408" s="36">
        <f t="shared" si="198"/>
        <v>22520.278323559112</v>
      </c>
      <c r="AZ408" t="e">
        <f>NA()</f>
        <v>#N/A</v>
      </c>
    </row>
    <row r="409" spans="4:52" x14ac:dyDescent="0.3">
      <c r="D409">
        <v>24</v>
      </c>
      <c r="F409">
        <v>23</v>
      </c>
      <c r="G409" s="29">
        <f t="shared" si="197"/>
        <v>18234.961174778779</v>
      </c>
      <c r="H409" s="29">
        <f t="shared" si="197"/>
        <v>30046.618941907724</v>
      </c>
      <c r="I409" s="29">
        <f t="shared" si="197"/>
        <v>20318.329120484486</v>
      </c>
      <c r="J409" s="29">
        <f t="shared" si="197"/>
        <v>27487.150281438775</v>
      </c>
      <c r="K409" s="29">
        <f t="shared" si="197"/>
        <v>3622.1448386928964</v>
      </c>
      <c r="L409" s="30">
        <f t="shared" si="197"/>
        <v>5195.9691432504305</v>
      </c>
      <c r="M409" s="31">
        <f t="shared" si="197"/>
        <v>9464.3669137373563</v>
      </c>
      <c r="N409" s="32">
        <f t="shared" si="197"/>
        <v>2090.3906790038209</v>
      </c>
      <c r="O409" s="32">
        <f t="shared" si="197"/>
        <v>0</v>
      </c>
      <c r="P409" s="33">
        <f t="shared" si="197"/>
        <v>60471.338710768214</v>
      </c>
      <c r="Q409" s="33">
        <f t="shared" si="197"/>
        <v>54741.465715975886</v>
      </c>
      <c r="R409" s="33">
        <f t="shared" si="197"/>
        <v>232548.34599944882</v>
      </c>
      <c r="S409" s="34">
        <f t="shared" si="197"/>
        <v>5992.8361345168023</v>
      </c>
      <c r="T409" s="34">
        <f t="shared" si="197"/>
        <v>7395.0370162961754</v>
      </c>
      <c r="U409" s="35">
        <f t="shared" si="197"/>
        <v>17646.682037426366</v>
      </c>
      <c r="V409" s="35">
        <f t="shared" si="197"/>
        <v>15894.353210642121</v>
      </c>
      <c r="W409" s="36">
        <f t="shared" si="197"/>
        <v>47416.217935771645</v>
      </c>
      <c r="X409" s="36">
        <f t="shared" si="197"/>
        <v>27673.70518186572</v>
      </c>
      <c r="Y409" t="e">
        <f>NA()</f>
        <v>#N/A</v>
      </c>
      <c r="AE409">
        <v>24</v>
      </c>
      <c r="AG409">
        <f t="shared" si="193"/>
        <v>19.49249395270925</v>
      </c>
      <c r="AH409" s="29">
        <f t="shared" si="198"/>
        <v>12839.462062761084</v>
      </c>
      <c r="AI409" s="29">
        <f t="shared" si="198"/>
        <v>25051.375526892989</v>
      </c>
      <c r="AJ409" s="29">
        <f t="shared" si="198"/>
        <v>14408.140603061851</v>
      </c>
      <c r="AK409" s="29">
        <f t="shared" si="198"/>
        <v>22960.739877379834</v>
      </c>
      <c r="AL409" s="29">
        <f t="shared" si="198"/>
        <v>2712.0213944872221</v>
      </c>
      <c r="AM409" s="30">
        <f t="shared" si="198"/>
        <v>4299.7616916739225</v>
      </c>
      <c r="AN409" s="31">
        <f t="shared" si="198"/>
        <v>7064.2557869604452</v>
      </c>
      <c r="AO409" s="32">
        <f t="shared" si="198"/>
        <v>1702.9811217026063</v>
      </c>
      <c r="AP409" s="32">
        <f t="shared" si="198"/>
        <v>0</v>
      </c>
      <c r="AQ409" s="33">
        <f t="shared" si="198"/>
        <v>51816.240757126623</v>
      </c>
      <c r="AR409" s="33">
        <f t="shared" si="198"/>
        <v>46152.484732437166</v>
      </c>
      <c r="AS409" s="33">
        <f t="shared" si="198"/>
        <v>191500.5528970818</v>
      </c>
      <c r="AT409" s="34">
        <f t="shared" si="198"/>
        <v>5087.2230546742667</v>
      </c>
      <c r="AU409" s="34">
        <f t="shared" si="198"/>
        <v>6116.8862972207453</v>
      </c>
      <c r="AV409" s="35">
        <f t="shared" si="198"/>
        <v>14633.772719632418</v>
      </c>
      <c r="AW409" s="35">
        <f t="shared" si="198"/>
        <v>13186.765511059604</v>
      </c>
      <c r="AX409" s="36">
        <f t="shared" si="198"/>
        <v>41929.496045985412</v>
      </c>
      <c r="AY409" s="36">
        <f t="shared" si="198"/>
        <v>23678.383619592463</v>
      </c>
      <c r="AZ409" t="e">
        <f>NA()</f>
        <v>#N/A</v>
      </c>
    </row>
    <row r="410" spans="4:52" x14ac:dyDescent="0.3">
      <c r="D410">
        <v>25</v>
      </c>
      <c r="F410">
        <v>24</v>
      </c>
      <c r="G410" s="29">
        <f t="shared" si="197"/>
        <v>19784.815433181284</v>
      </c>
      <c r="H410" s="29">
        <f t="shared" si="197"/>
        <v>31431.476550303691</v>
      </c>
      <c r="I410" s="29">
        <f t="shared" si="197"/>
        <v>21933.758381159052</v>
      </c>
      <c r="J410" s="29">
        <f t="shared" si="197"/>
        <v>28736.837568267387</v>
      </c>
      <c r="K410" s="29">
        <f t="shared" si="197"/>
        <v>3874.2785546926157</v>
      </c>
      <c r="L410" s="30">
        <f t="shared" si="197"/>
        <v>5425.5409814570985</v>
      </c>
      <c r="M410" s="31">
        <f t="shared" si="197"/>
        <v>10145.588262450488</v>
      </c>
      <c r="N410" s="32">
        <f t="shared" si="197"/>
        <v>2200.2358182417875</v>
      </c>
      <c r="O410" s="32">
        <f t="shared" si="197"/>
        <v>0</v>
      </c>
      <c r="P410" s="33">
        <f t="shared" si="197"/>
        <v>62829.18118299124</v>
      </c>
      <c r="Q410" s="33">
        <f t="shared" si="197"/>
        <v>57055.220450736488</v>
      </c>
      <c r="R410" s="33">
        <f t="shared" si="197"/>
        <v>243037.49711813635</v>
      </c>
      <c r="S410" s="34">
        <f t="shared" si="197"/>
        <v>6240.4978061147594</v>
      </c>
      <c r="T410" s="34">
        <f t="shared" si="197"/>
        <v>7748.0670670547552</v>
      </c>
      <c r="U410" s="35">
        <f t="shared" si="197"/>
        <v>18479.527239641255</v>
      </c>
      <c r="V410" s="35">
        <f t="shared" si="197"/>
        <v>16639.576244890643</v>
      </c>
      <c r="W410" s="36">
        <f t="shared" si="197"/>
        <v>48829.818408877647</v>
      </c>
      <c r="X410" s="36">
        <f t="shared" si="197"/>
        <v>28742.611347319707</v>
      </c>
      <c r="Y410" t="e">
        <f>NA()</f>
        <v>#N/A</v>
      </c>
      <c r="AE410">
        <v>25</v>
      </c>
      <c r="AG410">
        <f t="shared" si="193"/>
        <v>20.499888886619559</v>
      </c>
      <c r="AH410" s="29">
        <f t="shared" si="198"/>
        <v>14371.042098865484</v>
      </c>
      <c r="AI410" s="29">
        <f t="shared" si="198"/>
        <v>26506.519314712248</v>
      </c>
      <c r="AJ410" s="29">
        <f t="shared" si="198"/>
        <v>16157.771609199257</v>
      </c>
      <c r="AK410" s="29">
        <f t="shared" si="198"/>
        <v>24282.691619663568</v>
      </c>
      <c r="AL410" s="29">
        <f t="shared" si="198"/>
        <v>2975.5648260642261</v>
      </c>
      <c r="AM410" s="30">
        <f t="shared" si="198"/>
        <v>4571.201450042513</v>
      </c>
      <c r="AN410" s="31">
        <f t="shared" si="198"/>
        <v>7751.8599682358663</v>
      </c>
      <c r="AO410" s="32">
        <f t="shared" si="198"/>
        <v>1814.3867819693712</v>
      </c>
      <c r="AP410" s="32">
        <f t="shared" si="198"/>
        <v>0</v>
      </c>
      <c r="AQ410" s="33">
        <f t="shared" si="198"/>
        <v>54362.610043337496</v>
      </c>
      <c r="AR410" s="33">
        <f t="shared" si="198"/>
        <v>48691.985072468051</v>
      </c>
      <c r="AS410" s="33">
        <f t="shared" si="198"/>
        <v>203944.23565681648</v>
      </c>
      <c r="AT410" s="34">
        <f t="shared" si="198"/>
        <v>5353.0248100060544</v>
      </c>
      <c r="AU410" s="34">
        <f t="shared" si="198"/>
        <v>6489.6837442076412</v>
      </c>
      <c r="AV410" s="35">
        <f t="shared" si="198"/>
        <v>15513.456578572939</v>
      </c>
      <c r="AW410" s="35">
        <f t="shared" si="198"/>
        <v>13979.24760612641</v>
      </c>
      <c r="AX410" s="36">
        <f t="shared" si="198"/>
        <v>43592.536951980052</v>
      </c>
      <c r="AY410" s="36">
        <f t="shared" si="198"/>
        <v>24865.285130284217</v>
      </c>
      <c r="AZ410" t="e">
        <f>NA()</f>
        <v>#N/A</v>
      </c>
    </row>
    <row r="411" spans="4:52" x14ac:dyDescent="0.3">
      <c r="D411">
        <v>26</v>
      </c>
      <c r="F411">
        <v>25</v>
      </c>
      <c r="G411" s="29">
        <f t="shared" si="197"/>
        <v>21326.224217411105</v>
      </c>
      <c r="H411" s="29">
        <f t="shared" si="197"/>
        <v>32797.246045801963</v>
      </c>
      <c r="I411" s="29">
        <f t="shared" si="197"/>
        <v>23529.603734514603</v>
      </c>
      <c r="J411" s="29">
        <f t="shared" si="197"/>
        <v>29967.367004271036</v>
      </c>
      <c r="K411" s="29">
        <f t="shared" si="197"/>
        <v>4121.0903168109089</v>
      </c>
      <c r="L411" s="30">
        <f t="shared" si="197"/>
        <v>5643.3758422829906</v>
      </c>
      <c r="M411" s="31">
        <f t="shared" si="197"/>
        <v>10821.978114949707</v>
      </c>
      <c r="N411" s="32">
        <f t="shared" si="197"/>
        <v>2309.5866923798108</v>
      </c>
      <c r="O411" s="32">
        <f t="shared" si="197"/>
        <v>0</v>
      </c>
      <c r="P411" s="33">
        <f t="shared" si="197"/>
        <v>65137.735092375602</v>
      </c>
      <c r="Q411" s="33">
        <f t="shared" si="197"/>
        <v>59306.630813894713</v>
      </c>
      <c r="R411" s="33">
        <f t="shared" si="197"/>
        <v>252975.54516719413</v>
      </c>
      <c r="S411" s="34">
        <f t="shared" si="197"/>
        <v>6483.3123520819518</v>
      </c>
      <c r="T411" s="34">
        <f t="shared" si="197"/>
        <v>8095.3622215932655</v>
      </c>
      <c r="U411" s="35">
        <f t="shared" si="197"/>
        <v>19300.429744161655</v>
      </c>
      <c r="V411" s="35">
        <f t="shared" si="197"/>
        <v>17372.830641965444</v>
      </c>
      <c r="W411" s="36">
        <f t="shared" si="197"/>
        <v>50180.495488620785</v>
      </c>
      <c r="X411" s="36">
        <f t="shared" si="197"/>
        <v>29780.740596536805</v>
      </c>
      <c r="Y411" t="e">
        <f>NA()</f>
        <v>#N/A</v>
      </c>
      <c r="AE411">
        <v>26</v>
      </c>
      <c r="AG411">
        <f t="shared" si="193"/>
        <v>21.559347171444852</v>
      </c>
      <c r="AH411" s="29">
        <f t="shared" si="198"/>
        <v>16001.763707835162</v>
      </c>
      <c r="AI411" s="29">
        <f t="shared" si="198"/>
        <v>28019.658488432357</v>
      </c>
      <c r="AJ411" s="29">
        <f t="shared" si="198"/>
        <v>17946.905653538768</v>
      </c>
      <c r="AK411" s="29">
        <f t="shared" si="198"/>
        <v>25654.228014120898</v>
      </c>
      <c r="AL411" s="29">
        <f t="shared" si="198"/>
        <v>3251.6251456829018</v>
      </c>
      <c r="AM411" s="30">
        <f t="shared" si="198"/>
        <v>4844.6860550501742</v>
      </c>
      <c r="AN411" s="31">
        <f t="shared" si="198"/>
        <v>8477.881048468771</v>
      </c>
      <c r="AO411" s="32">
        <f t="shared" si="198"/>
        <v>1931.5071868659727</v>
      </c>
      <c r="AP411" s="32">
        <f t="shared" si="198"/>
        <v>0</v>
      </c>
      <c r="AQ411" s="33">
        <f t="shared" si="198"/>
        <v>56988.30707826397</v>
      </c>
      <c r="AR411" s="33">
        <f t="shared" si="198"/>
        <v>51300.734190340445</v>
      </c>
      <c r="AS411" s="33">
        <f t="shared" si="198"/>
        <v>216473.70975227217</v>
      </c>
      <c r="AT411" s="34">
        <f t="shared" si="198"/>
        <v>5627.6839086787168</v>
      </c>
      <c r="AU411" s="34">
        <f t="shared" si="198"/>
        <v>6877.0510694654158</v>
      </c>
      <c r="AV411" s="35">
        <f t="shared" si="198"/>
        <v>16426.226270758001</v>
      </c>
      <c r="AW411" s="35">
        <f t="shared" si="198"/>
        <v>14799.826816774375</v>
      </c>
      <c r="AX411" s="36">
        <f t="shared" si="198"/>
        <v>45264.680579487896</v>
      </c>
      <c r="AY411" s="36">
        <f t="shared" si="198"/>
        <v>26079.220592558479</v>
      </c>
      <c r="AZ411" t="e">
        <f>NA()</f>
        <v>#N/A</v>
      </c>
    </row>
    <row r="412" spans="4:52" x14ac:dyDescent="0.3">
      <c r="D412">
        <v>27</v>
      </c>
      <c r="F412">
        <v>26</v>
      </c>
      <c r="G412" s="29">
        <f t="shared" si="197"/>
        <v>22852.631542679297</v>
      </c>
      <c r="H412" s="29">
        <f t="shared" si="197"/>
        <v>34143.20347074914</v>
      </c>
      <c r="I412" s="29">
        <f t="shared" si="197"/>
        <v>25108.289948404225</v>
      </c>
      <c r="J412" s="29">
        <f t="shared" si="197"/>
        <v>31178.239107539452</v>
      </c>
      <c r="K412" s="29">
        <f t="shared" si="197"/>
        <v>4361.7405774811923</v>
      </c>
      <c r="L412" s="30">
        <f t="shared" si="197"/>
        <v>5849.5685050222664</v>
      </c>
      <c r="M412" s="31">
        <f t="shared" si="197"/>
        <v>11492.197676218584</v>
      </c>
      <c r="N412" s="32">
        <f t="shared" si="197"/>
        <v>2418.3395151820064</v>
      </c>
      <c r="O412" s="32">
        <f t="shared" si="197"/>
        <v>0</v>
      </c>
      <c r="P412" s="33">
        <f t="shared" si="197"/>
        <v>67396.948370467784</v>
      </c>
      <c r="Q412" s="33">
        <f t="shared" si="197"/>
        <v>61495.051300312589</v>
      </c>
      <c r="R412" s="33">
        <f t="shared" si="197"/>
        <v>262366.68304472539</v>
      </c>
      <c r="S412" s="34">
        <f t="shared" si="197"/>
        <v>6721.22324291519</v>
      </c>
      <c r="T412" s="34">
        <f t="shared" si="197"/>
        <v>8436.6404500167573</v>
      </c>
      <c r="U412" s="35">
        <f t="shared" si="197"/>
        <v>20109.202356291764</v>
      </c>
      <c r="V412" s="35">
        <f t="shared" si="197"/>
        <v>18094.055458820352</v>
      </c>
      <c r="W412" s="36">
        <f t="shared" si="197"/>
        <v>51470.482808610199</v>
      </c>
      <c r="X412" s="36">
        <f t="shared" si="197"/>
        <v>30788.381930514362</v>
      </c>
      <c r="Y412" t="e">
        <f>NA()</f>
        <v>#N/A</v>
      </c>
      <c r="AE412">
        <v>27</v>
      </c>
      <c r="AG412">
        <f t="shared" si="193"/>
        <v>22.673559502181952</v>
      </c>
      <c r="AH412" s="29">
        <f t="shared" si="198"/>
        <v>17728.377825658066</v>
      </c>
      <c r="AI412" s="29">
        <f t="shared" si="198"/>
        <v>29590.548910400255</v>
      </c>
      <c r="AJ412" s="29">
        <f t="shared" si="198"/>
        <v>19786.053524845716</v>
      </c>
      <c r="AK412" s="29">
        <f t="shared" si="198"/>
        <v>27075.145573000027</v>
      </c>
      <c r="AL412" s="29">
        <f t="shared" si="198"/>
        <v>3538.8503186940261</v>
      </c>
      <c r="AM412" s="30">
        <f t="shared" si="198"/>
        <v>5118.4870114670066</v>
      </c>
      <c r="AN412" s="31">
        <f t="shared" si="198"/>
        <v>9241.2102020482362</v>
      </c>
      <c r="AO412" s="32">
        <f t="shared" si="198"/>
        <v>2054.4447126668424</v>
      </c>
      <c r="AP412" s="32">
        <f t="shared" si="198"/>
        <v>0</v>
      </c>
      <c r="AQ412" s="33">
        <f t="shared" si="198"/>
        <v>59691.002120554745</v>
      </c>
      <c r="AR412" s="33">
        <f t="shared" si="198"/>
        <v>53972.826860858608</v>
      </c>
      <c r="AS412" s="33">
        <f t="shared" si="198"/>
        <v>229005.07124276247</v>
      </c>
      <c r="AT412" s="34">
        <f t="shared" si="198"/>
        <v>5910.9524284249892</v>
      </c>
      <c r="AU412" s="34">
        <f t="shared" si="198"/>
        <v>7278.606828342351</v>
      </c>
      <c r="AV412" s="35">
        <f t="shared" si="198"/>
        <v>17372.253847919728</v>
      </c>
      <c r="AW412" s="35">
        <f t="shared" si="198"/>
        <v>15648.501250463712</v>
      </c>
      <c r="AX412" s="36">
        <f t="shared" si="198"/>
        <v>46940.768679244946</v>
      </c>
      <c r="AY412" s="36">
        <f t="shared" si="198"/>
        <v>27318.067118983374</v>
      </c>
      <c r="AZ412" t="e">
        <f>NA()</f>
        <v>#N/A</v>
      </c>
    </row>
    <row r="413" spans="4:52" x14ac:dyDescent="0.3">
      <c r="D413">
        <v>28</v>
      </c>
      <c r="F413">
        <v>27</v>
      </c>
      <c r="G413" s="29">
        <f t="shared" si="197"/>
        <v>24358.111029509801</v>
      </c>
      <c r="H413" s="29">
        <f t="shared" si="197"/>
        <v>35468.725027134766</v>
      </c>
      <c r="I413" s="29">
        <f t="shared" si="197"/>
        <v>26670.629660590112</v>
      </c>
      <c r="J413" s="29">
        <f t="shared" si="197"/>
        <v>32369.015755348526</v>
      </c>
      <c r="K413" s="29">
        <f t="shared" si="197"/>
        <v>4595.5459529466443</v>
      </c>
      <c r="L413" s="30">
        <f t="shared" si="197"/>
        <v>6044.311634348478</v>
      </c>
      <c r="M413" s="31">
        <f t="shared" si="197"/>
        <v>12155.172032457824</v>
      </c>
      <c r="N413" s="32">
        <f t="shared" si="197"/>
        <v>2526.4005497624844</v>
      </c>
      <c r="O413" s="32">
        <f t="shared" si="197"/>
        <v>0</v>
      </c>
      <c r="P413" s="33">
        <f t="shared" si="197"/>
        <v>69606.901851602976</v>
      </c>
      <c r="Q413" s="33">
        <f t="shared" si="197"/>
        <v>63620.176297837701</v>
      </c>
      <c r="R413" s="33">
        <f t="shared" si="197"/>
        <v>271220.03240220743</v>
      </c>
      <c r="S413" s="34">
        <f t="shared" si="197"/>
        <v>6954.1932142741416</v>
      </c>
      <c r="T413" s="34">
        <f t="shared" si="197"/>
        <v>8771.6677511225316</v>
      </c>
      <c r="U413" s="35">
        <f t="shared" si="197"/>
        <v>20905.66552928746</v>
      </c>
      <c r="V413" s="35">
        <f t="shared" si="197"/>
        <v>18803.191657357402</v>
      </c>
      <c r="W413" s="36">
        <f t="shared" si="197"/>
        <v>52702.031864426412</v>
      </c>
      <c r="X413" s="36">
        <f t="shared" si="197"/>
        <v>31765.878993893461</v>
      </c>
      <c r="Y413" t="e">
        <f>NA()</f>
        <v>#N/A</v>
      </c>
      <c r="AE413">
        <v>28</v>
      </c>
      <c r="AG413">
        <f t="shared" si="193"/>
        <v>23.845355632098787</v>
      </c>
      <c r="AH413" s="29">
        <f t="shared" si="198"/>
        <v>19545.518317823862</v>
      </c>
      <c r="AI413" s="29">
        <f t="shared" si="198"/>
        <v>31218.544192127709</v>
      </c>
      <c r="AJ413" s="29">
        <f t="shared" si="198"/>
        <v>21685.308686282318</v>
      </c>
      <c r="AK413" s="29">
        <f t="shared" si="198"/>
        <v>28544.819372227092</v>
      </c>
      <c r="AL413" s="29">
        <f t="shared" si="198"/>
        <v>3835.6120119482275</v>
      </c>
      <c r="AM413" s="30">
        <f t="shared" si="198"/>
        <v>5390.8070434997326</v>
      </c>
      <c r="AN413" s="31">
        <f t="shared" si="198"/>
        <v>10040.519358095313</v>
      </c>
      <c r="AO413" s="32">
        <f t="shared" si="198"/>
        <v>2183.2784383441226</v>
      </c>
      <c r="AP413" s="32">
        <f t="shared" si="198"/>
        <v>0</v>
      </c>
      <c r="AQ413" s="33">
        <f t="shared" si="198"/>
        <v>62467.77257913127</v>
      </c>
      <c r="AR413" s="33">
        <f t="shared" si="198"/>
        <v>56701.46516056508</v>
      </c>
      <c r="AS413" s="33">
        <f t="shared" si="198"/>
        <v>241451.46075280878</v>
      </c>
      <c r="AT413" s="34">
        <f t="shared" si="198"/>
        <v>6202.5134490160681</v>
      </c>
      <c r="AU413" s="34">
        <f t="shared" si="198"/>
        <v>7693.8400251187222</v>
      </c>
      <c r="AV413" s="35">
        <f t="shared" si="198"/>
        <v>18351.508284624972</v>
      </c>
      <c r="AW413" s="35">
        <f t="shared" si="198"/>
        <v>16525.11248722448</v>
      </c>
      <c r="AX413" s="36">
        <f t="shared" si="198"/>
        <v>48615.381793240776</v>
      </c>
      <c r="AY413" s="36">
        <f t="shared" si="198"/>
        <v>28579.329257039793</v>
      </c>
      <c r="AZ413" t="e">
        <f>NA()</f>
        <v>#N/A</v>
      </c>
    </row>
    <row r="414" spans="4:52" x14ac:dyDescent="0.3">
      <c r="D414">
        <v>29</v>
      </c>
      <c r="F414">
        <v>28</v>
      </c>
      <c r="G414" s="29">
        <f t="shared" si="197"/>
        <v>25837.409494902502</v>
      </c>
      <c r="H414" s="29">
        <f t="shared" si="197"/>
        <v>36773.281066906398</v>
      </c>
      <c r="I414" s="29">
        <f t="shared" si="197"/>
        <v>28216.301657999597</v>
      </c>
      <c r="J414" s="29">
        <f t="shared" si="197"/>
        <v>33539.323685696501</v>
      </c>
      <c r="K414" s="29">
        <f t="shared" si="197"/>
        <v>4821.965412264939</v>
      </c>
      <c r="L414" s="30">
        <f t="shared" si="197"/>
        <v>6227.8757418523146</v>
      </c>
      <c r="M414" s="31">
        <f t="shared" si="197"/>
        <v>12810.045699535613</v>
      </c>
      <c r="N414" s="32">
        <f t="shared" si="197"/>
        <v>2633.6852337801442</v>
      </c>
      <c r="O414" s="32">
        <f t="shared" si="197"/>
        <v>0</v>
      </c>
      <c r="P414" s="33">
        <f t="shared" si="197"/>
        <v>71767.7914124823</v>
      </c>
      <c r="Q414" s="33">
        <f t="shared" si="197"/>
        <v>65681.994000244173</v>
      </c>
      <c r="R414" s="33">
        <f t="shared" si="197"/>
        <v>279548.62076549581</v>
      </c>
      <c r="S414" s="34">
        <f t="shared" si="197"/>
        <v>7182.2018855532588</v>
      </c>
      <c r="T414" s="34">
        <f t="shared" si="197"/>
        <v>9100.2530815040318</v>
      </c>
      <c r="U414" s="35">
        <f t="shared" si="197"/>
        <v>21689.652253215176</v>
      </c>
      <c r="V414" s="35">
        <f t="shared" si="197"/>
        <v>19500.184748575386</v>
      </c>
      <c r="W414" s="36">
        <f t="shared" si="197"/>
        <v>53877.392951747686</v>
      </c>
      <c r="X414" s="36">
        <f t="shared" si="197"/>
        <v>32713.626144061454</v>
      </c>
      <c r="Y414" t="e">
        <f>NA()</f>
        <v>#N/A</v>
      </c>
      <c r="AE414">
        <v>29</v>
      </c>
      <c r="AG414">
        <f t="shared" si="193"/>
        <v>25.07771155942881</v>
      </c>
      <c r="AH414" s="29">
        <f t="shared" si="198"/>
        <v>21445.461645690746</v>
      </c>
      <c r="AI414" s="29">
        <f t="shared" si="198"/>
        <v>32902.561121741324</v>
      </c>
      <c r="AJ414" s="29">
        <f t="shared" si="198"/>
        <v>23652.881693326133</v>
      </c>
      <c r="AK414" s="29">
        <f t="shared" si="198"/>
        <v>30062.176242122565</v>
      </c>
      <c r="AL414" s="29">
        <f t="shared" si="198"/>
        <v>4140.0221578316605</v>
      </c>
      <c r="AM414" s="30">
        <f t="shared" si="198"/>
        <v>5659.8146783741277</v>
      </c>
      <c r="AN414" s="31">
        <f t="shared" si="198"/>
        <v>10874.298391749819</v>
      </c>
      <c r="AO414" s="32">
        <f t="shared" si="198"/>
        <v>2318.0607422825633</v>
      </c>
      <c r="AP414" s="32">
        <f t="shared" si="198"/>
        <v>0</v>
      </c>
      <c r="AQ414" s="33">
        <f t="shared" si="198"/>
        <v>65315.069994281352</v>
      </c>
      <c r="AR414" s="33">
        <f t="shared" si="198"/>
        <v>59478.95961396132</v>
      </c>
      <c r="AS414" s="33">
        <f t="shared" si="198"/>
        <v>253724.85458905494</v>
      </c>
      <c r="AT414" s="34">
        <f t="shared" si="198"/>
        <v>6501.9770993483626</v>
      </c>
      <c r="AU414" s="34">
        <f t="shared" si="198"/>
        <v>8122.1024047608371</v>
      </c>
      <c r="AV414" s="35">
        <f t="shared" si="198"/>
        <v>19363.717787160967</v>
      </c>
      <c r="AW414" s="35">
        <f t="shared" si="198"/>
        <v>17429.310020204517</v>
      </c>
      <c r="AX414" s="36">
        <f t="shared" si="198"/>
        <v>50282.888379061027</v>
      </c>
      <c r="AY414" s="36">
        <f t="shared" si="198"/>
        <v>29860.134453293347</v>
      </c>
      <c r="AZ414" t="e">
        <f>NA()</f>
        <v>#N/A</v>
      </c>
    </row>
    <row r="415" spans="4:52" x14ac:dyDescent="0.3">
      <c r="D415">
        <v>30</v>
      </c>
      <c r="F415">
        <v>29</v>
      </c>
      <c r="G415" s="29">
        <f t="shared" si="197"/>
        <v>27285.962159604303</v>
      </c>
      <c r="H415" s="29">
        <f t="shared" si="197"/>
        <v>38056.429702492896</v>
      </c>
      <c r="I415" s="29">
        <f t="shared" si="197"/>
        <v>29744.249643431591</v>
      </c>
      <c r="J415" s="29">
        <f t="shared" si="197"/>
        <v>34688.854900023776</v>
      </c>
      <c r="K415" s="29">
        <f t="shared" si="197"/>
        <v>5040.5862298174425</v>
      </c>
      <c r="L415" s="30">
        <f t="shared" si="197"/>
        <v>6400.5918901238792</v>
      </c>
      <c r="M415" s="31">
        <f t="shared" si="197"/>
        <v>13456.143814266803</v>
      </c>
      <c r="N415" s="32">
        <f t="shared" si="197"/>
        <v>2740.1173958013983</v>
      </c>
      <c r="O415" s="32">
        <f t="shared" si="197"/>
        <v>0</v>
      </c>
      <c r="P415" s="33">
        <f t="shared" si="197"/>
        <v>73879.912463371889</v>
      </c>
      <c r="Q415" s="33">
        <f t="shared" si="197"/>
        <v>67680.745837439783</v>
      </c>
      <c r="R415" s="33">
        <f t="shared" si="197"/>
        <v>287368.49883157597</v>
      </c>
      <c r="S415" s="34">
        <f t="shared" si="197"/>
        <v>7405.2436760223127</v>
      </c>
      <c r="T415" s="34">
        <f t="shared" si="197"/>
        <v>9422.2438178019929</v>
      </c>
      <c r="U415" s="35">
        <f t="shared" si="197"/>
        <v>22461.011972175253</v>
      </c>
      <c r="V415" s="35">
        <f t="shared" si="197"/>
        <v>20184.987513400531</v>
      </c>
      <c r="W415" s="36">
        <f t="shared" si="197"/>
        <v>54998.799626978922</v>
      </c>
      <c r="X415" s="36">
        <f t="shared" si="197"/>
        <v>33632.063771055953</v>
      </c>
      <c r="Y415" t="e">
        <f>NA()</f>
        <v>#N/A</v>
      </c>
      <c r="AE415">
        <v>30</v>
      </c>
      <c r="AG415">
        <f t="shared" si="193"/>
        <v>26.373757085482247</v>
      </c>
      <c r="AH415" s="29">
        <f t="shared" si="198"/>
        <v>23418.060850743066</v>
      </c>
      <c r="AI415" s="29">
        <f t="shared" si="198"/>
        <v>34641.048552647837</v>
      </c>
      <c r="AJ415" s="29">
        <f t="shared" si="198"/>
        <v>25694.135586514662</v>
      </c>
      <c r="AK415" s="29">
        <f t="shared" si="198"/>
        <v>31625.673547713788</v>
      </c>
      <c r="AL415" s="29">
        <f t="shared" si="198"/>
        <v>4449.960010078431</v>
      </c>
      <c r="AM415" s="30">
        <f t="shared" si="198"/>
        <v>5923.6820923410978</v>
      </c>
      <c r="AN415" s="31">
        <f t="shared" si="198"/>
        <v>11740.8871553217</v>
      </c>
      <c r="AO415" s="32">
        <f t="shared" si="198"/>
        <v>2458.8137766154468</v>
      </c>
      <c r="AP415" s="32">
        <f t="shared" si="198"/>
        <v>0</v>
      </c>
      <c r="AQ415" s="33">
        <f t="shared" si="198"/>
        <v>68228.690922940485</v>
      </c>
      <c r="AR415" s="33">
        <f t="shared" si="198"/>
        <v>62296.745974167337</v>
      </c>
      <c r="AS415" s="33">
        <f t="shared" si="198"/>
        <v>265738.00042528519</v>
      </c>
      <c r="AT415" s="34">
        <f t="shared" si="198"/>
        <v>6808.877100234813</v>
      </c>
      <c r="AU415" s="34">
        <f t="shared" si="198"/>
        <v>8562.6019571284414</v>
      </c>
      <c r="AV415" s="35">
        <f t="shared" si="198"/>
        <v>20408.335969588403</v>
      </c>
      <c r="AW415" s="35">
        <f t="shared" si="198"/>
        <v>18360.517933186675</v>
      </c>
      <c r="AX415" s="36">
        <f t="shared" si="198"/>
        <v>51937.501307153543</v>
      </c>
      <c r="AY415" s="36">
        <f t="shared" si="198"/>
        <v>31157.236134148421</v>
      </c>
      <c r="AZ415" t="e">
        <f>NA()</f>
        <v>#N/A</v>
      </c>
    </row>
    <row r="416" spans="4:52" x14ac:dyDescent="0.3">
      <c r="D416">
        <v>31</v>
      </c>
      <c r="F416">
        <v>30</v>
      </c>
      <c r="G416" s="29">
        <f t="shared" si="197"/>
        <v>28699.883944430363</v>
      </c>
      <c r="H416" s="29">
        <f t="shared" si="197"/>
        <v>39317.81028273941</v>
      </c>
      <c r="I416" s="29">
        <f t="shared" si="197"/>
        <v>31252.989710493071</v>
      </c>
      <c r="J416" s="29">
        <f t="shared" ref="J416:X416" si="199">300*J344*J116</f>
        <v>35817.364995751246</v>
      </c>
      <c r="K416" s="29">
        <f t="shared" si="199"/>
        <v>5251.1101143398537</v>
      </c>
      <c r="L416" s="30">
        <f t="shared" si="199"/>
        <v>6562.8368891120108</v>
      </c>
      <c r="M416" s="31">
        <f t="shared" si="199"/>
        <v>14092.938952975313</v>
      </c>
      <c r="N416" s="32">
        <f t="shared" si="199"/>
        <v>2845.6285506302543</v>
      </c>
      <c r="O416" s="32">
        <f t="shared" si="199"/>
        <v>0</v>
      </c>
      <c r="P416" s="33">
        <f t="shared" si="199"/>
        <v>75943.646431275614</v>
      </c>
      <c r="Q416" s="33">
        <f t="shared" si="199"/>
        <v>69616.890725008765</v>
      </c>
      <c r="R416" s="33">
        <f t="shared" si="199"/>
        <v>294697.98591120722</v>
      </c>
      <c r="S416" s="34">
        <f t="shared" si="199"/>
        <v>7623.3259749990348</v>
      </c>
      <c r="T416" s="34">
        <f t="shared" si="199"/>
        <v>9737.521687576751</v>
      </c>
      <c r="U416" s="35">
        <f t="shared" si="199"/>
        <v>23219.613458604319</v>
      </c>
      <c r="V416" s="35">
        <f t="shared" si="199"/>
        <v>20857.562420785427</v>
      </c>
      <c r="W416" s="36">
        <f t="shared" si="199"/>
        <v>56068.456147216719</v>
      </c>
      <c r="X416" s="36">
        <f t="shared" si="199"/>
        <v>34521.673226018567</v>
      </c>
      <c r="Y416" t="e">
        <f>NA()</f>
        <v>#N/A</v>
      </c>
      <c r="AE416">
        <v>31</v>
      </c>
      <c r="AG416">
        <f t="shared" si="193"/>
        <v>27.736783763369349</v>
      </c>
      <c r="AH416" s="29">
        <f t="shared" si="198"/>
        <v>25450.841255337102</v>
      </c>
      <c r="AI416" s="29">
        <f t="shared" si="198"/>
        <v>36431.959991858312</v>
      </c>
      <c r="AJ416" s="29">
        <f t="shared" si="198"/>
        <v>27811.121483145154</v>
      </c>
      <c r="AK416" s="29">
        <f t="shared" ref="AK416:AY416" si="200">300*AK344*AK116</f>
        <v>33233.282857825478</v>
      </c>
      <c r="AL416" s="29">
        <f t="shared" si="200"/>
        <v>4763.1096301645439</v>
      </c>
      <c r="AM416" s="30">
        <f t="shared" si="200"/>
        <v>6180.6250178384789</v>
      </c>
      <c r="AN416" s="31">
        <f t="shared" si="200"/>
        <v>12638.498559297332</v>
      </c>
      <c r="AO416" s="32">
        <f t="shared" si="200"/>
        <v>2605.5258608426602</v>
      </c>
      <c r="AP416" s="32">
        <f t="shared" si="200"/>
        <v>0</v>
      </c>
      <c r="AQ416" s="33">
        <f t="shared" si="200"/>
        <v>71203.752805490338</v>
      </c>
      <c r="AR416" s="33">
        <f t="shared" si="200"/>
        <v>65145.419378078528</v>
      </c>
      <c r="AS416" s="33">
        <f t="shared" si="200"/>
        <v>277406.43023003248</v>
      </c>
      <c r="AT416" s="34">
        <f t="shared" si="200"/>
        <v>7122.6679392480773</v>
      </c>
      <c r="AU416" s="34">
        <f t="shared" si="200"/>
        <v>9014.3979520415014</v>
      </c>
      <c r="AV416" s="35">
        <f t="shared" si="200"/>
        <v>21484.512793646045</v>
      </c>
      <c r="AW416" s="35">
        <f t="shared" si="200"/>
        <v>19317.905132134838</v>
      </c>
      <c r="AX416" s="36">
        <f t="shared" si="200"/>
        <v>53573.341379779158</v>
      </c>
      <c r="AY416" s="36">
        <f t="shared" si="200"/>
        <v>32467.024503200671</v>
      </c>
      <c r="AZ416" t="e">
        <f>NA()</f>
        <v>#N/A</v>
      </c>
    </row>
    <row r="417" spans="4:52" x14ac:dyDescent="0.3">
      <c r="D417">
        <v>32</v>
      </c>
      <c r="F417">
        <v>31</v>
      </c>
      <c r="G417" s="29">
        <f t="shared" ref="G417:X431" si="201">300*G345*G117</f>
        <v>30075.942900077291</v>
      </c>
      <c r="H417" s="29">
        <f t="shared" si="201"/>
        <v>40557.136923390819</v>
      </c>
      <c r="I417" s="29">
        <f t="shared" si="201"/>
        <v>32740.834084644568</v>
      </c>
      <c r="J417" s="29">
        <f t="shared" si="201"/>
        <v>36924.67018687255</v>
      </c>
      <c r="K417" s="29">
        <f t="shared" si="201"/>
        <v>5453.3398152738309</v>
      </c>
      <c r="L417" s="30">
        <f t="shared" si="201"/>
        <v>6715.0207300523962</v>
      </c>
      <c r="M417" s="31">
        <f t="shared" si="201"/>
        <v>14720.023251669671</v>
      </c>
      <c r="N417" s="32">
        <f t="shared" si="201"/>
        <v>2950.1572634442605</v>
      </c>
      <c r="O417" s="32">
        <f t="shared" si="201"/>
        <v>0</v>
      </c>
      <c r="P417" s="33">
        <f t="shared" si="201"/>
        <v>77959.448940489543</v>
      </c>
      <c r="Q417" s="33">
        <f t="shared" si="201"/>
        <v>71491.073536689553</v>
      </c>
      <c r="R417" s="33">
        <f t="shared" si="201"/>
        <v>301557.03084323957</v>
      </c>
      <c r="S417" s="34">
        <f t="shared" si="201"/>
        <v>7836.4675301249808</v>
      </c>
      <c r="T417" s="34">
        <f t="shared" si="201"/>
        <v>10045.999113836797</v>
      </c>
      <c r="U417" s="35">
        <f t="shared" si="201"/>
        <v>23965.346711397076</v>
      </c>
      <c r="V417" s="35">
        <f t="shared" si="201"/>
        <v>21517.883569873829</v>
      </c>
      <c r="W417" s="36">
        <f t="shared" si="201"/>
        <v>57088.527422001847</v>
      </c>
      <c r="X417" s="36">
        <f t="shared" si="201"/>
        <v>35382.971628439809</v>
      </c>
      <c r="Y417" t="e">
        <f>NA()</f>
        <v>#N/A</v>
      </c>
      <c r="AE417">
        <v>32</v>
      </c>
      <c r="AG417">
        <f t="shared" si="193"/>
        <v>29.170253257523047</v>
      </c>
      <c r="AH417" s="29">
        <f t="shared" ref="AH417:AY431" si="202">300*AH345*AH117</f>
        <v>27529.230146443093</v>
      </c>
      <c r="AI417" s="29">
        <f t="shared" si="202"/>
        <v>38272.730194482479</v>
      </c>
      <c r="AJ417" s="29">
        <f t="shared" si="202"/>
        <v>30002.519217885347</v>
      </c>
      <c r="AK417" s="29">
        <f t="shared" si="202"/>
        <v>34882.478024868185</v>
      </c>
      <c r="AL417" s="29">
        <f t="shared" si="202"/>
        <v>5077.0071588755372</v>
      </c>
      <c r="AM417" s="30">
        <f t="shared" si="202"/>
        <v>6428.9433030812925</v>
      </c>
      <c r="AN417" s="31">
        <f t="shared" si="202"/>
        <v>13565.229969968728</v>
      </c>
      <c r="AO417" s="32">
        <f t="shared" si="202"/>
        <v>2758.1478458995111</v>
      </c>
      <c r="AP417" s="32">
        <f t="shared" si="202"/>
        <v>0</v>
      </c>
      <c r="AQ417" s="33">
        <f t="shared" si="202"/>
        <v>74234.675966300274</v>
      </c>
      <c r="AR417" s="33">
        <f t="shared" si="202"/>
        <v>68014.7873765892</v>
      </c>
      <c r="AS417" s="33">
        <f t="shared" si="202"/>
        <v>288650.47363816347</v>
      </c>
      <c r="AT417" s="34">
        <f t="shared" si="202"/>
        <v>7442.7228226480502</v>
      </c>
      <c r="AU417" s="34">
        <f t="shared" si="202"/>
        <v>9476.3978367053132</v>
      </c>
      <c r="AV417" s="35">
        <f t="shared" si="202"/>
        <v>22591.07081173265</v>
      </c>
      <c r="AW417" s="35">
        <f t="shared" si="202"/>
        <v>20300.360148547301</v>
      </c>
      <c r="AX417" s="36">
        <f t="shared" si="202"/>
        <v>55184.507236560807</v>
      </c>
      <c r="AY417" s="36">
        <f t="shared" si="202"/>
        <v>33785.545088829735</v>
      </c>
      <c r="AZ417" t="e">
        <f>NA()</f>
        <v>#N/A</v>
      </c>
    </row>
    <row r="418" spans="4:52" x14ac:dyDescent="0.3">
      <c r="D418">
        <v>33</v>
      </c>
      <c r="F418">
        <v>32</v>
      </c>
      <c r="G418" s="29">
        <f t="shared" si="201"/>
        <v>31411.521495251363</v>
      </c>
      <c r="H418" s="29">
        <f t="shared" si="201"/>
        <v>41774.192227725936</v>
      </c>
      <c r="I418" s="29">
        <f t="shared" si="201"/>
        <v>34206.046169053719</v>
      </c>
      <c r="J418" s="29">
        <f t="shared" si="201"/>
        <v>38010.643554902985</v>
      </c>
      <c r="K418" s="29">
        <f t="shared" si="201"/>
        <v>5647.1664164413496</v>
      </c>
      <c r="L418" s="30">
        <f t="shared" si="201"/>
        <v>6857.5760079549254</v>
      </c>
      <c r="M418" s="31">
        <f t="shared" si="201"/>
        <v>15337.085325596423</v>
      </c>
      <c r="N418" s="32">
        <f t="shared" si="201"/>
        <v>3053.648574209627</v>
      </c>
      <c r="O418" s="32">
        <f t="shared" si="201"/>
        <v>0</v>
      </c>
      <c r="P418" s="33">
        <f t="shared" si="201"/>
        <v>79927.83944739803</v>
      </c>
      <c r="Q418" s="33">
        <f t="shared" si="201"/>
        <v>73304.097287331446</v>
      </c>
      <c r="R418" s="33">
        <f t="shared" si="201"/>
        <v>307966.67572550295</v>
      </c>
      <c r="S418" s="34">
        <f t="shared" si="201"/>
        <v>8044.6970238722015</v>
      </c>
      <c r="T418" s="34">
        <f t="shared" si="201"/>
        <v>10347.615926090359</v>
      </c>
      <c r="U418" s="35">
        <f t="shared" si="201"/>
        <v>24698.124008983421</v>
      </c>
      <c r="V418" s="35">
        <f t="shared" si="201"/>
        <v>22165.938107327158</v>
      </c>
      <c r="W418" s="36">
        <f t="shared" si="201"/>
        <v>58061.131077909995</v>
      </c>
      <c r="X418" s="36">
        <f t="shared" si="201"/>
        <v>36216.506745896142</v>
      </c>
      <c r="Y418" t="e">
        <f>NA()</f>
        <v>#N/A</v>
      </c>
      <c r="AE418">
        <v>33</v>
      </c>
      <c r="AG418">
        <f t="shared" si="193"/>
        <v>30.677806135251387</v>
      </c>
      <c r="AH418" s="29">
        <f t="shared" si="202"/>
        <v>29636.891256786461</v>
      </c>
      <c r="AI418" s="29">
        <f t="shared" si="202"/>
        <v>40160.256200192562</v>
      </c>
      <c r="AJ418" s="29">
        <f t="shared" si="202"/>
        <v>32263.847767098254</v>
      </c>
      <c r="AK418" s="29">
        <f t="shared" si="202"/>
        <v>36570.227518994434</v>
      </c>
      <c r="AL418" s="29">
        <f t="shared" si="202"/>
        <v>5389.0966111898433</v>
      </c>
      <c r="AM418" s="30">
        <f t="shared" si="202"/>
        <v>6667.0605694271826</v>
      </c>
      <c r="AN418" s="31">
        <f t="shared" si="202"/>
        <v>14519.061631638115</v>
      </c>
      <c r="AO418" s="32">
        <f t="shared" si="202"/>
        <v>2916.5895099138079</v>
      </c>
      <c r="AP418" s="32">
        <f t="shared" si="202"/>
        <v>0</v>
      </c>
      <c r="AQ418" s="33">
        <f t="shared" si="202"/>
        <v>77315.172957774528</v>
      </c>
      <c r="AR418" s="33">
        <f t="shared" si="202"/>
        <v>70893.943002229076</v>
      </c>
      <c r="AS418" s="33">
        <f t="shared" si="202"/>
        <v>299397.18929698074</v>
      </c>
      <c r="AT418" s="34">
        <f t="shared" si="202"/>
        <v>7768.3325555658048</v>
      </c>
      <c r="AU418" s="34">
        <f t="shared" si="202"/>
        <v>9947.356331435607</v>
      </c>
      <c r="AV418" s="35">
        <f t="shared" si="202"/>
        <v>23726.486960232898</v>
      </c>
      <c r="AW418" s="35">
        <f t="shared" si="202"/>
        <v>21306.471225427336</v>
      </c>
      <c r="AX418" s="36">
        <f t="shared" si="202"/>
        <v>56765.150705129126</v>
      </c>
      <c r="AY418" s="36">
        <f t="shared" si="202"/>
        <v>35108.525035156628</v>
      </c>
      <c r="AZ418" t="e">
        <f>NA()</f>
        <v>#N/A</v>
      </c>
    </row>
    <row r="419" spans="4:52" x14ac:dyDescent="0.3">
      <c r="D419">
        <v>34</v>
      </c>
      <c r="F419">
        <v>33</v>
      </c>
      <c r="G419" s="29">
        <f t="shared" si="201"/>
        <v>32704.570464714416</v>
      </c>
      <c r="H419" s="29">
        <f t="shared" si="201"/>
        <v>42968.821287685198</v>
      </c>
      <c r="I419" s="29">
        <f t="shared" si="201"/>
        <v>35646.942990881347</v>
      </c>
      <c r="J419" s="29">
        <f t="shared" si="201"/>
        <v>39075.210907761531</v>
      </c>
      <c r="K419" s="29">
        <f t="shared" si="201"/>
        <v>5832.5574546776261</v>
      </c>
      <c r="L419" s="30">
        <f t="shared" si="201"/>
        <v>6990.9490959072027</v>
      </c>
      <c r="M419" s="31">
        <f t="shared" si="201"/>
        <v>15943.891404792854</v>
      </c>
      <c r="N419" s="32">
        <f t="shared" si="201"/>
        <v>3156.0534751707419</v>
      </c>
      <c r="O419" s="32">
        <f t="shared" si="201"/>
        <v>0</v>
      </c>
      <c r="P419" s="33">
        <f t="shared" si="201"/>
        <v>81849.392127418163</v>
      </c>
      <c r="Q419" s="33">
        <f t="shared" si="201"/>
        <v>75056.898583834016</v>
      </c>
      <c r="R419" s="33">
        <f t="shared" si="201"/>
        <v>313948.61026689108</v>
      </c>
      <c r="S419" s="34">
        <f t="shared" si="201"/>
        <v>8248.0518132722391</v>
      </c>
      <c r="T419" s="34">
        <f t="shared" si="201"/>
        <v>10642.336397257292</v>
      </c>
      <c r="U419" s="35">
        <f t="shared" si="201"/>
        <v>25417.880269393143</v>
      </c>
      <c r="V419" s="35">
        <f t="shared" si="201"/>
        <v>22801.727141160212</v>
      </c>
      <c r="W419" s="36">
        <f t="shared" si="201"/>
        <v>58988.331297226337</v>
      </c>
      <c r="X419" s="36">
        <f t="shared" si="201"/>
        <v>37022.852077921416</v>
      </c>
      <c r="Y419" t="e">
        <f>NA()</f>
        <v>#N/A</v>
      </c>
      <c r="AE419">
        <v>34</v>
      </c>
      <c r="AG419">
        <f t="shared" si="193"/>
        <v>32.263271112647949</v>
      </c>
      <c r="AH419" s="29">
        <f t="shared" si="202"/>
        <v>31756.139748008332</v>
      </c>
      <c r="AI419" s="29">
        <f t="shared" si="202"/>
        <v>42090.883409468741</v>
      </c>
      <c r="AJ419" s="29">
        <f t="shared" si="202"/>
        <v>34587.817154013203</v>
      </c>
      <c r="AK419" s="29">
        <f t="shared" si="202"/>
        <v>38292.991211571811</v>
      </c>
      <c r="AL419" s="29">
        <f t="shared" si="202"/>
        <v>5696.7923286107434</v>
      </c>
      <c r="AM419" s="30">
        <f t="shared" si="202"/>
        <v>6893.5613445320241</v>
      </c>
      <c r="AN419" s="31">
        <f t="shared" si="202"/>
        <v>15497.842457979259</v>
      </c>
      <c r="AO419" s="32">
        <f t="shared" si="202"/>
        <v>3080.7160573084375</v>
      </c>
      <c r="AP419" s="32">
        <f t="shared" si="202"/>
        <v>0</v>
      </c>
      <c r="AQ419" s="33">
        <f t="shared" si="202"/>
        <v>80438.24649200459</v>
      </c>
      <c r="AR419" s="33">
        <f t="shared" si="202"/>
        <v>73771.358594584584</v>
      </c>
      <c r="AS419" s="33">
        <f t="shared" si="202"/>
        <v>309582.13064768416</v>
      </c>
      <c r="AT419" s="34">
        <f t="shared" si="202"/>
        <v>8098.7055044242888</v>
      </c>
      <c r="AU419" s="34">
        <f t="shared" si="202"/>
        <v>10425.877053341699</v>
      </c>
      <c r="AV419" s="35">
        <f t="shared" si="202"/>
        <v>24888.879952416988</v>
      </c>
      <c r="AW419" s="35">
        <f t="shared" si="202"/>
        <v>22334.512122085431</v>
      </c>
      <c r="AX419" s="36">
        <f t="shared" si="202"/>
        <v>58309.556339454779</v>
      </c>
      <c r="AY419" s="36">
        <f t="shared" si="202"/>
        <v>36431.407092836249</v>
      </c>
      <c r="AZ419" t="e">
        <f>NA()</f>
        <v>#N/A</v>
      </c>
    </row>
    <row r="420" spans="4:52" x14ac:dyDescent="0.3">
      <c r="D420">
        <v>35</v>
      </c>
      <c r="F420">
        <v>34</v>
      </c>
      <c r="G420" s="29">
        <f t="shared" si="201"/>
        <v>33953.558791464297</v>
      </c>
      <c r="H420" s="29">
        <f t="shared" si="201"/>
        <v>44140.926020246749</v>
      </c>
      <c r="I420" s="29">
        <f t="shared" si="201"/>
        <v>37061.959260974239</v>
      </c>
      <c r="J420" s="29">
        <f t="shared" si="201"/>
        <v>40118.346502506967</v>
      </c>
      <c r="K420" s="29">
        <f t="shared" si="201"/>
        <v>6009.5459442952515</v>
      </c>
      <c r="L420" s="30">
        <f t="shared" si="201"/>
        <v>7115.5928506875616</v>
      </c>
      <c r="M420" s="31">
        <f t="shared" si="201"/>
        <v>16540.270085927896</v>
      </c>
      <c r="N420" s="32">
        <f t="shared" si="201"/>
        <v>3257.3284352866926</v>
      </c>
      <c r="O420" s="32">
        <f t="shared" si="201"/>
        <v>0</v>
      </c>
      <c r="P420" s="33">
        <f t="shared" si="201"/>
        <v>83724.727845021378</v>
      </c>
      <c r="Q420" s="33">
        <f t="shared" si="201"/>
        <v>76750.525960300118</v>
      </c>
      <c r="R420" s="33">
        <f t="shared" si="201"/>
        <v>319524.80530197721</v>
      </c>
      <c r="S420" s="34">
        <f t="shared" si="201"/>
        <v>8446.5768117968946</v>
      </c>
      <c r="T420" s="34">
        <f t="shared" si="201"/>
        <v>10930.146571167174</v>
      </c>
      <c r="U420" s="35">
        <f t="shared" si="201"/>
        <v>26124.572866168401</v>
      </c>
      <c r="V420" s="35">
        <f t="shared" si="201"/>
        <v>23425.266208119436</v>
      </c>
      <c r="W420" s="36">
        <f t="shared" si="201"/>
        <v>59872.134143792369</v>
      </c>
      <c r="X420" s="36">
        <f t="shared" si="201"/>
        <v>37802.602227769472</v>
      </c>
      <c r="Y420" t="e">
        <f>NA()</f>
        <v>#N/A</v>
      </c>
      <c r="AE420">
        <v>35</v>
      </c>
      <c r="AG420">
        <f t="shared" si="193"/>
        <v>33.930674778341483</v>
      </c>
      <c r="AH420" s="29">
        <f t="shared" si="202"/>
        <v>33868.418294314128</v>
      </c>
      <c r="AI420" s="29">
        <f t="shared" si="202"/>
        <v>44060.3974621538</v>
      </c>
      <c r="AJ420" s="29">
        <f t="shared" si="202"/>
        <v>36964.72806119905</v>
      </c>
      <c r="AK420" s="29">
        <f t="shared" si="202"/>
        <v>40046.722125006163</v>
      </c>
      <c r="AL420" s="29">
        <f t="shared" si="202"/>
        <v>5997.5456816418982</v>
      </c>
      <c r="AM420" s="30">
        <f t="shared" si="202"/>
        <v>7107.2240732344953</v>
      </c>
      <c r="AN420" s="31">
        <f t="shared" si="202"/>
        <v>16499.26514701722</v>
      </c>
      <c r="AO420" s="32">
        <f t="shared" si="202"/>
        <v>3250.3448033974441</v>
      </c>
      <c r="AP420" s="32">
        <f t="shared" si="202"/>
        <v>0</v>
      </c>
      <c r="AQ420" s="33">
        <f t="shared" si="202"/>
        <v>83596.197208924699</v>
      </c>
      <c r="AR420" s="33">
        <f t="shared" si="202"/>
        <v>76635.000557537554</v>
      </c>
      <c r="AS420" s="33">
        <f t="shared" si="202"/>
        <v>319150.86662854918</v>
      </c>
      <c r="AT420" s="34">
        <f t="shared" si="202"/>
        <v>8432.9687942152577</v>
      </c>
      <c r="AU420" s="34">
        <f t="shared" si="202"/>
        <v>10910.416978563162</v>
      </c>
      <c r="AV420" s="35">
        <f t="shared" si="202"/>
        <v>26076.003223857024</v>
      </c>
      <c r="AW420" s="35">
        <f t="shared" si="202"/>
        <v>23382.433859513854</v>
      </c>
      <c r="AX420" s="36">
        <f t="shared" si="202"/>
        <v>59812.223577802077</v>
      </c>
      <c r="AY420" s="36">
        <f t="shared" si="202"/>
        <v>37749.391212753442</v>
      </c>
      <c r="AZ420" t="e">
        <f>NA()</f>
        <v>#N/A</v>
      </c>
    </row>
    <row r="421" spans="4:52" x14ac:dyDescent="0.3">
      <c r="D421">
        <v>36</v>
      </c>
      <c r="F421">
        <v>35</v>
      </c>
      <c r="G421" s="29">
        <f t="shared" si="201"/>
        <v>35157.42241119247</v>
      </c>
      <c r="H421" s="29">
        <f t="shared" si="201"/>
        <v>45290.459867237318</v>
      </c>
      <c r="I421" s="29">
        <f t="shared" si="201"/>
        <v>38449.684419626508</v>
      </c>
      <c r="J421" s="29">
        <f t="shared" si="201"/>
        <v>41140.06880020324</v>
      </c>
      <c r="K421" s="29">
        <f t="shared" si="201"/>
        <v>6178.2203445092082</v>
      </c>
      <c r="L421" s="30">
        <f t="shared" si="201"/>
        <v>7231.96064752447</v>
      </c>
      <c r="M421" s="31">
        <f t="shared" si="201"/>
        <v>17126.100125707842</v>
      </c>
      <c r="N421" s="32">
        <f t="shared" si="201"/>
        <v>3357.4349663722919</v>
      </c>
      <c r="O421" s="32">
        <f t="shared" si="201"/>
        <v>0</v>
      </c>
      <c r="P421" s="33">
        <f t="shared" si="201"/>
        <v>85554.507064522622</v>
      </c>
      <c r="Q421" s="33">
        <f t="shared" si="201"/>
        <v>78386.120763256069</v>
      </c>
      <c r="R421" s="33">
        <f t="shared" si="201"/>
        <v>324717.21490473347</v>
      </c>
      <c r="S421" s="34">
        <f t="shared" si="201"/>
        <v>8640.3234955328244</v>
      </c>
      <c r="T421" s="34">
        <f t="shared" si="201"/>
        <v>11211.051849890331</v>
      </c>
      <c r="U421" s="35">
        <f t="shared" si="201"/>
        <v>26818.181033843306</v>
      </c>
      <c r="V421" s="35">
        <f t="shared" si="201"/>
        <v>24036.585366022176</v>
      </c>
      <c r="W421" s="36">
        <f t="shared" si="201"/>
        <v>60714.484133294063</v>
      </c>
      <c r="X421" s="36">
        <f t="shared" si="201"/>
        <v>38556.368610224563</v>
      </c>
      <c r="Y421" t="e">
        <f>NA()</f>
        <v>#N/A</v>
      </c>
      <c r="AE421">
        <v>36</v>
      </c>
      <c r="AG421">
        <f t="shared" si="193"/>
        <v>35.684251819780471</v>
      </c>
      <c r="AH421" s="29">
        <f t="shared" si="202"/>
        <v>35954.816761691458</v>
      </c>
      <c r="AI421" s="29">
        <f t="shared" si="202"/>
        <v>46064.022821452556</v>
      </c>
      <c r="AJ421" s="29">
        <f t="shared" si="202"/>
        <v>39382.866835878951</v>
      </c>
      <c r="AK421" s="29">
        <f t="shared" si="202"/>
        <v>41826.873917425844</v>
      </c>
      <c r="AL421" s="29">
        <f t="shared" si="202"/>
        <v>6288.9131872517364</v>
      </c>
      <c r="AM421" s="30">
        <f t="shared" si="202"/>
        <v>7307.0485297717278</v>
      </c>
      <c r="AN421" s="31">
        <f t="shared" si="202"/>
        <v>17520.833941491732</v>
      </c>
      <c r="AO421" s="32">
        <f t="shared" si="202"/>
        <v>3425.2421368312616</v>
      </c>
      <c r="AP421" s="32">
        <f t="shared" si="202"/>
        <v>0</v>
      </c>
      <c r="AQ421" s="33">
        <f t="shared" si="202"/>
        <v>86780.642498453104</v>
      </c>
      <c r="AR421" s="33">
        <f t="shared" si="202"/>
        <v>79472.464576583923</v>
      </c>
      <c r="AS421" s="33">
        <f t="shared" si="202"/>
        <v>328060.18701170635</v>
      </c>
      <c r="AT421" s="34">
        <f t="shared" si="202"/>
        <v>8770.1708868626356</v>
      </c>
      <c r="AU421" s="34">
        <f t="shared" si="202"/>
        <v>11399.294019909481</v>
      </c>
      <c r="AV421" s="35">
        <f t="shared" si="202"/>
        <v>27285.243377893607</v>
      </c>
      <c r="AW421" s="35">
        <f t="shared" si="202"/>
        <v>24447.862486219587</v>
      </c>
      <c r="AX421" s="36">
        <f t="shared" si="202"/>
        <v>61267.949663190091</v>
      </c>
      <c r="AY421" s="36">
        <f t="shared" si="202"/>
        <v>39057.48355928102</v>
      </c>
      <c r="AZ421" t="e">
        <f>NA()</f>
        <v>#N/A</v>
      </c>
    </row>
    <row r="422" spans="4:52" x14ac:dyDescent="0.3">
      <c r="D422">
        <v>37</v>
      </c>
      <c r="F422">
        <v>36</v>
      </c>
      <c r="G422" s="29">
        <f t="shared" si="201"/>
        <v>36315.513447349695</v>
      </c>
      <c r="H422" s="29">
        <f t="shared" si="201"/>
        <v>46417.422867771049</v>
      </c>
      <c r="I422" s="29">
        <f t="shared" si="201"/>
        <v>39808.881231109524</v>
      </c>
      <c r="J422" s="29">
        <f t="shared" si="201"/>
        <v>42140.436359326653</v>
      </c>
      <c r="K422" s="29">
        <f t="shared" si="201"/>
        <v>6338.7154739340021</v>
      </c>
      <c r="L422" s="30">
        <f t="shared" si="201"/>
        <v>7340.5015609778829</v>
      </c>
      <c r="M422" s="31">
        <f t="shared" si="201"/>
        <v>17701.30075012743</v>
      </c>
      <c r="N422" s="32">
        <f t="shared" si="201"/>
        <v>3456.3392264327122</v>
      </c>
      <c r="O422" s="32">
        <f t="shared" si="201"/>
        <v>0</v>
      </c>
      <c r="P422" s="33">
        <f t="shared" si="201"/>
        <v>87339.423581181196</v>
      </c>
      <c r="Q422" s="33">
        <f t="shared" si="201"/>
        <v>79964.900294975261</v>
      </c>
      <c r="R422" s="33">
        <f t="shared" si="201"/>
        <v>329547.53750745044</v>
      </c>
      <c r="S422" s="34">
        <f t="shared" si="201"/>
        <v>8829.349018431416</v>
      </c>
      <c r="T422" s="34">
        <f t="shared" si="201"/>
        <v>11485.074813967301</v>
      </c>
      <c r="U422" s="35">
        <f t="shared" si="201"/>
        <v>27498.704976830471</v>
      </c>
      <c r="V422" s="35">
        <f t="shared" si="201"/>
        <v>24635.728984368543</v>
      </c>
      <c r="W422" s="36">
        <f t="shared" si="201"/>
        <v>61517.261842693777</v>
      </c>
      <c r="X422" s="36">
        <f t="shared" si="201"/>
        <v>39284.775517977512</v>
      </c>
      <c r="Y422" t="e">
        <f>NA()</f>
        <v>#N/A</v>
      </c>
      <c r="AE422">
        <v>37</v>
      </c>
      <c r="AG422">
        <f t="shared" si="193"/>
        <v>37.528455778024103</v>
      </c>
      <c r="AH422" s="29">
        <f t="shared" si="202"/>
        <v>37996.616868263409</v>
      </c>
      <c r="AI422" s="29">
        <f t="shared" si="202"/>
        <v>48096.429062244541</v>
      </c>
      <c r="AJ422" s="29">
        <f t="shared" si="202"/>
        <v>41828.877715732939</v>
      </c>
      <c r="AK422" s="29">
        <f t="shared" si="202"/>
        <v>43628.415028703719</v>
      </c>
      <c r="AL422" s="29">
        <f t="shared" si="202"/>
        <v>6568.6229383835207</v>
      </c>
      <c r="AM422" s="30">
        <f t="shared" si="202"/>
        <v>7492.2763732906469</v>
      </c>
      <c r="AN422" s="31">
        <f t="shared" si="202"/>
        <v>18559.829309790217</v>
      </c>
      <c r="AO422" s="32">
        <f t="shared" si="202"/>
        <v>3605.1208617380012</v>
      </c>
      <c r="AP422" s="32">
        <f t="shared" si="202"/>
        <v>0</v>
      </c>
      <c r="AQ422" s="33">
        <f t="shared" si="202"/>
        <v>89982.547519720887</v>
      </c>
      <c r="AR422" s="33">
        <f t="shared" si="202"/>
        <v>82271.130090796927</v>
      </c>
      <c r="AS422" s="33">
        <f t="shared" si="202"/>
        <v>336278.9361756444</v>
      </c>
      <c r="AT422" s="34">
        <f t="shared" si="202"/>
        <v>9109.2856746403704</v>
      </c>
      <c r="AU422" s="34">
        <f t="shared" si="202"/>
        <v>11890.697946716524</v>
      </c>
      <c r="AV422" s="35">
        <f t="shared" si="202"/>
        <v>28513.624139638665</v>
      </c>
      <c r="AW422" s="35">
        <f t="shared" si="202"/>
        <v>25528.102872681884</v>
      </c>
      <c r="AX422" s="36">
        <f t="shared" si="202"/>
        <v>62671.911219463334</v>
      </c>
      <c r="AY422" s="36">
        <f t="shared" si="202"/>
        <v>40350.552630142745</v>
      </c>
      <c r="AZ422" t="e">
        <f>NA()</f>
        <v>#N/A</v>
      </c>
    </row>
    <row r="423" spans="4:52" x14ac:dyDescent="0.3">
      <c r="D423">
        <v>38</v>
      </c>
      <c r="F423">
        <v>37</v>
      </c>
      <c r="G423" s="29">
        <f t="shared" si="201"/>
        <v>37427.551199383692</v>
      </c>
      <c r="H423" s="29">
        <f t="shared" si="201"/>
        <v>47521.857099491266</v>
      </c>
      <c r="I423" s="29">
        <f t="shared" si="201"/>
        <v>41138.492113053704</v>
      </c>
      <c r="J423" s="29">
        <f t="shared" si="201"/>
        <v>43119.543931258115</v>
      </c>
      <c r="K423" s="29">
        <f t="shared" si="201"/>
        <v>6491.2043519715216</v>
      </c>
      <c r="L423" s="30">
        <f t="shared" si="201"/>
        <v>7441.6565279498936</v>
      </c>
      <c r="M423" s="31">
        <f t="shared" si="201"/>
        <v>18265.824014641592</v>
      </c>
      <c r="N423" s="32">
        <f t="shared" si="201"/>
        <v>3554.0116562899439</v>
      </c>
      <c r="O423" s="32">
        <f t="shared" si="201"/>
        <v>0</v>
      </c>
      <c r="P423" s="33">
        <f t="shared" si="201"/>
        <v>89080.198970113954</v>
      </c>
      <c r="Q423" s="33">
        <f t="shared" si="201"/>
        <v>81488.142958994591</v>
      </c>
      <c r="R423" s="33">
        <f t="shared" si="201"/>
        <v>334037.0274161651</v>
      </c>
      <c r="S423" s="34">
        <f t="shared" si="201"/>
        <v>9013.7154235983107</v>
      </c>
      <c r="T423" s="34">
        <f t="shared" si="201"/>
        <v>11752.253251848382</v>
      </c>
      <c r="U423" s="35">
        <f t="shared" si="201"/>
        <v>28166.16477502642</v>
      </c>
      <c r="V423" s="35">
        <f t="shared" si="201"/>
        <v>25222.755301627036</v>
      </c>
      <c r="W423" s="36">
        <f t="shared" si="201"/>
        <v>62282.282385135804</v>
      </c>
      <c r="X423" s="36">
        <f t="shared" si="201"/>
        <v>39988.456551189178</v>
      </c>
      <c r="Y423" t="e">
        <f>NA()</f>
        <v>#N/A</v>
      </c>
      <c r="AE423">
        <v>38</v>
      </c>
      <c r="AG423">
        <f t="shared" si="193"/>
        <v>39.467970358353305</v>
      </c>
      <c r="AH423" s="29">
        <f t="shared" si="202"/>
        <v>39975.840592589295</v>
      </c>
      <c r="AI423" s="29">
        <f t="shared" si="202"/>
        <v>50151.745899568239</v>
      </c>
      <c r="AJ423" s="29">
        <f t="shared" si="202"/>
        <v>44288.11512344666</v>
      </c>
      <c r="AK423" s="29">
        <f t="shared" si="202"/>
        <v>45445.85047159245</v>
      </c>
      <c r="AL423" s="29">
        <f t="shared" si="202"/>
        <v>6834.6361710884375</v>
      </c>
      <c r="AM423" s="30">
        <f t="shared" si="202"/>
        <v>7662.4038944446984</v>
      </c>
      <c r="AN423" s="31">
        <f t="shared" si="202"/>
        <v>19613.27426325926</v>
      </c>
      <c r="AO423" s="32">
        <f t="shared" si="202"/>
        <v>3789.6380296705483</v>
      </c>
      <c r="AP423" s="32">
        <f t="shared" si="202"/>
        <v>0</v>
      </c>
      <c r="AQ423" s="33">
        <f t="shared" si="202"/>
        <v>93192.269436607734</v>
      </c>
      <c r="AR423" s="33">
        <f t="shared" si="202"/>
        <v>85018.332011293474</v>
      </c>
      <c r="AS423" s="33">
        <f t="shared" si="202"/>
        <v>343788.43728969584</v>
      </c>
      <c r="AT423" s="34">
        <f t="shared" si="202"/>
        <v>9449.2182036994636</v>
      </c>
      <c r="AU423" s="34">
        <f t="shared" si="202"/>
        <v>12382.704806276932</v>
      </c>
      <c r="AV423" s="35">
        <f t="shared" si="202"/>
        <v>29757.815922748148</v>
      </c>
      <c r="AW423" s="35">
        <f t="shared" si="202"/>
        <v>26620.148526481091</v>
      </c>
      <c r="AX423" s="36">
        <f t="shared" si="202"/>
        <v>64019.742183980357</v>
      </c>
      <c r="AY423" s="36">
        <f t="shared" si="202"/>
        <v>41623.391993571684</v>
      </c>
      <c r="AZ423" t="e">
        <f>NA()</f>
        <v>#N/A</v>
      </c>
    </row>
    <row r="424" spans="4:52" x14ac:dyDescent="0.3">
      <c r="D424">
        <v>39</v>
      </c>
      <c r="F424">
        <v>38</v>
      </c>
      <c r="G424" s="29">
        <f t="shared" si="201"/>
        <v>38493.575678307679</v>
      </c>
      <c r="H424" s="29">
        <f t="shared" si="201"/>
        <v>48603.842476288184</v>
      </c>
      <c r="I424" s="29">
        <f t="shared" si="201"/>
        <v>42437.637539195348</v>
      </c>
      <c r="J424" s="29">
        <f t="shared" si="201"/>
        <v>44077.518792227514</v>
      </c>
      <c r="K424" s="29">
        <f t="shared" si="201"/>
        <v>6635.8909296289548</v>
      </c>
      <c r="L424" s="30">
        <f t="shared" si="201"/>
        <v>7535.8553471592195</v>
      </c>
      <c r="M424" s="31">
        <f t="shared" si="201"/>
        <v>18819.648814666991</v>
      </c>
      <c r="N424" s="32">
        <f t="shared" si="201"/>
        <v>3650.4266461093844</v>
      </c>
      <c r="O424" s="32">
        <f t="shared" si="201"/>
        <v>0</v>
      </c>
      <c r="P424" s="33">
        <f t="shared" si="201"/>
        <v>90777.577665374512</v>
      </c>
      <c r="Q424" s="33">
        <f t="shared" si="201"/>
        <v>82957.175182882536</v>
      </c>
      <c r="R424" s="33">
        <f t="shared" si="201"/>
        <v>338206.3490753395</v>
      </c>
      <c r="S424" s="34">
        <f t="shared" si="201"/>
        <v>9193.4889394036036</v>
      </c>
      <c r="T424" s="34">
        <f t="shared" si="201"/>
        <v>12012.638377630747</v>
      </c>
      <c r="U424" s="35">
        <f t="shared" si="201"/>
        <v>28820.599160399539</v>
      </c>
      <c r="V424" s="35">
        <f t="shared" si="201"/>
        <v>25797.735809449179</v>
      </c>
      <c r="W424" s="36">
        <f t="shared" si="201"/>
        <v>63011.294603350747</v>
      </c>
      <c r="X424" s="36">
        <f t="shared" si="201"/>
        <v>40668.051402797246</v>
      </c>
      <c r="Y424" t="e">
        <f>NA()</f>
        <v>#N/A</v>
      </c>
      <c r="AE424">
        <v>39</v>
      </c>
      <c r="AG424">
        <f t="shared" si="193"/>
        <v>41.507721325427532</v>
      </c>
      <c r="AH424" s="29">
        <f t="shared" si="202"/>
        <v>41875.778658696174</v>
      </c>
      <c r="AI424" s="29">
        <f t="shared" si="202"/>
        <v>52223.587963735794</v>
      </c>
      <c r="AJ424" s="29">
        <f t="shared" si="202"/>
        <v>46744.987449332024</v>
      </c>
      <c r="AK424" s="29">
        <f t="shared" si="202"/>
        <v>47273.25221214151</v>
      </c>
      <c r="AL424" s="29">
        <f t="shared" si="202"/>
        <v>7085.200940544466</v>
      </c>
      <c r="AM424" s="30">
        <f t="shared" si="202"/>
        <v>7817.1863768889689</v>
      </c>
      <c r="AN424" s="31">
        <f t="shared" si="202"/>
        <v>20677.906938476881</v>
      </c>
      <c r="AO424" s="32">
        <f t="shared" si="202"/>
        <v>3978.3933779166518</v>
      </c>
      <c r="AP424" s="32">
        <f t="shared" si="202"/>
        <v>0</v>
      </c>
      <c r="AQ424" s="33">
        <f t="shared" si="202"/>
        <v>96399.615709529651</v>
      </c>
      <c r="AR424" s="33">
        <f t="shared" si="202"/>
        <v>87701.546833158849</v>
      </c>
      <c r="AS424" s="33">
        <f t="shared" si="202"/>
        <v>350582.48996370926</v>
      </c>
      <c r="AT424" s="34">
        <f t="shared" si="202"/>
        <v>9788.8121165405937</v>
      </c>
      <c r="AU424" s="34">
        <f t="shared" si="202"/>
        <v>12873.294920855275</v>
      </c>
      <c r="AV424" s="35">
        <f t="shared" si="202"/>
        <v>31014.151211561548</v>
      </c>
      <c r="AW424" s="35">
        <f t="shared" si="202"/>
        <v>27720.697437571387</v>
      </c>
      <c r="AX424" s="36">
        <f t="shared" si="202"/>
        <v>65307.605681842397</v>
      </c>
      <c r="AY424" s="36">
        <f t="shared" si="202"/>
        <v>42870.788933204836</v>
      </c>
      <c r="AZ424" t="e">
        <f>NA()</f>
        <v>#N/A</v>
      </c>
    </row>
    <row r="425" spans="4:52" x14ac:dyDescent="0.3">
      <c r="D425">
        <v>40</v>
      </c>
      <c r="F425">
        <v>39</v>
      </c>
      <c r="G425" s="29">
        <f t="shared" si="201"/>
        <v>39513.904174572453</v>
      </c>
      <c r="H425" s="29">
        <f t="shared" si="201"/>
        <v>49663.492884961546</v>
      </c>
      <c r="I425" s="29">
        <f t="shared" si="201"/>
        <v>43705.609491607567</v>
      </c>
      <c r="J425" s="29">
        <f t="shared" si="201"/>
        <v>45014.517326609828</v>
      </c>
      <c r="K425" s="29">
        <f t="shared" si="201"/>
        <v>6773.0036605938885</v>
      </c>
      <c r="L425" s="30">
        <f t="shared" si="201"/>
        <v>7623.5143866601138</v>
      </c>
      <c r="M425" s="31">
        <f t="shared" si="201"/>
        <v>19362.77620843759</v>
      </c>
      <c r="N425" s="32">
        <f t="shared" si="201"/>
        <v>3745.5622288646505</v>
      </c>
      <c r="O425" s="32">
        <f t="shared" si="201"/>
        <v>0</v>
      </c>
      <c r="P425" s="33">
        <f t="shared" si="201"/>
        <v>92432.322593909485</v>
      </c>
      <c r="Q425" s="33">
        <f t="shared" si="201"/>
        <v>84373.359920039191</v>
      </c>
      <c r="R425" s="33">
        <f t="shared" si="201"/>
        <v>342075.4673467644</v>
      </c>
      <c r="S425" s="34">
        <f t="shared" si="201"/>
        <v>9368.7393507142588</v>
      </c>
      <c r="T425" s="34">
        <f t="shared" si="201"/>
        <v>12266.293218566771</v>
      </c>
      <c r="U425" s="35">
        <f t="shared" si="201"/>
        <v>29462.064222200097</v>
      </c>
      <c r="V425" s="35">
        <f t="shared" si="201"/>
        <v>26360.754514832955</v>
      </c>
      <c r="W425" s="36">
        <f t="shared" si="201"/>
        <v>63705.980857120783</v>
      </c>
      <c r="X425" s="36">
        <f t="shared" si="201"/>
        <v>41324.202984349802</v>
      </c>
      <c r="Y425" t="e">
        <f>NA()</f>
        <v>#N/A</v>
      </c>
      <c r="AE425">
        <v>40</v>
      </c>
      <c r="AG425">
        <f t="shared" si="193"/>
        <v>43.652889013197147</v>
      </c>
      <c r="AH425" s="29">
        <f t="shared" si="202"/>
        <v>43681.474388288079</v>
      </c>
      <c r="AI425" s="29">
        <f t="shared" si="202"/>
        <v>54305.090229863927</v>
      </c>
      <c r="AJ425" s="29">
        <f t="shared" si="202"/>
        <v>49183.303653387855</v>
      </c>
      <c r="AK425" s="29">
        <f t="shared" si="202"/>
        <v>49104.298956699713</v>
      </c>
      <c r="AL425" s="29">
        <f t="shared" si="202"/>
        <v>7318.8952417011096</v>
      </c>
      <c r="AM425" s="30">
        <f t="shared" si="202"/>
        <v>7956.6339195036262</v>
      </c>
      <c r="AN425" s="31">
        <f t="shared" si="202"/>
        <v>21750.163520322516</v>
      </c>
      <c r="AO425" s="32">
        <f t="shared" si="202"/>
        <v>4170.928494708598</v>
      </c>
      <c r="AP425" s="32">
        <f t="shared" si="202"/>
        <v>0</v>
      </c>
      <c r="AQ425" s="33">
        <f t="shared" si="202"/>
        <v>99593.91704396579</v>
      </c>
      <c r="AR425" s="33">
        <f t="shared" si="202"/>
        <v>90308.589435369446</v>
      </c>
      <c r="AS425" s="33">
        <f t="shared" si="202"/>
        <v>356666.94690989458</v>
      </c>
      <c r="AT425" s="34">
        <f t="shared" si="202"/>
        <v>10126.858868284411</v>
      </c>
      <c r="AU425" s="34">
        <f t="shared" si="202"/>
        <v>13360.374431454477</v>
      </c>
      <c r="AV425" s="35">
        <f t="shared" si="202"/>
        <v>32278.646034415051</v>
      </c>
      <c r="AW425" s="35">
        <f t="shared" si="202"/>
        <v>28826.173989514529</v>
      </c>
      <c r="AX425" s="36">
        <f t="shared" si="202"/>
        <v>66532.257403567113</v>
      </c>
      <c r="AY425" s="36">
        <f t="shared" si="202"/>
        <v>44087.598035408075</v>
      </c>
      <c r="AZ425" t="e">
        <f>NA()</f>
        <v>#N/A</v>
      </c>
    </row>
    <row r="426" spans="4:52" x14ac:dyDescent="0.3">
      <c r="D426">
        <v>41</v>
      </c>
      <c r="F426">
        <v>40</v>
      </c>
      <c r="G426" s="29">
        <f t="shared" si="201"/>
        <v>40489.09112152025</v>
      </c>
      <c r="H426" s="29">
        <f t="shared" si="201"/>
        <v>50700.952640435069</v>
      </c>
      <c r="I426" s="29">
        <f t="shared" si="201"/>
        <v>44941.86196915149</v>
      </c>
      <c r="J426" s="29">
        <f t="shared" si="201"/>
        <v>45930.721863784711</v>
      </c>
      <c r="K426" s="29">
        <f t="shared" si="201"/>
        <v>6902.7898560410631</v>
      </c>
      <c r="L426" s="30">
        <f t="shared" si="201"/>
        <v>7705.034886935231</v>
      </c>
      <c r="M426" s="31">
        <f t="shared" si="201"/>
        <v>19895.225772050155</v>
      </c>
      <c r="N426" s="32">
        <f t="shared" si="201"/>
        <v>3839.3997981427033</v>
      </c>
      <c r="O426" s="32">
        <f t="shared" si="201"/>
        <v>0</v>
      </c>
      <c r="P426" s="33">
        <f t="shared" si="201"/>
        <v>94045.211299438291</v>
      </c>
      <c r="Q426" s="33">
        <f t="shared" si="201"/>
        <v>85738.086555461152</v>
      </c>
      <c r="R426" s="33">
        <f t="shared" si="201"/>
        <v>345663.56791548326</v>
      </c>
      <c r="S426" s="34">
        <f t="shared" si="201"/>
        <v>9539.5394368302841</v>
      </c>
      <c r="T426" s="34">
        <f t="shared" si="201"/>
        <v>12513.291155879482</v>
      </c>
      <c r="U426" s="35">
        <f t="shared" si="201"/>
        <v>30090.63208449673</v>
      </c>
      <c r="V426" s="35">
        <f t="shared" si="201"/>
        <v>26911.907122154749</v>
      </c>
      <c r="W426" s="36">
        <f t="shared" si="201"/>
        <v>64367.957299407244</v>
      </c>
      <c r="X426" s="36">
        <f t="shared" si="201"/>
        <v>41957.554872466288</v>
      </c>
      <c r="Y426" t="e">
        <f>NA()</f>
        <v>#N/A</v>
      </c>
      <c r="AE426">
        <v>41</v>
      </c>
      <c r="AG426">
        <f t="shared" si="193"/>
        <v>45.908921481342745</v>
      </c>
      <c r="AH426" s="29">
        <f t="shared" si="202"/>
        <v>45380.139181935701</v>
      </c>
      <c r="AI426" s="29">
        <f t="shared" si="202"/>
        <v>56388.95484192497</v>
      </c>
      <c r="AJ426" s="29">
        <f t="shared" si="202"/>
        <v>51586.629430902642</v>
      </c>
      <c r="AK426" s="29">
        <f t="shared" si="202"/>
        <v>50932.325960272145</v>
      </c>
      <c r="AL426" s="29">
        <f t="shared" si="202"/>
        <v>7534.6574741704326</v>
      </c>
      <c r="AM426" s="30">
        <f t="shared" si="202"/>
        <v>8080.9990039985505</v>
      </c>
      <c r="AN426" s="31">
        <f t="shared" si="202"/>
        <v>22826.174681856592</v>
      </c>
      <c r="AO426" s="32">
        <f t="shared" si="202"/>
        <v>4366.7268326795038</v>
      </c>
      <c r="AP426" s="32">
        <f t="shared" si="202"/>
        <v>0</v>
      </c>
      <c r="AQ426" s="33">
        <f t="shared" si="202"/>
        <v>102764.11529344891</v>
      </c>
      <c r="AR426" s="33">
        <f t="shared" si="202"/>
        <v>92827.816045289539</v>
      </c>
      <c r="AS426" s="33">
        <f t="shared" si="202"/>
        <v>362058.89742014627</v>
      </c>
      <c r="AT426" s="34">
        <f t="shared" si="202"/>
        <v>10462.108729651494</v>
      </c>
      <c r="AU426" s="34">
        <f t="shared" si="202"/>
        <v>13841.800240597231</v>
      </c>
      <c r="AV426" s="35">
        <f t="shared" si="202"/>
        <v>33547.027831619795</v>
      </c>
      <c r="AW426" s="35">
        <f t="shared" si="202"/>
        <v>29932.756984865246</v>
      </c>
      <c r="AX426" s="36">
        <f t="shared" si="202"/>
        <v>67691.098132575047</v>
      </c>
      <c r="AY426" s="36">
        <f t="shared" si="202"/>
        <v>45268.818475395703</v>
      </c>
      <c r="AZ426" t="e">
        <f>NA()</f>
        <v>#N/A</v>
      </c>
    </row>
    <row r="427" spans="4:52" x14ac:dyDescent="0.3">
      <c r="D427">
        <v>42</v>
      </c>
      <c r="F427">
        <v>41</v>
      </c>
      <c r="G427" s="29">
        <f t="shared" si="201"/>
        <v>41419.891359486683</v>
      </c>
      <c r="H427" s="29">
        <f t="shared" si="201"/>
        <v>51716.393237882869</v>
      </c>
      <c r="I427" s="29">
        <f t="shared" si="201"/>
        <v>46145.999886211546</v>
      </c>
      <c r="J427" s="29">
        <f t="shared" si="201"/>
        <v>46826.337762763258</v>
      </c>
      <c r="K427" s="29">
        <f t="shared" si="201"/>
        <v>7025.5107626562785</v>
      </c>
      <c r="L427" s="30">
        <f t="shared" si="201"/>
        <v>7780.8017616428378</v>
      </c>
      <c r="M427" s="31">
        <f t="shared" si="201"/>
        <v>20417.032757976896</v>
      </c>
      <c r="N427" s="32">
        <f t="shared" si="201"/>
        <v>3931.9238480014174</v>
      </c>
      <c r="O427" s="32">
        <f t="shared" si="201"/>
        <v>0</v>
      </c>
      <c r="P427" s="33">
        <f t="shared" si="201"/>
        <v>95617.032499999012</v>
      </c>
      <c r="Q427" s="33">
        <f t="shared" si="201"/>
        <v>87052.762060541019</v>
      </c>
      <c r="R427" s="33">
        <f t="shared" si="201"/>
        <v>348989.00271107268</v>
      </c>
      <c r="S427" s="34">
        <f t="shared" si="201"/>
        <v>9705.9644687888958</v>
      </c>
      <c r="T427" s="34">
        <f t="shared" si="201"/>
        <v>12753.71460421088</v>
      </c>
      <c r="U427" s="35">
        <f t="shared" si="201"/>
        <v>30706.389588395108</v>
      </c>
      <c r="V427" s="35">
        <f t="shared" si="201"/>
        <v>27451.30016866474</v>
      </c>
      <c r="W427" s="36">
        <f t="shared" si="201"/>
        <v>64998.774551849143</v>
      </c>
      <c r="X427" s="36">
        <f t="shared" si="201"/>
        <v>42568.749053526146</v>
      </c>
      <c r="Y427" t="e">
        <f>NA()</f>
        <v>#N/A</v>
      </c>
      <c r="AE427">
        <v>42</v>
      </c>
      <c r="AG427">
        <f t="shared" si="193"/>
        <v>48.058485286186681</v>
      </c>
      <c r="AH427" s="29">
        <f t="shared" si="202"/>
        <v>46821.273576645814</v>
      </c>
      <c r="AI427" s="29">
        <f t="shared" si="202"/>
        <v>58276.92559536246</v>
      </c>
      <c r="AJ427" s="29">
        <f t="shared" si="202"/>
        <v>53725.072310852542</v>
      </c>
      <c r="AK427" s="29">
        <f t="shared" si="202"/>
        <v>52583.913469573738</v>
      </c>
      <c r="AL427" s="29">
        <f t="shared" si="202"/>
        <v>7714.4732048799424</v>
      </c>
      <c r="AM427" s="30">
        <f t="shared" si="202"/>
        <v>8181.2630039353226</v>
      </c>
      <c r="AN427" s="31">
        <f t="shared" si="202"/>
        <v>23803.064368201576</v>
      </c>
      <c r="AO427" s="32">
        <f t="shared" si="202"/>
        <v>4546.8780768922106</v>
      </c>
      <c r="AP427" s="32">
        <f t="shared" si="202"/>
        <v>0</v>
      </c>
      <c r="AQ427" s="33">
        <f t="shared" si="202"/>
        <v>105612.57204174063</v>
      </c>
      <c r="AR427" s="33">
        <f t="shared" si="202"/>
        <v>95030.278111460429</v>
      </c>
      <c r="AS427" s="33">
        <f t="shared" si="202"/>
        <v>366378.00691494881</v>
      </c>
      <c r="AT427" s="34">
        <f t="shared" si="202"/>
        <v>10763.053446005842</v>
      </c>
      <c r="AU427" s="34">
        <f t="shared" si="202"/>
        <v>14272.267944917972</v>
      </c>
      <c r="AV427" s="35">
        <f t="shared" si="202"/>
        <v>34698.417814075787</v>
      </c>
      <c r="AW427" s="35">
        <f t="shared" si="202"/>
        <v>30935.222281928978</v>
      </c>
      <c r="AX427" s="36">
        <f t="shared" si="202"/>
        <v>68684.804826421532</v>
      </c>
      <c r="AY427" s="36">
        <f t="shared" si="202"/>
        <v>46306.636436754372</v>
      </c>
      <c r="AZ427" t="e">
        <f>NA()</f>
        <v>#N/A</v>
      </c>
    </row>
    <row r="428" spans="4:52" x14ac:dyDescent="0.3">
      <c r="D428">
        <v>43</v>
      </c>
      <c r="F428">
        <v>42</v>
      </c>
      <c r="G428" s="29">
        <f t="shared" si="201"/>
        <v>42307.226793476068</v>
      </c>
      <c r="H428" s="29">
        <f t="shared" si="201"/>
        <v>52710.010379961925</v>
      </c>
      <c r="I428" s="29">
        <f t="shared" si="201"/>
        <v>47317.767237235588</v>
      </c>
      <c r="J428" s="29">
        <f t="shared" si="201"/>
        <v>47701.590733961173</v>
      </c>
      <c r="K428" s="29">
        <f t="shared" si="201"/>
        <v>7141.4373019233481</v>
      </c>
      <c r="L428" s="30">
        <f t="shared" si="201"/>
        <v>7851.1828112290068</v>
      </c>
      <c r="M428" s="31">
        <f t="shared" si="201"/>
        <v>20928.245872841941</v>
      </c>
      <c r="N428" s="32">
        <f t="shared" si="201"/>
        <v>4023.1217328569278</v>
      </c>
      <c r="O428" s="32">
        <f t="shared" si="201"/>
        <v>0</v>
      </c>
      <c r="P428" s="33">
        <f t="shared" si="201"/>
        <v>97148.583030246446</v>
      </c>
      <c r="Q428" s="33">
        <f t="shared" si="201"/>
        <v>88318.80325954227</v>
      </c>
      <c r="R428" s="33">
        <f t="shared" si="201"/>
        <v>352069.2559330985</v>
      </c>
      <c r="S428" s="34">
        <f t="shared" si="201"/>
        <v>9868.091759621364</v>
      </c>
      <c r="T428" s="34">
        <f t="shared" si="201"/>
        <v>12987.653816589926</v>
      </c>
      <c r="U428" s="35">
        <f t="shared" si="201"/>
        <v>31309.43700225652</v>
      </c>
      <c r="V428" s="35">
        <f t="shared" si="201"/>
        <v>27979.050139768671</v>
      </c>
      <c r="W428" s="36">
        <f t="shared" si="201"/>
        <v>65599.918703985823</v>
      </c>
      <c r="X428" s="36">
        <f t="shared" si="201"/>
        <v>43158.423943194641</v>
      </c>
      <c r="Y428" t="e">
        <f>NA()</f>
        <v>#N/A</v>
      </c>
      <c r="AE428">
        <v>43</v>
      </c>
      <c r="AG428">
        <f t="shared" si="193"/>
        <v>50.049146529274978</v>
      </c>
      <c r="AH428" s="29">
        <f t="shared" si="202"/>
        <v>48013.821074566411</v>
      </c>
      <c r="AI428" s="29">
        <f t="shared" si="202"/>
        <v>59943.024525134169</v>
      </c>
      <c r="AJ428" s="29">
        <f t="shared" si="202"/>
        <v>55576.810265408691</v>
      </c>
      <c r="AK428" s="29">
        <f t="shared" si="202"/>
        <v>54037.621192090541</v>
      </c>
      <c r="AL428" s="29">
        <f t="shared" si="202"/>
        <v>7860.9112718847837</v>
      </c>
      <c r="AM428" s="30">
        <f t="shared" si="202"/>
        <v>8260.5081066358744</v>
      </c>
      <c r="AN428" s="31">
        <f t="shared" si="202"/>
        <v>24666.589642924071</v>
      </c>
      <c r="AO428" s="32">
        <f t="shared" si="202"/>
        <v>4708.1451302479436</v>
      </c>
      <c r="AP428" s="32">
        <f t="shared" si="202"/>
        <v>0</v>
      </c>
      <c r="AQ428" s="33">
        <f t="shared" si="202"/>
        <v>108107.64584290619</v>
      </c>
      <c r="AR428" s="33">
        <f t="shared" si="202"/>
        <v>96909.596801734471</v>
      </c>
      <c r="AS428" s="33">
        <f t="shared" si="202"/>
        <v>369770.93609811715</v>
      </c>
      <c r="AT428" s="34">
        <f t="shared" si="202"/>
        <v>11026.388889012016</v>
      </c>
      <c r="AU428" s="34">
        <f t="shared" si="202"/>
        <v>14647.380433419532</v>
      </c>
      <c r="AV428" s="35">
        <f t="shared" si="202"/>
        <v>35716.367770312572</v>
      </c>
      <c r="AW428" s="35">
        <f t="shared" si="202"/>
        <v>31819.824504997119</v>
      </c>
      <c r="AX428" s="36">
        <f t="shared" si="202"/>
        <v>69518.683431012425</v>
      </c>
      <c r="AY428" s="36">
        <f t="shared" si="202"/>
        <v>47196.569673094018</v>
      </c>
      <c r="AZ428" t="e">
        <f>NA()</f>
        <v>#N/A</v>
      </c>
    </row>
    <row r="429" spans="4:52" x14ac:dyDescent="0.3">
      <c r="D429">
        <v>44</v>
      </c>
      <c r="F429">
        <v>43</v>
      </c>
      <c r="G429" s="29">
        <f t="shared" si="201"/>
        <v>43152.156358847162</v>
      </c>
      <c r="H429" s="29">
        <f t="shared" si="201"/>
        <v>53682.021257877132</v>
      </c>
      <c r="I429" s="29">
        <f t="shared" si="201"/>
        <v>48457.035093922321</v>
      </c>
      <c r="J429" s="29">
        <f t="shared" si="201"/>
        <v>48556.724384814319</v>
      </c>
      <c r="K429" s="29">
        <f t="shared" si="201"/>
        <v>7250.8464091719934</v>
      </c>
      <c r="L429" s="30">
        <f t="shared" si="201"/>
        <v>7916.5282763572504</v>
      </c>
      <c r="M429" s="31">
        <f t="shared" si="201"/>
        <v>21428.92552795263</v>
      </c>
      <c r="N429" s="32">
        <f t="shared" si="201"/>
        <v>4112.9834456061544</v>
      </c>
      <c r="O429" s="32">
        <f t="shared" si="201"/>
        <v>0</v>
      </c>
      <c r="P429" s="33">
        <f t="shared" si="201"/>
        <v>98640.665125828862</v>
      </c>
      <c r="Q429" s="33">
        <f t="shared" si="201"/>
        <v>89537.63008577557</v>
      </c>
      <c r="R429" s="33">
        <f t="shared" si="201"/>
        <v>354920.9268957547</v>
      </c>
      <c r="S429" s="34">
        <f t="shared" si="201"/>
        <v>10026.000261933494</v>
      </c>
      <c r="T429" s="34">
        <f t="shared" si="201"/>
        <v>13215.205803173259</v>
      </c>
      <c r="U429" s="35">
        <f t="shared" si="201"/>
        <v>31899.886776167641</v>
      </c>
      <c r="V429" s="35">
        <f t="shared" si="201"/>
        <v>28495.282584269604</v>
      </c>
      <c r="W429" s="36">
        <f t="shared" si="201"/>
        <v>66172.812572131326</v>
      </c>
      <c r="X429" s="36">
        <f t="shared" si="201"/>
        <v>43727.212657419179</v>
      </c>
      <c r="Y429" t="e">
        <f>NA()</f>
        <v>#N/A</v>
      </c>
      <c r="AE429">
        <v>44</v>
      </c>
      <c r="AG429">
        <f t="shared" si="193"/>
        <v>51.88345373655357</v>
      </c>
      <c r="AH429" s="29">
        <f t="shared" si="202"/>
        <v>49001.654357248881</v>
      </c>
      <c r="AI429" s="29">
        <f t="shared" si="202"/>
        <v>61410.372247993299</v>
      </c>
      <c r="AJ429" s="29">
        <f t="shared" si="202"/>
        <v>57176.970190746681</v>
      </c>
      <c r="AK429" s="29">
        <f t="shared" si="202"/>
        <v>55314.850914647664</v>
      </c>
      <c r="AL429" s="29">
        <f t="shared" si="202"/>
        <v>7980.5037875298603</v>
      </c>
      <c r="AM429" s="30">
        <f t="shared" si="202"/>
        <v>8323.5205621607765</v>
      </c>
      <c r="AN429" s="31">
        <f t="shared" si="202"/>
        <v>25428.075741567645</v>
      </c>
      <c r="AO429" s="32">
        <f t="shared" si="202"/>
        <v>4852.0353064205856</v>
      </c>
      <c r="AP429" s="32">
        <f t="shared" si="202"/>
        <v>0</v>
      </c>
      <c r="AQ429" s="33">
        <f t="shared" si="202"/>
        <v>110290.63262511377</v>
      </c>
      <c r="AR429" s="33">
        <f t="shared" si="202"/>
        <v>98513.922984685851</v>
      </c>
      <c r="AS429" s="33">
        <f t="shared" si="202"/>
        <v>372453.65264679748</v>
      </c>
      <c r="AT429" s="34">
        <f t="shared" si="202"/>
        <v>11256.536003227076</v>
      </c>
      <c r="AU429" s="34">
        <f t="shared" si="202"/>
        <v>14973.848794152169</v>
      </c>
      <c r="AV429" s="35">
        <f t="shared" si="202"/>
        <v>36614.412083977375</v>
      </c>
      <c r="AW429" s="35">
        <f t="shared" si="202"/>
        <v>32598.868816669648</v>
      </c>
      <c r="AX429" s="36">
        <f t="shared" si="202"/>
        <v>70220.559093503471</v>
      </c>
      <c r="AY429" s="36">
        <f t="shared" si="202"/>
        <v>47959.921220519143</v>
      </c>
      <c r="AZ429" t="e">
        <f>NA()</f>
        <v>#N/A</v>
      </c>
    </row>
    <row r="430" spans="4:52" x14ac:dyDescent="0.3">
      <c r="D430">
        <v>45</v>
      </c>
      <c r="F430">
        <v>44</v>
      </c>
      <c r="G430" s="29">
        <f t="shared" si="201"/>
        <v>43955.849155752068</v>
      </c>
      <c r="H430" s="29">
        <f t="shared" si="201"/>
        <v>54632.662065961013</v>
      </c>
      <c r="I430" s="29">
        <f t="shared" si="201"/>
        <v>49563.789795885852</v>
      </c>
      <c r="J430" s="29">
        <f t="shared" si="201"/>
        <v>49391.997974662809</v>
      </c>
      <c r="K430" s="29">
        <f t="shared" si="201"/>
        <v>7354.0179127010597</v>
      </c>
      <c r="L430" s="30">
        <f t="shared" si="201"/>
        <v>7977.1706685284016</v>
      </c>
      <c r="M430" s="31">
        <f t="shared" si="201"/>
        <v>21919.142447418701</v>
      </c>
      <c r="N430" s="32">
        <f t="shared" si="201"/>
        <v>4201.5014123868114</v>
      </c>
      <c r="O430" s="32">
        <f t="shared" si="201"/>
        <v>0</v>
      </c>
      <c r="P430" s="33">
        <f t="shared" si="201"/>
        <v>100094.08401248952</v>
      </c>
      <c r="Q430" s="33">
        <f t="shared" si="201"/>
        <v>90710.659719006158</v>
      </c>
      <c r="R430" s="33">
        <f t="shared" si="201"/>
        <v>357559.7264616217</v>
      </c>
      <c r="S430" s="34">
        <f t="shared" si="201"/>
        <v>10179.770207854901</v>
      </c>
      <c r="T430" s="34">
        <f t="shared" si="201"/>
        <v>13436.473353212346</v>
      </c>
      <c r="U430" s="35">
        <f t="shared" si="201"/>
        <v>32477.862351473603</v>
      </c>
      <c r="V430" s="35">
        <f t="shared" si="201"/>
        <v>29000.131244664379</v>
      </c>
      <c r="W430" s="36">
        <f t="shared" si="201"/>
        <v>66718.817163664222</v>
      </c>
      <c r="X430" s="36">
        <f t="shared" si="201"/>
        <v>44275.741512216024</v>
      </c>
      <c r="Y430" t="e">
        <f>NA()</f>
        <v>#N/A</v>
      </c>
      <c r="AE430">
        <v>45</v>
      </c>
      <c r="AG430">
        <f t="shared" si="193"/>
        <v>53.57368754321287</v>
      </c>
      <c r="AH430" s="29">
        <f t="shared" si="202"/>
        <v>49825.225135579109</v>
      </c>
      <c r="AI430" s="29">
        <f t="shared" si="202"/>
        <v>62706.591731175831</v>
      </c>
      <c r="AJ430" s="29">
        <f t="shared" si="202"/>
        <v>58564.411267788222</v>
      </c>
      <c r="AK430" s="29">
        <f t="shared" si="202"/>
        <v>56440.644994181872</v>
      </c>
      <c r="AL430" s="29">
        <f t="shared" si="202"/>
        <v>8078.9602509375991</v>
      </c>
      <c r="AM430" s="30">
        <f t="shared" si="202"/>
        <v>8374.1721209008647</v>
      </c>
      <c r="AN430" s="31">
        <f t="shared" si="202"/>
        <v>26101.390588023805</v>
      </c>
      <c r="AO430" s="32">
        <f t="shared" si="202"/>
        <v>4980.6600210809474</v>
      </c>
      <c r="AP430" s="32">
        <f t="shared" si="202"/>
        <v>0</v>
      </c>
      <c r="AQ430" s="33">
        <f t="shared" si="202"/>
        <v>112207.76274793298</v>
      </c>
      <c r="AR430" s="33">
        <f t="shared" si="202"/>
        <v>99890.929592615561</v>
      </c>
      <c r="AS430" s="33">
        <f t="shared" si="202"/>
        <v>374598.89123541949</v>
      </c>
      <c r="AT430" s="34">
        <f t="shared" si="202"/>
        <v>11458.432748567482</v>
      </c>
      <c r="AU430" s="34">
        <f t="shared" si="202"/>
        <v>15259.064918223865</v>
      </c>
      <c r="AV430" s="35">
        <f t="shared" si="202"/>
        <v>37408.969252451425</v>
      </c>
      <c r="AW430" s="35">
        <f t="shared" si="202"/>
        <v>33287.037723279704</v>
      </c>
      <c r="AX430" s="36">
        <f t="shared" si="202"/>
        <v>70815.843877183928</v>
      </c>
      <c r="AY430" s="36">
        <f t="shared" si="202"/>
        <v>48618.110407120839</v>
      </c>
      <c r="AZ430" t="e">
        <f>NA()</f>
        <v>#N/A</v>
      </c>
    </row>
    <row r="431" spans="4:52" x14ac:dyDescent="0.3">
      <c r="D431">
        <v>46</v>
      </c>
      <c r="F431">
        <v>45</v>
      </c>
      <c r="G431" s="29">
        <f t="shared" si="201"/>
        <v>44719.560577783508</v>
      </c>
      <c r="H431" s="29">
        <f t="shared" si="201"/>
        <v>55562.185730647638</v>
      </c>
      <c r="I431" s="29">
        <f t="shared" si="201"/>
        <v>50638.121558912288</v>
      </c>
      <c r="J431" s="29">
        <f t="shared" ref="J431:X431" si="203">300*J359*J131</f>
        <v>50207.684363977722</v>
      </c>
      <c r="K431" s="29">
        <f t="shared" si="203"/>
        <v>7451.231896055896</v>
      </c>
      <c r="L431" s="30">
        <f t="shared" si="203"/>
        <v>8033.4248244504242</v>
      </c>
      <c r="M431" s="31">
        <f t="shared" si="203"/>
        <v>22398.976544355941</v>
      </c>
      <c r="N431" s="32">
        <f t="shared" si="203"/>
        <v>4288.6703025479364</v>
      </c>
      <c r="O431" s="32">
        <f t="shared" si="203"/>
        <v>0</v>
      </c>
      <c r="P431" s="33">
        <f t="shared" si="203"/>
        <v>101509.64576709327</v>
      </c>
      <c r="Q431" s="33">
        <f t="shared" si="203"/>
        <v>91839.301507511205</v>
      </c>
      <c r="R431" s="33">
        <f t="shared" si="203"/>
        <v>360000.48432262149</v>
      </c>
      <c r="S431" s="34">
        <f t="shared" si="203"/>
        <v>10329.48278698295</v>
      </c>
      <c r="T431" s="34">
        <f t="shared" si="203"/>
        <v>13651.564150759716</v>
      </c>
      <c r="U431" s="35">
        <f t="shared" si="203"/>
        <v>33043.497032065119</v>
      </c>
      <c r="V431" s="35">
        <f t="shared" si="203"/>
        <v>29493.737213476685</v>
      </c>
      <c r="W431" s="36">
        <f t="shared" si="203"/>
        <v>67239.233300862426</v>
      </c>
      <c r="X431" s="36">
        <f t="shared" si="203"/>
        <v>44804.628730664022</v>
      </c>
      <c r="Y431" t="e">
        <f>NA()</f>
        <v>#N/A</v>
      </c>
      <c r="AE431">
        <v>46</v>
      </c>
      <c r="AG431">
        <f t="shared" si="193"/>
        <v>55.13116401707601</v>
      </c>
      <c r="AH431" s="29">
        <f t="shared" si="202"/>
        <v>50516.280888255591</v>
      </c>
      <c r="AI431" s="29">
        <f t="shared" si="202"/>
        <v>63854.967096295797</v>
      </c>
      <c r="AJ431" s="29">
        <f t="shared" si="202"/>
        <v>59771.622897943795</v>
      </c>
      <c r="AK431" s="29">
        <f t="shared" ref="AK431:AY431" si="204">300*AK359*AK131</f>
        <v>57436.019101500977</v>
      </c>
      <c r="AL431" s="29">
        <f t="shared" si="204"/>
        <v>8160.6487624885876</v>
      </c>
      <c r="AM431" s="30">
        <f t="shared" si="204"/>
        <v>8415.3047521548051</v>
      </c>
      <c r="AN431" s="31">
        <f t="shared" si="204"/>
        <v>26698.309760960863</v>
      </c>
      <c r="AO431" s="32">
        <f t="shared" si="204"/>
        <v>5095.8525211930109</v>
      </c>
      <c r="AP431" s="32">
        <f t="shared" si="204"/>
        <v>0</v>
      </c>
      <c r="AQ431" s="33">
        <f t="shared" si="204"/>
        <v>113897.37097152832</v>
      </c>
      <c r="AR431" s="33">
        <f t="shared" si="204"/>
        <v>101078.89624691079</v>
      </c>
      <c r="AS431" s="33">
        <f t="shared" si="204"/>
        <v>376332.61373674189</v>
      </c>
      <c r="AT431" s="34">
        <f t="shared" si="204"/>
        <v>11636.175372630976</v>
      </c>
      <c r="AU431" s="34">
        <f t="shared" si="204"/>
        <v>15509.154566446401</v>
      </c>
      <c r="AV431" s="35">
        <f t="shared" si="204"/>
        <v>38113.921015775602</v>
      </c>
      <c r="AW431" s="35">
        <f t="shared" si="204"/>
        <v>33896.702799293234</v>
      </c>
      <c r="AX431" s="36">
        <f t="shared" si="204"/>
        <v>71324.263351208123</v>
      </c>
      <c r="AY431" s="36">
        <f t="shared" si="204"/>
        <v>49188.406012320556</v>
      </c>
      <c r="AZ431" t="e">
        <f>NA()</f>
        <v>#N/A</v>
      </c>
    </row>
    <row r="432" spans="4:52" x14ac:dyDescent="0.3">
      <c r="D432">
        <v>47</v>
      </c>
      <c r="F432">
        <v>46</v>
      </c>
      <c r="G432" s="29">
        <f t="shared" ref="G432:X446" si="205">300*G360*G132</f>
        <v>45444.611238728299</v>
      </c>
      <c r="H432" s="29">
        <f t="shared" si="205"/>
        <v>56470.859836026859</v>
      </c>
      <c r="I432" s="29">
        <f t="shared" si="205"/>
        <v>51680.213634516331</v>
      </c>
      <c r="J432" s="29">
        <f t="shared" si="205"/>
        <v>51004.068143229248</v>
      </c>
      <c r="K432" s="29">
        <f t="shared" si="205"/>
        <v>7542.7664899241072</v>
      </c>
      <c r="L432" s="30">
        <f t="shared" si="205"/>
        <v>8085.5881387705995</v>
      </c>
      <c r="M432" s="31">
        <f t="shared" si="205"/>
        <v>22868.515996400172</v>
      </c>
      <c r="N432" s="32">
        <f t="shared" si="205"/>
        <v>4374.4868525526426</v>
      </c>
      <c r="O432" s="32">
        <f t="shared" si="205"/>
        <v>0</v>
      </c>
      <c r="P432" s="33">
        <f t="shared" si="205"/>
        <v>102888.15542169733</v>
      </c>
      <c r="Q432" s="33">
        <f t="shared" si="205"/>
        <v>92924.952588693719</v>
      </c>
      <c r="R432" s="33">
        <f t="shared" si="205"/>
        <v>362257.16481287096</v>
      </c>
      <c r="S432" s="34">
        <f t="shared" si="205"/>
        <v>10475.21985844938</v>
      </c>
      <c r="T432" s="34">
        <f t="shared" si="205"/>
        <v>13860.589975563216</v>
      </c>
      <c r="U432" s="35">
        <f t="shared" si="205"/>
        <v>33596.932921031359</v>
      </c>
      <c r="V432" s="35">
        <f t="shared" si="205"/>
        <v>29976.248123328933</v>
      </c>
      <c r="W432" s="36">
        <f t="shared" si="205"/>
        <v>67735.303365540531</v>
      </c>
      <c r="X432" s="36">
        <f t="shared" si="205"/>
        <v>45314.483336853496</v>
      </c>
      <c r="Y432" t="e">
        <f>NA()</f>
        <v>#N/A</v>
      </c>
      <c r="AE432">
        <v>47</v>
      </c>
      <c r="AG432">
        <f t="shared" si="193"/>
        <v>56.566310419354807</v>
      </c>
      <c r="AH432" s="29">
        <f t="shared" ref="AH432:AY446" si="206">300*AH360*AH132</f>
        <v>51099.793636510891</v>
      </c>
      <c r="AI432" s="29">
        <f t="shared" si="206"/>
        <v>64875.173110705044</v>
      </c>
      <c r="AJ432" s="29">
        <f t="shared" si="206"/>
        <v>60825.705581424649</v>
      </c>
      <c r="AK432" s="29">
        <f t="shared" si="206"/>
        <v>58318.658904104246</v>
      </c>
      <c r="AL432" s="29">
        <f t="shared" si="206"/>
        <v>8228.9305080940085</v>
      </c>
      <c r="AM432" s="30">
        <f t="shared" si="206"/>
        <v>8449.0272534046944</v>
      </c>
      <c r="AN432" s="31">
        <f t="shared" si="206"/>
        <v>27228.846104455031</v>
      </c>
      <c r="AO432" s="32">
        <f t="shared" si="206"/>
        <v>5199.2035031104115</v>
      </c>
      <c r="AP432" s="32">
        <f t="shared" si="206"/>
        <v>0</v>
      </c>
      <c r="AQ432" s="33">
        <f t="shared" si="206"/>
        <v>115391.39033479879</v>
      </c>
      <c r="AR432" s="33">
        <f t="shared" si="206"/>
        <v>102108.72803616273</v>
      </c>
      <c r="AS432" s="33">
        <f t="shared" si="206"/>
        <v>377747.71199898166</v>
      </c>
      <c r="AT432" s="34">
        <f t="shared" si="206"/>
        <v>11793.175823147199</v>
      </c>
      <c r="AU432" s="34">
        <f t="shared" si="206"/>
        <v>15729.209169552718</v>
      </c>
      <c r="AV432" s="35">
        <f t="shared" si="206"/>
        <v>38741.030597522469</v>
      </c>
      <c r="AW432" s="35">
        <f t="shared" si="206"/>
        <v>34438.315280876479</v>
      </c>
      <c r="AX432" s="36">
        <f t="shared" si="206"/>
        <v>71761.278631751862</v>
      </c>
      <c r="AY432" s="36">
        <f t="shared" si="206"/>
        <v>49684.811907648531</v>
      </c>
      <c r="AZ432" t="e">
        <f>NA()</f>
        <v>#N/A</v>
      </c>
    </row>
    <row r="433" spans="4:52" x14ac:dyDescent="0.3">
      <c r="D433">
        <v>48</v>
      </c>
      <c r="F433">
        <v>47</v>
      </c>
      <c r="G433" s="29">
        <f t="shared" si="205"/>
        <v>46132.368490015768</v>
      </c>
      <c r="H433" s="29">
        <f t="shared" si="205"/>
        <v>57358.964729502994</v>
      </c>
      <c r="I433" s="29">
        <f t="shared" si="205"/>
        <v>52690.332094862111</v>
      </c>
      <c r="J433" s="29">
        <f t="shared" si="205"/>
        <v>51781.443927269866</v>
      </c>
      <c r="K433" s="29">
        <f t="shared" si="205"/>
        <v>7628.8960438683389</v>
      </c>
      <c r="L433" s="30">
        <f t="shared" si="205"/>
        <v>8133.9409368052557</v>
      </c>
      <c r="M433" s="31">
        <f t="shared" si="205"/>
        <v>23327.856468297228</v>
      </c>
      <c r="N433" s="32">
        <f t="shared" si="205"/>
        <v>4458.949702664705</v>
      </c>
      <c r="O433" s="32">
        <f t="shared" si="205"/>
        <v>0</v>
      </c>
      <c r="P433" s="33">
        <f t="shared" si="205"/>
        <v>104230.41528516459</v>
      </c>
      <c r="Q433" s="33">
        <f t="shared" si="205"/>
        <v>93968.99413143452</v>
      </c>
      <c r="R433" s="33">
        <f t="shared" si="205"/>
        <v>364342.88930884813</v>
      </c>
      <c r="S433" s="34">
        <f t="shared" si="205"/>
        <v>10617.063693673243</v>
      </c>
      <c r="T433" s="34">
        <f t="shared" si="205"/>
        <v>14063.66598142853</v>
      </c>
      <c r="U433" s="35">
        <f t="shared" si="205"/>
        <v>34138.319924029296</v>
      </c>
      <c r="V433" s="35">
        <f t="shared" si="205"/>
        <v>30447.817375879247</v>
      </c>
      <c r="W433" s="36">
        <f t="shared" si="205"/>
        <v>68208.213131824406</v>
      </c>
      <c r="X433" s="36">
        <f t="shared" si="205"/>
        <v>45805.904217981973</v>
      </c>
      <c r="Y433" t="e">
        <f>NA()</f>
        <v>#N/A</v>
      </c>
      <c r="AE433">
        <v>48</v>
      </c>
      <c r="AG433">
        <f t="shared" si="193"/>
        <v>57.888735014870583</v>
      </c>
      <c r="AH433" s="29">
        <f t="shared" si="206"/>
        <v>51595.482043885546</v>
      </c>
      <c r="AI433" s="29">
        <f t="shared" si="206"/>
        <v>65783.883530234947</v>
      </c>
      <c r="AJ433" s="29">
        <f t="shared" si="206"/>
        <v>61749.260000979317</v>
      </c>
      <c r="AK433" s="29">
        <f t="shared" si="206"/>
        <v>59103.495890321945</v>
      </c>
      <c r="AL433" s="29">
        <f t="shared" si="206"/>
        <v>8286.409083379107</v>
      </c>
      <c r="AM433" s="30">
        <f t="shared" si="206"/>
        <v>8476.9212409155443</v>
      </c>
      <c r="AN433" s="31">
        <f t="shared" si="206"/>
        <v>27701.530272878987</v>
      </c>
      <c r="AO433" s="32">
        <f t="shared" si="206"/>
        <v>5292.0937614499744</v>
      </c>
      <c r="AP433" s="32">
        <f t="shared" si="206"/>
        <v>0</v>
      </c>
      <c r="AQ433" s="33">
        <f t="shared" si="206"/>
        <v>116716.54507286666</v>
      </c>
      <c r="AR433" s="33">
        <f t="shared" si="206"/>
        <v>103005.51801297822</v>
      </c>
      <c r="AS433" s="33">
        <f t="shared" si="206"/>
        <v>378913.45405074232</v>
      </c>
      <c r="AT433" s="34">
        <f t="shared" si="206"/>
        <v>11932.288316065093</v>
      </c>
      <c r="AU433" s="34">
        <f t="shared" si="206"/>
        <v>15923.475281531388</v>
      </c>
      <c r="AV433" s="35">
        <f t="shared" si="206"/>
        <v>39300.293440523157</v>
      </c>
      <c r="AW433" s="35">
        <f t="shared" si="206"/>
        <v>34920.730798395904</v>
      </c>
      <c r="AX433" s="36">
        <f t="shared" si="206"/>
        <v>72139.12172954253</v>
      </c>
      <c r="AY433" s="36">
        <f t="shared" si="206"/>
        <v>50118.751319066665</v>
      </c>
      <c r="AZ433" t="e">
        <f>NA()</f>
        <v>#N/A</v>
      </c>
    </row>
    <row r="434" spans="4:52" x14ac:dyDescent="0.3">
      <c r="D434">
        <v>49</v>
      </c>
      <c r="F434">
        <v>48</v>
      </c>
      <c r="G434" s="29">
        <f t="shared" si="205"/>
        <v>46784.230317752299</v>
      </c>
      <c r="H434" s="29">
        <f t="shared" si="205"/>
        <v>58226.791792393655</v>
      </c>
      <c r="I434" s="29">
        <f t="shared" si="205"/>
        <v>53668.816277846126</v>
      </c>
      <c r="J434" s="29">
        <f t="shared" si="205"/>
        <v>52540.114801876152</v>
      </c>
      <c r="K434" s="29">
        <f t="shared" si="205"/>
        <v>7709.8896320462873</v>
      </c>
      <c r="L434" s="30">
        <f t="shared" si="205"/>
        <v>8178.7469549976959</v>
      </c>
      <c r="M434" s="31">
        <f t="shared" si="205"/>
        <v>23777.100442380499</v>
      </c>
      <c r="N434" s="32">
        <f t="shared" si="205"/>
        <v>4542.0592453844756</v>
      </c>
      <c r="O434" s="32">
        <f t="shared" si="205"/>
        <v>0</v>
      </c>
      <c r="P434" s="33">
        <f t="shared" si="205"/>
        <v>105537.22345974456</v>
      </c>
      <c r="Q434" s="33">
        <f t="shared" si="205"/>
        <v>94972.788131579524</v>
      </c>
      <c r="R434" s="33">
        <f t="shared" si="205"/>
        <v>366269.96359274042</v>
      </c>
      <c r="S434" s="34">
        <f t="shared" si="205"/>
        <v>10755.096746743115</v>
      </c>
      <c r="T434" s="34">
        <f t="shared" si="205"/>
        <v>14260.910045069368</v>
      </c>
      <c r="U434" s="35">
        <f t="shared" si="205"/>
        <v>34667.814819089828</v>
      </c>
      <c r="V434" s="35">
        <f t="shared" si="205"/>
        <v>30908.603412753786</v>
      </c>
      <c r="W434" s="36">
        <f t="shared" si="205"/>
        <v>68659.093659586433</v>
      </c>
      <c r="X434" s="36">
        <f t="shared" si="205"/>
        <v>46279.479337265628</v>
      </c>
      <c r="Y434" t="e">
        <f>NA()</f>
        <v>#N/A</v>
      </c>
      <c r="AE434">
        <v>49</v>
      </c>
      <c r="AG434">
        <f t="shared" si="193"/>
        <v>59.107291399116981</v>
      </c>
      <c r="AH434" s="29">
        <f t="shared" si="206"/>
        <v>52018.992663440556</v>
      </c>
      <c r="AI434" s="29">
        <f t="shared" si="206"/>
        <v>66595.274702768918</v>
      </c>
      <c r="AJ434" s="29">
        <f t="shared" si="206"/>
        <v>62561.156909296325</v>
      </c>
      <c r="AK434" s="29">
        <f t="shared" si="206"/>
        <v>59803.180493352782</v>
      </c>
      <c r="AL434" s="29">
        <f t="shared" si="206"/>
        <v>8335.1156139234627</v>
      </c>
      <c r="AM434" s="30">
        <f t="shared" si="206"/>
        <v>8500.1853932998711</v>
      </c>
      <c r="AN434" s="31">
        <f t="shared" si="206"/>
        <v>28123.647309625529</v>
      </c>
      <c r="AO434" s="32">
        <f t="shared" si="206"/>
        <v>5375.7232297417959</v>
      </c>
      <c r="AP434" s="32">
        <f t="shared" si="206"/>
        <v>0</v>
      </c>
      <c r="AQ434" s="33">
        <f t="shared" si="206"/>
        <v>117895.30438727899</v>
      </c>
      <c r="AR434" s="33">
        <f t="shared" si="206"/>
        <v>103789.75752205725</v>
      </c>
      <c r="AS434" s="33">
        <f t="shared" si="206"/>
        <v>379882.05292118329</v>
      </c>
      <c r="AT434" s="34">
        <f t="shared" si="206"/>
        <v>12055.911019809218</v>
      </c>
      <c r="AU434" s="34">
        <f t="shared" si="206"/>
        <v>16095.508383511471</v>
      </c>
      <c r="AV434" s="35">
        <f t="shared" si="206"/>
        <v>39800.228993893128</v>
      </c>
      <c r="AW434" s="35">
        <f t="shared" si="206"/>
        <v>35351.477713309963</v>
      </c>
      <c r="AX434" s="36">
        <f t="shared" si="206"/>
        <v>72467.556361817566</v>
      </c>
      <c r="AY434" s="36">
        <f t="shared" si="206"/>
        <v>50499.596991254439</v>
      </c>
      <c r="AZ434" t="e">
        <f>NA()</f>
        <v>#N/A</v>
      </c>
    </row>
    <row r="435" spans="4:52" x14ac:dyDescent="0.3">
      <c r="D435">
        <v>50</v>
      </c>
      <c r="F435">
        <v>49</v>
      </c>
      <c r="G435" s="29">
        <f t="shared" si="205"/>
        <v>47401.611410131365</v>
      </c>
      <c r="H435" s="29">
        <f t="shared" si="205"/>
        <v>59074.641861561569</v>
      </c>
      <c r="I435" s="29">
        <f t="shared" si="205"/>
        <v>54616.069901370589</v>
      </c>
      <c r="J435" s="29">
        <f t="shared" si="205"/>
        <v>53280.390909960872</v>
      </c>
      <c r="K435" s="29">
        <f t="shared" si="205"/>
        <v>7786.0098510332045</v>
      </c>
      <c r="L435" s="30">
        <f t="shared" si="205"/>
        <v>8220.2539021033281</v>
      </c>
      <c r="M435" s="31">
        <f t="shared" si="205"/>
        <v>24216.356627924724</v>
      </c>
      <c r="N435" s="32">
        <f t="shared" si="205"/>
        <v>4623.8174846999536</v>
      </c>
      <c r="O435" s="32">
        <f t="shared" si="205"/>
        <v>0</v>
      </c>
      <c r="P435" s="33">
        <f t="shared" si="205"/>
        <v>106809.37253259186</v>
      </c>
      <c r="Q435" s="33">
        <f t="shared" si="205"/>
        <v>95937.674699253941</v>
      </c>
      <c r="R435" s="33">
        <f t="shared" si="205"/>
        <v>368049.90883052361</v>
      </c>
      <c r="S435" s="34">
        <f t="shared" si="205"/>
        <v>10889.401449702942</v>
      </c>
      <c r="T435" s="34">
        <f t="shared" si="205"/>
        <v>14452.442179124424</v>
      </c>
      <c r="U435" s="35">
        <f t="shared" si="205"/>
        <v>35185.58039143357</v>
      </c>
      <c r="V435" s="35">
        <f t="shared" si="205"/>
        <v>31358.769030079064</v>
      </c>
      <c r="W435" s="36">
        <f t="shared" si="205"/>
        <v>69089.023225493642</v>
      </c>
      <c r="X435" s="36">
        <f t="shared" si="205"/>
        <v>46735.785081787537</v>
      </c>
      <c r="Y435" t="e">
        <f>NA()</f>
        <v>#N/A</v>
      </c>
      <c r="AE435">
        <v>50</v>
      </c>
      <c r="AG435">
        <f t="shared" si="193"/>
        <v>60.230137772832911</v>
      </c>
      <c r="AH435" s="29">
        <f t="shared" si="206"/>
        <v>52382.809112542964</v>
      </c>
      <c r="AI435" s="29">
        <f t="shared" si="206"/>
        <v>67321.440904157222</v>
      </c>
      <c r="AJ435" s="29">
        <f t="shared" si="206"/>
        <v>63277.186722801394</v>
      </c>
      <c r="AK435" s="29">
        <f t="shared" si="206"/>
        <v>60428.469767620772</v>
      </c>
      <c r="AL435" s="29">
        <f t="shared" si="206"/>
        <v>8376.646238259711</v>
      </c>
      <c r="AM435" s="30">
        <f t="shared" si="206"/>
        <v>8519.737383983982</v>
      </c>
      <c r="AN435" s="31">
        <f t="shared" si="206"/>
        <v>28501.434992815502</v>
      </c>
      <c r="AO435" s="32">
        <f t="shared" si="206"/>
        <v>5451.1363475739417</v>
      </c>
      <c r="AP435" s="32">
        <f t="shared" si="206"/>
        <v>0</v>
      </c>
      <c r="AQ435" s="33">
        <f t="shared" si="206"/>
        <v>118946.64683351046</v>
      </c>
      <c r="AR435" s="33">
        <f t="shared" si="206"/>
        <v>104478.27609346488</v>
      </c>
      <c r="AS435" s="33">
        <f t="shared" si="206"/>
        <v>380693.27841586556</v>
      </c>
      <c r="AT435" s="34">
        <f t="shared" si="206"/>
        <v>12166.067823331072</v>
      </c>
      <c r="AU435" s="34">
        <f t="shared" si="206"/>
        <v>16248.297360206017</v>
      </c>
      <c r="AV435" s="35">
        <f t="shared" si="206"/>
        <v>40248.122417732287</v>
      </c>
      <c r="AW435" s="35">
        <f t="shared" si="206"/>
        <v>35736.978174660297</v>
      </c>
      <c r="AX435" s="36">
        <f t="shared" si="206"/>
        <v>72754.442213970717</v>
      </c>
      <c r="AY435" s="36">
        <f t="shared" si="206"/>
        <v>50835.083544029061</v>
      </c>
      <c r="AZ435" t="e">
        <f>NA()</f>
        <v>#N/A</v>
      </c>
    </row>
    <row r="436" spans="4:52" x14ac:dyDescent="0.3">
      <c r="D436">
        <v>51</v>
      </c>
      <c r="F436">
        <v>50</v>
      </c>
      <c r="G436" s="29">
        <f t="shared" si="205"/>
        <v>47985.93119194256</v>
      </c>
      <c r="H436" s="29">
        <f t="shared" si="205"/>
        <v>59902.82378935226</v>
      </c>
      <c r="I436" s="29">
        <f t="shared" si="205"/>
        <v>55532.552839029202</v>
      </c>
      <c r="J436" s="29">
        <f t="shared" si="205"/>
        <v>54002.588165866393</v>
      </c>
      <c r="K436" s="29">
        <f t="shared" si="205"/>
        <v>7857.5118717565892</v>
      </c>
      <c r="L436" s="30">
        <f t="shared" si="205"/>
        <v>8258.6940786358591</v>
      </c>
      <c r="M436" s="31">
        <f t="shared" si="205"/>
        <v>24645.73942821685</v>
      </c>
      <c r="N436" s="32">
        <f t="shared" si="205"/>
        <v>4704.2279053073153</v>
      </c>
      <c r="O436" s="32">
        <f t="shared" si="205"/>
        <v>0</v>
      </c>
      <c r="P436" s="33">
        <f t="shared" si="205"/>
        <v>108047.6484244087</v>
      </c>
      <c r="Q436" s="33">
        <f t="shared" si="205"/>
        <v>96864.969783176566</v>
      </c>
      <c r="R436" s="33">
        <f t="shared" si="205"/>
        <v>369693.49505242333</v>
      </c>
      <c r="S436" s="34">
        <f t="shared" si="205"/>
        <v>11020.06003030618</v>
      </c>
      <c r="T436" s="34">
        <f t="shared" si="205"/>
        <v>14638.38400361001</v>
      </c>
      <c r="U436" s="35">
        <f t="shared" si="205"/>
        <v>35691.78463108687</v>
      </c>
      <c r="V436" s="35">
        <f t="shared" si="205"/>
        <v>31798.480737071666</v>
      </c>
      <c r="W436" s="36">
        <f t="shared" si="205"/>
        <v>69499.029272409112</v>
      </c>
      <c r="X436" s="36">
        <f t="shared" si="205"/>
        <v>47175.385730801478</v>
      </c>
      <c r="Y436" t="e">
        <f>NA()</f>
        <v>#N/A</v>
      </c>
      <c r="AE436">
        <v>51</v>
      </c>
      <c r="AG436">
        <f t="shared" si="193"/>
        <v>61.264791560927208</v>
      </c>
      <c r="AH436" s="29">
        <f t="shared" si="206"/>
        <v>52696.949596331593</v>
      </c>
      <c r="AI436" s="29">
        <f t="shared" si="206"/>
        <v>67972.736384723292</v>
      </c>
      <c r="AJ436" s="29">
        <f t="shared" si="206"/>
        <v>63910.599311126214</v>
      </c>
      <c r="AK436" s="29">
        <f t="shared" si="206"/>
        <v>60988.544832375126</v>
      </c>
      <c r="AL436" s="29">
        <f t="shared" si="206"/>
        <v>8412.2644983074733</v>
      </c>
      <c r="AM436" s="30">
        <f t="shared" si="206"/>
        <v>8536.2866047195876</v>
      </c>
      <c r="AN436" s="31">
        <f t="shared" si="206"/>
        <v>28840.249549665572</v>
      </c>
      <c r="AO436" s="32">
        <f t="shared" si="206"/>
        <v>5519.2439716666304</v>
      </c>
      <c r="AP436" s="32">
        <f t="shared" si="206"/>
        <v>0</v>
      </c>
      <c r="AQ436" s="33">
        <f t="shared" si="206"/>
        <v>119886.67484557048</v>
      </c>
      <c r="AR436" s="33">
        <f t="shared" si="206"/>
        <v>105084.97395229521</v>
      </c>
      <c r="AS436" s="33">
        <f t="shared" si="206"/>
        <v>381377.72726090724</v>
      </c>
      <c r="AT436" s="34">
        <f t="shared" si="206"/>
        <v>12264.474223958061</v>
      </c>
      <c r="AU436" s="34">
        <f t="shared" si="206"/>
        <v>16384.365163956576</v>
      </c>
      <c r="AV436" s="35">
        <f t="shared" si="206"/>
        <v>40650.22442343735</v>
      </c>
      <c r="AW436" s="35">
        <f t="shared" si="206"/>
        <v>36082.730036252622</v>
      </c>
      <c r="AX436" s="36">
        <f t="shared" si="206"/>
        <v>73006.157251009907</v>
      </c>
      <c r="AY436" s="36">
        <f t="shared" si="206"/>
        <v>51131.629645877845</v>
      </c>
      <c r="AZ436" t="e">
        <f>NA()</f>
        <v>#N/A</v>
      </c>
    </row>
    <row r="437" spans="4:52" x14ac:dyDescent="0.3">
      <c r="D437">
        <v>52</v>
      </c>
      <c r="F437">
        <v>51</v>
      </c>
      <c r="G437" s="29">
        <f t="shared" si="205"/>
        <v>48538.603631665574</v>
      </c>
      <c r="H437" s="29">
        <f t="shared" si="205"/>
        <v>60711.653130209219</v>
      </c>
      <c r="I437" s="29">
        <f t="shared" si="205"/>
        <v>56418.773538594294</v>
      </c>
      <c r="J437" s="29">
        <f t="shared" si="205"/>
        <v>54707.027087040849</v>
      </c>
      <c r="K437" s="29">
        <f t="shared" si="205"/>
        <v>7924.6427113018108</v>
      </c>
      <c r="L437" s="30">
        <f t="shared" si="205"/>
        <v>8294.2850359968688</v>
      </c>
      <c r="M437" s="31">
        <f t="shared" si="205"/>
        <v>25065.368450175087</v>
      </c>
      <c r="N437" s="32">
        <f t="shared" si="205"/>
        <v>4783.2953510336374</v>
      </c>
      <c r="O437" s="32">
        <f t="shared" si="205"/>
        <v>0</v>
      </c>
      <c r="P437" s="33">
        <f t="shared" si="205"/>
        <v>109252.82937933675</v>
      </c>
      <c r="Q437" s="33">
        <f t="shared" si="205"/>
        <v>97755.963282921308</v>
      </c>
      <c r="R437" s="33">
        <f t="shared" si="205"/>
        <v>371210.77622473479</v>
      </c>
      <c r="S437" s="34">
        <f t="shared" si="205"/>
        <v>11147.154350058127</v>
      </c>
      <c r="T437" s="34">
        <f t="shared" si="205"/>
        <v>14818.858270605704</v>
      </c>
      <c r="U437" s="35">
        <f t="shared" si="205"/>
        <v>36186.59999057986</v>
      </c>
      <c r="V437" s="35">
        <f t="shared" si="205"/>
        <v>32227.908158294369</v>
      </c>
      <c r="W437" s="36">
        <f t="shared" si="205"/>
        <v>69890.090361123002</v>
      </c>
      <c r="X437" s="36">
        <f t="shared" si="205"/>
        <v>47598.833031330432</v>
      </c>
      <c r="Y437" t="e">
        <f>NA()</f>
        <v>#N/A</v>
      </c>
      <c r="AE437">
        <v>52</v>
      </c>
      <c r="AG437">
        <f t="shared" si="193"/>
        <v>62.218179741427043</v>
      </c>
      <c r="AH437" s="29">
        <f t="shared" si="206"/>
        <v>52969.502023176705</v>
      </c>
      <c r="AI437" s="29">
        <f t="shared" si="206"/>
        <v>68558.057086762114</v>
      </c>
      <c r="AJ437" s="29">
        <f t="shared" si="206"/>
        <v>64472.548552620363</v>
      </c>
      <c r="AK437" s="29">
        <f t="shared" si="206"/>
        <v>61491.270984520015</v>
      </c>
      <c r="AL437" s="29">
        <f t="shared" si="206"/>
        <v>8442.9779301513281</v>
      </c>
      <c r="AM437" s="30">
        <f t="shared" si="206"/>
        <v>8550.3865541652558</v>
      </c>
      <c r="AN437" s="31">
        <f t="shared" si="206"/>
        <v>29144.703857792618</v>
      </c>
      <c r="AO437" s="32">
        <f t="shared" si="206"/>
        <v>5580.8421710544635</v>
      </c>
      <c r="AP437" s="32">
        <f t="shared" si="206"/>
        <v>0</v>
      </c>
      <c r="AQ437" s="33">
        <f t="shared" si="206"/>
        <v>120729.1105562443</v>
      </c>
      <c r="AR437" s="33">
        <f t="shared" si="206"/>
        <v>105621.3953461452</v>
      </c>
      <c r="AS437" s="33">
        <f t="shared" si="206"/>
        <v>381959.16530652263</v>
      </c>
      <c r="AT437" s="34">
        <f t="shared" si="206"/>
        <v>12352.59056775486</v>
      </c>
      <c r="AU437" s="34">
        <f t="shared" si="206"/>
        <v>16505.850284586493</v>
      </c>
      <c r="AV437" s="35">
        <f t="shared" si="206"/>
        <v>41011.916455523278</v>
      </c>
      <c r="AW437" s="35">
        <f t="shared" si="206"/>
        <v>36393.456615156116</v>
      </c>
      <c r="AX437" s="36">
        <f t="shared" si="206"/>
        <v>73227.916603989477</v>
      </c>
      <c r="AY437" s="36">
        <f t="shared" si="206"/>
        <v>51394.590961265647</v>
      </c>
      <c r="AZ437" t="e">
        <f>NA()</f>
        <v>#N/A</v>
      </c>
    </row>
    <row r="438" spans="4:52" x14ac:dyDescent="0.3">
      <c r="D438">
        <v>53</v>
      </c>
      <c r="F438">
        <v>52</v>
      </c>
      <c r="G438" s="29">
        <f t="shared" si="205"/>
        <v>49061.028637286792</v>
      </c>
      <c r="H438" s="29">
        <f t="shared" si="205"/>
        <v>61501.450943350035</v>
      </c>
      <c r="I438" s="29">
        <f t="shared" si="205"/>
        <v>57275.282057868229</v>
      </c>
      <c r="J438" s="29">
        <f t="shared" si="205"/>
        <v>55394.031733256008</v>
      </c>
      <c r="K438" s="29">
        <f t="shared" si="205"/>
        <v>7987.6406939020708</v>
      </c>
      <c r="L438" s="30">
        <f t="shared" si="205"/>
        <v>8327.2302600329022</v>
      </c>
      <c r="M438" s="31">
        <f t="shared" si="205"/>
        <v>25475.36804586319</v>
      </c>
      <c r="N438" s="32">
        <f t="shared" si="205"/>
        <v>4861.0259117641899</v>
      </c>
      <c r="O438" s="32">
        <f t="shared" si="205"/>
        <v>0</v>
      </c>
      <c r="P438" s="33">
        <f t="shared" si="205"/>
        <v>110425.68508192364</v>
      </c>
      <c r="Q438" s="33">
        <f t="shared" si="205"/>
        <v>98611.91750521856</v>
      </c>
      <c r="R438" s="33">
        <f t="shared" si="205"/>
        <v>372611.12617293303</v>
      </c>
      <c r="S438" s="34">
        <f t="shared" si="205"/>
        <v>11270.765760591217</v>
      </c>
      <c r="T438" s="34">
        <f t="shared" si="205"/>
        <v>14993.98843744527</v>
      </c>
      <c r="U438" s="35">
        <f t="shared" si="205"/>
        <v>36670.202699702757</v>
      </c>
      <c r="V438" s="35">
        <f t="shared" si="205"/>
        <v>32647.223478574721</v>
      </c>
      <c r="W438" s="36">
        <f t="shared" si="205"/>
        <v>70263.138111155422</v>
      </c>
      <c r="X438" s="36">
        <f t="shared" si="205"/>
        <v>48006.665869131168</v>
      </c>
      <c r="Y438" t="e">
        <f>NA()</f>
        <v>#N/A</v>
      </c>
      <c r="AE438">
        <v>53</v>
      </c>
      <c r="AG438">
        <f t="shared" si="193"/>
        <v>63.096685221401138</v>
      </c>
      <c r="AH438" s="29">
        <f t="shared" si="206"/>
        <v>53207.035338156376</v>
      </c>
      <c r="AI438" s="29">
        <f t="shared" si="206"/>
        <v>69085.072938994257</v>
      </c>
      <c r="AJ438" s="29">
        <f t="shared" si="206"/>
        <v>64972.456653361129</v>
      </c>
      <c r="AK438" s="29">
        <f t="shared" si="206"/>
        <v>61943.411178912684</v>
      </c>
      <c r="AL438" s="29">
        <f t="shared" si="206"/>
        <v>8469.5956648878146</v>
      </c>
      <c r="AM438" s="30">
        <f t="shared" si="206"/>
        <v>8562.4729419873638</v>
      </c>
      <c r="AN438" s="31">
        <f t="shared" si="206"/>
        <v>29418.782633993658</v>
      </c>
      <c r="AO438" s="32">
        <f t="shared" si="206"/>
        <v>5636.6282831431336</v>
      </c>
      <c r="AP438" s="32">
        <f t="shared" si="206"/>
        <v>0</v>
      </c>
      <c r="AQ438" s="33">
        <f t="shared" si="206"/>
        <v>121485.69739809727</v>
      </c>
      <c r="AR438" s="33">
        <f t="shared" si="206"/>
        <v>106097.17939112651</v>
      </c>
      <c r="AS438" s="33">
        <f t="shared" si="206"/>
        <v>382456.2218785758</v>
      </c>
      <c r="AT438" s="34">
        <f t="shared" si="206"/>
        <v>12431.665211508873</v>
      </c>
      <c r="AU438" s="34">
        <f t="shared" si="206"/>
        <v>16614.572804028699</v>
      </c>
      <c r="AV438" s="35">
        <f t="shared" si="206"/>
        <v>41337.847339650834</v>
      </c>
      <c r="AW438" s="35">
        <f t="shared" si="206"/>
        <v>36673.230136007951</v>
      </c>
      <c r="AX438" s="36">
        <f t="shared" si="206"/>
        <v>73424.015438231145</v>
      </c>
      <c r="AY438" s="36">
        <f t="shared" si="206"/>
        <v>51628.459762740284</v>
      </c>
      <c r="AZ438" t="e">
        <f>NA()</f>
        <v>#N/A</v>
      </c>
    </row>
    <row r="439" spans="4:52" x14ac:dyDescent="0.3">
      <c r="D439">
        <v>54</v>
      </c>
      <c r="F439">
        <v>53</v>
      </c>
      <c r="G439" s="29">
        <f t="shared" si="205"/>
        <v>49554.584868795711</v>
      </c>
      <c r="H439" s="29">
        <f t="shared" si="205"/>
        <v>62272.542701814033</v>
      </c>
      <c r="I439" s="29">
        <f t="shared" si="205"/>
        <v>58102.663688341338</v>
      </c>
      <c r="J439" s="29">
        <f t="shared" si="205"/>
        <v>56063.928744337114</v>
      </c>
      <c r="K439" s="29">
        <f t="shared" si="205"/>
        <v>8046.7350737541528</v>
      </c>
      <c r="L439" s="30">
        <f t="shared" si="205"/>
        <v>8357.7198665914711</v>
      </c>
      <c r="M439" s="31">
        <f t="shared" si="205"/>
        <v>25875.866878606754</v>
      </c>
      <c r="N439" s="32">
        <f t="shared" si="205"/>
        <v>4937.4268182387013</v>
      </c>
      <c r="O439" s="32">
        <f t="shared" si="205"/>
        <v>0</v>
      </c>
      <c r="P439" s="33">
        <f t="shared" si="205"/>
        <v>111566.97588848432</v>
      </c>
      <c r="Q439" s="33">
        <f t="shared" si="205"/>
        <v>99434.065924983763</v>
      </c>
      <c r="R439" s="33">
        <f t="shared" si="205"/>
        <v>373903.27476057981</v>
      </c>
      <c r="S439" s="34">
        <f t="shared" si="205"/>
        <v>11390.974976616635</v>
      </c>
      <c r="T439" s="34">
        <f t="shared" si="205"/>
        <v>15163.898284111869</v>
      </c>
      <c r="U439" s="35">
        <f t="shared" si="205"/>
        <v>37142.772134139275</v>
      </c>
      <c r="V439" s="35">
        <f t="shared" si="205"/>
        <v>33056.600929152031</v>
      </c>
      <c r="W439" s="36">
        <f t="shared" si="205"/>
        <v>70619.059119739904</v>
      </c>
      <c r="X439" s="36">
        <f t="shared" si="205"/>
        <v>48399.410024237877</v>
      </c>
      <c r="Y439" t="e">
        <f>NA()</f>
        <v>#N/A</v>
      </c>
      <c r="AE439">
        <v>54</v>
      </c>
      <c r="AG439">
        <f t="shared" si="193"/>
        <v>63.906189570343123</v>
      </c>
      <c r="AH439" s="29">
        <f t="shared" si="206"/>
        <v>53414.916750368408</v>
      </c>
      <c r="AI439" s="29">
        <f t="shared" si="206"/>
        <v>69560.419755160721</v>
      </c>
      <c r="AJ439" s="29">
        <f t="shared" si="206"/>
        <v>65418.312021829253</v>
      </c>
      <c r="AK439" s="29">
        <f t="shared" si="206"/>
        <v>62350.801630541464</v>
      </c>
      <c r="AL439" s="29">
        <f t="shared" si="206"/>
        <v>8492.772007367359</v>
      </c>
      <c r="AM439" s="30">
        <f t="shared" si="206"/>
        <v>8572.8916660305931</v>
      </c>
      <c r="AN439" s="31">
        <f t="shared" si="206"/>
        <v>29665.938473862243</v>
      </c>
      <c r="AO439" s="32">
        <f t="shared" si="206"/>
        <v>5687.2145994353214</v>
      </c>
      <c r="AP439" s="32">
        <f t="shared" si="206"/>
        <v>0</v>
      </c>
      <c r="AQ439" s="33">
        <f t="shared" si="206"/>
        <v>122166.52671005673</v>
      </c>
      <c r="AR439" s="33">
        <f t="shared" si="206"/>
        <v>106520.4163546714</v>
      </c>
      <c r="AS439" s="33">
        <f t="shared" si="206"/>
        <v>382883.62748121418</v>
      </c>
      <c r="AT439" s="34">
        <f t="shared" si="206"/>
        <v>12502.769640108807</v>
      </c>
      <c r="AU439" s="34">
        <f t="shared" si="206"/>
        <v>16712.088086735876</v>
      </c>
      <c r="AV439" s="35">
        <f t="shared" si="206"/>
        <v>41632.046506963699</v>
      </c>
      <c r="AW439" s="35">
        <f t="shared" si="206"/>
        <v>36925.573684245894</v>
      </c>
      <c r="AX439" s="36">
        <f t="shared" si="206"/>
        <v>73598.015464867829</v>
      </c>
      <c r="AY439" s="36">
        <f t="shared" si="206"/>
        <v>51837.023275517968</v>
      </c>
      <c r="AZ439" t="e">
        <f>NA()</f>
        <v>#N/A</v>
      </c>
    </row>
    <row r="440" spans="4:52" x14ac:dyDescent="0.3">
      <c r="D440">
        <v>55</v>
      </c>
      <c r="F440">
        <v>54</v>
      </c>
      <c r="G440" s="29">
        <f t="shared" si="205"/>
        <v>50020.623807745469</v>
      </c>
      <c r="H440" s="29">
        <f t="shared" si="205"/>
        <v>63025.257299038822</v>
      </c>
      <c r="I440" s="29">
        <f t="shared" si="205"/>
        <v>58901.533134814497</v>
      </c>
      <c r="J440" s="29">
        <f t="shared" si="205"/>
        <v>56717.046468129825</v>
      </c>
      <c r="K440" s="29">
        <f t="shared" si="205"/>
        <v>8102.1457953857143</v>
      </c>
      <c r="L440" s="30">
        <f t="shared" si="205"/>
        <v>8385.9312990446488</v>
      </c>
      <c r="M440" s="31">
        <f t="shared" si="205"/>
        <v>26266.99750888042</v>
      </c>
      <c r="N440" s="32">
        <f t="shared" si="205"/>
        <v>5012.5063441365191</v>
      </c>
      <c r="O440" s="32">
        <f t="shared" si="205"/>
        <v>0</v>
      </c>
      <c r="P440" s="33">
        <f t="shared" si="205"/>
        <v>112677.4521614949</v>
      </c>
      <c r="Q440" s="33">
        <f t="shared" si="205"/>
        <v>100223.61221586465</v>
      </c>
      <c r="R440" s="33">
        <f t="shared" si="205"/>
        <v>375095.34385025885</v>
      </c>
      <c r="S440" s="34">
        <f t="shared" si="205"/>
        <v>11507.861963871725</v>
      </c>
      <c r="T440" s="34">
        <f t="shared" si="205"/>
        <v>15328.711570921909</v>
      </c>
      <c r="U440" s="35">
        <f t="shared" si="205"/>
        <v>37604.49023474571</v>
      </c>
      <c r="V440" s="35">
        <f t="shared" si="205"/>
        <v>33456.216313329125</v>
      </c>
      <c r="W440" s="36">
        <f t="shared" si="205"/>
        <v>70958.696850114546</v>
      </c>
      <c r="X440" s="36">
        <f t="shared" si="205"/>
        <v>48777.578001346497</v>
      </c>
      <c r="Y440" t="e">
        <f>NA()</f>
        <v>#N/A</v>
      </c>
      <c r="AE440">
        <v>55</v>
      </c>
      <c r="AG440">
        <f t="shared" si="193"/>
        <v>64.65211239711401</v>
      </c>
      <c r="AH440" s="29">
        <f t="shared" si="206"/>
        <v>53597.557400716534</v>
      </c>
      <c r="AI440" s="29">
        <f t="shared" si="206"/>
        <v>69989.858135501767</v>
      </c>
      <c r="AJ440" s="29">
        <f t="shared" si="206"/>
        <v>65816.91268813872</v>
      </c>
      <c r="AK440" s="29">
        <f t="shared" si="206"/>
        <v>62718.496647098371</v>
      </c>
      <c r="AL440" s="29">
        <f t="shared" si="206"/>
        <v>8513.0396148686468</v>
      </c>
      <c r="AM440" s="30">
        <f t="shared" si="206"/>
        <v>8581.9195435674064</v>
      </c>
      <c r="AN440" s="31">
        <f t="shared" si="206"/>
        <v>29889.172006780478</v>
      </c>
      <c r="AO440" s="32">
        <f t="shared" si="206"/>
        <v>5733.1400204858001</v>
      </c>
      <c r="AP440" s="32">
        <f t="shared" si="206"/>
        <v>0</v>
      </c>
      <c r="AQ440" s="33">
        <f t="shared" si="206"/>
        <v>122780.30445572817</v>
      </c>
      <c r="AR440" s="33">
        <f t="shared" si="206"/>
        <v>106897.9306354265</v>
      </c>
      <c r="AS440" s="33">
        <f t="shared" si="206"/>
        <v>383253.1265334207</v>
      </c>
      <c r="AT440" s="34">
        <f t="shared" si="206"/>
        <v>12566.827147047039</v>
      </c>
      <c r="AU440" s="34">
        <f t="shared" si="206"/>
        <v>16799.730550267341</v>
      </c>
      <c r="AV440" s="35">
        <f t="shared" si="206"/>
        <v>41898.018010577674</v>
      </c>
      <c r="AW440" s="35">
        <f t="shared" si="206"/>
        <v>37153.545613880553</v>
      </c>
      <c r="AX440" s="36">
        <f t="shared" si="206"/>
        <v>73752.889320001748</v>
      </c>
      <c r="AY440" s="36">
        <f t="shared" si="206"/>
        <v>52023.489943803273</v>
      </c>
      <c r="AZ440" t="e">
        <f>NA()</f>
        <v>#N/A</v>
      </c>
    </row>
    <row r="441" spans="4:52" x14ac:dyDescent="0.3">
      <c r="D441">
        <v>56</v>
      </c>
      <c r="F441">
        <v>55</v>
      </c>
      <c r="G441" s="29">
        <f t="shared" si="205"/>
        <v>50460.464936879362</v>
      </c>
      <c r="H441" s="29">
        <f t="shared" si="205"/>
        <v>63759.926144893863</v>
      </c>
      <c r="I441" s="29">
        <f t="shared" si="205"/>
        <v>59672.529218117961</v>
      </c>
      <c r="J441" s="29">
        <f t="shared" si="205"/>
        <v>57353.714171131207</v>
      </c>
      <c r="K441" s="29">
        <f t="shared" si="205"/>
        <v>8154.0833701344527</v>
      </c>
      <c r="L441" s="30">
        <f t="shared" si="205"/>
        <v>8412.0300197739216</v>
      </c>
      <c r="M441" s="31">
        <f t="shared" si="205"/>
        <v>26648.895996908603</v>
      </c>
      <c r="N441" s="32">
        <f t="shared" si="205"/>
        <v>5086.2737149200575</v>
      </c>
      <c r="O441" s="32">
        <f t="shared" si="205"/>
        <v>0</v>
      </c>
      <c r="P441" s="33">
        <f t="shared" si="205"/>
        <v>113757.85369682113</v>
      </c>
      <c r="Q441" s="33">
        <f t="shared" si="205"/>
        <v>100981.72951877225</v>
      </c>
      <c r="R441" s="33">
        <f t="shared" si="205"/>
        <v>376194.88267484651</v>
      </c>
      <c r="S441" s="34">
        <f t="shared" si="205"/>
        <v>11621.505840638858</v>
      </c>
      <c r="T441" s="34">
        <f t="shared" si="205"/>
        <v>15488.551732929254</v>
      </c>
      <c r="U441" s="35">
        <f t="shared" si="205"/>
        <v>38055.540974270582</v>
      </c>
      <c r="V441" s="35">
        <f t="shared" si="205"/>
        <v>33846.246569723902</v>
      </c>
      <c r="W441" s="36">
        <f t="shared" si="205"/>
        <v>71282.853481974074</v>
      </c>
      <c r="X441" s="36">
        <f t="shared" si="205"/>
        <v>49141.668926260987</v>
      </c>
      <c r="Y441" t="e">
        <f>NA()</f>
        <v>#N/A</v>
      </c>
      <c r="AE441">
        <v>56</v>
      </c>
      <c r="AG441">
        <f t="shared" si="193"/>
        <v>65.339447634071149</v>
      </c>
      <c r="AH441" s="29">
        <f t="shared" si="206"/>
        <v>53758.603507235857</v>
      </c>
      <c r="AI441" s="29">
        <f t="shared" si="206"/>
        <v>70378.405400415548</v>
      </c>
      <c r="AJ441" s="29">
        <f t="shared" si="206"/>
        <v>66174.065362474474</v>
      </c>
      <c r="AK441" s="29">
        <f t="shared" si="206"/>
        <v>63050.888439347291</v>
      </c>
      <c r="AL441" s="29">
        <f t="shared" si="206"/>
        <v>8530.8349215058388</v>
      </c>
      <c r="AM441" s="30">
        <f t="shared" si="206"/>
        <v>8589.7798105537222</v>
      </c>
      <c r="AN441" s="31">
        <f t="shared" si="206"/>
        <v>30091.09889596681</v>
      </c>
      <c r="AO441" s="32">
        <f t="shared" si="206"/>
        <v>5774.879981998537</v>
      </c>
      <c r="AP441" s="32">
        <f t="shared" si="206"/>
        <v>0</v>
      </c>
      <c r="AQ441" s="33">
        <f t="shared" si="206"/>
        <v>123334.56994508926</v>
      </c>
      <c r="AR441" s="33">
        <f t="shared" si="206"/>
        <v>107235.50666907951</v>
      </c>
      <c r="AS441" s="33">
        <f t="shared" si="206"/>
        <v>383574.1566595693</v>
      </c>
      <c r="AT441" s="34">
        <f t="shared" si="206"/>
        <v>12624.636349316124</v>
      </c>
      <c r="AU441" s="34">
        <f t="shared" si="206"/>
        <v>16878.649466444636</v>
      </c>
      <c r="AV441" s="35">
        <f t="shared" si="206"/>
        <v>42138.818788892168</v>
      </c>
      <c r="AW441" s="35">
        <f t="shared" si="206"/>
        <v>37359.809621150183</v>
      </c>
      <c r="AX441" s="36">
        <f t="shared" si="206"/>
        <v>73891.133188217442</v>
      </c>
      <c r="AY441" s="36">
        <f t="shared" si="206"/>
        <v>52190.59064109141</v>
      </c>
      <c r="AZ441" t="e">
        <f>NA()</f>
        <v>#N/A</v>
      </c>
    </row>
    <row r="442" spans="4:52" x14ac:dyDescent="0.3">
      <c r="D442">
        <v>57</v>
      </c>
      <c r="F442">
        <v>56</v>
      </c>
      <c r="G442" s="29">
        <f t="shared" si="205"/>
        <v>50875.391895315523</v>
      </c>
      <c r="H442" s="29">
        <f t="shared" si="205"/>
        <v>64476.882343799123</v>
      </c>
      <c r="I442" s="29">
        <f t="shared" si="205"/>
        <v>60416.310067894476</v>
      </c>
      <c r="J442" s="29">
        <f t="shared" si="205"/>
        <v>57974.261324854626</v>
      </c>
      <c r="K442" s="29">
        <f t="shared" si="205"/>
        <v>8202.7488498844305</v>
      </c>
      <c r="L442" s="30">
        <f t="shared" si="205"/>
        <v>8436.1701893139489</v>
      </c>
      <c r="M442" s="31">
        <f t="shared" si="205"/>
        <v>27021.701520170773</v>
      </c>
      <c r="N442" s="32">
        <f t="shared" si="205"/>
        <v>5158.7390229506445</v>
      </c>
      <c r="O442" s="32">
        <f t="shared" si="205"/>
        <v>0</v>
      </c>
      <c r="P442" s="33">
        <f t="shared" si="205"/>
        <v>114808.90923461491</v>
      </c>
      <c r="Q442" s="33">
        <f t="shared" si="205"/>
        <v>101709.55992014761</v>
      </c>
      <c r="R442" s="33">
        <f t="shared" si="205"/>
        <v>377208.9023326048</v>
      </c>
      <c r="S442" s="34">
        <f t="shared" si="205"/>
        <v>11731.984791550411</v>
      </c>
      <c r="T442" s="34">
        <f t="shared" si="205"/>
        <v>15643.541607795885</v>
      </c>
      <c r="U442" s="35">
        <f t="shared" si="205"/>
        <v>38496.109868388012</v>
      </c>
      <c r="V442" s="35">
        <f t="shared" si="205"/>
        <v>34226.869371115186</v>
      </c>
      <c r="W442" s="36">
        <f t="shared" si="205"/>
        <v>71592.29171840589</v>
      </c>
      <c r="X442" s="36">
        <f t="shared" si="205"/>
        <v>49492.168500497857</v>
      </c>
      <c r="Y442" t="e">
        <f>NA()</f>
        <v>#N/A</v>
      </c>
      <c r="AE442">
        <v>57</v>
      </c>
      <c r="AG442">
        <f t="shared" si="193"/>
        <v>65.972796971304959</v>
      </c>
      <c r="AH442" s="29">
        <f t="shared" si="206"/>
        <v>53901.085837781524</v>
      </c>
      <c r="AI442" s="29">
        <f t="shared" si="206"/>
        <v>70730.445454556335</v>
      </c>
      <c r="AJ442" s="29">
        <f t="shared" si="206"/>
        <v>66494.748471707673</v>
      </c>
      <c r="AK442" s="29">
        <f t="shared" si="206"/>
        <v>63351.806546911706</v>
      </c>
      <c r="AL442" s="29">
        <f t="shared" si="206"/>
        <v>8546.5177477644957</v>
      </c>
      <c r="AM442" s="30">
        <f t="shared" si="206"/>
        <v>8596.6538091849252</v>
      </c>
      <c r="AN442" s="31">
        <f t="shared" si="206"/>
        <v>30274.005950137976</v>
      </c>
      <c r="AO442" s="32">
        <f t="shared" si="206"/>
        <v>5812.8549148039519</v>
      </c>
      <c r="AP442" s="32">
        <f t="shared" si="206"/>
        <v>0</v>
      </c>
      <c r="AQ442" s="33">
        <f t="shared" si="206"/>
        <v>123835.8759446099</v>
      </c>
      <c r="AR442" s="33">
        <f t="shared" si="206"/>
        <v>107538.07018868058</v>
      </c>
      <c r="AS442" s="33">
        <f t="shared" si="206"/>
        <v>383854.35872669</v>
      </c>
      <c r="AT442" s="34">
        <f t="shared" si="206"/>
        <v>12676.890543308502</v>
      </c>
      <c r="AU442" s="34">
        <f t="shared" si="206"/>
        <v>16949.838346615776</v>
      </c>
      <c r="AV442" s="35">
        <f t="shared" si="206"/>
        <v>42357.1239958632</v>
      </c>
      <c r="AW442" s="35">
        <f t="shared" si="206"/>
        <v>37546.693090802124</v>
      </c>
      <c r="AX442" s="36">
        <f t="shared" si="206"/>
        <v>74014.855302494019</v>
      </c>
      <c r="AY442" s="36">
        <f t="shared" si="206"/>
        <v>52340.660212632436</v>
      </c>
      <c r="AZ442" t="e">
        <f>NA()</f>
        <v>#N/A</v>
      </c>
    </row>
    <row r="443" spans="4:52" x14ac:dyDescent="0.3">
      <c r="D443">
        <v>58</v>
      </c>
      <c r="F443">
        <v>57</v>
      </c>
      <c r="G443" s="29">
        <f t="shared" si="205"/>
        <v>51266.649486915907</v>
      </c>
      <c r="H443" s="29">
        <f t="shared" si="205"/>
        <v>65176.459948193828</v>
      </c>
      <c r="I443" s="29">
        <f t="shared" si="205"/>
        <v>61133.548772843649</v>
      </c>
      <c r="J443" s="29">
        <f t="shared" si="205"/>
        <v>58579.016961589667</v>
      </c>
      <c r="K443" s="29">
        <f t="shared" si="205"/>
        <v>8248.3338815481966</v>
      </c>
      <c r="L443" s="30">
        <f t="shared" si="205"/>
        <v>8458.4953282801798</v>
      </c>
      <c r="M443" s="31">
        <f t="shared" si="205"/>
        <v>27385.556004858354</v>
      </c>
      <c r="N443" s="32">
        <f t="shared" si="205"/>
        <v>5229.9131484309146</v>
      </c>
      <c r="O443" s="32">
        <f t="shared" si="205"/>
        <v>0</v>
      </c>
      <c r="P443" s="33">
        <f t="shared" si="205"/>
        <v>115831.33604562812</v>
      </c>
      <c r="Q443" s="33">
        <f t="shared" si="205"/>
        <v>102408.2141146636</v>
      </c>
      <c r="R443" s="33">
        <f t="shared" si="205"/>
        <v>378143.90919033461</v>
      </c>
      <c r="S443" s="34">
        <f t="shared" si="205"/>
        <v>11839.37599251859</v>
      </c>
      <c r="T443" s="34">
        <f t="shared" si="205"/>
        <v>15793.803194159833</v>
      </c>
      <c r="U443" s="35">
        <f t="shared" si="205"/>
        <v>38926.383528031605</v>
      </c>
      <c r="V443" s="35">
        <f t="shared" si="205"/>
        <v>34598.262756837597</v>
      </c>
      <c r="W443" s="36">
        <f t="shared" si="205"/>
        <v>71887.736544886327</v>
      </c>
      <c r="X443" s="36">
        <f t="shared" si="205"/>
        <v>49829.549006939757</v>
      </c>
      <c r="Y443" t="e">
        <f>NA()</f>
        <v>#N/A</v>
      </c>
      <c r="AE443">
        <v>58</v>
      </c>
      <c r="AG443">
        <f t="shared" si="193"/>
        <v>66.556400664824807</v>
      </c>
      <c r="AH443" s="29">
        <f t="shared" si="206"/>
        <v>54027.537206261724</v>
      </c>
      <c r="AI443" s="29">
        <f t="shared" si="206"/>
        <v>71049.820555739541</v>
      </c>
      <c r="AJ443" s="29">
        <f t="shared" si="206"/>
        <v>66783.245982856854</v>
      </c>
      <c r="AK443" s="29">
        <f t="shared" si="206"/>
        <v>63624.600619927915</v>
      </c>
      <c r="AL443" s="29">
        <f t="shared" si="206"/>
        <v>8560.386523158013</v>
      </c>
      <c r="AM443" s="30">
        <f t="shared" si="206"/>
        <v>8602.6898742424037</v>
      </c>
      <c r="AN443" s="31">
        <f t="shared" si="206"/>
        <v>30439.898220317875</v>
      </c>
      <c r="AO443" s="32">
        <f t="shared" si="206"/>
        <v>5847.4374642443345</v>
      </c>
      <c r="AP443" s="32">
        <f t="shared" si="206"/>
        <v>0</v>
      </c>
      <c r="AQ443" s="33">
        <f t="shared" si="206"/>
        <v>124289.93760506844</v>
      </c>
      <c r="AR443" s="33">
        <f t="shared" si="206"/>
        <v>107809.83439417947</v>
      </c>
      <c r="AS443" s="33">
        <f t="shared" si="206"/>
        <v>384099.96306530316</v>
      </c>
      <c r="AT443" s="34">
        <f t="shared" si="206"/>
        <v>12724.193700473019</v>
      </c>
      <c r="AU443" s="34">
        <f t="shared" si="206"/>
        <v>17014.159148305644</v>
      </c>
      <c r="AV443" s="35">
        <f t="shared" si="206"/>
        <v>42555.281696162201</v>
      </c>
      <c r="AW443" s="35">
        <f t="shared" si="206"/>
        <v>37716.235828835161</v>
      </c>
      <c r="AX443" s="36">
        <f t="shared" si="206"/>
        <v>74125.845978781756</v>
      </c>
      <c r="AY443" s="36">
        <f t="shared" si="206"/>
        <v>52475.703502694589</v>
      </c>
      <c r="AZ443" t="e">
        <f>NA()</f>
        <v>#N/A</v>
      </c>
    </row>
    <row r="444" spans="4:52" x14ac:dyDescent="0.3">
      <c r="D444">
        <v>59</v>
      </c>
      <c r="F444">
        <v>58</v>
      </c>
      <c r="G444" s="29">
        <f t="shared" si="205"/>
        <v>51635.441431084182</v>
      </c>
      <c r="H444" s="29">
        <f t="shared" si="205"/>
        <v>65858.993281196381</v>
      </c>
      <c r="I444" s="29">
        <f t="shared" si="205"/>
        <v>61824.929456658509</v>
      </c>
      <c r="J444" s="29">
        <f t="shared" si="205"/>
        <v>59168.309093756376</v>
      </c>
      <c r="K444" s="29">
        <f t="shared" si="205"/>
        <v>8291.0208278949249</v>
      </c>
      <c r="L444" s="30">
        <f t="shared" si="205"/>
        <v>8479.1389583961027</v>
      </c>
      <c r="M444" s="31">
        <f t="shared" si="205"/>
        <v>27740.603770892758</v>
      </c>
      <c r="N444" s="32">
        <f t="shared" si="205"/>
        <v>5299.8076857639944</v>
      </c>
      <c r="O444" s="32">
        <f t="shared" si="205"/>
        <v>0</v>
      </c>
      <c r="P444" s="33">
        <f t="shared" si="205"/>
        <v>116825.83958550708</v>
      </c>
      <c r="Q444" s="33">
        <f t="shared" si="205"/>
        <v>103078.77122970129</v>
      </c>
      <c r="R444" s="33">
        <f t="shared" si="205"/>
        <v>379005.93703727942</v>
      </c>
      <c r="S444" s="34">
        <f t="shared" si="205"/>
        <v>11943.755545739506</v>
      </c>
      <c r="T444" s="34">
        <f t="shared" si="205"/>
        <v>15939.457437789189</v>
      </c>
      <c r="U444" s="35">
        <f t="shared" si="205"/>
        <v>39346.549250151977</v>
      </c>
      <c r="V444" s="35">
        <f t="shared" si="205"/>
        <v>34960.604796685468</v>
      </c>
      <c r="W444" s="36">
        <f t="shared" si="205"/>
        <v>72169.876936978078</v>
      </c>
      <c r="X444" s="36">
        <f t="shared" si="205"/>
        <v>50154.269360150007</v>
      </c>
      <c r="Y444" t="e">
        <f>NA()</f>
        <v>#N/A</v>
      </c>
      <c r="AE444">
        <v>59</v>
      </c>
      <c r="AG444">
        <f t="shared" si="193"/>
        <v>67.094165924953685</v>
      </c>
      <c r="AH444" s="29">
        <f t="shared" si="206"/>
        <v>54140.085323669002</v>
      </c>
      <c r="AI444" s="29">
        <f t="shared" si="206"/>
        <v>71339.908213336545</v>
      </c>
      <c r="AJ444" s="29">
        <f t="shared" si="206"/>
        <v>67043.257533558397</v>
      </c>
      <c r="AK444" s="29">
        <f t="shared" si="206"/>
        <v>63872.209575269495</v>
      </c>
      <c r="AL444" s="29">
        <f t="shared" si="206"/>
        <v>8572.6901788702053</v>
      </c>
      <c r="AM444" s="30">
        <f t="shared" si="206"/>
        <v>8608.0101434175358</v>
      </c>
      <c r="AN444" s="31">
        <f t="shared" si="206"/>
        <v>30590.538626226939</v>
      </c>
      <c r="AO444" s="32">
        <f t="shared" si="206"/>
        <v>5878.9586608342688</v>
      </c>
      <c r="AP444" s="32">
        <f t="shared" si="206"/>
        <v>0</v>
      </c>
      <c r="AQ444" s="33">
        <f t="shared" si="206"/>
        <v>124701.75610782765</v>
      </c>
      <c r="AR444" s="33">
        <f t="shared" si="206"/>
        <v>108054.41840750349</v>
      </c>
      <c r="AS444" s="33">
        <f t="shared" si="206"/>
        <v>384316.08432407875</v>
      </c>
      <c r="AT444" s="34">
        <f t="shared" si="206"/>
        <v>12767.073738234385</v>
      </c>
      <c r="AU444" s="34">
        <f t="shared" si="206"/>
        <v>17072.362289609671</v>
      </c>
      <c r="AV444" s="35">
        <f t="shared" si="206"/>
        <v>42735.358796747241</v>
      </c>
      <c r="AW444" s="35">
        <f t="shared" si="206"/>
        <v>37870.230896088549</v>
      </c>
      <c r="AX444" s="36">
        <f t="shared" si="206"/>
        <v>74225.633412793235</v>
      </c>
      <c r="AY444" s="36">
        <f t="shared" si="206"/>
        <v>52597.449081834209</v>
      </c>
      <c r="AZ444" t="e">
        <f>NA()</f>
        <v>#N/A</v>
      </c>
    </row>
    <row r="445" spans="4:52" x14ac:dyDescent="0.3">
      <c r="D445">
        <v>60</v>
      </c>
      <c r="F445">
        <v>59</v>
      </c>
      <c r="G445" s="29">
        <f t="shared" si="205"/>
        <v>51982.928756225774</v>
      </c>
      <c r="H445" s="29">
        <f t="shared" si="205"/>
        <v>66524.816322821018</v>
      </c>
      <c r="I445" s="29">
        <f t="shared" si="205"/>
        <v>62491.143748993934</v>
      </c>
      <c r="J445" s="29">
        <f t="shared" si="205"/>
        <v>59742.464191547078</v>
      </c>
      <c r="K445" s="29">
        <f t="shared" si="205"/>
        <v>8330.9829422183757</v>
      </c>
      <c r="L445" s="30">
        <f t="shared" si="205"/>
        <v>8498.2252199238774</v>
      </c>
      <c r="M445" s="31">
        <f t="shared" si="205"/>
        <v>28086.991190464036</v>
      </c>
      <c r="N445" s="32">
        <f t="shared" si="205"/>
        <v>5368.4348749525816</v>
      </c>
      <c r="O445" s="32">
        <f t="shared" si="205"/>
        <v>0</v>
      </c>
      <c r="P445" s="33">
        <f t="shared" si="205"/>
        <v>117793.11321035784</v>
      </c>
      <c r="Q445" s="33">
        <f t="shared" si="205"/>
        <v>103722.27879131329</v>
      </c>
      <c r="R445" s="33">
        <f t="shared" si="205"/>
        <v>379800.57788047154</v>
      </c>
      <c r="S445" s="34">
        <f t="shared" si="205"/>
        <v>12045.198423820098</v>
      </c>
      <c r="T445" s="34">
        <f t="shared" si="205"/>
        <v>16080.624043045445</v>
      </c>
      <c r="U445" s="35">
        <f t="shared" si="205"/>
        <v>39756.794644169036</v>
      </c>
      <c r="V445" s="35">
        <f t="shared" si="205"/>
        <v>35314.07328432209</v>
      </c>
      <c r="W445" s="36">
        <f t="shared" si="205"/>
        <v>72439.367514273268</v>
      </c>
      <c r="X445" s="36">
        <f t="shared" si="205"/>
        <v>50466.775195612827</v>
      </c>
      <c r="Y445" t="e">
        <f>NA()</f>
        <v>#N/A</v>
      </c>
      <c r="AE445">
        <v>60</v>
      </c>
      <c r="AG445">
        <f t="shared" si="193"/>
        <v>67.589693074991615</v>
      </c>
      <c r="AH445" s="29">
        <f t="shared" si="206"/>
        <v>54240.526564002153</v>
      </c>
      <c r="AI445" s="29">
        <f t="shared" si="206"/>
        <v>71603.68583482239</v>
      </c>
      <c r="AJ445" s="29">
        <f t="shared" si="206"/>
        <v>67277.989327155199</v>
      </c>
      <c r="AK445" s="29">
        <f t="shared" si="206"/>
        <v>64097.219566919186</v>
      </c>
      <c r="AL445" s="29">
        <f t="shared" si="206"/>
        <v>8583.6374969311237</v>
      </c>
      <c r="AM445" s="30">
        <f t="shared" si="206"/>
        <v>8612.7158164825942</v>
      </c>
      <c r="AN445" s="31">
        <f t="shared" si="206"/>
        <v>30727.481383587248</v>
      </c>
      <c r="AO445" s="32">
        <f t="shared" si="206"/>
        <v>5907.7132044853633</v>
      </c>
      <c r="AP445" s="32">
        <f t="shared" si="206"/>
        <v>0</v>
      </c>
      <c r="AQ445" s="33">
        <f t="shared" si="206"/>
        <v>125075.72173294866</v>
      </c>
      <c r="AR445" s="33">
        <f t="shared" si="206"/>
        <v>108274.94373305346</v>
      </c>
      <c r="AS445" s="33">
        <f t="shared" si="206"/>
        <v>384506.9483372473</v>
      </c>
      <c r="AT445" s="34">
        <f t="shared" si="206"/>
        <v>12805.993573323925</v>
      </c>
      <c r="AU445" s="34">
        <f t="shared" si="206"/>
        <v>17125.103259024458</v>
      </c>
      <c r="AV445" s="35">
        <f t="shared" si="206"/>
        <v>42899.179739848456</v>
      </c>
      <c r="AW445" s="35">
        <f t="shared" si="206"/>
        <v>38010.258934448793</v>
      </c>
      <c r="AX445" s="36">
        <f t="shared" si="206"/>
        <v>74315.528421383642</v>
      </c>
      <c r="AY445" s="36">
        <f t="shared" si="206"/>
        <v>52707.39317534156</v>
      </c>
      <c r="AZ445" t="e">
        <f>NA()</f>
        <v>#N/A</v>
      </c>
    </row>
    <row r="446" spans="4:52" x14ac:dyDescent="0.3">
      <c r="D446">
        <v>61</v>
      </c>
      <c r="F446">
        <v>60</v>
      </c>
      <c r="G446" s="29">
        <f t="shared" si="205"/>
        <v>52310.228746400557</v>
      </c>
      <c r="H446" s="29">
        <f t="shared" si="205"/>
        <v>67174.262154592521</v>
      </c>
      <c r="I446" s="29">
        <f t="shared" si="205"/>
        <v>63132.887622092778</v>
      </c>
      <c r="J446" s="29">
        <f t="shared" ref="J446:X446" si="207">300*J374*J146</f>
        <v>60301.806713996164</v>
      </c>
      <c r="K446" s="29">
        <f t="shared" si="207"/>
        <v>8368.3845860286183</v>
      </c>
      <c r="L446" s="30">
        <f t="shared" si="207"/>
        <v>8515.8694636177115</v>
      </c>
      <c r="M446" s="31">
        <f t="shared" si="207"/>
        <v>28424.866360245218</v>
      </c>
      <c r="N446" s="32">
        <f t="shared" si="207"/>
        <v>5435.8075376904271</v>
      </c>
      <c r="O446" s="32">
        <f t="shared" si="207"/>
        <v>0</v>
      </c>
      <c r="P446" s="33">
        <f t="shared" si="207"/>
        <v>118733.83794751986</v>
      </c>
      <c r="Q446" s="33">
        <f t="shared" si="207"/>
        <v>104339.7528135124</v>
      </c>
      <c r="R446" s="33">
        <f t="shared" si="207"/>
        <v>380533.01131137618</v>
      </c>
      <c r="S446" s="34">
        <f t="shared" si="207"/>
        <v>12143.778422165455</v>
      </c>
      <c r="T446" s="34">
        <f t="shared" si="207"/>
        <v>16217.421307392366</v>
      </c>
      <c r="U446" s="35">
        <f t="shared" si="207"/>
        <v>40157.307291546276</v>
      </c>
      <c r="V446" s="35">
        <f t="shared" si="207"/>
        <v>35658.845458251359</v>
      </c>
      <c r="W446" s="36">
        <f t="shared" si="207"/>
        <v>72696.830138891179</v>
      </c>
      <c r="X446" s="36">
        <f t="shared" si="207"/>
        <v>50767.498992753463</v>
      </c>
      <c r="Y446" t="e">
        <f>NA()</f>
        <v>#N/A</v>
      </c>
      <c r="AE446">
        <v>61</v>
      </c>
      <c r="AG446">
        <f t="shared" si="193"/>
        <v>68.046299655278801</v>
      </c>
      <c r="AH446" s="29">
        <f t="shared" si="206"/>
        <v>54330.384877762401</v>
      </c>
      <c r="AI446" s="29">
        <f t="shared" si="206"/>
        <v>71843.785250161411</v>
      </c>
      <c r="AJ446" s="29">
        <f t="shared" si="206"/>
        <v>67490.229385011713</v>
      </c>
      <c r="AK446" s="29">
        <f t="shared" ref="AK446:AY446" si="208">300*AK374*AK146</f>
        <v>64301.912745797948</v>
      </c>
      <c r="AL446" s="29">
        <f t="shared" si="208"/>
        <v>8593.4045046918727</v>
      </c>
      <c r="AM446" s="30">
        <f t="shared" si="208"/>
        <v>8616.8912463438483</v>
      </c>
      <c r="AN446" s="31">
        <f t="shared" si="208"/>
        <v>30852.100278409409</v>
      </c>
      <c r="AO446" s="32">
        <f t="shared" si="208"/>
        <v>5933.9639990694923</v>
      </c>
      <c r="AP446" s="32">
        <f t="shared" si="208"/>
        <v>0</v>
      </c>
      <c r="AQ446" s="33">
        <f t="shared" si="208"/>
        <v>125415.7001118808</v>
      </c>
      <c r="AR446" s="33">
        <f t="shared" si="208"/>
        <v>108474.11317930222</v>
      </c>
      <c r="AS446" s="33">
        <f t="shared" si="208"/>
        <v>384676.06799196755</v>
      </c>
      <c r="AT446" s="34">
        <f t="shared" si="208"/>
        <v>12841.360363552925</v>
      </c>
      <c r="AU446" s="34">
        <f t="shared" si="208"/>
        <v>17172.956451193193</v>
      </c>
      <c r="AV446" s="35">
        <f t="shared" si="208"/>
        <v>43048.359201471685</v>
      </c>
      <c r="AW446" s="35">
        <f t="shared" si="208"/>
        <v>38137.717117304659</v>
      </c>
      <c r="AX446" s="36">
        <f t="shared" si="208"/>
        <v>74396.660541536156</v>
      </c>
      <c r="AY446" s="36">
        <f t="shared" si="208"/>
        <v>52806.835747840953</v>
      </c>
      <c r="AZ446" t="e">
        <f>NA()</f>
        <v>#N/A</v>
      </c>
    </row>
    <row r="447" spans="4:52" x14ac:dyDescent="0.3">
      <c r="D447">
        <v>62</v>
      </c>
      <c r="F447">
        <v>61</v>
      </c>
      <c r="G447" s="29">
        <f t="shared" ref="G447:X456" si="209">300*G375*G147</f>
        <v>52618.414361264688</v>
      </c>
      <c r="H447" s="29">
        <f t="shared" si="209"/>
        <v>67807.662457831233</v>
      </c>
      <c r="I447" s="29">
        <f t="shared" si="209"/>
        <v>63750.858565095055</v>
      </c>
      <c r="J447" s="29">
        <f t="shared" si="209"/>
        <v>60846.658689027528</v>
      </c>
      <c r="K447" s="29">
        <f t="shared" si="209"/>
        <v>8403.3814804539816</v>
      </c>
      <c r="L447" s="30">
        <f t="shared" si="209"/>
        <v>8532.1788159881289</v>
      </c>
      <c r="M447" s="31">
        <f t="shared" si="209"/>
        <v>28754.378787525766</v>
      </c>
      <c r="N447" s="32">
        <f t="shared" si="209"/>
        <v>5501.9390178257272</v>
      </c>
      <c r="O447" s="32">
        <f t="shared" si="209"/>
        <v>0</v>
      </c>
      <c r="P447" s="33">
        <f t="shared" si="209"/>
        <v>119648.68231606687</v>
      </c>
      <c r="Q447" s="33">
        <f t="shared" si="209"/>
        <v>104932.17799463715</v>
      </c>
      <c r="R447" s="33">
        <f t="shared" si="209"/>
        <v>381208.03240539087</v>
      </c>
      <c r="S447" s="34">
        <f t="shared" si="209"/>
        <v>12239.568118843912</v>
      </c>
      <c r="T447" s="34">
        <f t="shared" si="209"/>
        <v>16349.965976880412</v>
      </c>
      <c r="U447" s="35">
        <f t="shared" si="209"/>
        <v>40548.274436068517</v>
      </c>
      <c r="V447" s="35">
        <f t="shared" si="209"/>
        <v>35995.097748482782</v>
      </c>
      <c r="W447" s="36">
        <f t="shared" si="209"/>
        <v>72942.855457483733</v>
      </c>
      <c r="X447" s="36">
        <f t="shared" si="209"/>
        <v>51056.860227126439</v>
      </c>
      <c r="Y447" t="e">
        <f>NA()</f>
        <v>#N/A</v>
      </c>
      <c r="AE447">
        <v>62</v>
      </c>
      <c r="AG447">
        <f t="shared" si="193"/>
        <v>68.467042634035067</v>
      </c>
      <c r="AH447" s="29">
        <f t="shared" ref="AH447:AY456" si="210">300*AH375*AH147</f>
        <v>54410.959088821044</v>
      </c>
      <c r="AI447" s="29">
        <f t="shared" si="210"/>
        <v>72062.538849382152</v>
      </c>
      <c r="AJ447" s="29">
        <f t="shared" si="210"/>
        <v>67682.410050078295</v>
      </c>
      <c r="AK447" s="29">
        <f t="shared" si="210"/>
        <v>64488.308412094208</v>
      </c>
      <c r="AL447" s="29">
        <f t="shared" si="210"/>
        <v>8602.1403579237285</v>
      </c>
      <c r="AM447" s="30">
        <f t="shared" si="210"/>
        <v>8620.6071437545634</v>
      </c>
      <c r="AN447" s="31">
        <f t="shared" si="210"/>
        <v>30965.612649225935</v>
      </c>
      <c r="AO447" s="32">
        <f t="shared" si="210"/>
        <v>5957.9460523478056</v>
      </c>
      <c r="AP447" s="32">
        <f t="shared" si="210"/>
        <v>0</v>
      </c>
      <c r="AQ447" s="33">
        <f t="shared" si="210"/>
        <v>125725.10468618608</v>
      </c>
      <c r="AR447" s="33">
        <f t="shared" si="210"/>
        <v>108654.27572846405</v>
      </c>
      <c r="AS447" s="33">
        <f t="shared" si="210"/>
        <v>384826.38054068957</v>
      </c>
      <c r="AT447" s="34">
        <f t="shared" si="210"/>
        <v>12873.533264209536</v>
      </c>
      <c r="AU447" s="34">
        <f t="shared" si="210"/>
        <v>17216.426734547218</v>
      </c>
      <c r="AV447" s="35">
        <f t="shared" si="210"/>
        <v>43184.32981206465</v>
      </c>
      <c r="AW447" s="35">
        <f t="shared" si="210"/>
        <v>38253.843646186346</v>
      </c>
      <c r="AX447" s="36">
        <f t="shared" si="210"/>
        <v>74470.007329442335</v>
      </c>
      <c r="AY447" s="36">
        <f t="shared" si="210"/>
        <v>52896.910279375705</v>
      </c>
      <c r="AZ447" t="e">
        <f>NA()</f>
        <v>#N/A</v>
      </c>
    </row>
    <row r="448" spans="4:52" x14ac:dyDescent="0.3">
      <c r="D448">
        <v>63</v>
      </c>
      <c r="F448">
        <v>62</v>
      </c>
      <c r="G448" s="29">
        <f t="shared" si="209"/>
        <v>52908.514058224806</v>
      </c>
      <c r="H448" s="29">
        <f t="shared" si="209"/>
        <v>68425.347061274573</v>
      </c>
      <c r="I448" s="29">
        <f t="shared" si="209"/>
        <v>64345.753069516635</v>
      </c>
      <c r="J448" s="29">
        <f t="shared" si="209"/>
        <v>61377.339338402002</v>
      </c>
      <c r="K448" s="29">
        <f t="shared" si="209"/>
        <v>8436.1209833696612</v>
      </c>
      <c r="L448" s="30">
        <f t="shared" si="209"/>
        <v>8547.2527172100363</v>
      </c>
      <c r="M448" s="31">
        <f t="shared" si="209"/>
        <v>29075.679090522346</v>
      </c>
      <c r="N448" s="32">
        <f t="shared" si="209"/>
        <v>5566.8431259003373</v>
      </c>
      <c r="O448" s="32">
        <f t="shared" si="209"/>
        <v>0</v>
      </c>
      <c r="P448" s="33">
        <f t="shared" si="209"/>
        <v>120538.30219207305</v>
      </c>
      <c r="Q448" s="33">
        <f t="shared" si="209"/>
        <v>105500.50800626275</v>
      </c>
      <c r="R448" s="33">
        <f t="shared" si="209"/>
        <v>381830.07814119372</v>
      </c>
      <c r="S448" s="34">
        <f t="shared" si="209"/>
        <v>12332.638841219214</v>
      </c>
      <c r="T448" s="34">
        <f t="shared" si="209"/>
        <v>16478.37312071331</v>
      </c>
      <c r="U448" s="35">
        <f t="shared" si="209"/>
        <v>40929.882702560375</v>
      </c>
      <c r="V448" s="35">
        <f t="shared" si="209"/>
        <v>36323.005547106644</v>
      </c>
      <c r="W448" s="36">
        <f t="shared" si="209"/>
        <v>73178.004386244778</v>
      </c>
      <c r="X448" s="36">
        <f t="shared" si="209"/>
        <v>51335.265547640491</v>
      </c>
      <c r="Y448" t="e">
        <f>NA()</f>
        <v>#N/A</v>
      </c>
      <c r="AE448">
        <v>63</v>
      </c>
      <c r="AG448">
        <f t="shared" si="193"/>
        <v>68.854738873676126</v>
      </c>
      <c r="AH448" s="29">
        <f t="shared" si="210"/>
        <v>54483.361059554794</v>
      </c>
      <c r="AI448" s="29">
        <f t="shared" si="210"/>
        <v>72262.018750541494</v>
      </c>
      <c r="AJ448" s="29">
        <f t="shared" si="210"/>
        <v>67856.660074214829</v>
      </c>
      <c r="AK448" s="29">
        <f t="shared" si="210"/>
        <v>64658.197864339731</v>
      </c>
      <c r="AL448" s="29">
        <f t="shared" si="210"/>
        <v>8609.9720483391557</v>
      </c>
      <c r="AM448" s="30">
        <f t="shared" si="210"/>
        <v>8623.9231045892957</v>
      </c>
      <c r="AN448" s="31">
        <f t="shared" si="210"/>
        <v>31069.09978649324</v>
      </c>
      <c r="AO448" s="32">
        <f t="shared" si="210"/>
        <v>5979.86983790459</v>
      </c>
      <c r="AP448" s="32">
        <f t="shared" si="210"/>
        <v>0</v>
      </c>
      <c r="AQ448" s="33">
        <f t="shared" si="210"/>
        <v>126006.95780762051</v>
      </c>
      <c r="AR448" s="33">
        <f t="shared" si="210"/>
        <v>108817.48009575183</v>
      </c>
      <c r="AS448" s="33">
        <f t="shared" si="210"/>
        <v>384960.35554876708</v>
      </c>
      <c r="AT448" s="34">
        <f t="shared" si="210"/>
        <v>12902.829962026575</v>
      </c>
      <c r="AU448" s="34">
        <f t="shared" si="210"/>
        <v>17255.959158095789</v>
      </c>
      <c r="AV448" s="35">
        <f t="shared" si="210"/>
        <v>43308.365731800804</v>
      </c>
      <c r="AW448" s="35">
        <f t="shared" si="210"/>
        <v>38359.738546400986</v>
      </c>
      <c r="AX448" s="36">
        <f t="shared" si="210"/>
        <v>74536.418276038705</v>
      </c>
      <c r="AY448" s="36">
        <f t="shared" si="210"/>
        <v>52978.60844441822</v>
      </c>
      <c r="AZ448" t="e">
        <f>NA()</f>
        <v>#N/A</v>
      </c>
    </row>
    <row r="449" spans="4:52" x14ac:dyDescent="0.3">
      <c r="D449">
        <v>64</v>
      </c>
      <c r="F449">
        <v>63</v>
      </c>
      <c r="G449" s="29">
        <f t="shared" si="209"/>
        <v>53181.511953820336</v>
      </c>
      <c r="H449" s="29">
        <f t="shared" si="209"/>
        <v>69027.643534057119</v>
      </c>
      <c r="I449" s="29">
        <f t="shared" si="209"/>
        <v>64918.264400870183</v>
      </c>
      <c r="J449" s="29">
        <f t="shared" si="209"/>
        <v>61894.164743825691</v>
      </c>
      <c r="K449" s="29">
        <f t="shared" si="209"/>
        <v>8466.7423854429908</v>
      </c>
      <c r="L449" s="30">
        <f t="shared" si="209"/>
        <v>8561.1834314470289</v>
      </c>
      <c r="M449" s="31">
        <f t="shared" si="209"/>
        <v>29388.918713091804</v>
      </c>
      <c r="N449" s="32">
        <f t="shared" si="209"/>
        <v>5630.5340874908989</v>
      </c>
      <c r="O449" s="32">
        <f t="shared" si="209"/>
        <v>0</v>
      </c>
      <c r="P449" s="33">
        <f t="shared" si="209"/>
        <v>121403.34071414951</v>
      </c>
      <c r="Q449" s="33">
        <f t="shared" si="209"/>
        <v>106045.66586167019</v>
      </c>
      <c r="R449" s="33">
        <f t="shared" si="209"/>
        <v>382403.25234711223</v>
      </c>
      <c r="S449" s="34">
        <f t="shared" si="209"/>
        <v>12423.060638703766</v>
      </c>
      <c r="T449" s="34">
        <f t="shared" si="209"/>
        <v>16602.756023164238</v>
      </c>
      <c r="U449" s="35">
        <f t="shared" si="209"/>
        <v>41302.31784193022</v>
      </c>
      <c r="V449" s="35">
        <f t="shared" si="209"/>
        <v>36642.743001085713</v>
      </c>
      <c r="W449" s="36">
        <f t="shared" si="209"/>
        <v>73402.809538870308</v>
      </c>
      <c r="X449" s="36">
        <f t="shared" si="209"/>
        <v>51603.108975123469</v>
      </c>
      <c r="Y449" t="e">
        <f>NA()</f>
        <v>#N/A</v>
      </c>
      <c r="AE449">
        <v>64</v>
      </c>
      <c r="AG449">
        <f t="shared" si="193"/>
        <v>69.211983989628195</v>
      </c>
      <c r="AH449" s="29">
        <f t="shared" si="210"/>
        <v>54548.546641481822</v>
      </c>
      <c r="AI449" s="29">
        <f t="shared" si="210"/>
        <v>72444.070158309711</v>
      </c>
      <c r="AJ449" s="29">
        <f t="shared" si="210"/>
        <v>68014.848171588994</v>
      </c>
      <c r="AK449" s="29">
        <f t="shared" si="210"/>
        <v>64813.17400926612</v>
      </c>
      <c r="AL449" s="29">
        <f t="shared" si="210"/>
        <v>8617.0081913900285</v>
      </c>
      <c r="AM449" s="30">
        <f t="shared" si="210"/>
        <v>8626.8896157172767</v>
      </c>
      <c r="AN449" s="31">
        <f t="shared" si="210"/>
        <v>31163.524334131529</v>
      </c>
      <c r="AO449" s="32">
        <f t="shared" si="210"/>
        <v>5999.9242002583087</v>
      </c>
      <c r="AP449" s="32">
        <f t="shared" si="210"/>
        <v>0</v>
      </c>
      <c r="AQ449" s="33">
        <f t="shared" si="210"/>
        <v>126263.94244981068</v>
      </c>
      <c r="AR449" s="33">
        <f t="shared" si="210"/>
        <v>108965.519143575</v>
      </c>
      <c r="AS449" s="33">
        <f t="shared" si="210"/>
        <v>385080.08031637687</v>
      </c>
      <c r="AT449" s="34">
        <f t="shared" si="210"/>
        <v>12929.532199440537</v>
      </c>
      <c r="AU449" s="34">
        <f t="shared" si="210"/>
        <v>17291.947126163588</v>
      </c>
      <c r="AV449" s="35">
        <f t="shared" si="210"/>
        <v>43421.60276367062</v>
      </c>
      <c r="AW449" s="35">
        <f t="shared" si="210"/>
        <v>38456.381377910169</v>
      </c>
      <c r="AX449" s="36">
        <f t="shared" si="210"/>
        <v>74596.63443486896</v>
      </c>
      <c r="AY449" s="36">
        <f t="shared" si="210"/>
        <v>53052.800654117724</v>
      </c>
      <c r="AZ449" t="e">
        <f>NA()</f>
        <v>#N/A</v>
      </c>
    </row>
    <row r="450" spans="4:52" x14ac:dyDescent="0.3">
      <c r="D450">
        <v>65</v>
      </c>
      <c r="F450">
        <v>64</v>
      </c>
      <c r="G450" s="29">
        <f t="shared" si="209"/>
        <v>53438.348268730704</v>
      </c>
      <c r="H450" s="29">
        <f t="shared" si="209"/>
        <v>69614.876820397083</v>
      </c>
      <c r="I450" s="29">
        <f t="shared" si="209"/>
        <v>65469.080632887846</v>
      </c>
      <c r="J450" s="29">
        <f t="shared" si="209"/>
        <v>62397.447550789526</v>
      </c>
      <c r="K450" s="29">
        <f t="shared" si="209"/>
        <v>8495.3772193169461</v>
      </c>
      <c r="L450" s="30">
        <f t="shared" si="209"/>
        <v>8574.0565297158973</v>
      </c>
      <c r="M450" s="31">
        <f t="shared" si="209"/>
        <v>29694.249654008388</v>
      </c>
      <c r="N450" s="32">
        <f t="shared" si="209"/>
        <v>5693.0264950983583</v>
      </c>
      <c r="O450" s="32">
        <f t="shared" si="209"/>
        <v>0</v>
      </c>
      <c r="P450" s="33">
        <f t="shared" si="209"/>
        <v>122244.42822517602</v>
      </c>
      <c r="Q450" s="33">
        <f t="shared" si="209"/>
        <v>106568.5443522748</v>
      </c>
      <c r="R450" s="33">
        <f t="shared" si="209"/>
        <v>382931.34919748426</v>
      </c>
      <c r="S450" s="34">
        <f t="shared" si="209"/>
        <v>12510.902261045467</v>
      </c>
      <c r="T450" s="34">
        <f t="shared" si="209"/>
        <v>16723.226091256012</v>
      </c>
      <c r="U450" s="35">
        <f t="shared" si="209"/>
        <v>41665.764500568592</v>
      </c>
      <c r="V450" s="35">
        <f t="shared" si="209"/>
        <v>36954.482825663436</v>
      </c>
      <c r="W450" s="36">
        <f t="shared" si="209"/>
        <v>73617.77659779496</v>
      </c>
      <c r="X450" s="36">
        <f t="shared" si="209"/>
        <v>51860.772118921785</v>
      </c>
      <c r="Y450" t="e">
        <f>NA()</f>
        <v>#N/A</v>
      </c>
      <c r="AE450">
        <v>65</v>
      </c>
      <c r="AG450">
        <f t="shared" si="193"/>
        <v>69.541169727900453</v>
      </c>
      <c r="AH450" s="29">
        <f t="shared" si="210"/>
        <v>54607.340897754446</v>
      </c>
      <c r="AI450" s="29">
        <f t="shared" si="210"/>
        <v>72610.339865518836</v>
      </c>
      <c r="AJ450" s="29">
        <f t="shared" si="210"/>
        <v>68158.619559889252</v>
      </c>
      <c r="AK450" s="29">
        <f t="shared" si="210"/>
        <v>64954.656602977433</v>
      </c>
      <c r="AL450" s="29">
        <f t="shared" si="210"/>
        <v>8623.3420904267041</v>
      </c>
      <c r="AM450" s="30">
        <f t="shared" si="210"/>
        <v>8629.549656871739</v>
      </c>
      <c r="AN450" s="31">
        <f t="shared" si="210"/>
        <v>31249.745176460099</v>
      </c>
      <c r="AO450" s="32">
        <f t="shared" si="210"/>
        <v>6018.2788713561959</v>
      </c>
      <c r="AP450" s="32">
        <f t="shared" si="210"/>
        <v>0</v>
      </c>
      <c r="AQ450" s="33">
        <f t="shared" si="210"/>
        <v>126498.44613141027</v>
      </c>
      <c r="AR450" s="33">
        <f t="shared" si="210"/>
        <v>109099.96686873579</v>
      </c>
      <c r="AS450" s="33">
        <f t="shared" si="210"/>
        <v>385187.32790194044</v>
      </c>
      <c r="AT450" s="34">
        <f t="shared" si="210"/>
        <v>12953.89046183786</v>
      </c>
      <c r="AU450" s="34">
        <f t="shared" si="210"/>
        <v>17324.739307385062</v>
      </c>
      <c r="AV450" s="35">
        <f t="shared" si="210"/>
        <v>43525.055566448624</v>
      </c>
      <c r="AW450" s="35">
        <f t="shared" si="210"/>
        <v>38544.646367235386</v>
      </c>
      <c r="AX450" s="36">
        <f t="shared" si="210"/>
        <v>74651.304615474714</v>
      </c>
      <c r="AY450" s="36">
        <f t="shared" si="210"/>
        <v>53120.253226493609</v>
      </c>
      <c r="AZ450" t="e">
        <f>NA()</f>
        <v>#N/A</v>
      </c>
    </row>
    <row r="451" spans="4:52" x14ac:dyDescent="0.3">
      <c r="D451">
        <v>66</v>
      </c>
      <c r="F451">
        <v>65</v>
      </c>
      <c r="G451" s="29">
        <f t="shared" si="209"/>
        <v>53679.920007501474</v>
      </c>
      <c r="H451" s="29">
        <f t="shared" si="209"/>
        <v>70187.368912632999</v>
      </c>
      <c r="I451" s="29">
        <f t="shared" si="209"/>
        <v>65998.882922270757</v>
      </c>
      <c r="J451" s="29">
        <f t="shared" si="209"/>
        <v>62887.496706992482</v>
      </c>
      <c r="K451" s="29">
        <f t="shared" si="209"/>
        <v>8522.1495770570564</v>
      </c>
      <c r="L451" s="30">
        <f t="shared" si="209"/>
        <v>8585.9513456925233</v>
      </c>
      <c r="M451" s="31">
        <f t="shared" si="209"/>
        <v>29991.82421088919</v>
      </c>
      <c r="N451" s="32">
        <f t="shared" si="209"/>
        <v>5754.3352633507793</v>
      </c>
      <c r="O451" s="32">
        <f t="shared" si="209"/>
        <v>0</v>
      </c>
      <c r="P451" s="33">
        <f t="shared" si="209"/>
        <v>123062.1822465306</v>
      </c>
      <c r="Q451" s="33">
        <f t="shared" si="209"/>
        <v>107070.00654166412</v>
      </c>
      <c r="R451" s="33">
        <f t="shared" si="209"/>
        <v>383417.87529414095</v>
      </c>
      <c r="S451" s="34">
        <f t="shared" si="209"/>
        <v>12596.231141613423</v>
      </c>
      <c r="T451" s="34">
        <f t="shared" si="209"/>
        <v>16839.892776753666</v>
      </c>
      <c r="U451" s="35">
        <f t="shared" si="209"/>
        <v>42020.406012266249</v>
      </c>
      <c r="V451" s="35">
        <f t="shared" si="209"/>
        <v>37258.396136881696</v>
      </c>
      <c r="W451" s="36">
        <f t="shared" si="209"/>
        <v>73823.385629339537</v>
      </c>
      <c r="X451" s="36">
        <f t="shared" si="209"/>
        <v>52108.624408582</v>
      </c>
      <c r="Y451" t="e">
        <f>NA()</f>
        <v>#N/A</v>
      </c>
      <c r="AE451">
        <v>66</v>
      </c>
      <c r="AG451">
        <f t="shared" ref="AG451:AG456" si="211">AE79</f>
        <v>69.844499977757209</v>
      </c>
      <c r="AH451" s="29">
        <f t="shared" si="210"/>
        <v>54660.458755394589</v>
      </c>
      <c r="AI451" s="29">
        <f t="shared" si="210"/>
        <v>72762.300681504494</v>
      </c>
      <c r="AJ451" s="29">
        <f t="shared" si="210"/>
        <v>68289.426722265533</v>
      </c>
      <c r="AK451" s="29">
        <f t="shared" si="210"/>
        <v>65083.913837743021</v>
      </c>
      <c r="AL451" s="29">
        <f t="shared" si="210"/>
        <v>8629.0542283557334</v>
      </c>
      <c r="AM451" s="30">
        <f t="shared" si="210"/>
        <v>8631.9399874571827</v>
      </c>
      <c r="AN451" s="31">
        <f t="shared" si="210"/>
        <v>31328.530210494882</v>
      </c>
      <c r="AO451" s="32">
        <f t="shared" si="210"/>
        <v>6035.0866558109437</v>
      </c>
      <c r="AP451" s="32">
        <f t="shared" si="210"/>
        <v>0</v>
      </c>
      <c r="AQ451" s="33">
        <f t="shared" si="210"/>
        <v>126712.5983546388</v>
      </c>
      <c r="AR451" s="33">
        <f t="shared" si="210"/>
        <v>109222.209331875</v>
      </c>
      <c r="AS451" s="33">
        <f t="shared" si="210"/>
        <v>385283.61161840125</v>
      </c>
      <c r="AT451" s="34">
        <f t="shared" si="210"/>
        <v>12976.127968484421</v>
      </c>
      <c r="AU451" s="34">
        <f t="shared" si="210"/>
        <v>17354.645494354249</v>
      </c>
      <c r="AV451" s="35">
        <f t="shared" si="210"/>
        <v>43619.632431148726</v>
      </c>
      <c r="AW451" s="35">
        <f t="shared" si="210"/>
        <v>38625.315376652157</v>
      </c>
      <c r="AX451" s="36">
        <f t="shared" si="210"/>
        <v>74700.998810582387</v>
      </c>
      <c r="AY451" s="36">
        <f t="shared" si="210"/>
        <v>53181.64279623027</v>
      </c>
      <c r="AZ451" t="e">
        <f>NA()</f>
        <v>#N/A</v>
      </c>
    </row>
    <row r="452" spans="4:52" x14ac:dyDescent="0.3">
      <c r="D452">
        <v>67</v>
      </c>
      <c r="F452">
        <v>66</v>
      </c>
      <c r="G452" s="29">
        <f t="shared" si="209"/>
        <v>53907.081830136776</v>
      </c>
      <c r="H452" s="29">
        <f t="shared" si="209"/>
        <v>70745.438559524686</v>
      </c>
      <c r="I452" s="29">
        <f t="shared" si="209"/>
        <v>66508.344003320439</v>
      </c>
      <c r="J452" s="29">
        <f t="shared" si="209"/>
        <v>63364.617232458069</v>
      </c>
      <c r="K452" s="29">
        <f t="shared" si="209"/>
        <v>8547.1764317761863</v>
      </c>
      <c r="L452" s="30">
        <f t="shared" si="209"/>
        <v>8596.9414050756586</v>
      </c>
      <c r="M452" s="31">
        <f t="shared" si="209"/>
        <v>30281.794738766235</v>
      </c>
      <c r="N452" s="32">
        <f t="shared" si="209"/>
        <v>5814.4755873015238</v>
      </c>
      <c r="O452" s="32">
        <f t="shared" si="209"/>
        <v>0</v>
      </c>
      <c r="P452" s="33">
        <f t="shared" si="209"/>
        <v>123857.20748146044</v>
      </c>
      <c r="Q452" s="33">
        <f t="shared" si="209"/>
        <v>107550.88630801754</v>
      </c>
      <c r="R452" s="33">
        <f t="shared" si="209"/>
        <v>383866.07037728059</v>
      </c>
      <c r="S452" s="34">
        <f t="shared" si="209"/>
        <v>12679.113385195591</v>
      </c>
      <c r="T452" s="34">
        <f t="shared" si="209"/>
        <v>16952.863511140476</v>
      </c>
      <c r="U452" s="35">
        <f t="shared" si="209"/>
        <v>42366.424210945297</v>
      </c>
      <c r="V452" s="35">
        <f t="shared" si="209"/>
        <v>37554.652301792798</v>
      </c>
      <c r="W452" s="36">
        <f t="shared" si="209"/>
        <v>74020.09234365962</v>
      </c>
      <c r="X452" s="36">
        <f t="shared" si="209"/>
        <v>52347.023337980427</v>
      </c>
      <c r="Y452" t="e">
        <f>NA()</f>
        <v>#N/A</v>
      </c>
      <c r="AE452">
        <v>67</v>
      </c>
      <c r="AG452">
        <f t="shared" si="211"/>
        <v>70.124005526694646</v>
      </c>
      <c r="AH452" s="29">
        <f t="shared" si="210"/>
        <v>54708.521993628594</v>
      </c>
      <c r="AI452" s="29">
        <f t="shared" si="210"/>
        <v>72901.272434174432</v>
      </c>
      <c r="AJ452" s="29">
        <f t="shared" si="210"/>
        <v>68408.555391353511</v>
      </c>
      <c r="AK452" s="29">
        <f t="shared" si="210"/>
        <v>65202.080862262286</v>
      </c>
      <c r="AL452" s="29">
        <f t="shared" si="210"/>
        <v>8634.2143039450584</v>
      </c>
      <c r="AM452" s="30">
        <f t="shared" si="210"/>
        <v>8634.092186132435</v>
      </c>
      <c r="AN452" s="31">
        <f t="shared" si="210"/>
        <v>31400.567335312506</v>
      </c>
      <c r="AO452" s="32">
        <f t="shared" si="210"/>
        <v>6050.4853331714612</v>
      </c>
      <c r="AP452" s="32">
        <f t="shared" si="210"/>
        <v>0</v>
      </c>
      <c r="AQ452" s="33">
        <f t="shared" si="210"/>
        <v>126908.30262570862</v>
      </c>
      <c r="AR452" s="33">
        <f t="shared" si="210"/>
        <v>109333.4706252083</v>
      </c>
      <c r="AS452" s="33">
        <f t="shared" si="210"/>
        <v>385370.22894558945</v>
      </c>
      <c r="AT452" s="34">
        <f t="shared" si="210"/>
        <v>12996.444082163822</v>
      </c>
      <c r="AU452" s="34">
        <f t="shared" si="210"/>
        <v>17381.941590351489</v>
      </c>
      <c r="AV452" s="35">
        <f t="shared" si="210"/>
        <v>43706.1480043911</v>
      </c>
      <c r="AW452" s="35">
        <f t="shared" si="210"/>
        <v>38699.089054215445</v>
      </c>
      <c r="AX452" s="36">
        <f t="shared" si="210"/>
        <v>74746.219383532007</v>
      </c>
      <c r="AY452" s="36">
        <f t="shared" si="210"/>
        <v>53237.568455436311</v>
      </c>
      <c r="AZ452" t="e">
        <f>NA()</f>
        <v>#N/A</v>
      </c>
    </row>
    <row r="453" spans="4:52" x14ac:dyDescent="0.3">
      <c r="D453">
        <v>68</v>
      </c>
      <c r="F453">
        <v>67</v>
      </c>
      <c r="G453" s="29">
        <f t="shared" si="209"/>
        <v>54120.647078150549</v>
      </c>
      <c r="H453" s="29">
        <f t="shared" si="209"/>
        <v>71289.401006978849</v>
      </c>
      <c r="I453" s="29">
        <f t="shared" si="209"/>
        <v>66998.126883193021</v>
      </c>
      <c r="J453" s="29">
        <f t="shared" si="209"/>
        <v>63829.110018688029</v>
      </c>
      <c r="K453" s="29">
        <f t="shared" si="209"/>
        <v>8570.5679600384265</v>
      </c>
      <c r="L453" s="30">
        <f t="shared" si="209"/>
        <v>8607.0948292890098</v>
      </c>
      <c r="M453" s="31">
        <f t="shared" si="209"/>
        <v>30564.313423219155</v>
      </c>
      <c r="N453" s="32">
        <f t="shared" si="209"/>
        <v>5873.4629036201814</v>
      </c>
      <c r="O453" s="32">
        <f t="shared" si="209"/>
        <v>0</v>
      </c>
      <c r="P453" s="33">
        <f t="shared" si="209"/>
        <v>124630.09584454523</v>
      </c>
      <c r="Q453" s="33">
        <f t="shared" si="209"/>
        <v>108011.98892669124</v>
      </c>
      <c r="R453" s="33">
        <f t="shared" si="209"/>
        <v>384278.92671666871</v>
      </c>
      <c r="S453" s="34">
        <f t="shared" si="209"/>
        <v>12759.613759864771</v>
      </c>
      <c r="T453" s="34">
        <f t="shared" si="209"/>
        <v>17062.243652360306</v>
      </c>
      <c r="U453" s="35">
        <f t="shared" si="209"/>
        <v>42703.99926261865</v>
      </c>
      <c r="V453" s="35">
        <f t="shared" si="209"/>
        <v>37843.418805040339</v>
      </c>
      <c r="W453" s="36">
        <f t="shared" si="209"/>
        <v>74208.32930059098</v>
      </c>
      <c r="X453" s="36">
        <f t="shared" si="209"/>
        <v>52576.31471955296</v>
      </c>
      <c r="Y453" t="e">
        <f>NA()</f>
        <v>#N/A</v>
      </c>
      <c r="AE453">
        <v>68</v>
      </c>
      <c r="AG453">
        <f t="shared" si="211"/>
        <v>70.381557656506004</v>
      </c>
      <c r="AH453" s="29">
        <f t="shared" si="210"/>
        <v>54752.073281178658</v>
      </c>
      <c r="AI453" s="29">
        <f t="shared" si="210"/>
        <v>73028.440081258057</v>
      </c>
      <c r="AJ453" s="29">
        <f t="shared" si="210"/>
        <v>68517.146570822384</v>
      </c>
      <c r="AK453" s="29">
        <f t="shared" si="210"/>
        <v>65310.175720626525</v>
      </c>
      <c r="AL453" s="29">
        <f t="shared" si="210"/>
        <v>8638.8829040770179</v>
      </c>
      <c r="AM453" s="30">
        <f t="shared" si="210"/>
        <v>8636.0334952457251</v>
      </c>
      <c r="AN453" s="31">
        <f t="shared" si="210"/>
        <v>31466.473934168764</v>
      </c>
      <c r="AO453" s="32">
        <f t="shared" si="210"/>
        <v>6064.5993179441102</v>
      </c>
      <c r="AP453" s="32">
        <f t="shared" si="210"/>
        <v>0</v>
      </c>
      <c r="AQ453" s="33">
        <f t="shared" si="210"/>
        <v>127087.26393255107</v>
      </c>
      <c r="AR453" s="33">
        <f t="shared" si="210"/>
        <v>109434.83475965558</v>
      </c>
      <c r="AS453" s="33">
        <f t="shared" si="210"/>
        <v>385448.29711113457</v>
      </c>
      <c r="AT453" s="34">
        <f t="shared" si="210"/>
        <v>13015.017231886677</v>
      </c>
      <c r="AU453" s="34">
        <f t="shared" si="210"/>
        <v>17406.873867449936</v>
      </c>
      <c r="AV453" s="35">
        <f t="shared" si="210"/>
        <v>43785.334276645124</v>
      </c>
      <c r="AW453" s="35">
        <f t="shared" si="210"/>
        <v>38766.596448946264</v>
      </c>
      <c r="AX453" s="36">
        <f t="shared" si="210"/>
        <v>74787.410432976481</v>
      </c>
      <c r="AY453" s="36">
        <f t="shared" si="210"/>
        <v>53288.562021766062</v>
      </c>
      <c r="AZ453" t="e">
        <f>NA()</f>
        <v>#N/A</v>
      </c>
    </row>
    <row r="454" spans="4:52" x14ac:dyDescent="0.3">
      <c r="D454">
        <v>69</v>
      </c>
      <c r="F454">
        <v>68</v>
      </c>
      <c r="G454" s="29">
        <f t="shared" si="209"/>
        <v>54321.388922553109</v>
      </c>
      <c r="H454" s="29">
        <f t="shared" si="209"/>
        <v>71819.567768586145</v>
      </c>
      <c r="I454" s="29">
        <f t="shared" si="209"/>
        <v>67468.883719849298</v>
      </c>
      <c r="J454" s="29">
        <f t="shared" si="209"/>
        <v>64281.271654412987</v>
      </c>
      <c r="K454" s="29">
        <f t="shared" si="209"/>
        <v>8592.4278622391648</v>
      </c>
      <c r="L454" s="30">
        <f t="shared" si="209"/>
        <v>8616.4747144230405</v>
      </c>
      <c r="M454" s="31">
        <f t="shared" si="209"/>
        <v>30839.532067901309</v>
      </c>
      <c r="N454" s="32">
        <f t="shared" si="209"/>
        <v>5931.3128544881201</v>
      </c>
      <c r="O454" s="32">
        <f t="shared" si="209"/>
        <v>0</v>
      </c>
      <c r="P454" s="33">
        <f t="shared" si="209"/>
        <v>125381.42651448198</v>
      </c>
      <c r="Q454" s="33">
        <f t="shared" si="209"/>
        <v>108454.09168566002</v>
      </c>
      <c r="R454" s="33">
        <f t="shared" si="209"/>
        <v>384659.20723872725</v>
      </c>
      <c r="S454" s="34">
        <f t="shared" si="209"/>
        <v>12837.795692508536</v>
      </c>
      <c r="T454" s="34">
        <f t="shared" si="209"/>
        <v>17168.136442211991</v>
      </c>
      <c r="U454" s="35">
        <f t="shared" si="209"/>
        <v>43033.309515106361</v>
      </c>
      <c r="V454" s="35">
        <f t="shared" si="209"/>
        <v>38124.861130569378</v>
      </c>
      <c r="W454" s="36">
        <f t="shared" si="209"/>
        <v>74388.507062651493</v>
      </c>
      <c r="X454" s="36">
        <f t="shared" si="209"/>
        <v>52796.832946536015</v>
      </c>
      <c r="Y454" t="e">
        <f>NA()</f>
        <v>#N/A</v>
      </c>
      <c r="AE454">
        <v>69</v>
      </c>
      <c r="AG454">
        <f t="shared" si="211"/>
        <v>70.618880671460559</v>
      </c>
      <c r="AH454" s="29">
        <f t="shared" si="210"/>
        <v>54791.587825820039</v>
      </c>
      <c r="AI454" s="29">
        <f t="shared" si="210"/>
        <v>73144.869375179856</v>
      </c>
      <c r="AJ454" s="29">
        <f t="shared" si="210"/>
        <v>68616.215260333178</v>
      </c>
      <c r="AK454" s="29">
        <f t="shared" si="210"/>
        <v>65409.113111689701</v>
      </c>
      <c r="AL454" s="29">
        <f t="shared" si="210"/>
        <v>8643.1128834840947</v>
      </c>
      <c r="AM454" s="30">
        <f t="shared" si="210"/>
        <v>8637.7875103478655</v>
      </c>
      <c r="AN454" s="31">
        <f t="shared" si="210"/>
        <v>31526.805079023539</v>
      </c>
      <c r="AO454" s="32">
        <f t="shared" si="210"/>
        <v>6077.5411117491949</v>
      </c>
      <c r="AP454" s="32">
        <f t="shared" si="210"/>
        <v>0</v>
      </c>
      <c r="AQ454" s="33">
        <f t="shared" si="210"/>
        <v>127251.01240089064</v>
      </c>
      <c r="AR454" s="33">
        <f t="shared" si="210"/>
        <v>109527.26418263261</v>
      </c>
      <c r="AS454" s="33">
        <f t="shared" si="210"/>
        <v>385518.78207470739</v>
      </c>
      <c r="AT454" s="34">
        <f t="shared" si="210"/>
        <v>13032.007426344431</v>
      </c>
      <c r="AU454" s="34">
        <f t="shared" si="210"/>
        <v>17429.662614421068</v>
      </c>
      <c r="AV454" s="35">
        <f t="shared" si="210"/>
        <v>43857.850099753145</v>
      </c>
      <c r="AW454" s="35">
        <f t="shared" si="210"/>
        <v>38828.403327173713</v>
      </c>
      <c r="AX454" s="36">
        <f t="shared" si="210"/>
        <v>74824.96566696887</v>
      </c>
      <c r="AY454" s="36">
        <f t="shared" si="210"/>
        <v>53335.096755007209</v>
      </c>
      <c r="AZ454" t="e">
        <f>NA()</f>
        <v>#N/A</v>
      </c>
    </row>
    <row r="455" spans="4:52" x14ac:dyDescent="0.3">
      <c r="D455">
        <v>70</v>
      </c>
      <c r="F455">
        <v>69</v>
      </c>
      <c r="G455" s="29">
        <f t="shared" si="209"/>
        <v>54510.041605611397</v>
      </c>
      <c r="H455" s="29">
        <f t="shared" si="209"/>
        <v>72336.24642356085</v>
      </c>
      <c r="I455" s="29">
        <f t="shared" si="209"/>
        <v>67921.254866048606</v>
      </c>
      <c r="J455" s="29">
        <f t="shared" si="209"/>
        <v>64721.394275694904</v>
      </c>
      <c r="K455" s="29">
        <f t="shared" si="209"/>
        <v>8612.8536786736258</v>
      </c>
      <c r="L455" s="30">
        <f t="shared" si="209"/>
        <v>8625.139486403863</v>
      </c>
      <c r="M455" s="31">
        <f t="shared" si="209"/>
        <v>31107.601896218945</v>
      </c>
      <c r="N455" s="32">
        <f t="shared" si="209"/>
        <v>5988.0412540235666</v>
      </c>
      <c r="O455" s="32">
        <f t="shared" si="209"/>
        <v>0</v>
      </c>
      <c r="P455" s="33">
        <f t="shared" si="209"/>
        <v>126111.76600767241</v>
      </c>
      <c r="Q455" s="33">
        <f t="shared" si="209"/>
        <v>108877.94452732566</v>
      </c>
      <c r="R455" s="33">
        <f t="shared" si="209"/>
        <v>385009.4624480565</v>
      </c>
      <c r="S455" s="34">
        <f t="shared" si="209"/>
        <v>12913.721267654366</v>
      </c>
      <c r="T455" s="34">
        <f t="shared" si="209"/>
        <v>17270.642973375016</v>
      </c>
      <c r="U455" s="35">
        <f t="shared" si="209"/>
        <v>43354.531364143033</v>
      </c>
      <c r="V455" s="35">
        <f t="shared" si="209"/>
        <v>38399.142657308344</v>
      </c>
      <c r="W455" s="36">
        <f t="shared" si="209"/>
        <v>74561.015296588375</v>
      </c>
      <c r="X455" s="36">
        <f t="shared" si="209"/>
        <v>53008.901261362102</v>
      </c>
      <c r="Y455" t="e">
        <f>NA()</f>
        <v>#N/A</v>
      </c>
      <c r="AE455">
        <v>70</v>
      </c>
      <c r="AG455">
        <f t="shared" si="211"/>
        <v>70.837563442472316</v>
      </c>
      <c r="AH455" s="29">
        <f t="shared" si="210"/>
        <v>54827.483083394029</v>
      </c>
      <c r="AI455" s="29">
        <f t="shared" si="210"/>
        <v>73251.520451508317</v>
      </c>
      <c r="AJ455" s="29">
        <f t="shared" si="210"/>
        <v>68706.666429230783</v>
      </c>
      <c r="AK455" s="29">
        <f t="shared" si="210"/>
        <v>65499.716302407178</v>
      </c>
      <c r="AL455" s="29">
        <f t="shared" si="210"/>
        <v>8646.9505083055628</v>
      </c>
      <c r="AM455" s="30">
        <f t="shared" si="210"/>
        <v>8639.374746042231</v>
      </c>
      <c r="AN455" s="31">
        <f t="shared" si="210"/>
        <v>31582.060649224011</v>
      </c>
      <c r="AO455" s="32">
        <f t="shared" si="210"/>
        <v>6089.4125767021496</v>
      </c>
      <c r="AP455" s="32">
        <f t="shared" si="210"/>
        <v>0</v>
      </c>
      <c r="AQ455" s="33">
        <f t="shared" si="210"/>
        <v>127400.92372458294</v>
      </c>
      <c r="AR455" s="33">
        <f t="shared" si="210"/>
        <v>109611.61550301494</v>
      </c>
      <c r="AS455" s="33">
        <f t="shared" si="210"/>
        <v>385582.52225987543</v>
      </c>
      <c r="AT455" s="34">
        <f t="shared" si="210"/>
        <v>13047.558422257045</v>
      </c>
      <c r="AU455" s="34">
        <f t="shared" si="210"/>
        <v>17450.505271933362</v>
      </c>
      <c r="AV455" s="35">
        <f t="shared" si="210"/>
        <v>43924.28945420849</v>
      </c>
      <c r="AW455" s="35">
        <f t="shared" si="210"/>
        <v>38885.0193864662</v>
      </c>
      <c r="AX455" s="36">
        <f t="shared" si="210"/>
        <v>74859.235052294287</v>
      </c>
      <c r="AY455" s="36">
        <f t="shared" si="210"/>
        <v>53377.594783288005</v>
      </c>
      <c r="AZ455" t="e">
        <f>NA()</f>
        <v>#N/A</v>
      </c>
    </row>
    <row r="456" spans="4:52" x14ac:dyDescent="0.3">
      <c r="D456">
        <v>71</v>
      </c>
      <c r="F456">
        <v>70</v>
      </c>
      <c r="G456" s="29">
        <f t="shared" si="209"/>
        <v>54687.301752107363</v>
      </c>
      <c r="H456" s="29">
        <f t="shared" si="209"/>
        <v>72839.740439865098</v>
      </c>
      <c r="I456" s="29">
        <f t="shared" si="209"/>
        <v>68355.86806394771</v>
      </c>
      <c r="J456" s="29">
        <f t="shared" si="209"/>
        <v>65149.765438316732</v>
      </c>
      <c r="K456" s="29">
        <f t="shared" si="209"/>
        <v>8631.9370994498531</v>
      </c>
      <c r="L456" s="30">
        <f t="shared" si="209"/>
        <v>8633.1432334336077</v>
      </c>
      <c r="M456" s="31">
        <f t="shared" si="209"/>
        <v>31368.673366857725</v>
      </c>
      <c r="N456" s="32">
        <f t="shared" si="209"/>
        <v>6043.6640570731979</v>
      </c>
      <c r="O456" s="32">
        <f t="shared" si="209"/>
        <v>0</v>
      </c>
      <c r="P456" s="33">
        <f t="shared" si="209"/>
        <v>126821.66827032156</v>
      </c>
      <c r="Q456" s="33">
        <f t="shared" si="209"/>
        <v>109284.27071093621</v>
      </c>
      <c r="R456" s="33">
        <f t="shared" si="209"/>
        <v>385332.04620357783</v>
      </c>
      <c r="S456" s="34">
        <f t="shared" si="209"/>
        <v>12987.451229253711</v>
      </c>
      <c r="T456" s="34">
        <f t="shared" si="209"/>
        <v>17369.862165131901</v>
      </c>
      <c r="U456" s="35">
        <f t="shared" si="209"/>
        <v>43667.839134610418</v>
      </c>
      <c r="V456" s="35">
        <f t="shared" si="209"/>
        <v>38666.424567744303</v>
      </c>
      <c r="W456" s="36">
        <f t="shared" si="209"/>
        <v>74726.223824958404</v>
      </c>
      <c r="X456" s="36">
        <f t="shared" si="209"/>
        <v>53212.832028562654</v>
      </c>
      <c r="Y456" t="e">
        <f>NA()</f>
        <v>#N/A</v>
      </c>
      <c r="AE456">
        <v>71</v>
      </c>
      <c r="AG456">
        <f t="shared" si="211"/>
        <v>71.039070044546008</v>
      </c>
      <c r="AH456" s="29">
        <f t="shared" si="210"/>
        <v>54860.126882891724</v>
      </c>
      <c r="AI456" s="29">
        <f t="shared" si="210"/>
        <v>73349.259649796863</v>
      </c>
      <c r="AJ456" s="29">
        <f t="shared" si="210"/>
        <v>68789.30868686024</v>
      </c>
      <c r="AK456" s="29">
        <f t="shared" si="210"/>
        <v>65582.727472928105</v>
      </c>
      <c r="AL456" s="29">
        <f t="shared" si="210"/>
        <v>8650.4364080580999</v>
      </c>
      <c r="AM456" s="30">
        <f t="shared" si="210"/>
        <v>8640.8131026021529</v>
      </c>
      <c r="AN456" s="31">
        <f t="shared" si="210"/>
        <v>31632.691524836573</v>
      </c>
      <c r="AO456" s="32">
        <f t="shared" si="210"/>
        <v>6100.3060546755523</v>
      </c>
      <c r="AP456" s="32">
        <f t="shared" si="210"/>
        <v>0</v>
      </c>
      <c r="AQ456" s="33">
        <f t="shared" si="210"/>
        <v>127538.23686435314</v>
      </c>
      <c r="AR456" s="33">
        <f t="shared" si="210"/>
        <v>109688.65289240559</v>
      </c>
      <c r="AS456" s="33">
        <f t="shared" si="210"/>
        <v>385640.24808137963</v>
      </c>
      <c r="AT456" s="34">
        <f t="shared" si="210"/>
        <v>13061.799600767306</v>
      </c>
      <c r="AU456" s="34">
        <f t="shared" si="210"/>
        <v>17469.579135568452</v>
      </c>
      <c r="AV456" s="35">
        <f t="shared" si="210"/>
        <v>43985.188650536074</v>
      </c>
      <c r="AW456" s="35">
        <f t="shared" si="210"/>
        <v>38936.904531120279</v>
      </c>
      <c r="AX456" s="36">
        <f t="shared" si="210"/>
        <v>74890.530452913532</v>
      </c>
      <c r="AY456" s="36">
        <f t="shared" si="210"/>
        <v>53416.433452127174</v>
      </c>
      <c r="AZ456" t="e">
        <f>NA()</f>
        <v>#N/A</v>
      </c>
    </row>
  </sheetData>
  <mergeCells count="4">
    <mergeCell ref="BN53:BO53"/>
    <mergeCell ref="BP53:BQ53"/>
    <mergeCell ref="CE53:CF53"/>
    <mergeCell ref="CR53:CS53"/>
  </mergeCells>
  <pageMargins left="0.7" right="0.7" top="0.75" bottom="0.75" header="0.3" footer="0.3"/>
  <headerFooter>
    <oddHeader>&amp;R&amp;"Calibri"&amp;12&amp;K000000 UNCLASSIFIED - NON CLASSIFIÉ&amp;1#_x000D_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E84"/>
  <sheetViews>
    <sheetView workbookViewId="0"/>
  </sheetViews>
  <sheetFormatPr defaultRowHeight="14.4" x14ac:dyDescent="0.3"/>
  <cols>
    <col min="1" max="1" width="16" customWidth="1"/>
    <col min="3" max="3" width="11.6640625" customWidth="1"/>
    <col min="5" max="6" width="12" customWidth="1"/>
    <col min="7" max="7" width="11" customWidth="1"/>
    <col min="8" max="8" width="12.109375" customWidth="1"/>
    <col min="9" max="9" width="11.5546875" customWidth="1"/>
    <col min="34" max="34" width="9.109375" style="20"/>
    <col min="35" max="35" width="16.44140625" customWidth="1"/>
    <col min="68" max="68" width="9.109375" style="20"/>
    <col min="69" max="69" width="18.33203125" customWidth="1"/>
    <col min="102" max="102" width="9.109375" style="20"/>
    <col min="103" max="103" width="16.6640625" customWidth="1"/>
  </cols>
  <sheetData>
    <row r="1" spans="1:135" x14ac:dyDescent="0.3">
      <c r="A1" s="40" t="s">
        <v>145</v>
      </c>
      <c r="C1" s="59" t="s">
        <v>88</v>
      </c>
      <c r="D1" s="58">
        <v>2</v>
      </c>
      <c r="AK1" s="59" t="s">
        <v>97</v>
      </c>
      <c r="AL1" s="58">
        <v>3</v>
      </c>
      <c r="BS1" s="59" t="s">
        <v>96</v>
      </c>
      <c r="BT1" s="58">
        <v>13</v>
      </c>
      <c r="DA1" s="59" t="s">
        <v>95</v>
      </c>
      <c r="DB1" s="58">
        <v>16</v>
      </c>
    </row>
    <row r="2" spans="1:135" x14ac:dyDescent="0.3">
      <c r="B2" t="s">
        <v>165</v>
      </c>
      <c r="C2" s="106" t="b">
        <v>1</v>
      </c>
      <c r="J2">
        <f>D1</f>
        <v>2</v>
      </c>
      <c r="Q2">
        <f>D1</f>
        <v>2</v>
      </c>
      <c r="X2">
        <f>D1</f>
        <v>2</v>
      </c>
      <c r="AE2">
        <f>D1</f>
        <v>2</v>
      </c>
      <c r="AJ2" t="s">
        <v>165</v>
      </c>
      <c r="AK2" s="106" t="b">
        <v>1</v>
      </c>
      <c r="AR2">
        <f>AL1</f>
        <v>3</v>
      </c>
      <c r="AY2">
        <f>AL1</f>
        <v>3</v>
      </c>
      <c r="BF2">
        <f>AL1</f>
        <v>3</v>
      </c>
      <c r="BM2">
        <f>AL1</f>
        <v>3</v>
      </c>
      <c r="BR2" t="s">
        <v>165</v>
      </c>
      <c r="BS2" s="106" t="b">
        <v>1</v>
      </c>
      <c r="BZ2">
        <f>BT1</f>
        <v>13</v>
      </c>
      <c r="CG2">
        <f>BT1</f>
        <v>13</v>
      </c>
      <c r="CN2">
        <f>BT1</f>
        <v>13</v>
      </c>
      <c r="CU2">
        <f>BT1</f>
        <v>13</v>
      </c>
      <c r="CZ2" t="s">
        <v>165</v>
      </c>
      <c r="DA2" s="106" t="b">
        <v>1</v>
      </c>
      <c r="DH2">
        <f>DB1</f>
        <v>16</v>
      </c>
      <c r="DO2">
        <f>DB1</f>
        <v>16</v>
      </c>
      <c r="DV2">
        <f>DB1</f>
        <v>16</v>
      </c>
      <c r="EC2">
        <f>DB1</f>
        <v>16</v>
      </c>
    </row>
    <row r="3" spans="1:135" x14ac:dyDescent="0.3">
      <c r="A3" s="1" t="s">
        <v>59</v>
      </c>
      <c r="B3" s="1" t="s">
        <v>28</v>
      </c>
      <c r="C3" s="1" t="s">
        <v>89</v>
      </c>
      <c r="D3" s="1"/>
      <c r="E3" s="1" t="s">
        <v>90</v>
      </c>
      <c r="F3" s="1"/>
      <c r="G3" s="1" t="s">
        <v>98</v>
      </c>
      <c r="H3" s="1" t="s">
        <v>100</v>
      </c>
      <c r="I3" s="1" t="s">
        <v>99</v>
      </c>
      <c r="J3" s="1" t="s">
        <v>91</v>
      </c>
      <c r="K3" s="1" t="s">
        <v>54</v>
      </c>
      <c r="L3" s="1" t="s">
        <v>83</v>
      </c>
      <c r="M3" s="1"/>
      <c r="N3" s="1" t="s">
        <v>98</v>
      </c>
      <c r="O3" s="1" t="s">
        <v>100</v>
      </c>
      <c r="P3" s="1" t="s">
        <v>99</v>
      </c>
      <c r="Q3" s="1" t="s">
        <v>92</v>
      </c>
      <c r="R3" s="1" t="s">
        <v>104</v>
      </c>
      <c r="S3" s="1" t="s">
        <v>83</v>
      </c>
      <c r="T3" s="1"/>
      <c r="U3" s="1" t="s">
        <v>98</v>
      </c>
      <c r="V3" s="1" t="s">
        <v>100</v>
      </c>
      <c r="W3" s="1" t="s">
        <v>99</v>
      </c>
      <c r="X3" s="1" t="s">
        <v>93</v>
      </c>
      <c r="Y3" s="1" t="s">
        <v>54</v>
      </c>
      <c r="Z3" s="1" t="s">
        <v>83</v>
      </c>
      <c r="AA3" s="1"/>
      <c r="AB3" s="1" t="s">
        <v>98</v>
      </c>
      <c r="AC3" s="1" t="s">
        <v>100</v>
      </c>
      <c r="AD3" s="1" t="s">
        <v>99</v>
      </c>
      <c r="AE3" s="1" t="s">
        <v>94</v>
      </c>
      <c r="AF3" s="1" t="s">
        <v>104</v>
      </c>
      <c r="AG3" s="1" t="s">
        <v>83</v>
      </c>
      <c r="AI3" s="1" t="s">
        <v>28</v>
      </c>
      <c r="AJ3" s="1" t="s">
        <v>59</v>
      </c>
      <c r="AK3" s="1" t="s">
        <v>89</v>
      </c>
      <c r="AL3" s="1"/>
      <c r="AM3" s="1" t="s">
        <v>90</v>
      </c>
      <c r="AN3" s="1"/>
      <c r="AO3" s="1" t="s">
        <v>98</v>
      </c>
      <c r="AP3" s="1" t="s">
        <v>100</v>
      </c>
      <c r="AQ3" s="1" t="s">
        <v>99</v>
      </c>
      <c r="AR3" s="1" t="s">
        <v>91</v>
      </c>
      <c r="AS3" s="1" t="s">
        <v>54</v>
      </c>
      <c r="AT3" s="1" t="s">
        <v>83</v>
      </c>
      <c r="AU3" s="1"/>
      <c r="AV3" s="1" t="s">
        <v>98</v>
      </c>
      <c r="AW3" s="1" t="s">
        <v>100</v>
      </c>
      <c r="AX3" s="1" t="s">
        <v>99</v>
      </c>
      <c r="AY3" s="1" t="s">
        <v>92</v>
      </c>
      <c r="AZ3" s="1" t="s">
        <v>104</v>
      </c>
      <c r="BA3" s="1" t="s">
        <v>83</v>
      </c>
      <c r="BB3" s="1"/>
      <c r="BC3" s="1" t="s">
        <v>98</v>
      </c>
      <c r="BD3" s="1" t="s">
        <v>100</v>
      </c>
      <c r="BE3" s="1" t="s">
        <v>99</v>
      </c>
      <c r="BF3" s="1" t="s">
        <v>93</v>
      </c>
      <c r="BG3" s="1" t="s">
        <v>54</v>
      </c>
      <c r="BH3" s="1" t="s">
        <v>83</v>
      </c>
      <c r="BI3" s="1"/>
      <c r="BJ3" s="1" t="s">
        <v>98</v>
      </c>
      <c r="BK3" s="1" t="s">
        <v>100</v>
      </c>
      <c r="BL3" s="1" t="s">
        <v>99</v>
      </c>
      <c r="BM3" s="1" t="s">
        <v>94</v>
      </c>
      <c r="BN3" s="1" t="s">
        <v>104</v>
      </c>
      <c r="BO3" s="1" t="s">
        <v>83</v>
      </c>
      <c r="BQ3" s="1" t="s">
        <v>28</v>
      </c>
      <c r="BR3" s="1" t="s">
        <v>59</v>
      </c>
      <c r="BS3" s="1" t="s">
        <v>89</v>
      </c>
      <c r="BT3" s="1"/>
      <c r="BU3" s="1" t="s">
        <v>90</v>
      </c>
      <c r="BV3" s="1"/>
      <c r="BW3" s="1" t="s">
        <v>98</v>
      </c>
      <c r="BX3" s="1" t="s">
        <v>100</v>
      </c>
      <c r="BY3" s="1" t="s">
        <v>99</v>
      </c>
      <c r="BZ3" s="1" t="s">
        <v>91</v>
      </c>
      <c r="CA3" s="1" t="s">
        <v>54</v>
      </c>
      <c r="CB3" s="1" t="s">
        <v>83</v>
      </c>
      <c r="CC3" s="1"/>
      <c r="CD3" s="1" t="s">
        <v>98</v>
      </c>
      <c r="CE3" s="1" t="s">
        <v>100</v>
      </c>
      <c r="CF3" s="1" t="s">
        <v>99</v>
      </c>
      <c r="CG3" s="1" t="s">
        <v>92</v>
      </c>
      <c r="CH3" s="1" t="s">
        <v>104</v>
      </c>
      <c r="CI3" s="1" t="s">
        <v>83</v>
      </c>
      <c r="CJ3" s="1"/>
      <c r="CK3" s="1" t="s">
        <v>98</v>
      </c>
      <c r="CL3" s="1" t="s">
        <v>100</v>
      </c>
      <c r="CM3" s="1" t="s">
        <v>99</v>
      </c>
      <c r="CN3" s="1" t="s">
        <v>93</v>
      </c>
      <c r="CO3" s="1" t="s">
        <v>54</v>
      </c>
      <c r="CP3" s="1" t="s">
        <v>83</v>
      </c>
      <c r="CQ3" s="1"/>
      <c r="CR3" s="1" t="s">
        <v>98</v>
      </c>
      <c r="CS3" s="1" t="s">
        <v>100</v>
      </c>
      <c r="CT3" s="1" t="s">
        <v>99</v>
      </c>
      <c r="CU3" s="1" t="s">
        <v>94</v>
      </c>
      <c r="CV3" s="1" t="s">
        <v>104</v>
      </c>
      <c r="CW3" s="1" t="s">
        <v>83</v>
      </c>
      <c r="CY3" s="1" t="s">
        <v>28</v>
      </c>
      <c r="CZ3" s="1" t="s">
        <v>59</v>
      </c>
      <c r="DA3" s="1" t="s">
        <v>89</v>
      </c>
      <c r="DB3" s="1"/>
      <c r="DC3" s="1" t="s">
        <v>90</v>
      </c>
      <c r="DD3" s="1"/>
      <c r="DE3" s="1" t="s">
        <v>98</v>
      </c>
      <c r="DF3" s="1" t="s">
        <v>100</v>
      </c>
      <c r="DG3" s="1" t="s">
        <v>99</v>
      </c>
      <c r="DH3" s="1" t="s">
        <v>91</v>
      </c>
      <c r="DI3" s="1" t="s">
        <v>54</v>
      </c>
      <c r="DJ3" s="1" t="s">
        <v>83</v>
      </c>
      <c r="DK3" s="1"/>
      <c r="DL3" s="1" t="s">
        <v>98</v>
      </c>
      <c r="DM3" s="1" t="s">
        <v>100</v>
      </c>
      <c r="DN3" s="1" t="s">
        <v>99</v>
      </c>
      <c r="DO3" s="1" t="s">
        <v>92</v>
      </c>
      <c r="DP3" s="1" t="s">
        <v>104</v>
      </c>
      <c r="DQ3" s="1" t="s">
        <v>83</v>
      </c>
      <c r="DR3" s="1"/>
      <c r="DS3" s="1" t="s">
        <v>98</v>
      </c>
      <c r="DT3" s="1" t="s">
        <v>100</v>
      </c>
      <c r="DU3" s="1" t="s">
        <v>99</v>
      </c>
      <c r="DV3" s="1" t="s">
        <v>93</v>
      </c>
      <c r="DW3" s="1" t="s">
        <v>54</v>
      </c>
      <c r="DX3" s="1" t="s">
        <v>83</v>
      </c>
      <c r="DY3" s="1"/>
      <c r="DZ3" s="1" t="s">
        <v>98</v>
      </c>
      <c r="EA3" s="1" t="s">
        <v>100</v>
      </c>
      <c r="EB3" s="1" t="s">
        <v>99</v>
      </c>
      <c r="EC3" s="1" t="s">
        <v>94</v>
      </c>
      <c r="ED3" s="1" t="s">
        <v>104</v>
      </c>
      <c r="EE3" s="1" t="s">
        <v>83</v>
      </c>
    </row>
    <row r="4" spans="1:135" x14ac:dyDescent="0.3">
      <c r="A4">
        <f>IF(C$2=FALSE, NA(), B4-1)</f>
        <v>0</v>
      </c>
      <c r="B4">
        <v>1</v>
      </c>
      <c r="C4">
        <f>IF(Settings!$M$5=1, 'Graph-outputs'!$J4, 'Graph-outputs'!$Q4)</f>
        <v>6.4165671208435322</v>
      </c>
      <c r="E4">
        <f>IF(Settings!$M$5=1, 'Graph-outputs'!$X4, 'Graph-outputs'!$AE4)</f>
        <v>5244.7604645146866</v>
      </c>
      <c r="G4" s="17" t="str">
        <f>IF(AND(ROUND(L4, 1)&gt;=0.1, L3&lt;0.1), 10, "")</f>
        <v/>
      </c>
      <c r="H4" s="66" t="str">
        <f>IF(AND(ROUND(L4, 1)&gt;=0.5, L3&lt;0.5), 50, "")</f>
        <v/>
      </c>
      <c r="I4" s="18" t="str">
        <f>IF(AND(ROUND(L4, 1)&gt;=0.9, L3&lt;0.9), 90, "")</f>
        <v/>
      </c>
      <c r="J4">
        <f>INDEX('Calcs-control1'!$G$86:$X$156,  'Graph-outputs'!$B4, 'Graph-outputs'!J$2)</f>
        <v>0</v>
      </c>
      <c r="K4">
        <f>A4</f>
        <v>0</v>
      </c>
      <c r="L4">
        <f>INDEX('Calcs-control1'!$G$170:$X$240, 'Graph-outputs'!$B4, 'Graph-outputs'!$D$1)</f>
        <v>0</v>
      </c>
      <c r="N4" s="17" t="str">
        <f>IF(AND(ROUND(S4, 1)&gt;=0.1, S3&lt;0.1), 10, "")</f>
        <v/>
      </c>
      <c r="O4" s="66" t="str">
        <f>IF(AND(ROUND(S4, 1)&gt;=0.5, S3&lt;0.5), 50, "")</f>
        <v/>
      </c>
      <c r="P4" s="18" t="str">
        <f>IF(AND(ROUND(S4, 1)&gt;=0.9, S3&lt;0.9), 90, "")</f>
        <v/>
      </c>
      <c r="Q4">
        <f>INDEX('Calcs-control1'!$AH$86:$AY$156,  'Graph-outputs'!$B4, 'Graph-outputs'!Q$2)</f>
        <v>6.4165671208435322</v>
      </c>
      <c r="R4">
        <f>A4</f>
        <v>0</v>
      </c>
      <c r="S4">
        <f>INDEX('Calcs-control1'!$AH$170:$AY$240, 'Graph-outputs'!$B4, 'Graph-outputs'!$Q$2)</f>
        <v>0.67264687879366947</v>
      </c>
      <c r="U4" s="17" t="str">
        <f>IF(AND(ROUND(Z4, 1)&gt;=0.1, Z3&lt;0.1), 10, "")</f>
        <v/>
      </c>
      <c r="V4" s="66" t="str">
        <f>IF(AND(ROUND(Z4, 1)&gt;=0.5, Z3&lt;0.5), 50, "")</f>
        <v/>
      </c>
      <c r="W4" s="18" t="str">
        <f>IF(AND(ROUND(Z4, 1)&gt;=0.9, Z3&lt;0.9), 90, "")</f>
        <v/>
      </c>
      <c r="X4">
        <f>INDEX('Calcs-control1'!$G$386:$X$456,  'Graph-outputs'!$B4, 'Graph-outputs'!X$2)</f>
        <v>0</v>
      </c>
      <c r="Y4">
        <f>A4</f>
        <v>0</v>
      </c>
      <c r="Z4">
        <f>INDEX('Calcs-control1'!$G$170:$X$240, 'Graph-outputs'!$B4, 'Graph-outputs'!$J$2)</f>
        <v>0</v>
      </c>
      <c r="AB4" s="17" t="str">
        <f>IF(AND(ROUND(AG4, 1)&gt;=0.1, AG3&lt;0.1), 10, "")</f>
        <v/>
      </c>
      <c r="AC4" s="66" t="str">
        <f>IF(AND(ROUND(AG4, 1)&gt;=0.5, AG3&lt;0.5), 50, "")</f>
        <v/>
      </c>
      <c r="AD4" s="18" t="str">
        <f>IF(AND(ROUND(AG4, 1)&gt;=0.9, AG3&lt;0.9), 90, "")</f>
        <v/>
      </c>
      <c r="AE4">
        <f>INDEX('Calcs-control1'!$AH$386:$AY$456,  'Graph-outputs'!$B4, 'Graph-outputs'!AE$2)</f>
        <v>5244.7604645146866</v>
      </c>
      <c r="AF4">
        <f>A4</f>
        <v>0</v>
      </c>
      <c r="AG4">
        <f>INDEX('Calcs-control1'!$AH$170:$AY$240, 'Graph-outputs'!$B4, 'Graph-outputs'!$Q$2)</f>
        <v>0.67264687879366947</v>
      </c>
      <c r="AI4">
        <v>1</v>
      </c>
      <c r="AJ4">
        <f>IF(AK$2=FALSE, NA(), AI4-1)</f>
        <v>0</v>
      </c>
      <c r="AK4">
        <f>IF(Settings!$M$5=1, 'Graph-outputs'!$AR4, 'Graph-outputs'!$AY4)</f>
        <v>1.3997005621922347</v>
      </c>
      <c r="AM4">
        <f>IF(Settings!$M$5=1, 'Graph-outputs'!$BF4, 'Graph-outputs'!$BM4)</f>
        <v>571.89648430359875</v>
      </c>
      <c r="AO4" s="17" t="str">
        <f>IF(AND(ROUND(AT4, 1)&gt;=0.1, AT3&lt;0.1), 10, "")</f>
        <v/>
      </c>
      <c r="AP4" s="66" t="str">
        <f>IF(AND(ROUND(AT4, 1)&gt;=0.5, AT3&lt;0.5), 50, "")</f>
        <v/>
      </c>
      <c r="AQ4" s="18" t="str">
        <f>IF(AND(ROUND(AT4, 1)&gt;=0.9, AT3&lt;0.9), 90, "")</f>
        <v/>
      </c>
      <c r="AR4">
        <f>INDEX('Calcs-control2'!$G$86:$Y$156,  'Graph-outputs'!$B4, 'Graph-outputs'!AR$2)</f>
        <v>0</v>
      </c>
      <c r="AS4">
        <f>AJ4</f>
        <v>0</v>
      </c>
      <c r="AT4">
        <f>INDEX('Calcs-control2'!$G$170:$X$240, 'Graph-outputs'!$B4, 'Graph-outputs'!$AL$1)</f>
        <v>0</v>
      </c>
      <c r="AV4" s="17" t="str">
        <f>IF(AND(ROUND(BA4, 1)&gt;=0.1, BA3&lt;0.1), 10, "")</f>
        <v/>
      </c>
      <c r="AW4" s="66" t="str">
        <f>IF(AND(ROUND(BA4, 1)&gt;=0.5, BA3&lt;0.5), 50, "")</f>
        <v/>
      </c>
      <c r="AX4" s="18" t="str">
        <f>IF(AND(ROUND(BA4, 1)&gt;=0.9, BA3&lt;0.9), 90, "")</f>
        <v/>
      </c>
      <c r="AY4">
        <f>INDEX('Calcs-control2'!$AH$86:$AZ$156,  'Graph-outputs'!$B4, 'Graph-outputs'!AY$2)</f>
        <v>1.3997005621922347</v>
      </c>
      <c r="AZ4">
        <f>AJ4</f>
        <v>0</v>
      </c>
      <c r="BA4">
        <f>INDEX('Calcs-control2'!$AH$170:$AY$240, 'Graph-outputs'!$B4, 'Graph-outputs'!$AL$1)</f>
        <v>0</v>
      </c>
      <c r="BC4" s="17" t="str">
        <f>IF(AND(ROUND(BH4, 1)&gt;=0.1, BH3&lt;0.1), 10, "")</f>
        <v/>
      </c>
      <c r="BD4" s="66" t="str">
        <f>IF(AND(ROUND(BH4, 1)&gt;=0.5, BH3&lt;0.5), 50, "")</f>
        <v/>
      </c>
      <c r="BE4" s="18" t="str">
        <f>IF(AND(ROUND(BH4, 1)&gt;=0.9, BH3&lt;0.9), 90, "")</f>
        <v/>
      </c>
      <c r="BF4">
        <f>INDEX('Calcs-control2'!$G$386:$X$456,  'Graph-outputs'!$B4, 'Graph-outputs'!BF$2)</f>
        <v>0</v>
      </c>
      <c r="BG4">
        <f>AJ4</f>
        <v>0</v>
      </c>
      <c r="BH4">
        <f>INDEX('Calcs-control2'!$G$170:$X$240, 'Graph-outputs'!$B4, 'Graph-outputs'!$AL$1)</f>
        <v>0</v>
      </c>
      <c r="BJ4" s="17" t="str">
        <f>IF(AND(ROUND(BO4, 1)&gt;=0.1, BO3&lt;0.1), 10, "")</f>
        <v/>
      </c>
      <c r="BK4" s="66" t="str">
        <f>IF(AND(ROUND(BO4, 1)&gt;=0.5, BO3&lt;0.5), 50, "")</f>
        <v/>
      </c>
      <c r="BL4" s="18" t="str">
        <f>IF(AND(ROUND(BO4, 1)&gt;=0.9, BO3&lt;0.9), 90, "")</f>
        <v/>
      </c>
      <c r="BM4">
        <f>INDEX('Calcs-control2'!$AH$386:$AY$456,  'Graph-outputs'!$B4, 'Graph-outputs'!BM$2)</f>
        <v>571.89648430359875</v>
      </c>
      <c r="BN4">
        <f>AJ4</f>
        <v>0</v>
      </c>
      <c r="BO4">
        <f>INDEX('Calcs-control2'!$AH$170:$AY$240, 'Graph-outputs'!$B4, 'Graph-outputs'!$AL$1)</f>
        <v>0</v>
      </c>
      <c r="BQ4">
        <v>1</v>
      </c>
      <c r="BR4">
        <f>IF(BS$2=FALSE, NA(), BQ4-1)</f>
        <v>0</v>
      </c>
      <c r="BS4">
        <f>IF(Settings!$M$5=1, 'Graph-outputs'!$BZ4, 'Graph-outputs'!$CG4)</f>
        <v>3.2516213075916895</v>
      </c>
      <c r="BU4">
        <f>IF(Settings!$M$5=1, 'Graph-outputs'!$CN4, 'Graph-outputs'!$CU4)</f>
        <v>390.19455691100273</v>
      </c>
      <c r="BW4" s="17" t="str">
        <f>IF(AND(ROUND(CB4, 1)&gt;=0.1, CB3&lt;0.1), 10, "")</f>
        <v/>
      </c>
      <c r="BX4" s="66" t="str">
        <f>IF(AND(ROUND(CB4, 1)&gt;=0.5, CB3&lt;0.5), 50, "")</f>
        <v/>
      </c>
      <c r="BY4" s="18" t="str">
        <f>IF(AND(ROUND(CB4, 1)&gt;=0.9, CB3&lt;0.9), 90, "")</f>
        <v/>
      </c>
      <c r="BZ4">
        <f>INDEX('Calcs-control3'!$G$86:$Y$156,  'Graph-outputs'!$B4, 'Graph-outputs'!BZ$2)</f>
        <v>0</v>
      </c>
      <c r="CA4">
        <f>BR4</f>
        <v>0</v>
      </c>
      <c r="CB4">
        <f>INDEX('Calcs-control3'!$G$170:$X$240, 'Graph-outputs'!$B4, 'Graph-outputs'!$BT$1)</f>
        <v>0</v>
      </c>
      <c r="CD4" s="17" t="str">
        <f>IF(AND(ROUND(CI4, 1)&gt;=0.1, CI3&lt;0.1), 10, "")</f>
        <v/>
      </c>
      <c r="CE4" s="66" t="str">
        <f>IF(AND(ROUND(CI4, 1)&gt;=0.5, CI3&lt;0.5), 50, "")</f>
        <v/>
      </c>
      <c r="CF4" s="18" t="str">
        <f>IF(AND(ROUND(CI4, 1)&gt;=0.9, CI3&lt;0.9), 90, "")</f>
        <v/>
      </c>
      <c r="CG4">
        <f>INDEX('Calcs-control3'!$AH$86:$AZ$156,  'Graph-outputs'!$B4, 'Graph-outputs'!CG$2)</f>
        <v>3.2516213075916895</v>
      </c>
      <c r="CH4">
        <f>BR4</f>
        <v>0</v>
      </c>
      <c r="CI4">
        <f>INDEX('Calcs-control3'!$AH$170:$AY$240, 'Graph-outputs'!$B4, 'Graph-outputs'!$BT$1)</f>
        <v>0</v>
      </c>
      <c r="CK4" s="17" t="str">
        <f>IF(AND(ROUND(CP4, 1)&gt;=0.1, CP3&lt;0.1), 10, "")</f>
        <v/>
      </c>
      <c r="CL4" s="66" t="str">
        <f>IF(AND(ROUND(CP4, 1)&gt;=0.5, CP3&lt;0.5), 50, "")</f>
        <v/>
      </c>
      <c r="CM4" s="18" t="str">
        <f>IF(AND(ROUND(CP4, 1)&gt;=0.9, CP3&lt;0.9), 90, "")</f>
        <v/>
      </c>
      <c r="CN4">
        <f>INDEX('Calcs-control3'!$G$386:$X$456,  'Graph-outputs'!$B4, 'Graph-outputs'!CN$2)</f>
        <v>0</v>
      </c>
      <c r="CO4">
        <f>BR4</f>
        <v>0</v>
      </c>
      <c r="CP4">
        <f>INDEX('Calcs-control3'!$G$170:$X$240, 'Graph-outputs'!$B4, 'Graph-outputs'!$BT$1)</f>
        <v>0</v>
      </c>
      <c r="CR4" s="17" t="str">
        <f>IF(AND(ROUND(CW4, 1)&gt;=0.1, CW3&lt;0.1), 10, "")</f>
        <v/>
      </c>
      <c r="CS4" s="66" t="str">
        <f>IF(AND(ROUND(CW4, 1)&gt;=0.5, CW3&lt;0.5), 50, "")</f>
        <v/>
      </c>
      <c r="CT4" s="18" t="str">
        <f>IF(AND(ROUND(CW4, 1)&gt;=0.9, CW3&lt;0.9), 90, "")</f>
        <v/>
      </c>
      <c r="CU4">
        <f>INDEX('Calcs-control3'!$AH$386:$AY$456,  'Graph-outputs'!$B4, 'Graph-outputs'!CU$2)</f>
        <v>390.19455691100273</v>
      </c>
      <c r="CV4">
        <f>BR4</f>
        <v>0</v>
      </c>
      <c r="CW4">
        <f>INDEX('Calcs-control3'!$AH$170:$AY$240, 'Graph-outputs'!$B4, 'Graph-outputs'!$BT$1)</f>
        <v>0</v>
      </c>
      <c r="CY4">
        <v>1</v>
      </c>
      <c r="CZ4">
        <f>IF($DA$2=FALSE, NA(), CY4-1)</f>
        <v>0</v>
      </c>
      <c r="DA4">
        <f>IF(Settings!$M$5=1, 'Graph-outputs'!$DH4, 'Graph-outputs'!$DO4)</f>
        <v>4.5092145738322449</v>
      </c>
      <c r="DC4">
        <f>IF(Settings!$M$5=1, 'Graph-outputs'!$DV4, 'Graph-outputs'!$EC4)</f>
        <v>2348.3150078837411</v>
      </c>
      <c r="DE4" s="17" t="str">
        <f>IF(AND(ROUND(DJ4, 1)&gt;=0.1, DJ3&lt;0.1), 10, "")</f>
        <v/>
      </c>
      <c r="DF4" s="66" t="str">
        <f>IF(AND(ROUND(DJ4, 1)&gt;=0.5, DJ3&lt;0.5), 50, "")</f>
        <v/>
      </c>
      <c r="DG4" s="18" t="str">
        <f>IF(AND(ROUND(DJ4, 1)&gt;=0.9, DJ3&lt;0.9), 90, "")</f>
        <v/>
      </c>
      <c r="DH4">
        <f>INDEX('Calcs-control4'!$G$86:$X$156,  'Graph-outputs'!$B4, 'Graph-outputs'!DH$2)</f>
        <v>0</v>
      </c>
      <c r="DI4">
        <f>CZ4</f>
        <v>0</v>
      </c>
      <c r="DJ4">
        <f>INDEX('Calcs-control4'!$G$170:$X$240, 'Graph-outputs'!$B4, 'Graph-outputs'!$DB$1)</f>
        <v>0</v>
      </c>
      <c r="DL4" s="17" t="str">
        <f>IF(AND(ROUND(DQ4, 1)&gt;=0.1, DQ3&lt;0.1), 10, "")</f>
        <v/>
      </c>
      <c r="DM4" s="66" t="str">
        <f>IF(AND(ROUND(DQ4, 1)&gt;=0.5, DQ3&lt;0.5), 50, "")</f>
        <v/>
      </c>
      <c r="DN4" s="18" t="str">
        <f>IF(AND(ROUND(DQ4, 1)&gt;=0.9, DQ3&lt;0.9), 90, "")</f>
        <v/>
      </c>
      <c r="DO4">
        <f>INDEX('Calcs-control4'!$AH$86:$AY$156,  'Graph-outputs'!$B4, 'Graph-outputs'!DO$2)</f>
        <v>4.5092145738322449</v>
      </c>
      <c r="DP4">
        <f>CZ4</f>
        <v>0</v>
      </c>
      <c r="DQ4">
        <f>INDEX('Calcs-control4'!$AH$170:$AY$240, 'Graph-outputs'!$B4, 'Graph-outputs'!$DB$1)</f>
        <v>0</v>
      </c>
      <c r="DS4" s="17" t="str">
        <f>IF(AND(ROUND(DX4, 1)&gt;=0.1, DX3&lt;0.1), 10, "")</f>
        <v/>
      </c>
      <c r="DT4" s="66" t="str">
        <f>IF(AND(ROUND(DX4, 1)&gt;=0.5, DX3&lt;0.5), 50, "")</f>
        <v/>
      </c>
      <c r="DU4" s="18" t="str">
        <f>IF(AND(ROUND(DX4, 1)&gt;=0.9, DX3&lt;0.9), 90, "")</f>
        <v/>
      </c>
      <c r="DV4">
        <f>INDEX('Calcs-control4'!$G$386:$X$456,  'Graph-outputs'!$B4, 'Graph-outputs'!DV$2)</f>
        <v>0</v>
      </c>
      <c r="DW4">
        <f>CZ4</f>
        <v>0</v>
      </c>
      <c r="DX4">
        <f>INDEX('Calcs-control4'!$G$170:$X$240, 'Graph-outputs'!$B4, 'Graph-outputs'!$DB$1)</f>
        <v>0</v>
      </c>
      <c r="DZ4" s="17" t="str">
        <f>IF(AND(ROUND(EE4, 1)&gt;=0.1, EE3&lt;0.1), 10, "")</f>
        <v/>
      </c>
      <c r="EA4" s="66" t="str">
        <f>IF(AND(ROUND(EE4, 1)&gt;=0.5, EE3&lt;0.5), 50, "")</f>
        <v/>
      </c>
      <c r="EB4" s="18" t="str">
        <f>IF(AND(ROUND(EE4, 1)&gt;=0.9, EE3&lt;0.9), 90, "")</f>
        <v/>
      </c>
      <c r="EC4">
        <f>INDEX('Calcs-control4'!$AH$386:$AY$456,  'Graph-outputs'!$B4, 'Graph-outputs'!EC$2)</f>
        <v>2348.3150078837411</v>
      </c>
      <c r="ED4">
        <f>CZ4</f>
        <v>0</v>
      </c>
      <c r="EE4">
        <f>INDEX('Calcs-control4'!$AH$170:$AY$240, 'Graph-outputs'!$B4, 'Graph-outputs'!$DB$1)</f>
        <v>0</v>
      </c>
    </row>
    <row r="5" spans="1:135" x14ac:dyDescent="0.3">
      <c r="A5">
        <f t="shared" ref="A5:A68" si="0">IF(C$2=FALSE, NA(), B5-1)</f>
        <v>1</v>
      </c>
      <c r="B5">
        <v>2</v>
      </c>
      <c r="C5">
        <f>IF(Settings!$M$5=1, 'Graph-outputs'!$J5, 'Graph-outputs'!$Q5)</f>
        <v>6.875601978326249</v>
      </c>
      <c r="E5">
        <f>IF(Settings!$M$5=1, 'Graph-outputs'!$X5, 'Graph-outputs'!$AE5)</f>
        <v>5674.0891581588303</v>
      </c>
      <c r="G5" s="19" t="str">
        <f t="shared" ref="G5:G68" si="1">IF(AND(ROUND(L5, 1)&gt;=0.1, ROUND(L4, 1)&lt;0.1), 10, "")</f>
        <v/>
      </c>
      <c r="H5" t="str">
        <f t="shared" ref="H5:H68" si="2">IF(AND(ROUND(L5, 1)&gt;=0.5, ROUND(L4, 1)&lt;0.5), 50, "")</f>
        <v/>
      </c>
      <c r="I5" s="20" t="str">
        <f t="shared" ref="I5:I68" si="3">IF(AND(ROUND(L5, 1)&gt;=0.9, ROUND(L4, 1)&lt;0.9), 90, "")</f>
        <v/>
      </c>
      <c r="J5">
        <f>INDEX('Calcs-control1'!$G$86:$X$156,  'Graph-outputs'!$B5, 'Graph-outputs'!J$2)</f>
        <v>0.47175640034775951</v>
      </c>
      <c r="K5">
        <f t="shared" ref="K5:K68" si="4">A5</f>
        <v>1</v>
      </c>
      <c r="L5">
        <f>INDEX('Calcs-control1'!$G$170:$X$240, 'Graph-outputs'!$B5, 'Graph-outputs'!$D$1)</f>
        <v>0</v>
      </c>
      <c r="N5" s="19" t="str">
        <f t="shared" ref="N5:N68" si="5">IF(AND(ROUND(S5, 1)&gt;=0.1, ROUND(S4, 1)&lt;0.1), 10, "")</f>
        <v/>
      </c>
      <c r="O5" t="str">
        <f t="shared" ref="O5:O68" si="6">IF(AND(ROUND(S5, 1)&gt;=0.5, ROUND(S4, 1)&lt;0.5), 50, "")</f>
        <v/>
      </c>
      <c r="P5" s="20" t="str">
        <f t="shared" ref="P5:P68" si="7">IF(AND(ROUND(S5, 1)&gt;=0.9, ROUND(S4, 1)&lt;0.9), 90, "")</f>
        <v/>
      </c>
      <c r="Q5">
        <f>INDEX('Calcs-control1'!$AH$86:$AY$156,  'Graph-outputs'!$B5, 'Graph-outputs'!Q$2)</f>
        <v>6.875601978326249</v>
      </c>
      <c r="R5">
        <f t="shared" ref="R5:R68" si="8">A5</f>
        <v>1</v>
      </c>
      <c r="S5">
        <f>INDEX('Calcs-control1'!$AH$170:$AY$240, 'Graph-outputs'!$B5, 'Graph-outputs'!$Q$2)</f>
        <v>0.705446263780098</v>
      </c>
      <c r="U5" s="19" t="str">
        <f t="shared" ref="U5:U68" si="9">IF(AND(ROUND(Z5, 1)&gt;=0.1, ROUND(Z4, 1)&lt;0.1), 10, "")</f>
        <v/>
      </c>
      <c r="V5" t="str">
        <f t="shared" ref="V5:V68" si="10">IF(AND(ROUND(Z5, 1)&gt;=0.5, ROUND(Z4, 1)&lt;0.5), 50, "")</f>
        <v/>
      </c>
      <c r="W5" s="20" t="str">
        <f t="shared" ref="W5:W68" si="11">IF(AND(ROUND(Z5, 1)&gt;=0.9, ROUND(Z4, 1)&lt;0.9), 90, "")</f>
        <v/>
      </c>
      <c r="X5">
        <f>INDEX('Calcs-control1'!$G$386:$X$456,  'Graph-outputs'!$B5, 'Graph-outputs'!X$2)</f>
        <v>309.4451654718477</v>
      </c>
      <c r="Y5">
        <f t="shared" ref="Y5:Y68" si="12">A5</f>
        <v>1</v>
      </c>
      <c r="Z5">
        <f>INDEX('Calcs-control1'!$G$170:$X$240, 'Graph-outputs'!$B5, 'Graph-outputs'!$J$2)</f>
        <v>0</v>
      </c>
      <c r="AB5" s="19" t="str">
        <f t="shared" ref="AB5:AB68" si="13">IF(AND(ROUND(AG5, 1)&gt;=0.1, ROUND(AG4, 1)&lt;0.1), 10, "")</f>
        <v/>
      </c>
      <c r="AC5" t="str">
        <f t="shared" ref="AC5:AC68" si="14">IF(AND(ROUND(AG5, 1)&gt;=0.5, ROUND(AG4, 1)&lt;0.5), 50, "")</f>
        <v/>
      </c>
      <c r="AD5" s="20" t="str">
        <f t="shared" ref="AD5:AD68" si="15">IF(AND(ROUND(AG5, 1)&gt;=0.9, ROUND(AG4, 1)&lt;0.9), 90, "")</f>
        <v/>
      </c>
      <c r="AE5">
        <f>INDEX('Calcs-control1'!$AH$386:$AY$456,  'Graph-outputs'!$B5, 'Graph-outputs'!AE$2)</f>
        <v>5674.0891581588303</v>
      </c>
      <c r="AF5">
        <f t="shared" ref="AF5:AF68" si="16">A5</f>
        <v>1</v>
      </c>
      <c r="AG5">
        <f>INDEX('Calcs-control1'!$AH$170:$AY$240, 'Graph-outputs'!$B5, 'Graph-outputs'!$Q$2)</f>
        <v>0.705446263780098</v>
      </c>
      <c r="AI5">
        <v>2</v>
      </c>
      <c r="AJ5">
        <f t="shared" ref="AJ5:AJ68" si="17">IF(AK$2=FALSE, NA(), AI5-1)</f>
        <v>1</v>
      </c>
      <c r="AK5">
        <f>IF(Settings!$M$5=1, 'Graph-outputs'!$AR5, 'Graph-outputs'!$AY5)</f>
        <v>1.5957605741061704</v>
      </c>
      <c r="AM5">
        <f>IF(Settings!$M$5=1, 'Graph-outputs'!$BF5, 'Graph-outputs'!$BM5)</f>
        <v>652.0036404731211</v>
      </c>
      <c r="AO5" s="19" t="str">
        <f t="shared" ref="AO5:AO68" si="18">IF(AND(ROUND(AT5, 1)&gt;=0.1, ROUND(AT4, 1)&lt;0.1), 10, "")</f>
        <v/>
      </c>
      <c r="AP5" t="str">
        <f t="shared" ref="AP5:AP68" si="19">IF(AND(ROUND(AT5, 1)&gt;=0.5, ROUND(AT4, 1)&lt;0.5), 50, "")</f>
        <v/>
      </c>
      <c r="AQ5" s="20" t="str">
        <f t="shared" ref="AQ5:AQ68" si="20">IF(AND(ROUND(AT5, 1)&gt;=0.9, ROUND(AT4, 1)&lt;0.9), 90, "")</f>
        <v/>
      </c>
      <c r="AR5">
        <f>INDEX('Calcs-control2'!$G$86:$Y$156,  'Graph-outputs'!$B5, 'Graph-outputs'!AR$2)</f>
        <v>8.5220270650388941E-3</v>
      </c>
      <c r="AS5">
        <f t="shared" ref="AS5:AS68" si="21">AJ5</f>
        <v>1</v>
      </c>
      <c r="AT5">
        <f>INDEX('Calcs-control2'!$G$170:$X$240, 'Graph-outputs'!$B5, 'Graph-outputs'!$AL$1)</f>
        <v>0</v>
      </c>
      <c r="AV5" s="19" t="str">
        <f t="shared" ref="AV5:AV68" si="22">IF(AND(ROUND(BA5, 1)&gt;=0.1, ROUND(BA4, 1)&lt;0.1), 10, "")</f>
        <v/>
      </c>
      <c r="AW5" t="str">
        <f t="shared" ref="AW5:AW68" si="23">IF(AND(ROUND(BA5, 1)&gt;=0.5, ROUND(BA4, 1)&lt;0.5), 50, "")</f>
        <v/>
      </c>
      <c r="AX5" s="20" t="str">
        <f t="shared" ref="AX5:AX68" si="24">IF(AND(ROUND(BA5, 1)&gt;=0.9, ROUND(BA4, 1)&lt;0.9), 90, "")</f>
        <v/>
      </c>
      <c r="AY5">
        <f>INDEX('Calcs-control2'!$AH$86:$AZ$156,  'Graph-outputs'!$B5, 'Graph-outputs'!AY$2)</f>
        <v>1.5957605741061704</v>
      </c>
      <c r="AZ5">
        <f t="shared" ref="AZ5:AZ68" si="25">AJ5</f>
        <v>1</v>
      </c>
      <c r="BA5">
        <f>INDEX('Calcs-control2'!$AH$170:$AY$240, 'Graph-outputs'!$B5, 'Graph-outputs'!$AL$1)</f>
        <v>0</v>
      </c>
      <c r="BC5" s="19" t="str">
        <f t="shared" ref="BC5:BC68" si="26">IF(AND(ROUND(BH5, 1)&gt;=0.1, ROUND(BH4, 1)&lt;0.1), 10, "")</f>
        <v/>
      </c>
      <c r="BD5" t="str">
        <f t="shared" ref="BD5:BD68" si="27">IF(AND(ROUND(BH5, 1)&gt;=0.5, ROUND(BH4, 1)&lt;0.5), 50, "")</f>
        <v/>
      </c>
      <c r="BE5" s="20" t="str">
        <f t="shared" ref="BE5:BE68" si="28">IF(AND(ROUND(BH5, 1)&gt;=0.9, ROUND(BH4, 1)&lt;0.9), 90, "")</f>
        <v/>
      </c>
      <c r="BF5">
        <f>INDEX('Calcs-control2'!$G$386:$X$456,  'Graph-outputs'!$B5, 'Graph-outputs'!BF$2)</f>
        <v>3.4819713939405448</v>
      </c>
      <c r="BG5">
        <f t="shared" ref="BG5:BG68" si="29">AJ5</f>
        <v>1</v>
      </c>
      <c r="BH5">
        <f>INDEX('Calcs-control2'!$G$170:$X$240, 'Graph-outputs'!$B5, 'Graph-outputs'!$AL$1)</f>
        <v>0</v>
      </c>
      <c r="BJ5" s="19" t="str">
        <f t="shared" ref="BJ5:BJ68" si="30">IF(AND(ROUND(BO5, 1)&gt;=0.1, ROUND(BO4, 1)&lt;0.1), 10, "")</f>
        <v/>
      </c>
      <c r="BK5" t="str">
        <f t="shared" ref="BK5:BK68" si="31">IF(AND(ROUND(BO5, 1)&gt;=0.5, ROUND(BO4, 1)&lt;0.5), 50, "")</f>
        <v/>
      </c>
      <c r="BL5" s="20" t="str">
        <f t="shared" ref="BL5:BL68" si="32">IF(AND(ROUND(BO5, 1)&gt;=0.9, ROUND(BO4, 1)&lt;0.9), 90, "")</f>
        <v/>
      </c>
      <c r="BM5">
        <f>INDEX('Calcs-control2'!$AH$386:$AY$456,  'Graph-outputs'!$B5, 'Graph-outputs'!BM$2)</f>
        <v>652.0036404731211</v>
      </c>
      <c r="BN5">
        <f t="shared" ref="BN5:BN68" si="33">AJ5</f>
        <v>1</v>
      </c>
      <c r="BO5">
        <f>INDEX('Calcs-control2'!$AH$170:$AY$240, 'Graph-outputs'!$B5, 'Graph-outputs'!$AL$1)</f>
        <v>0</v>
      </c>
      <c r="BQ5">
        <v>2</v>
      </c>
      <c r="BR5">
        <f t="shared" ref="BR5:BR68" si="34">IF(BS$2=FALSE, NA(), BQ5-1)</f>
        <v>1</v>
      </c>
      <c r="BS5">
        <f>IF(Settings!$M$5=1, 'Graph-outputs'!$BZ5, 'Graph-outputs'!$CG5)</f>
        <v>3.4662107182870243</v>
      </c>
      <c r="BU5">
        <f>IF(Settings!$M$5=1, 'Graph-outputs'!$CN5, 'Graph-outputs'!$CU5)</f>
        <v>415.94528619444293</v>
      </c>
      <c r="BW5" s="19" t="str">
        <f t="shared" ref="BW5:BW68" si="35">IF(AND(ROUND(CB5, 1)&gt;=0.1, ROUND(CB4, 1)&lt;0.1), 10, "")</f>
        <v/>
      </c>
      <c r="BX5" t="str">
        <f t="shared" ref="BX5:BX68" si="36">IF(AND(ROUND(CB5, 1)&gt;=0.5, ROUND(CB4, 1)&lt;0.5), 50, "")</f>
        <v/>
      </c>
      <c r="BY5" s="20" t="str">
        <f t="shared" ref="BY5:BY68" si="37">IF(AND(ROUND(CB5, 1)&gt;=0.9, ROUND(CB4, 1)&lt;0.9), 90, "")</f>
        <v/>
      </c>
      <c r="BZ5">
        <f>INDEX('Calcs-control3'!$G$86:$Y$156,  'Graph-outputs'!$B5, 'Graph-outputs'!BZ$2)</f>
        <v>0.28726990009627507</v>
      </c>
      <c r="CA5">
        <f t="shared" ref="CA5:CA68" si="38">BR5</f>
        <v>1</v>
      </c>
      <c r="CB5">
        <f>INDEX('Calcs-control3'!$G$170:$X$240, 'Graph-outputs'!$B5, 'Graph-outputs'!$BT$1)</f>
        <v>0</v>
      </c>
      <c r="CD5" s="19" t="str">
        <f t="shared" ref="CD5:CD68" si="39">IF(AND(ROUND(CI5, 1)&gt;=0.1, ROUND(CI4, 1)&lt;0.1), 10, "")</f>
        <v/>
      </c>
      <c r="CE5" t="str">
        <f t="shared" ref="CE5:CE68" si="40">IF(AND(ROUND(CI5, 1)&gt;=0.5, ROUND(CI4, 1)&lt;0.5), 50, "")</f>
        <v/>
      </c>
      <c r="CF5" s="20" t="str">
        <f t="shared" ref="CF5:CF68" si="41">IF(AND(ROUND(CI5, 1)&gt;=0.9, ROUND(CI4, 1)&lt;0.9), 90, "")</f>
        <v/>
      </c>
      <c r="CG5">
        <f>INDEX('Calcs-control3'!$AH$86:$AZ$156,  'Graph-outputs'!$B5, 'Graph-outputs'!CG$2)</f>
        <v>3.4662107182870243</v>
      </c>
      <c r="CH5">
        <f t="shared" ref="CH5:CH68" si="42">BR5</f>
        <v>1</v>
      </c>
      <c r="CI5">
        <f>INDEX('Calcs-control3'!$AH$170:$AY$240, 'Graph-outputs'!$B5, 'Graph-outputs'!$BT$1)</f>
        <v>0</v>
      </c>
      <c r="CK5" s="19" t="str">
        <f t="shared" ref="CK5:CK68" si="43">IF(AND(ROUND(CP5, 1)&gt;=0.1, ROUND(CP4, 1)&lt;0.1), 10, "")</f>
        <v/>
      </c>
      <c r="CL5" t="str">
        <f t="shared" ref="CL5:CL68" si="44">IF(AND(ROUND(CP5, 1)&gt;=0.5, ROUND(CP4, 1)&lt;0.5), 50, "")</f>
        <v/>
      </c>
      <c r="CM5" s="20" t="str">
        <f t="shared" ref="CM5:CM68" si="45">IF(AND(ROUND(CP5, 1)&gt;=0.9, ROUND(CP4, 1)&lt;0.9), 90, "")</f>
        <v/>
      </c>
      <c r="CN5">
        <f>INDEX('Calcs-control3'!$G$386:$X$456,  'Graph-outputs'!$B5, 'Graph-outputs'!CN$2)</f>
        <v>34.472388011553008</v>
      </c>
      <c r="CO5">
        <f t="shared" ref="CO5:CO68" si="46">BR5</f>
        <v>1</v>
      </c>
      <c r="CP5">
        <f>INDEX('Calcs-control3'!$G$170:$X$240, 'Graph-outputs'!$B5, 'Graph-outputs'!$BT$1)</f>
        <v>0</v>
      </c>
      <c r="CR5" s="19" t="str">
        <f t="shared" ref="CR5:CR68" si="47">IF(AND(ROUND(CW5, 1)&gt;=0.1, ROUND(CW4, 1)&lt;0.1), 10, "")</f>
        <v/>
      </c>
      <c r="CS5" t="str">
        <f t="shared" ref="CS5:CS68" si="48">IF(AND(ROUND(CW5, 1)&gt;=0.5, ROUND(CW4, 1)&lt;0.5), 50, "")</f>
        <v/>
      </c>
      <c r="CT5" s="20" t="str">
        <f t="shared" ref="CT5:CT68" si="49">IF(AND(ROUND(CW5, 1)&gt;=0.9, ROUND(CW4, 1)&lt;0.9), 90, "")</f>
        <v/>
      </c>
      <c r="CU5">
        <f>INDEX('Calcs-control3'!$AH$386:$AY$456,  'Graph-outputs'!$B5, 'Graph-outputs'!CU$2)</f>
        <v>415.94528619444293</v>
      </c>
      <c r="CV5">
        <f t="shared" ref="CV5:CV68" si="50">BR5</f>
        <v>1</v>
      </c>
      <c r="CW5">
        <f>INDEX('Calcs-control3'!$AH$170:$AY$240, 'Graph-outputs'!$B5, 'Graph-outputs'!$BT$1)</f>
        <v>0</v>
      </c>
      <c r="CY5">
        <v>2</v>
      </c>
      <c r="CZ5">
        <f t="shared" ref="CZ5:CZ68" si="51">IF($DA$2=FALSE, NA(), CY5-1)</f>
        <v>1</v>
      </c>
      <c r="DA5">
        <f>IF(Settings!$M$5=1, 'Graph-outputs'!$DH5, 'Graph-outputs'!$DO5)</f>
        <v>4.8317993189577608</v>
      </c>
      <c r="DC5">
        <f>IF(Settings!$M$5=1, 'Graph-outputs'!$DV5, 'Graph-outputs'!$EC5)</f>
        <v>2516.3111380055329</v>
      </c>
      <c r="DE5" s="19" t="str">
        <f t="shared" ref="DE5:DE68" si="52">IF(AND(ROUND(DJ5, 1)&gt;=0.1, ROUND(DJ4, 1)&lt;0.1), 10, "")</f>
        <v/>
      </c>
      <c r="DF5" t="str">
        <f t="shared" ref="DF5:DF68" si="53">IF(AND(ROUND(DJ5, 1)&gt;=0.5, ROUND(DJ4, 1)&lt;0.5), 50, "")</f>
        <v/>
      </c>
      <c r="DG5" s="20" t="str">
        <f t="shared" ref="DG5:DG68" si="54">IF(AND(ROUND(DJ5, 1)&gt;=0.9, ROUND(DJ4, 1)&lt;0.9), 90, "")</f>
        <v/>
      </c>
      <c r="DH5">
        <f>INDEX('Calcs-control4'!$G$86:$X$156,  'Graph-outputs'!$B5, 'Graph-outputs'!DH$2)</f>
        <v>0.33152475391967917</v>
      </c>
      <c r="DI5">
        <f t="shared" ref="DI5:DI68" si="55">CZ5</f>
        <v>1</v>
      </c>
      <c r="DJ5">
        <f>INDEX('Calcs-control4'!$G$170:$X$240, 'Graph-outputs'!$B5, 'Graph-outputs'!$DB$1)</f>
        <v>0</v>
      </c>
      <c r="DL5" s="19" t="str">
        <f t="shared" ref="DL5:DL68" si="56">IF(AND(ROUND(DQ5, 1)&gt;=0.1, ROUND(DQ4, 1)&lt;0.1), 10, "")</f>
        <v/>
      </c>
      <c r="DM5" t="str">
        <f t="shared" ref="DM5:DM68" si="57">IF(AND(ROUND(DQ5, 1)&gt;=0.5, ROUND(DQ4, 1)&lt;0.5), 50, "")</f>
        <v/>
      </c>
      <c r="DN5" s="20" t="str">
        <f t="shared" ref="DN5:DN68" si="58">IF(AND(ROUND(DQ5, 1)&gt;=0.9, ROUND(DQ4, 1)&lt;0.9), 90, "")</f>
        <v/>
      </c>
      <c r="DO5">
        <f>INDEX('Calcs-control4'!$AH$86:$AY$156,  'Graph-outputs'!$B5, 'Graph-outputs'!DO$2)</f>
        <v>4.8317993189577608</v>
      </c>
      <c r="DP5">
        <f t="shared" ref="DP5:DP68" si="59">CZ5</f>
        <v>1</v>
      </c>
      <c r="DQ5">
        <f>INDEX('Calcs-control4'!$AH$170:$AY$240, 'Graph-outputs'!$B5, 'Graph-outputs'!$DB$1)</f>
        <v>0</v>
      </c>
      <c r="DS5" s="19" t="str">
        <f t="shared" ref="DS5:DS68" si="60">IF(AND(ROUND(DX5, 1)&gt;=0.1, ROUND(DX4, 1)&lt;0.1), 10, "")</f>
        <v/>
      </c>
      <c r="DT5" t="str">
        <f t="shared" ref="DT5:DT68" si="61">IF(AND(ROUND(DX5, 1)&gt;=0.5, ROUND(DX4, 1)&lt;0.5), 50, "")</f>
        <v/>
      </c>
      <c r="DU5" s="20" t="str">
        <f t="shared" ref="DU5:DU68" si="62">IF(AND(ROUND(DX5, 1)&gt;=0.9, ROUND(DX4, 1)&lt;0.9), 90, "")</f>
        <v/>
      </c>
      <c r="DV5">
        <f>INDEX('Calcs-control4'!$G$386:$X$456,  'Graph-outputs'!$B5, 'Graph-outputs'!DV$2)</f>
        <v>172.65192027730504</v>
      </c>
      <c r="DW5">
        <f t="shared" ref="DW5:DW68" si="63">CZ5</f>
        <v>1</v>
      </c>
      <c r="DX5">
        <f>INDEX('Calcs-control4'!$G$170:$X$240, 'Graph-outputs'!$B5, 'Graph-outputs'!$DB$1)</f>
        <v>0</v>
      </c>
      <c r="DZ5" s="19" t="str">
        <f t="shared" ref="DZ5:DZ68" si="64">IF(AND(ROUND(EE5, 1)&gt;=0.1, ROUND(EE4, 1)&lt;0.1), 10, "")</f>
        <v/>
      </c>
      <c r="EA5" t="str">
        <f t="shared" ref="EA5:EA68" si="65">IF(AND(ROUND(EE5, 1)&gt;=0.5, ROUND(EE4, 1)&lt;0.5), 50, "")</f>
        <v/>
      </c>
      <c r="EB5" s="20" t="str">
        <f t="shared" ref="EB5:EB68" si="66">IF(AND(ROUND(EE5, 1)&gt;=0.9, ROUND(EE4, 1)&lt;0.9), 90, "")</f>
        <v/>
      </c>
      <c r="EC5">
        <f>INDEX('Calcs-control4'!$AH$386:$AY$456,  'Graph-outputs'!$B5, 'Graph-outputs'!EC$2)</f>
        <v>2516.3111380055329</v>
      </c>
      <c r="ED5">
        <f t="shared" ref="ED5:ED68" si="67">CZ5</f>
        <v>1</v>
      </c>
      <c r="EE5">
        <f>INDEX('Calcs-control4'!$AH$170:$AY$240, 'Graph-outputs'!$B5, 'Graph-outputs'!$DB$1)</f>
        <v>0</v>
      </c>
    </row>
    <row r="6" spans="1:135" x14ac:dyDescent="0.3">
      <c r="A6">
        <f t="shared" si="0"/>
        <v>2</v>
      </c>
      <c r="B6">
        <v>3</v>
      </c>
      <c r="C6">
        <f>IF(Settings!$M$5=1, 'Graph-outputs'!$J6, 'Graph-outputs'!$Q6)</f>
        <v>7.3650841834725904</v>
      </c>
      <c r="E6">
        <f>IF(Settings!$M$5=1, 'Graph-outputs'!$X6, 'Graph-outputs'!$AE6)</f>
        <v>6133.4714046795198</v>
      </c>
      <c r="G6" s="19" t="str">
        <f t="shared" si="1"/>
        <v/>
      </c>
      <c r="H6" t="str">
        <f t="shared" si="2"/>
        <v/>
      </c>
      <c r="I6" s="20" t="str">
        <f t="shared" si="3"/>
        <v/>
      </c>
      <c r="J6">
        <f>INDEX('Calcs-control1'!$G$86:$X$156,  'Graph-outputs'!$B6, 'Graph-outputs'!J$2)</f>
        <v>1.3065986965290837</v>
      </c>
      <c r="K6">
        <f t="shared" si="4"/>
        <v>2</v>
      </c>
      <c r="L6">
        <f>INDEX('Calcs-control1'!$G$170:$X$240, 'Graph-outputs'!$B6, 'Graph-outputs'!$D$1)</f>
        <v>0</v>
      </c>
      <c r="N6" s="19" t="str">
        <f t="shared" si="5"/>
        <v/>
      </c>
      <c r="O6" t="str">
        <f t="shared" si="6"/>
        <v/>
      </c>
      <c r="P6" s="20" t="str">
        <f t="shared" si="7"/>
        <v/>
      </c>
      <c r="Q6">
        <f>INDEX('Calcs-control1'!$AH$86:$AY$156,  'Graph-outputs'!$B6, 'Graph-outputs'!Q$2)</f>
        <v>7.3650841834725904</v>
      </c>
      <c r="R6">
        <f t="shared" si="8"/>
        <v>2</v>
      </c>
      <c r="S6">
        <f>INDEX('Calcs-control1'!$AH$170:$AY$240, 'Graph-outputs'!$B6, 'Graph-outputs'!$Q$2)</f>
        <v>0.73680885764852977</v>
      </c>
      <c r="U6" s="19" t="str">
        <f t="shared" si="9"/>
        <v/>
      </c>
      <c r="V6" t="str">
        <f t="shared" si="10"/>
        <v/>
      </c>
      <c r="W6" s="20" t="str">
        <f t="shared" si="11"/>
        <v/>
      </c>
      <c r="X6">
        <f>INDEX('Calcs-control1'!$G$386:$X$456,  'Graph-outputs'!$B6, 'Graph-outputs'!X$2)</f>
        <v>857.0538726230194</v>
      </c>
      <c r="Y6">
        <f t="shared" si="12"/>
        <v>2</v>
      </c>
      <c r="Z6">
        <f>INDEX('Calcs-control1'!$G$170:$X$240, 'Graph-outputs'!$B6, 'Graph-outputs'!$J$2)</f>
        <v>0</v>
      </c>
      <c r="AB6" s="19" t="str">
        <f t="shared" si="13"/>
        <v/>
      </c>
      <c r="AC6" t="str">
        <f t="shared" si="14"/>
        <v/>
      </c>
      <c r="AD6" s="20" t="str">
        <f t="shared" si="15"/>
        <v/>
      </c>
      <c r="AE6">
        <f>INDEX('Calcs-control1'!$AH$386:$AY$456,  'Graph-outputs'!$B6, 'Graph-outputs'!AE$2)</f>
        <v>6133.4714046795198</v>
      </c>
      <c r="AF6">
        <f t="shared" si="16"/>
        <v>2</v>
      </c>
      <c r="AG6">
        <f>INDEX('Calcs-control1'!$AH$170:$AY$240, 'Graph-outputs'!$B6, 'Graph-outputs'!$Q$2)</f>
        <v>0.73680885764852977</v>
      </c>
      <c r="AI6">
        <v>3</v>
      </c>
      <c r="AJ6">
        <f t="shared" si="17"/>
        <v>2</v>
      </c>
      <c r="AK6">
        <f>IF(Settings!$M$5=1, 'Graph-outputs'!$AR6, 'Graph-outputs'!$AY6)</f>
        <v>1.8174926515051706</v>
      </c>
      <c r="AM6">
        <f>IF(Settings!$M$5=1, 'Graph-outputs'!$BF6, 'Graph-outputs'!$BM6)</f>
        <v>742.60001440270867</v>
      </c>
      <c r="AO6" s="19" t="str">
        <f t="shared" si="18"/>
        <v/>
      </c>
      <c r="AP6" t="str">
        <f t="shared" si="19"/>
        <v/>
      </c>
      <c r="AQ6" s="20" t="str">
        <f t="shared" si="20"/>
        <v/>
      </c>
      <c r="AR6">
        <f>INDEX('Calcs-control2'!$G$86:$Y$156,  'Graph-outputs'!$B6, 'Graph-outputs'!AR$2)</f>
        <v>6.3830745070999118E-2</v>
      </c>
      <c r="AS6">
        <f t="shared" si="21"/>
        <v>2</v>
      </c>
      <c r="AT6">
        <f>INDEX('Calcs-control2'!$G$170:$X$240, 'Graph-outputs'!$B6, 'Graph-outputs'!$AL$1)</f>
        <v>0</v>
      </c>
      <c r="AV6" s="19" t="str">
        <f t="shared" si="22"/>
        <v/>
      </c>
      <c r="AW6" t="str">
        <f t="shared" si="23"/>
        <v/>
      </c>
      <c r="AX6" s="20" t="str">
        <f t="shared" si="24"/>
        <v/>
      </c>
      <c r="AY6">
        <f>INDEX('Calcs-control2'!$AH$86:$AZ$156,  'Graph-outputs'!$B6, 'Graph-outputs'!AY$2)</f>
        <v>1.8174926515051706</v>
      </c>
      <c r="AZ6">
        <f t="shared" si="25"/>
        <v>2</v>
      </c>
      <c r="BA6">
        <f>INDEX('Calcs-control2'!$AH$170:$AY$240, 'Graph-outputs'!$B6, 'Graph-outputs'!$AL$1)</f>
        <v>0</v>
      </c>
      <c r="BC6" s="19" t="str">
        <f t="shared" si="26"/>
        <v/>
      </c>
      <c r="BD6" t="str">
        <f t="shared" si="27"/>
        <v/>
      </c>
      <c r="BE6" s="20" t="str">
        <f t="shared" si="28"/>
        <v/>
      </c>
      <c r="BF6">
        <f>INDEX('Calcs-control2'!$G$386:$X$456,  'Graph-outputs'!$B6, 'Graph-outputs'!BF$2)</f>
        <v>26.080277226873136</v>
      </c>
      <c r="BG6">
        <f t="shared" si="29"/>
        <v>2</v>
      </c>
      <c r="BH6">
        <f>INDEX('Calcs-control2'!$G$170:$X$240, 'Graph-outputs'!$B6, 'Graph-outputs'!$AL$1)</f>
        <v>0</v>
      </c>
      <c r="BJ6" s="19" t="str">
        <f t="shared" si="30"/>
        <v/>
      </c>
      <c r="BK6" t="str">
        <f t="shared" si="31"/>
        <v/>
      </c>
      <c r="BL6" s="20" t="str">
        <f t="shared" si="32"/>
        <v/>
      </c>
      <c r="BM6">
        <f>INDEX('Calcs-control2'!$AH$386:$AY$456,  'Graph-outputs'!$B6, 'Graph-outputs'!BM$2)</f>
        <v>742.60001440270867</v>
      </c>
      <c r="BN6">
        <f t="shared" si="33"/>
        <v>2</v>
      </c>
      <c r="BO6">
        <f>INDEX('Calcs-control2'!$AH$170:$AY$240, 'Graph-outputs'!$B6, 'Graph-outputs'!$AL$1)</f>
        <v>0</v>
      </c>
      <c r="BQ6">
        <v>3</v>
      </c>
      <c r="BR6">
        <f t="shared" si="34"/>
        <v>2</v>
      </c>
      <c r="BS6">
        <f>IF(Settings!$M$5=1, 'Graph-outputs'!$BZ6, 'Graph-outputs'!$CG6)</f>
        <v>3.6937391035895333</v>
      </c>
      <c r="BU6">
        <f>IF(Settings!$M$5=1, 'Graph-outputs'!$CN6, 'Graph-outputs'!$CU6)</f>
        <v>443.24869243074397</v>
      </c>
      <c r="BW6" s="19" t="str">
        <f t="shared" si="35"/>
        <v/>
      </c>
      <c r="BX6" t="str">
        <f t="shared" si="36"/>
        <v/>
      </c>
      <c r="BY6" s="20" t="str">
        <f t="shared" si="37"/>
        <v/>
      </c>
      <c r="BZ6">
        <f>INDEX('Calcs-control3'!$G$86:$Y$156,  'Graph-outputs'!$B6, 'Graph-outputs'!BZ$2)</f>
        <v>0.74196080130908104</v>
      </c>
      <c r="CA6">
        <f t="shared" si="38"/>
        <v>2</v>
      </c>
      <c r="CB6">
        <f>INDEX('Calcs-control3'!$G$170:$X$240, 'Graph-outputs'!$B6, 'Graph-outputs'!$BT$1)</f>
        <v>0</v>
      </c>
      <c r="CD6" s="19" t="str">
        <f t="shared" si="39"/>
        <v/>
      </c>
      <c r="CE6" t="str">
        <f t="shared" si="40"/>
        <v/>
      </c>
      <c r="CF6" s="20" t="str">
        <f t="shared" si="41"/>
        <v/>
      </c>
      <c r="CG6">
        <f>INDEX('Calcs-control3'!$AH$86:$AZ$156,  'Graph-outputs'!$B6, 'Graph-outputs'!CG$2)</f>
        <v>3.6937391035895333</v>
      </c>
      <c r="CH6">
        <f t="shared" si="42"/>
        <v>2</v>
      </c>
      <c r="CI6">
        <f>INDEX('Calcs-control3'!$AH$170:$AY$240, 'Graph-outputs'!$B6, 'Graph-outputs'!$BT$1)</f>
        <v>0</v>
      </c>
      <c r="CK6" s="19" t="str">
        <f t="shared" si="43"/>
        <v/>
      </c>
      <c r="CL6" t="str">
        <f t="shared" si="44"/>
        <v/>
      </c>
      <c r="CM6" s="20" t="str">
        <f t="shared" si="45"/>
        <v/>
      </c>
      <c r="CN6">
        <f>INDEX('Calcs-control3'!$G$386:$X$456,  'Graph-outputs'!$B6, 'Graph-outputs'!CN$2)</f>
        <v>89.035296157089732</v>
      </c>
      <c r="CO6">
        <f t="shared" si="46"/>
        <v>2</v>
      </c>
      <c r="CP6">
        <f>INDEX('Calcs-control3'!$G$170:$X$240, 'Graph-outputs'!$B6, 'Graph-outputs'!$BT$1)</f>
        <v>0</v>
      </c>
      <c r="CR6" s="19" t="str">
        <f t="shared" si="47"/>
        <v/>
      </c>
      <c r="CS6" t="str">
        <f t="shared" si="48"/>
        <v/>
      </c>
      <c r="CT6" s="20" t="str">
        <f t="shared" si="49"/>
        <v/>
      </c>
      <c r="CU6">
        <f>INDEX('Calcs-control3'!$AH$386:$AY$456,  'Graph-outputs'!$B6, 'Graph-outputs'!CU$2)</f>
        <v>443.24869243074397</v>
      </c>
      <c r="CV6">
        <f t="shared" si="50"/>
        <v>2</v>
      </c>
      <c r="CW6">
        <f>INDEX('Calcs-control3'!$AH$170:$AY$240, 'Graph-outputs'!$B6, 'Graph-outputs'!$BT$1)</f>
        <v>0</v>
      </c>
      <c r="CY6">
        <v>3</v>
      </c>
      <c r="CZ6">
        <f t="shared" si="51"/>
        <v>2</v>
      </c>
      <c r="DA6">
        <f>IF(Settings!$M$5=1, 'Graph-outputs'!$DH6, 'Graph-outputs'!$DO6)</f>
        <v>5.1757808049314109</v>
      </c>
      <c r="DC6">
        <f>IF(Settings!$M$5=1, 'Graph-outputs'!$DV6, 'Graph-outputs'!$EC6)</f>
        <v>2695.4502924458079</v>
      </c>
      <c r="DE6" s="19" t="str">
        <f t="shared" si="52"/>
        <v/>
      </c>
      <c r="DF6" t="str">
        <f t="shared" si="53"/>
        <v/>
      </c>
      <c r="DG6" s="20" t="str">
        <f t="shared" si="54"/>
        <v/>
      </c>
      <c r="DH6">
        <f>INDEX('Calcs-control4'!$G$86:$X$156,  'Graph-outputs'!$B6, 'Graph-outputs'!DH$2)</f>
        <v>0.91820653841529853</v>
      </c>
      <c r="DI6">
        <f t="shared" si="55"/>
        <v>2</v>
      </c>
      <c r="DJ6">
        <f>INDEX('Calcs-control4'!$G$170:$X$240, 'Graph-outputs'!$B6, 'Graph-outputs'!$DB$1)</f>
        <v>0</v>
      </c>
      <c r="DL6" s="19" t="str">
        <f t="shared" si="56"/>
        <v/>
      </c>
      <c r="DM6" t="str">
        <f t="shared" si="57"/>
        <v/>
      </c>
      <c r="DN6" s="20" t="str">
        <f t="shared" si="58"/>
        <v/>
      </c>
      <c r="DO6">
        <f>INDEX('Calcs-control4'!$AH$86:$AY$156,  'Graph-outputs'!$B6, 'Graph-outputs'!DO$2)</f>
        <v>5.1757808049314109</v>
      </c>
      <c r="DP6">
        <f t="shared" si="59"/>
        <v>2</v>
      </c>
      <c r="DQ6">
        <f>INDEX('Calcs-control4'!$AH$170:$AY$240, 'Graph-outputs'!$B6, 'Graph-outputs'!$DB$1)</f>
        <v>0</v>
      </c>
      <c r="DS6" s="19" t="str">
        <f t="shared" si="60"/>
        <v/>
      </c>
      <c r="DT6" t="str">
        <f t="shared" si="61"/>
        <v/>
      </c>
      <c r="DU6" s="20" t="str">
        <f t="shared" si="62"/>
        <v/>
      </c>
      <c r="DV6">
        <f>INDEX('Calcs-control4'!$G$386:$X$456,  'Graph-outputs'!$B6, 'Graph-outputs'!DV$2)</f>
        <v>478.18487215282437</v>
      </c>
      <c r="DW6">
        <f t="shared" si="63"/>
        <v>2</v>
      </c>
      <c r="DX6">
        <f>INDEX('Calcs-control4'!$G$170:$X$240, 'Graph-outputs'!$B6, 'Graph-outputs'!$DB$1)</f>
        <v>0</v>
      </c>
      <c r="DZ6" s="19" t="str">
        <f t="shared" si="64"/>
        <v/>
      </c>
      <c r="EA6" t="str">
        <f t="shared" si="65"/>
        <v/>
      </c>
      <c r="EB6" s="20" t="str">
        <f t="shared" si="66"/>
        <v/>
      </c>
      <c r="EC6">
        <f>INDEX('Calcs-control4'!$AH$386:$AY$456,  'Graph-outputs'!$B6, 'Graph-outputs'!EC$2)</f>
        <v>2695.4502924458079</v>
      </c>
      <c r="ED6">
        <f t="shared" si="67"/>
        <v>2</v>
      </c>
      <c r="EE6">
        <f>INDEX('Calcs-control4'!$AH$170:$AY$240, 'Graph-outputs'!$B6, 'Graph-outputs'!$DB$1)</f>
        <v>0</v>
      </c>
    </row>
    <row r="7" spans="1:135" x14ac:dyDescent="0.3">
      <c r="A7">
        <f t="shared" si="0"/>
        <v>3</v>
      </c>
      <c r="B7">
        <v>4</v>
      </c>
      <c r="C7">
        <f>IF(Settings!$M$5=1, 'Graph-outputs'!$J7, 'Graph-outputs'!$Q7)</f>
        <v>7.886728826231133</v>
      </c>
      <c r="E7">
        <f>IF(Settings!$M$5=1, 'Graph-outputs'!$X7, 'Graph-outputs'!$AE7)</f>
        <v>6624.2084564298857</v>
      </c>
      <c r="G7" s="19">
        <f t="shared" si="1"/>
        <v>10</v>
      </c>
      <c r="H7" t="str">
        <f t="shared" si="2"/>
        <v/>
      </c>
      <c r="I7" s="20" t="str">
        <f t="shared" si="3"/>
        <v/>
      </c>
      <c r="J7">
        <f>INDEX('Calcs-control1'!$G$86:$X$156,  'Graph-outputs'!$B7, 'Graph-outputs'!J$2)</f>
        <v>2.3507243132581461</v>
      </c>
      <c r="K7">
        <f t="shared" si="4"/>
        <v>3</v>
      </c>
      <c r="L7">
        <f>INDEX('Calcs-control1'!$G$170:$X$240, 'Graph-outputs'!$B7, 'Graph-outputs'!$D$1)</f>
        <v>0.16604177151554278</v>
      </c>
      <c r="N7" s="19" t="str">
        <f t="shared" si="5"/>
        <v/>
      </c>
      <c r="O7" t="str">
        <f t="shared" si="6"/>
        <v/>
      </c>
      <c r="P7" s="20" t="str">
        <f t="shared" si="7"/>
        <v/>
      </c>
      <c r="Q7">
        <f>INDEX('Calcs-control1'!$AH$86:$AY$156,  'Graph-outputs'!$B7, 'Graph-outputs'!Q$2)</f>
        <v>7.886728826231133</v>
      </c>
      <c r="R7">
        <f t="shared" si="8"/>
        <v>3</v>
      </c>
      <c r="S7">
        <f>INDEX('Calcs-control1'!$AH$170:$AY$240, 'Graph-outputs'!$B7, 'Graph-outputs'!$Q$2)</f>
        <v>0.76656532409965172</v>
      </c>
      <c r="U7" s="19">
        <f t="shared" si="9"/>
        <v>10</v>
      </c>
      <c r="V7" t="str">
        <f t="shared" si="10"/>
        <v/>
      </c>
      <c r="W7" s="20" t="str">
        <f t="shared" si="11"/>
        <v/>
      </c>
      <c r="X7">
        <f>INDEX('Calcs-control1'!$G$386:$X$456,  'Graph-outputs'!$B7, 'Graph-outputs'!X$2)</f>
        <v>1635.6168684836796</v>
      </c>
      <c r="Y7">
        <f t="shared" si="12"/>
        <v>3</v>
      </c>
      <c r="Z7">
        <f>INDEX('Calcs-control1'!$G$170:$X$240, 'Graph-outputs'!$B7, 'Graph-outputs'!$J$2)</f>
        <v>0.16604177151554278</v>
      </c>
      <c r="AB7" s="19" t="str">
        <f t="shared" si="13"/>
        <v/>
      </c>
      <c r="AC7" t="str">
        <f t="shared" si="14"/>
        <v/>
      </c>
      <c r="AD7" s="20" t="str">
        <f t="shared" si="15"/>
        <v/>
      </c>
      <c r="AE7">
        <f>INDEX('Calcs-control1'!$AH$386:$AY$456,  'Graph-outputs'!$B7, 'Graph-outputs'!AE$2)</f>
        <v>6624.2084564298857</v>
      </c>
      <c r="AF7">
        <f t="shared" si="16"/>
        <v>3</v>
      </c>
      <c r="AG7">
        <f>INDEX('Calcs-control1'!$AH$170:$AY$240, 'Graph-outputs'!$B7, 'Graph-outputs'!$Q$2)</f>
        <v>0.76656532409965172</v>
      </c>
      <c r="AI7">
        <v>4</v>
      </c>
      <c r="AJ7">
        <f t="shared" si="17"/>
        <v>3</v>
      </c>
      <c r="AK7">
        <f>IF(Settings!$M$5=1, 'Graph-outputs'!$AR7, 'Graph-outputs'!$AY7)</f>
        <v>2.0679034561486107</v>
      </c>
      <c r="AM7">
        <f>IF(Settings!$M$5=1, 'Graph-outputs'!$BF7, 'Graph-outputs'!$BM7)</f>
        <v>844.91408262235859</v>
      </c>
      <c r="AO7" s="19" t="str">
        <f t="shared" si="18"/>
        <v/>
      </c>
      <c r="AP7" t="str">
        <f t="shared" si="19"/>
        <v/>
      </c>
      <c r="AQ7" s="20" t="str">
        <f t="shared" si="20"/>
        <v/>
      </c>
      <c r="AR7">
        <f>INDEX('Calcs-control2'!$G$86:$Y$156,  'Graph-outputs'!$B7, 'Graph-outputs'!AR$2)</f>
        <v>0.20179697812754183</v>
      </c>
      <c r="AS7">
        <f t="shared" si="21"/>
        <v>3</v>
      </c>
      <c r="AT7">
        <f>INDEX('Calcs-control2'!$G$170:$X$240, 'Graph-outputs'!$B7, 'Graph-outputs'!$AL$1)</f>
        <v>0</v>
      </c>
      <c r="AV7" s="19" t="str">
        <f t="shared" si="22"/>
        <v/>
      </c>
      <c r="AW7" t="str">
        <f t="shared" si="23"/>
        <v/>
      </c>
      <c r="AX7" s="20" t="str">
        <f t="shared" si="24"/>
        <v/>
      </c>
      <c r="AY7">
        <f>INDEX('Calcs-control2'!$AH$86:$AZ$156,  'Graph-outputs'!$B7, 'Graph-outputs'!AY$2)</f>
        <v>2.0679034561486107</v>
      </c>
      <c r="AZ7">
        <f t="shared" si="25"/>
        <v>3</v>
      </c>
      <c r="BA7">
        <f>INDEX('Calcs-control2'!$AH$170:$AY$240, 'Graph-outputs'!$B7, 'Graph-outputs'!$AL$1)</f>
        <v>0</v>
      </c>
      <c r="BC7" s="19" t="str">
        <f t="shared" si="26"/>
        <v/>
      </c>
      <c r="BD7" t="str">
        <f t="shared" si="27"/>
        <v/>
      </c>
      <c r="BE7" s="20" t="str">
        <f t="shared" si="28"/>
        <v/>
      </c>
      <c r="BF7">
        <f>INDEX('Calcs-control2'!$G$386:$X$456,  'Graph-outputs'!$B7, 'Graph-outputs'!BF$2)</f>
        <v>82.451193813538964</v>
      </c>
      <c r="BG7">
        <f t="shared" si="29"/>
        <v>3</v>
      </c>
      <c r="BH7">
        <f>INDEX('Calcs-control2'!$G$170:$X$240, 'Graph-outputs'!$B7, 'Graph-outputs'!$AL$1)</f>
        <v>0</v>
      </c>
      <c r="BJ7" s="19" t="str">
        <f t="shared" si="30"/>
        <v/>
      </c>
      <c r="BK7" t="str">
        <f t="shared" si="31"/>
        <v/>
      </c>
      <c r="BL7" s="20" t="str">
        <f t="shared" si="32"/>
        <v/>
      </c>
      <c r="BM7">
        <f>INDEX('Calcs-control2'!$AH$386:$AY$456,  'Graph-outputs'!$B7, 'Graph-outputs'!BM$2)</f>
        <v>844.91408262235859</v>
      </c>
      <c r="BN7">
        <f t="shared" si="33"/>
        <v>3</v>
      </c>
      <c r="BO7">
        <f>INDEX('Calcs-control2'!$AH$170:$AY$240, 'Graph-outputs'!$B7, 'Graph-outputs'!$AL$1)</f>
        <v>0</v>
      </c>
      <c r="BQ7">
        <v>4</v>
      </c>
      <c r="BR7">
        <f t="shared" si="34"/>
        <v>3</v>
      </c>
      <c r="BS7">
        <f>IF(Settings!$M$5=1, 'Graph-outputs'!$BZ7, 'Graph-outputs'!$CG7)</f>
        <v>3.9348379822352584</v>
      </c>
      <c r="BU7">
        <f>IF(Settings!$M$5=1, 'Graph-outputs'!$CN7, 'Graph-outputs'!$CU7)</f>
        <v>472.18055786823101</v>
      </c>
      <c r="BW7" s="19" t="str">
        <f t="shared" si="35"/>
        <v/>
      </c>
      <c r="BX7" t="str">
        <f t="shared" si="36"/>
        <v/>
      </c>
      <c r="BY7" s="20" t="str">
        <f t="shared" si="37"/>
        <v/>
      </c>
      <c r="BZ7">
        <f>INDEX('Calcs-control3'!$G$86:$Y$156,  'Graph-outputs'!$B7, 'Graph-outputs'!BZ$2)</f>
        <v>1.281168494980391</v>
      </c>
      <c r="CA7">
        <f t="shared" si="38"/>
        <v>3</v>
      </c>
      <c r="CB7">
        <f>INDEX('Calcs-control3'!$G$170:$X$240, 'Graph-outputs'!$B7, 'Graph-outputs'!$BT$1)</f>
        <v>0</v>
      </c>
      <c r="CD7" s="19" t="str">
        <f t="shared" si="39"/>
        <v/>
      </c>
      <c r="CE7" t="str">
        <f t="shared" si="40"/>
        <v/>
      </c>
      <c r="CF7" s="20" t="str">
        <f t="shared" si="41"/>
        <v/>
      </c>
      <c r="CG7">
        <f>INDEX('Calcs-control3'!$AH$86:$AZ$156,  'Graph-outputs'!$B7, 'Graph-outputs'!CG$2)</f>
        <v>3.9348379822352584</v>
      </c>
      <c r="CH7">
        <f t="shared" si="42"/>
        <v>3</v>
      </c>
      <c r="CI7">
        <f>INDEX('Calcs-control3'!$AH$170:$AY$240, 'Graph-outputs'!$B7, 'Graph-outputs'!$BT$1)</f>
        <v>0</v>
      </c>
      <c r="CK7" s="19" t="str">
        <f t="shared" si="43"/>
        <v/>
      </c>
      <c r="CL7" t="str">
        <f t="shared" si="44"/>
        <v/>
      </c>
      <c r="CM7" s="20" t="str">
        <f t="shared" si="45"/>
        <v/>
      </c>
      <c r="CN7">
        <f>INDEX('Calcs-control3'!$G$386:$X$456,  'Graph-outputs'!$B7, 'Graph-outputs'!CN$2)</f>
        <v>153.74021939764691</v>
      </c>
      <c r="CO7">
        <f t="shared" si="46"/>
        <v>3</v>
      </c>
      <c r="CP7">
        <f>INDEX('Calcs-control3'!$G$170:$X$240, 'Graph-outputs'!$B7, 'Graph-outputs'!$BT$1)</f>
        <v>0</v>
      </c>
      <c r="CR7" s="19" t="str">
        <f t="shared" si="47"/>
        <v/>
      </c>
      <c r="CS7" t="str">
        <f t="shared" si="48"/>
        <v/>
      </c>
      <c r="CT7" s="20" t="str">
        <f t="shared" si="49"/>
        <v/>
      </c>
      <c r="CU7">
        <f>INDEX('Calcs-control3'!$AH$386:$AY$456,  'Graph-outputs'!$B7, 'Graph-outputs'!CU$2)</f>
        <v>472.18055786823101</v>
      </c>
      <c r="CV7">
        <f t="shared" si="50"/>
        <v>3</v>
      </c>
      <c r="CW7">
        <f>INDEX('Calcs-control3'!$AH$170:$AY$240, 'Graph-outputs'!$B7, 'Graph-outputs'!$BT$1)</f>
        <v>0</v>
      </c>
      <c r="CY7">
        <v>4</v>
      </c>
      <c r="CZ7">
        <f t="shared" si="51"/>
        <v>3</v>
      </c>
      <c r="DA7">
        <f>IF(Settings!$M$5=1, 'Graph-outputs'!$DH7, 'Graph-outputs'!$DO7)</f>
        <v>5.5423643037383412</v>
      </c>
      <c r="DC7">
        <f>IF(Settings!$M$5=1, 'Graph-outputs'!$DV7, 'Graph-outputs'!$EC7)</f>
        <v>2886.360154417453</v>
      </c>
      <c r="DE7" s="19" t="str">
        <f t="shared" si="52"/>
        <v/>
      </c>
      <c r="DF7" t="str">
        <f t="shared" si="53"/>
        <v/>
      </c>
      <c r="DG7" s="20" t="str">
        <f t="shared" si="54"/>
        <v/>
      </c>
      <c r="DH7">
        <f>INDEX('Calcs-control4'!$G$86:$X$156,  'Graph-outputs'!$B7, 'Graph-outputs'!DH$2)</f>
        <v>1.6519612641427408</v>
      </c>
      <c r="DI7">
        <f t="shared" si="55"/>
        <v>3</v>
      </c>
      <c r="DJ7">
        <f>INDEX('Calcs-control4'!$G$170:$X$240, 'Graph-outputs'!$B7, 'Graph-outputs'!$DB$1)</f>
        <v>0</v>
      </c>
      <c r="DL7" s="19" t="str">
        <f t="shared" si="56"/>
        <v/>
      </c>
      <c r="DM7" t="str">
        <f t="shared" si="57"/>
        <v/>
      </c>
      <c r="DN7" s="20" t="str">
        <f t="shared" si="58"/>
        <v/>
      </c>
      <c r="DO7">
        <f>INDEX('Calcs-control4'!$AH$86:$AY$156,  'Graph-outputs'!$B7, 'Graph-outputs'!DO$2)</f>
        <v>5.5423643037383412</v>
      </c>
      <c r="DP7">
        <f t="shared" si="59"/>
        <v>3</v>
      </c>
      <c r="DQ7">
        <f>INDEX('Calcs-control4'!$AH$170:$AY$240, 'Graph-outputs'!$B7, 'Graph-outputs'!$DB$1)</f>
        <v>0</v>
      </c>
      <c r="DS7" s="19" t="str">
        <f t="shared" si="60"/>
        <v/>
      </c>
      <c r="DT7" t="str">
        <f t="shared" si="61"/>
        <v/>
      </c>
      <c r="DU7" s="20" t="str">
        <f t="shared" si="62"/>
        <v/>
      </c>
      <c r="DV7">
        <f>INDEX('Calcs-control4'!$G$386:$X$456,  'Graph-outputs'!$B7, 'Graph-outputs'!DV$2)</f>
        <v>860.31067395670073</v>
      </c>
      <c r="DW7">
        <f t="shared" si="63"/>
        <v>3</v>
      </c>
      <c r="DX7">
        <f>INDEX('Calcs-control4'!$G$170:$X$240, 'Graph-outputs'!$B7, 'Graph-outputs'!$DB$1)</f>
        <v>0</v>
      </c>
      <c r="DZ7" s="19" t="str">
        <f t="shared" si="64"/>
        <v/>
      </c>
      <c r="EA7" t="str">
        <f t="shared" si="65"/>
        <v/>
      </c>
      <c r="EB7" s="20" t="str">
        <f t="shared" si="66"/>
        <v/>
      </c>
      <c r="EC7">
        <f>INDEX('Calcs-control4'!$AH$386:$AY$456,  'Graph-outputs'!$B7, 'Graph-outputs'!EC$2)</f>
        <v>2886.360154417453</v>
      </c>
      <c r="ED7">
        <f t="shared" si="67"/>
        <v>3</v>
      </c>
      <c r="EE7">
        <f>INDEX('Calcs-control4'!$AH$170:$AY$240, 'Graph-outputs'!$B7, 'Graph-outputs'!$DB$1)</f>
        <v>0</v>
      </c>
    </row>
    <row r="8" spans="1:135" x14ac:dyDescent="0.3">
      <c r="A8">
        <f t="shared" si="0"/>
        <v>4</v>
      </c>
      <c r="B8">
        <v>5</v>
      </c>
      <c r="C8">
        <f>IF(Settings!$M$5=1, 'Graph-outputs'!$J8, 'Graph-outputs'!$Q8)</f>
        <v>8.4423084055130175</v>
      </c>
      <c r="E8">
        <f>IF(Settings!$M$5=1, 'Graph-outputs'!$X8, 'Graph-outputs'!$AE8)</f>
        <v>7147.5860665478431</v>
      </c>
      <c r="G8" s="19" t="str">
        <f t="shared" si="1"/>
        <v/>
      </c>
      <c r="H8" t="str">
        <f t="shared" si="2"/>
        <v/>
      </c>
      <c r="I8" s="20" t="str">
        <f t="shared" si="3"/>
        <v/>
      </c>
      <c r="J8">
        <f>INDEX('Calcs-control1'!$G$86:$X$156,  'Graph-outputs'!$B8, 'Graph-outputs'!J$2)</f>
        <v>3.5446678761448966</v>
      </c>
      <c r="K8">
        <f t="shared" si="4"/>
        <v>4</v>
      </c>
      <c r="L8">
        <f>INDEX('Calcs-control1'!$G$170:$X$240, 'Graph-outputs'!$B8, 'Graph-outputs'!$D$1)</f>
        <v>0.36629959471010376</v>
      </c>
      <c r="N8" s="19" t="str">
        <f t="shared" si="5"/>
        <v/>
      </c>
      <c r="O8" t="str">
        <f t="shared" si="6"/>
        <v/>
      </c>
      <c r="P8" s="20" t="str">
        <f t="shared" si="7"/>
        <v/>
      </c>
      <c r="Q8">
        <f>INDEX('Calcs-control1'!$AH$86:$AY$156,  'Graph-outputs'!$B8, 'Graph-outputs'!Q$2)</f>
        <v>8.4423084055130175</v>
      </c>
      <c r="R8">
        <f t="shared" si="8"/>
        <v>4</v>
      </c>
      <c r="S8">
        <f>INDEX('Calcs-control1'!$AH$170:$AY$240, 'Graph-outputs'!$B8, 'Graph-outputs'!$Q$2)</f>
        <v>0.79456719979923696</v>
      </c>
      <c r="U8" s="19" t="str">
        <f t="shared" si="9"/>
        <v/>
      </c>
      <c r="V8" t="str">
        <f t="shared" si="10"/>
        <v/>
      </c>
      <c r="W8" s="20" t="str">
        <f t="shared" si="11"/>
        <v/>
      </c>
      <c r="X8">
        <f>INDEX('Calcs-control1'!$G$386:$X$456,  'Graph-outputs'!$B8, 'Graph-outputs'!X$2)</f>
        <v>2636.7175034411403</v>
      </c>
      <c r="Y8">
        <f t="shared" si="12"/>
        <v>4</v>
      </c>
      <c r="Z8">
        <f>INDEX('Calcs-control1'!$G$170:$X$240, 'Graph-outputs'!$B8, 'Graph-outputs'!$J$2)</f>
        <v>0.36629959471010376</v>
      </c>
      <c r="AB8" s="19" t="str">
        <f t="shared" si="13"/>
        <v/>
      </c>
      <c r="AC8" t="str">
        <f t="shared" si="14"/>
        <v/>
      </c>
      <c r="AD8" s="20" t="str">
        <f t="shared" si="15"/>
        <v/>
      </c>
      <c r="AE8">
        <f>INDEX('Calcs-control1'!$AH$386:$AY$456,  'Graph-outputs'!$B8, 'Graph-outputs'!AE$2)</f>
        <v>7147.5860665478431</v>
      </c>
      <c r="AF8">
        <f t="shared" si="16"/>
        <v>4</v>
      </c>
      <c r="AG8">
        <f>INDEX('Calcs-control1'!$AH$170:$AY$240, 'Graph-outputs'!$B8, 'Graph-outputs'!$Q$2)</f>
        <v>0.79456719979923696</v>
      </c>
      <c r="AI8">
        <v>5</v>
      </c>
      <c r="AJ8">
        <f t="shared" si="17"/>
        <v>4</v>
      </c>
      <c r="AK8">
        <f>IF(Settings!$M$5=1, 'Graph-outputs'!$AR8, 'Graph-outputs'!$AY8)</f>
        <v>2.3502825667415332</v>
      </c>
      <c r="AM8">
        <f>IF(Settings!$M$5=1, 'Graph-outputs'!$BF8, 'Graph-outputs'!$BM8)</f>
        <v>960.28991724797208</v>
      </c>
      <c r="AO8" s="19" t="str">
        <f t="shared" si="18"/>
        <v/>
      </c>
      <c r="AP8" t="str">
        <f t="shared" si="19"/>
        <v/>
      </c>
      <c r="AQ8" s="20" t="str">
        <f t="shared" si="20"/>
        <v/>
      </c>
      <c r="AR8">
        <f>INDEX('Calcs-control2'!$G$86:$Y$156,  'Graph-outputs'!$B8, 'Graph-outputs'!AR$2)</f>
        <v>0.44828652045095291</v>
      </c>
      <c r="AS8">
        <f t="shared" si="21"/>
        <v>4</v>
      </c>
      <c r="AT8">
        <f>INDEX('Calcs-control2'!$G$170:$X$240, 'Graph-outputs'!$B8, 'Graph-outputs'!$AL$1)</f>
        <v>0</v>
      </c>
      <c r="AV8" s="19" t="str">
        <f t="shared" si="22"/>
        <v/>
      </c>
      <c r="AW8" t="str">
        <f t="shared" si="23"/>
        <v/>
      </c>
      <c r="AX8" s="20" t="str">
        <f t="shared" si="24"/>
        <v/>
      </c>
      <c r="AY8">
        <f>INDEX('Calcs-control2'!$AH$86:$AZ$156,  'Graph-outputs'!$B8, 'Graph-outputs'!AY$2)</f>
        <v>2.3502825667415332</v>
      </c>
      <c r="AZ8">
        <f t="shared" si="25"/>
        <v>4</v>
      </c>
      <c r="BA8">
        <f>INDEX('Calcs-control2'!$AH$170:$AY$240, 'Graph-outputs'!$B8, 'Graph-outputs'!$AL$1)</f>
        <v>0</v>
      </c>
      <c r="BC8" s="19" t="str">
        <f t="shared" si="26"/>
        <v/>
      </c>
      <c r="BD8" t="str">
        <f t="shared" si="27"/>
        <v/>
      </c>
      <c r="BE8" s="20" t="str">
        <f t="shared" si="28"/>
        <v/>
      </c>
      <c r="BF8">
        <f>INDEX('Calcs-control2'!$G$386:$X$456,  'Graph-outputs'!$B8, 'Graph-outputs'!BF$2)</f>
        <v>183.16309354413406</v>
      </c>
      <c r="BG8">
        <f t="shared" si="29"/>
        <v>4</v>
      </c>
      <c r="BH8">
        <f>INDEX('Calcs-control2'!$G$170:$X$240, 'Graph-outputs'!$B8, 'Graph-outputs'!$AL$1)</f>
        <v>0</v>
      </c>
      <c r="BJ8" s="19" t="str">
        <f t="shared" si="30"/>
        <v/>
      </c>
      <c r="BK8" t="str">
        <f t="shared" si="31"/>
        <v/>
      </c>
      <c r="BL8" s="20" t="str">
        <f t="shared" si="32"/>
        <v/>
      </c>
      <c r="BM8">
        <f>INDEX('Calcs-control2'!$AH$386:$AY$456,  'Graph-outputs'!$B8, 'Graph-outputs'!BM$2)</f>
        <v>960.28991724797208</v>
      </c>
      <c r="BN8">
        <f t="shared" si="33"/>
        <v>4</v>
      </c>
      <c r="BO8">
        <f>INDEX('Calcs-control2'!$AH$170:$AY$240, 'Graph-outputs'!$B8, 'Graph-outputs'!$AL$1)</f>
        <v>0</v>
      </c>
      <c r="BQ8">
        <v>5</v>
      </c>
      <c r="BR8">
        <f t="shared" si="34"/>
        <v>4</v>
      </c>
      <c r="BS8">
        <f>IF(Settings!$M$5=1, 'Graph-outputs'!$BZ8, 'Graph-outputs'!$CG8)</f>
        <v>4.1901512814507171</v>
      </c>
      <c r="BU8">
        <f>IF(Settings!$M$5=1, 'Graph-outputs'!$CN8, 'Graph-outputs'!$CU8)</f>
        <v>502.81815377408606</v>
      </c>
      <c r="BW8" s="19" t="str">
        <f t="shared" si="35"/>
        <v/>
      </c>
      <c r="BX8" t="str">
        <f t="shared" si="36"/>
        <v/>
      </c>
      <c r="BY8" s="20" t="str">
        <f t="shared" si="37"/>
        <v/>
      </c>
      <c r="BZ8">
        <f>INDEX('Calcs-control3'!$G$86:$Y$156,  'Graph-outputs'!$B8, 'Graph-outputs'!BZ$2)</f>
        <v>1.8761462002167502</v>
      </c>
      <c r="CA8">
        <f t="shared" si="38"/>
        <v>4</v>
      </c>
      <c r="CB8">
        <f>INDEX('Calcs-control3'!$G$170:$X$240, 'Graph-outputs'!$B8, 'Graph-outputs'!$BT$1)</f>
        <v>0</v>
      </c>
      <c r="CD8" s="19" t="str">
        <f t="shared" si="39"/>
        <v/>
      </c>
      <c r="CE8" t="str">
        <f t="shared" si="40"/>
        <v/>
      </c>
      <c r="CF8" s="20" t="str">
        <f t="shared" si="41"/>
        <v/>
      </c>
      <c r="CG8">
        <f>INDEX('Calcs-control3'!$AH$86:$AZ$156,  'Graph-outputs'!$B8, 'Graph-outputs'!CG$2)</f>
        <v>4.1901512814507171</v>
      </c>
      <c r="CH8">
        <f t="shared" si="42"/>
        <v>4</v>
      </c>
      <c r="CI8">
        <f>INDEX('Calcs-control3'!$AH$170:$AY$240, 'Graph-outputs'!$B8, 'Graph-outputs'!$BT$1)</f>
        <v>0</v>
      </c>
      <c r="CK8" s="19" t="str">
        <f t="shared" si="43"/>
        <v/>
      </c>
      <c r="CL8" t="str">
        <f t="shared" si="44"/>
        <v/>
      </c>
      <c r="CM8" s="20" t="str">
        <f t="shared" si="45"/>
        <v/>
      </c>
      <c r="CN8">
        <f>INDEX('Calcs-control3'!$G$386:$X$456,  'Graph-outputs'!$B8, 'Graph-outputs'!CN$2)</f>
        <v>225.13754402601</v>
      </c>
      <c r="CO8">
        <f t="shared" si="46"/>
        <v>4</v>
      </c>
      <c r="CP8">
        <f>INDEX('Calcs-control3'!$G$170:$X$240, 'Graph-outputs'!$B8, 'Graph-outputs'!$BT$1)</f>
        <v>0</v>
      </c>
      <c r="CR8" s="19" t="str">
        <f t="shared" si="47"/>
        <v/>
      </c>
      <c r="CS8" t="str">
        <f t="shared" si="48"/>
        <v/>
      </c>
      <c r="CT8" s="20" t="str">
        <f t="shared" si="49"/>
        <v/>
      </c>
      <c r="CU8">
        <f>INDEX('Calcs-control3'!$AH$386:$AY$456,  'Graph-outputs'!$B8, 'Graph-outputs'!CU$2)</f>
        <v>502.81815377408606</v>
      </c>
      <c r="CV8">
        <f t="shared" si="50"/>
        <v>4</v>
      </c>
      <c r="CW8">
        <f>INDEX('Calcs-control3'!$AH$170:$AY$240, 'Graph-outputs'!$B8, 'Graph-outputs'!$BT$1)</f>
        <v>0</v>
      </c>
      <c r="CY8">
        <v>5</v>
      </c>
      <c r="CZ8">
        <f t="shared" si="51"/>
        <v>4</v>
      </c>
      <c r="DA8">
        <f>IF(Settings!$M$5=1, 'Graph-outputs'!$DH8, 'Graph-outputs'!$DO8)</f>
        <v>5.932795431261888</v>
      </c>
      <c r="DC8">
        <f>IF(Settings!$M$5=1, 'Graph-outputs'!$DV8, 'Graph-outputs'!$EC8)</f>
        <v>3165.3342634495611</v>
      </c>
      <c r="DE8" s="19" t="str">
        <f t="shared" si="52"/>
        <v/>
      </c>
      <c r="DF8" t="str">
        <f t="shared" si="53"/>
        <v/>
      </c>
      <c r="DG8" s="20" t="str">
        <f t="shared" si="54"/>
        <v/>
      </c>
      <c r="DH8">
        <f>INDEX('Calcs-control4'!$G$86:$X$156,  'Graph-outputs'!$B8, 'Graph-outputs'!DH$2)</f>
        <v>2.4909998984638251</v>
      </c>
      <c r="DI8">
        <f t="shared" si="55"/>
        <v>4</v>
      </c>
      <c r="DJ8">
        <f>INDEX('Calcs-control4'!$G$170:$X$240, 'Graph-outputs'!$B8, 'Graph-outputs'!$DB$1)</f>
        <v>0</v>
      </c>
      <c r="DL8" s="19">
        <f t="shared" si="56"/>
        <v>10</v>
      </c>
      <c r="DM8" t="str">
        <f t="shared" si="57"/>
        <v/>
      </c>
      <c r="DN8" s="20" t="str">
        <f t="shared" si="58"/>
        <v/>
      </c>
      <c r="DO8">
        <f>INDEX('Calcs-control4'!$AH$86:$AY$156,  'Graph-outputs'!$B8, 'Graph-outputs'!DO$2)</f>
        <v>5.932795431261888</v>
      </c>
      <c r="DP8">
        <f t="shared" si="59"/>
        <v>4</v>
      </c>
      <c r="DQ8">
        <f>INDEX('Calcs-control4'!$AH$170:$AY$240, 'Graph-outputs'!$B8, 'Graph-outputs'!$DB$1)</f>
        <v>8.1732610599592026E-2</v>
      </c>
      <c r="DS8" s="19" t="str">
        <f t="shared" si="60"/>
        <v/>
      </c>
      <c r="DT8" t="str">
        <f t="shared" si="61"/>
        <v/>
      </c>
      <c r="DU8" s="20" t="str">
        <f t="shared" si="62"/>
        <v/>
      </c>
      <c r="DV8">
        <f>INDEX('Calcs-control4'!$G$386:$X$456,  'Graph-outputs'!$B8, 'Graph-outputs'!DV$2)</f>
        <v>1297.2663754229006</v>
      </c>
      <c r="DW8">
        <f t="shared" si="63"/>
        <v>4</v>
      </c>
      <c r="DX8">
        <f>INDEX('Calcs-control4'!$G$170:$X$240, 'Graph-outputs'!$B8, 'Graph-outputs'!$DB$1)</f>
        <v>0</v>
      </c>
      <c r="DZ8" s="19">
        <f t="shared" si="64"/>
        <v>10</v>
      </c>
      <c r="EA8" t="str">
        <f t="shared" si="65"/>
        <v/>
      </c>
      <c r="EB8" s="20" t="str">
        <f t="shared" si="66"/>
        <v/>
      </c>
      <c r="EC8">
        <f>INDEX('Calcs-control4'!$AH$386:$AY$456,  'Graph-outputs'!$B8, 'Graph-outputs'!EC$2)</f>
        <v>3165.3342634495611</v>
      </c>
      <c r="ED8">
        <f t="shared" si="67"/>
        <v>4</v>
      </c>
      <c r="EE8">
        <f>INDEX('Calcs-control4'!$AH$170:$AY$240, 'Graph-outputs'!$B8, 'Graph-outputs'!$DB$1)</f>
        <v>8.1732610599592026E-2</v>
      </c>
    </row>
    <row r="9" spans="1:135" x14ac:dyDescent="0.3">
      <c r="A9">
        <f t="shared" si="0"/>
        <v>5</v>
      </c>
      <c r="B9">
        <v>6</v>
      </c>
      <c r="C9">
        <f>IF(Settings!$M$5=1, 'Graph-outputs'!$J9, 'Graph-outputs'!$Q9)</f>
        <v>9.0336492882843338</v>
      </c>
      <c r="E9">
        <f>IF(Settings!$M$5=1, 'Graph-outputs'!$X9, 'Graph-outputs'!$AE9)</f>
        <v>7704.8765976844634</v>
      </c>
      <c r="G9" s="19" t="str">
        <f t="shared" si="1"/>
        <v/>
      </c>
      <c r="H9">
        <f t="shared" si="2"/>
        <v>50</v>
      </c>
      <c r="I9" s="20" t="str">
        <f t="shared" si="3"/>
        <v/>
      </c>
      <c r="J9">
        <f>INDEX('Calcs-control1'!$G$86:$X$156,  'Graph-outputs'!$B9, 'Graph-outputs'!J$2)</f>
        <v>4.8523202645074592</v>
      </c>
      <c r="K9">
        <f t="shared" si="4"/>
        <v>5</v>
      </c>
      <c r="L9">
        <f>INDEX('Calcs-control1'!$G$170:$X$240, 'Graph-outputs'!$B9, 'Graph-outputs'!$D$1)</f>
        <v>0.5308998680737651</v>
      </c>
      <c r="N9" s="19" t="str">
        <f t="shared" si="5"/>
        <v/>
      </c>
      <c r="O9" t="str">
        <f t="shared" si="6"/>
        <v/>
      </c>
      <c r="P9" s="20" t="str">
        <f t="shared" si="7"/>
        <v/>
      </c>
      <c r="Q9">
        <f>INDEX('Calcs-control1'!$AH$86:$AY$156,  'Graph-outputs'!$B9, 'Graph-outputs'!Q$2)</f>
        <v>9.0336492882843338</v>
      </c>
      <c r="R9">
        <f t="shared" si="8"/>
        <v>5</v>
      </c>
      <c r="S9">
        <f>INDEX('Calcs-control1'!$AH$170:$AY$240, 'Graph-outputs'!$B9, 'Graph-outputs'!$Q$2)</f>
        <v>0.82069100061979594</v>
      </c>
      <c r="U9" s="19" t="str">
        <f t="shared" si="9"/>
        <v/>
      </c>
      <c r="V9">
        <f t="shared" si="10"/>
        <v>50</v>
      </c>
      <c r="W9" s="20" t="str">
        <f t="shared" si="11"/>
        <v/>
      </c>
      <c r="X9">
        <f>INDEX('Calcs-control1'!$G$386:$X$456,  'Graph-outputs'!$B9, 'Graph-outputs'!X$2)</f>
        <v>3801.1071251745657</v>
      </c>
      <c r="Y9">
        <f t="shared" si="12"/>
        <v>5</v>
      </c>
      <c r="Z9">
        <f>INDEX('Calcs-control1'!$G$170:$X$240, 'Graph-outputs'!$B9, 'Graph-outputs'!$J$2)</f>
        <v>0.5308998680737651</v>
      </c>
      <c r="AB9" s="19" t="str">
        <f t="shared" si="13"/>
        <v/>
      </c>
      <c r="AC9" t="str">
        <f t="shared" si="14"/>
        <v/>
      </c>
      <c r="AD9" s="20" t="str">
        <f t="shared" si="15"/>
        <v/>
      </c>
      <c r="AE9">
        <f>INDEX('Calcs-control1'!$AH$386:$AY$456,  'Graph-outputs'!$B9, 'Graph-outputs'!AE$2)</f>
        <v>7704.8765976844634</v>
      </c>
      <c r="AF9">
        <f t="shared" si="16"/>
        <v>5</v>
      </c>
      <c r="AG9">
        <f>INDEX('Calcs-control1'!$AH$170:$AY$240, 'Graph-outputs'!$B9, 'Graph-outputs'!$Q$2)</f>
        <v>0.82069100061979594</v>
      </c>
      <c r="AI9">
        <v>6</v>
      </c>
      <c r="AJ9">
        <f t="shared" si="17"/>
        <v>5</v>
      </c>
      <c r="AK9">
        <f>IF(Settings!$M$5=1, 'Graph-outputs'!$AR9, 'Graph-outputs'!$AY9)</f>
        <v>2.6682155503928366</v>
      </c>
      <c r="AM9">
        <f>IF(Settings!$M$5=1, 'Graph-outputs'!$BF9, 'Graph-outputs'!$BM9)</f>
        <v>1090.1925267815118</v>
      </c>
      <c r="AO9" s="19" t="str">
        <f t="shared" si="18"/>
        <v/>
      </c>
      <c r="AP9" t="str">
        <f t="shared" si="19"/>
        <v/>
      </c>
      <c r="AQ9" s="20" t="str">
        <f t="shared" si="20"/>
        <v/>
      </c>
      <c r="AR9">
        <f>INDEX('Calcs-control2'!$G$86:$Y$156,  'Graph-outputs'!$B9, 'Graph-outputs'!AR$2)</f>
        <v>0.82096421727555802</v>
      </c>
      <c r="AS9">
        <f t="shared" si="21"/>
        <v>5</v>
      </c>
      <c r="AT9">
        <f>INDEX('Calcs-control2'!$G$170:$X$240, 'Graph-outputs'!$B9, 'Graph-outputs'!$AL$1)</f>
        <v>0</v>
      </c>
      <c r="AV9" s="19" t="str">
        <f t="shared" si="22"/>
        <v/>
      </c>
      <c r="AW9" t="str">
        <f t="shared" si="23"/>
        <v/>
      </c>
      <c r="AX9" s="20" t="str">
        <f t="shared" si="24"/>
        <v/>
      </c>
      <c r="AY9">
        <f>INDEX('Calcs-control2'!$AH$86:$AZ$156,  'Graph-outputs'!$B9, 'Graph-outputs'!AY$2)</f>
        <v>2.6682155503928366</v>
      </c>
      <c r="AZ9">
        <f t="shared" si="25"/>
        <v>5</v>
      </c>
      <c r="BA9">
        <f>INDEX('Calcs-control2'!$AH$170:$AY$240, 'Graph-outputs'!$B9, 'Graph-outputs'!$AL$1)</f>
        <v>0</v>
      </c>
      <c r="BC9" s="19" t="str">
        <f t="shared" si="26"/>
        <v/>
      </c>
      <c r="BD9" t="str">
        <f t="shared" si="27"/>
        <v/>
      </c>
      <c r="BE9" s="20" t="str">
        <f t="shared" si="28"/>
        <v/>
      </c>
      <c r="BF9">
        <f>INDEX('Calcs-control2'!$G$386:$X$456,  'Graph-outputs'!$B9, 'Graph-outputs'!BF$2)</f>
        <v>335.43356506451516</v>
      </c>
      <c r="BG9">
        <f t="shared" si="29"/>
        <v>5</v>
      </c>
      <c r="BH9">
        <f>INDEX('Calcs-control2'!$G$170:$X$240, 'Graph-outputs'!$B9, 'Graph-outputs'!$AL$1)</f>
        <v>0</v>
      </c>
      <c r="BJ9" s="19" t="str">
        <f t="shared" si="30"/>
        <v/>
      </c>
      <c r="BK9" t="str">
        <f t="shared" si="31"/>
        <v/>
      </c>
      <c r="BL9" s="20" t="str">
        <f t="shared" si="32"/>
        <v/>
      </c>
      <c r="BM9">
        <f>INDEX('Calcs-control2'!$AH$386:$AY$456,  'Graph-outputs'!$B9, 'Graph-outputs'!BM$2)</f>
        <v>1090.1925267815118</v>
      </c>
      <c r="BN9">
        <f t="shared" si="33"/>
        <v>5</v>
      </c>
      <c r="BO9">
        <f>INDEX('Calcs-control2'!$AH$170:$AY$240, 'Graph-outputs'!$B9, 'Graph-outputs'!$AL$1)</f>
        <v>0</v>
      </c>
      <c r="BQ9">
        <v>6</v>
      </c>
      <c r="BR9">
        <f t="shared" si="34"/>
        <v>5</v>
      </c>
      <c r="BS9">
        <f>IF(Settings!$M$5=1, 'Graph-outputs'!$BZ9, 'Graph-outputs'!$CG9)</f>
        <v>4.460333007238221</v>
      </c>
      <c r="BU9">
        <f>IF(Settings!$M$5=1, 'Graph-outputs'!$CN9, 'Graph-outputs'!$CU9)</f>
        <v>535.23996086858654</v>
      </c>
      <c r="BW9" s="19" t="str">
        <f t="shared" si="35"/>
        <v/>
      </c>
      <c r="BX9" t="str">
        <f t="shared" si="36"/>
        <v/>
      </c>
      <c r="BY9" s="20" t="str">
        <f t="shared" si="37"/>
        <v/>
      </c>
      <c r="BZ9">
        <f>INDEX('Calcs-control3'!$G$86:$Y$156,  'Graph-outputs'!$B9, 'Graph-outputs'!BZ$2)</f>
        <v>2.5103573428883772</v>
      </c>
      <c r="CA9">
        <f t="shared" si="38"/>
        <v>5</v>
      </c>
      <c r="CB9">
        <f>INDEX('Calcs-control3'!$G$170:$X$240, 'Graph-outputs'!$B9, 'Graph-outputs'!$BT$1)</f>
        <v>0</v>
      </c>
      <c r="CD9" s="19" t="str">
        <f t="shared" si="39"/>
        <v/>
      </c>
      <c r="CE9" t="str">
        <f t="shared" si="40"/>
        <v/>
      </c>
      <c r="CF9" s="20" t="str">
        <f t="shared" si="41"/>
        <v/>
      </c>
      <c r="CG9">
        <f>INDEX('Calcs-control3'!$AH$86:$AZ$156,  'Graph-outputs'!$B9, 'Graph-outputs'!CG$2)</f>
        <v>4.460333007238221</v>
      </c>
      <c r="CH9">
        <f t="shared" si="42"/>
        <v>5</v>
      </c>
      <c r="CI9">
        <f>INDEX('Calcs-control3'!$AH$170:$AY$240, 'Graph-outputs'!$B9, 'Graph-outputs'!$BT$1)</f>
        <v>0</v>
      </c>
      <c r="CK9" s="19" t="str">
        <f t="shared" si="43"/>
        <v/>
      </c>
      <c r="CL9" t="str">
        <f t="shared" si="44"/>
        <v/>
      </c>
      <c r="CM9" s="20" t="str">
        <f t="shared" si="45"/>
        <v/>
      </c>
      <c r="CN9">
        <f>INDEX('Calcs-control3'!$G$386:$X$456,  'Graph-outputs'!$B9, 'Graph-outputs'!CN$2)</f>
        <v>301.24288114660527</v>
      </c>
      <c r="CO9">
        <f t="shared" si="46"/>
        <v>5</v>
      </c>
      <c r="CP9">
        <f>INDEX('Calcs-control3'!$G$170:$X$240, 'Graph-outputs'!$B9, 'Graph-outputs'!$BT$1)</f>
        <v>0</v>
      </c>
      <c r="CR9" s="19" t="str">
        <f t="shared" si="47"/>
        <v/>
      </c>
      <c r="CS9" t="str">
        <f t="shared" si="48"/>
        <v/>
      </c>
      <c r="CT9" s="20" t="str">
        <f t="shared" si="49"/>
        <v/>
      </c>
      <c r="CU9">
        <f>INDEX('Calcs-control3'!$AH$386:$AY$456,  'Graph-outputs'!$B9, 'Graph-outputs'!CU$2)</f>
        <v>535.23996086858654</v>
      </c>
      <c r="CV9">
        <f t="shared" si="50"/>
        <v>5</v>
      </c>
      <c r="CW9">
        <f>INDEX('Calcs-control3'!$AH$170:$AY$240, 'Graph-outputs'!$B9, 'Graph-outputs'!$BT$1)</f>
        <v>0</v>
      </c>
      <c r="CY9">
        <v>6</v>
      </c>
      <c r="CZ9">
        <f t="shared" si="51"/>
        <v>5</v>
      </c>
      <c r="DA9">
        <f>IF(Settings!$M$5=1, 'Graph-outputs'!$DH9, 'Graph-outputs'!$DO9)</f>
        <v>6.3483576589261892</v>
      </c>
      <c r="DC9">
        <f>IF(Settings!$M$5=1, 'Graph-outputs'!$DV9, 'Graph-outputs'!$EC9)</f>
        <v>3469.9451074410258</v>
      </c>
      <c r="DE9" s="19" t="str">
        <f t="shared" si="52"/>
        <v/>
      </c>
      <c r="DF9" t="str">
        <f t="shared" si="53"/>
        <v/>
      </c>
      <c r="DG9" s="20" t="str">
        <f t="shared" si="54"/>
        <v/>
      </c>
      <c r="DH9">
        <f>INDEX('Calcs-control4'!$G$86:$X$156,  'Graph-outputs'!$B9, 'Graph-outputs'!DH$2)</f>
        <v>3.409946914221972</v>
      </c>
      <c r="DI9">
        <f t="shared" si="55"/>
        <v>5</v>
      </c>
      <c r="DJ9">
        <f>INDEX('Calcs-control4'!$G$170:$X$240, 'Graph-outputs'!$B9, 'Graph-outputs'!$DB$1)</f>
        <v>0</v>
      </c>
      <c r="DL9" s="19" t="str">
        <f t="shared" si="56"/>
        <v/>
      </c>
      <c r="DM9" t="str">
        <f t="shared" si="57"/>
        <v/>
      </c>
      <c r="DN9" s="20" t="str">
        <f t="shared" si="58"/>
        <v/>
      </c>
      <c r="DO9">
        <f>INDEX('Calcs-control4'!$AH$86:$AY$156,  'Graph-outputs'!$B9, 'Graph-outputs'!DO$2)</f>
        <v>6.3483576589261892</v>
      </c>
      <c r="DP9">
        <f t="shared" si="59"/>
        <v>5</v>
      </c>
      <c r="DQ9">
        <f>INDEX('Calcs-control4'!$AH$170:$AY$240, 'Graph-outputs'!$B9, 'Graph-outputs'!$DB$1)</f>
        <v>0.16543610272573994</v>
      </c>
      <c r="DS9" s="19" t="str">
        <f t="shared" si="60"/>
        <v/>
      </c>
      <c r="DT9" t="str">
        <f t="shared" si="61"/>
        <v/>
      </c>
      <c r="DU9" s="20" t="str">
        <f t="shared" si="62"/>
        <v/>
      </c>
      <c r="DV9">
        <f>INDEX('Calcs-control4'!$G$386:$X$456,  'Graph-outputs'!$B9, 'Graph-outputs'!DV$2)</f>
        <v>1775.8368743913793</v>
      </c>
      <c r="DW9">
        <f t="shared" si="63"/>
        <v>5</v>
      </c>
      <c r="DX9">
        <f>INDEX('Calcs-control4'!$G$170:$X$240, 'Graph-outputs'!$B9, 'Graph-outputs'!$DB$1)</f>
        <v>0</v>
      </c>
      <c r="DZ9" s="19" t="str">
        <f t="shared" si="64"/>
        <v/>
      </c>
      <c r="EA9" t="str">
        <f t="shared" si="65"/>
        <v/>
      </c>
      <c r="EB9" s="20" t="str">
        <f t="shared" si="66"/>
        <v/>
      </c>
      <c r="EC9">
        <f>INDEX('Calcs-control4'!$AH$386:$AY$456,  'Graph-outputs'!$B9, 'Graph-outputs'!EC$2)</f>
        <v>3469.9451074410258</v>
      </c>
      <c r="ED9">
        <f t="shared" si="67"/>
        <v>5</v>
      </c>
      <c r="EE9">
        <f>INDEX('Calcs-control4'!$AH$170:$AY$240, 'Graph-outputs'!$B9, 'Graph-outputs'!$DB$1)</f>
        <v>0.16543610272573994</v>
      </c>
    </row>
    <row r="10" spans="1:135" x14ac:dyDescent="0.3">
      <c r="A10">
        <f t="shared" si="0"/>
        <v>6</v>
      </c>
      <c r="B10">
        <v>7</v>
      </c>
      <c r="C10">
        <f>IF(Settings!$M$5=1, 'Graph-outputs'!$J10, 'Graph-outputs'!$Q10)</f>
        <v>9.6626271954485663</v>
      </c>
      <c r="E10">
        <f>IF(Settings!$M$5=1, 'Graph-outputs'!$X10, 'Graph-outputs'!$AE10)</f>
        <v>8297.3435174229726</v>
      </c>
      <c r="G10" s="19" t="str">
        <f t="shared" si="1"/>
        <v/>
      </c>
      <c r="H10" t="str">
        <f t="shared" si="2"/>
        <v/>
      </c>
      <c r="I10" s="20" t="str">
        <f t="shared" si="3"/>
        <v/>
      </c>
      <c r="J10">
        <f>INDEX('Calcs-control1'!$G$86:$X$156,  'Graph-outputs'!$B10, 'Graph-outputs'!J$2)</f>
        <v>6.2484650239096871</v>
      </c>
      <c r="K10">
        <f t="shared" si="4"/>
        <v>6</v>
      </c>
      <c r="L10">
        <f>INDEX('Calcs-control1'!$G$170:$X$240, 'Graph-outputs'!$B10, 'Graph-outputs'!$D$1)</f>
        <v>0.65974240881092894</v>
      </c>
      <c r="N10" s="19" t="str">
        <f t="shared" si="5"/>
        <v/>
      </c>
      <c r="O10" t="str">
        <f t="shared" si="6"/>
        <v/>
      </c>
      <c r="P10" s="20" t="str">
        <f t="shared" si="7"/>
        <v/>
      </c>
      <c r="Q10">
        <f>INDEX('Calcs-control1'!$AH$86:$AY$156,  'Graph-outputs'!$B10, 'Graph-outputs'!Q$2)</f>
        <v>9.6626271954485663</v>
      </c>
      <c r="R10">
        <f t="shared" si="8"/>
        <v>6</v>
      </c>
      <c r="S10">
        <f>INDEX('Calcs-control1'!$AH$170:$AY$240, 'Graph-outputs'!$B10, 'Graph-outputs'!$Q$2)</f>
        <v>0.8448417362494911</v>
      </c>
      <c r="U10" s="19" t="str">
        <f t="shared" si="9"/>
        <v/>
      </c>
      <c r="V10" t="str">
        <f t="shared" si="10"/>
        <v/>
      </c>
      <c r="W10" s="20" t="str">
        <f t="shared" si="11"/>
        <v/>
      </c>
      <c r="X10">
        <f>INDEX('Calcs-control1'!$G$386:$X$456,  'Graph-outputs'!$B10, 'Graph-outputs'!X$2)</f>
        <v>5088.0055664774063</v>
      </c>
      <c r="Y10">
        <f t="shared" si="12"/>
        <v>6</v>
      </c>
      <c r="Z10">
        <f>INDEX('Calcs-control1'!$G$170:$X$240, 'Graph-outputs'!$B10, 'Graph-outputs'!$J$2)</f>
        <v>0.65974240881092894</v>
      </c>
      <c r="AB10" s="19" t="str">
        <f t="shared" si="13"/>
        <v/>
      </c>
      <c r="AC10" t="str">
        <f t="shared" si="14"/>
        <v/>
      </c>
      <c r="AD10" s="20" t="str">
        <f t="shared" si="15"/>
        <v/>
      </c>
      <c r="AE10">
        <f>INDEX('Calcs-control1'!$AH$386:$AY$456,  'Graph-outputs'!$B10, 'Graph-outputs'!AE$2)</f>
        <v>8297.3435174229726</v>
      </c>
      <c r="AF10">
        <f t="shared" si="16"/>
        <v>6</v>
      </c>
      <c r="AG10">
        <f>INDEX('Calcs-control1'!$AH$170:$AY$240, 'Graph-outputs'!$B10, 'Graph-outputs'!$Q$2)</f>
        <v>0.8448417362494911</v>
      </c>
      <c r="AI10">
        <v>7</v>
      </c>
      <c r="AJ10">
        <f t="shared" si="17"/>
        <v>6</v>
      </c>
      <c r="AK10">
        <f>IF(Settings!$M$5=1, 'Graph-outputs'!$AR10, 'Graph-outputs'!$AY10)</f>
        <v>3.025594730946215</v>
      </c>
      <c r="AM10">
        <f>IF(Settings!$M$5=1, 'Graph-outputs'!$BF10, 'Graph-outputs'!$BM10)</f>
        <v>1236.2122558881922</v>
      </c>
      <c r="AO10" s="19" t="str">
        <f t="shared" si="18"/>
        <v/>
      </c>
      <c r="AP10" t="str">
        <f t="shared" si="19"/>
        <v/>
      </c>
      <c r="AQ10" s="20" t="str">
        <f t="shared" si="20"/>
        <v/>
      </c>
      <c r="AR10">
        <f>INDEX('Calcs-control2'!$G$86:$Y$156,  'Graph-outputs'!$B10, 'Graph-outputs'!AR$2)</f>
        <v>1.3308220355870857</v>
      </c>
      <c r="AS10">
        <f t="shared" si="21"/>
        <v>6</v>
      </c>
      <c r="AT10">
        <f>INDEX('Calcs-control2'!$G$170:$X$240, 'Graph-outputs'!$B10, 'Graph-outputs'!$AL$1)</f>
        <v>0</v>
      </c>
      <c r="AV10" s="19" t="str">
        <f t="shared" si="22"/>
        <v/>
      </c>
      <c r="AW10" t="str">
        <f t="shared" si="23"/>
        <v/>
      </c>
      <c r="AX10" s="20" t="str">
        <f t="shared" si="24"/>
        <v/>
      </c>
      <c r="AY10">
        <f>INDEX('Calcs-control2'!$AH$86:$AZ$156,  'Graph-outputs'!$B10, 'Graph-outputs'!AY$2)</f>
        <v>3.025594730946215</v>
      </c>
      <c r="AZ10">
        <f t="shared" si="25"/>
        <v>6</v>
      </c>
      <c r="BA10">
        <f>INDEX('Calcs-control2'!$AH$170:$AY$240, 'Graph-outputs'!$B10, 'Graph-outputs'!$AL$1)</f>
        <v>0</v>
      </c>
      <c r="BC10" s="19" t="str">
        <f t="shared" si="26"/>
        <v/>
      </c>
      <c r="BD10" t="str">
        <f t="shared" si="27"/>
        <v/>
      </c>
      <c r="BE10" s="20" t="str">
        <f t="shared" si="28"/>
        <v/>
      </c>
      <c r="BF10">
        <f>INDEX('Calcs-control2'!$G$386:$X$456,  'Graph-outputs'!$B10, 'Graph-outputs'!BF$2)</f>
        <v>543.7537598713094</v>
      </c>
      <c r="BG10">
        <f t="shared" si="29"/>
        <v>6</v>
      </c>
      <c r="BH10">
        <f>INDEX('Calcs-control2'!$G$170:$X$240, 'Graph-outputs'!$B10, 'Graph-outputs'!$AL$1)</f>
        <v>0</v>
      </c>
      <c r="BJ10" s="19" t="str">
        <f t="shared" si="30"/>
        <v/>
      </c>
      <c r="BK10" t="str">
        <f t="shared" si="31"/>
        <v/>
      </c>
      <c r="BL10" s="20" t="str">
        <f t="shared" si="32"/>
        <v/>
      </c>
      <c r="BM10">
        <f>INDEX('Calcs-control2'!$AH$386:$AY$456,  'Graph-outputs'!$B10, 'Graph-outputs'!BM$2)</f>
        <v>1236.2122558881922</v>
      </c>
      <c r="BN10">
        <f t="shared" si="33"/>
        <v>6</v>
      </c>
      <c r="BO10">
        <f>INDEX('Calcs-control2'!$AH$170:$AY$240, 'Graph-outputs'!$B10, 'Graph-outputs'!$AL$1)</f>
        <v>0</v>
      </c>
      <c r="BQ10">
        <v>7</v>
      </c>
      <c r="BR10">
        <f t="shared" si="34"/>
        <v>6</v>
      </c>
      <c r="BS10">
        <f>IF(Settings!$M$5=1, 'Graph-outputs'!$BZ10, 'Graph-outputs'!$CG10)</f>
        <v>4.7460445026457743</v>
      </c>
      <c r="BU10">
        <f>IF(Settings!$M$5=1, 'Graph-outputs'!$CN10, 'Graph-outputs'!$CU10)</f>
        <v>569.52534031749292</v>
      </c>
      <c r="BW10" s="19" t="str">
        <f t="shared" si="35"/>
        <v/>
      </c>
      <c r="BX10" t="str">
        <f t="shared" si="36"/>
        <v/>
      </c>
      <c r="BY10" s="20" t="str">
        <f t="shared" si="37"/>
        <v/>
      </c>
      <c r="BZ10">
        <f>INDEX('Calcs-control3'!$G$86:$Y$156,  'Graph-outputs'!$B10, 'Graph-outputs'!BZ$2)</f>
        <v>3.1727275089080491</v>
      </c>
      <c r="CA10">
        <f t="shared" si="38"/>
        <v>6</v>
      </c>
      <c r="CB10">
        <f>INDEX('Calcs-control3'!$G$170:$X$240, 'Graph-outputs'!$B10, 'Graph-outputs'!$BT$1)</f>
        <v>0</v>
      </c>
      <c r="CD10" s="19" t="str">
        <f t="shared" si="39"/>
        <v/>
      </c>
      <c r="CE10" t="str">
        <f t="shared" si="40"/>
        <v/>
      </c>
      <c r="CF10" s="20" t="str">
        <f t="shared" si="41"/>
        <v/>
      </c>
      <c r="CG10">
        <f>INDEX('Calcs-control3'!$AH$86:$AZ$156,  'Graph-outputs'!$B10, 'Graph-outputs'!CG$2)</f>
        <v>4.7460445026457743</v>
      </c>
      <c r="CH10">
        <f t="shared" si="42"/>
        <v>6</v>
      </c>
      <c r="CI10">
        <f>INDEX('Calcs-control3'!$AH$170:$AY$240, 'Graph-outputs'!$B10, 'Graph-outputs'!$BT$1)</f>
        <v>0</v>
      </c>
      <c r="CK10" s="19" t="str">
        <f t="shared" si="43"/>
        <v/>
      </c>
      <c r="CL10" t="str">
        <f t="shared" si="44"/>
        <v/>
      </c>
      <c r="CM10" s="20" t="str">
        <f t="shared" si="45"/>
        <v/>
      </c>
      <c r="CN10">
        <f>INDEX('Calcs-control3'!$G$386:$X$456,  'Graph-outputs'!$B10, 'Graph-outputs'!CN$2)</f>
        <v>380.72730106896591</v>
      </c>
      <c r="CO10">
        <f t="shared" si="46"/>
        <v>6</v>
      </c>
      <c r="CP10">
        <f>INDEX('Calcs-control3'!$G$170:$X$240, 'Graph-outputs'!$B10, 'Graph-outputs'!$BT$1)</f>
        <v>0</v>
      </c>
      <c r="CR10" s="19" t="str">
        <f t="shared" si="47"/>
        <v/>
      </c>
      <c r="CS10" t="str">
        <f t="shared" si="48"/>
        <v/>
      </c>
      <c r="CT10" s="20" t="str">
        <f t="shared" si="49"/>
        <v/>
      </c>
      <c r="CU10">
        <f>INDEX('Calcs-control3'!$AH$386:$AY$456,  'Graph-outputs'!$B10, 'Graph-outputs'!CU$2)</f>
        <v>569.52534031749292</v>
      </c>
      <c r="CV10">
        <f t="shared" si="50"/>
        <v>6</v>
      </c>
      <c r="CW10">
        <f>INDEX('Calcs-control3'!$AH$170:$AY$240, 'Graph-outputs'!$B10, 'Graph-outputs'!$BT$1)</f>
        <v>0</v>
      </c>
      <c r="CY10">
        <v>7</v>
      </c>
      <c r="CZ10">
        <f t="shared" si="51"/>
        <v>6</v>
      </c>
      <c r="DA10">
        <f>IF(Settings!$M$5=1, 'Graph-outputs'!$DH10, 'Graph-outputs'!$DO10)</f>
        <v>6.7903691414197462</v>
      </c>
      <c r="DC10">
        <f>IF(Settings!$M$5=1, 'Graph-outputs'!$DV10, 'Graph-outputs'!$EC10)</f>
        <v>3797.0014106236399</v>
      </c>
      <c r="DE10" s="19" t="str">
        <f t="shared" si="52"/>
        <v/>
      </c>
      <c r="DF10" t="str">
        <f t="shared" si="53"/>
        <v/>
      </c>
      <c r="DG10" s="20" t="str">
        <f t="shared" si="54"/>
        <v/>
      </c>
      <c r="DH10">
        <f>INDEX('Calcs-control4'!$G$86:$X$156,  'Graph-outputs'!$B10, 'Graph-outputs'!DH$2)</f>
        <v>4.3910815579827656</v>
      </c>
      <c r="DI10">
        <f t="shared" si="55"/>
        <v>6</v>
      </c>
      <c r="DJ10">
        <f>INDEX('Calcs-control4'!$G$170:$X$240, 'Graph-outputs'!$B10, 'Graph-outputs'!$DB$1)</f>
        <v>0</v>
      </c>
      <c r="DL10" s="19" t="str">
        <f t="shared" si="56"/>
        <v/>
      </c>
      <c r="DM10" t="str">
        <f t="shared" si="57"/>
        <v/>
      </c>
      <c r="DN10" s="20" t="str">
        <f t="shared" si="58"/>
        <v/>
      </c>
      <c r="DO10">
        <f>INDEX('Calcs-control4'!$AH$86:$AY$156,  'Graph-outputs'!$B10, 'Graph-outputs'!DO$2)</f>
        <v>6.7903691414197462</v>
      </c>
      <c r="DP10">
        <f t="shared" si="59"/>
        <v>6</v>
      </c>
      <c r="DQ10">
        <f>INDEX('Calcs-control4'!$AH$170:$AY$240, 'Graph-outputs'!$B10, 'Graph-outputs'!$DB$1)</f>
        <v>0.24610984925377888</v>
      </c>
      <c r="DS10" s="19" t="str">
        <f t="shared" si="60"/>
        <v/>
      </c>
      <c r="DT10" t="str">
        <f t="shared" si="61"/>
        <v/>
      </c>
      <c r="DU10" s="20" t="str">
        <f t="shared" si="62"/>
        <v/>
      </c>
      <c r="DV10">
        <f>INDEX('Calcs-control4'!$G$386:$X$456,  'Graph-outputs'!$B10, 'Graph-outputs'!DV$2)</f>
        <v>2286.793532357653</v>
      </c>
      <c r="DW10">
        <f t="shared" si="63"/>
        <v>6</v>
      </c>
      <c r="DX10">
        <f>INDEX('Calcs-control4'!$G$170:$X$240, 'Graph-outputs'!$B10, 'Graph-outputs'!$DB$1)</f>
        <v>0</v>
      </c>
      <c r="DZ10" s="19" t="str">
        <f t="shared" si="64"/>
        <v/>
      </c>
      <c r="EA10" t="str">
        <f t="shared" si="65"/>
        <v/>
      </c>
      <c r="EB10" s="20" t="str">
        <f t="shared" si="66"/>
        <v/>
      </c>
      <c r="EC10">
        <f>INDEX('Calcs-control4'!$AH$386:$AY$456,  'Graph-outputs'!$B10, 'Graph-outputs'!EC$2)</f>
        <v>3797.0014106236399</v>
      </c>
      <c r="ED10">
        <f t="shared" si="67"/>
        <v>6</v>
      </c>
      <c r="EE10">
        <f>INDEX('Calcs-control4'!$AH$170:$AY$240, 'Graph-outputs'!$B10, 'Graph-outputs'!$DB$1)</f>
        <v>0.24610984925377888</v>
      </c>
    </row>
    <row r="11" spans="1:135" x14ac:dyDescent="0.3">
      <c r="A11">
        <f t="shared" si="0"/>
        <v>7</v>
      </c>
      <c r="B11">
        <v>8</v>
      </c>
      <c r="C11">
        <f>IF(Settings!$M$5=1, 'Graph-outputs'!$J11, 'Graph-outputs'!$Q11)</f>
        <v>10.33116160479819</v>
      </c>
      <c r="E11">
        <f>IF(Settings!$M$5=1, 'Graph-outputs'!$X11, 'Graph-outputs'!$AE11)</f>
        <v>8926.2480775716067</v>
      </c>
      <c r="G11" s="19" t="str">
        <f t="shared" si="1"/>
        <v/>
      </c>
      <c r="H11" t="str">
        <f t="shared" si="2"/>
        <v/>
      </c>
      <c r="I11" s="20" t="str">
        <f t="shared" si="3"/>
        <v/>
      </c>
      <c r="J11">
        <f>INDEX('Calcs-control1'!$G$86:$X$156,  'Graph-outputs'!$B11, 'Graph-outputs'!J$2)</f>
        <v>7.7141601921049396</v>
      </c>
      <c r="K11">
        <f t="shared" si="4"/>
        <v>7</v>
      </c>
      <c r="L11">
        <f>INDEX('Calcs-control1'!$G$170:$X$240, 'Graph-outputs'!$B11, 'Graph-outputs'!$D$1)</f>
        <v>0.7571137897188891</v>
      </c>
      <c r="N11" s="19" t="str">
        <f t="shared" si="5"/>
        <v/>
      </c>
      <c r="O11" t="str">
        <f t="shared" si="6"/>
        <v/>
      </c>
      <c r="P11" s="20">
        <f t="shared" si="7"/>
        <v>90</v>
      </c>
      <c r="Q11">
        <f>INDEX('Calcs-control1'!$AH$86:$AY$156,  'Graph-outputs'!$B11, 'Graph-outputs'!Q$2)</f>
        <v>10.33116160479819</v>
      </c>
      <c r="R11">
        <f t="shared" si="8"/>
        <v>7</v>
      </c>
      <c r="S11">
        <f>INDEX('Calcs-control1'!$AH$170:$AY$240, 'Graph-outputs'!$B11, 'Graph-outputs'!$Q$2)</f>
        <v>0.86695562245758684</v>
      </c>
      <c r="U11" s="19" t="str">
        <f t="shared" si="9"/>
        <v/>
      </c>
      <c r="V11" t="str">
        <f t="shared" si="10"/>
        <v/>
      </c>
      <c r="W11" s="20" t="str">
        <f t="shared" si="11"/>
        <v/>
      </c>
      <c r="X11">
        <f>INDEX('Calcs-control1'!$G$386:$X$456,  'Graph-outputs'!$B11, 'Graph-outputs'!X$2)</f>
        <v>6461.7663336863934</v>
      </c>
      <c r="Y11">
        <f t="shared" si="12"/>
        <v>7</v>
      </c>
      <c r="Z11">
        <f>INDEX('Calcs-control1'!$G$170:$X$240, 'Graph-outputs'!$B11, 'Graph-outputs'!$J$2)</f>
        <v>0.7571137897188891</v>
      </c>
      <c r="AB11" s="19" t="str">
        <f t="shared" si="13"/>
        <v/>
      </c>
      <c r="AC11" t="str">
        <f t="shared" si="14"/>
        <v/>
      </c>
      <c r="AD11" s="20">
        <f t="shared" si="15"/>
        <v>90</v>
      </c>
      <c r="AE11">
        <f>INDEX('Calcs-control1'!$AH$386:$AY$456,  'Graph-outputs'!$B11, 'Graph-outputs'!AE$2)</f>
        <v>8926.2480775716067</v>
      </c>
      <c r="AF11">
        <f t="shared" si="16"/>
        <v>7</v>
      </c>
      <c r="AG11">
        <f>INDEX('Calcs-control1'!$AH$170:$AY$240, 'Graph-outputs'!$B11, 'Graph-outputs'!$Q$2)</f>
        <v>0.86695562245758684</v>
      </c>
      <c r="AI11">
        <v>8</v>
      </c>
      <c r="AJ11">
        <f t="shared" si="17"/>
        <v>7</v>
      </c>
      <c r="AK11">
        <f>IF(Settings!$M$5=1, 'Graph-outputs'!$AR11, 'Graph-outputs'!$AY11)</f>
        <v>3.426626889843142</v>
      </c>
      <c r="AM11">
        <f>IF(Settings!$M$5=1, 'Graph-outputs'!$BF11, 'Graph-outputs'!$BM11)</f>
        <v>1400.0679318526461</v>
      </c>
      <c r="AO11" s="19" t="str">
        <f t="shared" si="18"/>
        <v/>
      </c>
      <c r="AP11" t="str">
        <f t="shared" si="19"/>
        <v/>
      </c>
      <c r="AQ11" s="20" t="str">
        <f t="shared" si="20"/>
        <v/>
      </c>
      <c r="AR11">
        <f>INDEX('Calcs-control2'!$G$86:$Y$156,  'Graph-outputs'!$B11, 'Graph-outputs'!AR$2)</f>
        <v>1.9834700442425188</v>
      </c>
      <c r="AS11">
        <f t="shared" si="21"/>
        <v>7</v>
      </c>
      <c r="AT11">
        <f>INDEX('Calcs-control2'!$G$170:$X$240, 'Graph-outputs'!$B11, 'Graph-outputs'!$AL$1)</f>
        <v>0</v>
      </c>
      <c r="AV11" s="19" t="str">
        <f t="shared" si="22"/>
        <v/>
      </c>
      <c r="AW11" t="str">
        <f t="shared" si="23"/>
        <v/>
      </c>
      <c r="AX11" s="20" t="str">
        <f t="shared" si="24"/>
        <v/>
      </c>
      <c r="AY11">
        <f>INDEX('Calcs-control2'!$AH$86:$AZ$156,  'Graph-outputs'!$B11, 'Graph-outputs'!AY$2)</f>
        <v>3.426626889843142</v>
      </c>
      <c r="AZ11">
        <f t="shared" si="25"/>
        <v>7</v>
      </c>
      <c r="BA11">
        <f>INDEX('Calcs-control2'!$AH$170:$AY$240, 'Graph-outputs'!$B11, 'Graph-outputs'!$AL$1)</f>
        <v>0</v>
      </c>
      <c r="BC11" s="19" t="str">
        <f t="shared" si="26"/>
        <v/>
      </c>
      <c r="BD11" t="str">
        <f t="shared" si="27"/>
        <v/>
      </c>
      <c r="BE11" s="20" t="str">
        <f t="shared" si="28"/>
        <v/>
      </c>
      <c r="BF11">
        <f>INDEX('Calcs-control2'!$G$386:$X$456,  'Graph-outputs'!$B11, 'Graph-outputs'!BF$2)</f>
        <v>810.41586726748062</v>
      </c>
      <c r="BG11">
        <f t="shared" si="29"/>
        <v>7</v>
      </c>
      <c r="BH11">
        <f>INDEX('Calcs-control2'!$G$170:$X$240, 'Graph-outputs'!$B11, 'Graph-outputs'!$AL$1)</f>
        <v>0</v>
      </c>
      <c r="BJ11" s="19" t="str">
        <f t="shared" si="30"/>
        <v/>
      </c>
      <c r="BK11" t="str">
        <f t="shared" si="31"/>
        <v/>
      </c>
      <c r="BL11" s="20" t="str">
        <f t="shared" si="32"/>
        <v/>
      </c>
      <c r="BM11">
        <f>INDEX('Calcs-control2'!$AH$386:$AY$456,  'Graph-outputs'!$B11, 'Graph-outputs'!BM$2)</f>
        <v>1400.0679318526461</v>
      </c>
      <c r="BN11">
        <f t="shared" si="33"/>
        <v>7</v>
      </c>
      <c r="BO11">
        <f>INDEX('Calcs-control2'!$AH$170:$AY$240, 'Graph-outputs'!$B11, 'Graph-outputs'!$AL$1)</f>
        <v>0</v>
      </c>
      <c r="BQ11">
        <v>8</v>
      </c>
      <c r="BR11">
        <f t="shared" si="34"/>
        <v>7</v>
      </c>
      <c r="BS11">
        <f>IF(Settings!$M$5=1, 'Graph-outputs'!$BZ11, 'Graph-outputs'!$CG11)</f>
        <v>5.0479512584500581</v>
      </c>
      <c r="BU11">
        <f>IF(Settings!$M$5=1, 'Graph-outputs'!$CN11, 'Graph-outputs'!$CU11)</f>
        <v>605.75415101400699</v>
      </c>
      <c r="BW11" s="19" t="str">
        <f t="shared" si="35"/>
        <v/>
      </c>
      <c r="BX11" t="str">
        <f t="shared" si="36"/>
        <v/>
      </c>
      <c r="BY11" s="20" t="str">
        <f t="shared" si="37"/>
        <v/>
      </c>
      <c r="BZ11">
        <f>INDEX('Calcs-control3'!$G$86:$Y$156,  'Graph-outputs'!$B11, 'Graph-outputs'!BZ$2)</f>
        <v>3.8552306837060804</v>
      </c>
      <c r="CA11">
        <f t="shared" si="38"/>
        <v>7</v>
      </c>
      <c r="CB11">
        <f>INDEX('Calcs-control3'!$G$170:$X$240, 'Graph-outputs'!$B11, 'Graph-outputs'!$BT$1)</f>
        <v>0</v>
      </c>
      <c r="CD11" s="19" t="str">
        <f t="shared" si="39"/>
        <v/>
      </c>
      <c r="CE11" t="str">
        <f t="shared" si="40"/>
        <v/>
      </c>
      <c r="CF11" s="20" t="str">
        <f t="shared" si="41"/>
        <v/>
      </c>
      <c r="CG11">
        <f>INDEX('Calcs-control3'!$AH$86:$AZ$156,  'Graph-outputs'!$B11, 'Graph-outputs'!CG$2)</f>
        <v>5.0479512584500581</v>
      </c>
      <c r="CH11">
        <f t="shared" si="42"/>
        <v>7</v>
      </c>
      <c r="CI11">
        <f>INDEX('Calcs-control3'!$AH$170:$AY$240, 'Graph-outputs'!$B11, 'Graph-outputs'!$BT$1)</f>
        <v>0</v>
      </c>
      <c r="CK11" s="19" t="str">
        <f t="shared" si="43"/>
        <v/>
      </c>
      <c r="CL11" t="str">
        <f t="shared" si="44"/>
        <v/>
      </c>
      <c r="CM11" s="20" t="str">
        <f t="shared" si="45"/>
        <v/>
      </c>
      <c r="CN11">
        <f>INDEX('Calcs-control3'!$G$386:$X$456,  'Graph-outputs'!$B11, 'Graph-outputs'!CN$2)</f>
        <v>462.62768204472962</v>
      </c>
      <c r="CO11">
        <f t="shared" si="46"/>
        <v>7</v>
      </c>
      <c r="CP11">
        <f>INDEX('Calcs-control3'!$G$170:$X$240, 'Graph-outputs'!$B11, 'Graph-outputs'!$BT$1)</f>
        <v>0</v>
      </c>
      <c r="CR11" s="19" t="str">
        <f t="shared" si="47"/>
        <v/>
      </c>
      <c r="CS11" t="str">
        <f t="shared" si="48"/>
        <v/>
      </c>
      <c r="CT11" s="20" t="str">
        <f t="shared" si="49"/>
        <v/>
      </c>
      <c r="CU11">
        <f>INDEX('Calcs-control3'!$AH$386:$AY$456,  'Graph-outputs'!$B11, 'Graph-outputs'!CU$2)</f>
        <v>605.75415101400699</v>
      </c>
      <c r="CV11">
        <f t="shared" si="50"/>
        <v>7</v>
      </c>
      <c r="CW11">
        <f>INDEX('Calcs-control3'!$AH$170:$AY$240, 'Graph-outputs'!$B11, 'Graph-outputs'!$BT$1)</f>
        <v>0</v>
      </c>
      <c r="CY11">
        <v>8</v>
      </c>
      <c r="CZ11">
        <f t="shared" si="51"/>
        <v>7</v>
      </c>
      <c r="DA11">
        <f>IF(Settings!$M$5=1, 'Graph-outputs'!$DH11, 'Graph-outputs'!$DO11)</f>
        <v>7.2601787833940596</v>
      </c>
      <c r="DC11">
        <f>IF(Settings!$M$5=1, 'Graph-outputs'!$DV11, 'Graph-outputs'!$EC11)</f>
        <v>4147.1604329426027</v>
      </c>
      <c r="DE11" s="19" t="str">
        <f t="shared" si="52"/>
        <v/>
      </c>
      <c r="DF11" t="str">
        <f t="shared" si="53"/>
        <v/>
      </c>
      <c r="DG11" s="20" t="str">
        <f t="shared" si="54"/>
        <v/>
      </c>
      <c r="DH11">
        <f>INDEX('Calcs-control4'!$G$86:$X$156,  'Graph-outputs'!$B11, 'Graph-outputs'!DH$2)</f>
        <v>5.4210924483469407</v>
      </c>
      <c r="DI11">
        <f t="shared" si="55"/>
        <v>7</v>
      </c>
      <c r="DJ11">
        <f>INDEX('Calcs-control4'!$G$170:$X$240, 'Graph-outputs'!$B11, 'Graph-outputs'!$DB$1)</f>
        <v>0</v>
      </c>
      <c r="DL11" s="19" t="str">
        <f t="shared" si="56"/>
        <v/>
      </c>
      <c r="DM11" t="str">
        <f t="shared" si="57"/>
        <v/>
      </c>
      <c r="DN11" s="20" t="str">
        <f t="shared" si="58"/>
        <v/>
      </c>
      <c r="DO11">
        <f>INDEX('Calcs-control4'!$AH$86:$AY$156,  'Graph-outputs'!$B11, 'Graph-outputs'!DO$2)</f>
        <v>7.2601787833940596</v>
      </c>
      <c r="DP11">
        <f t="shared" si="59"/>
        <v>7</v>
      </c>
      <c r="DQ11">
        <f>INDEX('Calcs-control4'!$AH$170:$AY$240, 'Graph-outputs'!$B11, 'Graph-outputs'!$DB$1)</f>
        <v>0.32332543813885251</v>
      </c>
      <c r="DS11" s="19" t="str">
        <f t="shared" si="60"/>
        <v/>
      </c>
      <c r="DT11" t="str">
        <f t="shared" si="61"/>
        <v/>
      </c>
      <c r="DU11" s="20" t="str">
        <f t="shared" si="62"/>
        <v/>
      </c>
      <c r="DV11">
        <f>INDEX('Calcs-control4'!$G$386:$X$456,  'Graph-outputs'!$B11, 'Graph-outputs'!DV$2)</f>
        <v>2823.2040296896157</v>
      </c>
      <c r="DW11">
        <f t="shared" si="63"/>
        <v>7</v>
      </c>
      <c r="DX11">
        <f>INDEX('Calcs-control4'!$G$170:$X$240, 'Graph-outputs'!$B11, 'Graph-outputs'!$DB$1)</f>
        <v>0</v>
      </c>
      <c r="DZ11" s="19" t="str">
        <f t="shared" si="64"/>
        <v/>
      </c>
      <c r="EA11" t="str">
        <f t="shared" si="65"/>
        <v/>
      </c>
      <c r="EB11" s="20" t="str">
        <f t="shared" si="66"/>
        <v/>
      </c>
      <c r="EC11">
        <f>INDEX('Calcs-control4'!$AH$386:$AY$456,  'Graph-outputs'!$B11, 'Graph-outputs'!EC$2)</f>
        <v>4147.1604329426027</v>
      </c>
      <c r="ED11">
        <f t="shared" si="67"/>
        <v>7</v>
      </c>
      <c r="EE11">
        <f>INDEX('Calcs-control4'!$AH$170:$AY$240, 'Graph-outputs'!$B11, 'Graph-outputs'!$DB$1)</f>
        <v>0.32332543813885251</v>
      </c>
    </row>
    <row r="12" spans="1:135" x14ac:dyDescent="0.3">
      <c r="A12">
        <f t="shared" si="0"/>
        <v>8</v>
      </c>
      <c r="B12">
        <v>9</v>
      </c>
      <c r="C12">
        <f>IF(Settings!$M$5=1, 'Graph-outputs'!$J12, 'Graph-outputs'!$Q12)</f>
        <v>11.041208956652582</v>
      </c>
      <c r="E12">
        <f>IF(Settings!$M$5=1, 'Graph-outputs'!$X12, 'Graph-outputs'!$AE12)</f>
        <v>9592.8577239169408</v>
      </c>
      <c r="G12" s="19" t="str">
        <f t="shared" si="1"/>
        <v/>
      </c>
      <c r="H12" t="str">
        <f t="shared" si="2"/>
        <v/>
      </c>
      <c r="I12" s="20" t="str">
        <f t="shared" si="3"/>
        <v/>
      </c>
      <c r="J12">
        <f>INDEX('Calcs-control1'!$G$86:$X$156,  'Graph-outputs'!$B12, 'Graph-outputs'!J$2)</f>
        <v>9.2345297756711151</v>
      </c>
      <c r="K12">
        <f t="shared" si="4"/>
        <v>8</v>
      </c>
      <c r="L12">
        <f>INDEX('Calcs-control1'!$G$170:$X$240, 'Graph-outputs'!$B12, 'Graph-outputs'!$D$1)</f>
        <v>0.82878705759686833</v>
      </c>
      <c r="N12" s="19" t="str">
        <f t="shared" si="5"/>
        <v/>
      </c>
      <c r="O12" t="str">
        <f t="shared" si="6"/>
        <v/>
      </c>
      <c r="P12" s="20" t="str">
        <f t="shared" si="7"/>
        <v/>
      </c>
      <c r="Q12">
        <f>INDEX('Calcs-control1'!$AH$86:$AY$156,  'Graph-outputs'!$B12, 'Graph-outputs'!Q$2)</f>
        <v>11.041208956652582</v>
      </c>
      <c r="R12">
        <f t="shared" si="8"/>
        <v>8</v>
      </c>
      <c r="S12">
        <f>INDEX('Calcs-control1'!$AH$170:$AY$240, 'Graph-outputs'!$B12, 'Graph-outputs'!$Q$2)</f>
        <v>0.88700180474686074</v>
      </c>
      <c r="U12" s="19" t="str">
        <f t="shared" si="9"/>
        <v/>
      </c>
      <c r="V12" t="str">
        <f t="shared" si="10"/>
        <v/>
      </c>
      <c r="W12" s="20" t="str">
        <f t="shared" si="11"/>
        <v/>
      </c>
      <c r="X12">
        <f>INDEX('Calcs-control1'!$G$386:$X$456,  'Graph-outputs'!$B12, 'Graph-outputs'!X$2)</f>
        <v>7894.1524672938522</v>
      </c>
      <c r="Y12">
        <f t="shared" si="12"/>
        <v>8</v>
      </c>
      <c r="Z12">
        <f>INDEX('Calcs-control1'!$G$170:$X$240, 'Graph-outputs'!$B12, 'Graph-outputs'!$J$2)</f>
        <v>0.82878705759686833</v>
      </c>
      <c r="AB12" s="19" t="str">
        <f t="shared" si="13"/>
        <v/>
      </c>
      <c r="AC12" t="str">
        <f t="shared" si="14"/>
        <v/>
      </c>
      <c r="AD12" s="20" t="str">
        <f t="shared" si="15"/>
        <v/>
      </c>
      <c r="AE12">
        <f>INDEX('Calcs-control1'!$AH$386:$AY$456,  'Graph-outputs'!$B12, 'Graph-outputs'!AE$2)</f>
        <v>9592.8577239169408</v>
      </c>
      <c r="AF12">
        <f t="shared" si="16"/>
        <v>8</v>
      </c>
      <c r="AG12">
        <f>INDEX('Calcs-control1'!$AH$170:$AY$240, 'Graph-outputs'!$B12, 'Graph-outputs'!$Q$2)</f>
        <v>0.88700180474686074</v>
      </c>
      <c r="AI12">
        <v>9</v>
      </c>
      <c r="AJ12">
        <f t="shared" si="17"/>
        <v>8</v>
      </c>
      <c r="AK12">
        <f>IF(Settings!$M$5=1, 'Graph-outputs'!$AR12, 'Graph-outputs'!$AY12)</f>
        <v>3.8758370300161746</v>
      </c>
      <c r="AM12">
        <f>IF(Settings!$M$5=1, 'Graph-outputs'!$BF12, 'Graph-outputs'!$BM12)</f>
        <v>1583.6084024488143</v>
      </c>
      <c r="AO12" s="19" t="str">
        <f t="shared" si="18"/>
        <v/>
      </c>
      <c r="AP12" t="str">
        <f t="shared" si="19"/>
        <v/>
      </c>
      <c r="AQ12" s="20" t="str">
        <f t="shared" si="20"/>
        <v/>
      </c>
      <c r="AR12">
        <f>INDEX('Calcs-control2'!$G$86:$Y$156,  'Graph-outputs'!$B12, 'Graph-outputs'!AR$2)</f>
        <v>2.7802239800812774</v>
      </c>
      <c r="AS12">
        <f t="shared" si="21"/>
        <v>8</v>
      </c>
      <c r="AT12">
        <f>INDEX('Calcs-control2'!$G$170:$X$240, 'Graph-outputs'!$B12, 'Graph-outputs'!$AL$1)</f>
        <v>0</v>
      </c>
      <c r="AV12" s="19" t="str">
        <f t="shared" si="22"/>
        <v/>
      </c>
      <c r="AW12" t="str">
        <f t="shared" si="23"/>
        <v/>
      </c>
      <c r="AX12" s="20" t="str">
        <f t="shared" si="24"/>
        <v/>
      </c>
      <c r="AY12">
        <f>INDEX('Calcs-control2'!$AH$86:$AZ$156,  'Graph-outputs'!$B12, 'Graph-outputs'!AY$2)</f>
        <v>3.8758370300161746</v>
      </c>
      <c r="AZ12">
        <f t="shared" si="25"/>
        <v>8</v>
      </c>
      <c r="BA12">
        <f>INDEX('Calcs-control2'!$AH$170:$AY$240, 'Graph-outputs'!$B12, 'Graph-outputs'!$AL$1)</f>
        <v>0</v>
      </c>
      <c r="BC12" s="19" t="str">
        <f t="shared" si="26"/>
        <v/>
      </c>
      <c r="BD12" t="str">
        <f t="shared" si="27"/>
        <v/>
      </c>
      <c r="BE12" s="20" t="str">
        <f t="shared" si="28"/>
        <v/>
      </c>
      <c r="BF12">
        <f>INDEX('Calcs-control2'!$G$386:$X$456,  'Graph-outputs'!$B12, 'Graph-outputs'!BF$2)</f>
        <v>1135.9574774298553</v>
      </c>
      <c r="BG12">
        <f t="shared" si="29"/>
        <v>8</v>
      </c>
      <c r="BH12">
        <f>INDEX('Calcs-control2'!$G$170:$X$240, 'Graph-outputs'!$B12, 'Graph-outputs'!$AL$1)</f>
        <v>0</v>
      </c>
      <c r="BJ12" s="19" t="str">
        <f t="shared" si="30"/>
        <v/>
      </c>
      <c r="BK12" t="str">
        <f t="shared" si="31"/>
        <v/>
      </c>
      <c r="BL12" s="20" t="str">
        <f t="shared" si="32"/>
        <v/>
      </c>
      <c r="BM12">
        <f>INDEX('Calcs-control2'!$AH$386:$AY$456,  'Graph-outputs'!$B12, 'Graph-outputs'!BM$2)</f>
        <v>1583.6084024488143</v>
      </c>
      <c r="BN12">
        <f t="shared" si="33"/>
        <v>8</v>
      </c>
      <c r="BO12">
        <f>INDEX('Calcs-control2'!$AH$170:$AY$240, 'Graph-outputs'!$B12, 'Graph-outputs'!$AL$1)</f>
        <v>0</v>
      </c>
      <c r="BQ12">
        <v>9</v>
      </c>
      <c r="BR12">
        <f t="shared" si="34"/>
        <v>8</v>
      </c>
      <c r="BS12">
        <f>IF(Settings!$M$5=1, 'Graph-outputs'!$BZ12, 'Graph-outputs'!$CG12)</f>
        <v>5.3667192406888997</v>
      </c>
      <c r="BU12">
        <f>IF(Settings!$M$5=1, 'Graph-outputs'!$CN12, 'Graph-outputs'!$CU12)</f>
        <v>644.00630888266801</v>
      </c>
      <c r="BW12" s="19" t="str">
        <f t="shared" si="35"/>
        <v/>
      </c>
      <c r="BX12" t="str">
        <f t="shared" si="36"/>
        <v/>
      </c>
      <c r="BY12" s="20" t="str">
        <f t="shared" si="37"/>
        <v/>
      </c>
      <c r="BZ12">
        <f>INDEX('Calcs-control3'!$G$86:$Y$156,  'Graph-outputs'!$B12, 'Graph-outputs'!BZ$2)</f>
        <v>4.5517642728262402</v>
      </c>
      <c r="CA12">
        <f t="shared" si="38"/>
        <v>8</v>
      </c>
      <c r="CB12">
        <f>INDEX('Calcs-control3'!$G$170:$X$240, 'Graph-outputs'!$B12, 'Graph-outputs'!$BT$1)</f>
        <v>0</v>
      </c>
      <c r="CD12" s="19" t="str">
        <f t="shared" si="39"/>
        <v/>
      </c>
      <c r="CE12" t="str">
        <f t="shared" si="40"/>
        <v/>
      </c>
      <c r="CF12" s="20" t="str">
        <f t="shared" si="41"/>
        <v/>
      </c>
      <c r="CG12">
        <f>INDEX('Calcs-control3'!$AH$86:$AZ$156,  'Graph-outputs'!$B12, 'Graph-outputs'!CG$2)</f>
        <v>5.3667192406888997</v>
      </c>
      <c r="CH12">
        <f t="shared" si="42"/>
        <v>8</v>
      </c>
      <c r="CI12">
        <f>INDEX('Calcs-control3'!$AH$170:$AY$240, 'Graph-outputs'!$B12, 'Graph-outputs'!$BT$1)</f>
        <v>0</v>
      </c>
      <c r="CK12" s="19" t="str">
        <f t="shared" si="43"/>
        <v/>
      </c>
      <c r="CL12" t="str">
        <f t="shared" si="44"/>
        <v/>
      </c>
      <c r="CM12" s="20" t="str">
        <f t="shared" si="45"/>
        <v/>
      </c>
      <c r="CN12">
        <f>INDEX('Calcs-control3'!$G$386:$X$456,  'Graph-outputs'!$B12, 'Graph-outputs'!CN$2)</f>
        <v>546.21171273914888</v>
      </c>
      <c r="CO12">
        <f t="shared" si="46"/>
        <v>8</v>
      </c>
      <c r="CP12">
        <f>INDEX('Calcs-control3'!$G$170:$X$240, 'Graph-outputs'!$B12, 'Graph-outputs'!$BT$1)</f>
        <v>0</v>
      </c>
      <c r="CR12" s="19" t="str">
        <f t="shared" si="47"/>
        <v/>
      </c>
      <c r="CS12" t="str">
        <f t="shared" si="48"/>
        <v/>
      </c>
      <c r="CT12" s="20" t="str">
        <f t="shared" si="49"/>
        <v/>
      </c>
      <c r="CU12">
        <f>INDEX('Calcs-control3'!$AH$386:$AY$456,  'Graph-outputs'!$B12, 'Graph-outputs'!CU$2)</f>
        <v>644.00630888266801</v>
      </c>
      <c r="CV12">
        <f t="shared" si="50"/>
        <v>8</v>
      </c>
      <c r="CW12">
        <f>INDEX('Calcs-control3'!$AH$170:$AY$240, 'Graph-outputs'!$B12, 'Graph-outputs'!$BT$1)</f>
        <v>0</v>
      </c>
      <c r="CY12">
        <v>9</v>
      </c>
      <c r="CZ12">
        <f t="shared" si="51"/>
        <v>8</v>
      </c>
      <c r="DA12">
        <f>IF(Settings!$M$5=1, 'Graph-outputs'!$DH12, 'Graph-outputs'!$DO12)</f>
        <v>7.75916146475529</v>
      </c>
      <c r="DC12">
        <f>IF(Settings!$M$5=1, 'Graph-outputs'!$DV12, 'Graph-outputs'!$EC12)</f>
        <v>4520.9969155069575</v>
      </c>
      <c r="DE12" s="19">
        <f t="shared" si="52"/>
        <v>10</v>
      </c>
      <c r="DF12" t="str">
        <f t="shared" si="53"/>
        <v/>
      </c>
      <c r="DG12" s="20" t="str">
        <f t="shared" si="54"/>
        <v/>
      </c>
      <c r="DH12">
        <f>INDEX('Calcs-control4'!$G$86:$X$156,  'Graph-outputs'!$B12, 'Graph-outputs'!DH$2)</f>
        <v>6.4895255457827856</v>
      </c>
      <c r="DI12">
        <f t="shared" si="55"/>
        <v>8</v>
      </c>
      <c r="DJ12">
        <f>INDEX('Calcs-control4'!$G$170:$X$240, 'Graph-outputs'!$B12, 'Graph-outputs'!$DB$1)</f>
        <v>0.19209805518872147</v>
      </c>
      <c r="DL12" s="19" t="str">
        <f t="shared" si="56"/>
        <v/>
      </c>
      <c r="DM12" t="str">
        <f t="shared" si="57"/>
        <v/>
      </c>
      <c r="DN12" s="20" t="str">
        <f t="shared" si="58"/>
        <v/>
      </c>
      <c r="DO12">
        <f>INDEX('Calcs-control4'!$AH$86:$AY$156,  'Graph-outputs'!$B12, 'Graph-outputs'!DO$2)</f>
        <v>7.75916146475529</v>
      </c>
      <c r="DP12">
        <f t="shared" si="59"/>
        <v>8</v>
      </c>
      <c r="DQ12">
        <f>INDEX('Calcs-control4'!$AH$170:$AY$240, 'Graph-outputs'!$B12, 'Graph-outputs'!$DB$1)</f>
        <v>0.39669405812034952</v>
      </c>
      <c r="DS12" s="19">
        <f t="shared" si="60"/>
        <v>10</v>
      </c>
      <c r="DT12" t="str">
        <f t="shared" si="61"/>
        <v/>
      </c>
      <c r="DU12" s="20" t="str">
        <f t="shared" si="62"/>
        <v/>
      </c>
      <c r="DV12">
        <f>INDEX('Calcs-control4'!$G$386:$X$456,  'Graph-outputs'!$B12, 'Graph-outputs'!DV$2)</f>
        <v>3574.0976340933876</v>
      </c>
      <c r="DW12">
        <f t="shared" si="63"/>
        <v>8</v>
      </c>
      <c r="DX12">
        <f>INDEX('Calcs-control4'!$G$170:$X$240, 'Graph-outputs'!$B12, 'Graph-outputs'!$DB$1)</f>
        <v>0.19209805518872147</v>
      </c>
      <c r="DZ12" s="19" t="str">
        <f t="shared" si="64"/>
        <v/>
      </c>
      <c r="EA12" t="str">
        <f t="shared" si="65"/>
        <v/>
      </c>
      <c r="EB12" s="20" t="str">
        <f t="shared" si="66"/>
        <v/>
      </c>
      <c r="EC12">
        <f>INDEX('Calcs-control4'!$AH$386:$AY$456,  'Graph-outputs'!$B12, 'Graph-outputs'!EC$2)</f>
        <v>4520.9969155069575</v>
      </c>
      <c r="ED12">
        <f t="shared" si="67"/>
        <v>8</v>
      </c>
      <c r="EE12">
        <f>INDEX('Calcs-control4'!$AH$170:$AY$240, 'Graph-outputs'!$B12, 'Graph-outputs'!$DB$1)</f>
        <v>0.39669405812034952</v>
      </c>
    </row>
    <row r="13" spans="1:135" x14ac:dyDescent="0.3">
      <c r="A13">
        <f t="shared" si="0"/>
        <v>9</v>
      </c>
      <c r="B13">
        <v>10</v>
      </c>
      <c r="C13">
        <f>IF(Settings!$M$5=1, 'Graph-outputs'!$J13, 'Graph-outputs'!$Q13)</f>
        <v>11.794754544262293</v>
      </c>
      <c r="E13">
        <f>IF(Settings!$M$5=1, 'Graph-outputs'!$X13, 'Graph-outputs'!$AE13)</f>
        <v>10298.455523104652</v>
      </c>
      <c r="G13" s="19" t="str">
        <f t="shared" si="1"/>
        <v/>
      </c>
      <c r="H13" t="str">
        <f t="shared" si="2"/>
        <v/>
      </c>
      <c r="I13" s="20">
        <f t="shared" si="3"/>
        <v>90</v>
      </c>
      <c r="J13">
        <f>INDEX('Calcs-control1'!$G$86:$X$156,  'Graph-outputs'!$B13, 'Graph-outputs'!J$2)</f>
        <v>10.797540534486084</v>
      </c>
      <c r="K13">
        <f t="shared" si="4"/>
        <v>9</v>
      </c>
      <c r="L13">
        <f>INDEX('Calcs-control1'!$G$170:$X$240, 'Graph-outputs'!$B13, 'Graph-outputs'!$D$1)</f>
        <v>0.88048814344635262</v>
      </c>
      <c r="N13" s="19" t="str">
        <f t="shared" si="5"/>
        <v/>
      </c>
      <c r="O13" t="str">
        <f t="shared" si="6"/>
        <v/>
      </c>
      <c r="P13" s="20" t="str">
        <f t="shared" si="7"/>
        <v/>
      </c>
      <c r="Q13">
        <f>INDEX('Calcs-control1'!$AH$86:$AY$156,  'Graph-outputs'!$B13, 'Graph-outputs'!Q$2)</f>
        <v>11.794754544262293</v>
      </c>
      <c r="R13">
        <f t="shared" si="8"/>
        <v>9</v>
      </c>
      <c r="S13">
        <f>INDEX('Calcs-control1'!$AH$170:$AY$240, 'Graph-outputs'!$B13, 'Graph-outputs'!$Q$2)</f>
        <v>0.90498294876077512</v>
      </c>
      <c r="U13" s="19" t="str">
        <f t="shared" si="9"/>
        <v/>
      </c>
      <c r="V13" t="str">
        <f t="shared" si="10"/>
        <v/>
      </c>
      <c r="W13" s="20">
        <f t="shared" si="11"/>
        <v>90</v>
      </c>
      <c r="X13">
        <f>INDEX('Calcs-control1'!$G$386:$X$456,  'Graph-outputs'!$B13, 'Graph-outputs'!X$2)</f>
        <v>9364.2733974445928</v>
      </c>
      <c r="Y13">
        <f t="shared" si="12"/>
        <v>9</v>
      </c>
      <c r="Z13">
        <f>INDEX('Calcs-control1'!$G$170:$X$240, 'Graph-outputs'!$B13, 'Graph-outputs'!$J$2)</f>
        <v>0.88048814344635262</v>
      </c>
      <c r="AB13" s="19" t="str">
        <f t="shared" si="13"/>
        <v/>
      </c>
      <c r="AC13" t="str">
        <f t="shared" si="14"/>
        <v/>
      </c>
      <c r="AD13" s="20" t="str">
        <f t="shared" si="15"/>
        <v/>
      </c>
      <c r="AE13">
        <f>INDEX('Calcs-control1'!$AH$386:$AY$456,  'Graph-outputs'!$B13, 'Graph-outputs'!AE$2)</f>
        <v>10298.455523104652</v>
      </c>
      <c r="AF13">
        <f t="shared" si="16"/>
        <v>9</v>
      </c>
      <c r="AG13">
        <f>INDEX('Calcs-control1'!$AH$170:$AY$240, 'Graph-outputs'!$B13, 'Graph-outputs'!$Q$2)</f>
        <v>0.90498294876077512</v>
      </c>
      <c r="AI13">
        <v>10</v>
      </c>
      <c r="AJ13">
        <f t="shared" si="17"/>
        <v>9</v>
      </c>
      <c r="AK13">
        <f>IF(Settings!$M$5=1, 'Graph-outputs'!$AR13, 'Graph-outputs'!$AY13)</f>
        <v>4.3780672292540581</v>
      </c>
      <c r="AM13">
        <f>IF(Settings!$M$5=1, 'Graph-outputs'!$BF13, 'Graph-outputs'!$BM13)</f>
        <v>1788.8120674422662</v>
      </c>
      <c r="AO13" s="19" t="str">
        <f t="shared" si="18"/>
        <v/>
      </c>
      <c r="AP13" t="str">
        <f t="shared" si="19"/>
        <v/>
      </c>
      <c r="AQ13" s="20" t="str">
        <f t="shared" si="20"/>
        <v/>
      </c>
      <c r="AR13">
        <f>INDEX('Calcs-control2'!$G$86:$Y$156,  'Graph-outputs'!$B13, 'Graph-outputs'!AR$2)</f>
        <v>3.7190185209089708</v>
      </c>
      <c r="AS13">
        <f t="shared" si="21"/>
        <v>9</v>
      </c>
      <c r="AT13">
        <f>INDEX('Calcs-control2'!$G$170:$X$240, 'Graph-outputs'!$B13, 'Graph-outputs'!$AL$1)</f>
        <v>0</v>
      </c>
      <c r="AV13" s="19" t="str">
        <f t="shared" si="22"/>
        <v/>
      </c>
      <c r="AW13" t="str">
        <f t="shared" si="23"/>
        <v/>
      </c>
      <c r="AX13" s="20" t="str">
        <f t="shared" si="24"/>
        <v/>
      </c>
      <c r="AY13">
        <f>INDEX('Calcs-control2'!$AH$86:$AZ$156,  'Graph-outputs'!$B13, 'Graph-outputs'!AY$2)</f>
        <v>4.3780672292540581</v>
      </c>
      <c r="AZ13">
        <f t="shared" si="25"/>
        <v>9</v>
      </c>
      <c r="BA13">
        <f>INDEX('Calcs-control2'!$AH$170:$AY$240, 'Graph-outputs'!$B13, 'Graph-outputs'!$AL$1)</f>
        <v>0</v>
      </c>
      <c r="BC13" s="19" t="str">
        <f t="shared" si="26"/>
        <v/>
      </c>
      <c r="BD13" t="str">
        <f t="shared" si="27"/>
        <v/>
      </c>
      <c r="BE13" s="20" t="str">
        <f t="shared" si="28"/>
        <v/>
      </c>
      <c r="BF13">
        <f>INDEX('Calcs-control2'!$G$386:$X$456,  'Graph-outputs'!$B13, 'Graph-outputs'!BF$2)</f>
        <v>1519.534730940333</v>
      </c>
      <c r="BG13">
        <f t="shared" si="29"/>
        <v>9</v>
      </c>
      <c r="BH13">
        <f>INDEX('Calcs-control2'!$G$170:$X$240, 'Graph-outputs'!$B13, 'Graph-outputs'!$AL$1)</f>
        <v>0</v>
      </c>
      <c r="BJ13" s="19" t="str">
        <f t="shared" si="30"/>
        <v/>
      </c>
      <c r="BK13" t="str">
        <f t="shared" si="31"/>
        <v/>
      </c>
      <c r="BL13" s="20" t="str">
        <f t="shared" si="32"/>
        <v/>
      </c>
      <c r="BM13">
        <f>INDEX('Calcs-control2'!$AH$386:$AY$456,  'Graph-outputs'!$B13, 'Graph-outputs'!BM$2)</f>
        <v>1788.8120674422662</v>
      </c>
      <c r="BN13">
        <f t="shared" si="33"/>
        <v>9</v>
      </c>
      <c r="BO13">
        <f>INDEX('Calcs-control2'!$AH$170:$AY$240, 'Graph-outputs'!$B13, 'Graph-outputs'!$AL$1)</f>
        <v>0</v>
      </c>
      <c r="BQ13">
        <v>10</v>
      </c>
      <c r="BR13">
        <f t="shared" si="34"/>
        <v>9</v>
      </c>
      <c r="BS13">
        <f>IF(Settings!$M$5=1, 'Graph-outputs'!$BZ13, 'Graph-outputs'!$CG13)</f>
        <v>5.7030107001449997</v>
      </c>
      <c r="BU13">
        <f>IF(Settings!$M$5=1, 'Graph-outputs'!$CN13, 'Graph-outputs'!$CU13)</f>
        <v>684.36128401739995</v>
      </c>
      <c r="BW13" s="19" t="str">
        <f t="shared" si="35"/>
        <v/>
      </c>
      <c r="BX13" t="str">
        <f t="shared" si="36"/>
        <v/>
      </c>
      <c r="BY13" s="20" t="str">
        <f t="shared" si="37"/>
        <v/>
      </c>
      <c r="BZ13">
        <f>INDEX('Calcs-control3'!$G$86:$Y$156,  'Graph-outputs'!$B13, 'Graph-outputs'!BZ$2)</f>
        <v>5.2575390017823382</v>
      </c>
      <c r="CA13">
        <f t="shared" si="38"/>
        <v>9</v>
      </c>
      <c r="CB13">
        <f>INDEX('Calcs-control3'!$G$170:$X$240, 'Graph-outputs'!$B13, 'Graph-outputs'!$BT$1)</f>
        <v>0</v>
      </c>
      <c r="CD13" s="19" t="str">
        <f t="shared" si="39"/>
        <v/>
      </c>
      <c r="CE13" t="str">
        <f t="shared" si="40"/>
        <v/>
      </c>
      <c r="CF13" s="20" t="str">
        <f t="shared" si="41"/>
        <v/>
      </c>
      <c r="CG13">
        <f>INDEX('Calcs-control3'!$AH$86:$AZ$156,  'Graph-outputs'!$B13, 'Graph-outputs'!CG$2)</f>
        <v>5.7030107001449997</v>
      </c>
      <c r="CH13">
        <f t="shared" si="42"/>
        <v>9</v>
      </c>
      <c r="CI13">
        <f>INDEX('Calcs-control3'!$AH$170:$AY$240, 'Graph-outputs'!$B13, 'Graph-outputs'!$BT$1)</f>
        <v>0</v>
      </c>
      <c r="CK13" s="19" t="str">
        <f t="shared" si="43"/>
        <v/>
      </c>
      <c r="CL13" t="str">
        <f t="shared" si="44"/>
        <v/>
      </c>
      <c r="CM13" s="20" t="str">
        <f t="shared" si="45"/>
        <v/>
      </c>
      <c r="CN13">
        <f>INDEX('Calcs-control3'!$G$386:$X$456,  'Graph-outputs'!$B13, 'Graph-outputs'!CN$2)</f>
        <v>630.90468021388062</v>
      </c>
      <c r="CO13">
        <f t="shared" si="46"/>
        <v>9</v>
      </c>
      <c r="CP13">
        <f>INDEX('Calcs-control3'!$G$170:$X$240, 'Graph-outputs'!$B13, 'Graph-outputs'!$BT$1)</f>
        <v>0</v>
      </c>
      <c r="CR13" s="19" t="str">
        <f t="shared" si="47"/>
        <v/>
      </c>
      <c r="CS13" t="str">
        <f t="shared" si="48"/>
        <v/>
      </c>
      <c r="CT13" s="20" t="str">
        <f t="shared" si="49"/>
        <v/>
      </c>
      <c r="CU13">
        <f>INDEX('Calcs-control3'!$AH$386:$AY$456,  'Graph-outputs'!$B13, 'Graph-outputs'!CU$2)</f>
        <v>684.36128401739995</v>
      </c>
      <c r="CV13">
        <f t="shared" si="50"/>
        <v>9</v>
      </c>
      <c r="CW13">
        <f>INDEX('Calcs-control3'!$AH$170:$AY$240, 'Graph-outputs'!$B13, 'Graph-outputs'!$BT$1)</f>
        <v>0</v>
      </c>
      <c r="CY13">
        <v>10</v>
      </c>
      <c r="CZ13">
        <f t="shared" si="51"/>
        <v>9</v>
      </c>
      <c r="DA13">
        <f>IF(Settings!$M$5=1, 'Graph-outputs'!$DH13, 'Graph-outputs'!$DO13)</f>
        <v>8.2887123416812063</v>
      </c>
      <c r="DC13">
        <f>IF(Settings!$M$5=1, 'Graph-outputs'!$DV13, 'Graph-outputs'!$EC13)</f>
        <v>4919.0031825831447</v>
      </c>
      <c r="DE13" s="19" t="str">
        <f t="shared" si="52"/>
        <v/>
      </c>
      <c r="DF13" t="str">
        <f t="shared" si="53"/>
        <v/>
      </c>
      <c r="DG13" s="20" t="str">
        <f t="shared" si="54"/>
        <v/>
      </c>
      <c r="DH13">
        <f>INDEX('Calcs-control4'!$G$86:$X$156,  'Graph-outputs'!$B13, 'Graph-outputs'!DH$2)</f>
        <v>7.5879245432483522</v>
      </c>
      <c r="DI13">
        <f t="shared" si="55"/>
        <v>9</v>
      </c>
      <c r="DJ13">
        <f>INDEX('Calcs-control4'!$G$170:$X$240, 'Graph-outputs'!$B13, 'Graph-outputs'!$DB$1)</f>
        <v>0.37245905096173526</v>
      </c>
      <c r="DL13" s="19" t="str">
        <f t="shared" si="56"/>
        <v/>
      </c>
      <c r="DM13">
        <f t="shared" si="57"/>
        <v>50</v>
      </c>
      <c r="DN13" s="20" t="str">
        <f t="shared" si="58"/>
        <v/>
      </c>
      <c r="DO13">
        <f>INDEX('Calcs-control4'!$AH$86:$AY$156,  'Graph-outputs'!$B13, 'Graph-outputs'!DO$2)</f>
        <v>8.2887123416812063</v>
      </c>
      <c r="DP13">
        <f t="shared" si="59"/>
        <v>9</v>
      </c>
      <c r="DQ13">
        <f>INDEX('Calcs-control4'!$AH$170:$AY$240, 'Graph-outputs'!$B13, 'Graph-outputs'!$DB$1)</f>
        <v>0.46587615440070207</v>
      </c>
      <c r="DS13" s="19" t="str">
        <f t="shared" si="60"/>
        <v/>
      </c>
      <c r="DT13" t="str">
        <f t="shared" si="61"/>
        <v/>
      </c>
      <c r="DU13" s="20" t="str">
        <f t="shared" si="62"/>
        <v/>
      </c>
      <c r="DV13">
        <f>INDEX('Calcs-control4'!$G$386:$X$456,  'Graph-outputs'!$B13, 'Graph-outputs'!DV$2)</f>
        <v>4392.5356707935389</v>
      </c>
      <c r="DW13">
        <f t="shared" si="63"/>
        <v>9</v>
      </c>
      <c r="DX13">
        <f>INDEX('Calcs-control4'!$G$170:$X$240, 'Graph-outputs'!$B13, 'Graph-outputs'!$DB$1)</f>
        <v>0.37245905096173526</v>
      </c>
      <c r="DZ13" s="19" t="str">
        <f t="shared" si="64"/>
        <v/>
      </c>
      <c r="EA13">
        <f t="shared" si="65"/>
        <v>50</v>
      </c>
      <c r="EB13" s="20" t="str">
        <f t="shared" si="66"/>
        <v/>
      </c>
      <c r="EC13">
        <f>INDEX('Calcs-control4'!$AH$386:$AY$456,  'Graph-outputs'!$B13, 'Graph-outputs'!EC$2)</f>
        <v>4919.0031825831447</v>
      </c>
      <c r="ED13">
        <f t="shared" si="67"/>
        <v>9</v>
      </c>
      <c r="EE13">
        <f>INDEX('Calcs-control4'!$AH$170:$AY$240, 'Graph-outputs'!$B13, 'Graph-outputs'!$DB$1)</f>
        <v>0.46587615440070207</v>
      </c>
    </row>
    <row r="14" spans="1:135" x14ac:dyDescent="0.3">
      <c r="A14">
        <f t="shared" si="0"/>
        <v>10</v>
      </c>
      <c r="B14">
        <v>11</v>
      </c>
      <c r="C14">
        <f>IF(Settings!$M$5=1, 'Graph-outputs'!$J14, 'Graph-outputs'!$Q14)</f>
        <v>12.593802968993161</v>
      </c>
      <c r="E14">
        <f>IF(Settings!$M$5=1, 'Graph-outputs'!$X14, 'Graph-outputs'!$AE14)</f>
        <v>11044.349650169308</v>
      </c>
      <c r="G14" s="19" t="str">
        <f t="shared" si="1"/>
        <v/>
      </c>
      <c r="H14" t="str">
        <f t="shared" si="2"/>
        <v/>
      </c>
      <c r="I14" s="20" t="str">
        <f t="shared" si="3"/>
        <v/>
      </c>
      <c r="J14">
        <f>INDEX('Calcs-control1'!$G$86:$X$156,  'Graph-outputs'!$B14, 'Graph-outputs'!J$2)</f>
        <v>12.393254964107612</v>
      </c>
      <c r="K14">
        <f t="shared" si="4"/>
        <v>10</v>
      </c>
      <c r="L14">
        <f>INDEX('Calcs-control1'!$G$170:$X$240, 'Graph-outputs'!$B14, 'Graph-outputs'!$D$1)</f>
        <v>0.9172022186569031</v>
      </c>
      <c r="N14" s="19" t="str">
        <f t="shared" si="5"/>
        <v/>
      </c>
      <c r="O14" t="str">
        <f t="shared" si="6"/>
        <v/>
      </c>
      <c r="P14" s="20" t="str">
        <f t="shared" si="7"/>
        <v/>
      </c>
      <c r="Q14">
        <f>INDEX('Calcs-control1'!$AH$86:$AY$156,  'Graph-outputs'!$B14, 'Graph-outputs'!Q$2)</f>
        <v>12.593802968993161</v>
      </c>
      <c r="R14">
        <f t="shared" si="8"/>
        <v>10</v>
      </c>
      <c r="S14">
        <f>INDEX('Calcs-control1'!$AH$170:$AY$240, 'Graph-outputs'!$B14, 'Graph-outputs'!$Q$2)</f>
        <v>0.92093461055963721</v>
      </c>
      <c r="U14" s="19" t="str">
        <f t="shared" si="9"/>
        <v/>
      </c>
      <c r="V14" t="str">
        <f t="shared" si="10"/>
        <v/>
      </c>
      <c r="W14" s="20" t="str">
        <f t="shared" si="11"/>
        <v/>
      </c>
      <c r="X14">
        <f>INDEX('Calcs-control1'!$G$386:$X$456,  'Graph-outputs'!$B14, 'Graph-outputs'!X$2)</f>
        <v>10857.37411102787</v>
      </c>
      <c r="Y14">
        <f t="shared" si="12"/>
        <v>10</v>
      </c>
      <c r="Z14">
        <f>INDEX('Calcs-control1'!$G$170:$X$240, 'Graph-outputs'!$B14, 'Graph-outputs'!$J$2)</f>
        <v>0.9172022186569031</v>
      </c>
      <c r="AB14" s="19" t="str">
        <f t="shared" si="13"/>
        <v/>
      </c>
      <c r="AC14" t="str">
        <f t="shared" si="14"/>
        <v/>
      </c>
      <c r="AD14" s="20" t="str">
        <f t="shared" si="15"/>
        <v/>
      </c>
      <c r="AE14">
        <f>INDEX('Calcs-control1'!$AH$386:$AY$456,  'Graph-outputs'!$B14, 'Graph-outputs'!AE$2)</f>
        <v>11044.349650169308</v>
      </c>
      <c r="AF14">
        <f t="shared" si="16"/>
        <v>10</v>
      </c>
      <c r="AG14">
        <f>INDEX('Calcs-control1'!$AH$170:$AY$240, 'Graph-outputs'!$B14, 'Graph-outputs'!$Q$2)</f>
        <v>0.92093461055963721</v>
      </c>
      <c r="AI14">
        <v>11</v>
      </c>
      <c r="AJ14">
        <f t="shared" si="17"/>
        <v>10</v>
      </c>
      <c r="AK14">
        <f>IF(Settings!$M$5=1, 'Graph-outputs'!$AR14, 'Graph-outputs'!$AY14)</f>
        <v>4.9384695111029089</v>
      </c>
      <c r="AM14">
        <f>IF(Settings!$M$5=1, 'Graph-outputs'!$BF14, 'Graph-outputs'!$BM14)</f>
        <v>2017.7839657482239</v>
      </c>
      <c r="AO14" s="19" t="str">
        <f t="shared" si="18"/>
        <v/>
      </c>
      <c r="AP14" t="str">
        <f t="shared" si="19"/>
        <v/>
      </c>
      <c r="AQ14" s="20" t="str">
        <f t="shared" si="20"/>
        <v/>
      </c>
      <c r="AR14">
        <f>INDEX('Calcs-control2'!$G$86:$Y$156,  'Graph-outputs'!$B14, 'Graph-outputs'!AR$2)</f>
        <v>4.7951714291917931</v>
      </c>
      <c r="AS14">
        <f t="shared" si="21"/>
        <v>10</v>
      </c>
      <c r="AT14">
        <f>INDEX('Calcs-control2'!$G$170:$X$240, 'Graph-outputs'!$B14, 'Graph-outputs'!$AL$1)</f>
        <v>0</v>
      </c>
      <c r="AV14" s="19" t="str">
        <f t="shared" si="22"/>
        <v/>
      </c>
      <c r="AW14" t="str">
        <f t="shared" si="23"/>
        <v/>
      </c>
      <c r="AX14" s="20" t="str">
        <f t="shared" si="24"/>
        <v/>
      </c>
      <c r="AY14">
        <f>INDEX('Calcs-control2'!$AH$86:$AZ$156,  'Graph-outputs'!$B14, 'Graph-outputs'!AY$2)</f>
        <v>4.9384695111029089</v>
      </c>
      <c r="AZ14">
        <f t="shared" si="25"/>
        <v>10</v>
      </c>
      <c r="BA14">
        <f>INDEX('Calcs-control2'!$AH$170:$AY$240, 'Graph-outputs'!$B14, 'Graph-outputs'!$AL$1)</f>
        <v>0</v>
      </c>
      <c r="BC14" s="19" t="str">
        <f t="shared" si="26"/>
        <v/>
      </c>
      <c r="BD14" t="str">
        <f t="shared" si="27"/>
        <v/>
      </c>
      <c r="BE14" s="20" t="str">
        <f t="shared" si="28"/>
        <v/>
      </c>
      <c r="BF14">
        <f>INDEX('Calcs-control2'!$G$386:$X$456,  'Graph-outputs'!$B14, 'Graph-outputs'!BF$2)</f>
        <v>1959.2345363445077</v>
      </c>
      <c r="BG14">
        <f t="shared" si="29"/>
        <v>10</v>
      </c>
      <c r="BH14">
        <f>INDEX('Calcs-control2'!$G$170:$X$240, 'Graph-outputs'!$B14, 'Graph-outputs'!$AL$1)</f>
        <v>0</v>
      </c>
      <c r="BJ14" s="19" t="str">
        <f t="shared" si="30"/>
        <v/>
      </c>
      <c r="BK14" t="str">
        <f t="shared" si="31"/>
        <v/>
      </c>
      <c r="BL14" s="20" t="str">
        <f t="shared" si="32"/>
        <v/>
      </c>
      <c r="BM14">
        <f>INDEX('Calcs-control2'!$AH$386:$AY$456,  'Graph-outputs'!$B14, 'Graph-outputs'!BM$2)</f>
        <v>2017.7839657482239</v>
      </c>
      <c r="BN14">
        <f t="shared" si="33"/>
        <v>10</v>
      </c>
      <c r="BO14">
        <f>INDEX('Calcs-control2'!$AH$170:$AY$240, 'Graph-outputs'!$B14, 'Graph-outputs'!$AL$1)</f>
        <v>0</v>
      </c>
      <c r="BQ14">
        <v>11</v>
      </c>
      <c r="BR14">
        <f t="shared" si="34"/>
        <v>10</v>
      </c>
      <c r="BS14">
        <f>IF(Settings!$M$5=1, 'Graph-outputs'!$BZ14, 'Graph-outputs'!$CG14)</f>
        <v>6.0574794303425756</v>
      </c>
      <c r="BU14">
        <f>IF(Settings!$M$5=1, 'Graph-outputs'!$CN14, 'Graph-outputs'!$CU14)</f>
        <v>726.89753164110903</v>
      </c>
      <c r="BW14" s="19" t="str">
        <f t="shared" si="35"/>
        <v/>
      </c>
      <c r="BX14" t="str">
        <f t="shared" si="36"/>
        <v/>
      </c>
      <c r="BY14" s="20" t="str">
        <f t="shared" si="37"/>
        <v/>
      </c>
      <c r="BZ14">
        <f>INDEX('Calcs-control3'!$G$86:$Y$156,  'Graph-outputs'!$B14, 'Graph-outputs'!BZ$2)</f>
        <v>5.9687130607513446</v>
      </c>
      <c r="CA14">
        <f t="shared" si="38"/>
        <v>10</v>
      </c>
      <c r="CB14">
        <f>INDEX('Calcs-control3'!$G$170:$X$240, 'Graph-outputs'!$B14, 'Graph-outputs'!$BT$1)</f>
        <v>0</v>
      </c>
      <c r="CD14" s="19" t="str">
        <f t="shared" si="39"/>
        <v/>
      </c>
      <c r="CE14" t="str">
        <f t="shared" si="40"/>
        <v/>
      </c>
      <c r="CF14" s="20" t="str">
        <f t="shared" si="41"/>
        <v/>
      </c>
      <c r="CG14">
        <f>INDEX('Calcs-control3'!$AH$86:$AZ$156,  'Graph-outputs'!$B14, 'Graph-outputs'!CG$2)</f>
        <v>6.0574794303425756</v>
      </c>
      <c r="CH14">
        <f t="shared" si="42"/>
        <v>10</v>
      </c>
      <c r="CI14">
        <f>INDEX('Calcs-control3'!$AH$170:$AY$240, 'Graph-outputs'!$B14, 'Graph-outputs'!$BT$1)</f>
        <v>0</v>
      </c>
      <c r="CK14" s="19" t="str">
        <f t="shared" si="43"/>
        <v/>
      </c>
      <c r="CL14" t="str">
        <f t="shared" si="44"/>
        <v/>
      </c>
      <c r="CM14" s="20" t="str">
        <f t="shared" si="45"/>
        <v/>
      </c>
      <c r="CN14">
        <f>INDEX('Calcs-control3'!$G$386:$X$456,  'Graph-outputs'!$B14, 'Graph-outputs'!CN$2)</f>
        <v>716.24556729016138</v>
      </c>
      <c r="CO14">
        <f t="shared" si="46"/>
        <v>10</v>
      </c>
      <c r="CP14">
        <f>INDEX('Calcs-control3'!$G$170:$X$240, 'Graph-outputs'!$B14, 'Graph-outputs'!$BT$1)</f>
        <v>0</v>
      </c>
      <c r="CR14" s="19" t="str">
        <f t="shared" si="47"/>
        <v/>
      </c>
      <c r="CS14" t="str">
        <f t="shared" si="48"/>
        <v/>
      </c>
      <c r="CT14" s="20" t="str">
        <f t="shared" si="49"/>
        <v/>
      </c>
      <c r="CU14">
        <f>INDEX('Calcs-control3'!$AH$386:$AY$456,  'Graph-outputs'!$B14, 'Graph-outputs'!CU$2)</f>
        <v>726.89753164110903</v>
      </c>
      <c r="CV14">
        <f t="shared" si="50"/>
        <v>10</v>
      </c>
      <c r="CW14">
        <f>INDEX('Calcs-control3'!$AH$170:$AY$240, 'Graph-outputs'!$B14, 'Graph-outputs'!$BT$1)</f>
        <v>0</v>
      </c>
      <c r="CY14">
        <v>11</v>
      </c>
      <c r="CZ14">
        <f t="shared" si="51"/>
        <v>10</v>
      </c>
      <c r="DA14">
        <f>IF(Settings!$M$5=1, 'Graph-outputs'!$DH14, 'Graph-outputs'!$DO14)</f>
        <v>8.8502401390434287</v>
      </c>
      <c r="DC14">
        <f>IF(Settings!$M$5=1, 'Graph-outputs'!$DV14, 'Graph-outputs'!$EC14)</f>
        <v>5341.5929023665831</v>
      </c>
      <c r="DE14" s="19" t="str">
        <f t="shared" si="52"/>
        <v/>
      </c>
      <c r="DF14">
        <f t="shared" si="53"/>
        <v>50</v>
      </c>
      <c r="DG14" s="20" t="str">
        <f t="shared" si="54"/>
        <v/>
      </c>
      <c r="DH14">
        <f>INDEX('Calcs-control4'!$G$86:$X$156,  'Graph-outputs'!$B14, 'Graph-outputs'!DH$2)</f>
        <v>8.7093059028152542</v>
      </c>
      <c r="DI14">
        <f t="shared" si="55"/>
        <v>10</v>
      </c>
      <c r="DJ14">
        <f>INDEX('Calcs-control4'!$G$170:$X$240, 'Graph-outputs'!$B14, 'Graph-outputs'!$DB$1)</f>
        <v>0.51512495740482311</v>
      </c>
      <c r="DL14" s="19" t="str">
        <f t="shared" si="56"/>
        <v/>
      </c>
      <c r="DM14" t="str">
        <f t="shared" si="57"/>
        <v/>
      </c>
      <c r="DN14" s="20" t="str">
        <f t="shared" si="58"/>
        <v/>
      </c>
      <c r="DO14">
        <f>INDEX('Calcs-control4'!$AH$86:$AY$156,  'Graph-outputs'!$B14, 'Graph-outputs'!DO$2)</f>
        <v>8.8502401390434287</v>
      </c>
      <c r="DP14">
        <f t="shared" si="59"/>
        <v>10</v>
      </c>
      <c r="DQ14">
        <f>INDEX('Calcs-control4'!$AH$170:$AY$240, 'Graph-outputs'!$B14, 'Graph-outputs'!$DB$1)</f>
        <v>0.5305901162759783</v>
      </c>
      <c r="DS14" s="19" t="str">
        <f t="shared" si="60"/>
        <v/>
      </c>
      <c r="DT14">
        <f t="shared" si="61"/>
        <v>50</v>
      </c>
      <c r="DU14" s="20" t="str">
        <f t="shared" si="62"/>
        <v/>
      </c>
      <c r="DV14">
        <f>INDEX('Calcs-control4'!$G$386:$X$456,  'Graph-outputs'!$B14, 'Graph-outputs'!DV$2)</f>
        <v>5235.5197942196519</v>
      </c>
      <c r="DW14">
        <f t="shared" si="63"/>
        <v>10</v>
      </c>
      <c r="DX14">
        <f>INDEX('Calcs-control4'!$G$170:$X$240, 'Graph-outputs'!$B14, 'Graph-outputs'!$DB$1)</f>
        <v>0.51512495740482311</v>
      </c>
      <c r="DZ14" s="19" t="str">
        <f t="shared" si="64"/>
        <v/>
      </c>
      <c r="EA14" t="str">
        <f t="shared" si="65"/>
        <v/>
      </c>
      <c r="EB14" s="20" t="str">
        <f t="shared" si="66"/>
        <v/>
      </c>
      <c r="EC14">
        <f>INDEX('Calcs-control4'!$AH$386:$AY$456,  'Graph-outputs'!$B14, 'Graph-outputs'!EC$2)</f>
        <v>5341.5929023665831</v>
      </c>
      <c r="ED14">
        <f t="shared" si="67"/>
        <v>10</v>
      </c>
      <c r="EE14">
        <f>INDEX('Calcs-control4'!$AH$170:$AY$240, 'Graph-outputs'!$B14, 'Graph-outputs'!$DB$1)</f>
        <v>0.5305901162759783</v>
      </c>
    </row>
    <row r="15" spans="1:135" x14ac:dyDescent="0.3">
      <c r="A15">
        <f t="shared" si="0"/>
        <v>11</v>
      </c>
      <c r="B15">
        <v>12</v>
      </c>
      <c r="C15">
        <f>IF(Settings!$M$5=1, 'Graph-outputs'!$J15, 'Graph-outputs'!$Q15)</f>
        <v>13.440367040099424</v>
      </c>
      <c r="E15">
        <f>IF(Settings!$M$5=1, 'Graph-outputs'!$X15, 'Graph-outputs'!$AE15)</f>
        <v>11831.881783629149</v>
      </c>
      <c r="G15" s="19" t="str">
        <f t="shared" si="1"/>
        <v/>
      </c>
      <c r="H15" t="str">
        <f t="shared" si="2"/>
        <v/>
      </c>
      <c r="I15" s="20" t="str">
        <f t="shared" si="3"/>
        <v/>
      </c>
      <c r="J15">
        <f>INDEX('Calcs-control1'!$G$86:$X$156,  'Graph-outputs'!$B15, 'Graph-outputs'!J$2)</f>
        <v>14.013341874852708</v>
      </c>
      <c r="K15">
        <f t="shared" si="4"/>
        <v>11</v>
      </c>
      <c r="L15">
        <f>INDEX('Calcs-control1'!$G$170:$X$240, 'Graph-outputs'!$B15, 'Graph-outputs'!$D$1)</f>
        <v>0.94295837433218144</v>
      </c>
      <c r="N15" s="19" t="str">
        <f t="shared" si="5"/>
        <v/>
      </c>
      <c r="O15" t="str">
        <f t="shared" si="6"/>
        <v/>
      </c>
      <c r="P15" s="20" t="str">
        <f t="shared" si="7"/>
        <v/>
      </c>
      <c r="Q15">
        <f>INDEX('Calcs-control1'!$AH$86:$AY$156,  'Graph-outputs'!$B15, 'Graph-outputs'!Q$2)</f>
        <v>13.440367040099424</v>
      </c>
      <c r="R15">
        <f t="shared" si="8"/>
        <v>11</v>
      </c>
      <c r="S15">
        <f>INDEX('Calcs-control1'!$AH$170:$AY$240, 'Graph-outputs'!$B15, 'Graph-outputs'!$Q$2)</f>
        <v>0.93492337067729003</v>
      </c>
      <c r="U15" s="19" t="str">
        <f t="shared" si="9"/>
        <v/>
      </c>
      <c r="V15" t="str">
        <f t="shared" si="10"/>
        <v/>
      </c>
      <c r="W15" s="20" t="str">
        <f t="shared" si="11"/>
        <v/>
      </c>
      <c r="X15">
        <f>INDEX('Calcs-control1'!$G$386:$X$456,  'Graph-outputs'!$B15, 'Graph-outputs'!X$2)</f>
        <v>12363.30879801037</v>
      </c>
      <c r="Y15">
        <f t="shared" si="12"/>
        <v>11</v>
      </c>
      <c r="Z15">
        <f>INDEX('Calcs-control1'!$G$170:$X$240, 'Graph-outputs'!$B15, 'Graph-outputs'!$J$2)</f>
        <v>0.94295837433218144</v>
      </c>
      <c r="AB15" s="19" t="str">
        <f t="shared" si="13"/>
        <v/>
      </c>
      <c r="AC15" t="str">
        <f t="shared" si="14"/>
        <v/>
      </c>
      <c r="AD15" s="20" t="str">
        <f t="shared" si="15"/>
        <v/>
      </c>
      <c r="AE15">
        <f>INDEX('Calcs-control1'!$AH$386:$AY$456,  'Graph-outputs'!$B15, 'Graph-outputs'!AE$2)</f>
        <v>11831.881783629149</v>
      </c>
      <c r="AF15">
        <f t="shared" si="16"/>
        <v>11</v>
      </c>
      <c r="AG15">
        <f>INDEX('Calcs-control1'!$AH$170:$AY$240, 'Graph-outputs'!$B15, 'Graph-outputs'!$Q$2)</f>
        <v>0.93492337067729003</v>
      </c>
      <c r="AI15">
        <v>12</v>
      </c>
      <c r="AJ15">
        <f t="shared" si="17"/>
        <v>11</v>
      </c>
      <c r="AK15">
        <f>IF(Settings!$M$5=1, 'Graph-outputs'!$AR15, 'Graph-outputs'!$AY15)</f>
        <v>5.5624915744232037</v>
      </c>
      <c r="AM15">
        <f>IF(Settings!$M$5=1, 'Graph-outputs'!$BF15, 'Graph-outputs'!$BM15)</f>
        <v>2272.7499447443379</v>
      </c>
      <c r="AO15" s="19" t="str">
        <f t="shared" si="18"/>
        <v/>
      </c>
      <c r="AP15" t="str">
        <f t="shared" si="19"/>
        <v/>
      </c>
      <c r="AQ15" s="20" t="str">
        <f t="shared" si="20"/>
        <v/>
      </c>
      <c r="AR15">
        <f>INDEX('Calcs-control2'!$G$86:$Y$156,  'Graph-outputs'!$B15, 'Graph-outputs'!AR$2)</f>
        <v>6.0020202946682701</v>
      </c>
      <c r="AS15">
        <f t="shared" si="21"/>
        <v>11</v>
      </c>
      <c r="AT15">
        <f>INDEX('Calcs-control2'!$G$170:$X$240, 'Graph-outputs'!$B15, 'Graph-outputs'!$AL$1)</f>
        <v>0</v>
      </c>
      <c r="AV15" s="19" t="str">
        <f t="shared" si="22"/>
        <v/>
      </c>
      <c r="AW15" t="str">
        <f t="shared" si="23"/>
        <v/>
      </c>
      <c r="AX15" s="20" t="str">
        <f t="shared" si="24"/>
        <v/>
      </c>
      <c r="AY15">
        <f>INDEX('Calcs-control2'!$AH$86:$AZ$156,  'Graph-outputs'!$B15, 'Graph-outputs'!AY$2)</f>
        <v>5.5624915744232037</v>
      </c>
      <c r="AZ15">
        <f t="shared" si="25"/>
        <v>11</v>
      </c>
      <c r="BA15">
        <f>INDEX('Calcs-control2'!$AH$170:$AY$240, 'Graph-outputs'!$B15, 'Graph-outputs'!$AL$1)</f>
        <v>0</v>
      </c>
      <c r="BC15" s="19" t="str">
        <f t="shared" si="26"/>
        <v/>
      </c>
      <c r="BD15" t="str">
        <f t="shared" si="27"/>
        <v/>
      </c>
      <c r="BE15" s="20" t="str">
        <f t="shared" si="28"/>
        <v/>
      </c>
      <c r="BF15">
        <f>INDEX('Calcs-control2'!$G$386:$X$456,  'Graph-outputs'!$B15, 'Graph-outputs'!BF$2)</f>
        <v>2452.3347335543972</v>
      </c>
      <c r="BG15">
        <f t="shared" si="29"/>
        <v>11</v>
      </c>
      <c r="BH15">
        <f>INDEX('Calcs-control2'!$G$170:$X$240, 'Graph-outputs'!$B15, 'Graph-outputs'!$AL$1)</f>
        <v>0</v>
      </c>
      <c r="BJ15" s="19" t="str">
        <f t="shared" si="30"/>
        <v/>
      </c>
      <c r="BK15" t="str">
        <f t="shared" si="31"/>
        <v/>
      </c>
      <c r="BL15" s="20" t="str">
        <f t="shared" si="32"/>
        <v/>
      </c>
      <c r="BM15">
        <f>INDEX('Calcs-control2'!$AH$386:$AY$456,  'Graph-outputs'!$B15, 'Graph-outputs'!BM$2)</f>
        <v>2272.7499447443379</v>
      </c>
      <c r="BN15">
        <f t="shared" si="33"/>
        <v>11</v>
      </c>
      <c r="BO15">
        <f>INDEX('Calcs-control2'!$AH$170:$AY$240, 'Graph-outputs'!$B15, 'Graph-outputs'!$AL$1)</f>
        <v>0</v>
      </c>
      <c r="BQ15">
        <v>12</v>
      </c>
      <c r="BR15">
        <f t="shared" si="34"/>
        <v>11</v>
      </c>
      <c r="BS15">
        <f>IF(Settings!$M$5=1, 'Graph-outputs'!$BZ15, 'Graph-outputs'!$CG15)</f>
        <v>6.430765443024141</v>
      </c>
      <c r="BU15">
        <f>IF(Settings!$M$5=1, 'Graph-outputs'!$CN15, 'Graph-outputs'!$CU15)</f>
        <v>771.6918531628969</v>
      </c>
      <c r="BW15" s="19" t="str">
        <f t="shared" si="35"/>
        <v/>
      </c>
      <c r="BX15" t="str">
        <f t="shared" si="36"/>
        <v/>
      </c>
      <c r="BY15" s="20" t="str">
        <f t="shared" si="37"/>
        <v/>
      </c>
      <c r="BZ15">
        <f>INDEX('Calcs-control3'!$G$86:$Y$156,  'Graph-outputs'!$B15, 'Graph-outputs'!BZ$2)</f>
        <v>6.6821563005724354</v>
      </c>
      <c r="CA15">
        <f t="shared" si="38"/>
        <v>11</v>
      </c>
      <c r="CB15">
        <f>INDEX('Calcs-control3'!$G$170:$X$240, 'Graph-outputs'!$B15, 'Graph-outputs'!$BT$1)</f>
        <v>0</v>
      </c>
      <c r="CD15" s="19" t="str">
        <f t="shared" si="39"/>
        <v/>
      </c>
      <c r="CE15" t="str">
        <f t="shared" si="40"/>
        <v/>
      </c>
      <c r="CF15" s="20" t="str">
        <f t="shared" si="41"/>
        <v/>
      </c>
      <c r="CG15">
        <f>INDEX('Calcs-control3'!$AH$86:$AZ$156,  'Graph-outputs'!$B15, 'Graph-outputs'!CG$2)</f>
        <v>6.430765443024141</v>
      </c>
      <c r="CH15">
        <f t="shared" si="42"/>
        <v>11</v>
      </c>
      <c r="CI15">
        <f>INDEX('Calcs-control3'!$AH$170:$AY$240, 'Graph-outputs'!$B15, 'Graph-outputs'!$BT$1)</f>
        <v>0</v>
      </c>
      <c r="CK15" s="19" t="str">
        <f t="shared" si="43"/>
        <v/>
      </c>
      <c r="CL15" t="str">
        <f t="shared" si="44"/>
        <v/>
      </c>
      <c r="CM15" s="20" t="str">
        <f t="shared" si="45"/>
        <v/>
      </c>
      <c r="CN15">
        <f>INDEX('Calcs-control3'!$G$386:$X$456,  'Graph-outputs'!$B15, 'Graph-outputs'!CN$2)</f>
        <v>801.85875606869229</v>
      </c>
      <c r="CO15">
        <f t="shared" si="46"/>
        <v>11</v>
      </c>
      <c r="CP15">
        <f>INDEX('Calcs-control3'!$G$170:$X$240, 'Graph-outputs'!$B15, 'Graph-outputs'!$BT$1)</f>
        <v>0</v>
      </c>
      <c r="CR15" s="19" t="str">
        <f t="shared" si="47"/>
        <v/>
      </c>
      <c r="CS15" t="str">
        <f t="shared" si="48"/>
        <v/>
      </c>
      <c r="CT15" s="20" t="str">
        <f t="shared" si="49"/>
        <v/>
      </c>
      <c r="CU15">
        <f>INDEX('Calcs-control3'!$AH$386:$AY$456,  'Graph-outputs'!$B15, 'Graph-outputs'!CU$2)</f>
        <v>771.6918531628969</v>
      </c>
      <c r="CV15">
        <f t="shared" si="50"/>
        <v>11</v>
      </c>
      <c r="CW15">
        <f>INDEX('Calcs-control3'!$AH$170:$AY$240, 'Graph-outputs'!$B15, 'Graph-outputs'!$BT$1)</f>
        <v>0</v>
      </c>
      <c r="CY15">
        <v>12</v>
      </c>
      <c r="CZ15">
        <f t="shared" si="51"/>
        <v>11</v>
      </c>
      <c r="DA15">
        <f>IF(Settings!$M$5=1, 'Graph-outputs'!$DH15, 'Graph-outputs'!$DO15)</f>
        <v>9.4451593497713731</v>
      </c>
      <c r="DC15">
        <f>IF(Settings!$M$5=1, 'Graph-outputs'!$DV15, 'Graph-outputs'!$EC15)</f>
        <v>5789.1084995371975</v>
      </c>
      <c r="DE15" s="19" t="str">
        <f t="shared" si="52"/>
        <v/>
      </c>
      <c r="DF15" t="str">
        <f t="shared" si="53"/>
        <v/>
      </c>
      <c r="DG15" s="20" t="str">
        <f t="shared" si="54"/>
        <v/>
      </c>
      <c r="DH15">
        <f>INDEX('Calcs-control4'!$G$86:$X$156,  'Graph-outputs'!$B15, 'Graph-outputs'!DH$2)</f>
        <v>9.8478149172501066</v>
      </c>
      <c r="DI15">
        <f t="shared" si="55"/>
        <v>11</v>
      </c>
      <c r="DJ15">
        <f>INDEX('Calcs-control4'!$G$170:$X$240, 'Graph-outputs'!$B15, 'Graph-outputs'!$DB$1)</f>
        <v>0.62682997746132374</v>
      </c>
      <c r="DL15" s="19" t="str">
        <f t="shared" si="56"/>
        <v/>
      </c>
      <c r="DM15" t="str">
        <f t="shared" si="57"/>
        <v/>
      </c>
      <c r="DN15" s="20" t="str">
        <f t="shared" si="58"/>
        <v/>
      </c>
      <c r="DO15">
        <f>INDEX('Calcs-control4'!$AH$86:$AY$156,  'Graph-outputs'!$B15, 'Graph-outputs'!DO$2)</f>
        <v>9.4451593497713731</v>
      </c>
      <c r="DP15">
        <f t="shared" si="59"/>
        <v>11</v>
      </c>
      <c r="DQ15">
        <f>INDEX('Calcs-control4'!$AH$170:$AY$240, 'Graph-outputs'!$B15, 'Graph-outputs'!$DB$1)</f>
        <v>0.59061954937366046</v>
      </c>
      <c r="DS15" s="19" t="str">
        <f t="shared" si="60"/>
        <v/>
      </c>
      <c r="DT15" t="str">
        <f t="shared" si="61"/>
        <v/>
      </c>
      <c r="DU15" s="20" t="str">
        <f t="shared" si="62"/>
        <v/>
      </c>
      <c r="DV15">
        <f>INDEX('Calcs-control4'!$G$386:$X$456,  'Graph-outputs'!$B15, 'Graph-outputs'!DV$2)</f>
        <v>6091.5319589834617</v>
      </c>
      <c r="DW15">
        <f t="shared" si="63"/>
        <v>11</v>
      </c>
      <c r="DX15">
        <f>INDEX('Calcs-control4'!$G$170:$X$240, 'Graph-outputs'!$B15, 'Graph-outputs'!$DB$1)</f>
        <v>0.62682997746132374</v>
      </c>
      <c r="DZ15" s="19" t="str">
        <f t="shared" si="64"/>
        <v/>
      </c>
      <c r="EA15" t="str">
        <f t="shared" si="65"/>
        <v/>
      </c>
      <c r="EB15" s="20" t="str">
        <f t="shared" si="66"/>
        <v/>
      </c>
      <c r="EC15">
        <f>INDEX('Calcs-control4'!$AH$386:$AY$456,  'Graph-outputs'!$B15, 'Graph-outputs'!EC$2)</f>
        <v>5789.1084995371975</v>
      </c>
      <c r="ED15">
        <f t="shared" si="67"/>
        <v>11</v>
      </c>
      <c r="EE15">
        <f>INDEX('Calcs-control4'!$AH$170:$AY$240, 'Graph-outputs'!$B15, 'Graph-outputs'!$DB$1)</f>
        <v>0.59061954937366046</v>
      </c>
    </row>
    <row r="16" spans="1:135" x14ac:dyDescent="0.3">
      <c r="A16">
        <f t="shared" si="0"/>
        <v>12</v>
      </c>
      <c r="B16">
        <v>13</v>
      </c>
      <c r="C16">
        <f>IF(Settings!$M$5=1, 'Graph-outputs'!$J16, 'Graph-outputs'!$Q16)</f>
        <v>14.336455000997098</v>
      </c>
      <c r="E16">
        <f>IF(Settings!$M$5=1, 'Graph-outputs'!$X16, 'Graph-outputs'!$AE16)</f>
        <v>12662.433134906691</v>
      </c>
      <c r="G16" s="19" t="str">
        <f t="shared" si="1"/>
        <v/>
      </c>
      <c r="H16" t="str">
        <f t="shared" si="2"/>
        <v/>
      </c>
      <c r="I16" s="20" t="str">
        <f t="shared" si="3"/>
        <v/>
      </c>
      <c r="J16">
        <f>INDEX('Calcs-control1'!$G$86:$X$156,  'Graph-outputs'!$B16, 'Graph-outputs'!J$2)</f>
        <v>15.650738233245894</v>
      </c>
      <c r="K16">
        <f t="shared" si="4"/>
        <v>12</v>
      </c>
      <c r="L16">
        <f>INDEX('Calcs-control1'!$G$170:$X$240, 'Graph-outputs'!$B16, 'Graph-outputs'!$D$1)</f>
        <v>0.96085862413478684</v>
      </c>
      <c r="N16" s="19" t="str">
        <f t="shared" si="5"/>
        <v/>
      </c>
      <c r="O16" t="str">
        <f t="shared" si="6"/>
        <v/>
      </c>
      <c r="P16" s="20" t="str">
        <f t="shared" si="7"/>
        <v/>
      </c>
      <c r="Q16">
        <f>INDEX('Calcs-control1'!$AH$86:$AY$156,  'Graph-outputs'!$B16, 'Graph-outputs'!Q$2)</f>
        <v>14.336455000997098</v>
      </c>
      <c r="R16">
        <f t="shared" si="8"/>
        <v>12</v>
      </c>
      <c r="S16">
        <f>INDEX('Calcs-control1'!$AH$170:$AY$240, 'Graph-outputs'!$B16, 'Graph-outputs'!$Q$2)</f>
        <v>0.94704379468394773</v>
      </c>
      <c r="U16" s="19" t="str">
        <f t="shared" si="9"/>
        <v/>
      </c>
      <c r="V16" t="str">
        <f t="shared" si="10"/>
        <v/>
      </c>
      <c r="W16" s="20" t="str">
        <f t="shared" si="11"/>
        <v/>
      </c>
      <c r="X16">
        <f>INDEX('Calcs-control1'!$G$386:$X$456,  'Graph-outputs'!$B16, 'Graph-outputs'!X$2)</f>
        <v>13875.142676780573</v>
      </c>
      <c r="Y16">
        <f t="shared" si="12"/>
        <v>12</v>
      </c>
      <c r="Z16">
        <f>INDEX('Calcs-control1'!$G$170:$X$240, 'Graph-outputs'!$B16, 'Graph-outputs'!$J$2)</f>
        <v>0.96085862413478684</v>
      </c>
      <c r="AB16" s="19" t="str">
        <f t="shared" si="13"/>
        <v/>
      </c>
      <c r="AC16" t="str">
        <f t="shared" si="14"/>
        <v/>
      </c>
      <c r="AD16" s="20" t="str">
        <f t="shared" si="15"/>
        <v/>
      </c>
      <c r="AE16">
        <f>INDEX('Calcs-control1'!$AH$386:$AY$456,  'Graph-outputs'!$B16, 'Graph-outputs'!AE$2)</f>
        <v>12662.433134906691</v>
      </c>
      <c r="AF16">
        <f t="shared" si="16"/>
        <v>12</v>
      </c>
      <c r="AG16">
        <f>INDEX('Calcs-control1'!$AH$170:$AY$240, 'Graph-outputs'!$B16, 'Graph-outputs'!$Q$2)</f>
        <v>0.94704379468394773</v>
      </c>
      <c r="AI16">
        <v>13</v>
      </c>
      <c r="AJ16">
        <f t="shared" si="17"/>
        <v>12</v>
      </c>
      <c r="AK16">
        <f>IF(Settings!$M$5=1, 'Graph-outputs'!$AR16, 'Graph-outputs'!$AY16)</f>
        <v>6.2558541542203425</v>
      </c>
      <c r="AM16">
        <f>IF(Settings!$M$5=1, 'Graph-outputs'!$BF16, 'Graph-outputs'!$BM16)</f>
        <v>2556.0474102483904</v>
      </c>
      <c r="AO16" s="19" t="str">
        <f t="shared" si="18"/>
        <v/>
      </c>
      <c r="AP16" t="str">
        <f t="shared" si="19"/>
        <v/>
      </c>
      <c r="AQ16" s="20" t="str">
        <f t="shared" si="20"/>
        <v/>
      </c>
      <c r="AR16">
        <f>INDEX('Calcs-control2'!$G$86:$Y$156,  'Graph-outputs'!$B16, 'Graph-outputs'!AR$2)</f>
        <v>7.3314506224546507</v>
      </c>
      <c r="AS16">
        <f t="shared" si="21"/>
        <v>12</v>
      </c>
      <c r="AT16">
        <f>INDEX('Calcs-control2'!$G$170:$X$240, 'Graph-outputs'!$B16, 'Graph-outputs'!$AL$1)</f>
        <v>0</v>
      </c>
      <c r="AV16" s="19" t="str">
        <f t="shared" si="22"/>
        <v/>
      </c>
      <c r="AW16" t="str">
        <f t="shared" si="23"/>
        <v/>
      </c>
      <c r="AX16" s="20" t="str">
        <f t="shared" si="24"/>
        <v/>
      </c>
      <c r="AY16">
        <f>INDEX('Calcs-control2'!$AH$86:$AZ$156,  'Graph-outputs'!$B16, 'Graph-outputs'!AY$2)</f>
        <v>6.2558541542203425</v>
      </c>
      <c r="AZ16">
        <f t="shared" si="25"/>
        <v>12</v>
      </c>
      <c r="BA16">
        <f>INDEX('Calcs-control2'!$AH$170:$AY$240, 'Graph-outputs'!$B16, 'Graph-outputs'!$AL$1)</f>
        <v>0</v>
      </c>
      <c r="BC16" s="19" t="str">
        <f t="shared" si="26"/>
        <v/>
      </c>
      <c r="BD16" t="str">
        <f t="shared" si="27"/>
        <v/>
      </c>
      <c r="BE16" s="20" t="str">
        <f t="shared" si="28"/>
        <v/>
      </c>
      <c r="BF16">
        <f>INDEX('Calcs-control2'!$G$386:$X$456,  'Graph-outputs'!$B16, 'Graph-outputs'!BF$2)</f>
        <v>2995.5198626628849</v>
      </c>
      <c r="BG16">
        <f t="shared" si="29"/>
        <v>12</v>
      </c>
      <c r="BH16">
        <f>INDEX('Calcs-control2'!$G$170:$X$240, 'Graph-outputs'!$B16, 'Graph-outputs'!$AL$1)</f>
        <v>0</v>
      </c>
      <c r="BJ16" s="19" t="str">
        <f t="shared" si="30"/>
        <v/>
      </c>
      <c r="BK16" t="str">
        <f t="shared" si="31"/>
        <v/>
      </c>
      <c r="BL16" s="20" t="str">
        <f t="shared" si="32"/>
        <v/>
      </c>
      <c r="BM16">
        <f>INDEX('Calcs-control2'!$AH$386:$AY$456,  'Graph-outputs'!$B16, 'Graph-outputs'!BM$2)</f>
        <v>2556.0474102483904</v>
      </c>
      <c r="BN16">
        <f t="shared" si="33"/>
        <v>12</v>
      </c>
      <c r="BO16">
        <f>INDEX('Calcs-control2'!$AH$170:$AY$240, 'Graph-outputs'!$B16, 'Graph-outputs'!$AL$1)</f>
        <v>0</v>
      </c>
      <c r="BQ16">
        <v>13</v>
      </c>
      <c r="BR16">
        <f t="shared" si="34"/>
        <v>12</v>
      </c>
      <c r="BS16">
        <f>IF(Settings!$M$5=1, 'Graph-outputs'!$BZ16, 'Graph-outputs'!$CG16)</f>
        <v>6.8234890335897616</v>
      </c>
      <c r="BU16">
        <f>IF(Settings!$M$5=1, 'Graph-outputs'!$CN16, 'Graph-outputs'!$CU16)</f>
        <v>818.81868403077135</v>
      </c>
      <c r="BW16" s="19" t="str">
        <f t="shared" si="35"/>
        <v/>
      </c>
      <c r="BX16" t="str">
        <f t="shared" si="36"/>
        <v/>
      </c>
      <c r="BY16" s="20" t="str">
        <f t="shared" si="37"/>
        <v/>
      </c>
      <c r="BZ16">
        <f>INDEX('Calcs-control3'!$G$86:$Y$156,  'Graph-outputs'!$B16, 'Graph-outputs'!BZ$2)</f>
        <v>7.3952897438062504</v>
      </c>
      <c r="CA16">
        <f t="shared" si="38"/>
        <v>12</v>
      </c>
      <c r="CB16">
        <f>INDEX('Calcs-control3'!$G$170:$X$240, 'Graph-outputs'!$B16, 'Graph-outputs'!$BT$1)</f>
        <v>0</v>
      </c>
      <c r="CD16" s="19" t="str">
        <f t="shared" si="39"/>
        <v/>
      </c>
      <c r="CE16" t="str">
        <f t="shared" si="40"/>
        <v/>
      </c>
      <c r="CF16" s="20" t="str">
        <f t="shared" si="41"/>
        <v/>
      </c>
      <c r="CG16">
        <f>INDEX('Calcs-control3'!$AH$86:$AZ$156,  'Graph-outputs'!$B16, 'Graph-outputs'!CG$2)</f>
        <v>6.8234890335897616</v>
      </c>
      <c r="CH16">
        <f t="shared" si="42"/>
        <v>12</v>
      </c>
      <c r="CI16">
        <f>INDEX('Calcs-control3'!$AH$170:$AY$240, 'Graph-outputs'!$B16, 'Graph-outputs'!$BT$1)</f>
        <v>0</v>
      </c>
      <c r="CK16" s="19" t="str">
        <f t="shared" si="43"/>
        <v/>
      </c>
      <c r="CL16" t="str">
        <f t="shared" si="44"/>
        <v/>
      </c>
      <c r="CM16" s="20" t="str">
        <f t="shared" si="45"/>
        <v/>
      </c>
      <c r="CN16">
        <f>INDEX('Calcs-control3'!$G$386:$X$456,  'Graph-outputs'!$B16, 'Graph-outputs'!CN$2)</f>
        <v>887.43476925675009</v>
      </c>
      <c r="CO16">
        <f t="shared" si="46"/>
        <v>12</v>
      </c>
      <c r="CP16">
        <f>INDEX('Calcs-control3'!$G$170:$X$240, 'Graph-outputs'!$B16, 'Graph-outputs'!$BT$1)</f>
        <v>0</v>
      </c>
      <c r="CR16" s="19" t="str">
        <f t="shared" si="47"/>
        <v/>
      </c>
      <c r="CS16" t="str">
        <f t="shared" si="48"/>
        <v/>
      </c>
      <c r="CT16" s="20" t="str">
        <f t="shared" si="49"/>
        <v/>
      </c>
      <c r="CU16">
        <f>INDEX('Calcs-control3'!$AH$386:$AY$456,  'Graph-outputs'!$B16, 'Graph-outputs'!CU$2)</f>
        <v>818.81868403077135</v>
      </c>
      <c r="CV16">
        <f t="shared" si="50"/>
        <v>12</v>
      </c>
      <c r="CW16">
        <f>INDEX('Calcs-control3'!$AH$170:$AY$240, 'Graph-outputs'!$B16, 'Graph-outputs'!$BT$1)</f>
        <v>0</v>
      </c>
      <c r="CY16">
        <v>13</v>
      </c>
      <c r="CZ16">
        <f t="shared" si="51"/>
        <v>12</v>
      </c>
      <c r="DA16">
        <f>IF(Settings!$M$5=1, 'Graph-outputs'!$DH16, 'Graph-outputs'!$DO16)</f>
        <v>10.074881258171549</v>
      </c>
      <c r="DC16">
        <f>IF(Settings!$M$5=1, 'Graph-outputs'!$DV16, 'Graph-outputs'!$EC16)</f>
        <v>6261.8319223397602</v>
      </c>
      <c r="DE16" s="19" t="str">
        <f t="shared" si="52"/>
        <v/>
      </c>
      <c r="DF16" t="str">
        <f t="shared" si="53"/>
        <v/>
      </c>
      <c r="DG16" s="20" t="str">
        <f t="shared" si="54"/>
        <v/>
      </c>
      <c r="DH16">
        <f>INDEX('Calcs-control4'!$G$86:$X$156,  'Graph-outputs'!$B16, 'Graph-outputs'!DH$2)</f>
        <v>10.998488070566356</v>
      </c>
      <c r="DI16">
        <f t="shared" si="55"/>
        <v>12</v>
      </c>
      <c r="DJ16">
        <f>INDEX('Calcs-control4'!$G$170:$X$240, 'Graph-outputs'!$B16, 'Graph-outputs'!$DB$1)</f>
        <v>0.71360289837091018</v>
      </c>
      <c r="DL16" s="19" t="str">
        <f t="shared" si="56"/>
        <v/>
      </c>
      <c r="DM16" t="str">
        <f t="shared" si="57"/>
        <v/>
      </c>
      <c r="DN16" s="20" t="str">
        <f t="shared" si="58"/>
        <v/>
      </c>
      <c r="DO16">
        <f>INDEX('Calcs-control4'!$AH$86:$AY$156,  'Graph-outputs'!$B16, 'Graph-outputs'!DO$2)</f>
        <v>10.074881258171549</v>
      </c>
      <c r="DP16">
        <f t="shared" si="59"/>
        <v>12</v>
      </c>
      <c r="DQ16">
        <f>INDEX('Calcs-control4'!$AH$170:$AY$240, 'Graph-outputs'!$B16, 'Graph-outputs'!$DB$1)</f>
        <v>0.64581871666353663</v>
      </c>
      <c r="DS16" s="19" t="str">
        <f t="shared" si="60"/>
        <v/>
      </c>
      <c r="DT16" t="str">
        <f t="shared" si="61"/>
        <v/>
      </c>
      <c r="DU16" s="20" t="str">
        <f t="shared" si="62"/>
        <v/>
      </c>
      <c r="DV16">
        <f>INDEX('Calcs-control4'!$G$386:$X$456,  'Graph-outputs'!$B16, 'Graph-outputs'!DV$2)</f>
        <v>6952.1821051568631</v>
      </c>
      <c r="DW16">
        <f t="shared" si="63"/>
        <v>12</v>
      </c>
      <c r="DX16">
        <f>INDEX('Calcs-control4'!$G$170:$X$240, 'Graph-outputs'!$B16, 'Graph-outputs'!$DB$1)</f>
        <v>0.71360289837091018</v>
      </c>
      <c r="DZ16" s="19" t="str">
        <f t="shared" si="64"/>
        <v/>
      </c>
      <c r="EA16" t="str">
        <f t="shared" si="65"/>
        <v/>
      </c>
      <c r="EB16" s="20" t="str">
        <f t="shared" si="66"/>
        <v/>
      </c>
      <c r="EC16">
        <f>INDEX('Calcs-control4'!$AH$386:$AY$456,  'Graph-outputs'!$B16, 'Graph-outputs'!EC$2)</f>
        <v>6261.8319223397602</v>
      </c>
      <c r="ED16">
        <f t="shared" si="67"/>
        <v>12</v>
      </c>
      <c r="EE16">
        <f>INDEX('Calcs-control4'!$AH$170:$AY$240, 'Graph-outputs'!$B16, 'Graph-outputs'!$DB$1)</f>
        <v>0.64581871666353663</v>
      </c>
    </row>
    <row r="17" spans="1:135" x14ac:dyDescent="0.3">
      <c r="A17">
        <f t="shared" si="0"/>
        <v>13</v>
      </c>
      <c r="B17">
        <v>14</v>
      </c>
      <c r="C17">
        <f>IF(Settings!$M$5=1, 'Graph-outputs'!$J17, 'Graph-outputs'!$Q17)</f>
        <v>15.284055968851703</v>
      </c>
      <c r="E17">
        <f>IF(Settings!$M$5=1, 'Graph-outputs'!$X17, 'Graph-outputs'!$AE17)</f>
        <v>13537.426820713797</v>
      </c>
      <c r="G17" s="19" t="str">
        <f t="shared" si="1"/>
        <v/>
      </c>
      <c r="H17" t="str">
        <f t="shared" si="2"/>
        <v/>
      </c>
      <c r="I17" s="20" t="str">
        <f t="shared" si="3"/>
        <v/>
      </c>
      <c r="J17">
        <f>INDEX('Calcs-control1'!$G$86:$X$156,  'Graph-outputs'!$B17, 'Graph-outputs'!J$2)</f>
        <v>17.299405583541677</v>
      </c>
      <c r="K17">
        <f t="shared" si="4"/>
        <v>13</v>
      </c>
      <c r="L17">
        <f>INDEX('Calcs-control1'!$G$170:$X$240, 'Graph-outputs'!$B17, 'Graph-outputs'!$D$1)</f>
        <v>0.97321112677354538</v>
      </c>
      <c r="N17" s="19" t="str">
        <f t="shared" si="5"/>
        <v/>
      </c>
      <c r="O17" t="str">
        <f t="shared" si="6"/>
        <v/>
      </c>
      <c r="P17" s="20" t="str">
        <f t="shared" si="7"/>
        <v/>
      </c>
      <c r="Q17">
        <f>INDEX('Calcs-control1'!$AH$86:$AY$156,  'Graph-outputs'!$B17, 'Graph-outputs'!Q$2)</f>
        <v>15.284055968851703</v>
      </c>
      <c r="R17">
        <f t="shared" si="8"/>
        <v>13</v>
      </c>
      <c r="S17">
        <f>INDEX('Calcs-control1'!$AH$170:$AY$240, 'Graph-outputs'!$B17, 'Graph-outputs'!$Q$2)</f>
        <v>0.95741436309505035</v>
      </c>
      <c r="U17" s="19" t="str">
        <f t="shared" si="9"/>
        <v/>
      </c>
      <c r="V17" t="str">
        <f t="shared" si="10"/>
        <v/>
      </c>
      <c r="W17" s="20" t="str">
        <f t="shared" si="11"/>
        <v/>
      </c>
      <c r="X17">
        <f>INDEX('Calcs-control1'!$G$386:$X$456,  'Graph-outputs'!$B17, 'Graph-outputs'!X$2)</f>
        <v>15388.052511437891</v>
      </c>
      <c r="Y17">
        <f t="shared" si="12"/>
        <v>13</v>
      </c>
      <c r="Z17">
        <f>INDEX('Calcs-control1'!$G$170:$X$240, 'Graph-outputs'!$B17, 'Graph-outputs'!$J$2)</f>
        <v>0.97321112677354538</v>
      </c>
      <c r="AB17" s="19" t="str">
        <f t="shared" si="13"/>
        <v/>
      </c>
      <c r="AC17" t="str">
        <f t="shared" si="14"/>
        <v/>
      </c>
      <c r="AD17" s="20" t="str">
        <f t="shared" si="15"/>
        <v/>
      </c>
      <c r="AE17">
        <f>INDEX('Calcs-control1'!$AH$386:$AY$456,  'Graph-outputs'!$B17, 'Graph-outputs'!AE$2)</f>
        <v>13537.426820713797</v>
      </c>
      <c r="AF17">
        <f t="shared" si="16"/>
        <v>13</v>
      </c>
      <c r="AG17">
        <f>INDEX('Calcs-control1'!$AH$170:$AY$240, 'Graph-outputs'!$B17, 'Graph-outputs'!$Q$2)</f>
        <v>0.95741436309505035</v>
      </c>
      <c r="AI17">
        <v>14</v>
      </c>
      <c r="AJ17">
        <f t="shared" si="17"/>
        <v>13</v>
      </c>
      <c r="AK17">
        <f>IF(Settings!$M$5=1, 'Graph-outputs'!$AR17, 'Graph-outputs'!$AY17)</f>
        <v>7.0245187445988941</v>
      </c>
      <c r="AM17">
        <f>IF(Settings!$M$5=1, 'Graph-outputs'!$BF17, 'Graph-outputs'!$BM17)</f>
        <v>2870.1121386054724</v>
      </c>
      <c r="AO17" s="19" t="str">
        <f t="shared" si="18"/>
        <v/>
      </c>
      <c r="AP17" t="str">
        <f t="shared" si="19"/>
        <v/>
      </c>
      <c r="AQ17" s="20" t="str">
        <f t="shared" si="20"/>
        <v/>
      </c>
      <c r="AR17">
        <f>INDEX('Calcs-control2'!$G$86:$Y$156,  'Graph-outputs'!$B17, 'Graph-outputs'!AR$2)</f>
        <v>8.7743314267901837</v>
      </c>
      <c r="AS17">
        <f t="shared" si="21"/>
        <v>13</v>
      </c>
      <c r="AT17">
        <f>INDEX('Calcs-control2'!$G$170:$X$240, 'Graph-outputs'!$B17, 'Graph-outputs'!$AL$1)</f>
        <v>0</v>
      </c>
      <c r="AV17" s="19" t="str">
        <f t="shared" si="22"/>
        <v/>
      </c>
      <c r="AW17" t="str">
        <f t="shared" si="23"/>
        <v/>
      </c>
      <c r="AX17" s="20" t="str">
        <f t="shared" si="24"/>
        <v/>
      </c>
      <c r="AY17">
        <f>INDEX('Calcs-control2'!$AH$86:$AZ$156,  'Graph-outputs'!$B17, 'Graph-outputs'!AY$2)</f>
        <v>7.0245187445988941</v>
      </c>
      <c r="AZ17">
        <f t="shared" si="25"/>
        <v>13</v>
      </c>
      <c r="BA17">
        <f>INDEX('Calcs-control2'!$AH$170:$AY$240, 'Graph-outputs'!$B17, 'Graph-outputs'!$AL$1)</f>
        <v>0</v>
      </c>
      <c r="BC17" s="19" t="str">
        <f t="shared" si="26"/>
        <v/>
      </c>
      <c r="BD17" t="str">
        <f t="shared" si="27"/>
        <v/>
      </c>
      <c r="BE17" s="20" t="str">
        <f t="shared" si="28"/>
        <v/>
      </c>
      <c r="BF17">
        <f>INDEX('Calcs-control2'!$G$386:$X$456,  'Graph-outputs'!$B17, 'Graph-outputs'!BF$2)</f>
        <v>3585.0591409612603</v>
      </c>
      <c r="BG17">
        <f t="shared" si="29"/>
        <v>13</v>
      </c>
      <c r="BH17">
        <f>INDEX('Calcs-control2'!$G$170:$X$240, 'Graph-outputs'!$B17, 'Graph-outputs'!$AL$1)</f>
        <v>0</v>
      </c>
      <c r="BJ17" s="19" t="str">
        <f t="shared" si="30"/>
        <v/>
      </c>
      <c r="BK17" t="str">
        <f t="shared" si="31"/>
        <v/>
      </c>
      <c r="BL17" s="20" t="str">
        <f t="shared" si="32"/>
        <v/>
      </c>
      <c r="BM17">
        <f>INDEX('Calcs-control2'!$AH$386:$AY$456,  'Graph-outputs'!$B17, 'Graph-outputs'!BM$2)</f>
        <v>2870.1121386054724</v>
      </c>
      <c r="BN17">
        <f t="shared" si="33"/>
        <v>13</v>
      </c>
      <c r="BO17">
        <f>INDEX('Calcs-control2'!$AH$170:$AY$240, 'Graph-outputs'!$B17, 'Graph-outputs'!$AL$1)</f>
        <v>0</v>
      </c>
      <c r="BQ17">
        <v>14</v>
      </c>
      <c r="BR17">
        <f t="shared" si="34"/>
        <v>13</v>
      </c>
      <c r="BS17">
        <f>IF(Settings!$M$5=1, 'Graph-outputs'!$BZ17, 'Graph-outputs'!$CG17)</f>
        <v>7.2362442137804752</v>
      </c>
      <c r="BU17">
        <f>IF(Settings!$M$5=1, 'Graph-outputs'!$CN17, 'Graph-outputs'!$CU17)</f>
        <v>868.34930565365698</v>
      </c>
      <c r="BW17" s="19" t="str">
        <f t="shared" si="35"/>
        <v/>
      </c>
      <c r="BX17" t="str">
        <f t="shared" si="36"/>
        <v/>
      </c>
      <c r="BY17" s="20" t="str">
        <f t="shared" si="37"/>
        <v/>
      </c>
      <c r="BZ17">
        <f>INDEX('Calcs-control3'!$G$86:$Y$156,  'Graph-outputs'!$B17, 'Graph-outputs'!BZ$2)</f>
        <v>8.105971604398734</v>
      </c>
      <c r="CA17">
        <f t="shared" si="38"/>
        <v>13</v>
      </c>
      <c r="CB17">
        <f>INDEX('Calcs-control3'!$G$170:$X$240, 'Graph-outputs'!$B17, 'Graph-outputs'!$BT$1)</f>
        <v>0</v>
      </c>
      <c r="CD17" s="19" t="str">
        <f t="shared" si="39"/>
        <v/>
      </c>
      <c r="CE17" t="str">
        <f t="shared" si="40"/>
        <v/>
      </c>
      <c r="CF17" s="20" t="str">
        <f t="shared" si="41"/>
        <v/>
      </c>
      <c r="CG17">
        <f>INDEX('Calcs-control3'!$AH$86:$AZ$156,  'Graph-outputs'!$B17, 'Graph-outputs'!CG$2)</f>
        <v>7.2362442137804752</v>
      </c>
      <c r="CH17">
        <f t="shared" si="42"/>
        <v>13</v>
      </c>
      <c r="CI17">
        <f>INDEX('Calcs-control3'!$AH$170:$AY$240, 'Graph-outputs'!$B17, 'Graph-outputs'!$BT$1)</f>
        <v>0</v>
      </c>
      <c r="CK17" s="19" t="str">
        <f t="shared" si="43"/>
        <v/>
      </c>
      <c r="CL17" t="str">
        <f t="shared" si="44"/>
        <v/>
      </c>
      <c r="CM17" s="20" t="str">
        <f t="shared" si="45"/>
        <v/>
      </c>
      <c r="CN17">
        <f>INDEX('Calcs-control3'!$G$386:$X$456,  'Graph-outputs'!$B17, 'Graph-outputs'!CN$2)</f>
        <v>972.71659252784809</v>
      </c>
      <c r="CO17">
        <f t="shared" si="46"/>
        <v>13</v>
      </c>
      <c r="CP17">
        <f>INDEX('Calcs-control3'!$G$170:$X$240, 'Graph-outputs'!$B17, 'Graph-outputs'!$BT$1)</f>
        <v>0</v>
      </c>
      <c r="CR17" s="19" t="str">
        <f t="shared" si="47"/>
        <v/>
      </c>
      <c r="CS17" t="str">
        <f t="shared" si="48"/>
        <v/>
      </c>
      <c r="CT17" s="20" t="str">
        <f t="shared" si="49"/>
        <v/>
      </c>
      <c r="CU17">
        <f>INDEX('Calcs-control3'!$AH$386:$AY$456,  'Graph-outputs'!$B17, 'Graph-outputs'!CU$2)</f>
        <v>868.34930565365698</v>
      </c>
      <c r="CV17">
        <f t="shared" si="50"/>
        <v>13</v>
      </c>
      <c r="CW17">
        <f>INDEX('Calcs-control3'!$AH$170:$AY$240, 'Graph-outputs'!$B17, 'Graph-outputs'!$BT$1)</f>
        <v>0</v>
      </c>
      <c r="CY17">
        <v>14</v>
      </c>
      <c r="CZ17">
        <f t="shared" si="51"/>
        <v>13</v>
      </c>
      <c r="DA17">
        <f>IF(Settings!$M$5=1, 'Graph-outputs'!$DH17, 'Graph-outputs'!$DO17)</f>
        <v>10.7408037076613</v>
      </c>
      <c r="DC17">
        <f>IF(Settings!$M$5=1, 'Graph-outputs'!$DV17, 'Graph-outputs'!$EC17)</f>
        <v>6759.9981517937622</v>
      </c>
      <c r="DE17" s="19" t="str">
        <f t="shared" si="52"/>
        <v/>
      </c>
      <c r="DF17" t="str">
        <f t="shared" si="53"/>
        <v/>
      </c>
      <c r="DG17" s="20" t="str">
        <f t="shared" si="54"/>
        <v/>
      </c>
      <c r="DH17">
        <f>INDEX('Calcs-control4'!$G$86:$X$156,  'Graph-outputs'!$B17, 'Graph-outputs'!DH$2)</f>
        <v>12.157081864310982</v>
      </c>
      <c r="DI17">
        <f t="shared" si="55"/>
        <v>13</v>
      </c>
      <c r="DJ17">
        <f>INDEX('Calcs-control4'!$G$170:$X$240, 'Graph-outputs'!$B17, 'Graph-outputs'!$DB$1)</f>
        <v>0.78059864089556386</v>
      </c>
      <c r="DL17" s="19" t="str">
        <f t="shared" si="56"/>
        <v/>
      </c>
      <c r="DM17" t="str">
        <f t="shared" si="57"/>
        <v/>
      </c>
      <c r="DN17" s="20" t="str">
        <f t="shared" si="58"/>
        <v/>
      </c>
      <c r="DO17">
        <f>INDEX('Calcs-control4'!$AH$86:$AY$156,  'Graph-outputs'!$B17, 'Graph-outputs'!DO$2)</f>
        <v>10.7408037076613</v>
      </c>
      <c r="DP17">
        <f t="shared" si="59"/>
        <v>13</v>
      </c>
      <c r="DQ17">
        <f>INDEX('Calcs-control4'!$AH$170:$AY$240, 'Graph-outputs'!$B17, 'Graph-outputs'!$DB$1)</f>
        <v>0.69611579674584134</v>
      </c>
      <c r="DS17" s="19" t="str">
        <f t="shared" si="60"/>
        <v/>
      </c>
      <c r="DT17" t="str">
        <f t="shared" si="61"/>
        <v/>
      </c>
      <c r="DU17" s="20" t="str">
        <f t="shared" si="62"/>
        <v/>
      </c>
      <c r="DV17">
        <f>INDEX('Calcs-control4'!$G$386:$X$456,  'Graph-outputs'!$B17, 'Graph-outputs'!DV$2)</f>
        <v>7811.5909689556966</v>
      </c>
      <c r="DW17">
        <f t="shared" si="63"/>
        <v>13</v>
      </c>
      <c r="DX17">
        <f>INDEX('Calcs-control4'!$G$170:$X$240, 'Graph-outputs'!$B17, 'Graph-outputs'!$DB$1)</f>
        <v>0.78059864089556386</v>
      </c>
      <c r="DZ17" s="19" t="str">
        <f t="shared" si="64"/>
        <v/>
      </c>
      <c r="EA17" t="str">
        <f t="shared" si="65"/>
        <v/>
      </c>
      <c r="EB17" s="20" t="str">
        <f t="shared" si="66"/>
        <v/>
      </c>
      <c r="EC17">
        <f>INDEX('Calcs-control4'!$AH$386:$AY$456,  'Graph-outputs'!$B17, 'Graph-outputs'!EC$2)</f>
        <v>6759.9981517937622</v>
      </c>
      <c r="ED17">
        <f t="shared" si="67"/>
        <v>13</v>
      </c>
      <c r="EE17">
        <f>INDEX('Calcs-control4'!$AH$170:$AY$240, 'Graph-outputs'!$B17, 'Graph-outputs'!$DB$1)</f>
        <v>0.69611579674584134</v>
      </c>
    </row>
    <row r="18" spans="1:135" x14ac:dyDescent="0.3">
      <c r="A18">
        <f t="shared" si="0"/>
        <v>14</v>
      </c>
      <c r="B18">
        <v>15</v>
      </c>
      <c r="C18">
        <f>IF(Settings!$M$5=1, 'Graph-outputs'!$J18, 'Graph-outputs'!$Q18)</f>
        <v>16.285123482538928</v>
      </c>
      <c r="E18">
        <f>IF(Settings!$M$5=1, 'Graph-outputs'!$X18, 'Graph-outputs'!$AE18)</f>
        <v>14458.325387403263</v>
      </c>
      <c r="G18" s="19" t="str">
        <f t="shared" si="1"/>
        <v/>
      </c>
      <c r="H18" t="str">
        <f t="shared" si="2"/>
        <v/>
      </c>
      <c r="I18" s="20" t="str">
        <f t="shared" si="3"/>
        <v/>
      </c>
      <c r="J18">
        <f>INDEX('Calcs-control1'!$G$86:$X$156,  'Graph-outputs'!$B18, 'Graph-outputs'!J$2)</f>
        <v>18.954148627136412</v>
      </c>
      <c r="K18">
        <f t="shared" si="4"/>
        <v>14</v>
      </c>
      <c r="L18">
        <f>INDEX('Calcs-control1'!$G$170:$X$240, 'Graph-outputs'!$B18, 'Graph-outputs'!$D$1)</f>
        <v>0.98169094542203661</v>
      </c>
      <c r="N18" s="19" t="str">
        <f t="shared" si="5"/>
        <v/>
      </c>
      <c r="O18" t="str">
        <f t="shared" si="6"/>
        <v/>
      </c>
      <c r="P18" s="20" t="str">
        <f t="shared" si="7"/>
        <v/>
      </c>
      <c r="Q18">
        <f>INDEX('Calcs-control1'!$AH$86:$AY$156,  'Graph-outputs'!$B18, 'Graph-outputs'!Q$2)</f>
        <v>16.285123482538928</v>
      </c>
      <c r="R18">
        <f t="shared" si="8"/>
        <v>14</v>
      </c>
      <c r="S18">
        <f>INDEX('Calcs-control1'!$AH$170:$AY$240, 'Graph-outputs'!$B18, 'Graph-outputs'!$Q$2)</f>
        <v>0.9661725870967659</v>
      </c>
      <c r="U18" s="19" t="str">
        <f t="shared" si="9"/>
        <v/>
      </c>
      <c r="V18" t="str">
        <f t="shared" si="10"/>
        <v/>
      </c>
      <c r="W18" s="20" t="str">
        <f t="shared" si="11"/>
        <v/>
      </c>
      <c r="X18">
        <f>INDEX('Calcs-control1'!$G$386:$X$456,  'Graph-outputs'!$B18, 'Graph-outputs'!X$2)</f>
        <v>16898.54322634052</v>
      </c>
      <c r="Y18">
        <f t="shared" si="12"/>
        <v>14</v>
      </c>
      <c r="Z18">
        <f>INDEX('Calcs-control1'!$G$170:$X$240, 'Graph-outputs'!$B18, 'Graph-outputs'!$J$2)</f>
        <v>0.98169094542203661</v>
      </c>
      <c r="AB18" s="19" t="str">
        <f t="shared" si="13"/>
        <v/>
      </c>
      <c r="AC18" t="str">
        <f t="shared" si="14"/>
        <v/>
      </c>
      <c r="AD18" s="20" t="str">
        <f t="shared" si="15"/>
        <v/>
      </c>
      <c r="AE18">
        <f>INDEX('Calcs-control1'!$AH$386:$AY$456,  'Graph-outputs'!$B18, 'Graph-outputs'!AE$2)</f>
        <v>14458.325387403263</v>
      </c>
      <c r="AF18">
        <f t="shared" si="16"/>
        <v>14</v>
      </c>
      <c r="AG18">
        <f>INDEX('Calcs-control1'!$AH$170:$AY$240, 'Graph-outputs'!$B18, 'Graph-outputs'!$Q$2)</f>
        <v>0.9661725870967659</v>
      </c>
      <c r="AI18">
        <v>15</v>
      </c>
      <c r="AJ18">
        <f t="shared" si="17"/>
        <v>14</v>
      </c>
      <c r="AK18">
        <f>IF(Settings!$M$5=1, 'Graph-outputs'!$AR18, 'Graph-outputs'!$AY18)</f>
        <v>7.8746444091831558</v>
      </c>
      <c r="AM18">
        <f>IF(Settings!$M$5=1, 'Graph-outputs'!$BF18, 'Graph-outputs'!$BM18)</f>
        <v>3217.4606300789133</v>
      </c>
      <c r="AO18" s="19" t="str">
        <f t="shared" si="18"/>
        <v/>
      </c>
      <c r="AP18" t="str">
        <f t="shared" si="19"/>
        <v/>
      </c>
      <c r="AQ18" s="20" t="str">
        <f t="shared" si="20"/>
        <v/>
      </c>
      <c r="AR18">
        <f>INDEX('Calcs-control2'!$G$86:$Y$156,  'Graph-outputs'!$B18, 'Graph-outputs'!AR$2)</f>
        <v>10.320872248057585</v>
      </c>
      <c r="AS18">
        <f t="shared" si="21"/>
        <v>14</v>
      </c>
      <c r="AT18">
        <f>INDEX('Calcs-control2'!$G$170:$X$240, 'Graph-outputs'!$B18, 'Graph-outputs'!$AL$1)</f>
        <v>0</v>
      </c>
      <c r="AV18" s="19" t="str">
        <f t="shared" si="22"/>
        <v/>
      </c>
      <c r="AW18" t="str">
        <f t="shared" si="23"/>
        <v/>
      </c>
      <c r="AX18" s="20" t="str">
        <f t="shared" si="24"/>
        <v/>
      </c>
      <c r="AY18">
        <f>INDEX('Calcs-control2'!$AH$86:$AZ$156,  'Graph-outputs'!$B18, 'Graph-outputs'!AY$2)</f>
        <v>7.8746444091831558</v>
      </c>
      <c r="AZ18">
        <f t="shared" si="25"/>
        <v>14</v>
      </c>
      <c r="BA18">
        <f>INDEX('Calcs-control2'!$AH$170:$AY$240, 'Graph-outputs'!$B18, 'Graph-outputs'!$AL$1)</f>
        <v>0</v>
      </c>
      <c r="BC18" s="19" t="str">
        <f t="shared" si="26"/>
        <v/>
      </c>
      <c r="BD18" t="str">
        <f t="shared" si="27"/>
        <v/>
      </c>
      <c r="BE18" s="20" t="str">
        <f t="shared" si="28"/>
        <v/>
      </c>
      <c r="BF18">
        <f>INDEX('Calcs-control2'!$G$386:$X$456,  'Graph-outputs'!$B18, 'Graph-outputs'!BF$2)</f>
        <v>4216.9523346951892</v>
      </c>
      <c r="BG18">
        <f t="shared" si="29"/>
        <v>14</v>
      </c>
      <c r="BH18">
        <f>INDEX('Calcs-control2'!$G$170:$X$240, 'Graph-outputs'!$B18, 'Graph-outputs'!$AL$1)</f>
        <v>0</v>
      </c>
      <c r="BJ18" s="19" t="str">
        <f t="shared" si="30"/>
        <v/>
      </c>
      <c r="BK18" t="str">
        <f t="shared" si="31"/>
        <v/>
      </c>
      <c r="BL18" s="20" t="str">
        <f t="shared" si="32"/>
        <v/>
      </c>
      <c r="BM18">
        <f>INDEX('Calcs-control2'!$AH$386:$AY$456,  'Graph-outputs'!$B18, 'Graph-outputs'!BM$2)</f>
        <v>3217.4606300789133</v>
      </c>
      <c r="BN18">
        <f t="shared" si="33"/>
        <v>14</v>
      </c>
      <c r="BO18">
        <f>INDEX('Calcs-control2'!$AH$170:$AY$240, 'Graph-outputs'!$B18, 'Graph-outputs'!$AL$1)</f>
        <v>0</v>
      </c>
      <c r="BQ18">
        <v>15</v>
      </c>
      <c r="BR18">
        <f t="shared" si="34"/>
        <v>14</v>
      </c>
      <c r="BS18">
        <f>IF(Settings!$M$5=1, 'Graph-outputs'!$BZ18, 'Graph-outputs'!$CG18)</f>
        <v>7.6695914951533837</v>
      </c>
      <c r="BU18">
        <f>IF(Settings!$M$5=1, 'Graph-outputs'!$CN18, 'Graph-outputs'!$CU18)</f>
        <v>920.35097941840604</v>
      </c>
      <c r="BW18" s="19" t="str">
        <f t="shared" si="35"/>
        <v/>
      </c>
      <c r="BX18" t="str">
        <f t="shared" si="36"/>
        <v/>
      </c>
      <c r="BY18" s="20" t="str">
        <f t="shared" si="37"/>
        <v/>
      </c>
      <c r="BZ18">
        <f>INDEX('Calcs-control3'!$G$86:$Y$156,  'Graph-outputs'!$B18, 'Graph-outputs'!BZ$2)</f>
        <v>8.8124135253562041</v>
      </c>
      <c r="CA18">
        <f t="shared" si="38"/>
        <v>14</v>
      </c>
      <c r="CB18">
        <f>INDEX('Calcs-control3'!$G$170:$X$240, 'Graph-outputs'!$B18, 'Graph-outputs'!$BT$1)</f>
        <v>0</v>
      </c>
      <c r="CD18" s="19" t="str">
        <f t="shared" si="39"/>
        <v/>
      </c>
      <c r="CE18" t="str">
        <f t="shared" si="40"/>
        <v/>
      </c>
      <c r="CF18" s="20" t="str">
        <f t="shared" si="41"/>
        <v/>
      </c>
      <c r="CG18">
        <f>INDEX('Calcs-control3'!$AH$86:$AZ$156,  'Graph-outputs'!$B18, 'Graph-outputs'!CG$2)</f>
        <v>7.6695914951533837</v>
      </c>
      <c r="CH18">
        <f t="shared" si="42"/>
        <v>14</v>
      </c>
      <c r="CI18">
        <f>INDEX('Calcs-control3'!$AH$170:$AY$240, 'Graph-outputs'!$B18, 'Graph-outputs'!$BT$1)</f>
        <v>0</v>
      </c>
      <c r="CK18" s="19" t="str">
        <f t="shared" si="43"/>
        <v/>
      </c>
      <c r="CL18" t="str">
        <f t="shared" si="44"/>
        <v/>
      </c>
      <c r="CM18" s="20" t="str">
        <f t="shared" si="45"/>
        <v/>
      </c>
      <c r="CN18">
        <f>INDEX('Calcs-control3'!$G$386:$X$456,  'Graph-outputs'!$B18, 'Graph-outputs'!CN$2)</f>
        <v>1057.4896230427446</v>
      </c>
      <c r="CO18">
        <f t="shared" si="46"/>
        <v>14</v>
      </c>
      <c r="CP18">
        <f>INDEX('Calcs-control3'!$G$170:$X$240, 'Graph-outputs'!$B18, 'Graph-outputs'!$BT$1)</f>
        <v>0</v>
      </c>
      <c r="CR18" s="19" t="str">
        <f t="shared" si="47"/>
        <v/>
      </c>
      <c r="CS18" t="str">
        <f t="shared" si="48"/>
        <v/>
      </c>
      <c r="CT18" s="20" t="str">
        <f t="shared" si="49"/>
        <v/>
      </c>
      <c r="CU18">
        <f>INDEX('Calcs-control3'!$AH$386:$AY$456,  'Graph-outputs'!$B18, 'Graph-outputs'!CU$2)</f>
        <v>920.35097941840604</v>
      </c>
      <c r="CV18">
        <f t="shared" si="50"/>
        <v>14</v>
      </c>
      <c r="CW18">
        <f>INDEX('Calcs-control3'!$AH$170:$AY$240, 'Graph-outputs'!$B18, 'Graph-outputs'!$BT$1)</f>
        <v>0</v>
      </c>
      <c r="CY18">
        <v>15</v>
      </c>
      <c r="CZ18">
        <f t="shared" si="51"/>
        <v>14</v>
      </c>
      <c r="DA18">
        <f>IF(Settings!$M$5=1, 'Graph-outputs'!$DH18, 'Graph-outputs'!$DO18)</f>
        <v>11.444299539169881</v>
      </c>
      <c r="DC18">
        <f>IF(Settings!$M$5=1, 'Graph-outputs'!$DV18, 'Graph-outputs'!$EC18)</f>
        <v>7283.8105280006284</v>
      </c>
      <c r="DE18" s="19" t="str">
        <f t="shared" si="52"/>
        <v/>
      </c>
      <c r="DF18" t="str">
        <f t="shared" si="53"/>
        <v/>
      </c>
      <c r="DG18" s="20" t="str">
        <f t="shared" si="54"/>
        <v/>
      </c>
      <c r="DH18">
        <f>INDEX('Calcs-control4'!$G$86:$X$156,  'Graph-outputs'!$B18, 'Graph-outputs'!DH$2)</f>
        <v>13.319945325037002</v>
      </c>
      <c r="DI18">
        <f t="shared" si="55"/>
        <v>14</v>
      </c>
      <c r="DJ18">
        <f>INDEX('Calcs-control4'!$G$170:$X$240, 'Graph-outputs'!$B18, 'Graph-outputs'!$DB$1)</f>
        <v>0.8320873092332004</v>
      </c>
      <c r="DL18" s="19" t="str">
        <f t="shared" si="56"/>
        <v/>
      </c>
      <c r="DM18" t="str">
        <f t="shared" si="57"/>
        <v/>
      </c>
      <c r="DN18" s="20" t="str">
        <f t="shared" si="58"/>
        <v/>
      </c>
      <c r="DO18">
        <f>INDEX('Calcs-control4'!$AH$86:$AY$156,  'Graph-outputs'!$B18, 'Graph-outputs'!DO$2)</f>
        <v>11.444299539169881</v>
      </c>
      <c r="DP18">
        <f t="shared" si="59"/>
        <v>14</v>
      </c>
      <c r="DQ18">
        <f>INDEX('Calcs-control4'!$AH$170:$AY$240, 'Graph-outputs'!$B18, 'Graph-outputs'!$DB$1)</f>
        <v>0.74151370445422593</v>
      </c>
      <c r="DS18" s="19" t="str">
        <f t="shared" si="60"/>
        <v/>
      </c>
      <c r="DT18" t="str">
        <f t="shared" si="61"/>
        <v/>
      </c>
      <c r="DU18" s="20" t="str">
        <f t="shared" si="62"/>
        <v/>
      </c>
      <c r="DV18">
        <f>INDEX('Calcs-control4'!$G$386:$X$456,  'Graph-outputs'!$B18, 'Graph-outputs'!DV$2)</f>
        <v>8665.7833297095895</v>
      </c>
      <c r="DW18">
        <f t="shared" si="63"/>
        <v>14</v>
      </c>
      <c r="DX18">
        <f>INDEX('Calcs-control4'!$G$170:$X$240, 'Graph-outputs'!$B18, 'Graph-outputs'!$DB$1)</f>
        <v>0.8320873092332004</v>
      </c>
      <c r="DZ18" s="19" t="str">
        <f t="shared" si="64"/>
        <v/>
      </c>
      <c r="EA18" t="str">
        <f t="shared" si="65"/>
        <v/>
      </c>
      <c r="EB18" s="20" t="str">
        <f t="shared" si="66"/>
        <v/>
      </c>
      <c r="EC18">
        <f>INDEX('Calcs-control4'!$AH$386:$AY$456,  'Graph-outputs'!$B18, 'Graph-outputs'!EC$2)</f>
        <v>7283.8105280006284</v>
      </c>
      <c r="ED18">
        <f t="shared" si="67"/>
        <v>14</v>
      </c>
      <c r="EE18">
        <f>INDEX('Calcs-control4'!$AH$170:$AY$240, 'Graph-outputs'!$B18, 'Graph-outputs'!$DB$1)</f>
        <v>0.74151370445422593</v>
      </c>
    </row>
    <row r="19" spans="1:135" x14ac:dyDescent="0.3">
      <c r="A19">
        <f t="shared" si="0"/>
        <v>15</v>
      </c>
      <c r="B19">
        <v>16</v>
      </c>
      <c r="C19">
        <f>IF(Settings!$M$5=1, 'Graph-outputs'!$J19, 'Graph-outputs'!$Q19)</f>
        <v>17.341557066210495</v>
      </c>
      <c r="E19">
        <f>IF(Settings!$M$5=1, 'Graph-outputs'!$X19, 'Graph-outputs'!$AE19)</f>
        <v>15426.622518208953</v>
      </c>
      <c r="G19" s="19" t="str">
        <f t="shared" si="1"/>
        <v/>
      </c>
      <c r="H19" t="str">
        <f t="shared" si="2"/>
        <v/>
      </c>
      <c r="I19" s="20" t="str">
        <f t="shared" si="3"/>
        <v/>
      </c>
      <c r="J19">
        <f>INDEX('Calcs-control1'!$G$86:$X$156,  'Graph-outputs'!$B19, 'Graph-outputs'!J$2)</f>
        <v>20.610476342076922</v>
      </c>
      <c r="K19">
        <f t="shared" si="4"/>
        <v>15</v>
      </c>
      <c r="L19">
        <f>INDEX('Calcs-control1'!$G$170:$X$240, 'Graph-outputs'!$B19, 'Graph-outputs'!$D$1)</f>
        <v>0.98749110052825662</v>
      </c>
      <c r="N19" s="19" t="str">
        <f t="shared" si="5"/>
        <v/>
      </c>
      <c r="O19" t="str">
        <f t="shared" si="6"/>
        <v/>
      </c>
      <c r="P19" s="20" t="str">
        <f t="shared" si="7"/>
        <v/>
      </c>
      <c r="Q19">
        <f>INDEX('Calcs-control1'!$AH$86:$AY$156,  'Graph-outputs'!$B19, 'Graph-outputs'!Q$2)</f>
        <v>17.341557066210495</v>
      </c>
      <c r="R19">
        <f t="shared" si="8"/>
        <v>15</v>
      </c>
      <c r="S19">
        <f>INDEX('Calcs-control1'!$AH$170:$AY$240, 'Graph-outputs'!$B19, 'Graph-outputs'!$Q$2)</f>
        <v>0.97346958575666487</v>
      </c>
      <c r="U19" s="19" t="str">
        <f t="shared" si="9"/>
        <v/>
      </c>
      <c r="V19" t="str">
        <f t="shared" si="10"/>
        <v/>
      </c>
      <c r="W19" s="20" t="str">
        <f t="shared" si="11"/>
        <v/>
      </c>
      <c r="X19">
        <f>INDEX('Calcs-control1'!$G$386:$X$456,  'Graph-outputs'!$B19, 'Graph-outputs'!X$2)</f>
        <v>18403.930305647285</v>
      </c>
      <c r="Y19">
        <f t="shared" si="12"/>
        <v>15</v>
      </c>
      <c r="Z19">
        <f>INDEX('Calcs-control1'!$G$170:$X$240, 'Graph-outputs'!$B19, 'Graph-outputs'!$J$2)</f>
        <v>0.98749110052825662</v>
      </c>
      <c r="AB19" s="19" t="str">
        <f t="shared" si="13"/>
        <v/>
      </c>
      <c r="AC19" t="str">
        <f t="shared" si="14"/>
        <v/>
      </c>
      <c r="AD19" s="20" t="str">
        <f t="shared" si="15"/>
        <v/>
      </c>
      <c r="AE19">
        <f>INDEX('Calcs-control1'!$AH$386:$AY$456,  'Graph-outputs'!$B19, 'Graph-outputs'!AE$2)</f>
        <v>15426.622518208953</v>
      </c>
      <c r="AF19">
        <f t="shared" si="16"/>
        <v>15</v>
      </c>
      <c r="AG19">
        <f>INDEX('Calcs-control1'!$AH$170:$AY$240, 'Graph-outputs'!$B19, 'Graph-outputs'!$Q$2)</f>
        <v>0.97346958575666487</v>
      </c>
      <c r="AI19">
        <v>16</v>
      </c>
      <c r="AJ19">
        <f t="shared" si="17"/>
        <v>15</v>
      </c>
      <c r="AK19">
        <f>IF(Settings!$M$5=1, 'Graph-outputs'!$AR19, 'Graph-outputs'!$AY19)</f>
        <v>8.8125324457103247</v>
      </c>
      <c r="AM19">
        <f>IF(Settings!$M$5=1, 'Graph-outputs'!$BF19, 'Graph-outputs'!$BM19)</f>
        <v>3600.6674996397956</v>
      </c>
      <c r="AO19" s="19">
        <f t="shared" si="18"/>
        <v>10</v>
      </c>
      <c r="AP19" t="str">
        <f t="shared" si="19"/>
        <v/>
      </c>
      <c r="AQ19" s="20" t="str">
        <f t="shared" si="20"/>
        <v/>
      </c>
      <c r="AR19">
        <f>INDEX('Calcs-control2'!$G$86:$Y$156,  'Graph-outputs'!$B19, 'Graph-outputs'!AR$2)</f>
        <v>11.960913567405131</v>
      </c>
      <c r="AS19">
        <f t="shared" si="21"/>
        <v>15</v>
      </c>
      <c r="AT19">
        <f>INDEX('Calcs-control2'!$G$170:$X$240, 'Graph-outputs'!$B19, 'Graph-outputs'!$AL$1)</f>
        <v>0.21383969624055921</v>
      </c>
      <c r="AV19" s="19" t="str">
        <f t="shared" si="22"/>
        <v/>
      </c>
      <c r="AW19" t="str">
        <f t="shared" si="23"/>
        <v/>
      </c>
      <c r="AX19" s="20" t="str">
        <f t="shared" si="24"/>
        <v/>
      </c>
      <c r="AY19">
        <f>INDEX('Calcs-control2'!$AH$86:$AZ$156,  'Graph-outputs'!$B19, 'Graph-outputs'!AY$2)</f>
        <v>8.8125324457103247</v>
      </c>
      <c r="AZ19">
        <f t="shared" si="25"/>
        <v>15</v>
      </c>
      <c r="BA19">
        <f>INDEX('Calcs-control2'!$AH$170:$AY$240, 'Graph-outputs'!$B19, 'Graph-outputs'!$AL$1)</f>
        <v>0</v>
      </c>
      <c r="BC19" s="19">
        <f t="shared" si="26"/>
        <v>10</v>
      </c>
      <c r="BD19" t="str">
        <f t="shared" si="27"/>
        <v/>
      </c>
      <c r="BE19" s="20" t="str">
        <f t="shared" si="28"/>
        <v/>
      </c>
      <c r="BF19">
        <f>INDEX('Calcs-control2'!$G$386:$X$456,  'Graph-outputs'!$B19, 'Graph-outputs'!BF$2)</f>
        <v>5769.4611708724888</v>
      </c>
      <c r="BG19">
        <f t="shared" si="29"/>
        <v>15</v>
      </c>
      <c r="BH19">
        <f>INDEX('Calcs-control2'!$G$170:$X$240, 'Graph-outputs'!$B19, 'Graph-outputs'!$AL$1)</f>
        <v>0.21383969624055921</v>
      </c>
      <c r="BJ19" s="19" t="str">
        <f t="shared" si="30"/>
        <v/>
      </c>
      <c r="BK19" t="str">
        <f t="shared" si="31"/>
        <v/>
      </c>
      <c r="BL19" s="20" t="str">
        <f t="shared" si="32"/>
        <v/>
      </c>
      <c r="BM19">
        <f>INDEX('Calcs-control2'!$AH$386:$AY$456,  'Graph-outputs'!$B19, 'Graph-outputs'!BM$2)</f>
        <v>3600.6674996397956</v>
      </c>
      <c r="BN19">
        <f t="shared" si="33"/>
        <v>15</v>
      </c>
      <c r="BO19">
        <f>INDEX('Calcs-control2'!$AH$170:$AY$240, 'Graph-outputs'!$B19, 'Graph-outputs'!$AL$1)</f>
        <v>0</v>
      </c>
      <c r="BQ19">
        <v>16</v>
      </c>
      <c r="BR19">
        <f t="shared" si="34"/>
        <v>15</v>
      </c>
      <c r="BS19">
        <f>IF(Settings!$M$5=1, 'Graph-outputs'!$BZ19, 'Graph-outputs'!$CG19)</f>
        <v>8.124050014815877</v>
      </c>
      <c r="BU19">
        <f>IF(Settings!$M$5=1, 'Graph-outputs'!$CN19, 'Graph-outputs'!$CU19)</f>
        <v>974.88600177790522</v>
      </c>
      <c r="BW19" s="19" t="str">
        <f t="shared" si="35"/>
        <v/>
      </c>
      <c r="BX19" t="str">
        <f t="shared" si="36"/>
        <v/>
      </c>
      <c r="BY19" s="20" t="str">
        <f t="shared" si="37"/>
        <v/>
      </c>
      <c r="BZ19">
        <f>INDEX('Calcs-control3'!$G$86:$Y$156,  'Graph-outputs'!$B19, 'Graph-outputs'!BZ$2)</f>
        <v>9.5131172785389531</v>
      </c>
      <c r="CA19">
        <f t="shared" si="38"/>
        <v>15</v>
      </c>
      <c r="CB19">
        <f>INDEX('Calcs-control3'!$G$170:$X$240, 'Graph-outputs'!$B19, 'Graph-outputs'!$BT$1)</f>
        <v>0</v>
      </c>
      <c r="CD19" s="19" t="str">
        <f t="shared" si="39"/>
        <v/>
      </c>
      <c r="CE19" t="str">
        <f t="shared" si="40"/>
        <v/>
      </c>
      <c r="CF19" s="20" t="str">
        <f t="shared" si="41"/>
        <v/>
      </c>
      <c r="CG19">
        <f>INDEX('Calcs-control3'!$AH$86:$AZ$156,  'Graph-outputs'!$B19, 'Graph-outputs'!CG$2)</f>
        <v>8.124050014815877</v>
      </c>
      <c r="CH19">
        <f t="shared" si="42"/>
        <v>15</v>
      </c>
      <c r="CI19">
        <f>INDEX('Calcs-control3'!$AH$170:$AY$240, 'Graph-outputs'!$B19, 'Graph-outputs'!$BT$1)</f>
        <v>0</v>
      </c>
      <c r="CK19" s="19" t="str">
        <f t="shared" si="43"/>
        <v/>
      </c>
      <c r="CL19" t="str">
        <f t="shared" si="44"/>
        <v/>
      </c>
      <c r="CM19" s="20" t="str">
        <f t="shared" si="45"/>
        <v/>
      </c>
      <c r="CN19">
        <f>INDEX('Calcs-control3'!$G$386:$X$456,  'Graph-outputs'!$B19, 'Graph-outputs'!CN$2)</f>
        <v>1141.5740734246745</v>
      </c>
      <c r="CO19">
        <f t="shared" si="46"/>
        <v>15</v>
      </c>
      <c r="CP19">
        <f>INDEX('Calcs-control3'!$G$170:$X$240, 'Graph-outputs'!$B19, 'Graph-outputs'!$BT$1)</f>
        <v>0</v>
      </c>
      <c r="CR19" s="19" t="str">
        <f t="shared" si="47"/>
        <v/>
      </c>
      <c r="CS19" t="str">
        <f t="shared" si="48"/>
        <v/>
      </c>
      <c r="CT19" s="20" t="str">
        <f t="shared" si="49"/>
        <v/>
      </c>
      <c r="CU19">
        <f>INDEX('Calcs-control3'!$AH$386:$AY$456,  'Graph-outputs'!$B19, 'Graph-outputs'!CU$2)</f>
        <v>974.88600177790522</v>
      </c>
      <c r="CV19">
        <f t="shared" si="50"/>
        <v>15</v>
      </c>
      <c r="CW19">
        <f>INDEX('Calcs-control3'!$AH$170:$AY$240, 'Graph-outputs'!$B19, 'Graph-outputs'!$BT$1)</f>
        <v>0</v>
      </c>
      <c r="CY19">
        <v>16</v>
      </c>
      <c r="CZ19">
        <f t="shared" si="51"/>
        <v>15</v>
      </c>
      <c r="DA19">
        <f>IF(Settings!$M$5=1, 'Graph-outputs'!$DH19, 'Graph-outputs'!$DO19)</f>
        <v>12.186703635014736</v>
      </c>
      <c r="DC19">
        <f>IF(Settings!$M$5=1, 'Graph-outputs'!$DV19, 'Graph-outputs'!$EC19)</f>
        <v>7833.4566911080665</v>
      </c>
      <c r="DE19" s="19" t="str">
        <f t="shared" si="52"/>
        <v/>
      </c>
      <c r="DF19" t="str">
        <f t="shared" si="53"/>
        <v/>
      </c>
      <c r="DG19" s="20">
        <f t="shared" si="54"/>
        <v>90</v>
      </c>
      <c r="DH19">
        <f>INDEX('Calcs-control4'!$G$86:$X$156,  'Graph-outputs'!$B19, 'Graph-outputs'!DH$2)</f>
        <v>14.483922406643554</v>
      </c>
      <c r="DI19">
        <f t="shared" si="55"/>
        <v>15</v>
      </c>
      <c r="DJ19">
        <f>INDEX('Calcs-control4'!$G$170:$X$240, 'Graph-outputs'!$B19, 'Graph-outputs'!$DB$1)</f>
        <v>0.87152563147246342</v>
      </c>
      <c r="DL19" s="19" t="str">
        <f t="shared" si="56"/>
        <v/>
      </c>
      <c r="DM19" t="str">
        <f t="shared" si="57"/>
        <v/>
      </c>
      <c r="DN19" s="20" t="str">
        <f t="shared" si="58"/>
        <v/>
      </c>
      <c r="DO19">
        <f>INDEX('Calcs-control4'!$AH$86:$AY$156,  'Graph-outputs'!$B19, 'Graph-outputs'!DO$2)</f>
        <v>12.186703635014736</v>
      </c>
      <c r="DP19">
        <f t="shared" si="59"/>
        <v>15</v>
      </c>
      <c r="DQ19">
        <f>INDEX('Calcs-control4'!$AH$170:$AY$240, 'Graph-outputs'!$B19, 'Graph-outputs'!$DB$1)</f>
        <v>0.78208834350874645</v>
      </c>
      <c r="DS19" s="19" t="str">
        <f t="shared" si="60"/>
        <v/>
      </c>
      <c r="DT19" t="str">
        <f t="shared" si="61"/>
        <v/>
      </c>
      <c r="DU19" s="20">
        <f t="shared" si="62"/>
        <v>90</v>
      </c>
      <c r="DV19">
        <f>INDEX('Calcs-control4'!$G$386:$X$456,  'Graph-outputs'!$B19, 'Graph-outputs'!DV$2)</f>
        <v>9512.1622620594298</v>
      </c>
      <c r="DW19">
        <f t="shared" si="63"/>
        <v>15</v>
      </c>
      <c r="DX19">
        <f>INDEX('Calcs-control4'!$G$170:$X$240, 'Graph-outputs'!$B19, 'Graph-outputs'!$DB$1)</f>
        <v>0.87152563147246342</v>
      </c>
      <c r="DZ19" s="19" t="str">
        <f t="shared" si="64"/>
        <v/>
      </c>
      <c r="EA19" t="str">
        <f t="shared" si="65"/>
        <v/>
      </c>
      <c r="EB19" s="20" t="str">
        <f t="shared" si="66"/>
        <v/>
      </c>
      <c r="EC19">
        <f>INDEX('Calcs-control4'!$AH$386:$AY$456,  'Graph-outputs'!$B19, 'Graph-outputs'!EC$2)</f>
        <v>7833.4566911080665</v>
      </c>
      <c r="ED19">
        <f t="shared" si="67"/>
        <v>15</v>
      </c>
      <c r="EE19">
        <f>INDEX('Calcs-control4'!$AH$170:$AY$240, 'Graph-outputs'!$B19, 'Graph-outputs'!$DB$1)</f>
        <v>0.78208834350874645</v>
      </c>
    </row>
    <row r="20" spans="1:135" x14ac:dyDescent="0.3">
      <c r="A20">
        <f t="shared" si="0"/>
        <v>16</v>
      </c>
      <c r="B20">
        <v>17</v>
      </c>
      <c r="C20">
        <f>IF(Settings!$M$5=1, 'Graph-outputs'!$J20, 'Graph-outputs'!$Q20)</f>
        <v>18.455181732420634</v>
      </c>
      <c r="E20">
        <f>IF(Settings!$M$5=1, 'Graph-outputs'!$X20, 'Graph-outputs'!$AE20)</f>
        <v>16443.828284746844</v>
      </c>
      <c r="G20" s="19" t="str">
        <f t="shared" si="1"/>
        <v/>
      </c>
      <c r="H20" t="str">
        <f t="shared" si="2"/>
        <v/>
      </c>
      <c r="I20" s="20" t="str">
        <f t="shared" si="3"/>
        <v/>
      </c>
      <c r="J20">
        <f>INDEX('Calcs-control1'!$G$86:$X$156,  'Graph-outputs'!$B20, 'Graph-outputs'!J$2)</f>
        <v>22.264493213776117</v>
      </c>
      <c r="K20">
        <f t="shared" si="4"/>
        <v>16</v>
      </c>
      <c r="L20">
        <f>INDEX('Calcs-control1'!$G$170:$X$240, 'Graph-outputs'!$B20, 'Graph-outputs'!$D$1)</f>
        <v>0.99144927163477736</v>
      </c>
      <c r="N20" s="19" t="str">
        <f t="shared" si="5"/>
        <v/>
      </c>
      <c r="O20" t="str">
        <f t="shared" si="6"/>
        <v/>
      </c>
      <c r="P20" s="20" t="str">
        <f t="shared" si="7"/>
        <v/>
      </c>
      <c r="Q20">
        <f>INDEX('Calcs-control1'!$AH$86:$AY$156,  'Graph-outputs'!$B20, 'Graph-outputs'!Q$2)</f>
        <v>18.455181732420634</v>
      </c>
      <c r="R20">
        <f t="shared" si="8"/>
        <v>16</v>
      </c>
      <c r="S20">
        <f>INDEX('Calcs-control1'!$AH$170:$AY$240, 'Graph-outputs'!$B20, 'Graph-outputs'!$Q$2)</f>
        <v>0.97946443812312067</v>
      </c>
      <c r="U20" s="19" t="str">
        <f t="shared" si="9"/>
        <v/>
      </c>
      <c r="V20" t="str">
        <f t="shared" si="10"/>
        <v/>
      </c>
      <c r="W20" s="20" t="str">
        <f t="shared" si="11"/>
        <v/>
      </c>
      <c r="X20">
        <f>INDEX('Calcs-control1'!$G$386:$X$456,  'Graph-outputs'!$B20, 'Graph-outputs'!X$2)</f>
        <v>19902.019460525091</v>
      </c>
      <c r="Y20">
        <f t="shared" si="12"/>
        <v>16</v>
      </c>
      <c r="Z20">
        <f>INDEX('Calcs-control1'!$G$170:$X$240, 'Graph-outputs'!$B20, 'Graph-outputs'!$J$2)</f>
        <v>0.99144927163477736</v>
      </c>
      <c r="AB20" s="19" t="str">
        <f t="shared" si="13"/>
        <v/>
      </c>
      <c r="AC20" t="str">
        <f t="shared" si="14"/>
        <v/>
      </c>
      <c r="AD20" s="20" t="str">
        <f t="shared" si="15"/>
        <v/>
      </c>
      <c r="AE20">
        <f>INDEX('Calcs-control1'!$AH$386:$AY$456,  'Graph-outputs'!$B20, 'Graph-outputs'!AE$2)</f>
        <v>16443.828284746844</v>
      </c>
      <c r="AF20">
        <f t="shared" si="16"/>
        <v>16</v>
      </c>
      <c r="AG20">
        <f>INDEX('Calcs-control1'!$AH$170:$AY$240, 'Graph-outputs'!$B20, 'Graph-outputs'!$Q$2)</f>
        <v>0.97946443812312067</v>
      </c>
      <c r="AI20">
        <v>17</v>
      </c>
      <c r="AJ20">
        <f t="shared" si="17"/>
        <v>16</v>
      </c>
      <c r="AK20">
        <f>IF(Settings!$M$5=1, 'Graph-outputs'!$AR20, 'Graph-outputs'!$AY20)</f>
        <v>9.8445577711554151</v>
      </c>
      <c r="AM20">
        <f>IF(Settings!$M$5=1, 'Graph-outputs'!$BF20, 'Graph-outputs'!$BM20)</f>
        <v>4022.3374419665492</v>
      </c>
      <c r="AO20" s="19" t="str">
        <f t="shared" si="18"/>
        <v/>
      </c>
      <c r="AP20">
        <f t="shared" si="19"/>
        <v>50</v>
      </c>
      <c r="AQ20" s="20" t="str">
        <f t="shared" si="20"/>
        <v/>
      </c>
      <c r="AR20">
        <f>INDEX('Calcs-control2'!$G$86:$Y$156,  'Graph-outputs'!$B20, 'Graph-outputs'!AR$2)</f>
        <v>13.684160910207021</v>
      </c>
      <c r="AS20">
        <f t="shared" si="21"/>
        <v>16</v>
      </c>
      <c r="AT20">
        <f>INDEX('Calcs-control2'!$G$170:$X$240, 'Graph-outputs'!$B20, 'Graph-outputs'!$AL$1)</f>
        <v>0.47109235547725081</v>
      </c>
      <c r="AV20" s="19" t="str">
        <f t="shared" si="22"/>
        <v/>
      </c>
      <c r="AW20" t="str">
        <f t="shared" si="23"/>
        <v/>
      </c>
      <c r="AX20" s="20" t="str">
        <f t="shared" si="24"/>
        <v/>
      </c>
      <c r="AY20">
        <f>INDEX('Calcs-control2'!$AH$86:$AZ$156,  'Graph-outputs'!$B20, 'Graph-outputs'!AY$2)</f>
        <v>9.8445577711554151</v>
      </c>
      <c r="AZ20">
        <f t="shared" si="25"/>
        <v>16</v>
      </c>
      <c r="BA20">
        <f>INDEX('Calcs-control2'!$AH$170:$AY$240, 'Graph-outputs'!$B20, 'Graph-outputs'!$AL$1)</f>
        <v>0</v>
      </c>
      <c r="BC20" s="19" t="str">
        <f t="shared" si="26"/>
        <v/>
      </c>
      <c r="BD20">
        <f t="shared" si="27"/>
        <v>50</v>
      </c>
      <c r="BE20" s="20" t="str">
        <f t="shared" si="28"/>
        <v/>
      </c>
      <c r="BF20">
        <f>INDEX('Calcs-control2'!$G$386:$X$456,  'Graph-outputs'!$B20, 'Graph-outputs'!BF$2)</f>
        <v>7815.184965065886</v>
      </c>
      <c r="BG20">
        <f t="shared" si="29"/>
        <v>16</v>
      </c>
      <c r="BH20">
        <f>INDEX('Calcs-control2'!$G$170:$X$240, 'Graph-outputs'!$B20, 'Graph-outputs'!$AL$1)</f>
        <v>0.47109235547725081</v>
      </c>
      <c r="BJ20" s="19" t="str">
        <f t="shared" si="30"/>
        <v/>
      </c>
      <c r="BK20" t="str">
        <f t="shared" si="31"/>
        <v/>
      </c>
      <c r="BL20" s="20" t="str">
        <f t="shared" si="32"/>
        <v/>
      </c>
      <c r="BM20">
        <f>INDEX('Calcs-control2'!$AH$386:$AY$456,  'Graph-outputs'!$B20, 'Graph-outputs'!BM$2)</f>
        <v>4022.3374419665492</v>
      </c>
      <c r="BN20">
        <f t="shared" si="33"/>
        <v>16</v>
      </c>
      <c r="BO20">
        <f>INDEX('Calcs-control2'!$AH$170:$AY$240, 'Graph-outputs'!$B20, 'Graph-outputs'!$AL$1)</f>
        <v>0</v>
      </c>
      <c r="BQ20">
        <v>17</v>
      </c>
      <c r="BR20">
        <f t="shared" si="34"/>
        <v>16</v>
      </c>
      <c r="BS20">
        <f>IF(Settings!$M$5=1, 'Graph-outputs'!$BZ20, 'Graph-outputs'!$CG20)</f>
        <v>8.6000890046450973</v>
      </c>
      <c r="BU20">
        <f>IF(Settings!$M$5=1, 'Graph-outputs'!$CN20, 'Graph-outputs'!$CU20)</f>
        <v>1032.0106805574117</v>
      </c>
      <c r="BW20" s="19" t="str">
        <f t="shared" si="35"/>
        <v/>
      </c>
      <c r="BX20" t="str">
        <f t="shared" si="36"/>
        <v/>
      </c>
      <c r="BY20" s="20" t="str">
        <f t="shared" si="37"/>
        <v/>
      </c>
      <c r="BZ20">
        <f>INDEX('Calcs-control3'!$G$86:$Y$156,  'Graph-outputs'!$B20, 'Graph-outputs'!BZ$2)</f>
        <v>10.20682580387278</v>
      </c>
      <c r="CA20">
        <f t="shared" si="38"/>
        <v>16</v>
      </c>
      <c r="CB20">
        <f>INDEX('Calcs-control3'!$G$170:$X$240, 'Graph-outputs'!$B20, 'Graph-outputs'!$BT$1)</f>
        <v>0</v>
      </c>
      <c r="CD20" s="19" t="str">
        <f t="shared" si="39"/>
        <v/>
      </c>
      <c r="CE20" t="str">
        <f t="shared" si="40"/>
        <v/>
      </c>
      <c r="CF20" s="20" t="str">
        <f t="shared" si="41"/>
        <v/>
      </c>
      <c r="CG20">
        <f>INDEX('Calcs-control3'!$AH$86:$AZ$156,  'Graph-outputs'!$B20, 'Graph-outputs'!CG$2)</f>
        <v>8.6000890046450973</v>
      </c>
      <c r="CH20">
        <f t="shared" si="42"/>
        <v>16</v>
      </c>
      <c r="CI20">
        <f>INDEX('Calcs-control3'!$AH$170:$AY$240, 'Graph-outputs'!$B20, 'Graph-outputs'!$BT$1)</f>
        <v>0</v>
      </c>
      <c r="CK20" s="19" t="str">
        <f t="shared" si="43"/>
        <v/>
      </c>
      <c r="CL20" t="str">
        <f t="shared" si="44"/>
        <v/>
      </c>
      <c r="CM20" s="20" t="str">
        <f t="shared" si="45"/>
        <v/>
      </c>
      <c r="CN20">
        <f>INDEX('Calcs-control3'!$G$386:$X$456,  'Graph-outputs'!$B20, 'Graph-outputs'!CN$2)</f>
        <v>1224.8190964647335</v>
      </c>
      <c r="CO20">
        <f t="shared" si="46"/>
        <v>16</v>
      </c>
      <c r="CP20">
        <f>INDEX('Calcs-control3'!$G$170:$X$240, 'Graph-outputs'!$B20, 'Graph-outputs'!$BT$1)</f>
        <v>0</v>
      </c>
      <c r="CR20" s="19" t="str">
        <f t="shared" si="47"/>
        <v/>
      </c>
      <c r="CS20" t="str">
        <f t="shared" si="48"/>
        <v/>
      </c>
      <c r="CT20" s="20" t="str">
        <f t="shared" si="49"/>
        <v/>
      </c>
      <c r="CU20">
        <f>INDEX('Calcs-control3'!$AH$386:$AY$456,  'Graph-outputs'!$B20, 'Graph-outputs'!CU$2)</f>
        <v>1032.0106805574117</v>
      </c>
      <c r="CV20">
        <f t="shared" si="50"/>
        <v>16</v>
      </c>
      <c r="CW20">
        <f>INDEX('Calcs-control3'!$AH$170:$AY$240, 'Graph-outputs'!$B20, 'Graph-outputs'!$BT$1)</f>
        <v>0</v>
      </c>
      <c r="CY20">
        <v>17</v>
      </c>
      <c r="CZ20">
        <f t="shared" si="51"/>
        <v>16</v>
      </c>
      <c r="DA20">
        <f>IF(Settings!$M$5=1, 'Graph-outputs'!$DH20, 'Graph-outputs'!$DO20)</f>
        <v>12.969298514812968</v>
      </c>
      <c r="DC20">
        <f>IF(Settings!$M$5=1, 'Graph-outputs'!$DV20, 'Graph-outputs'!$EC20)</f>
        <v>8409.1237270779457</v>
      </c>
      <c r="DE20" s="19" t="str">
        <f t="shared" si="52"/>
        <v/>
      </c>
      <c r="DF20" t="str">
        <f t="shared" si="53"/>
        <v/>
      </c>
      <c r="DG20" s="20" t="str">
        <f t="shared" si="54"/>
        <v/>
      </c>
      <c r="DH20">
        <f>INDEX('Calcs-control4'!$G$86:$X$156,  'Graph-outputs'!$B20, 'Graph-outputs'!DH$2)</f>
        <v>15.646275553235427</v>
      </c>
      <c r="DI20">
        <f t="shared" si="55"/>
        <v>16</v>
      </c>
      <c r="DJ20">
        <f>INDEX('Calcs-control4'!$G$170:$X$240, 'Graph-outputs'!$B20, 'Graph-outputs'!$DB$1)</f>
        <v>0.90166419587890578</v>
      </c>
      <c r="DL20" s="19" t="str">
        <f t="shared" si="56"/>
        <v/>
      </c>
      <c r="DM20" t="str">
        <f t="shared" si="57"/>
        <v/>
      </c>
      <c r="DN20" s="20" t="str">
        <f t="shared" si="58"/>
        <v/>
      </c>
      <c r="DO20">
        <f>INDEX('Calcs-control4'!$AH$86:$AY$156,  'Graph-outputs'!$B20, 'Graph-outputs'!DO$2)</f>
        <v>12.969298514812968</v>
      </c>
      <c r="DP20">
        <f t="shared" si="59"/>
        <v>16</v>
      </c>
      <c r="DQ20">
        <f>INDEX('Calcs-control4'!$AH$170:$AY$240, 'Graph-outputs'!$B20, 'Graph-outputs'!$DB$1)</f>
        <v>0.81798430623297391</v>
      </c>
      <c r="DS20" s="19" t="str">
        <f t="shared" si="60"/>
        <v/>
      </c>
      <c r="DT20" t="str">
        <f t="shared" si="61"/>
        <v/>
      </c>
      <c r="DU20" s="20" t="str">
        <f t="shared" si="62"/>
        <v/>
      </c>
      <c r="DV20">
        <f>INDEX('Calcs-control4'!$G$386:$X$456,  'Graph-outputs'!$B20, 'Graph-outputs'!DV$2)</f>
        <v>10349.088130386854</v>
      </c>
      <c r="DW20">
        <f t="shared" si="63"/>
        <v>16</v>
      </c>
      <c r="DX20">
        <f>INDEX('Calcs-control4'!$G$170:$X$240, 'Graph-outputs'!$B20, 'Graph-outputs'!$DB$1)</f>
        <v>0.90166419587890578</v>
      </c>
      <c r="DZ20" s="19" t="str">
        <f t="shared" si="64"/>
        <v/>
      </c>
      <c r="EA20" t="str">
        <f t="shared" si="65"/>
        <v/>
      </c>
      <c r="EB20" s="20" t="str">
        <f t="shared" si="66"/>
        <v/>
      </c>
      <c r="EC20">
        <f>INDEX('Calcs-control4'!$AH$386:$AY$456,  'Graph-outputs'!$B20, 'Graph-outputs'!EC$2)</f>
        <v>8409.1237270779457</v>
      </c>
      <c r="ED20">
        <f t="shared" si="67"/>
        <v>16</v>
      </c>
      <c r="EE20">
        <f>INDEX('Calcs-control4'!$AH$170:$AY$240, 'Graph-outputs'!$B20, 'Graph-outputs'!$DB$1)</f>
        <v>0.81798430623297391</v>
      </c>
    </row>
    <row r="21" spans="1:135" x14ac:dyDescent="0.3">
      <c r="A21">
        <f t="shared" si="0"/>
        <v>17</v>
      </c>
      <c r="B21">
        <v>18</v>
      </c>
      <c r="C21">
        <f>IF(Settings!$M$5=1, 'Graph-outputs'!$J21, 'Graph-outputs'!$Q21)</f>
        <v>19.627725370687514</v>
      </c>
      <c r="E21">
        <f>IF(Settings!$M$5=1, 'Graph-outputs'!$X21, 'Graph-outputs'!$AE21)</f>
        <v>17511.447713751309</v>
      </c>
      <c r="G21" s="19" t="str">
        <f t="shared" si="1"/>
        <v/>
      </c>
      <c r="H21" t="str">
        <f t="shared" si="2"/>
        <v/>
      </c>
      <c r="I21" s="20" t="str">
        <f t="shared" si="3"/>
        <v/>
      </c>
      <c r="J21">
        <f>INDEX('Calcs-control1'!$G$86:$X$156,  'Graph-outputs'!$B21, 'Graph-outputs'!J$2)</f>
        <v>23.912812394317161</v>
      </c>
      <c r="K21">
        <f t="shared" si="4"/>
        <v>17</v>
      </c>
      <c r="L21">
        <f>INDEX('Calcs-control1'!$G$170:$X$240, 'Graph-outputs'!$B21, 'Graph-outputs'!$D$1)</f>
        <v>0.99414730021373121</v>
      </c>
      <c r="N21" s="19" t="str">
        <f t="shared" si="5"/>
        <v/>
      </c>
      <c r="O21" t="str">
        <f t="shared" si="6"/>
        <v/>
      </c>
      <c r="P21" s="20" t="str">
        <f t="shared" si="7"/>
        <v/>
      </c>
      <c r="Q21">
        <f>INDEX('Calcs-control1'!$AH$86:$AY$156,  'Graph-outputs'!$B21, 'Graph-outputs'!Q$2)</f>
        <v>19.627725370687514</v>
      </c>
      <c r="R21">
        <f t="shared" si="8"/>
        <v>17</v>
      </c>
      <c r="S21">
        <f>INDEX('Calcs-control1'!$AH$170:$AY$240, 'Graph-outputs'!$B21, 'Graph-outputs'!$Q$2)</f>
        <v>0.98431863488331717</v>
      </c>
      <c r="U21" s="19" t="str">
        <f t="shared" si="9"/>
        <v/>
      </c>
      <c r="V21" t="str">
        <f t="shared" si="10"/>
        <v/>
      </c>
      <c r="W21" s="20" t="str">
        <f t="shared" si="11"/>
        <v/>
      </c>
      <c r="X21">
        <f>INDEX('Calcs-control1'!$G$386:$X$456,  'Graph-outputs'!$B21, 'Graph-outputs'!X$2)</f>
        <v>21390.920541510055</v>
      </c>
      <c r="Y21">
        <f t="shared" si="12"/>
        <v>17</v>
      </c>
      <c r="Z21">
        <f>INDEX('Calcs-control1'!$G$170:$X$240, 'Graph-outputs'!$B21, 'Graph-outputs'!$J$2)</f>
        <v>0.99414730021373121</v>
      </c>
      <c r="AB21" s="19" t="str">
        <f t="shared" si="13"/>
        <v/>
      </c>
      <c r="AC21" t="str">
        <f t="shared" si="14"/>
        <v/>
      </c>
      <c r="AD21" s="20" t="str">
        <f t="shared" si="15"/>
        <v/>
      </c>
      <c r="AE21">
        <f>INDEX('Calcs-control1'!$AH$386:$AY$456,  'Graph-outputs'!$B21, 'Graph-outputs'!AE$2)</f>
        <v>17511.447713751309</v>
      </c>
      <c r="AF21">
        <f t="shared" si="16"/>
        <v>17</v>
      </c>
      <c r="AG21">
        <f>INDEX('Calcs-control1'!$AH$170:$AY$240, 'Graph-outputs'!$B21, 'Graph-outputs'!$Q$2)</f>
        <v>0.98431863488331717</v>
      </c>
      <c r="AI21">
        <v>18</v>
      </c>
      <c r="AJ21">
        <f t="shared" si="17"/>
        <v>17</v>
      </c>
      <c r="AK21">
        <f>IF(Settings!$M$5=1, 'Graph-outputs'!$AR21, 'Graph-outputs'!$AY21)</f>
        <v>10.977086063482584</v>
      </c>
      <c r="AM21">
        <f>IF(Settings!$M$5=1, 'Graph-outputs'!$BF21, 'Graph-outputs'!$BM21)</f>
        <v>4538.8945932383995</v>
      </c>
      <c r="AO21" s="19" t="str">
        <f t="shared" si="18"/>
        <v/>
      </c>
      <c r="AP21" t="str">
        <f t="shared" si="19"/>
        <v/>
      </c>
      <c r="AQ21" s="20" t="str">
        <f t="shared" si="20"/>
        <v/>
      </c>
      <c r="AR21">
        <f>INDEX('Calcs-control2'!$G$86:$Y$156,  'Graph-outputs'!$B21, 'Graph-outputs'!AR$2)</f>
        <v>15.480371472747098</v>
      </c>
      <c r="AS21">
        <f t="shared" si="21"/>
        <v>17</v>
      </c>
      <c r="AT21">
        <f>INDEX('Calcs-control2'!$G$170:$X$240, 'Graph-outputs'!$B21, 'Graph-outputs'!$AL$1)</f>
        <v>0.65008670255517531</v>
      </c>
      <c r="AV21" s="19" t="str">
        <f t="shared" si="22"/>
        <v/>
      </c>
      <c r="AW21" t="str">
        <f t="shared" si="23"/>
        <v/>
      </c>
      <c r="AX21" s="20" t="str">
        <f t="shared" si="24"/>
        <v/>
      </c>
      <c r="AY21">
        <f>INDEX('Calcs-control2'!$AH$86:$AZ$156,  'Graph-outputs'!$B21, 'Graph-outputs'!AY$2)</f>
        <v>10.977086063482584</v>
      </c>
      <c r="AZ21">
        <f t="shared" si="25"/>
        <v>17</v>
      </c>
      <c r="BA21">
        <f>INDEX('Calcs-control2'!$AH$170:$AY$240, 'Graph-outputs'!$B21, 'Graph-outputs'!$AL$1)</f>
        <v>1.4212271094256379E-2</v>
      </c>
      <c r="BC21" s="19" t="str">
        <f t="shared" si="26"/>
        <v/>
      </c>
      <c r="BD21" t="str">
        <f t="shared" si="27"/>
        <v/>
      </c>
      <c r="BE21" s="20" t="str">
        <f t="shared" si="28"/>
        <v/>
      </c>
      <c r="BF21">
        <f>INDEX('Calcs-control2'!$G$386:$X$456,  'Graph-outputs'!$B21, 'Graph-outputs'!BF$2)</f>
        <v>9796.9820566813087</v>
      </c>
      <c r="BG21">
        <f t="shared" si="29"/>
        <v>17</v>
      </c>
      <c r="BH21">
        <f>INDEX('Calcs-control2'!$G$170:$X$240, 'Graph-outputs'!$B21, 'Graph-outputs'!$AL$1)</f>
        <v>0.65008670255517531</v>
      </c>
      <c r="BJ21" s="19" t="str">
        <f t="shared" si="30"/>
        <v/>
      </c>
      <c r="BK21" t="str">
        <f t="shared" si="31"/>
        <v/>
      </c>
      <c r="BL21" s="20" t="str">
        <f t="shared" si="32"/>
        <v/>
      </c>
      <c r="BM21">
        <f>INDEX('Calcs-control2'!$AH$386:$AY$456,  'Graph-outputs'!$B21, 'Graph-outputs'!BM$2)</f>
        <v>4538.8945932383995</v>
      </c>
      <c r="BN21">
        <f t="shared" si="33"/>
        <v>17</v>
      </c>
      <c r="BO21">
        <f>INDEX('Calcs-control2'!$AH$170:$AY$240, 'Graph-outputs'!$B21, 'Graph-outputs'!$AL$1)</f>
        <v>1.4212271094256379E-2</v>
      </c>
      <c r="BQ21">
        <v>18</v>
      </c>
      <c r="BR21">
        <f t="shared" si="34"/>
        <v>17</v>
      </c>
      <c r="BS21">
        <f>IF(Settings!$M$5=1, 'Graph-outputs'!$BZ21, 'Graph-outputs'!$CG21)</f>
        <v>9.0981186169944035</v>
      </c>
      <c r="BU21">
        <f>IF(Settings!$M$5=1, 'Graph-outputs'!$CN21, 'Graph-outputs'!$CU21)</f>
        <v>1091.7742340393283</v>
      </c>
      <c r="BW21" s="19" t="str">
        <f t="shared" si="35"/>
        <v/>
      </c>
      <c r="BX21" t="str">
        <f t="shared" si="36"/>
        <v/>
      </c>
      <c r="BY21" s="20" t="str">
        <f t="shared" si="37"/>
        <v/>
      </c>
      <c r="BZ21">
        <f>INDEX('Calcs-control3'!$G$86:$Y$156,  'Graph-outputs'!$B21, 'Graph-outputs'!BZ$2)</f>
        <v>10.892484592246065</v>
      </c>
      <c r="CA21">
        <f t="shared" si="38"/>
        <v>17</v>
      </c>
      <c r="CB21">
        <f>INDEX('Calcs-control3'!$G$170:$X$240, 'Graph-outputs'!$B21, 'Graph-outputs'!$BT$1)</f>
        <v>0</v>
      </c>
      <c r="CD21" s="19" t="str">
        <f t="shared" si="39"/>
        <v/>
      </c>
      <c r="CE21" t="str">
        <f t="shared" si="40"/>
        <v/>
      </c>
      <c r="CF21" s="20" t="str">
        <f t="shared" si="41"/>
        <v/>
      </c>
      <c r="CG21">
        <f>INDEX('Calcs-control3'!$AH$86:$AZ$156,  'Graph-outputs'!$B21, 'Graph-outputs'!CG$2)</f>
        <v>9.0981186169944035</v>
      </c>
      <c r="CH21">
        <f t="shared" si="42"/>
        <v>17</v>
      </c>
      <c r="CI21">
        <f>INDEX('Calcs-control3'!$AH$170:$AY$240, 'Graph-outputs'!$B21, 'Graph-outputs'!$BT$1)</f>
        <v>0</v>
      </c>
      <c r="CK21" s="19" t="str">
        <f t="shared" si="43"/>
        <v/>
      </c>
      <c r="CL21" t="str">
        <f t="shared" si="44"/>
        <v/>
      </c>
      <c r="CM21" s="20" t="str">
        <f t="shared" si="45"/>
        <v/>
      </c>
      <c r="CN21">
        <f>INDEX('Calcs-control3'!$G$386:$X$456,  'Graph-outputs'!$B21, 'Graph-outputs'!CN$2)</f>
        <v>1307.0981510695278</v>
      </c>
      <c r="CO21">
        <f t="shared" si="46"/>
        <v>17</v>
      </c>
      <c r="CP21">
        <f>INDEX('Calcs-control3'!$G$170:$X$240, 'Graph-outputs'!$B21, 'Graph-outputs'!$BT$1)</f>
        <v>0</v>
      </c>
      <c r="CR21" s="19" t="str">
        <f t="shared" si="47"/>
        <v/>
      </c>
      <c r="CS21" t="str">
        <f t="shared" si="48"/>
        <v/>
      </c>
      <c r="CT21" s="20" t="str">
        <f t="shared" si="49"/>
        <v/>
      </c>
      <c r="CU21">
        <f>INDEX('Calcs-control3'!$AH$386:$AY$456,  'Graph-outputs'!$B21, 'Graph-outputs'!CU$2)</f>
        <v>1091.7742340393283</v>
      </c>
      <c r="CV21">
        <f t="shared" si="50"/>
        <v>17</v>
      </c>
      <c r="CW21">
        <f>INDEX('Calcs-control3'!$AH$170:$AY$240, 'Graph-outputs'!$B21, 'Graph-outputs'!$BT$1)</f>
        <v>0</v>
      </c>
      <c r="CY21">
        <v>18</v>
      </c>
      <c r="CZ21">
        <f t="shared" si="51"/>
        <v>17</v>
      </c>
      <c r="DA21">
        <f>IF(Settings!$M$5=1, 'Graph-outputs'!$DH21, 'Graph-outputs'!$DO21)</f>
        <v>13.793298445391457</v>
      </c>
      <c r="DC21">
        <f>IF(Settings!$M$5=1, 'Graph-outputs'!$DV21, 'Graph-outputs'!$EC21)</f>
        <v>9011.0110033452311</v>
      </c>
      <c r="DE21" s="19" t="str">
        <f t="shared" si="52"/>
        <v/>
      </c>
      <c r="DF21" t="str">
        <f t="shared" si="53"/>
        <v/>
      </c>
      <c r="DG21" s="20" t="str">
        <f t="shared" si="54"/>
        <v/>
      </c>
      <c r="DH21">
        <f>INDEX('Calcs-control4'!$G$86:$X$156,  'Graph-outputs'!$B21, 'Graph-outputs'!DH$2)</f>
        <v>16.804624672202607</v>
      </c>
      <c r="DI21">
        <f t="shared" si="55"/>
        <v>17</v>
      </c>
      <c r="DJ21">
        <f>INDEX('Calcs-control4'!$G$170:$X$240, 'Graph-outputs'!$B21, 'Graph-outputs'!$DB$1)</f>
        <v>0.92466326257439801</v>
      </c>
      <c r="DL21" s="19" t="str">
        <f t="shared" si="56"/>
        <v/>
      </c>
      <c r="DM21" t="str">
        <f t="shared" si="57"/>
        <v/>
      </c>
      <c r="DN21" s="20" t="str">
        <f t="shared" si="58"/>
        <v/>
      </c>
      <c r="DO21">
        <f>INDEX('Calcs-control4'!$AH$86:$AY$156,  'Graph-outputs'!$B21, 'Graph-outputs'!DO$2)</f>
        <v>13.793298445391457</v>
      </c>
      <c r="DP21">
        <f t="shared" si="59"/>
        <v>17</v>
      </c>
      <c r="DQ21">
        <f>INDEX('Calcs-control4'!$AH$170:$AY$240, 'Graph-outputs'!$B21, 'Graph-outputs'!$DB$1)</f>
        <v>0.8494081903917714</v>
      </c>
      <c r="DS21" s="19" t="str">
        <f t="shared" si="60"/>
        <v/>
      </c>
      <c r="DT21" t="str">
        <f t="shared" si="61"/>
        <v/>
      </c>
      <c r="DU21" s="20" t="str">
        <f t="shared" si="62"/>
        <v/>
      </c>
      <c r="DV21">
        <f>INDEX('Calcs-control4'!$G$386:$X$456,  'Graph-outputs'!$B21, 'Graph-outputs'!DV$2)</f>
        <v>11175.560275312369</v>
      </c>
      <c r="DW21">
        <f t="shared" si="63"/>
        <v>17</v>
      </c>
      <c r="DX21">
        <f>INDEX('Calcs-control4'!$G$170:$X$240, 'Graph-outputs'!$B21, 'Graph-outputs'!$DB$1)</f>
        <v>0.92466326257439801</v>
      </c>
      <c r="DZ21" s="19" t="str">
        <f t="shared" si="64"/>
        <v/>
      </c>
      <c r="EA21" t="str">
        <f t="shared" si="65"/>
        <v/>
      </c>
      <c r="EB21" s="20" t="str">
        <f t="shared" si="66"/>
        <v/>
      </c>
      <c r="EC21">
        <f>INDEX('Calcs-control4'!$AH$386:$AY$456,  'Graph-outputs'!$B21, 'Graph-outputs'!EC$2)</f>
        <v>9011.0110033452311</v>
      </c>
      <c r="ED21">
        <f t="shared" si="67"/>
        <v>17</v>
      </c>
      <c r="EE21">
        <f>INDEX('Calcs-control4'!$AH$170:$AY$240, 'Graph-outputs'!$B21, 'Graph-outputs'!$DB$1)</f>
        <v>0.8494081903917714</v>
      </c>
    </row>
    <row r="22" spans="1:135" x14ac:dyDescent="0.3">
      <c r="A22">
        <f t="shared" si="0"/>
        <v>18</v>
      </c>
      <c r="B22">
        <v>19</v>
      </c>
      <c r="C22">
        <f>IF(Settings!$M$5=1, 'Graph-outputs'!$J22, 'Graph-outputs'!$Q22)</f>
        <v>20.860793995132553</v>
      </c>
      <c r="E22">
        <f>IF(Settings!$M$5=1, 'Graph-outputs'!$X22, 'Graph-outputs'!$AE22)</f>
        <v>18630.952885786828</v>
      </c>
      <c r="G22" s="19" t="str">
        <f t="shared" si="1"/>
        <v/>
      </c>
      <c r="H22" t="str">
        <f t="shared" si="2"/>
        <v/>
      </c>
      <c r="I22" s="20" t="str">
        <f t="shared" si="3"/>
        <v/>
      </c>
      <c r="J22">
        <f>INDEX('Calcs-control1'!$G$86:$X$156,  'Graph-outputs'!$B22, 'Graph-outputs'!J$2)</f>
        <v>25.552485224801554</v>
      </c>
      <c r="K22">
        <f t="shared" si="4"/>
        <v>18</v>
      </c>
      <c r="L22">
        <f>INDEX('Calcs-control1'!$G$170:$X$240, 'Graph-outputs'!$B22, 'Graph-outputs'!$D$1)</f>
        <v>0.99598603991772605</v>
      </c>
      <c r="N22" s="19" t="str">
        <f t="shared" si="5"/>
        <v/>
      </c>
      <c r="O22" t="str">
        <f t="shared" si="6"/>
        <v/>
      </c>
      <c r="P22" s="20" t="str">
        <f t="shared" si="7"/>
        <v/>
      </c>
      <c r="Q22">
        <f>INDEX('Calcs-control1'!$AH$86:$AY$156,  'Graph-outputs'!$B22, 'Graph-outputs'!Q$2)</f>
        <v>20.860793995132553</v>
      </c>
      <c r="R22">
        <f t="shared" si="8"/>
        <v>18</v>
      </c>
      <c r="S22">
        <f>INDEX('Calcs-control1'!$AH$170:$AY$240, 'Graph-outputs'!$B22, 'Graph-outputs'!$Q$2)</f>
        <v>0.98819093698814031</v>
      </c>
      <c r="U22" s="19" t="str">
        <f t="shared" si="9"/>
        <v/>
      </c>
      <c r="V22" t="str">
        <f t="shared" si="10"/>
        <v/>
      </c>
      <c r="W22" s="20" t="str">
        <f t="shared" si="11"/>
        <v/>
      </c>
      <c r="X22">
        <f>INDEX('Calcs-control1'!$G$386:$X$456,  'Graph-outputs'!$B22, 'Graph-outputs'!X$2)</f>
        <v>22868.946524617397</v>
      </c>
      <c r="Y22">
        <f t="shared" si="12"/>
        <v>18</v>
      </c>
      <c r="Z22">
        <f>INDEX('Calcs-control1'!$G$170:$X$240, 'Graph-outputs'!$B22, 'Graph-outputs'!$J$2)</f>
        <v>0.99598603991772605</v>
      </c>
      <c r="AB22" s="19" t="str">
        <f t="shared" si="13"/>
        <v/>
      </c>
      <c r="AC22" t="str">
        <f t="shared" si="14"/>
        <v/>
      </c>
      <c r="AD22" s="20" t="str">
        <f t="shared" si="15"/>
        <v/>
      </c>
      <c r="AE22">
        <f>INDEX('Calcs-control1'!$AH$386:$AY$456,  'Graph-outputs'!$B22, 'Graph-outputs'!AE$2)</f>
        <v>18630.952885786828</v>
      </c>
      <c r="AF22">
        <f t="shared" si="16"/>
        <v>18</v>
      </c>
      <c r="AG22">
        <f>INDEX('Calcs-control1'!$AH$170:$AY$240, 'Graph-outputs'!$B22, 'Graph-outputs'!$Q$2)</f>
        <v>0.98819093698814031</v>
      </c>
      <c r="AI22">
        <v>19</v>
      </c>
      <c r="AJ22">
        <f t="shared" si="17"/>
        <v>18</v>
      </c>
      <c r="AK22">
        <f>IF(Settings!$M$5=1, 'Graph-outputs'!$AR22, 'Graph-outputs'!$AY22)</f>
        <v>12.216375947493354</v>
      </c>
      <c r="AM22">
        <f>IF(Settings!$M$5=1, 'Graph-outputs'!$BF22, 'Graph-outputs'!$BM22)</f>
        <v>6081.7595753398318</v>
      </c>
      <c r="AO22" s="19" t="str">
        <f t="shared" si="18"/>
        <v/>
      </c>
      <c r="AP22" t="str">
        <f t="shared" si="19"/>
        <v/>
      </c>
      <c r="AQ22" s="20" t="str">
        <f t="shared" si="20"/>
        <v/>
      </c>
      <c r="AR22">
        <f>INDEX('Calcs-control2'!$G$86:$Y$156,  'Graph-outputs'!$B22, 'Graph-outputs'!AR$2)</f>
        <v>17.339500846286089</v>
      </c>
      <c r="AS22">
        <f t="shared" si="21"/>
        <v>18</v>
      </c>
      <c r="AT22">
        <f>INDEX('Calcs-control2'!$G$170:$X$240, 'Graph-outputs'!$B22, 'Graph-outputs'!$AL$1)</f>
        <v>0.77183121360157503</v>
      </c>
      <c r="AV22" s="19">
        <f t="shared" si="22"/>
        <v>10</v>
      </c>
      <c r="AW22" t="str">
        <f t="shared" si="23"/>
        <v/>
      </c>
      <c r="AX22" s="20" t="str">
        <f t="shared" si="24"/>
        <v/>
      </c>
      <c r="AY22">
        <f>INDEX('Calcs-control2'!$AH$86:$AZ$156,  'Graph-outputs'!$B22, 'Graph-outputs'!AY$2)</f>
        <v>12.216375947493354</v>
      </c>
      <c r="AZ22">
        <f t="shared" si="25"/>
        <v>18</v>
      </c>
      <c r="BA22">
        <f>INDEX('Calcs-control2'!$AH$170:$AY$240, 'Graph-outputs'!$B22, 'Graph-outputs'!$AL$1)</f>
        <v>0.2587007625342419</v>
      </c>
      <c r="BC22" s="19" t="str">
        <f t="shared" si="26"/>
        <v/>
      </c>
      <c r="BD22" t="str">
        <f t="shared" si="27"/>
        <v/>
      </c>
      <c r="BE22" s="20" t="str">
        <f t="shared" si="28"/>
        <v/>
      </c>
      <c r="BF22">
        <f>INDEX('Calcs-control2'!$G$386:$X$456,  'Graph-outputs'!$B22, 'Graph-outputs'!BF$2)</f>
        <v>11701.850802155792</v>
      </c>
      <c r="BG22">
        <f t="shared" si="29"/>
        <v>18</v>
      </c>
      <c r="BH22">
        <f>INDEX('Calcs-control2'!$G$170:$X$240, 'Graph-outputs'!$B22, 'Graph-outputs'!$AL$1)</f>
        <v>0.77183121360157503</v>
      </c>
      <c r="BJ22" s="19">
        <f t="shared" si="30"/>
        <v>10</v>
      </c>
      <c r="BK22" t="str">
        <f t="shared" si="31"/>
        <v/>
      </c>
      <c r="BL22" s="20" t="str">
        <f t="shared" si="32"/>
        <v/>
      </c>
      <c r="BM22">
        <f>INDEX('Calcs-control2'!$AH$386:$AY$456,  'Graph-outputs'!$B22, 'Graph-outputs'!BM$2)</f>
        <v>6081.7595753398318</v>
      </c>
      <c r="BN22">
        <f t="shared" si="33"/>
        <v>18</v>
      </c>
      <c r="BO22">
        <f>INDEX('Calcs-control2'!$AH$170:$AY$240, 'Graph-outputs'!$B22, 'Graph-outputs'!$AL$1)</f>
        <v>0.2587007625342419</v>
      </c>
      <c r="BQ22">
        <v>19</v>
      </c>
      <c r="BR22">
        <f t="shared" si="34"/>
        <v>18</v>
      </c>
      <c r="BS22">
        <f>IF(Settings!$M$5=1, 'Graph-outputs'!$BZ22, 'Graph-outputs'!$CG22)</f>
        <v>9.6184801338415067</v>
      </c>
      <c r="BU22">
        <f>IF(Settings!$M$5=1, 'Graph-outputs'!$CN22, 'Graph-outputs'!$CU22)</f>
        <v>1154.2176160609808</v>
      </c>
      <c r="BW22" s="19" t="str">
        <f t="shared" si="35"/>
        <v/>
      </c>
      <c r="BX22" t="str">
        <f t="shared" si="36"/>
        <v/>
      </c>
      <c r="BY22" s="20" t="str">
        <f t="shared" si="37"/>
        <v/>
      </c>
      <c r="BZ22">
        <f>INDEX('Calcs-control3'!$G$86:$Y$156,  'Graph-outputs'!$B22, 'Graph-outputs'!BZ$2)</f>
        <v>11.569210716526941</v>
      </c>
      <c r="CA22">
        <f t="shared" si="38"/>
        <v>18</v>
      </c>
      <c r="CB22">
        <f>INDEX('Calcs-control3'!$G$170:$X$240, 'Graph-outputs'!$B22, 'Graph-outputs'!$BT$1)</f>
        <v>0</v>
      </c>
      <c r="CD22" s="19" t="str">
        <f t="shared" si="39"/>
        <v/>
      </c>
      <c r="CE22" t="str">
        <f t="shared" si="40"/>
        <v/>
      </c>
      <c r="CF22" s="20" t="str">
        <f t="shared" si="41"/>
        <v/>
      </c>
      <c r="CG22">
        <f>INDEX('Calcs-control3'!$AH$86:$AZ$156,  'Graph-outputs'!$B22, 'Graph-outputs'!CG$2)</f>
        <v>9.6184801338415067</v>
      </c>
      <c r="CH22">
        <f t="shared" si="42"/>
        <v>18</v>
      </c>
      <c r="CI22">
        <f>INDEX('Calcs-control3'!$AH$170:$AY$240, 'Graph-outputs'!$B22, 'Graph-outputs'!$BT$1)</f>
        <v>0</v>
      </c>
      <c r="CK22" s="19" t="str">
        <f t="shared" si="43"/>
        <v/>
      </c>
      <c r="CL22" t="str">
        <f t="shared" si="44"/>
        <v/>
      </c>
      <c r="CM22" s="20" t="str">
        <f t="shared" si="45"/>
        <v/>
      </c>
      <c r="CN22">
        <f>INDEX('Calcs-control3'!$G$386:$X$456,  'Graph-outputs'!$B22, 'Graph-outputs'!CN$2)</f>
        <v>1388.3052859832328</v>
      </c>
      <c r="CO22">
        <f t="shared" si="46"/>
        <v>18</v>
      </c>
      <c r="CP22">
        <f>INDEX('Calcs-control3'!$G$170:$X$240, 'Graph-outputs'!$B22, 'Graph-outputs'!$BT$1)</f>
        <v>0</v>
      </c>
      <c r="CR22" s="19" t="str">
        <f t="shared" si="47"/>
        <v/>
      </c>
      <c r="CS22" t="str">
        <f t="shared" si="48"/>
        <v/>
      </c>
      <c r="CT22" s="20" t="str">
        <f t="shared" si="49"/>
        <v/>
      </c>
      <c r="CU22">
        <f>INDEX('Calcs-control3'!$AH$386:$AY$456,  'Graph-outputs'!$B22, 'Graph-outputs'!CU$2)</f>
        <v>1154.2176160609808</v>
      </c>
      <c r="CV22">
        <f t="shared" si="50"/>
        <v>18</v>
      </c>
      <c r="CW22">
        <f>INDEX('Calcs-control3'!$AH$170:$AY$240, 'Graph-outputs'!$B22, 'Graph-outputs'!$BT$1)</f>
        <v>0</v>
      </c>
      <c r="CY22">
        <v>19</v>
      </c>
      <c r="CZ22">
        <f t="shared" si="51"/>
        <v>18</v>
      </c>
      <c r="DA22">
        <f>IF(Settings!$M$5=1, 'Graph-outputs'!$DH22, 'Graph-outputs'!$DO22)</f>
        <v>14.659832046173289</v>
      </c>
      <c r="DC22">
        <f>IF(Settings!$M$5=1, 'Graph-outputs'!$DV22, 'Graph-outputs'!$EC22)</f>
        <v>9639.339201662815</v>
      </c>
      <c r="DE22" s="19" t="str">
        <f t="shared" si="52"/>
        <v/>
      </c>
      <c r="DF22" t="str">
        <f t="shared" si="53"/>
        <v/>
      </c>
      <c r="DG22" s="20" t="str">
        <f t="shared" si="54"/>
        <v/>
      </c>
      <c r="DH22">
        <f>INDEX('Calcs-control4'!$G$86:$X$156,  'Graph-outputs'!$B22, 'Graph-outputs'!DH$2)</f>
        <v>17.956897606357625</v>
      </c>
      <c r="DI22">
        <f t="shared" si="55"/>
        <v>18</v>
      </c>
      <c r="DJ22">
        <f>INDEX('Calcs-control4'!$G$170:$X$240, 'Graph-outputs'!$B22, 'Graph-outputs'!$DB$1)</f>
        <v>0.94220252313949182</v>
      </c>
      <c r="DL22" s="19" t="str">
        <f t="shared" si="56"/>
        <v/>
      </c>
      <c r="DM22" t="str">
        <f t="shared" si="57"/>
        <v/>
      </c>
      <c r="DN22" s="20">
        <f t="shared" si="58"/>
        <v>90</v>
      </c>
      <c r="DO22">
        <f>INDEX('Calcs-control4'!$AH$86:$AY$156,  'Graph-outputs'!$B22, 'Graph-outputs'!DO$2)</f>
        <v>14.659832046173289</v>
      </c>
      <c r="DP22">
        <f t="shared" si="59"/>
        <v>18</v>
      </c>
      <c r="DQ22">
        <f>INDEX('Calcs-control4'!$AH$170:$AY$240, 'Graph-outputs'!$B22, 'Graph-outputs'!$DB$1)</f>
        <v>0.87661985479966376</v>
      </c>
      <c r="DS22" s="19" t="str">
        <f t="shared" si="60"/>
        <v/>
      </c>
      <c r="DT22" t="str">
        <f t="shared" si="61"/>
        <v/>
      </c>
      <c r="DU22" s="20" t="str">
        <f t="shared" si="62"/>
        <v/>
      </c>
      <c r="DV22">
        <f>INDEX('Calcs-control4'!$G$386:$X$456,  'Graph-outputs'!$B22, 'Graph-outputs'!DV$2)</f>
        <v>11990.987333507523</v>
      </c>
      <c r="DW22">
        <f t="shared" si="63"/>
        <v>18</v>
      </c>
      <c r="DX22">
        <f>INDEX('Calcs-control4'!$G$170:$X$240, 'Graph-outputs'!$B22, 'Graph-outputs'!$DB$1)</f>
        <v>0.94220252313949182</v>
      </c>
      <c r="DZ22" s="19" t="str">
        <f t="shared" si="64"/>
        <v/>
      </c>
      <c r="EA22" t="str">
        <f t="shared" si="65"/>
        <v/>
      </c>
      <c r="EB22" s="20">
        <f t="shared" si="66"/>
        <v>90</v>
      </c>
      <c r="EC22">
        <f>INDEX('Calcs-control4'!$AH$386:$AY$456,  'Graph-outputs'!$B22, 'Graph-outputs'!EC$2)</f>
        <v>9639.339201662815</v>
      </c>
      <c r="ED22">
        <f t="shared" si="67"/>
        <v>18</v>
      </c>
      <c r="EE22">
        <f>INDEX('Calcs-control4'!$AH$170:$AY$240, 'Graph-outputs'!$B22, 'Graph-outputs'!$DB$1)</f>
        <v>0.87661985479966376</v>
      </c>
    </row>
    <row r="23" spans="1:135" x14ac:dyDescent="0.3">
      <c r="A23">
        <f t="shared" si="0"/>
        <v>19</v>
      </c>
      <c r="B23">
        <v>20</v>
      </c>
      <c r="C23">
        <f>IF(Settings!$M$5=1, 'Graph-outputs'!$J23, 'Graph-outputs'!$Q23)</f>
        <v>22.1558448590986</v>
      </c>
      <c r="E23">
        <f>IF(Settings!$M$5=1, 'Graph-outputs'!$X23, 'Graph-outputs'!$AE23)</f>
        <v>19803.749213723502</v>
      </c>
      <c r="G23" s="19" t="str">
        <f t="shared" si="1"/>
        <v/>
      </c>
      <c r="H23" t="str">
        <f t="shared" si="2"/>
        <v/>
      </c>
      <c r="I23" s="20" t="str">
        <f t="shared" si="3"/>
        <v/>
      </c>
      <c r="J23">
        <f>INDEX('Calcs-control1'!$G$86:$X$156,  'Graph-outputs'!$B23, 'Graph-outputs'!J$2)</f>
        <v>27.180943227593495</v>
      </c>
      <c r="K23">
        <f t="shared" si="4"/>
        <v>19</v>
      </c>
      <c r="L23">
        <f>INDEX('Calcs-control1'!$G$170:$X$240, 'Graph-outputs'!$B23, 'Graph-outputs'!$D$1)</f>
        <v>0.99723999369248706</v>
      </c>
      <c r="N23" s="19" t="str">
        <f t="shared" si="5"/>
        <v/>
      </c>
      <c r="O23" t="str">
        <f t="shared" si="6"/>
        <v/>
      </c>
      <c r="P23" s="20" t="str">
        <f t="shared" si="7"/>
        <v/>
      </c>
      <c r="Q23">
        <f>INDEX('Calcs-control1'!$AH$86:$AY$156,  'Graph-outputs'!$B23, 'Graph-outputs'!Q$2)</f>
        <v>22.1558448590986</v>
      </c>
      <c r="R23">
        <f t="shared" si="8"/>
        <v>19</v>
      </c>
      <c r="S23">
        <f>INDEX('Calcs-control1'!$AH$170:$AY$240, 'Graph-outputs'!$B23, 'Graph-outputs'!$Q$2)</f>
        <v>0.99123290428834476</v>
      </c>
      <c r="U23" s="19" t="str">
        <f t="shared" si="9"/>
        <v/>
      </c>
      <c r="V23" t="str">
        <f t="shared" si="10"/>
        <v/>
      </c>
      <c r="W23" s="20" t="str">
        <f t="shared" si="11"/>
        <v/>
      </c>
      <c r="X23">
        <f>INDEX('Calcs-control1'!$G$386:$X$456,  'Graph-outputs'!$B23, 'Graph-outputs'!X$2)</f>
        <v>24334.562878673663</v>
      </c>
      <c r="Y23">
        <f t="shared" si="12"/>
        <v>19</v>
      </c>
      <c r="Z23">
        <f>INDEX('Calcs-control1'!$G$170:$X$240, 'Graph-outputs'!$B23, 'Graph-outputs'!$J$2)</f>
        <v>0.99723999369248706</v>
      </c>
      <c r="AB23" s="19" t="str">
        <f t="shared" si="13"/>
        <v/>
      </c>
      <c r="AC23" t="str">
        <f t="shared" si="14"/>
        <v/>
      </c>
      <c r="AD23" s="20" t="str">
        <f t="shared" si="15"/>
        <v/>
      </c>
      <c r="AE23">
        <f>INDEX('Calcs-control1'!$AH$386:$AY$456,  'Graph-outputs'!$B23, 'Graph-outputs'!AE$2)</f>
        <v>19803.749213723502</v>
      </c>
      <c r="AF23">
        <f t="shared" si="16"/>
        <v>19</v>
      </c>
      <c r="AG23">
        <f>INDEX('Calcs-control1'!$AH$170:$AY$240, 'Graph-outputs'!$B23, 'Graph-outputs'!$Q$2)</f>
        <v>0.99123290428834476</v>
      </c>
      <c r="AI23">
        <v>20</v>
      </c>
      <c r="AJ23">
        <f t="shared" si="17"/>
        <v>19</v>
      </c>
      <c r="AK23">
        <f>IF(Settings!$M$5=1, 'Graph-outputs'!$AR23, 'Graph-outputs'!$AY23)</f>
        <v>13.568465855762533</v>
      </c>
      <c r="AM23">
        <f>IF(Settings!$M$5=1, 'Graph-outputs'!$BF23, 'Graph-outputs'!$BM23)</f>
        <v>7682.3429266674884</v>
      </c>
      <c r="AO23" s="19" t="str">
        <f t="shared" si="18"/>
        <v/>
      </c>
      <c r="AP23" t="str">
        <f t="shared" si="19"/>
        <v/>
      </c>
      <c r="AQ23" s="20">
        <f t="shared" si="20"/>
        <v>90</v>
      </c>
      <c r="AR23">
        <f>INDEX('Calcs-control2'!$G$86:$Y$156,  'Graph-outputs'!$B23, 'Graph-outputs'!AR$2)</f>
        <v>19.251816323274458</v>
      </c>
      <c r="AS23">
        <f t="shared" si="21"/>
        <v>19</v>
      </c>
      <c r="AT23">
        <f>INDEX('Calcs-control2'!$G$170:$X$240, 'Graph-outputs'!$B23, 'Graph-outputs'!$AL$1)</f>
        <v>0.85302638416000254</v>
      </c>
      <c r="AV23" s="19" t="str">
        <f t="shared" si="22"/>
        <v/>
      </c>
      <c r="AW23">
        <f t="shared" si="23"/>
        <v>50</v>
      </c>
      <c r="AX23" s="20" t="str">
        <f t="shared" si="24"/>
        <v/>
      </c>
      <c r="AY23">
        <f>INDEX('Calcs-control2'!$AH$86:$AZ$156,  'Graph-outputs'!$B23, 'Graph-outputs'!AY$2)</f>
        <v>13.568465855762533</v>
      </c>
      <c r="AZ23">
        <f t="shared" si="25"/>
        <v>19</v>
      </c>
      <c r="BA23">
        <f>INDEX('Calcs-control2'!$AH$170:$AY$240, 'Graph-outputs'!$B23, 'Graph-outputs'!$AL$1)</f>
        <v>0.4568292679838748</v>
      </c>
      <c r="BC23" s="19" t="str">
        <f t="shared" si="26"/>
        <v/>
      </c>
      <c r="BD23" t="str">
        <f t="shared" si="27"/>
        <v/>
      </c>
      <c r="BE23" s="20">
        <f t="shared" si="28"/>
        <v>90</v>
      </c>
      <c r="BF23">
        <f>INDEX('Calcs-control2'!$G$386:$X$456,  'Graph-outputs'!$B23, 'Graph-outputs'!BF$2)</f>
        <v>13531.697042634358</v>
      </c>
      <c r="BG23">
        <f t="shared" si="29"/>
        <v>19</v>
      </c>
      <c r="BH23">
        <f>INDEX('Calcs-control2'!$G$170:$X$240, 'Graph-outputs'!$B23, 'Graph-outputs'!$AL$1)</f>
        <v>0.85302638416000254</v>
      </c>
      <c r="BJ23" s="19" t="str">
        <f t="shared" si="30"/>
        <v/>
      </c>
      <c r="BK23">
        <f t="shared" si="31"/>
        <v>50</v>
      </c>
      <c r="BL23" s="20" t="str">
        <f t="shared" si="32"/>
        <v/>
      </c>
      <c r="BM23">
        <f>INDEX('Calcs-control2'!$AH$386:$AY$456,  'Graph-outputs'!$B23, 'Graph-outputs'!BM$2)</f>
        <v>7682.3429266674884</v>
      </c>
      <c r="BN23">
        <f t="shared" si="33"/>
        <v>19</v>
      </c>
      <c r="BO23">
        <f>INDEX('Calcs-control2'!$AH$170:$AY$240, 'Graph-outputs'!$B23, 'Graph-outputs'!$AL$1)</f>
        <v>0.4568292679838748</v>
      </c>
      <c r="BQ23">
        <v>20</v>
      </c>
      <c r="BR23">
        <f t="shared" si="34"/>
        <v>19</v>
      </c>
      <c r="BS23">
        <f>IF(Settings!$M$5=1, 'Graph-outputs'!$BZ23, 'Graph-outputs'!$CG23)</f>
        <v>10.1614356025962</v>
      </c>
      <c r="BU23">
        <f>IF(Settings!$M$5=1, 'Graph-outputs'!$CN23, 'Graph-outputs'!$CU23)</f>
        <v>1219.3722723115438</v>
      </c>
      <c r="BW23" s="19" t="str">
        <f t="shared" si="35"/>
        <v/>
      </c>
      <c r="BX23" t="str">
        <f t="shared" si="36"/>
        <v/>
      </c>
      <c r="BY23" s="20" t="str">
        <f t="shared" si="37"/>
        <v/>
      </c>
      <c r="BZ23">
        <f>INDEX('Calcs-control3'!$G$86:$Y$156,  'Graph-outputs'!$B23, 'Graph-outputs'!BZ$2)</f>
        <v>12.236267639660184</v>
      </c>
      <c r="CA23">
        <f t="shared" si="38"/>
        <v>19</v>
      </c>
      <c r="CB23">
        <f>INDEX('Calcs-control3'!$G$170:$X$240, 'Graph-outputs'!$B23, 'Graph-outputs'!$BT$1)</f>
        <v>0</v>
      </c>
      <c r="CD23" s="19" t="str">
        <f t="shared" si="39"/>
        <v/>
      </c>
      <c r="CE23" t="str">
        <f t="shared" si="40"/>
        <v/>
      </c>
      <c r="CF23" s="20" t="str">
        <f t="shared" si="41"/>
        <v/>
      </c>
      <c r="CG23">
        <f>INDEX('Calcs-control3'!$AH$86:$AZ$156,  'Graph-outputs'!$B23, 'Graph-outputs'!CG$2)</f>
        <v>10.1614356025962</v>
      </c>
      <c r="CH23">
        <f t="shared" si="42"/>
        <v>19</v>
      </c>
      <c r="CI23">
        <f>INDEX('Calcs-control3'!$AH$170:$AY$240, 'Graph-outputs'!$B23, 'Graph-outputs'!$BT$1)</f>
        <v>0</v>
      </c>
      <c r="CK23" s="19" t="str">
        <f t="shared" si="43"/>
        <v/>
      </c>
      <c r="CL23" t="str">
        <f t="shared" si="44"/>
        <v/>
      </c>
      <c r="CM23" s="20" t="str">
        <f t="shared" si="45"/>
        <v/>
      </c>
      <c r="CN23">
        <f>INDEX('Calcs-control3'!$G$386:$X$456,  'Graph-outputs'!$B23, 'Graph-outputs'!CN$2)</f>
        <v>1468.3521167592221</v>
      </c>
      <c r="CO23">
        <f t="shared" si="46"/>
        <v>19</v>
      </c>
      <c r="CP23">
        <f>INDEX('Calcs-control3'!$G$170:$X$240, 'Graph-outputs'!$B23, 'Graph-outputs'!$BT$1)</f>
        <v>0</v>
      </c>
      <c r="CR23" s="19" t="str">
        <f t="shared" si="47"/>
        <v/>
      </c>
      <c r="CS23" t="str">
        <f t="shared" si="48"/>
        <v/>
      </c>
      <c r="CT23" s="20" t="str">
        <f t="shared" si="49"/>
        <v/>
      </c>
      <c r="CU23">
        <f>INDEX('Calcs-control3'!$AH$386:$AY$456,  'Graph-outputs'!$B23, 'Graph-outputs'!CU$2)</f>
        <v>1219.3722723115438</v>
      </c>
      <c r="CV23">
        <f t="shared" si="50"/>
        <v>19</v>
      </c>
      <c r="CW23">
        <f>INDEX('Calcs-control3'!$AH$170:$AY$240, 'Graph-outputs'!$B23, 'Graph-outputs'!$BT$1)</f>
        <v>0</v>
      </c>
      <c r="CY23">
        <v>20</v>
      </c>
      <c r="CZ23">
        <f t="shared" si="51"/>
        <v>19</v>
      </c>
      <c r="DA23">
        <f>IF(Settings!$M$5=1, 'Graph-outputs'!$DH23, 'Graph-outputs'!$DO23)</f>
        <v>15.569923395592859</v>
      </c>
      <c r="DC23">
        <f>IF(Settings!$M$5=1, 'Graph-outputs'!$DV23, 'Graph-outputs'!$EC23)</f>
        <v>10294.354217509115</v>
      </c>
      <c r="DE23" s="19" t="str">
        <f t="shared" si="52"/>
        <v/>
      </c>
      <c r="DF23" t="str">
        <f t="shared" si="53"/>
        <v/>
      </c>
      <c r="DG23" s="20" t="str">
        <f t="shared" si="54"/>
        <v/>
      </c>
      <c r="DH23">
        <f>INDEX('Calcs-control4'!$G$86:$X$156,  'Graph-outputs'!$B23, 'Graph-outputs'!DH$2)</f>
        <v>19.101289369238124</v>
      </c>
      <c r="DI23">
        <f t="shared" si="55"/>
        <v>19</v>
      </c>
      <c r="DJ23">
        <f>INDEX('Calcs-control4'!$G$170:$X$240, 'Graph-outputs'!$B23, 'Graph-outputs'!$DB$1)</f>
        <v>0.955577992265494</v>
      </c>
      <c r="DL23" s="19" t="str">
        <f t="shared" si="56"/>
        <v/>
      </c>
      <c r="DM23" t="str">
        <f t="shared" si="57"/>
        <v/>
      </c>
      <c r="DN23" s="20" t="str">
        <f t="shared" si="58"/>
        <v/>
      </c>
      <c r="DO23">
        <f>INDEX('Calcs-control4'!$AH$86:$AY$156,  'Graph-outputs'!$B23, 'Graph-outputs'!DO$2)</f>
        <v>15.569923395592859</v>
      </c>
      <c r="DP23">
        <f t="shared" si="59"/>
        <v>19</v>
      </c>
      <c r="DQ23">
        <f>INDEX('Calcs-control4'!$AH$170:$AY$240, 'Graph-outputs'!$B23, 'Graph-outputs'!$DB$1)</f>
        <v>0.89992206922164253</v>
      </c>
      <c r="DS23" s="19" t="str">
        <f t="shared" si="60"/>
        <v/>
      </c>
      <c r="DT23" t="str">
        <f t="shared" si="61"/>
        <v/>
      </c>
      <c r="DU23" s="20" t="str">
        <f t="shared" si="62"/>
        <v/>
      </c>
      <c r="DV23">
        <f>INDEX('Calcs-control4'!$G$386:$X$456,  'Graph-outputs'!$B23, 'Graph-outputs'!DV$2)</f>
        <v>12795.028311943124</v>
      </c>
      <c r="DW23">
        <f t="shared" si="63"/>
        <v>19</v>
      </c>
      <c r="DX23">
        <f>INDEX('Calcs-control4'!$G$170:$X$240, 'Graph-outputs'!$B23, 'Graph-outputs'!$DB$1)</f>
        <v>0.955577992265494</v>
      </c>
      <c r="DZ23" s="19" t="str">
        <f t="shared" si="64"/>
        <v/>
      </c>
      <c r="EA23" t="str">
        <f t="shared" si="65"/>
        <v/>
      </c>
      <c r="EB23" s="20" t="str">
        <f t="shared" si="66"/>
        <v/>
      </c>
      <c r="EC23">
        <f>INDEX('Calcs-control4'!$AH$386:$AY$456,  'Graph-outputs'!$B23, 'Graph-outputs'!EC$2)</f>
        <v>10294.354217509115</v>
      </c>
      <c r="ED23">
        <f t="shared" si="67"/>
        <v>19</v>
      </c>
      <c r="EE23">
        <f>INDEX('Calcs-control4'!$AH$170:$AY$240, 'Graph-outputs'!$B23, 'Graph-outputs'!$DB$1)</f>
        <v>0.89992206922164253</v>
      </c>
    </row>
    <row r="24" spans="1:135" x14ac:dyDescent="0.3">
      <c r="A24">
        <f t="shared" si="0"/>
        <v>20</v>
      </c>
      <c r="B24">
        <v>21</v>
      </c>
      <c r="C24">
        <f>IF(Settings!$M$5=1, 'Graph-outputs'!$J24, 'Graph-outputs'!$Q24)</f>
        <v>23.51415748599273</v>
      </c>
      <c r="E24">
        <f>IF(Settings!$M$5=1, 'Graph-outputs'!$X24, 'Graph-outputs'!$AE24)</f>
        <v>21031.136914251314</v>
      </c>
      <c r="G24" s="19" t="str">
        <f t="shared" si="1"/>
        <v/>
      </c>
      <c r="H24" t="str">
        <f t="shared" si="2"/>
        <v/>
      </c>
      <c r="I24" s="20" t="str">
        <f t="shared" si="3"/>
        <v/>
      </c>
      <c r="J24">
        <f>INDEX('Calcs-control1'!$G$86:$X$156,  'Graph-outputs'!$B24, 'Graph-outputs'!J$2)</f>
        <v>28.795949777906273</v>
      </c>
      <c r="K24">
        <f t="shared" si="4"/>
        <v>20</v>
      </c>
      <c r="L24">
        <f>INDEX('Calcs-control1'!$G$170:$X$240, 'Graph-outputs'!$B24, 'Graph-outputs'!$D$1)</f>
        <v>0.99809633408057818</v>
      </c>
      <c r="N24" s="19" t="str">
        <f t="shared" si="5"/>
        <v/>
      </c>
      <c r="O24" t="str">
        <f t="shared" si="6"/>
        <v/>
      </c>
      <c r="P24" s="20" t="str">
        <f t="shared" si="7"/>
        <v/>
      </c>
      <c r="Q24">
        <f>INDEX('Calcs-control1'!$AH$86:$AY$156,  'Graph-outputs'!$B24, 'Graph-outputs'!Q$2)</f>
        <v>23.51415748599273</v>
      </c>
      <c r="R24">
        <f t="shared" si="8"/>
        <v>20</v>
      </c>
      <c r="S24">
        <f>INDEX('Calcs-control1'!$AH$170:$AY$240, 'Graph-outputs'!$B24, 'Graph-outputs'!$Q$2)</f>
        <v>0.99358529067273105</v>
      </c>
      <c r="U24" s="19" t="str">
        <f t="shared" si="9"/>
        <v/>
      </c>
      <c r="V24" t="str">
        <f t="shared" si="10"/>
        <v/>
      </c>
      <c r="W24" s="20" t="str">
        <f t="shared" si="11"/>
        <v/>
      </c>
      <c r="X24">
        <f>INDEX('Calcs-control1'!$G$386:$X$456,  'Graph-outputs'!$B24, 'Graph-outputs'!X$2)</f>
        <v>25786.364612263962</v>
      </c>
      <c r="Y24">
        <f t="shared" si="12"/>
        <v>20</v>
      </c>
      <c r="Z24">
        <f>INDEX('Calcs-control1'!$G$170:$X$240, 'Graph-outputs'!$B24, 'Graph-outputs'!$J$2)</f>
        <v>0.99809633408057818</v>
      </c>
      <c r="AB24" s="19" t="str">
        <f t="shared" si="13"/>
        <v/>
      </c>
      <c r="AC24" t="str">
        <f t="shared" si="14"/>
        <v/>
      </c>
      <c r="AD24" s="20" t="str">
        <f t="shared" si="15"/>
        <v/>
      </c>
      <c r="AE24">
        <f>INDEX('Calcs-control1'!$AH$386:$AY$456,  'Graph-outputs'!$B24, 'Graph-outputs'!AE$2)</f>
        <v>21031.136914251314</v>
      </c>
      <c r="AF24">
        <f t="shared" si="16"/>
        <v>20</v>
      </c>
      <c r="AG24">
        <f>INDEX('Calcs-control1'!$AH$170:$AY$240, 'Graph-outputs'!$B24, 'Graph-outputs'!$Q$2)</f>
        <v>0.99358529067273105</v>
      </c>
      <c r="AI24">
        <v>21</v>
      </c>
      <c r="AJ24">
        <f t="shared" si="17"/>
        <v>20</v>
      </c>
      <c r="AK24">
        <f>IF(Settings!$M$5=1, 'Graph-outputs'!$AR24, 'Graph-outputs'!$AY24)</f>
        <v>15.039045639753382</v>
      </c>
      <c r="AM24">
        <f>IF(Settings!$M$5=1, 'Graph-outputs'!$BF24, 'Graph-outputs'!$BM24)</f>
        <v>9323.7212362523369</v>
      </c>
      <c r="AO24" s="19" t="str">
        <f t="shared" si="18"/>
        <v/>
      </c>
      <c r="AP24" t="str">
        <f t="shared" si="19"/>
        <v/>
      </c>
      <c r="AQ24" s="20" t="str">
        <f t="shared" si="20"/>
        <v/>
      </c>
      <c r="AR24">
        <f>INDEX('Calcs-control2'!$G$86:$Y$156,  'Graph-outputs'!$B24, 'Graph-outputs'!AR$2)</f>
        <v>21.207982329427818</v>
      </c>
      <c r="AS24">
        <f t="shared" si="21"/>
        <v>20</v>
      </c>
      <c r="AT24">
        <f>INDEX('Calcs-control2'!$G$170:$X$240, 'Graph-outputs'!$B24, 'Graph-outputs'!$AL$1)</f>
        <v>0.90627781709210353</v>
      </c>
      <c r="AV24" s="19" t="str">
        <f t="shared" si="22"/>
        <v/>
      </c>
      <c r="AW24" t="str">
        <f t="shared" si="23"/>
        <v/>
      </c>
      <c r="AX24" s="20" t="str">
        <f t="shared" si="24"/>
        <v/>
      </c>
      <c r="AY24">
        <f>INDEX('Calcs-control2'!$AH$86:$AZ$156,  'Graph-outputs'!$B24, 'Graph-outputs'!AY$2)</f>
        <v>15.039045639753382</v>
      </c>
      <c r="AZ24">
        <f t="shared" si="25"/>
        <v>20</v>
      </c>
      <c r="BA24">
        <f>INDEX('Calcs-control2'!$AH$170:$AY$240, 'Graph-outputs'!$B24, 'Graph-outputs'!$AL$1)</f>
        <v>0.61270357969006239</v>
      </c>
      <c r="BC24" s="19" t="str">
        <f t="shared" si="26"/>
        <v/>
      </c>
      <c r="BD24" t="str">
        <f t="shared" si="27"/>
        <v/>
      </c>
      <c r="BE24" s="20" t="str">
        <f t="shared" si="28"/>
        <v/>
      </c>
      <c r="BF24">
        <f>INDEX('Calcs-control2'!$G$386:$X$456,  'Graph-outputs'!$B24, 'Graph-outputs'!BF$2)</f>
        <v>15296.272641785237</v>
      </c>
      <c r="BG24">
        <f t="shared" si="29"/>
        <v>20</v>
      </c>
      <c r="BH24">
        <f>INDEX('Calcs-control2'!$G$170:$X$240, 'Graph-outputs'!$B24, 'Graph-outputs'!$AL$1)</f>
        <v>0.90627781709210353</v>
      </c>
      <c r="BJ24" s="19" t="str">
        <f t="shared" si="30"/>
        <v/>
      </c>
      <c r="BK24" t="str">
        <f t="shared" si="31"/>
        <v/>
      </c>
      <c r="BL24" s="20" t="str">
        <f t="shared" si="32"/>
        <v/>
      </c>
      <c r="BM24">
        <f>INDEX('Calcs-control2'!$AH$386:$AY$456,  'Graph-outputs'!$B24, 'Graph-outputs'!BM$2)</f>
        <v>9323.7212362523369</v>
      </c>
      <c r="BN24">
        <f t="shared" si="33"/>
        <v>20</v>
      </c>
      <c r="BO24">
        <f>INDEX('Calcs-control2'!$AH$170:$AY$240, 'Graph-outputs'!$B24, 'Graph-outputs'!$AL$1)</f>
        <v>0.61270357969006239</v>
      </c>
      <c r="BQ24">
        <v>21</v>
      </c>
      <c r="BR24">
        <f t="shared" si="34"/>
        <v>20</v>
      </c>
      <c r="BS24">
        <f>IF(Settings!$M$5=1, 'Graph-outputs'!$BZ24, 'Graph-outputs'!$CG24)</f>
        <v>10.72715696045177</v>
      </c>
      <c r="BU24">
        <f>IF(Settings!$M$5=1, 'Graph-outputs'!$CN24, 'Graph-outputs'!$CU24)</f>
        <v>1287.2588352542125</v>
      </c>
      <c r="BW24" s="19" t="str">
        <f t="shared" si="35"/>
        <v/>
      </c>
      <c r="BX24" t="str">
        <f t="shared" si="36"/>
        <v/>
      </c>
      <c r="BY24" s="20" t="str">
        <f t="shared" si="37"/>
        <v/>
      </c>
      <c r="BZ24">
        <f>INDEX('Calcs-control3'!$G$86:$Y$156,  'Graph-outputs'!$B24, 'Graph-outputs'!BZ$2)</f>
        <v>12.893044468531462</v>
      </c>
      <c r="CA24">
        <f t="shared" si="38"/>
        <v>20</v>
      </c>
      <c r="CB24">
        <f>INDEX('Calcs-control3'!$G$170:$X$240, 'Graph-outputs'!$B24, 'Graph-outputs'!$BT$1)</f>
        <v>0</v>
      </c>
      <c r="CD24" s="19" t="str">
        <f t="shared" si="39"/>
        <v/>
      </c>
      <c r="CE24" t="str">
        <f t="shared" si="40"/>
        <v/>
      </c>
      <c r="CF24" s="20" t="str">
        <f t="shared" si="41"/>
        <v/>
      </c>
      <c r="CG24">
        <f>INDEX('Calcs-control3'!$AH$86:$AZ$156,  'Graph-outputs'!$B24, 'Graph-outputs'!CG$2)</f>
        <v>10.72715696045177</v>
      </c>
      <c r="CH24">
        <f t="shared" si="42"/>
        <v>20</v>
      </c>
      <c r="CI24">
        <f>INDEX('Calcs-control3'!$AH$170:$AY$240, 'Graph-outputs'!$B24, 'Graph-outputs'!$BT$1)</f>
        <v>0</v>
      </c>
      <c r="CK24" s="19" t="str">
        <f t="shared" si="43"/>
        <v/>
      </c>
      <c r="CL24" t="str">
        <f t="shared" si="44"/>
        <v/>
      </c>
      <c r="CM24" s="20" t="str">
        <f t="shared" si="45"/>
        <v/>
      </c>
      <c r="CN24">
        <f>INDEX('Calcs-control3'!$G$386:$X$456,  'Graph-outputs'!$B24, 'Graph-outputs'!CN$2)</f>
        <v>1547.1653362237755</v>
      </c>
      <c r="CO24">
        <f t="shared" si="46"/>
        <v>20</v>
      </c>
      <c r="CP24">
        <f>INDEX('Calcs-control3'!$G$170:$X$240, 'Graph-outputs'!$B24, 'Graph-outputs'!$BT$1)</f>
        <v>0</v>
      </c>
      <c r="CR24" s="19" t="str">
        <f t="shared" si="47"/>
        <v/>
      </c>
      <c r="CS24" t="str">
        <f t="shared" si="48"/>
        <v/>
      </c>
      <c r="CT24" s="20" t="str">
        <f t="shared" si="49"/>
        <v/>
      </c>
      <c r="CU24">
        <f>INDEX('Calcs-control3'!$AH$386:$AY$456,  'Graph-outputs'!$B24, 'Graph-outputs'!CU$2)</f>
        <v>1287.2588352542125</v>
      </c>
      <c r="CV24">
        <f t="shared" si="50"/>
        <v>20</v>
      </c>
      <c r="CW24">
        <f>INDEX('Calcs-control3'!$AH$170:$AY$240, 'Graph-outputs'!$B24, 'Graph-outputs'!$BT$1)</f>
        <v>0</v>
      </c>
      <c r="CY24">
        <v>21</v>
      </c>
      <c r="CZ24">
        <f t="shared" si="51"/>
        <v>20</v>
      </c>
      <c r="DA24">
        <f>IF(Settings!$M$5=1, 'Graph-outputs'!$DH24, 'Graph-outputs'!$DO24)</f>
        <v>16.524471673146945</v>
      </c>
      <c r="DC24">
        <f>IF(Settings!$M$5=1, 'Graph-outputs'!$DV24, 'Graph-outputs'!$EC24)</f>
        <v>10976.324893983778</v>
      </c>
      <c r="DE24" s="19" t="str">
        <f t="shared" si="52"/>
        <v/>
      </c>
      <c r="DF24" t="str">
        <f t="shared" si="53"/>
        <v/>
      </c>
      <c r="DG24" s="20" t="str">
        <f t="shared" si="54"/>
        <v/>
      </c>
      <c r="DH24">
        <f>INDEX('Calcs-control4'!$G$86:$X$156,  'Graph-outputs'!$B24, 'Graph-outputs'!DH$2)</f>
        <v>20.236228182524872</v>
      </c>
      <c r="DI24">
        <f t="shared" si="55"/>
        <v>20</v>
      </c>
      <c r="DJ24">
        <f>INDEX('Calcs-control4'!$G$170:$X$240, 'Graph-outputs'!$B24, 'Graph-outputs'!$DB$1)</f>
        <v>0.96578380434037503</v>
      </c>
      <c r="DL24" s="19" t="str">
        <f t="shared" si="56"/>
        <v/>
      </c>
      <c r="DM24" t="str">
        <f t="shared" si="57"/>
        <v/>
      </c>
      <c r="DN24" s="20" t="str">
        <f t="shared" si="58"/>
        <v/>
      </c>
      <c r="DO24">
        <f>INDEX('Calcs-control4'!$AH$86:$AY$156,  'Graph-outputs'!$B24, 'Graph-outputs'!DO$2)</f>
        <v>16.524471673146945</v>
      </c>
      <c r="DP24">
        <f t="shared" si="59"/>
        <v>20</v>
      </c>
      <c r="DQ24">
        <f>INDEX('Calcs-control4'!$AH$170:$AY$240, 'Graph-outputs'!$B24, 'Graph-outputs'!$DB$1)</f>
        <v>0.91964911660731186</v>
      </c>
      <c r="DS24" s="19" t="str">
        <f t="shared" si="60"/>
        <v/>
      </c>
      <c r="DT24" t="str">
        <f t="shared" si="61"/>
        <v/>
      </c>
      <c r="DU24" s="20" t="str">
        <f t="shared" si="62"/>
        <v/>
      </c>
      <c r="DV24">
        <f>INDEX('Calcs-control4'!$G$386:$X$456,  'Graph-outputs'!$B24, 'Graph-outputs'!DV$2)</f>
        <v>13587.487070565714</v>
      </c>
      <c r="DW24">
        <f t="shared" si="63"/>
        <v>20</v>
      </c>
      <c r="DX24">
        <f>INDEX('Calcs-control4'!$G$170:$X$240, 'Graph-outputs'!$B24, 'Graph-outputs'!$DB$1)</f>
        <v>0.96578380434037503</v>
      </c>
      <c r="DZ24" s="19" t="str">
        <f t="shared" si="64"/>
        <v/>
      </c>
      <c r="EA24" t="str">
        <f t="shared" si="65"/>
        <v/>
      </c>
      <c r="EB24" s="20" t="str">
        <f t="shared" si="66"/>
        <v/>
      </c>
      <c r="EC24">
        <f>INDEX('Calcs-control4'!$AH$386:$AY$456,  'Graph-outputs'!$B24, 'Graph-outputs'!EC$2)</f>
        <v>10976.324893983778</v>
      </c>
      <c r="ED24">
        <f t="shared" si="67"/>
        <v>20</v>
      </c>
      <c r="EE24">
        <f>INDEX('Calcs-control4'!$AH$170:$AY$240, 'Graph-outputs'!$B24, 'Graph-outputs'!$DB$1)</f>
        <v>0.91964911660731186</v>
      </c>
    </row>
    <row r="25" spans="1:135" x14ac:dyDescent="0.3">
      <c r="A25">
        <f t="shared" si="0"/>
        <v>21</v>
      </c>
      <c r="B25">
        <v>22</v>
      </c>
      <c r="C25">
        <f>IF(Settings!$M$5=1, 'Graph-outputs'!$J25, 'Graph-outputs'!$Q25)</f>
        <v>24.93680271455349</v>
      </c>
      <c r="E25">
        <f>IF(Settings!$M$5=1, 'Graph-outputs'!$X25, 'Graph-outputs'!$AE25)</f>
        <v>22314.268943558174</v>
      </c>
      <c r="G25" s="19" t="str">
        <f t="shared" si="1"/>
        <v/>
      </c>
      <c r="H25" t="str">
        <f t="shared" si="2"/>
        <v/>
      </c>
      <c r="I25" s="20" t="str">
        <f t="shared" si="3"/>
        <v/>
      </c>
      <c r="J25">
        <f>INDEX('Calcs-control1'!$G$86:$X$156,  'Graph-outputs'!$B25, 'Graph-outputs'!J$2)</f>
        <v>30.39555941116194</v>
      </c>
      <c r="K25">
        <f t="shared" si="4"/>
        <v>21</v>
      </c>
      <c r="L25">
        <f>INDEX('Calcs-control1'!$G$170:$X$240, 'Graph-outputs'!$B25, 'Graph-outputs'!$D$1)</f>
        <v>0.99868232180740213</v>
      </c>
      <c r="N25" s="19" t="str">
        <f t="shared" si="5"/>
        <v/>
      </c>
      <c r="O25" t="str">
        <f t="shared" si="6"/>
        <v/>
      </c>
      <c r="P25" s="20" t="str">
        <f t="shared" si="7"/>
        <v/>
      </c>
      <c r="Q25">
        <f>INDEX('Calcs-control1'!$AH$86:$AY$156,  'Graph-outputs'!$B25, 'Graph-outputs'!Q$2)</f>
        <v>24.93680271455349</v>
      </c>
      <c r="R25">
        <f t="shared" si="8"/>
        <v>21</v>
      </c>
      <c r="S25">
        <f>INDEX('Calcs-control1'!$AH$170:$AY$240, 'Graph-outputs'!$B25, 'Graph-outputs'!$Q$2)</f>
        <v>0.99537542126238809</v>
      </c>
      <c r="U25" s="19" t="str">
        <f t="shared" si="9"/>
        <v/>
      </c>
      <c r="V25" t="str">
        <f t="shared" si="10"/>
        <v/>
      </c>
      <c r="W25" s="20" t="str">
        <f t="shared" si="11"/>
        <v/>
      </c>
      <c r="X25">
        <f>INDEX('Calcs-control1'!$G$386:$X$456,  'Graph-outputs'!$B25, 'Graph-outputs'!X$2)</f>
        <v>27223.06709347482</v>
      </c>
      <c r="Y25">
        <f t="shared" si="12"/>
        <v>21</v>
      </c>
      <c r="Z25">
        <f>INDEX('Calcs-control1'!$G$170:$X$240, 'Graph-outputs'!$B25, 'Graph-outputs'!$J$2)</f>
        <v>0.99868232180740213</v>
      </c>
      <c r="AB25" s="19" t="str">
        <f t="shared" si="13"/>
        <v/>
      </c>
      <c r="AC25" t="str">
        <f t="shared" si="14"/>
        <v/>
      </c>
      <c r="AD25" s="20" t="str">
        <f t="shared" si="15"/>
        <v/>
      </c>
      <c r="AE25">
        <f>INDEX('Calcs-control1'!$AH$386:$AY$456,  'Graph-outputs'!$B25, 'Graph-outputs'!AE$2)</f>
        <v>22314.268943558174</v>
      </c>
      <c r="AF25">
        <f t="shared" si="16"/>
        <v>21</v>
      </c>
      <c r="AG25">
        <f>INDEX('Calcs-control1'!$AH$170:$AY$240, 'Graph-outputs'!$B25, 'Graph-outputs'!$Q$2)</f>
        <v>0.99537542126238809</v>
      </c>
      <c r="AI25">
        <v>22</v>
      </c>
      <c r="AJ25">
        <f t="shared" si="17"/>
        <v>21</v>
      </c>
      <c r="AK25">
        <f>IF(Settings!$M$5=1, 'Graph-outputs'!$AR25, 'Graph-outputs'!$AY25)</f>
        <v>16.633313556024977</v>
      </c>
      <c r="AM25">
        <f>IF(Settings!$M$5=1, 'Graph-outputs'!$BF25, 'Graph-outputs'!$BM25)</f>
        <v>10994.355311679292</v>
      </c>
      <c r="AO25" s="19" t="str">
        <f t="shared" si="18"/>
        <v/>
      </c>
      <c r="AP25" t="str">
        <f t="shared" si="19"/>
        <v/>
      </c>
      <c r="AQ25" s="20" t="str">
        <f t="shared" si="20"/>
        <v/>
      </c>
      <c r="AR25">
        <f>INDEX('Calcs-control2'!$G$86:$Y$156,  'Graph-outputs'!$B25, 'Graph-outputs'!AR$2)</f>
        <v>23.199122713119326</v>
      </c>
      <c r="AS25">
        <f t="shared" si="21"/>
        <v>21</v>
      </c>
      <c r="AT25">
        <f>INDEX('Calcs-control2'!$G$170:$X$240, 'Graph-outputs'!$B25, 'Graph-outputs'!$AL$1)</f>
        <v>0.94071403400153741</v>
      </c>
      <c r="AV25" s="19" t="str">
        <f t="shared" si="22"/>
        <v/>
      </c>
      <c r="AW25" t="str">
        <f t="shared" si="23"/>
        <v/>
      </c>
      <c r="AX25" s="20" t="str">
        <f t="shared" si="24"/>
        <v/>
      </c>
      <c r="AY25">
        <f>INDEX('Calcs-control2'!$AH$86:$AZ$156,  'Graph-outputs'!$B25, 'Graph-outputs'!AY$2)</f>
        <v>16.633313556024977</v>
      </c>
      <c r="AZ25">
        <f t="shared" si="25"/>
        <v>21</v>
      </c>
      <c r="BA25">
        <f>INDEX('Calcs-control2'!$AH$170:$AY$240, 'Graph-outputs'!$B25, 'Graph-outputs'!$AL$1)</f>
        <v>0.7315918625367861</v>
      </c>
      <c r="BC25" s="19" t="str">
        <f t="shared" si="26"/>
        <v/>
      </c>
      <c r="BD25" t="str">
        <f t="shared" si="27"/>
        <v/>
      </c>
      <c r="BE25" s="20" t="str">
        <f t="shared" si="28"/>
        <v/>
      </c>
      <c r="BF25">
        <f>INDEX('Calcs-control2'!$G$386:$X$456,  'Graph-outputs'!$B25, 'Graph-outputs'!BF$2)</f>
        <v>17008.001145663566</v>
      </c>
      <c r="BG25">
        <f t="shared" si="29"/>
        <v>21</v>
      </c>
      <c r="BH25">
        <f>INDEX('Calcs-control2'!$G$170:$X$240, 'Graph-outputs'!$B25, 'Graph-outputs'!$AL$1)</f>
        <v>0.94071403400153741</v>
      </c>
      <c r="BJ25" s="19" t="str">
        <f t="shared" si="30"/>
        <v/>
      </c>
      <c r="BK25" t="str">
        <f t="shared" si="31"/>
        <v/>
      </c>
      <c r="BL25" s="20" t="str">
        <f t="shared" si="32"/>
        <v/>
      </c>
      <c r="BM25">
        <f>INDEX('Calcs-control2'!$AH$386:$AY$456,  'Graph-outputs'!$B25, 'Graph-outputs'!BM$2)</f>
        <v>10994.355311679292</v>
      </c>
      <c r="BN25">
        <f t="shared" si="33"/>
        <v>21</v>
      </c>
      <c r="BO25">
        <f>INDEX('Calcs-control2'!$AH$170:$AY$240, 'Graph-outputs'!$B25, 'Graph-outputs'!$AL$1)</f>
        <v>0.7315918625367861</v>
      </c>
      <c r="BQ25">
        <v>22</v>
      </c>
      <c r="BR25">
        <f t="shared" si="34"/>
        <v>21</v>
      </c>
      <c r="BS25">
        <f>IF(Settings!$M$5=1, 'Graph-outputs'!$BZ25, 'Graph-outputs'!$CG25)</f>
        <v>11.315714730270512</v>
      </c>
      <c r="BU25">
        <f>IF(Settings!$M$5=1, 'Graph-outputs'!$CN25, 'Graph-outputs'!$CU25)</f>
        <v>1357.8857676324615</v>
      </c>
      <c r="BW25" s="19" t="str">
        <f t="shared" si="35"/>
        <v/>
      </c>
      <c r="BX25" t="str">
        <f t="shared" si="36"/>
        <v/>
      </c>
      <c r="BY25" s="20" t="str">
        <f t="shared" si="37"/>
        <v/>
      </c>
      <c r="BZ25">
        <f>INDEX('Calcs-control3'!$G$86:$Y$156,  'Graph-outputs'!$B25, 'Graph-outputs'!BZ$2)</f>
        <v>13.539038685488331</v>
      </c>
      <c r="CA25">
        <f t="shared" si="38"/>
        <v>21</v>
      </c>
      <c r="CB25">
        <f>INDEX('Calcs-control3'!$G$170:$X$240, 'Graph-outputs'!$B25, 'Graph-outputs'!$BT$1)</f>
        <v>0</v>
      </c>
      <c r="CD25" s="19" t="str">
        <f t="shared" si="39"/>
        <v/>
      </c>
      <c r="CE25" t="str">
        <f t="shared" si="40"/>
        <v/>
      </c>
      <c r="CF25" s="20" t="str">
        <f t="shared" si="41"/>
        <v/>
      </c>
      <c r="CG25">
        <f>INDEX('Calcs-control3'!$AH$86:$AZ$156,  'Graph-outputs'!$B25, 'Graph-outputs'!CG$2)</f>
        <v>11.315714730270512</v>
      </c>
      <c r="CH25">
        <f t="shared" si="42"/>
        <v>21</v>
      </c>
      <c r="CI25">
        <f>INDEX('Calcs-control3'!$AH$170:$AY$240, 'Graph-outputs'!$B25, 'Graph-outputs'!$BT$1)</f>
        <v>0</v>
      </c>
      <c r="CK25" s="19" t="str">
        <f t="shared" si="43"/>
        <v/>
      </c>
      <c r="CL25" t="str">
        <f t="shared" si="44"/>
        <v/>
      </c>
      <c r="CM25" s="20" t="str">
        <f t="shared" si="45"/>
        <v/>
      </c>
      <c r="CN25">
        <f>INDEX('Calcs-control3'!$G$386:$X$456,  'Graph-outputs'!$B25, 'Graph-outputs'!CN$2)</f>
        <v>1624.6846422585998</v>
      </c>
      <c r="CO25">
        <f t="shared" si="46"/>
        <v>21</v>
      </c>
      <c r="CP25">
        <f>INDEX('Calcs-control3'!$G$170:$X$240, 'Graph-outputs'!$B25, 'Graph-outputs'!$BT$1)</f>
        <v>0</v>
      </c>
      <c r="CR25" s="19" t="str">
        <f t="shared" si="47"/>
        <v/>
      </c>
      <c r="CS25" t="str">
        <f t="shared" si="48"/>
        <v/>
      </c>
      <c r="CT25" s="20" t="str">
        <f t="shared" si="49"/>
        <v/>
      </c>
      <c r="CU25">
        <f>INDEX('Calcs-control3'!$AH$386:$AY$456,  'Graph-outputs'!$B25, 'Graph-outputs'!CU$2)</f>
        <v>1357.8857676324615</v>
      </c>
      <c r="CV25">
        <f t="shared" si="50"/>
        <v>21</v>
      </c>
      <c r="CW25">
        <f>INDEX('Calcs-control3'!$AH$170:$AY$240, 'Graph-outputs'!$B25, 'Graph-outputs'!$BT$1)</f>
        <v>0</v>
      </c>
      <c r="CY25">
        <v>22</v>
      </c>
      <c r="CZ25">
        <f t="shared" si="51"/>
        <v>21</v>
      </c>
      <c r="DA25">
        <f>IF(Settings!$M$5=1, 'Graph-outputs'!$DH25, 'Graph-outputs'!$DO25)</f>
        <v>17.524229406091184</v>
      </c>
      <c r="DC25">
        <f>IF(Settings!$M$5=1, 'Graph-outputs'!$DV25, 'Graph-outputs'!$EC25)</f>
        <v>11685.533972067235</v>
      </c>
      <c r="DE25" s="19" t="str">
        <f t="shared" si="52"/>
        <v/>
      </c>
      <c r="DF25" t="str">
        <f t="shared" si="53"/>
        <v/>
      </c>
      <c r="DG25" s="20" t="str">
        <f t="shared" si="54"/>
        <v/>
      </c>
      <c r="DH25">
        <f>INDEX('Calcs-control4'!$G$86:$X$156,  'Graph-outputs'!$B25, 'Graph-outputs'!DH$2)</f>
        <v>21.360346879466153</v>
      </c>
      <c r="DI25">
        <f t="shared" si="55"/>
        <v>21</v>
      </c>
      <c r="DJ25">
        <f>INDEX('Calcs-control4'!$G$170:$X$240, 'Graph-outputs'!$B25, 'Graph-outputs'!$DB$1)</f>
        <v>0.97357919444498442</v>
      </c>
      <c r="DL25" s="19" t="str">
        <f t="shared" si="56"/>
        <v/>
      </c>
      <c r="DM25" t="str">
        <f t="shared" si="57"/>
        <v/>
      </c>
      <c r="DN25" s="20" t="str">
        <f t="shared" si="58"/>
        <v/>
      </c>
      <c r="DO25">
        <f>INDEX('Calcs-control4'!$AH$86:$AY$156,  'Graph-outputs'!$B25, 'Graph-outputs'!DO$2)</f>
        <v>17.524229406091184</v>
      </c>
      <c r="DP25">
        <f t="shared" si="59"/>
        <v>21</v>
      </c>
      <c r="DQ25">
        <f>INDEX('Calcs-control4'!$AH$170:$AY$240, 'Graph-outputs'!$B25, 'Graph-outputs'!$DB$1)</f>
        <v>0.93615496571664525</v>
      </c>
      <c r="DS25" s="19" t="str">
        <f t="shared" si="60"/>
        <v/>
      </c>
      <c r="DT25" t="str">
        <f t="shared" si="61"/>
        <v/>
      </c>
      <c r="DU25" s="20" t="str">
        <f t="shared" si="62"/>
        <v/>
      </c>
      <c r="DV25">
        <f>INDEX('Calcs-control4'!$G$386:$X$456,  'Graph-outputs'!$B25, 'Graph-outputs'!DV$2)</f>
        <v>14368.245349144448</v>
      </c>
      <c r="DW25">
        <f t="shared" si="63"/>
        <v>21</v>
      </c>
      <c r="DX25">
        <f>INDEX('Calcs-control4'!$G$170:$X$240, 'Graph-outputs'!$B25, 'Graph-outputs'!$DB$1)</f>
        <v>0.97357919444498442</v>
      </c>
      <c r="DZ25" s="19" t="str">
        <f t="shared" si="64"/>
        <v/>
      </c>
      <c r="EA25" t="str">
        <f t="shared" si="65"/>
        <v/>
      </c>
      <c r="EB25" s="20" t="str">
        <f t="shared" si="66"/>
        <v/>
      </c>
      <c r="EC25">
        <f>INDEX('Calcs-control4'!$AH$386:$AY$456,  'Graph-outputs'!$B25, 'Graph-outputs'!EC$2)</f>
        <v>11685.533972067235</v>
      </c>
      <c r="ED25">
        <f t="shared" si="67"/>
        <v>21</v>
      </c>
      <c r="EE25">
        <f>INDEX('Calcs-control4'!$AH$170:$AY$240, 'Graph-outputs'!$B25, 'Graph-outputs'!$DB$1)</f>
        <v>0.93615496571664525</v>
      </c>
    </row>
    <row r="26" spans="1:135" x14ac:dyDescent="0.3">
      <c r="A26">
        <f t="shared" si="0"/>
        <v>22</v>
      </c>
      <c r="B26">
        <v>23</v>
      </c>
      <c r="C26">
        <f>IF(Settings!$M$5=1, 'Graph-outputs'!$J26, 'Graph-outputs'!$Q26)</f>
        <v>26.424609913708228</v>
      </c>
      <c r="E26">
        <f>IF(Settings!$M$5=1, 'Graph-outputs'!$X26, 'Graph-outputs'!$AE26)</f>
        <v>23654.106792901719</v>
      </c>
      <c r="G26" s="19" t="str">
        <f t="shared" si="1"/>
        <v/>
      </c>
      <c r="H26" t="str">
        <f t="shared" si="2"/>
        <v/>
      </c>
      <c r="I26" s="20" t="str">
        <f t="shared" si="3"/>
        <v/>
      </c>
      <c r="J26">
        <f>INDEX('Calcs-control1'!$G$86:$X$156,  'Graph-outputs'!$B26, 'Graph-outputs'!J$2)</f>
        <v>31.978083240896805</v>
      </c>
      <c r="K26">
        <f t="shared" si="4"/>
        <v>22</v>
      </c>
      <c r="L26">
        <f>INDEX('Calcs-control1'!$G$170:$X$240, 'Graph-outputs'!$B26, 'Graph-outputs'!$D$1)</f>
        <v>0.99908433915370198</v>
      </c>
      <c r="N26" s="19" t="str">
        <f t="shared" si="5"/>
        <v/>
      </c>
      <c r="O26" t="str">
        <f t="shared" si="6"/>
        <v/>
      </c>
      <c r="P26" s="20" t="str">
        <f t="shared" si="7"/>
        <v/>
      </c>
      <c r="Q26">
        <f>INDEX('Calcs-control1'!$AH$86:$AY$156,  'Graph-outputs'!$B26, 'Graph-outputs'!Q$2)</f>
        <v>26.424609913708228</v>
      </c>
      <c r="R26">
        <f t="shared" si="8"/>
        <v>22</v>
      </c>
      <c r="S26">
        <f>INDEX('Calcs-control1'!$AH$170:$AY$240, 'Graph-outputs'!$B26, 'Graph-outputs'!$Q$2)</f>
        <v>0.99671558147462347</v>
      </c>
      <c r="U26" s="19" t="str">
        <f t="shared" si="9"/>
        <v/>
      </c>
      <c r="V26" t="str">
        <f t="shared" si="10"/>
        <v/>
      </c>
      <c r="W26" s="20" t="str">
        <f t="shared" si="11"/>
        <v/>
      </c>
      <c r="X26">
        <f>INDEX('Calcs-control1'!$G$386:$X$456,  'Graph-outputs'!$B26, 'Graph-outputs'!X$2)</f>
        <v>28643.502678107114</v>
      </c>
      <c r="Y26">
        <f t="shared" si="12"/>
        <v>22</v>
      </c>
      <c r="Z26">
        <f>INDEX('Calcs-control1'!$G$170:$X$240, 'Graph-outputs'!$B26, 'Graph-outputs'!$J$2)</f>
        <v>0.99908433915370198</v>
      </c>
      <c r="AB26" s="19" t="str">
        <f t="shared" si="13"/>
        <v/>
      </c>
      <c r="AC26" t="str">
        <f t="shared" si="14"/>
        <v/>
      </c>
      <c r="AD26" s="20" t="str">
        <f t="shared" si="15"/>
        <v/>
      </c>
      <c r="AE26">
        <f>INDEX('Calcs-control1'!$AH$386:$AY$456,  'Graph-outputs'!$B26, 'Graph-outputs'!AE$2)</f>
        <v>23654.106792901719</v>
      </c>
      <c r="AF26">
        <f t="shared" si="16"/>
        <v>22</v>
      </c>
      <c r="AG26">
        <f>INDEX('Calcs-control1'!$AH$170:$AY$240, 'Graph-outputs'!$B26, 'Graph-outputs'!$Q$2)</f>
        <v>0.99671558147462347</v>
      </c>
      <c r="AI26">
        <v>23</v>
      </c>
      <c r="AJ26">
        <f t="shared" si="17"/>
        <v>22</v>
      </c>
      <c r="AK26">
        <f>IF(Settings!$M$5=1, 'Graph-outputs'!$AR26, 'Graph-outputs'!$AY26)</f>
        <v>18.355819908439351</v>
      </c>
      <c r="AM26">
        <f>IF(Settings!$M$5=1, 'Graph-outputs'!$BF26, 'Graph-outputs'!$BM26)</f>
        <v>12688.917781316488</v>
      </c>
      <c r="AO26" s="19" t="str">
        <f t="shared" si="18"/>
        <v/>
      </c>
      <c r="AP26" t="str">
        <f t="shared" si="19"/>
        <v/>
      </c>
      <c r="AQ26" s="20" t="str">
        <f t="shared" si="20"/>
        <v/>
      </c>
      <c r="AR26">
        <f>INDEX('Calcs-control2'!$G$86:$Y$156,  'Graph-outputs'!$B26, 'Graph-outputs'!AR$2)</f>
        <v>25.216863923023503</v>
      </c>
      <c r="AS26">
        <f t="shared" si="21"/>
        <v>22</v>
      </c>
      <c r="AT26">
        <f>INDEX('Calcs-control2'!$G$170:$X$240, 'Graph-outputs'!$B26, 'Graph-outputs'!$AL$1)</f>
        <v>0.96272614514515287</v>
      </c>
      <c r="AV26" s="19" t="str">
        <f t="shared" si="22"/>
        <v/>
      </c>
      <c r="AW26" t="str">
        <f t="shared" si="23"/>
        <v/>
      </c>
      <c r="AX26" s="20" t="str">
        <f t="shared" si="24"/>
        <v/>
      </c>
      <c r="AY26">
        <f>INDEX('Calcs-control2'!$AH$86:$AZ$156,  'Graph-outputs'!$B26, 'Graph-outputs'!AY$2)</f>
        <v>18.355819908439351</v>
      </c>
      <c r="AZ26">
        <f t="shared" si="25"/>
        <v>22</v>
      </c>
      <c r="BA26">
        <f>INDEX('Calcs-control2'!$AH$170:$AY$240, 'Graph-outputs'!$B26, 'Graph-outputs'!$AL$1)</f>
        <v>0.8193913994395331</v>
      </c>
      <c r="BC26" s="19" t="str">
        <f t="shared" si="26"/>
        <v/>
      </c>
      <c r="BD26" t="str">
        <f t="shared" si="27"/>
        <v/>
      </c>
      <c r="BE26" s="20" t="str">
        <f t="shared" si="28"/>
        <v/>
      </c>
      <c r="BF26">
        <f>INDEX('Calcs-control2'!$G$386:$X$456,  'Graph-outputs'!$B26, 'Graph-outputs'!BF$2)</f>
        <v>18678.77158314794</v>
      </c>
      <c r="BG26">
        <f t="shared" si="29"/>
        <v>22</v>
      </c>
      <c r="BH26">
        <f>INDEX('Calcs-control2'!$G$170:$X$240, 'Graph-outputs'!$B26, 'Graph-outputs'!$AL$1)</f>
        <v>0.96272614514515287</v>
      </c>
      <c r="BJ26" s="19" t="str">
        <f t="shared" si="30"/>
        <v/>
      </c>
      <c r="BK26" t="str">
        <f t="shared" si="31"/>
        <v/>
      </c>
      <c r="BL26" s="20" t="str">
        <f t="shared" si="32"/>
        <v/>
      </c>
      <c r="BM26">
        <f>INDEX('Calcs-control2'!$AH$386:$AY$456,  'Graph-outputs'!$B26, 'Graph-outputs'!BM$2)</f>
        <v>12688.917781316488</v>
      </c>
      <c r="BN26">
        <f t="shared" si="33"/>
        <v>22</v>
      </c>
      <c r="BO26">
        <f>INDEX('Calcs-control2'!$AH$170:$AY$240, 'Graph-outputs'!$B26, 'Graph-outputs'!$AL$1)</f>
        <v>0.8193913994395331</v>
      </c>
      <c r="BQ26">
        <v>23</v>
      </c>
      <c r="BR26">
        <f t="shared" si="34"/>
        <v>22</v>
      </c>
      <c r="BS26">
        <f>IF(Settings!$M$5=1, 'Graph-outputs'!$BZ26, 'Graph-outputs'!$CG26)</f>
        <v>11.927066394504777</v>
      </c>
      <c r="BU26">
        <f>IF(Settings!$M$5=1, 'Graph-outputs'!$CN26, 'Graph-outputs'!$CU26)</f>
        <v>1431.2479673405733</v>
      </c>
      <c r="BW26" s="19" t="str">
        <f t="shared" si="35"/>
        <v/>
      </c>
      <c r="BX26" t="str">
        <f t="shared" si="36"/>
        <v/>
      </c>
      <c r="BY26" s="20" t="str">
        <f t="shared" si="37"/>
        <v/>
      </c>
      <c r="BZ26">
        <f>INDEX('Calcs-control3'!$G$86:$Y$156,  'Graph-outputs'!$B26, 'Graph-outputs'!BZ$2)</f>
        <v>14.173841639836047</v>
      </c>
      <c r="CA26">
        <f t="shared" si="38"/>
        <v>22</v>
      </c>
      <c r="CB26">
        <f>INDEX('Calcs-control3'!$G$170:$X$240, 'Graph-outputs'!$B26, 'Graph-outputs'!$BT$1)</f>
        <v>0</v>
      </c>
      <c r="CD26" s="19" t="str">
        <f t="shared" si="39"/>
        <v/>
      </c>
      <c r="CE26" t="str">
        <f t="shared" si="40"/>
        <v/>
      </c>
      <c r="CF26" s="20" t="str">
        <f t="shared" si="41"/>
        <v/>
      </c>
      <c r="CG26">
        <f>INDEX('Calcs-control3'!$AH$86:$AZ$156,  'Graph-outputs'!$B26, 'Graph-outputs'!CG$2)</f>
        <v>11.927066394504777</v>
      </c>
      <c r="CH26">
        <f t="shared" si="42"/>
        <v>22</v>
      </c>
      <c r="CI26">
        <f>INDEX('Calcs-control3'!$AH$170:$AY$240, 'Graph-outputs'!$B26, 'Graph-outputs'!$BT$1)</f>
        <v>0</v>
      </c>
      <c r="CK26" s="19" t="str">
        <f t="shared" si="43"/>
        <v/>
      </c>
      <c r="CL26" t="str">
        <f t="shared" si="44"/>
        <v/>
      </c>
      <c r="CM26" s="20" t="str">
        <f t="shared" si="45"/>
        <v/>
      </c>
      <c r="CN26">
        <f>INDEX('Calcs-control3'!$G$386:$X$456,  'Graph-outputs'!$B26, 'Graph-outputs'!CN$2)</f>
        <v>1700.8609967803256</v>
      </c>
      <c r="CO26">
        <f t="shared" si="46"/>
        <v>22</v>
      </c>
      <c r="CP26">
        <f>INDEX('Calcs-control3'!$G$170:$X$240, 'Graph-outputs'!$B26, 'Graph-outputs'!$BT$1)</f>
        <v>0</v>
      </c>
      <c r="CR26" s="19" t="str">
        <f t="shared" si="47"/>
        <v/>
      </c>
      <c r="CS26" t="str">
        <f t="shared" si="48"/>
        <v/>
      </c>
      <c r="CT26" s="20" t="str">
        <f t="shared" si="49"/>
        <v/>
      </c>
      <c r="CU26">
        <f>INDEX('Calcs-control3'!$AH$386:$AY$456,  'Graph-outputs'!$B26, 'Graph-outputs'!CU$2)</f>
        <v>1431.2479673405733</v>
      </c>
      <c r="CV26">
        <f t="shared" si="50"/>
        <v>22</v>
      </c>
      <c r="CW26">
        <f>INDEX('Calcs-control3'!$AH$170:$AY$240, 'Graph-outputs'!$B26, 'Graph-outputs'!$BT$1)</f>
        <v>0</v>
      </c>
      <c r="CY26">
        <v>23</v>
      </c>
      <c r="CZ26">
        <f t="shared" si="51"/>
        <v>22</v>
      </c>
      <c r="DA26">
        <f>IF(Settings!$M$5=1, 'Graph-outputs'!$DH26, 'Graph-outputs'!$DO26)</f>
        <v>18.569779429823988</v>
      </c>
      <c r="DC26">
        <f>IF(Settings!$M$5=1, 'Graph-outputs'!$DV26, 'Graph-outputs'!$EC26)</f>
        <v>12422.26213087356</v>
      </c>
      <c r="DE26" s="19" t="str">
        <f t="shared" si="52"/>
        <v/>
      </c>
      <c r="DF26" t="str">
        <f t="shared" si="53"/>
        <v/>
      </c>
      <c r="DG26" s="20" t="str">
        <f t="shared" si="54"/>
        <v/>
      </c>
      <c r="DH26">
        <f>INDEX('Calcs-control4'!$G$86:$X$156,  'Graph-outputs'!$B26, 'Graph-outputs'!DH$2)</f>
        <v>22.472458602461604</v>
      </c>
      <c r="DI26">
        <f t="shared" si="55"/>
        <v>22</v>
      </c>
      <c r="DJ26">
        <f>INDEX('Calcs-control4'!$G$170:$X$240, 'Graph-outputs'!$B26, 'Graph-outputs'!$DB$1)</f>
        <v>0.97954216184966802</v>
      </c>
      <c r="DL26" s="19" t="str">
        <f t="shared" si="56"/>
        <v/>
      </c>
      <c r="DM26" t="str">
        <f t="shared" si="57"/>
        <v/>
      </c>
      <c r="DN26" s="20" t="str">
        <f t="shared" si="58"/>
        <v/>
      </c>
      <c r="DO26">
        <f>INDEX('Calcs-control4'!$AH$86:$AY$156,  'Graph-outputs'!$B26, 'Graph-outputs'!DO$2)</f>
        <v>18.569779429823988</v>
      </c>
      <c r="DP26">
        <f t="shared" si="59"/>
        <v>22</v>
      </c>
      <c r="DQ26">
        <f>INDEX('Calcs-control4'!$AH$170:$AY$240, 'Graph-outputs'!$B26, 'Graph-outputs'!$DB$1)</f>
        <v>0.94980164273307244</v>
      </c>
      <c r="DS26" s="19" t="str">
        <f t="shared" si="60"/>
        <v/>
      </c>
      <c r="DT26" t="str">
        <f t="shared" si="61"/>
        <v/>
      </c>
      <c r="DU26" s="20" t="str">
        <f t="shared" si="62"/>
        <v/>
      </c>
      <c r="DV26">
        <f>INDEX('Calcs-control4'!$G$386:$X$456,  'Graph-outputs'!$B26, 'Graph-outputs'!DV$2)</f>
        <v>15137.222526021416</v>
      </c>
      <c r="DW26">
        <f t="shared" si="63"/>
        <v>22</v>
      </c>
      <c r="DX26">
        <f>INDEX('Calcs-control4'!$G$170:$X$240, 'Graph-outputs'!$B26, 'Graph-outputs'!$DB$1)</f>
        <v>0.97954216184966802</v>
      </c>
      <c r="DZ26" s="19" t="str">
        <f t="shared" si="64"/>
        <v/>
      </c>
      <c r="EA26" t="str">
        <f t="shared" si="65"/>
        <v/>
      </c>
      <c r="EB26" s="20" t="str">
        <f t="shared" si="66"/>
        <v/>
      </c>
      <c r="EC26">
        <f>INDEX('Calcs-control4'!$AH$386:$AY$456,  'Graph-outputs'!$B26, 'Graph-outputs'!EC$2)</f>
        <v>12422.26213087356</v>
      </c>
      <c r="ED26">
        <f t="shared" si="67"/>
        <v>22</v>
      </c>
      <c r="EE26">
        <f>INDEX('Calcs-control4'!$AH$170:$AY$240, 'Graph-outputs'!$B26, 'Graph-outputs'!$DB$1)</f>
        <v>0.94980164273307244</v>
      </c>
    </row>
    <row r="27" spans="1:135" x14ac:dyDescent="0.3">
      <c r="A27">
        <f t="shared" si="0"/>
        <v>23</v>
      </c>
      <c r="B27">
        <v>24</v>
      </c>
      <c r="C27">
        <f>IF(Settings!$M$5=1, 'Graph-outputs'!$J27, 'Graph-outputs'!$Q27)</f>
        <v>27.978132587396377</v>
      </c>
      <c r="E27">
        <f>IF(Settings!$M$5=1, 'Graph-outputs'!$X27, 'Graph-outputs'!$AE27)</f>
        <v>25051.375526892989</v>
      </c>
      <c r="G27" s="19" t="str">
        <f t="shared" si="1"/>
        <v/>
      </c>
      <c r="H27" t="str">
        <f t="shared" si="2"/>
        <v/>
      </c>
      <c r="I27" s="20" t="str">
        <f t="shared" si="3"/>
        <v/>
      </c>
      <c r="J27">
        <f>INDEX('Calcs-control1'!$G$86:$X$156,  'Graph-outputs'!$B27, 'Graph-outputs'!J$2)</f>
        <v>33.542059329402257</v>
      </c>
      <c r="K27">
        <f t="shared" si="4"/>
        <v>23</v>
      </c>
      <c r="L27">
        <f>INDEX('Calcs-control1'!$G$170:$X$240, 'Graph-outputs'!$B27, 'Graph-outputs'!$D$1)</f>
        <v>0.99936098269165452</v>
      </c>
      <c r="N27" s="19" t="str">
        <f t="shared" si="5"/>
        <v/>
      </c>
      <c r="O27" t="str">
        <f t="shared" si="6"/>
        <v/>
      </c>
      <c r="P27" s="20" t="str">
        <f t="shared" si="7"/>
        <v/>
      </c>
      <c r="Q27">
        <f>INDEX('Calcs-control1'!$AH$86:$AY$156,  'Graph-outputs'!$B27, 'Graph-outputs'!Q$2)</f>
        <v>27.978132587396377</v>
      </c>
      <c r="R27">
        <f t="shared" si="8"/>
        <v>23</v>
      </c>
      <c r="S27">
        <f>INDEX('Calcs-control1'!$AH$170:$AY$240, 'Graph-outputs'!$B27, 'Graph-outputs'!$Q$2)</f>
        <v>0.99770236711552363</v>
      </c>
      <c r="U27" s="19" t="str">
        <f t="shared" si="9"/>
        <v/>
      </c>
      <c r="V27" t="str">
        <f t="shared" si="10"/>
        <v/>
      </c>
      <c r="W27" s="20" t="str">
        <f t="shared" si="11"/>
        <v/>
      </c>
      <c r="X27">
        <f>INDEX('Calcs-control1'!$G$386:$X$456,  'Graph-outputs'!$B27, 'Graph-outputs'!X$2)</f>
        <v>30046.618941907724</v>
      </c>
      <c r="Y27">
        <f t="shared" si="12"/>
        <v>23</v>
      </c>
      <c r="Z27">
        <f>INDEX('Calcs-control1'!$G$170:$X$240, 'Graph-outputs'!$B27, 'Graph-outputs'!$J$2)</f>
        <v>0.99936098269165452</v>
      </c>
      <c r="AB27" s="19" t="str">
        <f t="shared" si="13"/>
        <v/>
      </c>
      <c r="AC27" t="str">
        <f t="shared" si="14"/>
        <v/>
      </c>
      <c r="AD27" s="20" t="str">
        <f t="shared" si="15"/>
        <v/>
      </c>
      <c r="AE27">
        <f>INDEX('Calcs-control1'!$AH$386:$AY$456,  'Graph-outputs'!$B27, 'Graph-outputs'!AE$2)</f>
        <v>25051.375526892989</v>
      </c>
      <c r="AF27">
        <f t="shared" si="16"/>
        <v>23</v>
      </c>
      <c r="AG27">
        <f>INDEX('Calcs-control1'!$AH$170:$AY$240, 'Graph-outputs'!$B27, 'Graph-outputs'!$Q$2)</f>
        <v>0.99770236711552363</v>
      </c>
      <c r="AI27">
        <v>24</v>
      </c>
      <c r="AJ27">
        <f t="shared" si="17"/>
        <v>23</v>
      </c>
      <c r="AK27">
        <f>IF(Settings!$M$5=1, 'Graph-outputs'!$AR27, 'Graph-outputs'!$AY27)</f>
        <v>20.210299383702097</v>
      </c>
      <c r="AM27">
        <f>IF(Settings!$M$5=1, 'Graph-outputs'!$BF27, 'Graph-outputs'!$BM27)</f>
        <v>14408.140603061851</v>
      </c>
      <c r="AO27" s="19" t="str">
        <f t="shared" si="18"/>
        <v/>
      </c>
      <c r="AP27" t="str">
        <f t="shared" si="19"/>
        <v/>
      </c>
      <c r="AQ27" s="20" t="str">
        <f t="shared" si="20"/>
        <v/>
      </c>
      <c r="AR27">
        <f>INDEX('Calcs-control2'!$G$86:$Y$156,  'Graph-outputs'!$B27, 'Graph-outputs'!AR$2)</f>
        <v>27.253362501339865</v>
      </c>
      <c r="AS27">
        <f t="shared" si="21"/>
        <v>23</v>
      </c>
      <c r="AT27">
        <f>INDEX('Calcs-control2'!$G$170:$X$240, 'Graph-outputs'!$B27, 'Graph-outputs'!$AL$1)</f>
        <v>0.97666632804500564</v>
      </c>
      <c r="AV27" s="19" t="str">
        <f t="shared" si="22"/>
        <v/>
      </c>
      <c r="AW27" t="str">
        <f t="shared" si="23"/>
        <v/>
      </c>
      <c r="AX27" s="20">
        <f t="shared" si="24"/>
        <v>90</v>
      </c>
      <c r="AY27">
        <f>INDEX('Calcs-control2'!$AH$86:$AZ$156,  'Graph-outputs'!$B27, 'Graph-outputs'!AY$2)</f>
        <v>20.210299383702097</v>
      </c>
      <c r="AZ27">
        <f t="shared" si="25"/>
        <v>23</v>
      </c>
      <c r="BA27">
        <f>INDEX('Calcs-control2'!$AH$170:$AY$240, 'Graph-outputs'!$B27, 'Graph-outputs'!$AL$1)</f>
        <v>0.88210410577876996</v>
      </c>
      <c r="BC27" s="19" t="str">
        <f t="shared" si="26"/>
        <v/>
      </c>
      <c r="BD27" t="str">
        <f t="shared" si="27"/>
        <v/>
      </c>
      <c r="BE27" s="20" t="str">
        <f t="shared" si="28"/>
        <v/>
      </c>
      <c r="BF27">
        <f>INDEX('Calcs-control2'!$G$386:$X$456,  'Graph-outputs'!$B27, 'Graph-outputs'!BF$2)</f>
        <v>20318.329120484486</v>
      </c>
      <c r="BG27">
        <f t="shared" si="29"/>
        <v>23</v>
      </c>
      <c r="BH27">
        <f>INDEX('Calcs-control2'!$G$170:$X$240, 'Graph-outputs'!$B27, 'Graph-outputs'!$AL$1)</f>
        <v>0.97666632804500564</v>
      </c>
      <c r="BJ27" s="19" t="str">
        <f t="shared" si="30"/>
        <v/>
      </c>
      <c r="BK27" t="str">
        <f t="shared" si="31"/>
        <v/>
      </c>
      <c r="BL27" s="20">
        <f t="shared" si="32"/>
        <v>90</v>
      </c>
      <c r="BM27">
        <f>INDEX('Calcs-control2'!$AH$386:$AY$456,  'Graph-outputs'!$B27, 'Graph-outputs'!BM$2)</f>
        <v>14408.140603061851</v>
      </c>
      <c r="BN27">
        <f t="shared" si="33"/>
        <v>23</v>
      </c>
      <c r="BO27">
        <f>INDEX('Calcs-control2'!$AH$170:$AY$240, 'Graph-outputs'!$B27, 'Graph-outputs'!$AL$1)</f>
        <v>0.88210410577876996</v>
      </c>
      <c r="BQ27">
        <v>24</v>
      </c>
      <c r="BR27">
        <f t="shared" si="34"/>
        <v>23</v>
      </c>
      <c r="BS27">
        <f>IF(Settings!$M$5=1, 'Graph-outputs'!$BZ27, 'Graph-outputs'!$CG27)</f>
        <v>12.561044579442635</v>
      </c>
      <c r="BU27">
        <f>IF(Settings!$M$5=1, 'Graph-outputs'!$CN27, 'Graph-outputs'!$CU27)</f>
        <v>1507.3253495331162</v>
      </c>
      <c r="BW27" s="19" t="str">
        <f t="shared" si="35"/>
        <v/>
      </c>
      <c r="BX27" t="str">
        <f t="shared" si="36"/>
        <v/>
      </c>
      <c r="BY27" s="20" t="str">
        <f t="shared" si="37"/>
        <v/>
      </c>
      <c r="BZ27">
        <f>INDEX('Calcs-control3'!$G$86:$Y$156,  'Graph-outputs'!$B27, 'Graph-outputs'!BZ$2)</f>
        <v>14.79712625806618</v>
      </c>
      <c r="CA27">
        <f t="shared" si="38"/>
        <v>23</v>
      </c>
      <c r="CB27">
        <f>INDEX('Calcs-control3'!$G$170:$X$240, 'Graph-outputs'!$B27, 'Graph-outputs'!$BT$1)</f>
        <v>0</v>
      </c>
      <c r="CD27" s="19" t="str">
        <f t="shared" si="39"/>
        <v/>
      </c>
      <c r="CE27" t="str">
        <f t="shared" si="40"/>
        <v/>
      </c>
      <c r="CF27" s="20" t="str">
        <f t="shared" si="41"/>
        <v/>
      </c>
      <c r="CG27">
        <f>INDEX('Calcs-control3'!$AH$86:$AZ$156,  'Graph-outputs'!$B27, 'Graph-outputs'!CG$2)</f>
        <v>12.561044579442635</v>
      </c>
      <c r="CH27">
        <f t="shared" si="42"/>
        <v>23</v>
      </c>
      <c r="CI27">
        <f>INDEX('Calcs-control3'!$AH$170:$AY$240, 'Graph-outputs'!$B27, 'Graph-outputs'!$BT$1)</f>
        <v>0</v>
      </c>
      <c r="CK27" s="19" t="str">
        <f t="shared" si="43"/>
        <v/>
      </c>
      <c r="CL27" t="str">
        <f t="shared" si="44"/>
        <v/>
      </c>
      <c r="CM27" s="20" t="str">
        <f t="shared" si="45"/>
        <v/>
      </c>
      <c r="CN27">
        <f>INDEX('Calcs-control3'!$G$386:$X$456,  'Graph-outputs'!$B27, 'Graph-outputs'!CN$2)</f>
        <v>1775.6551509679416</v>
      </c>
      <c r="CO27">
        <f t="shared" si="46"/>
        <v>23</v>
      </c>
      <c r="CP27">
        <f>INDEX('Calcs-control3'!$G$170:$X$240, 'Graph-outputs'!$B27, 'Graph-outputs'!$BT$1)</f>
        <v>0</v>
      </c>
      <c r="CR27" s="19" t="str">
        <f t="shared" si="47"/>
        <v/>
      </c>
      <c r="CS27" t="str">
        <f t="shared" si="48"/>
        <v/>
      </c>
      <c r="CT27" s="20" t="str">
        <f t="shared" si="49"/>
        <v/>
      </c>
      <c r="CU27">
        <f>INDEX('Calcs-control3'!$AH$386:$AY$456,  'Graph-outputs'!$B27, 'Graph-outputs'!CU$2)</f>
        <v>1507.3253495331162</v>
      </c>
      <c r="CV27">
        <f t="shared" si="50"/>
        <v>23</v>
      </c>
      <c r="CW27">
        <f>INDEX('Calcs-control3'!$AH$170:$AY$240, 'Graph-outputs'!$B27, 'Graph-outputs'!$BT$1)</f>
        <v>0</v>
      </c>
      <c r="CY27">
        <v>24</v>
      </c>
      <c r="CZ27">
        <f t="shared" si="51"/>
        <v>23</v>
      </c>
      <c r="DA27">
        <f>IF(Settings!$M$5=1, 'Graph-outputs'!$DH27, 'Graph-outputs'!$DO27)</f>
        <v>19.661510716826022</v>
      </c>
      <c r="DC27">
        <f>IF(Settings!$M$5=1, 'Graph-outputs'!$DV27, 'Graph-outputs'!$EC27)</f>
        <v>13186.765511059604</v>
      </c>
      <c r="DE27" s="19" t="str">
        <f t="shared" si="52"/>
        <v/>
      </c>
      <c r="DF27" t="str">
        <f t="shared" si="53"/>
        <v/>
      </c>
      <c r="DG27" s="20" t="str">
        <f t="shared" si="54"/>
        <v/>
      </c>
      <c r="DH27">
        <f>INDEX('Calcs-control4'!$G$86:$X$156,  'Graph-outputs'!$B27, 'Graph-outputs'!DH$2)</f>
        <v>23.571535981159208</v>
      </c>
      <c r="DI27">
        <f t="shared" si="55"/>
        <v>23</v>
      </c>
      <c r="DJ27">
        <f>INDEX('Calcs-control4'!$G$170:$X$240, 'Graph-outputs'!$B27, 'Graph-outputs'!$DB$1)</f>
        <v>0.98411177457491361</v>
      </c>
      <c r="DL27" s="19" t="str">
        <f t="shared" si="56"/>
        <v/>
      </c>
      <c r="DM27" t="str">
        <f t="shared" si="57"/>
        <v/>
      </c>
      <c r="DN27" s="20" t="str">
        <f t="shared" si="58"/>
        <v/>
      </c>
      <c r="DO27">
        <f>INDEX('Calcs-control4'!$AH$86:$AY$156,  'Graph-outputs'!$B27, 'Graph-outputs'!DO$2)</f>
        <v>19.661510716826022</v>
      </c>
      <c r="DP27">
        <f t="shared" si="59"/>
        <v>23</v>
      </c>
      <c r="DQ27">
        <f>INDEX('Calcs-control4'!$AH$170:$AY$240, 'Graph-outputs'!$B27, 'Graph-outputs'!$DB$1)</f>
        <v>0.96094838993141518</v>
      </c>
      <c r="DS27" s="19" t="str">
        <f t="shared" si="60"/>
        <v/>
      </c>
      <c r="DT27" t="str">
        <f t="shared" si="61"/>
        <v/>
      </c>
      <c r="DU27" s="20" t="str">
        <f t="shared" si="62"/>
        <v/>
      </c>
      <c r="DV27">
        <f>INDEX('Calcs-control4'!$G$386:$X$456,  'Graph-outputs'!$B27, 'Graph-outputs'!DV$2)</f>
        <v>15894.353210642121</v>
      </c>
      <c r="DW27">
        <f t="shared" si="63"/>
        <v>23</v>
      </c>
      <c r="DX27">
        <f>INDEX('Calcs-control4'!$G$170:$X$240, 'Graph-outputs'!$B27, 'Graph-outputs'!$DB$1)</f>
        <v>0.98411177457491361</v>
      </c>
      <c r="DZ27" s="19" t="str">
        <f t="shared" si="64"/>
        <v/>
      </c>
      <c r="EA27" t="str">
        <f t="shared" si="65"/>
        <v/>
      </c>
      <c r="EB27" s="20" t="str">
        <f t="shared" si="66"/>
        <v/>
      </c>
      <c r="EC27">
        <f>INDEX('Calcs-control4'!$AH$386:$AY$456,  'Graph-outputs'!$B27, 'Graph-outputs'!EC$2)</f>
        <v>13186.765511059604</v>
      </c>
      <c r="ED27">
        <f t="shared" si="67"/>
        <v>23</v>
      </c>
      <c r="EE27">
        <f>INDEX('Calcs-control4'!$AH$170:$AY$240, 'Graph-outputs'!$B27, 'Graph-outputs'!$DB$1)</f>
        <v>0.96094838993141518</v>
      </c>
    </row>
    <row r="28" spans="1:135" x14ac:dyDescent="0.3">
      <c r="A28">
        <f t="shared" si="0"/>
        <v>24</v>
      </c>
      <c r="B28">
        <v>25</v>
      </c>
      <c r="C28">
        <f>IF(Settings!$M$5=1, 'Graph-outputs'!$J28, 'Graph-outputs'!$Q28)</f>
        <v>29.597612663197982</v>
      </c>
      <c r="E28">
        <f>IF(Settings!$M$5=1, 'Graph-outputs'!$X28, 'Graph-outputs'!$AE28)</f>
        <v>26506.519314712248</v>
      </c>
      <c r="G28" s="19" t="str">
        <f t="shared" si="1"/>
        <v/>
      </c>
      <c r="H28" t="str">
        <f t="shared" si="2"/>
        <v/>
      </c>
      <c r="I28" s="20" t="str">
        <f t="shared" si="3"/>
        <v/>
      </c>
      <c r="J28">
        <f>INDEX('Calcs-control1'!$G$86:$X$156,  'Graph-outputs'!$B28, 'Graph-outputs'!J$2)</f>
        <v>35.086227118729774</v>
      </c>
      <c r="K28">
        <f t="shared" si="4"/>
        <v>24</v>
      </c>
      <c r="L28">
        <f>INDEX('Calcs-control1'!$G$170:$X$240, 'Graph-outputs'!$B28, 'Graph-outputs'!$D$1)</f>
        <v>0.99955200908684283</v>
      </c>
      <c r="N28" s="19" t="str">
        <f t="shared" si="5"/>
        <v/>
      </c>
      <c r="O28" t="str">
        <f t="shared" si="6"/>
        <v/>
      </c>
      <c r="P28" s="20" t="str">
        <f t="shared" si="7"/>
        <v/>
      </c>
      <c r="Q28">
        <f>INDEX('Calcs-control1'!$AH$86:$AY$156,  'Graph-outputs'!$B28, 'Graph-outputs'!Q$2)</f>
        <v>29.597612663197982</v>
      </c>
      <c r="R28">
        <f t="shared" si="8"/>
        <v>24</v>
      </c>
      <c r="S28">
        <f>INDEX('Calcs-control1'!$AH$170:$AY$240, 'Graph-outputs'!$B28, 'Graph-outputs'!$Q$2)</f>
        <v>0.99841687776556753</v>
      </c>
      <c r="U28" s="19" t="str">
        <f t="shared" si="9"/>
        <v/>
      </c>
      <c r="V28" t="str">
        <f t="shared" si="10"/>
        <v/>
      </c>
      <c r="W28" s="20" t="str">
        <f t="shared" si="11"/>
        <v/>
      </c>
      <c r="X28">
        <f>INDEX('Calcs-control1'!$G$386:$X$456,  'Graph-outputs'!$B28, 'Graph-outputs'!X$2)</f>
        <v>31431.476550303691</v>
      </c>
      <c r="Y28">
        <f t="shared" si="12"/>
        <v>24</v>
      </c>
      <c r="Z28">
        <f>INDEX('Calcs-control1'!$G$170:$X$240, 'Graph-outputs'!$B28, 'Graph-outputs'!$J$2)</f>
        <v>0.99955200908684283</v>
      </c>
      <c r="AB28" s="19" t="str">
        <f t="shared" si="13"/>
        <v/>
      </c>
      <c r="AC28" t="str">
        <f t="shared" si="14"/>
        <v/>
      </c>
      <c r="AD28" s="20" t="str">
        <f t="shared" si="15"/>
        <v/>
      </c>
      <c r="AE28">
        <f>INDEX('Calcs-control1'!$AH$386:$AY$456,  'Graph-outputs'!$B28, 'Graph-outputs'!AE$2)</f>
        <v>26506.519314712248</v>
      </c>
      <c r="AF28">
        <f t="shared" si="16"/>
        <v>24</v>
      </c>
      <c r="AG28">
        <f>INDEX('Calcs-control1'!$AH$170:$AY$240, 'Graph-outputs'!$B28, 'Graph-outputs'!$Q$2)</f>
        <v>0.99841687776556753</v>
      </c>
      <c r="AI28">
        <v>25</v>
      </c>
      <c r="AJ28">
        <f t="shared" si="17"/>
        <v>24</v>
      </c>
      <c r="AK28">
        <f>IF(Settings!$M$5=1, 'Graph-outputs'!$AR28, 'Graph-outputs'!$AY28)</f>
        <v>22.199494960960553</v>
      </c>
      <c r="AM28">
        <f>IF(Settings!$M$5=1, 'Graph-outputs'!$BF28, 'Graph-outputs'!$BM28)</f>
        <v>16157.771609199257</v>
      </c>
      <c r="AO28" s="19" t="str">
        <f t="shared" si="18"/>
        <v/>
      </c>
      <c r="AP28" t="str">
        <f t="shared" si="19"/>
        <v/>
      </c>
      <c r="AQ28" s="20" t="str">
        <f t="shared" si="20"/>
        <v/>
      </c>
      <c r="AR28">
        <f>INDEX('Calcs-control2'!$G$86:$Y$156,  'Graph-outputs'!$B28, 'Graph-outputs'!AR$2)</f>
        <v>29.301319800324876</v>
      </c>
      <c r="AS28">
        <f t="shared" si="21"/>
        <v>24</v>
      </c>
      <c r="AT28">
        <f>INDEX('Calcs-control2'!$G$170:$X$240, 'Graph-outputs'!$B28, 'Graph-outputs'!$AL$1)</f>
        <v>0.98543141807776147</v>
      </c>
      <c r="AV28" s="19" t="str">
        <f t="shared" si="22"/>
        <v/>
      </c>
      <c r="AW28" t="str">
        <f t="shared" si="23"/>
        <v/>
      </c>
      <c r="AX28" s="20" t="str">
        <f t="shared" si="24"/>
        <v/>
      </c>
      <c r="AY28">
        <f>INDEX('Calcs-control2'!$AH$86:$AZ$156,  'Graph-outputs'!$B28, 'Graph-outputs'!AY$2)</f>
        <v>22.199494960960553</v>
      </c>
      <c r="AZ28">
        <f t="shared" si="25"/>
        <v>24</v>
      </c>
      <c r="BA28">
        <f>INDEX('Calcs-control2'!$AH$170:$AY$240, 'Graph-outputs'!$B28, 'Graph-outputs'!$AL$1)</f>
        <v>0.9253890708433048</v>
      </c>
      <c r="BC28" s="19" t="str">
        <f t="shared" si="26"/>
        <v/>
      </c>
      <c r="BD28" t="str">
        <f t="shared" si="27"/>
        <v/>
      </c>
      <c r="BE28" s="20" t="str">
        <f t="shared" si="28"/>
        <v/>
      </c>
      <c r="BF28">
        <f>INDEX('Calcs-control2'!$G$386:$X$456,  'Graph-outputs'!$B28, 'Graph-outputs'!BF$2)</f>
        <v>21933.758381159052</v>
      </c>
      <c r="BG28">
        <f t="shared" si="29"/>
        <v>24</v>
      </c>
      <c r="BH28">
        <f>INDEX('Calcs-control2'!$G$170:$X$240, 'Graph-outputs'!$B28, 'Graph-outputs'!$AL$1)</f>
        <v>0.98543141807776147</v>
      </c>
      <c r="BJ28" s="19" t="str">
        <f t="shared" si="30"/>
        <v/>
      </c>
      <c r="BK28" t="str">
        <f t="shared" si="31"/>
        <v/>
      </c>
      <c r="BL28" s="20" t="str">
        <f t="shared" si="32"/>
        <v/>
      </c>
      <c r="BM28">
        <f>INDEX('Calcs-control2'!$AH$386:$AY$456,  'Graph-outputs'!$B28, 'Graph-outputs'!BM$2)</f>
        <v>16157.771609199257</v>
      </c>
      <c r="BN28">
        <f t="shared" si="33"/>
        <v>24</v>
      </c>
      <c r="BO28">
        <f>INDEX('Calcs-control2'!$AH$170:$AY$240, 'Graph-outputs'!$B28, 'Graph-outputs'!$AL$1)</f>
        <v>0.9253890708433048</v>
      </c>
      <c r="BQ28">
        <v>25</v>
      </c>
      <c r="BR28">
        <f t="shared" si="34"/>
        <v>24</v>
      </c>
      <c r="BS28">
        <f>IF(Settings!$M$5=1, 'Graph-outputs'!$BZ28, 'Graph-outputs'!$CG28)</f>
        <v>13.217345209891493</v>
      </c>
      <c r="BU28">
        <f>IF(Settings!$M$5=1, 'Graph-outputs'!$CN28, 'Graph-outputs'!$CU28)</f>
        <v>1586.081425186979</v>
      </c>
      <c r="BW28" s="19" t="str">
        <f t="shared" si="35"/>
        <v/>
      </c>
      <c r="BX28" t="str">
        <f t="shared" si="36"/>
        <v/>
      </c>
      <c r="BY28" s="20" t="str">
        <f t="shared" si="37"/>
        <v/>
      </c>
      <c r="BZ28">
        <f>INDEX('Calcs-control3'!$G$86:$Y$156,  'Graph-outputs'!$B28, 'Graph-outputs'!BZ$2)</f>
        <v>15.40863655830805</v>
      </c>
      <c r="CA28">
        <f t="shared" si="38"/>
        <v>24</v>
      </c>
      <c r="CB28">
        <f>INDEX('Calcs-control3'!$G$170:$X$240, 'Graph-outputs'!$B28, 'Graph-outputs'!$BT$1)</f>
        <v>0</v>
      </c>
      <c r="CD28" s="19" t="str">
        <f t="shared" si="39"/>
        <v/>
      </c>
      <c r="CE28" t="str">
        <f t="shared" si="40"/>
        <v/>
      </c>
      <c r="CF28" s="20" t="str">
        <f t="shared" si="41"/>
        <v/>
      </c>
      <c r="CG28">
        <f>INDEX('Calcs-control3'!$AH$86:$AZ$156,  'Graph-outputs'!$B28, 'Graph-outputs'!CG$2)</f>
        <v>13.217345209891493</v>
      </c>
      <c r="CH28">
        <f t="shared" si="42"/>
        <v>24</v>
      </c>
      <c r="CI28">
        <f>INDEX('Calcs-control3'!$AH$170:$AY$240, 'Graph-outputs'!$B28, 'Graph-outputs'!$BT$1)</f>
        <v>0</v>
      </c>
      <c r="CK28" s="19" t="str">
        <f t="shared" si="43"/>
        <v/>
      </c>
      <c r="CL28" t="str">
        <f t="shared" si="44"/>
        <v/>
      </c>
      <c r="CM28" s="20" t="str">
        <f t="shared" si="45"/>
        <v/>
      </c>
      <c r="CN28">
        <f>INDEX('Calcs-control3'!$G$386:$X$456,  'Graph-outputs'!$B28, 'Graph-outputs'!CN$2)</f>
        <v>1849.036386996966</v>
      </c>
      <c r="CO28">
        <f t="shared" si="46"/>
        <v>24</v>
      </c>
      <c r="CP28">
        <f>INDEX('Calcs-control3'!$G$170:$X$240, 'Graph-outputs'!$B28, 'Graph-outputs'!$BT$1)</f>
        <v>0</v>
      </c>
      <c r="CR28" s="19" t="str">
        <f t="shared" si="47"/>
        <v/>
      </c>
      <c r="CS28" t="str">
        <f t="shared" si="48"/>
        <v/>
      </c>
      <c r="CT28" s="20" t="str">
        <f t="shared" si="49"/>
        <v/>
      </c>
      <c r="CU28">
        <f>INDEX('Calcs-control3'!$AH$386:$AY$456,  'Graph-outputs'!$B28, 'Graph-outputs'!CU$2)</f>
        <v>1586.081425186979</v>
      </c>
      <c r="CV28">
        <f t="shared" si="50"/>
        <v>24</v>
      </c>
      <c r="CW28">
        <f>INDEX('Calcs-control3'!$AH$170:$AY$240, 'Graph-outputs'!$B28, 'Graph-outputs'!$BT$1)</f>
        <v>0</v>
      </c>
      <c r="CY28">
        <v>25</v>
      </c>
      <c r="CZ28">
        <f t="shared" si="51"/>
        <v>24</v>
      </c>
      <c r="DA28">
        <f>IF(Settings!$M$5=1, 'Graph-outputs'!$DH28, 'Graph-outputs'!$DO28)</f>
        <v>20.799593280649578</v>
      </c>
      <c r="DC28">
        <f>IF(Settings!$M$5=1, 'Graph-outputs'!$DV28, 'Graph-outputs'!$EC28)</f>
        <v>13979.24760612641</v>
      </c>
      <c r="DE28" s="19" t="str">
        <f t="shared" si="52"/>
        <v/>
      </c>
      <c r="DF28" t="str">
        <f t="shared" si="53"/>
        <v/>
      </c>
      <c r="DG28" s="20" t="str">
        <f t="shared" si="54"/>
        <v/>
      </c>
      <c r="DH28">
        <f>INDEX('Calcs-control4'!$G$86:$X$156,  'Graph-outputs'!$B28, 'Graph-outputs'!DH$2)</f>
        <v>24.656693163955513</v>
      </c>
      <c r="DI28">
        <f t="shared" si="55"/>
        <v>24</v>
      </c>
      <c r="DJ28">
        <f>INDEX('Calcs-control4'!$G$170:$X$240, 'Graph-outputs'!$B28, 'Graph-outputs'!$DB$1)</f>
        <v>0.98762111568126465</v>
      </c>
      <c r="DL28" s="19" t="str">
        <f t="shared" si="56"/>
        <v/>
      </c>
      <c r="DM28" t="str">
        <f t="shared" si="57"/>
        <v/>
      </c>
      <c r="DN28" s="20" t="str">
        <f t="shared" si="58"/>
        <v/>
      </c>
      <c r="DO28">
        <f>INDEX('Calcs-control4'!$AH$86:$AY$156,  'Graph-outputs'!$B28, 'Graph-outputs'!DO$2)</f>
        <v>20.799593280649578</v>
      </c>
      <c r="DP28">
        <f t="shared" si="59"/>
        <v>24</v>
      </c>
      <c r="DQ28">
        <f>INDEX('Calcs-control4'!$AH$170:$AY$240, 'Graph-outputs'!$B28, 'Graph-outputs'!$DB$1)</f>
        <v>0.96994211217041304</v>
      </c>
      <c r="DS28" s="19" t="str">
        <f t="shared" si="60"/>
        <v/>
      </c>
      <c r="DT28" t="str">
        <f t="shared" si="61"/>
        <v/>
      </c>
      <c r="DU28" s="20" t="str">
        <f t="shared" si="62"/>
        <v/>
      </c>
      <c r="DV28">
        <f>INDEX('Calcs-control4'!$G$386:$X$456,  'Graph-outputs'!$B28, 'Graph-outputs'!DV$2)</f>
        <v>16639.576244890643</v>
      </c>
      <c r="DW28">
        <f t="shared" si="63"/>
        <v>24</v>
      </c>
      <c r="DX28">
        <f>INDEX('Calcs-control4'!$G$170:$X$240, 'Graph-outputs'!$B28, 'Graph-outputs'!$DB$1)</f>
        <v>0.98762111568126465</v>
      </c>
      <c r="DZ28" s="19" t="str">
        <f t="shared" si="64"/>
        <v/>
      </c>
      <c r="EA28" t="str">
        <f t="shared" si="65"/>
        <v/>
      </c>
      <c r="EB28" s="20" t="str">
        <f t="shared" si="66"/>
        <v/>
      </c>
      <c r="EC28">
        <f>INDEX('Calcs-control4'!$AH$386:$AY$456,  'Graph-outputs'!$B28, 'Graph-outputs'!EC$2)</f>
        <v>13979.24760612641</v>
      </c>
      <c r="ED28">
        <f t="shared" si="67"/>
        <v>24</v>
      </c>
      <c r="EE28">
        <f>INDEX('Calcs-control4'!$AH$170:$AY$240, 'Graph-outputs'!$B28, 'Graph-outputs'!$DB$1)</f>
        <v>0.96994211217041304</v>
      </c>
    </row>
    <row r="29" spans="1:135" x14ac:dyDescent="0.3">
      <c r="A29">
        <f t="shared" si="0"/>
        <v>25</v>
      </c>
      <c r="B29">
        <v>26</v>
      </c>
      <c r="C29">
        <f>IF(Settings!$M$5=1, 'Graph-outputs'!$J29, 'Graph-outputs'!$Q29)</f>
        <v>31.282943840036395</v>
      </c>
      <c r="E29">
        <f>IF(Settings!$M$5=1, 'Graph-outputs'!$X29, 'Graph-outputs'!$AE29)</f>
        <v>28019.658488432357</v>
      </c>
      <c r="G29" s="19" t="str">
        <f t="shared" si="1"/>
        <v/>
      </c>
      <c r="H29" t="str">
        <f t="shared" si="2"/>
        <v/>
      </c>
      <c r="I29" s="20" t="str">
        <f t="shared" si="3"/>
        <v/>
      </c>
      <c r="J29">
        <f>INDEX('Calcs-control1'!$G$86:$X$156,  'Graph-outputs'!$B29, 'Graph-outputs'!J$2)</f>
        <v>36.609505224766792</v>
      </c>
      <c r="K29">
        <f t="shared" si="4"/>
        <v>25</v>
      </c>
      <c r="L29">
        <f>INDEX('Calcs-control1'!$G$170:$X$240, 'Graph-outputs'!$B29, 'Graph-outputs'!$D$1)</f>
        <v>0.99968441786380591</v>
      </c>
      <c r="N29" s="19" t="str">
        <f t="shared" si="5"/>
        <v/>
      </c>
      <c r="O29" t="str">
        <f t="shared" si="6"/>
        <v/>
      </c>
      <c r="P29" s="20" t="str">
        <f t="shared" si="7"/>
        <v/>
      </c>
      <c r="Q29">
        <f>INDEX('Calcs-control1'!$AH$86:$AY$156,  'Graph-outputs'!$B29, 'Graph-outputs'!Q$2)</f>
        <v>31.282943840036395</v>
      </c>
      <c r="R29">
        <f t="shared" si="8"/>
        <v>25</v>
      </c>
      <c r="S29">
        <f>INDEX('Calcs-control1'!$AH$170:$AY$240, 'Graph-outputs'!$B29, 'Graph-outputs'!$Q$2)</f>
        <v>0.99892558876389992</v>
      </c>
      <c r="U29" s="19" t="str">
        <f t="shared" si="9"/>
        <v/>
      </c>
      <c r="V29" t="str">
        <f t="shared" si="10"/>
        <v/>
      </c>
      <c r="W29" s="20" t="str">
        <f t="shared" si="11"/>
        <v/>
      </c>
      <c r="X29">
        <f>INDEX('Calcs-control1'!$G$386:$X$456,  'Graph-outputs'!$B29, 'Graph-outputs'!X$2)</f>
        <v>32797.246045801963</v>
      </c>
      <c r="Y29">
        <f t="shared" si="12"/>
        <v>25</v>
      </c>
      <c r="Z29">
        <f>INDEX('Calcs-control1'!$G$170:$X$240, 'Graph-outputs'!$B29, 'Graph-outputs'!$J$2)</f>
        <v>0.99968441786380591</v>
      </c>
      <c r="AB29" s="19" t="str">
        <f t="shared" si="13"/>
        <v/>
      </c>
      <c r="AC29" t="str">
        <f t="shared" si="14"/>
        <v/>
      </c>
      <c r="AD29" s="20" t="str">
        <f t="shared" si="15"/>
        <v/>
      </c>
      <c r="AE29">
        <f>INDEX('Calcs-control1'!$AH$386:$AY$456,  'Graph-outputs'!$B29, 'Graph-outputs'!AE$2)</f>
        <v>28019.658488432357</v>
      </c>
      <c r="AF29">
        <f t="shared" si="16"/>
        <v>25</v>
      </c>
      <c r="AG29">
        <f>INDEX('Calcs-control1'!$AH$170:$AY$240, 'Graph-outputs'!$B29, 'Graph-outputs'!$Q$2)</f>
        <v>0.99892558876389992</v>
      </c>
      <c r="AI29">
        <v>26</v>
      </c>
      <c r="AJ29">
        <f t="shared" si="17"/>
        <v>25</v>
      </c>
      <c r="AK29">
        <f>IF(Settings!$M$5=1, 'Graph-outputs'!$AR29, 'Graph-outputs'!$AY29)</f>
        <v>24.324977183925821</v>
      </c>
      <c r="AM29">
        <f>IF(Settings!$M$5=1, 'Graph-outputs'!$BF29, 'Graph-outputs'!$BM29)</f>
        <v>17946.905653538768</v>
      </c>
      <c r="AO29" s="19" t="str">
        <f t="shared" si="18"/>
        <v/>
      </c>
      <c r="AP29" t="str">
        <f t="shared" si="19"/>
        <v/>
      </c>
      <c r="AQ29" s="20" t="str">
        <f t="shared" si="20"/>
        <v/>
      </c>
      <c r="AR29">
        <f>INDEX('Calcs-control2'!$G$86:$Y$156,  'Graph-outputs'!$B29, 'Graph-outputs'!AR$2)</f>
        <v>31.353986383045438</v>
      </c>
      <c r="AS29">
        <f t="shared" si="21"/>
        <v>25</v>
      </c>
      <c r="AT29">
        <f>INDEX('Calcs-control2'!$G$170:$X$240, 'Graph-outputs'!$B29, 'Graph-outputs'!$AL$1)</f>
        <v>0.99091382549712081</v>
      </c>
      <c r="AV29" s="19" t="str">
        <f t="shared" si="22"/>
        <v/>
      </c>
      <c r="AW29" t="str">
        <f t="shared" si="23"/>
        <v/>
      </c>
      <c r="AX29" s="20" t="str">
        <f t="shared" si="24"/>
        <v/>
      </c>
      <c r="AY29">
        <f>INDEX('Calcs-control2'!$AH$86:$AZ$156,  'Graph-outputs'!$B29, 'Graph-outputs'!AY$2)</f>
        <v>24.324977183925821</v>
      </c>
      <c r="AZ29">
        <f t="shared" si="25"/>
        <v>25</v>
      </c>
      <c r="BA29">
        <f>INDEX('Calcs-control2'!$AH$170:$AY$240, 'Graph-outputs'!$B29, 'Graph-outputs'!$AL$1)</f>
        <v>0.95423927966024569</v>
      </c>
      <c r="BC29" s="19" t="str">
        <f t="shared" si="26"/>
        <v/>
      </c>
      <c r="BD29" t="str">
        <f t="shared" si="27"/>
        <v/>
      </c>
      <c r="BE29" s="20" t="str">
        <f t="shared" si="28"/>
        <v/>
      </c>
      <c r="BF29">
        <f>INDEX('Calcs-control2'!$G$386:$X$456,  'Graph-outputs'!$B29, 'Graph-outputs'!BF$2)</f>
        <v>23529.603734514603</v>
      </c>
      <c r="BG29">
        <f t="shared" si="29"/>
        <v>25</v>
      </c>
      <c r="BH29">
        <f>INDEX('Calcs-control2'!$G$170:$X$240, 'Graph-outputs'!$B29, 'Graph-outputs'!$AL$1)</f>
        <v>0.99091382549712081</v>
      </c>
      <c r="BJ29" s="19" t="str">
        <f t="shared" si="30"/>
        <v/>
      </c>
      <c r="BK29" t="str">
        <f t="shared" si="31"/>
        <v/>
      </c>
      <c r="BL29" s="20" t="str">
        <f t="shared" si="32"/>
        <v/>
      </c>
      <c r="BM29">
        <f>INDEX('Calcs-control2'!$AH$386:$AY$456,  'Graph-outputs'!$B29, 'Graph-outputs'!BM$2)</f>
        <v>17946.905653538768</v>
      </c>
      <c r="BN29">
        <f t="shared" si="33"/>
        <v>25</v>
      </c>
      <c r="BO29">
        <f>INDEX('Calcs-control2'!$AH$170:$AY$240, 'Graph-outputs'!$B29, 'Graph-outputs'!$AL$1)</f>
        <v>0.95423927966024569</v>
      </c>
      <c r="BQ29">
        <v>26</v>
      </c>
      <c r="BR29">
        <f t="shared" si="34"/>
        <v>25</v>
      </c>
      <c r="BS29">
        <f>IF(Settings!$M$5=1, 'Graph-outputs'!$BZ29, 'Graph-outputs'!$CG29)</f>
        <v>13.895515823898066</v>
      </c>
      <c r="BU29">
        <f>IF(Settings!$M$5=1, 'Graph-outputs'!$CN29, 'Graph-outputs'!$CU29)</f>
        <v>1667.461898867768</v>
      </c>
      <c r="BW29" s="19" t="str">
        <f t="shared" si="35"/>
        <v/>
      </c>
      <c r="BX29" t="str">
        <f t="shared" si="36"/>
        <v/>
      </c>
      <c r="BY29" s="20" t="str">
        <f t="shared" si="37"/>
        <v/>
      </c>
      <c r="BZ29">
        <f>INDEX('Calcs-control3'!$G$86:$Y$156,  'Graph-outputs'!$B29, 'Graph-outputs'!BZ$2)</f>
        <v>16.008178647115933</v>
      </c>
      <c r="CA29">
        <f t="shared" si="38"/>
        <v>25</v>
      </c>
      <c r="CB29">
        <f>INDEX('Calcs-control3'!$G$170:$X$240, 'Graph-outputs'!$B29, 'Graph-outputs'!$BT$1)</f>
        <v>0</v>
      </c>
      <c r="CD29" s="19" t="str">
        <f t="shared" si="39"/>
        <v/>
      </c>
      <c r="CE29" t="str">
        <f t="shared" si="40"/>
        <v/>
      </c>
      <c r="CF29" s="20" t="str">
        <f t="shared" si="41"/>
        <v/>
      </c>
      <c r="CG29">
        <f>INDEX('Calcs-control3'!$AH$86:$AZ$156,  'Graph-outputs'!$B29, 'Graph-outputs'!CG$2)</f>
        <v>13.895515823898066</v>
      </c>
      <c r="CH29">
        <f t="shared" si="42"/>
        <v>25</v>
      </c>
      <c r="CI29">
        <f>INDEX('Calcs-control3'!$AH$170:$AY$240, 'Graph-outputs'!$B29, 'Graph-outputs'!$BT$1)</f>
        <v>0</v>
      </c>
      <c r="CK29" s="19" t="str">
        <f t="shared" si="43"/>
        <v/>
      </c>
      <c r="CL29" t="str">
        <f t="shared" si="44"/>
        <v/>
      </c>
      <c r="CM29" s="20" t="str">
        <f t="shared" si="45"/>
        <v/>
      </c>
      <c r="CN29">
        <f>INDEX('Calcs-control3'!$G$386:$X$456,  'Graph-outputs'!$B29, 'Graph-outputs'!CN$2)</f>
        <v>1920.9814376539121</v>
      </c>
      <c r="CO29">
        <f t="shared" si="46"/>
        <v>25</v>
      </c>
      <c r="CP29">
        <f>INDEX('Calcs-control3'!$G$170:$X$240, 'Graph-outputs'!$B29, 'Graph-outputs'!$BT$1)</f>
        <v>0</v>
      </c>
      <c r="CR29" s="19" t="str">
        <f t="shared" si="47"/>
        <v/>
      </c>
      <c r="CS29" t="str">
        <f t="shared" si="48"/>
        <v/>
      </c>
      <c r="CT29" s="20" t="str">
        <f t="shared" si="49"/>
        <v/>
      </c>
      <c r="CU29">
        <f>INDEX('Calcs-control3'!$AH$386:$AY$456,  'Graph-outputs'!$B29, 'Graph-outputs'!CU$2)</f>
        <v>1667.461898867768</v>
      </c>
      <c r="CV29">
        <f t="shared" si="50"/>
        <v>25</v>
      </c>
      <c r="CW29">
        <f>INDEX('Calcs-control3'!$AH$170:$AY$240, 'Graph-outputs'!$B29, 'Graph-outputs'!$BT$1)</f>
        <v>0</v>
      </c>
      <c r="CY29">
        <v>26</v>
      </c>
      <c r="CZ29">
        <f t="shared" si="51"/>
        <v>25</v>
      </c>
      <c r="DA29">
        <f>IF(Settings!$M$5=1, 'Graph-outputs'!$DH29, 'Graph-outputs'!$DO29)</f>
        <v>21.98395241867642</v>
      </c>
      <c r="DC29">
        <f>IF(Settings!$M$5=1, 'Graph-outputs'!$DV29, 'Graph-outputs'!$EC29)</f>
        <v>14799.826816774375</v>
      </c>
      <c r="DE29" s="19" t="str">
        <f t="shared" si="52"/>
        <v/>
      </c>
      <c r="DF29" t="str">
        <f t="shared" si="53"/>
        <v/>
      </c>
      <c r="DG29" s="20" t="str">
        <f t="shared" si="54"/>
        <v/>
      </c>
      <c r="DH29">
        <f>INDEX('Calcs-control4'!$G$86:$X$156,  'Graph-outputs'!$B29, 'Graph-outputs'!DH$2)</f>
        <v>25.727170212879255</v>
      </c>
      <c r="DI29">
        <f t="shared" si="55"/>
        <v>25</v>
      </c>
      <c r="DJ29">
        <f>INDEX('Calcs-control4'!$G$170:$X$240, 'Graph-outputs'!$B29, 'Graph-outputs'!$DB$1)</f>
        <v>0.99032270497866481</v>
      </c>
      <c r="DL29" s="19" t="str">
        <f t="shared" si="56"/>
        <v/>
      </c>
      <c r="DM29" t="str">
        <f t="shared" si="57"/>
        <v/>
      </c>
      <c r="DN29" s="20" t="str">
        <f t="shared" si="58"/>
        <v/>
      </c>
      <c r="DO29">
        <f>INDEX('Calcs-control4'!$AH$86:$AY$156,  'Graph-outputs'!$B29, 'Graph-outputs'!DO$2)</f>
        <v>21.98395241867642</v>
      </c>
      <c r="DP29">
        <f t="shared" si="59"/>
        <v>25</v>
      </c>
      <c r="DQ29">
        <f>INDEX('Calcs-control4'!$AH$170:$AY$240, 'Graph-outputs'!$B29, 'Graph-outputs'!$DB$1)</f>
        <v>0.97710948769328387</v>
      </c>
      <c r="DS29" s="19" t="str">
        <f t="shared" si="60"/>
        <v/>
      </c>
      <c r="DT29" t="str">
        <f t="shared" si="61"/>
        <v/>
      </c>
      <c r="DU29" s="20" t="str">
        <f t="shared" si="62"/>
        <v/>
      </c>
      <c r="DV29">
        <f>INDEX('Calcs-control4'!$G$386:$X$456,  'Graph-outputs'!$B29, 'Graph-outputs'!DV$2)</f>
        <v>17372.830641965444</v>
      </c>
      <c r="DW29">
        <f t="shared" si="63"/>
        <v>25</v>
      </c>
      <c r="DX29">
        <f>INDEX('Calcs-control4'!$G$170:$X$240, 'Graph-outputs'!$B29, 'Graph-outputs'!$DB$1)</f>
        <v>0.99032270497866481</v>
      </c>
      <c r="DZ29" s="19" t="str">
        <f t="shared" si="64"/>
        <v/>
      </c>
      <c r="EA29" t="str">
        <f t="shared" si="65"/>
        <v/>
      </c>
      <c r="EB29" s="20" t="str">
        <f t="shared" si="66"/>
        <v/>
      </c>
      <c r="EC29">
        <f>INDEX('Calcs-control4'!$AH$386:$AY$456,  'Graph-outputs'!$B29, 'Graph-outputs'!EC$2)</f>
        <v>14799.826816774375</v>
      </c>
      <c r="ED29">
        <f t="shared" si="67"/>
        <v>25</v>
      </c>
      <c r="EE29">
        <f>INDEX('Calcs-control4'!$AH$170:$AY$240, 'Graph-outputs'!$B29, 'Graph-outputs'!$DB$1)</f>
        <v>0.97710948769328387</v>
      </c>
    </row>
    <row r="30" spans="1:135" x14ac:dyDescent="0.3">
      <c r="A30">
        <f t="shared" si="0"/>
        <v>26</v>
      </c>
      <c r="B30">
        <v>27</v>
      </c>
      <c r="C30">
        <f>IF(Settings!$M$5=1, 'Graph-outputs'!$J30, 'Graph-outputs'!$Q30)</f>
        <v>33.033634458972749</v>
      </c>
      <c r="E30">
        <f>IF(Settings!$M$5=1, 'Graph-outputs'!$X30, 'Graph-outputs'!$AE30)</f>
        <v>29590.548910400255</v>
      </c>
      <c r="G30" s="19" t="str">
        <f t="shared" si="1"/>
        <v/>
      </c>
      <c r="H30" t="str">
        <f t="shared" si="2"/>
        <v/>
      </c>
      <c r="I30" s="20" t="str">
        <f t="shared" si="3"/>
        <v/>
      </c>
      <c r="J30">
        <f>INDEX('Calcs-control1'!$G$86:$X$156,  'Graph-outputs'!$B30, 'Graph-outputs'!J$2)</f>
        <v>38.110972042695892</v>
      </c>
      <c r="K30">
        <f t="shared" si="4"/>
        <v>26</v>
      </c>
      <c r="L30">
        <f>INDEX('Calcs-control1'!$G$170:$X$240, 'Graph-outputs'!$B30, 'Graph-outputs'!$D$1)</f>
        <v>0.99977657369758521</v>
      </c>
      <c r="N30" s="19" t="str">
        <f t="shared" si="5"/>
        <v/>
      </c>
      <c r="O30" t="str">
        <f t="shared" si="6"/>
        <v/>
      </c>
      <c r="P30" s="20" t="str">
        <f t="shared" si="7"/>
        <v/>
      </c>
      <c r="Q30">
        <f>INDEX('Calcs-control1'!$AH$86:$AY$156,  'Graph-outputs'!$B30, 'Graph-outputs'!Q$2)</f>
        <v>33.033634458972749</v>
      </c>
      <c r="R30">
        <f t="shared" si="8"/>
        <v>26</v>
      </c>
      <c r="S30">
        <f>INDEX('Calcs-control1'!$AH$170:$AY$240, 'Graph-outputs'!$B30, 'Graph-outputs'!$Q$2)</f>
        <v>0.99928171296394719</v>
      </c>
      <c r="U30" s="19" t="str">
        <f t="shared" si="9"/>
        <v/>
      </c>
      <c r="V30" t="str">
        <f t="shared" si="10"/>
        <v/>
      </c>
      <c r="W30" s="20" t="str">
        <f t="shared" si="11"/>
        <v/>
      </c>
      <c r="X30">
        <f>INDEX('Calcs-control1'!$G$386:$X$456,  'Graph-outputs'!$B30, 'Graph-outputs'!X$2)</f>
        <v>34143.20347074914</v>
      </c>
      <c r="Y30">
        <f t="shared" si="12"/>
        <v>26</v>
      </c>
      <c r="Z30">
        <f>INDEX('Calcs-control1'!$G$170:$X$240, 'Graph-outputs'!$B30, 'Graph-outputs'!$J$2)</f>
        <v>0.99977657369758521</v>
      </c>
      <c r="AB30" s="19" t="str">
        <f t="shared" si="13"/>
        <v/>
      </c>
      <c r="AC30" t="str">
        <f t="shared" si="14"/>
        <v/>
      </c>
      <c r="AD30" s="20" t="str">
        <f t="shared" si="15"/>
        <v/>
      </c>
      <c r="AE30">
        <f>INDEX('Calcs-control1'!$AH$386:$AY$456,  'Graph-outputs'!$B30, 'Graph-outputs'!AE$2)</f>
        <v>29590.548910400255</v>
      </c>
      <c r="AF30">
        <f t="shared" si="16"/>
        <v>26</v>
      </c>
      <c r="AG30">
        <f>INDEX('Calcs-control1'!$AH$170:$AY$240, 'Graph-outputs'!$B30, 'Graph-outputs'!$Q$2)</f>
        <v>0.99928171296394719</v>
      </c>
      <c r="AI30">
        <v>27</v>
      </c>
      <c r="AJ30">
        <f t="shared" si="17"/>
        <v>26</v>
      </c>
      <c r="AK30">
        <f>IF(Settings!$M$5=1, 'Graph-outputs'!$AR30, 'Graph-outputs'!$AY30)</f>
        <v>26.586963523174777</v>
      </c>
      <c r="AM30">
        <f>IF(Settings!$M$5=1, 'Graph-outputs'!$BF30, 'Graph-outputs'!$BM30)</f>
        <v>19786.053524845716</v>
      </c>
      <c r="AO30" s="19" t="str">
        <f t="shared" si="18"/>
        <v/>
      </c>
      <c r="AP30" t="str">
        <f t="shared" si="19"/>
        <v/>
      </c>
      <c r="AQ30" s="20" t="str">
        <f t="shared" si="20"/>
        <v/>
      </c>
      <c r="AR30">
        <f>INDEX('Calcs-control2'!$G$86:$Y$156,  'Graph-outputs'!$B30, 'Graph-outputs'!AR$2)</f>
        <v>33.405158185470263</v>
      </c>
      <c r="AS30">
        <f t="shared" si="21"/>
        <v>26</v>
      </c>
      <c r="AT30">
        <f>INDEX('Calcs-control2'!$G$170:$X$240, 'Graph-outputs'!$B30, 'Graph-outputs'!$AL$1)</f>
        <v>0.99433116030038282</v>
      </c>
      <c r="AV30" s="19" t="str">
        <f t="shared" si="22"/>
        <v/>
      </c>
      <c r="AW30" t="str">
        <f t="shared" si="23"/>
        <v/>
      </c>
      <c r="AX30" s="20" t="str">
        <f t="shared" si="24"/>
        <v/>
      </c>
      <c r="AY30">
        <f>INDEX('Calcs-control2'!$AH$86:$AZ$156,  'Graph-outputs'!$B30, 'Graph-outputs'!AY$2)</f>
        <v>26.586963523174777</v>
      </c>
      <c r="AZ30">
        <f t="shared" si="25"/>
        <v>26</v>
      </c>
      <c r="BA30">
        <f>INDEX('Calcs-control2'!$AH$170:$AY$240, 'Graph-outputs'!$B30, 'Graph-outputs'!$AL$1)</f>
        <v>0.97280129857019992</v>
      </c>
      <c r="BC30" s="19" t="str">
        <f t="shared" si="26"/>
        <v/>
      </c>
      <c r="BD30" t="str">
        <f t="shared" si="27"/>
        <v/>
      </c>
      <c r="BE30" s="20" t="str">
        <f t="shared" si="28"/>
        <v/>
      </c>
      <c r="BF30">
        <f>INDEX('Calcs-control2'!$G$386:$X$456,  'Graph-outputs'!$B30, 'Graph-outputs'!BF$2)</f>
        <v>25108.289948404225</v>
      </c>
      <c r="BG30">
        <f t="shared" si="29"/>
        <v>26</v>
      </c>
      <c r="BH30">
        <f>INDEX('Calcs-control2'!$G$170:$X$240, 'Graph-outputs'!$B30, 'Graph-outputs'!$AL$1)</f>
        <v>0.99433116030038282</v>
      </c>
      <c r="BJ30" s="19" t="str">
        <f t="shared" si="30"/>
        <v/>
      </c>
      <c r="BK30" t="str">
        <f t="shared" si="31"/>
        <v/>
      </c>
      <c r="BL30" s="20" t="str">
        <f t="shared" si="32"/>
        <v/>
      </c>
      <c r="BM30">
        <f>INDEX('Calcs-control2'!$AH$386:$AY$456,  'Graph-outputs'!$B30, 'Graph-outputs'!BM$2)</f>
        <v>19786.053524845716</v>
      </c>
      <c r="BN30">
        <f t="shared" si="33"/>
        <v>26</v>
      </c>
      <c r="BO30">
        <f>INDEX('Calcs-control2'!$AH$170:$AY$240, 'Graph-outputs'!$B30, 'Graph-outputs'!$AL$1)</f>
        <v>0.97280129857019992</v>
      </c>
      <c r="BQ30">
        <v>27</v>
      </c>
      <c r="BR30">
        <f t="shared" si="34"/>
        <v>26</v>
      </c>
      <c r="BS30">
        <f>IF(Settings!$M$5=1, 'Graph-outputs'!$BZ30, 'Graph-outputs'!$CG30)</f>
        <v>14.594944267716025</v>
      </c>
      <c r="BU30">
        <f>IF(Settings!$M$5=1, 'Graph-outputs'!$CN30, 'Graph-outputs'!$CU30)</f>
        <v>1751.3933121259231</v>
      </c>
      <c r="BW30" s="19" t="str">
        <f t="shared" si="35"/>
        <v/>
      </c>
      <c r="BX30" t="str">
        <f t="shared" si="36"/>
        <v/>
      </c>
      <c r="BY30" s="20" t="str">
        <f t="shared" si="37"/>
        <v/>
      </c>
      <c r="BZ30">
        <f>INDEX('Calcs-control3'!$G$86:$Y$156,  'Graph-outputs'!$B30, 'Graph-outputs'!BZ$2)</f>
        <v>16.595612945469608</v>
      </c>
      <c r="CA30">
        <f t="shared" si="38"/>
        <v>26</v>
      </c>
      <c r="CB30">
        <f>INDEX('Calcs-control3'!$G$170:$X$240, 'Graph-outputs'!$B30, 'Graph-outputs'!$BT$1)</f>
        <v>0</v>
      </c>
      <c r="CD30" s="19" t="str">
        <f t="shared" si="39"/>
        <v/>
      </c>
      <c r="CE30" t="str">
        <f t="shared" si="40"/>
        <v/>
      </c>
      <c r="CF30" s="20" t="str">
        <f t="shared" si="41"/>
        <v/>
      </c>
      <c r="CG30">
        <f>INDEX('Calcs-control3'!$AH$86:$AZ$156,  'Graph-outputs'!$B30, 'Graph-outputs'!CG$2)</f>
        <v>14.594944267716025</v>
      </c>
      <c r="CH30">
        <f t="shared" si="42"/>
        <v>26</v>
      </c>
      <c r="CI30">
        <f>INDEX('Calcs-control3'!$AH$170:$AY$240, 'Graph-outputs'!$B30, 'Graph-outputs'!$BT$1)</f>
        <v>0</v>
      </c>
      <c r="CK30" s="19" t="str">
        <f t="shared" si="43"/>
        <v/>
      </c>
      <c r="CL30" t="str">
        <f t="shared" si="44"/>
        <v/>
      </c>
      <c r="CM30" s="20" t="str">
        <f t="shared" si="45"/>
        <v/>
      </c>
      <c r="CN30">
        <f>INDEX('Calcs-control3'!$G$386:$X$456,  'Graph-outputs'!$B30, 'Graph-outputs'!CN$2)</f>
        <v>1991.4735534563529</v>
      </c>
      <c r="CO30">
        <f t="shared" si="46"/>
        <v>26</v>
      </c>
      <c r="CP30">
        <f>INDEX('Calcs-control3'!$G$170:$X$240, 'Graph-outputs'!$B30, 'Graph-outputs'!$BT$1)</f>
        <v>0</v>
      </c>
      <c r="CR30" s="19" t="str">
        <f t="shared" si="47"/>
        <v/>
      </c>
      <c r="CS30" t="str">
        <f t="shared" si="48"/>
        <v/>
      </c>
      <c r="CT30" s="20" t="str">
        <f t="shared" si="49"/>
        <v/>
      </c>
      <c r="CU30">
        <f>INDEX('Calcs-control3'!$AH$386:$AY$456,  'Graph-outputs'!$B30, 'Graph-outputs'!CU$2)</f>
        <v>1751.3933121259231</v>
      </c>
      <c r="CV30">
        <f t="shared" si="50"/>
        <v>26</v>
      </c>
      <c r="CW30">
        <f>INDEX('Calcs-control3'!$AH$170:$AY$240, 'Graph-outputs'!$B30, 'Graph-outputs'!$BT$1)</f>
        <v>0</v>
      </c>
      <c r="CY30">
        <v>27</v>
      </c>
      <c r="CZ30">
        <f t="shared" si="51"/>
        <v>26</v>
      </c>
      <c r="DA30">
        <f>IF(Settings!$M$5=1, 'Graph-outputs'!$DH30, 'Graph-outputs'!$DO30)</f>
        <v>23.214242619730438</v>
      </c>
      <c r="DC30">
        <f>IF(Settings!$M$5=1, 'Graph-outputs'!$DV30, 'Graph-outputs'!$EC30)</f>
        <v>15648.501250463712</v>
      </c>
      <c r="DE30" s="19" t="str">
        <f t="shared" si="52"/>
        <v/>
      </c>
      <c r="DF30" t="str">
        <f t="shared" si="53"/>
        <v/>
      </c>
      <c r="DG30" s="20" t="str">
        <f t="shared" si="54"/>
        <v/>
      </c>
      <c r="DH30">
        <f>INDEX('Calcs-control4'!$G$86:$X$156,  'Graph-outputs'!$B30, 'Graph-outputs'!DH$2)</f>
        <v>26.78231947416235</v>
      </c>
      <c r="DI30">
        <f t="shared" si="55"/>
        <v>26</v>
      </c>
      <c r="DJ30">
        <f>INDEX('Calcs-control4'!$G$170:$X$240, 'Graph-outputs'!$B30, 'Graph-outputs'!$DB$1)</f>
        <v>0.99240797698944505</v>
      </c>
      <c r="DL30" s="19" t="str">
        <f t="shared" si="56"/>
        <v/>
      </c>
      <c r="DM30" t="str">
        <f t="shared" si="57"/>
        <v/>
      </c>
      <c r="DN30" s="20" t="str">
        <f t="shared" si="58"/>
        <v/>
      </c>
      <c r="DO30">
        <f>INDEX('Calcs-control4'!$AH$86:$AY$156,  'Graph-outputs'!$B30, 'Graph-outputs'!DO$2)</f>
        <v>23.214242619730438</v>
      </c>
      <c r="DP30">
        <f t="shared" si="59"/>
        <v>26</v>
      </c>
      <c r="DQ30">
        <f>INDEX('Calcs-control4'!$AH$170:$AY$240, 'Graph-outputs'!$B30, 'Graph-outputs'!$DB$1)</f>
        <v>0.982750972437199</v>
      </c>
      <c r="DS30" s="19" t="str">
        <f t="shared" si="60"/>
        <v/>
      </c>
      <c r="DT30" t="str">
        <f t="shared" si="61"/>
        <v/>
      </c>
      <c r="DU30" s="20" t="str">
        <f t="shared" si="62"/>
        <v/>
      </c>
      <c r="DV30">
        <f>INDEX('Calcs-control4'!$G$386:$X$456,  'Graph-outputs'!$B30, 'Graph-outputs'!DV$2)</f>
        <v>18094.055458820352</v>
      </c>
      <c r="DW30">
        <f t="shared" si="63"/>
        <v>26</v>
      </c>
      <c r="DX30">
        <f>INDEX('Calcs-control4'!$G$170:$X$240, 'Graph-outputs'!$B30, 'Graph-outputs'!$DB$1)</f>
        <v>0.99240797698944505</v>
      </c>
      <c r="DZ30" s="19" t="str">
        <f t="shared" si="64"/>
        <v/>
      </c>
      <c r="EA30" t="str">
        <f t="shared" si="65"/>
        <v/>
      </c>
      <c r="EB30" s="20" t="str">
        <f t="shared" si="66"/>
        <v/>
      </c>
      <c r="EC30">
        <f>INDEX('Calcs-control4'!$AH$386:$AY$456,  'Graph-outputs'!$B30, 'Graph-outputs'!EC$2)</f>
        <v>15648.501250463712</v>
      </c>
      <c r="ED30">
        <f t="shared" si="67"/>
        <v>26</v>
      </c>
      <c r="EE30">
        <f>INDEX('Calcs-control4'!$AH$170:$AY$240, 'Graph-outputs'!$B30, 'Graph-outputs'!$DB$1)</f>
        <v>0.982750972437199</v>
      </c>
    </row>
    <row r="31" spans="1:135" x14ac:dyDescent="0.3">
      <c r="A31">
        <f t="shared" si="0"/>
        <v>27</v>
      </c>
      <c r="B31">
        <v>28</v>
      </c>
      <c r="C31">
        <f>IF(Settings!$M$5=1, 'Graph-outputs'!$J31, 'Graph-outputs'!$Q31)</f>
        <v>34.848770456086392</v>
      </c>
      <c r="E31">
        <f>IF(Settings!$M$5=1, 'Graph-outputs'!$X31, 'Graph-outputs'!$AE31)</f>
        <v>31218.544192127709</v>
      </c>
      <c r="G31" s="19" t="str">
        <f t="shared" si="1"/>
        <v/>
      </c>
      <c r="H31" t="str">
        <f t="shared" si="2"/>
        <v/>
      </c>
      <c r="I31" s="20" t="str">
        <f t="shared" si="3"/>
        <v/>
      </c>
      <c r="J31">
        <f>INDEX('Calcs-control1'!$G$86:$X$156,  'Graph-outputs'!$B31, 'Graph-outputs'!J$2)</f>
        <v>39.589848722373823</v>
      </c>
      <c r="K31">
        <f t="shared" si="4"/>
        <v>27</v>
      </c>
      <c r="L31">
        <f>INDEX('Calcs-control1'!$G$170:$X$240, 'Graph-outputs'!$B31, 'Graph-outputs'!$D$1)</f>
        <v>0.99984099431119311</v>
      </c>
      <c r="N31" s="19" t="str">
        <f t="shared" si="5"/>
        <v/>
      </c>
      <c r="O31" t="str">
        <f t="shared" si="6"/>
        <v/>
      </c>
      <c r="P31" s="20" t="str">
        <f t="shared" si="7"/>
        <v/>
      </c>
      <c r="Q31">
        <f>INDEX('Calcs-control1'!$AH$86:$AY$156,  'Graph-outputs'!$B31, 'Graph-outputs'!Q$2)</f>
        <v>34.848770456086392</v>
      </c>
      <c r="R31">
        <f t="shared" si="8"/>
        <v>27</v>
      </c>
      <c r="S31">
        <f>INDEX('Calcs-control1'!$AH$170:$AY$240, 'Graph-outputs'!$B31, 'Graph-outputs'!$Q$2)</f>
        <v>0.99952686158326487</v>
      </c>
      <c r="U31" s="19" t="str">
        <f t="shared" si="9"/>
        <v/>
      </c>
      <c r="V31" t="str">
        <f t="shared" si="10"/>
        <v/>
      </c>
      <c r="W31" s="20" t="str">
        <f t="shared" si="11"/>
        <v/>
      </c>
      <c r="X31">
        <f>INDEX('Calcs-control1'!$G$386:$X$456,  'Graph-outputs'!$B31, 'Graph-outputs'!X$2)</f>
        <v>35468.725027134766</v>
      </c>
      <c r="Y31">
        <f t="shared" si="12"/>
        <v>27</v>
      </c>
      <c r="Z31">
        <f>INDEX('Calcs-control1'!$G$170:$X$240, 'Graph-outputs'!$B31, 'Graph-outputs'!$J$2)</f>
        <v>0.99984099431119311</v>
      </c>
      <c r="AB31" s="19" t="str">
        <f t="shared" si="13"/>
        <v/>
      </c>
      <c r="AC31" t="str">
        <f t="shared" si="14"/>
        <v/>
      </c>
      <c r="AD31" s="20" t="str">
        <f t="shared" si="15"/>
        <v/>
      </c>
      <c r="AE31">
        <f>INDEX('Calcs-control1'!$AH$386:$AY$456,  'Graph-outputs'!$B31, 'Graph-outputs'!AE$2)</f>
        <v>31218.544192127709</v>
      </c>
      <c r="AF31">
        <f t="shared" si="16"/>
        <v>27</v>
      </c>
      <c r="AG31">
        <f>INDEX('Calcs-control1'!$AH$170:$AY$240, 'Graph-outputs'!$B31, 'Graph-outputs'!$Q$2)</f>
        <v>0.99952686158326487</v>
      </c>
      <c r="AI31">
        <v>28</v>
      </c>
      <c r="AJ31">
        <f t="shared" si="17"/>
        <v>27</v>
      </c>
      <c r="AK31">
        <f>IF(Settings!$M$5=1, 'Graph-outputs'!$AR31, 'Graph-outputs'!$AY31)</f>
        <v>28.984143483069694</v>
      </c>
      <c r="AM31">
        <f>IF(Settings!$M$5=1, 'Graph-outputs'!$BF31, 'Graph-outputs'!$BM31)</f>
        <v>21685.308686282318</v>
      </c>
      <c r="AO31" s="19" t="str">
        <f t="shared" si="18"/>
        <v/>
      </c>
      <c r="AP31" t="str">
        <f t="shared" si="19"/>
        <v/>
      </c>
      <c r="AQ31" s="20" t="str">
        <f t="shared" si="20"/>
        <v/>
      </c>
      <c r="AR31">
        <f>INDEX('Calcs-control2'!$G$86:$Y$156,  'Graph-outputs'!$B31, 'Graph-outputs'!AR$2)</f>
        <v>35.449166187756589</v>
      </c>
      <c r="AS31">
        <f t="shared" si="21"/>
        <v>27</v>
      </c>
      <c r="AT31">
        <f>INDEX('Calcs-control2'!$G$170:$X$240, 'Graph-outputs'!$B31, 'Graph-outputs'!$AL$1)</f>
        <v>0.99645739398848387</v>
      </c>
      <c r="AV31" s="19" t="str">
        <f t="shared" si="22"/>
        <v/>
      </c>
      <c r="AW31" t="str">
        <f t="shared" si="23"/>
        <v/>
      </c>
      <c r="AX31" s="20" t="str">
        <f t="shared" si="24"/>
        <v/>
      </c>
      <c r="AY31">
        <f>INDEX('Calcs-control2'!$AH$86:$AZ$156,  'Graph-outputs'!$B31, 'Graph-outputs'!AY$2)</f>
        <v>28.984143483069694</v>
      </c>
      <c r="AZ31">
        <f t="shared" si="25"/>
        <v>27</v>
      </c>
      <c r="BA31">
        <f>INDEX('Calcs-control2'!$AH$170:$AY$240, 'Graph-outputs'!$B31, 'Graph-outputs'!$AL$1)</f>
        <v>0.984328906454916</v>
      </c>
      <c r="BC31" s="19" t="str">
        <f t="shared" si="26"/>
        <v/>
      </c>
      <c r="BD31" t="str">
        <f t="shared" si="27"/>
        <v/>
      </c>
      <c r="BE31" s="20" t="str">
        <f t="shared" si="28"/>
        <v/>
      </c>
      <c r="BF31">
        <f>INDEX('Calcs-control2'!$G$386:$X$456,  'Graph-outputs'!$B31, 'Graph-outputs'!BF$2)</f>
        <v>26670.629660590112</v>
      </c>
      <c r="BG31">
        <f t="shared" si="29"/>
        <v>27</v>
      </c>
      <c r="BH31">
        <f>INDEX('Calcs-control2'!$G$170:$X$240, 'Graph-outputs'!$B31, 'Graph-outputs'!$AL$1)</f>
        <v>0.99645739398848387</v>
      </c>
      <c r="BJ31" s="19" t="str">
        <f t="shared" si="30"/>
        <v/>
      </c>
      <c r="BK31" t="str">
        <f t="shared" si="31"/>
        <v/>
      </c>
      <c r="BL31" s="20" t="str">
        <f t="shared" si="32"/>
        <v/>
      </c>
      <c r="BM31">
        <f>INDEX('Calcs-control2'!$AH$386:$AY$456,  'Graph-outputs'!$B31, 'Graph-outputs'!BM$2)</f>
        <v>21685.308686282318</v>
      </c>
      <c r="BN31">
        <f t="shared" si="33"/>
        <v>27</v>
      </c>
      <c r="BO31">
        <f>INDEX('Calcs-control2'!$AH$170:$AY$240, 'Graph-outputs'!$B31, 'Graph-outputs'!$AL$1)</f>
        <v>0.984328906454916</v>
      </c>
      <c r="BQ31">
        <v>28</v>
      </c>
      <c r="BR31">
        <f t="shared" si="34"/>
        <v>27</v>
      </c>
      <c r="BS31">
        <f>IF(Settings!$M$5=1, 'Graph-outputs'!$BZ31, 'Graph-outputs'!$CG31)</f>
        <v>15.314848022261895</v>
      </c>
      <c r="BU31">
        <f>IF(Settings!$M$5=1, 'Graph-outputs'!$CN31, 'Graph-outputs'!$CU31)</f>
        <v>1837.7817626714275</v>
      </c>
      <c r="BW31" s="19" t="str">
        <f t="shared" si="35"/>
        <v/>
      </c>
      <c r="BX31" t="str">
        <f t="shared" si="36"/>
        <v/>
      </c>
      <c r="BY31" s="20" t="str">
        <f t="shared" si="37"/>
        <v/>
      </c>
      <c r="BZ31">
        <f>INDEX('Calcs-control3'!$G$86:$Y$156,  'Graph-outputs'!$B31, 'Graph-outputs'!BZ$2)</f>
        <v>17.1708474426522</v>
      </c>
      <c r="CA31">
        <f t="shared" si="38"/>
        <v>27</v>
      </c>
      <c r="CB31">
        <f>INDEX('Calcs-control3'!$G$170:$X$240, 'Graph-outputs'!$B31, 'Graph-outputs'!$BT$1)</f>
        <v>0</v>
      </c>
      <c r="CD31" s="19" t="str">
        <f t="shared" si="39"/>
        <v/>
      </c>
      <c r="CE31" t="str">
        <f t="shared" si="40"/>
        <v/>
      </c>
      <c r="CF31" s="20" t="str">
        <f t="shared" si="41"/>
        <v/>
      </c>
      <c r="CG31">
        <f>INDEX('Calcs-control3'!$AH$86:$AZ$156,  'Graph-outputs'!$B31, 'Graph-outputs'!CG$2)</f>
        <v>15.314848022261895</v>
      </c>
      <c r="CH31">
        <f t="shared" si="42"/>
        <v>27</v>
      </c>
      <c r="CI31">
        <f>INDEX('Calcs-control3'!$AH$170:$AY$240, 'Graph-outputs'!$B31, 'Graph-outputs'!$BT$1)</f>
        <v>0</v>
      </c>
      <c r="CK31" s="19" t="str">
        <f t="shared" si="43"/>
        <v/>
      </c>
      <c r="CL31" t="str">
        <f t="shared" si="44"/>
        <v/>
      </c>
      <c r="CM31" s="20" t="str">
        <f t="shared" si="45"/>
        <v/>
      </c>
      <c r="CN31">
        <f>INDEX('Calcs-control3'!$G$386:$X$456,  'Graph-outputs'!$B31, 'Graph-outputs'!CN$2)</f>
        <v>2060.501693118264</v>
      </c>
      <c r="CO31">
        <f t="shared" si="46"/>
        <v>27</v>
      </c>
      <c r="CP31">
        <f>INDEX('Calcs-control3'!$G$170:$X$240, 'Graph-outputs'!$B31, 'Graph-outputs'!$BT$1)</f>
        <v>0</v>
      </c>
      <c r="CR31" s="19" t="str">
        <f t="shared" si="47"/>
        <v/>
      </c>
      <c r="CS31" t="str">
        <f t="shared" si="48"/>
        <v/>
      </c>
      <c r="CT31" s="20" t="str">
        <f t="shared" si="49"/>
        <v/>
      </c>
      <c r="CU31">
        <f>INDEX('Calcs-control3'!$AH$386:$AY$456,  'Graph-outputs'!$B31, 'Graph-outputs'!CU$2)</f>
        <v>1837.7817626714275</v>
      </c>
      <c r="CV31">
        <f t="shared" si="50"/>
        <v>27</v>
      </c>
      <c r="CW31">
        <f>INDEX('Calcs-control3'!$AH$170:$AY$240, 'Graph-outputs'!$B31, 'Graph-outputs'!$BT$1)</f>
        <v>0</v>
      </c>
      <c r="CY31">
        <v>28</v>
      </c>
      <c r="CZ31">
        <f t="shared" si="51"/>
        <v>27</v>
      </c>
      <c r="DA31">
        <f>IF(Settings!$M$5=1, 'Graph-outputs'!$DH31, 'Graph-outputs'!$DO31)</f>
        <v>24.489821529375874</v>
      </c>
      <c r="DC31">
        <f>IF(Settings!$M$5=1, 'Graph-outputs'!$DV31, 'Graph-outputs'!$EC31)</f>
        <v>16525.11248722448</v>
      </c>
      <c r="DE31" s="19" t="str">
        <f t="shared" si="52"/>
        <v/>
      </c>
      <c r="DF31" t="str">
        <f t="shared" si="53"/>
        <v/>
      </c>
      <c r="DG31" s="20" t="str">
        <f t="shared" si="54"/>
        <v/>
      </c>
      <c r="DH31">
        <f>INDEX('Calcs-control4'!$G$86:$X$156,  'Graph-outputs'!$B31, 'Graph-outputs'!DH$2)</f>
        <v>27.821593614261687</v>
      </c>
      <c r="DI31">
        <f t="shared" si="55"/>
        <v>27</v>
      </c>
      <c r="DJ31">
        <f>INDEX('Calcs-control4'!$G$170:$X$240, 'Graph-outputs'!$B31, 'Graph-outputs'!$DB$1)</f>
        <v>0.99402212567947268</v>
      </c>
      <c r="DL31" s="19" t="str">
        <f t="shared" si="56"/>
        <v/>
      </c>
      <c r="DM31" t="str">
        <f t="shared" si="57"/>
        <v/>
      </c>
      <c r="DN31" s="20" t="str">
        <f t="shared" si="58"/>
        <v/>
      </c>
      <c r="DO31">
        <f>INDEX('Calcs-control4'!$AH$86:$AY$156,  'Graph-outputs'!$B31, 'Graph-outputs'!DO$2)</f>
        <v>24.489821529375874</v>
      </c>
      <c r="DP31">
        <f t="shared" si="59"/>
        <v>27</v>
      </c>
      <c r="DQ31">
        <f>INDEX('Calcs-control4'!$AH$170:$AY$240, 'Graph-outputs'!$B31, 'Graph-outputs'!$DB$1)</f>
        <v>0.98713677301232372</v>
      </c>
      <c r="DS31" s="19" t="str">
        <f t="shared" si="60"/>
        <v/>
      </c>
      <c r="DT31" t="str">
        <f t="shared" si="61"/>
        <v/>
      </c>
      <c r="DU31" s="20" t="str">
        <f t="shared" si="62"/>
        <v/>
      </c>
      <c r="DV31">
        <f>INDEX('Calcs-control4'!$G$386:$X$456,  'Graph-outputs'!$B31, 'Graph-outputs'!DV$2)</f>
        <v>18803.191657357402</v>
      </c>
      <c r="DW31">
        <f t="shared" si="63"/>
        <v>27</v>
      </c>
      <c r="DX31">
        <f>INDEX('Calcs-control4'!$G$170:$X$240, 'Graph-outputs'!$B31, 'Graph-outputs'!$DB$1)</f>
        <v>0.99402212567947268</v>
      </c>
      <c r="DZ31" s="19" t="str">
        <f t="shared" si="64"/>
        <v/>
      </c>
      <c r="EA31" t="str">
        <f t="shared" si="65"/>
        <v/>
      </c>
      <c r="EB31" s="20" t="str">
        <f t="shared" si="66"/>
        <v/>
      </c>
      <c r="EC31">
        <f>INDEX('Calcs-control4'!$AH$386:$AY$456,  'Graph-outputs'!$B31, 'Graph-outputs'!EC$2)</f>
        <v>16525.11248722448</v>
      </c>
      <c r="ED31">
        <f t="shared" si="67"/>
        <v>27</v>
      </c>
      <c r="EE31">
        <f>INDEX('Calcs-control4'!$AH$170:$AY$240, 'Graph-outputs'!$B31, 'Graph-outputs'!$DB$1)</f>
        <v>0.98713677301232372</v>
      </c>
    </row>
    <row r="32" spans="1:135" x14ac:dyDescent="0.3">
      <c r="A32">
        <f t="shared" si="0"/>
        <v>28</v>
      </c>
      <c r="B32">
        <v>29</v>
      </c>
      <c r="C32">
        <f>IF(Settings!$M$5=1, 'Graph-outputs'!$J32, 'Graph-outputs'!$Q32)</f>
        <v>36.726979056036861</v>
      </c>
      <c r="E32">
        <f>IF(Settings!$M$5=1, 'Graph-outputs'!$X32, 'Graph-outputs'!$AE32)</f>
        <v>32902.561121741324</v>
      </c>
      <c r="G32" s="19" t="str">
        <f t="shared" si="1"/>
        <v/>
      </c>
      <c r="H32" t="str">
        <f t="shared" si="2"/>
        <v/>
      </c>
      <c r="I32" s="20" t="str">
        <f t="shared" si="3"/>
        <v/>
      </c>
      <c r="J32">
        <f>INDEX('Calcs-control1'!$G$86:$X$156,  'Graph-outputs'!$B32, 'Graph-outputs'!J$2)</f>
        <v>41.045484156687984</v>
      </c>
      <c r="K32">
        <f t="shared" si="4"/>
        <v>28</v>
      </c>
      <c r="L32">
        <f>INDEX('Calcs-control1'!$G$170:$X$240, 'Graph-outputs'!$B32, 'Graph-outputs'!$D$1)</f>
        <v>0.99988623398599907</v>
      </c>
      <c r="N32" s="19" t="str">
        <f t="shared" si="5"/>
        <v/>
      </c>
      <c r="O32" t="str">
        <f t="shared" si="6"/>
        <v/>
      </c>
      <c r="P32" s="20" t="str">
        <f t="shared" si="7"/>
        <v/>
      </c>
      <c r="Q32">
        <f>INDEX('Calcs-control1'!$AH$86:$AY$156,  'Graph-outputs'!$B32, 'Graph-outputs'!Q$2)</f>
        <v>36.726979056036861</v>
      </c>
      <c r="R32">
        <f t="shared" si="8"/>
        <v>28</v>
      </c>
      <c r="S32">
        <f>INDEX('Calcs-control1'!$AH$170:$AY$240, 'Graph-outputs'!$B32, 'Graph-outputs'!$Q$2)</f>
        <v>0.99969283041061152</v>
      </c>
      <c r="U32" s="19" t="str">
        <f t="shared" si="9"/>
        <v/>
      </c>
      <c r="V32" t="str">
        <f t="shared" si="10"/>
        <v/>
      </c>
      <c r="W32" s="20" t="str">
        <f t="shared" si="11"/>
        <v/>
      </c>
      <c r="X32">
        <f>INDEX('Calcs-control1'!$G$386:$X$456,  'Graph-outputs'!$B32, 'Graph-outputs'!X$2)</f>
        <v>36773.281066906398</v>
      </c>
      <c r="Y32">
        <f t="shared" si="12"/>
        <v>28</v>
      </c>
      <c r="Z32">
        <f>INDEX('Calcs-control1'!$G$170:$X$240, 'Graph-outputs'!$B32, 'Graph-outputs'!$J$2)</f>
        <v>0.99988623398599907</v>
      </c>
      <c r="AB32" s="19" t="str">
        <f t="shared" si="13"/>
        <v/>
      </c>
      <c r="AC32" t="str">
        <f t="shared" si="14"/>
        <v/>
      </c>
      <c r="AD32" s="20" t="str">
        <f t="shared" si="15"/>
        <v/>
      </c>
      <c r="AE32">
        <f>INDEX('Calcs-control1'!$AH$386:$AY$456,  'Graph-outputs'!$B32, 'Graph-outputs'!AE$2)</f>
        <v>32902.561121741324</v>
      </c>
      <c r="AF32">
        <f t="shared" si="16"/>
        <v>28</v>
      </c>
      <c r="AG32">
        <f>INDEX('Calcs-control1'!$AH$170:$AY$240, 'Graph-outputs'!$B32, 'Graph-outputs'!$Q$2)</f>
        <v>0.99969283041061152</v>
      </c>
      <c r="AI32">
        <v>29</v>
      </c>
      <c r="AJ32">
        <f t="shared" si="17"/>
        <v>28</v>
      </c>
      <c r="AK32">
        <f>IF(Settings!$M$5=1, 'Graph-outputs'!$AR32, 'Graph-outputs'!$AY32)</f>
        <v>31.513515967346173</v>
      </c>
      <c r="AM32">
        <f>IF(Settings!$M$5=1, 'Graph-outputs'!$BF32, 'Graph-outputs'!$BM32)</f>
        <v>23652.881693326133</v>
      </c>
      <c r="AO32" s="19" t="str">
        <f t="shared" si="18"/>
        <v/>
      </c>
      <c r="AP32" t="str">
        <f t="shared" si="19"/>
        <v/>
      </c>
      <c r="AQ32" s="20" t="str">
        <f t="shared" si="20"/>
        <v/>
      </c>
      <c r="AR32">
        <f>INDEX('Calcs-control2'!$G$86:$Y$156,  'Graph-outputs'!$B32, 'Graph-outputs'!AR$2)</f>
        <v>37.480861060488884</v>
      </c>
      <c r="AS32">
        <f t="shared" si="21"/>
        <v>28</v>
      </c>
      <c r="AT32">
        <f>INDEX('Calcs-control2'!$G$170:$X$240, 'Graph-outputs'!$B32, 'Graph-outputs'!$AL$1)</f>
        <v>0.99777985436068251</v>
      </c>
      <c r="AV32" s="19" t="str">
        <f t="shared" si="22"/>
        <v/>
      </c>
      <c r="AW32" t="str">
        <f t="shared" si="23"/>
        <v/>
      </c>
      <c r="AX32" s="20" t="str">
        <f t="shared" si="24"/>
        <v/>
      </c>
      <c r="AY32">
        <f>INDEX('Calcs-control2'!$AH$86:$AZ$156,  'Graph-outputs'!$B32, 'Graph-outputs'!AY$2)</f>
        <v>31.513515967346173</v>
      </c>
      <c r="AZ32">
        <f t="shared" si="25"/>
        <v>28</v>
      </c>
      <c r="BA32">
        <f>INDEX('Calcs-control2'!$AH$170:$AY$240, 'Graph-outputs'!$B32, 'Graph-outputs'!$AL$1)</f>
        <v>0.99124117145337809</v>
      </c>
      <c r="BC32" s="19" t="str">
        <f t="shared" si="26"/>
        <v/>
      </c>
      <c r="BD32" t="str">
        <f t="shared" si="27"/>
        <v/>
      </c>
      <c r="BE32" s="20" t="str">
        <f t="shared" si="28"/>
        <v/>
      </c>
      <c r="BF32">
        <f>INDEX('Calcs-control2'!$G$386:$X$456,  'Graph-outputs'!$B32, 'Graph-outputs'!BF$2)</f>
        <v>28216.301657999597</v>
      </c>
      <c r="BG32">
        <f t="shared" si="29"/>
        <v>28</v>
      </c>
      <c r="BH32">
        <f>INDEX('Calcs-control2'!$G$170:$X$240, 'Graph-outputs'!$B32, 'Graph-outputs'!$AL$1)</f>
        <v>0.99777985436068251</v>
      </c>
      <c r="BJ32" s="19" t="str">
        <f t="shared" si="30"/>
        <v/>
      </c>
      <c r="BK32" t="str">
        <f t="shared" si="31"/>
        <v/>
      </c>
      <c r="BL32" s="20" t="str">
        <f t="shared" si="32"/>
        <v/>
      </c>
      <c r="BM32">
        <f>INDEX('Calcs-control2'!$AH$386:$AY$456,  'Graph-outputs'!$B32, 'Graph-outputs'!BM$2)</f>
        <v>23652.881693326133</v>
      </c>
      <c r="BN32">
        <f t="shared" si="33"/>
        <v>28</v>
      </c>
      <c r="BO32">
        <f>INDEX('Calcs-control2'!$AH$170:$AY$240, 'Graph-outputs'!$B32, 'Graph-outputs'!$AL$1)</f>
        <v>0.99124117145337809</v>
      </c>
      <c r="BQ32">
        <v>29</v>
      </c>
      <c r="BR32">
        <f t="shared" si="34"/>
        <v>28</v>
      </c>
      <c r="BS32">
        <f>IF(Settings!$M$5=1, 'Graph-outputs'!$BZ32, 'Graph-outputs'!$CG32)</f>
        <v>16.054264442835464</v>
      </c>
      <c r="BU32">
        <f>IF(Settings!$M$5=1, 'Graph-outputs'!$CN32, 'Graph-outputs'!$CU32)</f>
        <v>1926.5117331402557</v>
      </c>
      <c r="BW32" s="19" t="str">
        <f t="shared" si="35"/>
        <v/>
      </c>
      <c r="BX32" t="str">
        <f t="shared" si="36"/>
        <v/>
      </c>
      <c r="BY32" s="20" t="str">
        <f t="shared" si="37"/>
        <v/>
      </c>
      <c r="BZ32">
        <f>INDEX('Calcs-control3'!$G$86:$Y$156,  'Graph-outputs'!$B32, 'Graph-outputs'!BZ$2)</f>
        <v>17.733831816180889</v>
      </c>
      <c r="CA32">
        <f t="shared" si="38"/>
        <v>28</v>
      </c>
      <c r="CB32">
        <f>INDEX('Calcs-control3'!$G$170:$X$240, 'Graph-outputs'!$B32, 'Graph-outputs'!$BT$1)</f>
        <v>0</v>
      </c>
      <c r="CD32" s="19" t="str">
        <f t="shared" si="39"/>
        <v/>
      </c>
      <c r="CE32" t="str">
        <f t="shared" si="40"/>
        <v/>
      </c>
      <c r="CF32" s="20" t="str">
        <f t="shared" si="41"/>
        <v/>
      </c>
      <c r="CG32">
        <f>INDEX('Calcs-control3'!$AH$86:$AZ$156,  'Graph-outputs'!$B32, 'Graph-outputs'!CG$2)</f>
        <v>16.054264442835464</v>
      </c>
      <c r="CH32">
        <f t="shared" si="42"/>
        <v>28</v>
      </c>
      <c r="CI32">
        <f>INDEX('Calcs-control3'!$AH$170:$AY$240, 'Graph-outputs'!$B32, 'Graph-outputs'!$BT$1)</f>
        <v>0</v>
      </c>
      <c r="CK32" s="19" t="str">
        <f t="shared" si="43"/>
        <v/>
      </c>
      <c r="CL32" t="str">
        <f t="shared" si="44"/>
        <v/>
      </c>
      <c r="CM32" s="20" t="str">
        <f t="shared" si="45"/>
        <v/>
      </c>
      <c r="CN32">
        <f>INDEX('Calcs-control3'!$G$386:$X$456,  'Graph-outputs'!$B32, 'Graph-outputs'!CN$2)</f>
        <v>2128.0598179417066</v>
      </c>
      <c r="CO32">
        <f t="shared" si="46"/>
        <v>28</v>
      </c>
      <c r="CP32">
        <f>INDEX('Calcs-control3'!$G$170:$X$240, 'Graph-outputs'!$B32, 'Graph-outputs'!$BT$1)</f>
        <v>0</v>
      </c>
      <c r="CR32" s="19" t="str">
        <f t="shared" si="47"/>
        <v/>
      </c>
      <c r="CS32" t="str">
        <f t="shared" si="48"/>
        <v/>
      </c>
      <c r="CT32" s="20" t="str">
        <f t="shared" si="49"/>
        <v/>
      </c>
      <c r="CU32">
        <f>INDEX('Calcs-control3'!$AH$386:$AY$456,  'Graph-outputs'!$B32, 'Graph-outputs'!CU$2)</f>
        <v>1926.5117331402557</v>
      </c>
      <c r="CV32">
        <f t="shared" si="50"/>
        <v>28</v>
      </c>
      <c r="CW32">
        <f>INDEX('Calcs-control3'!$AH$170:$AY$240, 'Graph-outputs'!$B32, 'Graph-outputs'!$BT$1)</f>
        <v>0</v>
      </c>
      <c r="CY32">
        <v>29</v>
      </c>
      <c r="CZ32">
        <f t="shared" si="51"/>
        <v>28</v>
      </c>
      <c r="DA32">
        <f>IF(Settings!$M$5=1, 'Graph-outputs'!$DH32, 'Graph-outputs'!$DO32)</f>
        <v>25.809724435726263</v>
      </c>
      <c r="DC32">
        <f>IF(Settings!$M$5=1, 'Graph-outputs'!$DV32, 'Graph-outputs'!$EC32)</f>
        <v>17429.310020204517</v>
      </c>
      <c r="DE32" s="19" t="str">
        <f t="shared" si="52"/>
        <v/>
      </c>
      <c r="DF32" t="str">
        <f t="shared" si="53"/>
        <v/>
      </c>
      <c r="DG32" s="20" t="str">
        <f t="shared" si="54"/>
        <v/>
      </c>
      <c r="DH32">
        <f>INDEX('Calcs-control4'!$G$86:$X$156,  'Graph-outputs'!$B32, 'Graph-outputs'!DH$2)</f>
        <v>28.844535070492125</v>
      </c>
      <c r="DI32">
        <f t="shared" si="55"/>
        <v>28</v>
      </c>
      <c r="DJ32">
        <f>INDEX('Calcs-control4'!$G$170:$X$240, 'Graph-outputs'!$B32, 'Graph-outputs'!$DB$1)</f>
        <v>0.99527537352437923</v>
      </c>
      <c r="DL32" s="19" t="str">
        <f t="shared" si="56"/>
        <v/>
      </c>
      <c r="DM32" t="str">
        <f t="shared" si="57"/>
        <v/>
      </c>
      <c r="DN32" s="20" t="str">
        <f t="shared" si="58"/>
        <v/>
      </c>
      <c r="DO32">
        <f>INDEX('Calcs-control4'!$AH$86:$AY$156,  'Graph-outputs'!$B32, 'Graph-outputs'!DO$2)</f>
        <v>25.809724435726263</v>
      </c>
      <c r="DP32">
        <f t="shared" si="59"/>
        <v>28</v>
      </c>
      <c r="DQ32">
        <f>INDEX('Calcs-control4'!$AH$170:$AY$240, 'Graph-outputs'!$B32, 'Graph-outputs'!$DB$1)</f>
        <v>0.99050471887951841</v>
      </c>
      <c r="DS32" s="19" t="str">
        <f t="shared" si="60"/>
        <v/>
      </c>
      <c r="DT32" t="str">
        <f t="shared" si="61"/>
        <v/>
      </c>
      <c r="DU32" s="20" t="str">
        <f t="shared" si="62"/>
        <v/>
      </c>
      <c r="DV32">
        <f>INDEX('Calcs-control4'!$G$386:$X$456,  'Graph-outputs'!$B32, 'Graph-outputs'!DV$2)</f>
        <v>19500.184748575386</v>
      </c>
      <c r="DW32">
        <f t="shared" si="63"/>
        <v>28</v>
      </c>
      <c r="DX32">
        <f>INDEX('Calcs-control4'!$G$170:$X$240, 'Graph-outputs'!$B32, 'Graph-outputs'!$DB$1)</f>
        <v>0.99527537352437923</v>
      </c>
      <c r="DZ32" s="19" t="str">
        <f t="shared" si="64"/>
        <v/>
      </c>
      <c r="EA32" t="str">
        <f t="shared" si="65"/>
        <v/>
      </c>
      <c r="EB32" s="20" t="str">
        <f t="shared" si="66"/>
        <v/>
      </c>
      <c r="EC32">
        <f>INDEX('Calcs-control4'!$AH$386:$AY$456,  'Graph-outputs'!$B32, 'Graph-outputs'!EC$2)</f>
        <v>17429.310020204517</v>
      </c>
      <c r="ED32">
        <f t="shared" si="67"/>
        <v>28</v>
      </c>
      <c r="EE32">
        <f>INDEX('Calcs-control4'!$AH$170:$AY$240, 'Graph-outputs'!$B32, 'Graph-outputs'!$DB$1)</f>
        <v>0.99050471887951841</v>
      </c>
    </row>
    <row r="33" spans="1:135" x14ac:dyDescent="0.3">
      <c r="A33">
        <f t="shared" si="0"/>
        <v>29</v>
      </c>
      <c r="B33">
        <v>30</v>
      </c>
      <c r="C33">
        <f>IF(Settings!$M$5=1, 'Graph-outputs'!$J33, 'Graph-outputs'!$Q33)</f>
        <v>38.66639396692689</v>
      </c>
      <c r="E33">
        <f>IF(Settings!$M$5=1, 'Graph-outputs'!$X33, 'Graph-outputs'!$AE33)</f>
        <v>34641.048552647837</v>
      </c>
      <c r="G33" s="19" t="str">
        <f t="shared" si="1"/>
        <v/>
      </c>
      <c r="H33" t="str">
        <f t="shared" si="2"/>
        <v/>
      </c>
      <c r="I33" s="20" t="str">
        <f t="shared" si="3"/>
        <v/>
      </c>
      <c r="J33">
        <f>INDEX('Calcs-control1'!$G$86:$X$156,  'Graph-outputs'!$B33, 'Graph-outputs'!J$2)</f>
        <v>42.47734169153032</v>
      </c>
      <c r="K33">
        <f t="shared" si="4"/>
        <v>29</v>
      </c>
      <c r="L33">
        <f>INDEX('Calcs-control1'!$G$170:$X$240, 'Graph-outputs'!$B33, 'Graph-outputs'!$D$1)</f>
        <v>0.99991815586896526</v>
      </c>
      <c r="N33" s="19" t="str">
        <f t="shared" si="5"/>
        <v/>
      </c>
      <c r="O33" t="str">
        <f t="shared" si="6"/>
        <v/>
      </c>
      <c r="P33" s="20" t="str">
        <f t="shared" si="7"/>
        <v/>
      </c>
      <c r="Q33">
        <f>INDEX('Calcs-control1'!$AH$86:$AY$156,  'Graph-outputs'!$B33, 'Graph-outputs'!Q$2)</f>
        <v>38.66639396692689</v>
      </c>
      <c r="R33">
        <f t="shared" si="8"/>
        <v>29</v>
      </c>
      <c r="S33">
        <f>INDEX('Calcs-control1'!$AH$170:$AY$240, 'Graph-outputs'!$B33, 'Graph-outputs'!$Q$2)</f>
        <v>0.99980336787956581</v>
      </c>
      <c r="U33" s="19" t="str">
        <f t="shared" si="9"/>
        <v/>
      </c>
      <c r="V33" t="str">
        <f t="shared" si="10"/>
        <v/>
      </c>
      <c r="W33" s="20" t="str">
        <f t="shared" si="11"/>
        <v/>
      </c>
      <c r="X33">
        <f>INDEX('Calcs-control1'!$G$386:$X$456,  'Graph-outputs'!$B33, 'Graph-outputs'!X$2)</f>
        <v>38056.429702492896</v>
      </c>
      <c r="Y33">
        <f t="shared" si="12"/>
        <v>29</v>
      </c>
      <c r="Z33">
        <f>INDEX('Calcs-control1'!$G$170:$X$240, 'Graph-outputs'!$B33, 'Graph-outputs'!$J$2)</f>
        <v>0.99991815586896526</v>
      </c>
      <c r="AB33" s="19" t="str">
        <f t="shared" si="13"/>
        <v/>
      </c>
      <c r="AC33" t="str">
        <f t="shared" si="14"/>
        <v/>
      </c>
      <c r="AD33" s="20" t="str">
        <f t="shared" si="15"/>
        <v/>
      </c>
      <c r="AE33">
        <f>INDEX('Calcs-control1'!$AH$386:$AY$456,  'Graph-outputs'!$B33, 'Graph-outputs'!AE$2)</f>
        <v>34641.048552647837</v>
      </c>
      <c r="AF33">
        <f t="shared" si="16"/>
        <v>29</v>
      </c>
      <c r="AG33">
        <f>INDEX('Calcs-control1'!$AH$170:$AY$240, 'Graph-outputs'!$B33, 'Graph-outputs'!$Q$2)</f>
        <v>0.99980336787956581</v>
      </c>
      <c r="AI33">
        <v>30</v>
      </c>
      <c r="AJ33">
        <f t="shared" si="17"/>
        <v>29</v>
      </c>
      <c r="AK33">
        <f>IF(Settings!$M$5=1, 'Graph-outputs'!$AR33, 'Graph-outputs'!$AY33)</f>
        <v>34.170246145196757</v>
      </c>
      <c r="AM33">
        <f>IF(Settings!$M$5=1, 'Graph-outputs'!$BF33, 'Graph-outputs'!$BM33)</f>
        <v>25694.135586514662</v>
      </c>
      <c r="AO33" s="19" t="str">
        <f t="shared" si="18"/>
        <v/>
      </c>
      <c r="AP33" t="str">
        <f t="shared" si="19"/>
        <v/>
      </c>
      <c r="AQ33" s="20" t="str">
        <f t="shared" si="20"/>
        <v/>
      </c>
      <c r="AR33">
        <f>INDEX('Calcs-control2'!$G$86:$Y$156,  'Graph-outputs'!$B33, 'Graph-outputs'!AR$2)</f>
        <v>39.495594010283895</v>
      </c>
      <c r="AS33">
        <f t="shared" si="21"/>
        <v>29</v>
      </c>
      <c r="AT33">
        <f>INDEX('Calcs-control2'!$G$170:$X$240, 'Graph-outputs'!$B33, 'Graph-outputs'!$AL$1)</f>
        <v>0.99860319956353827</v>
      </c>
      <c r="AV33" s="19" t="str">
        <f t="shared" si="22"/>
        <v/>
      </c>
      <c r="AW33" t="str">
        <f t="shared" si="23"/>
        <v/>
      </c>
      <c r="AX33" s="20" t="str">
        <f t="shared" si="24"/>
        <v/>
      </c>
      <c r="AY33">
        <f>INDEX('Calcs-control2'!$AH$86:$AZ$156,  'Graph-outputs'!$B33, 'Graph-outputs'!AY$2)</f>
        <v>34.170246145196757</v>
      </c>
      <c r="AZ33">
        <f t="shared" si="25"/>
        <v>29</v>
      </c>
      <c r="BA33">
        <f>INDEX('Calcs-control2'!$AH$170:$AY$240, 'Graph-outputs'!$B33, 'Graph-outputs'!$AL$1)</f>
        <v>0.99524586755833389</v>
      </c>
      <c r="BC33" s="19" t="str">
        <f t="shared" si="26"/>
        <v/>
      </c>
      <c r="BD33" t="str">
        <f t="shared" si="27"/>
        <v/>
      </c>
      <c r="BE33" s="20" t="str">
        <f t="shared" si="28"/>
        <v/>
      </c>
      <c r="BF33">
        <f>INDEX('Calcs-control2'!$G$386:$X$456,  'Graph-outputs'!$B33, 'Graph-outputs'!BF$2)</f>
        <v>29744.249643431591</v>
      </c>
      <c r="BG33">
        <f t="shared" si="29"/>
        <v>29</v>
      </c>
      <c r="BH33">
        <f>INDEX('Calcs-control2'!$G$170:$X$240, 'Graph-outputs'!$B33, 'Graph-outputs'!$AL$1)</f>
        <v>0.99860319956353827</v>
      </c>
      <c r="BJ33" s="19" t="str">
        <f t="shared" si="30"/>
        <v/>
      </c>
      <c r="BK33" t="str">
        <f t="shared" si="31"/>
        <v/>
      </c>
      <c r="BL33" s="20" t="str">
        <f t="shared" si="32"/>
        <v/>
      </c>
      <c r="BM33">
        <f>INDEX('Calcs-control2'!$AH$386:$AY$456,  'Graph-outputs'!$B33, 'Graph-outputs'!BM$2)</f>
        <v>25694.135586514662</v>
      </c>
      <c r="BN33">
        <f t="shared" si="33"/>
        <v>29</v>
      </c>
      <c r="BO33">
        <f>INDEX('Calcs-control2'!$AH$170:$AY$240, 'Graph-outputs'!$B33, 'Graph-outputs'!$AL$1)</f>
        <v>0.99524586755833389</v>
      </c>
      <c r="BQ33">
        <v>30</v>
      </c>
      <c r="BR33">
        <f t="shared" si="34"/>
        <v>29</v>
      </c>
      <c r="BS33">
        <f>IF(Settings!$M$5=1, 'Graph-outputs'!$BZ33, 'Graph-outputs'!$CG33)</f>
        <v>16.81204222280201</v>
      </c>
      <c r="BU33">
        <f>IF(Settings!$M$5=1, 'Graph-outputs'!$CN33, 'Graph-outputs'!$CU33)</f>
        <v>2017.4450667362412</v>
      </c>
      <c r="BW33" s="19" t="str">
        <f t="shared" si="35"/>
        <v/>
      </c>
      <c r="BX33" t="str">
        <f t="shared" si="36"/>
        <v/>
      </c>
      <c r="BY33" s="20" t="str">
        <f t="shared" si="37"/>
        <v/>
      </c>
      <c r="BZ33">
        <f>INDEX('Calcs-control3'!$G$86:$Y$156,  'Graph-outputs'!$B33, 'Graph-outputs'!BZ$2)</f>
        <v>18.284552286474845</v>
      </c>
      <c r="CA33">
        <f t="shared" si="38"/>
        <v>29</v>
      </c>
      <c r="CB33">
        <f>INDEX('Calcs-control3'!$G$170:$X$240, 'Graph-outputs'!$B33, 'Graph-outputs'!$BT$1)</f>
        <v>0</v>
      </c>
      <c r="CD33" s="19" t="str">
        <f t="shared" si="39"/>
        <v/>
      </c>
      <c r="CE33" t="str">
        <f t="shared" si="40"/>
        <v/>
      </c>
      <c r="CF33" s="20" t="str">
        <f t="shared" si="41"/>
        <v/>
      </c>
      <c r="CG33">
        <f>INDEX('Calcs-control3'!$AH$86:$AZ$156,  'Graph-outputs'!$B33, 'Graph-outputs'!CG$2)</f>
        <v>16.81204222280201</v>
      </c>
      <c r="CH33">
        <f t="shared" si="42"/>
        <v>29</v>
      </c>
      <c r="CI33">
        <f>INDEX('Calcs-control3'!$AH$170:$AY$240, 'Graph-outputs'!$B33, 'Graph-outputs'!$BT$1)</f>
        <v>0</v>
      </c>
      <c r="CK33" s="19" t="str">
        <f t="shared" si="43"/>
        <v/>
      </c>
      <c r="CL33" t="str">
        <f t="shared" si="44"/>
        <v/>
      </c>
      <c r="CM33" s="20" t="str">
        <f t="shared" si="45"/>
        <v/>
      </c>
      <c r="CN33">
        <f>INDEX('Calcs-control3'!$G$386:$X$456,  'Graph-outputs'!$B33, 'Graph-outputs'!CN$2)</f>
        <v>2194.1462743769816</v>
      </c>
      <c r="CO33">
        <f t="shared" si="46"/>
        <v>29</v>
      </c>
      <c r="CP33">
        <f>INDEX('Calcs-control3'!$G$170:$X$240, 'Graph-outputs'!$B33, 'Graph-outputs'!$BT$1)</f>
        <v>0</v>
      </c>
      <c r="CR33" s="19" t="str">
        <f t="shared" si="47"/>
        <v/>
      </c>
      <c r="CS33" t="str">
        <f t="shared" si="48"/>
        <v/>
      </c>
      <c r="CT33" s="20" t="str">
        <f t="shared" si="49"/>
        <v/>
      </c>
      <c r="CU33">
        <f>INDEX('Calcs-control3'!$AH$386:$AY$456,  'Graph-outputs'!$B33, 'Graph-outputs'!CU$2)</f>
        <v>2017.4450667362412</v>
      </c>
      <c r="CV33">
        <f t="shared" si="50"/>
        <v>29</v>
      </c>
      <c r="CW33">
        <f>INDEX('Calcs-control3'!$AH$170:$AY$240, 'Graph-outputs'!$B33, 'Graph-outputs'!$BT$1)</f>
        <v>0</v>
      </c>
      <c r="CY33">
        <v>30</v>
      </c>
      <c r="CZ33">
        <f t="shared" si="51"/>
        <v>29</v>
      </c>
      <c r="DA33">
        <f>IF(Settings!$M$5=1, 'Graph-outputs'!$DH33, 'Graph-outputs'!$DO33)</f>
        <v>27.17263981028611</v>
      </c>
      <c r="DC33">
        <f>IF(Settings!$M$5=1, 'Graph-outputs'!$DV33, 'Graph-outputs'!$EC33)</f>
        <v>18360.517933186675</v>
      </c>
      <c r="DE33" s="19" t="str">
        <f t="shared" si="52"/>
        <v/>
      </c>
      <c r="DF33" t="str">
        <f t="shared" si="53"/>
        <v/>
      </c>
      <c r="DG33" s="20" t="str">
        <f t="shared" si="54"/>
        <v/>
      </c>
      <c r="DH33">
        <f>INDEX('Calcs-control4'!$G$86:$X$156,  'Graph-outputs'!$B33, 'Graph-outputs'!DH$2)</f>
        <v>29.850766711518549</v>
      </c>
      <c r="DI33">
        <f t="shared" si="55"/>
        <v>29</v>
      </c>
      <c r="DJ33">
        <f>INDEX('Calcs-control4'!$G$170:$X$240, 'Graph-outputs'!$B33, 'Graph-outputs'!$DB$1)</f>
        <v>0.9962515019955317</v>
      </c>
      <c r="DL33" s="19" t="str">
        <f t="shared" si="56"/>
        <v/>
      </c>
      <c r="DM33" t="str">
        <f t="shared" si="57"/>
        <v/>
      </c>
      <c r="DN33" s="20" t="str">
        <f t="shared" si="58"/>
        <v/>
      </c>
      <c r="DO33">
        <f>INDEX('Calcs-control4'!$AH$86:$AY$156,  'Graph-outputs'!$B33, 'Graph-outputs'!DO$2)</f>
        <v>27.17263981028611</v>
      </c>
      <c r="DP33">
        <f t="shared" si="59"/>
        <v>29</v>
      </c>
      <c r="DQ33">
        <f>INDEX('Calcs-control4'!$AH$170:$AY$240, 'Graph-outputs'!$B33, 'Graph-outputs'!$DB$1)</f>
        <v>0.99305984287404747</v>
      </c>
      <c r="DS33" s="19" t="str">
        <f t="shared" si="60"/>
        <v/>
      </c>
      <c r="DT33" t="str">
        <f t="shared" si="61"/>
        <v/>
      </c>
      <c r="DU33" s="20" t="str">
        <f t="shared" si="62"/>
        <v/>
      </c>
      <c r="DV33">
        <f>INDEX('Calcs-control4'!$G$386:$X$456,  'Graph-outputs'!$B33, 'Graph-outputs'!DV$2)</f>
        <v>20184.987513400531</v>
      </c>
      <c r="DW33">
        <f t="shared" si="63"/>
        <v>29</v>
      </c>
      <c r="DX33">
        <f>INDEX('Calcs-control4'!$G$170:$X$240, 'Graph-outputs'!$B33, 'Graph-outputs'!$DB$1)</f>
        <v>0.9962515019955317</v>
      </c>
      <c r="DZ33" s="19" t="str">
        <f t="shared" si="64"/>
        <v/>
      </c>
      <c r="EA33" t="str">
        <f t="shared" si="65"/>
        <v/>
      </c>
      <c r="EB33" s="20" t="str">
        <f t="shared" si="66"/>
        <v/>
      </c>
      <c r="EC33">
        <f>INDEX('Calcs-control4'!$AH$386:$AY$456,  'Graph-outputs'!$B33, 'Graph-outputs'!EC$2)</f>
        <v>18360.517933186675</v>
      </c>
      <c r="ED33">
        <f t="shared" si="67"/>
        <v>29</v>
      </c>
      <c r="EE33">
        <f>INDEX('Calcs-control4'!$AH$170:$AY$240, 'Graph-outputs'!$B33, 'Graph-outputs'!$DB$1)</f>
        <v>0.99305984287404747</v>
      </c>
    </row>
    <row r="34" spans="1:135" x14ac:dyDescent="0.3">
      <c r="A34">
        <f t="shared" si="0"/>
        <v>30</v>
      </c>
      <c r="B34">
        <v>31</v>
      </c>
      <c r="C34">
        <f>IF(Settings!$M$5=1, 'Graph-outputs'!$J34, 'Graph-outputs'!$Q34)</f>
        <v>40.664622938674604</v>
      </c>
      <c r="E34">
        <f>IF(Settings!$M$5=1, 'Graph-outputs'!$X34, 'Graph-outputs'!$AE34)</f>
        <v>36431.959991858312</v>
      </c>
      <c r="G34" s="19" t="str">
        <f t="shared" si="1"/>
        <v/>
      </c>
      <c r="H34" t="str">
        <f t="shared" si="2"/>
        <v/>
      </c>
      <c r="I34" s="20" t="str">
        <f t="shared" si="3"/>
        <v/>
      </c>
      <c r="J34">
        <f>INDEX('Calcs-control1'!$G$86:$X$156,  'Graph-outputs'!$B34, 'Graph-outputs'!J$2)</f>
        <v>43.884987317473978</v>
      </c>
      <c r="K34">
        <f t="shared" si="4"/>
        <v>30</v>
      </c>
      <c r="L34">
        <f>INDEX('Calcs-control1'!$G$170:$X$240, 'Graph-outputs'!$B34, 'Graph-outputs'!$D$1)</f>
        <v>0.99994079191500851</v>
      </c>
      <c r="N34" s="19" t="str">
        <f t="shared" si="5"/>
        <v/>
      </c>
      <c r="O34" t="str">
        <f t="shared" si="6"/>
        <v/>
      </c>
      <c r="P34" s="20" t="str">
        <f t="shared" si="7"/>
        <v/>
      </c>
      <c r="Q34">
        <f>INDEX('Calcs-control1'!$AH$86:$AY$156,  'Graph-outputs'!$B34, 'Graph-outputs'!Q$2)</f>
        <v>40.664622938674604</v>
      </c>
      <c r="R34">
        <f t="shared" si="8"/>
        <v>30</v>
      </c>
      <c r="S34">
        <f>INDEX('Calcs-control1'!$AH$170:$AY$240, 'Graph-outputs'!$B34, 'Graph-outputs'!$Q$2)</f>
        <v>0.99987581878494813</v>
      </c>
      <c r="U34" s="19" t="str">
        <f t="shared" si="9"/>
        <v/>
      </c>
      <c r="V34" t="str">
        <f t="shared" si="10"/>
        <v/>
      </c>
      <c r="W34" s="20" t="str">
        <f t="shared" si="11"/>
        <v/>
      </c>
      <c r="X34">
        <f>INDEX('Calcs-control1'!$G$386:$X$456,  'Graph-outputs'!$B34, 'Graph-outputs'!X$2)</f>
        <v>39317.81028273941</v>
      </c>
      <c r="Y34">
        <f t="shared" si="12"/>
        <v>30</v>
      </c>
      <c r="Z34">
        <f>INDEX('Calcs-control1'!$G$170:$X$240, 'Graph-outputs'!$B34, 'Graph-outputs'!$J$2)</f>
        <v>0.99994079191500851</v>
      </c>
      <c r="AB34" s="19" t="str">
        <f t="shared" si="13"/>
        <v/>
      </c>
      <c r="AC34" t="str">
        <f t="shared" si="14"/>
        <v/>
      </c>
      <c r="AD34" s="20" t="str">
        <f t="shared" si="15"/>
        <v/>
      </c>
      <c r="AE34">
        <f>INDEX('Calcs-control1'!$AH$386:$AY$456,  'Graph-outputs'!$B34, 'Graph-outputs'!AE$2)</f>
        <v>36431.959991858312</v>
      </c>
      <c r="AF34">
        <f t="shared" si="16"/>
        <v>30</v>
      </c>
      <c r="AG34">
        <f>INDEX('Calcs-control1'!$AH$170:$AY$240, 'Graph-outputs'!$B34, 'Graph-outputs'!$Q$2)</f>
        <v>0.99987581878494813</v>
      </c>
      <c r="AI34">
        <v>31</v>
      </c>
      <c r="AJ34">
        <f t="shared" si="17"/>
        <v>30</v>
      </c>
      <c r="AK34">
        <f>IF(Settings!$M$5=1, 'Graph-outputs'!$AR34, 'Graph-outputs'!$AY34)</f>
        <v>36.947549583227406</v>
      </c>
      <c r="AM34">
        <f>IF(Settings!$M$5=1, 'Graph-outputs'!$BF34, 'Graph-outputs'!$BM34)</f>
        <v>27811.121483145154</v>
      </c>
      <c r="AO34" s="19" t="str">
        <f t="shared" si="18"/>
        <v/>
      </c>
      <c r="AP34" t="str">
        <f t="shared" si="19"/>
        <v/>
      </c>
      <c r="AQ34" s="20" t="str">
        <f t="shared" si="20"/>
        <v/>
      </c>
      <c r="AR34">
        <f>INDEX('Calcs-control2'!$G$86:$Y$156,  'Graph-outputs'!$B34, 'Graph-outputs'!AR$2)</f>
        <v>41.489194843025629</v>
      </c>
      <c r="AS34">
        <f t="shared" si="21"/>
        <v>30</v>
      </c>
      <c r="AT34">
        <f>INDEX('Calcs-control2'!$G$170:$X$240, 'Graph-outputs'!$B34, 'Graph-outputs'!$AL$1)</f>
        <v>0.99911692396563778</v>
      </c>
      <c r="AV34" s="19" t="str">
        <f t="shared" si="22"/>
        <v/>
      </c>
      <c r="AW34" t="str">
        <f t="shared" si="23"/>
        <v/>
      </c>
      <c r="AX34" s="20" t="str">
        <f t="shared" si="24"/>
        <v/>
      </c>
      <c r="AY34">
        <f>INDEX('Calcs-control2'!$AH$86:$AZ$156,  'Graph-outputs'!$B34, 'Graph-outputs'!AY$2)</f>
        <v>36.947549583227406</v>
      </c>
      <c r="AZ34">
        <f t="shared" si="25"/>
        <v>30</v>
      </c>
      <c r="BA34">
        <f>INDEX('Calcs-control2'!$AH$170:$AY$240, 'Graph-outputs'!$B34, 'Graph-outputs'!$AL$1)</f>
        <v>0.99749012127109615</v>
      </c>
      <c r="BC34" s="19" t="str">
        <f t="shared" si="26"/>
        <v/>
      </c>
      <c r="BD34" t="str">
        <f t="shared" si="27"/>
        <v/>
      </c>
      <c r="BE34" s="20" t="str">
        <f t="shared" si="28"/>
        <v/>
      </c>
      <c r="BF34">
        <f>INDEX('Calcs-control2'!$G$386:$X$456,  'Graph-outputs'!$B34, 'Graph-outputs'!BF$2)</f>
        <v>31252.989710493071</v>
      </c>
      <c r="BG34">
        <f t="shared" si="29"/>
        <v>30</v>
      </c>
      <c r="BH34">
        <f>INDEX('Calcs-control2'!$G$170:$X$240, 'Graph-outputs'!$B34, 'Graph-outputs'!$AL$1)</f>
        <v>0.99911692396563778</v>
      </c>
      <c r="BJ34" s="19" t="str">
        <f t="shared" si="30"/>
        <v/>
      </c>
      <c r="BK34" t="str">
        <f t="shared" si="31"/>
        <v/>
      </c>
      <c r="BL34" s="20" t="str">
        <f t="shared" si="32"/>
        <v/>
      </c>
      <c r="BM34">
        <f>INDEX('Calcs-control2'!$AH$386:$AY$456,  'Graph-outputs'!$B34, 'Graph-outputs'!BM$2)</f>
        <v>27811.121483145154</v>
      </c>
      <c r="BN34">
        <f t="shared" si="33"/>
        <v>30</v>
      </c>
      <c r="BO34">
        <f>INDEX('Calcs-control2'!$AH$170:$AY$240, 'Graph-outputs'!$B34, 'Graph-outputs'!$AL$1)</f>
        <v>0.99749012127109615</v>
      </c>
      <c r="BQ34">
        <v>31</v>
      </c>
      <c r="BR34">
        <f t="shared" si="34"/>
        <v>30</v>
      </c>
      <c r="BS34">
        <f>IF(Settings!$M$5=1, 'Graph-outputs'!$BZ34, 'Graph-outputs'!$CG34)</f>
        <v>17.58683441789649</v>
      </c>
      <c r="BU34">
        <f>IF(Settings!$M$5=1, 'Graph-outputs'!$CN34, 'Graph-outputs'!$CU34)</f>
        <v>2110.4201301475787</v>
      </c>
      <c r="BW34" s="19" t="str">
        <f t="shared" si="35"/>
        <v/>
      </c>
      <c r="BX34" t="str">
        <f t="shared" si="36"/>
        <v/>
      </c>
      <c r="BY34" s="20" t="str">
        <f t="shared" si="37"/>
        <v/>
      </c>
      <c r="BZ34">
        <f>INDEX('Calcs-control3'!$G$86:$Y$156,  'Graph-outputs'!$B34, 'Graph-outputs'!BZ$2)</f>
        <v>18.823027098763049</v>
      </c>
      <c r="CA34">
        <f t="shared" si="38"/>
        <v>30</v>
      </c>
      <c r="CB34">
        <f>INDEX('Calcs-control3'!$G$170:$X$240, 'Graph-outputs'!$B34, 'Graph-outputs'!$BT$1)</f>
        <v>0</v>
      </c>
      <c r="CD34" s="19" t="str">
        <f t="shared" si="39"/>
        <v/>
      </c>
      <c r="CE34" t="str">
        <f t="shared" si="40"/>
        <v/>
      </c>
      <c r="CF34" s="20" t="str">
        <f t="shared" si="41"/>
        <v/>
      </c>
      <c r="CG34">
        <f>INDEX('Calcs-control3'!$AH$86:$AZ$156,  'Graph-outputs'!$B34, 'Graph-outputs'!CG$2)</f>
        <v>17.58683441789649</v>
      </c>
      <c r="CH34">
        <f t="shared" si="42"/>
        <v>30</v>
      </c>
      <c r="CI34">
        <f>INDEX('Calcs-control3'!$AH$170:$AY$240, 'Graph-outputs'!$B34, 'Graph-outputs'!$BT$1)</f>
        <v>0</v>
      </c>
      <c r="CK34" s="19" t="str">
        <f t="shared" si="43"/>
        <v/>
      </c>
      <c r="CL34" t="str">
        <f t="shared" si="44"/>
        <v/>
      </c>
      <c r="CM34" s="20" t="str">
        <f t="shared" si="45"/>
        <v/>
      </c>
      <c r="CN34">
        <f>INDEX('Calcs-control3'!$G$386:$X$456,  'Graph-outputs'!$B34, 'Graph-outputs'!CN$2)</f>
        <v>2258.7632518515657</v>
      </c>
      <c r="CO34">
        <f t="shared" si="46"/>
        <v>30</v>
      </c>
      <c r="CP34">
        <f>INDEX('Calcs-control3'!$G$170:$X$240, 'Graph-outputs'!$B34, 'Graph-outputs'!$BT$1)</f>
        <v>0</v>
      </c>
      <c r="CR34" s="19" t="str">
        <f t="shared" si="47"/>
        <v/>
      </c>
      <c r="CS34" t="str">
        <f t="shared" si="48"/>
        <v/>
      </c>
      <c r="CT34" s="20" t="str">
        <f t="shared" si="49"/>
        <v/>
      </c>
      <c r="CU34">
        <f>INDEX('Calcs-control3'!$AH$386:$AY$456,  'Graph-outputs'!$B34, 'Graph-outputs'!CU$2)</f>
        <v>2110.4201301475787</v>
      </c>
      <c r="CV34">
        <f t="shared" si="50"/>
        <v>30</v>
      </c>
      <c r="CW34">
        <f>INDEX('Calcs-control3'!$AH$170:$AY$240, 'Graph-outputs'!$B34, 'Graph-outputs'!$BT$1)</f>
        <v>0</v>
      </c>
      <c r="CY34">
        <v>31</v>
      </c>
      <c r="CZ34">
        <f t="shared" si="51"/>
        <v>30</v>
      </c>
      <c r="DA34">
        <f>IF(Settings!$M$5=1, 'Graph-outputs'!$DH34, 'Graph-outputs'!$DO34)</f>
        <v>28.576886509738401</v>
      </c>
      <c r="DC34">
        <f>IF(Settings!$M$5=1, 'Graph-outputs'!$DV34, 'Graph-outputs'!$EC34)</f>
        <v>19317.905132134838</v>
      </c>
      <c r="DE34" s="19" t="str">
        <f t="shared" si="52"/>
        <v/>
      </c>
      <c r="DF34" t="str">
        <f t="shared" si="53"/>
        <v/>
      </c>
      <c r="DG34" s="20" t="str">
        <f t="shared" si="54"/>
        <v/>
      </c>
      <c r="DH34">
        <f>INDEX('Calcs-control4'!$G$86:$X$156,  'Graph-outputs'!$B34, 'Graph-outputs'!DH$2)</f>
        <v>30.839983539108115</v>
      </c>
      <c r="DI34">
        <f t="shared" si="55"/>
        <v>30</v>
      </c>
      <c r="DJ34">
        <f>INDEX('Calcs-control4'!$G$170:$X$240, 'Graph-outputs'!$B34, 'Graph-outputs'!$DB$1)</f>
        <v>0.99701429662004981</v>
      </c>
      <c r="DL34" s="19" t="str">
        <f t="shared" si="56"/>
        <v/>
      </c>
      <c r="DM34" t="str">
        <f t="shared" si="57"/>
        <v/>
      </c>
      <c r="DN34" s="20" t="str">
        <f t="shared" si="58"/>
        <v/>
      </c>
      <c r="DO34">
        <f>INDEX('Calcs-control4'!$AH$86:$AY$156,  'Graph-outputs'!$B34, 'Graph-outputs'!DO$2)</f>
        <v>28.576886509738401</v>
      </c>
      <c r="DP34">
        <f t="shared" si="59"/>
        <v>30</v>
      </c>
      <c r="DQ34">
        <f>INDEX('Calcs-control4'!$AH$170:$AY$240, 'Graph-outputs'!$B34, 'Graph-outputs'!$DB$1)</f>
        <v>0.9949753908289467</v>
      </c>
      <c r="DS34" s="19" t="str">
        <f t="shared" si="60"/>
        <v/>
      </c>
      <c r="DT34" t="str">
        <f t="shared" si="61"/>
        <v/>
      </c>
      <c r="DU34" s="20" t="str">
        <f t="shared" si="62"/>
        <v/>
      </c>
      <c r="DV34">
        <f>INDEX('Calcs-control4'!$G$386:$X$456,  'Graph-outputs'!$B34, 'Graph-outputs'!DV$2)</f>
        <v>20857.562420785427</v>
      </c>
      <c r="DW34">
        <f t="shared" si="63"/>
        <v>30</v>
      </c>
      <c r="DX34">
        <f>INDEX('Calcs-control4'!$G$170:$X$240, 'Graph-outputs'!$B34, 'Graph-outputs'!$DB$1)</f>
        <v>0.99701429662004981</v>
      </c>
      <c r="DZ34" s="19" t="str">
        <f t="shared" si="64"/>
        <v/>
      </c>
      <c r="EA34" t="str">
        <f t="shared" si="65"/>
        <v/>
      </c>
      <c r="EB34" s="20" t="str">
        <f t="shared" si="66"/>
        <v/>
      </c>
      <c r="EC34">
        <f>INDEX('Calcs-control4'!$AH$386:$AY$456,  'Graph-outputs'!$B34, 'Graph-outputs'!EC$2)</f>
        <v>19317.905132134838</v>
      </c>
      <c r="ED34">
        <f t="shared" si="67"/>
        <v>30</v>
      </c>
      <c r="EE34">
        <f>INDEX('Calcs-control4'!$AH$170:$AY$240, 'Graph-outputs'!$B34, 'Graph-outputs'!$DB$1)</f>
        <v>0.9949753908289467</v>
      </c>
    </row>
    <row r="35" spans="1:135" x14ac:dyDescent="0.3">
      <c r="A35">
        <f t="shared" si="0"/>
        <v>31</v>
      </c>
      <c r="B35">
        <v>32</v>
      </c>
      <c r="C35">
        <f>IF(Settings!$M$5=1, 'Graph-outputs'!$J35, 'Graph-outputs'!$Q35)</f>
        <v>42.718718644681992</v>
      </c>
      <c r="E35">
        <f>IF(Settings!$M$5=1, 'Graph-outputs'!$X35, 'Graph-outputs'!$AE35)</f>
        <v>38272.730194482479</v>
      </c>
      <c r="G35" s="19" t="str">
        <f t="shared" si="1"/>
        <v/>
      </c>
      <c r="H35" t="str">
        <f t="shared" si="2"/>
        <v/>
      </c>
      <c r="I35" s="20" t="str">
        <f t="shared" si="3"/>
        <v/>
      </c>
      <c r="J35">
        <f>INDEX('Calcs-control1'!$G$86:$X$156,  'Graph-outputs'!$B35, 'Graph-outputs'!J$2)</f>
        <v>45.268079144000048</v>
      </c>
      <c r="K35">
        <f t="shared" si="4"/>
        <v>31</v>
      </c>
      <c r="L35">
        <f>INDEX('Calcs-control1'!$G$170:$X$240, 'Graph-outputs'!$B35, 'Graph-outputs'!$D$1)</f>
        <v>0.99995692481904797</v>
      </c>
      <c r="N35" s="19" t="str">
        <f t="shared" si="5"/>
        <v/>
      </c>
      <c r="O35" t="str">
        <f t="shared" si="6"/>
        <v/>
      </c>
      <c r="P35" s="20" t="str">
        <f t="shared" si="7"/>
        <v/>
      </c>
      <c r="Q35">
        <f>INDEX('Calcs-control1'!$AH$86:$AY$156,  'Graph-outputs'!$B35, 'Graph-outputs'!Q$2)</f>
        <v>42.718718644681992</v>
      </c>
      <c r="R35">
        <f t="shared" si="8"/>
        <v>31</v>
      </c>
      <c r="S35">
        <f>INDEX('Calcs-control1'!$AH$170:$AY$240, 'Graph-outputs'!$B35, 'Graph-outputs'!$Q$2)</f>
        <v>0.99992257576090982</v>
      </c>
      <c r="U35" s="19" t="str">
        <f t="shared" si="9"/>
        <v/>
      </c>
      <c r="V35" t="str">
        <f t="shared" si="10"/>
        <v/>
      </c>
      <c r="W35" s="20" t="str">
        <f t="shared" si="11"/>
        <v/>
      </c>
      <c r="X35">
        <f>INDEX('Calcs-control1'!$G$386:$X$456,  'Graph-outputs'!$B35, 'Graph-outputs'!X$2)</f>
        <v>40557.136923390819</v>
      </c>
      <c r="Y35">
        <f t="shared" si="12"/>
        <v>31</v>
      </c>
      <c r="Z35">
        <f>INDEX('Calcs-control1'!$G$170:$X$240, 'Graph-outputs'!$B35, 'Graph-outputs'!$J$2)</f>
        <v>0.99995692481904797</v>
      </c>
      <c r="AB35" s="19" t="str">
        <f t="shared" si="13"/>
        <v/>
      </c>
      <c r="AC35" t="str">
        <f t="shared" si="14"/>
        <v/>
      </c>
      <c r="AD35" s="20" t="str">
        <f t="shared" si="15"/>
        <v/>
      </c>
      <c r="AE35">
        <f>INDEX('Calcs-control1'!$AH$386:$AY$456,  'Graph-outputs'!$B35, 'Graph-outputs'!AE$2)</f>
        <v>38272.730194482479</v>
      </c>
      <c r="AF35">
        <f t="shared" si="16"/>
        <v>31</v>
      </c>
      <c r="AG35">
        <f>INDEX('Calcs-control1'!$AH$170:$AY$240, 'Graph-outputs'!$B35, 'Graph-outputs'!$Q$2)</f>
        <v>0.99992257576090982</v>
      </c>
      <c r="AI35">
        <v>32</v>
      </c>
      <c r="AJ35">
        <f t="shared" si="17"/>
        <v>31</v>
      </c>
      <c r="AK35">
        <f>IF(Settings!$M$5=1, 'Graph-outputs'!$AR35, 'Graph-outputs'!$AY35)</f>
        <v>39.836611651375364</v>
      </c>
      <c r="AM35">
        <f>IF(Settings!$M$5=1, 'Graph-outputs'!$BF35, 'Graph-outputs'!$BM35)</f>
        <v>30002.519217885347</v>
      </c>
      <c r="AO35" s="19" t="str">
        <f t="shared" si="18"/>
        <v/>
      </c>
      <c r="AP35" t="str">
        <f t="shared" si="19"/>
        <v/>
      </c>
      <c r="AQ35" s="20" t="str">
        <f t="shared" si="20"/>
        <v/>
      </c>
      <c r="AR35">
        <f>INDEX('Calcs-control2'!$G$86:$Y$156,  'Graph-outputs'!$B35, 'Graph-outputs'!AR$2)</f>
        <v>43.457948087211044</v>
      </c>
      <c r="AS35">
        <f t="shared" si="21"/>
        <v>31</v>
      </c>
      <c r="AT35">
        <f>INDEX('Calcs-control2'!$G$170:$X$240, 'Graph-outputs'!$B35, 'Graph-outputs'!$AL$1)</f>
        <v>0.99943850770053444</v>
      </c>
      <c r="AV35" s="19" t="str">
        <f t="shared" si="22"/>
        <v/>
      </c>
      <c r="AW35" t="str">
        <f t="shared" si="23"/>
        <v/>
      </c>
      <c r="AX35" s="20" t="str">
        <f t="shared" si="24"/>
        <v/>
      </c>
      <c r="AY35">
        <f>INDEX('Calcs-control2'!$AH$86:$AZ$156,  'Graph-outputs'!$B35, 'Graph-outputs'!AY$2)</f>
        <v>39.836611651375364</v>
      </c>
      <c r="AZ35">
        <f t="shared" si="25"/>
        <v>31</v>
      </c>
      <c r="BA35">
        <f>INDEX('Calcs-control2'!$AH$170:$AY$240, 'Graph-outputs'!$B35, 'Graph-outputs'!$AL$1)</f>
        <v>0.99870856996179713</v>
      </c>
      <c r="BC35" s="19" t="str">
        <f t="shared" si="26"/>
        <v/>
      </c>
      <c r="BD35" t="str">
        <f t="shared" si="27"/>
        <v/>
      </c>
      <c r="BE35" s="20" t="str">
        <f t="shared" si="28"/>
        <v/>
      </c>
      <c r="BF35">
        <f>INDEX('Calcs-control2'!$G$386:$X$456,  'Graph-outputs'!$B35, 'Graph-outputs'!BF$2)</f>
        <v>32740.834084644568</v>
      </c>
      <c r="BG35">
        <f t="shared" si="29"/>
        <v>31</v>
      </c>
      <c r="BH35">
        <f>INDEX('Calcs-control2'!$G$170:$X$240, 'Graph-outputs'!$B35, 'Graph-outputs'!$AL$1)</f>
        <v>0.99943850770053444</v>
      </c>
      <c r="BJ35" s="19" t="str">
        <f t="shared" si="30"/>
        <v/>
      </c>
      <c r="BK35" t="str">
        <f t="shared" si="31"/>
        <v/>
      </c>
      <c r="BL35" s="20" t="str">
        <f t="shared" si="32"/>
        <v/>
      </c>
      <c r="BM35">
        <f>INDEX('Calcs-control2'!$AH$386:$AY$456,  'Graph-outputs'!$B35, 'Graph-outputs'!BM$2)</f>
        <v>30002.519217885347</v>
      </c>
      <c r="BN35">
        <f t="shared" si="33"/>
        <v>31</v>
      </c>
      <c r="BO35">
        <f>INDEX('Calcs-control2'!$AH$170:$AY$240, 'Graph-outputs'!$B35, 'Graph-outputs'!$AL$1)</f>
        <v>0.99870856996179713</v>
      </c>
      <c r="BQ35">
        <v>32</v>
      </c>
      <c r="BR35">
        <f t="shared" si="34"/>
        <v>31</v>
      </c>
      <c r="BS35">
        <f>IF(Settings!$M$5=1, 'Graph-outputs'!$BZ35, 'Graph-outputs'!$CG35)</f>
        <v>18.377093389254448</v>
      </c>
      <c r="BU35">
        <f>IF(Settings!$M$5=1, 'Graph-outputs'!$CN35, 'Graph-outputs'!$CU35)</f>
        <v>2205.2512067105336</v>
      </c>
      <c r="BW35" s="19" t="str">
        <f t="shared" si="35"/>
        <v/>
      </c>
      <c r="BX35" t="str">
        <f t="shared" si="36"/>
        <v/>
      </c>
      <c r="BY35" s="20" t="str">
        <f t="shared" si="37"/>
        <v/>
      </c>
      <c r="BZ35">
        <f>INDEX('Calcs-control3'!$G$86:$Y$156,  'Graph-outputs'!$B35, 'Graph-outputs'!BZ$2)</f>
        <v>19.349302543518473</v>
      </c>
      <c r="CA35">
        <f t="shared" si="38"/>
        <v>31</v>
      </c>
      <c r="CB35">
        <f>INDEX('Calcs-control3'!$G$170:$X$240, 'Graph-outputs'!$B35, 'Graph-outputs'!$BT$1)</f>
        <v>0</v>
      </c>
      <c r="CD35" s="19" t="str">
        <f t="shared" si="39"/>
        <v/>
      </c>
      <c r="CE35" t="str">
        <f t="shared" si="40"/>
        <v/>
      </c>
      <c r="CF35" s="20" t="str">
        <f t="shared" si="41"/>
        <v/>
      </c>
      <c r="CG35">
        <f>INDEX('Calcs-control3'!$AH$86:$AZ$156,  'Graph-outputs'!$B35, 'Graph-outputs'!CG$2)</f>
        <v>18.377093389254448</v>
      </c>
      <c r="CH35">
        <f t="shared" si="42"/>
        <v>31</v>
      </c>
      <c r="CI35">
        <f>INDEX('Calcs-control3'!$AH$170:$AY$240, 'Graph-outputs'!$B35, 'Graph-outputs'!$BT$1)</f>
        <v>0</v>
      </c>
      <c r="CK35" s="19" t="str">
        <f t="shared" si="43"/>
        <v/>
      </c>
      <c r="CL35" t="str">
        <f t="shared" si="44"/>
        <v/>
      </c>
      <c r="CM35" s="20" t="str">
        <f t="shared" si="45"/>
        <v/>
      </c>
      <c r="CN35">
        <f>INDEX('Calcs-control3'!$G$386:$X$456,  'Graph-outputs'!$B35, 'Graph-outputs'!CN$2)</f>
        <v>2321.9163052222166</v>
      </c>
      <c r="CO35">
        <f t="shared" si="46"/>
        <v>31</v>
      </c>
      <c r="CP35">
        <f>INDEX('Calcs-control3'!$G$170:$X$240, 'Graph-outputs'!$B35, 'Graph-outputs'!$BT$1)</f>
        <v>0</v>
      </c>
      <c r="CR35" s="19" t="str">
        <f t="shared" si="47"/>
        <v/>
      </c>
      <c r="CS35" t="str">
        <f t="shared" si="48"/>
        <v/>
      </c>
      <c r="CT35" s="20" t="str">
        <f t="shared" si="49"/>
        <v/>
      </c>
      <c r="CU35">
        <f>INDEX('Calcs-control3'!$AH$386:$AY$456,  'Graph-outputs'!$B35, 'Graph-outputs'!CU$2)</f>
        <v>2205.2512067105336</v>
      </c>
      <c r="CV35">
        <f t="shared" si="50"/>
        <v>31</v>
      </c>
      <c r="CW35">
        <f>INDEX('Calcs-control3'!$AH$170:$AY$240, 'Graph-outputs'!$B35, 'Graph-outputs'!$BT$1)</f>
        <v>0</v>
      </c>
      <c r="CY35">
        <v>32</v>
      </c>
      <c r="CZ35">
        <f t="shared" si="51"/>
        <v>31</v>
      </c>
      <c r="DA35">
        <f>IF(Settings!$M$5=1, 'Graph-outputs'!$DH35, 'Graph-outputs'!$DO35)</f>
        <v>30.020393313164021</v>
      </c>
      <c r="DC35">
        <f>IF(Settings!$M$5=1, 'Graph-outputs'!$DV35, 'Graph-outputs'!$EC35)</f>
        <v>20300.360148547301</v>
      </c>
      <c r="DE35" s="19" t="str">
        <f t="shared" si="52"/>
        <v/>
      </c>
      <c r="DF35" t="str">
        <f t="shared" si="53"/>
        <v/>
      </c>
      <c r="DG35" s="20" t="str">
        <f t="shared" si="54"/>
        <v/>
      </c>
      <c r="DH35">
        <f>INDEX('Calcs-control4'!$G$86:$X$156,  'Graph-outputs'!$B35, 'Graph-outputs'!DH$2)</f>
        <v>31.811945291188987</v>
      </c>
      <c r="DI35">
        <f t="shared" si="55"/>
        <v>31</v>
      </c>
      <c r="DJ35">
        <f>INDEX('Calcs-control4'!$G$170:$X$240, 'Graph-outputs'!$B35, 'Graph-outputs'!$DB$1)</f>
        <v>0.99761241079916307</v>
      </c>
      <c r="DL35" s="19" t="str">
        <f t="shared" si="56"/>
        <v/>
      </c>
      <c r="DM35" t="str">
        <f t="shared" si="57"/>
        <v/>
      </c>
      <c r="DN35" s="20" t="str">
        <f t="shared" si="58"/>
        <v/>
      </c>
      <c r="DO35">
        <f>INDEX('Calcs-control4'!$AH$86:$AY$156,  'Graph-outputs'!$B35, 'Graph-outputs'!DO$2)</f>
        <v>30.020393313164021</v>
      </c>
      <c r="DP35">
        <f t="shared" si="59"/>
        <v>31</v>
      </c>
      <c r="DQ35">
        <f>INDEX('Calcs-control4'!$AH$170:$AY$240, 'Graph-outputs'!$B35, 'Graph-outputs'!$DB$1)</f>
        <v>0.99639493028406678</v>
      </c>
      <c r="DS35" s="19" t="str">
        <f t="shared" si="60"/>
        <v/>
      </c>
      <c r="DT35" t="str">
        <f t="shared" si="61"/>
        <v/>
      </c>
      <c r="DU35" s="20" t="str">
        <f t="shared" si="62"/>
        <v/>
      </c>
      <c r="DV35">
        <f>INDEX('Calcs-control4'!$G$386:$X$456,  'Graph-outputs'!$B35, 'Graph-outputs'!DV$2)</f>
        <v>21517.883569873829</v>
      </c>
      <c r="DW35">
        <f t="shared" si="63"/>
        <v>31</v>
      </c>
      <c r="DX35">
        <f>INDEX('Calcs-control4'!$G$170:$X$240, 'Graph-outputs'!$B35, 'Graph-outputs'!$DB$1)</f>
        <v>0.99761241079916307</v>
      </c>
      <c r="DZ35" s="19" t="str">
        <f t="shared" si="64"/>
        <v/>
      </c>
      <c r="EA35" t="str">
        <f t="shared" si="65"/>
        <v/>
      </c>
      <c r="EB35" s="20" t="str">
        <f t="shared" si="66"/>
        <v/>
      </c>
      <c r="EC35">
        <f>INDEX('Calcs-control4'!$AH$386:$AY$456,  'Graph-outputs'!$B35, 'Graph-outputs'!EC$2)</f>
        <v>20300.360148547301</v>
      </c>
      <c r="ED35">
        <f t="shared" si="67"/>
        <v>31</v>
      </c>
      <c r="EE35">
        <f>INDEX('Calcs-control4'!$AH$170:$AY$240, 'Graph-outputs'!$B35, 'Graph-outputs'!$DB$1)</f>
        <v>0.99639493028406678</v>
      </c>
    </row>
    <row r="36" spans="1:135" x14ac:dyDescent="0.3">
      <c r="A36">
        <f t="shared" si="0"/>
        <v>32</v>
      </c>
      <c r="B36">
        <v>33</v>
      </c>
      <c r="C36">
        <f>IF(Settings!$M$5=1, 'Graph-outputs'!$J36, 'Graph-outputs'!$Q36)</f>
        <v>44.82515393583666</v>
      </c>
      <c r="E36">
        <f>IF(Settings!$M$5=1, 'Graph-outputs'!$X36, 'Graph-outputs'!$AE36)</f>
        <v>40160.256200192562</v>
      </c>
      <c r="G36" s="19" t="str">
        <f t="shared" si="1"/>
        <v/>
      </c>
      <c r="H36" t="str">
        <f t="shared" si="2"/>
        <v/>
      </c>
      <c r="I36" s="20" t="str">
        <f t="shared" si="3"/>
        <v/>
      </c>
      <c r="J36">
        <f>INDEX('Calcs-control1'!$G$86:$X$156,  'Graph-outputs'!$B36, 'Graph-outputs'!J$2)</f>
        <v>46.626357989723196</v>
      </c>
      <c r="K36">
        <f t="shared" si="4"/>
        <v>32</v>
      </c>
      <c r="L36">
        <f>INDEX('Calcs-control1'!$G$170:$X$240, 'Graph-outputs'!$B36, 'Graph-outputs'!$D$1)</f>
        <v>0.99996848250310044</v>
      </c>
      <c r="N36" s="19" t="str">
        <f t="shared" si="5"/>
        <v/>
      </c>
      <c r="O36" t="str">
        <f t="shared" si="6"/>
        <v/>
      </c>
      <c r="P36" s="20" t="str">
        <f t="shared" si="7"/>
        <v/>
      </c>
      <c r="Q36">
        <f>INDEX('Calcs-control1'!$AH$86:$AY$156,  'Graph-outputs'!$B36, 'Graph-outputs'!Q$2)</f>
        <v>44.82515393583666</v>
      </c>
      <c r="R36">
        <f t="shared" si="8"/>
        <v>32</v>
      </c>
      <c r="S36">
        <f>INDEX('Calcs-control1'!$AH$170:$AY$240, 'Graph-outputs'!$B36, 'Graph-outputs'!$Q$2)</f>
        <v>0.99995230532382184</v>
      </c>
      <c r="U36" s="19" t="str">
        <f t="shared" si="9"/>
        <v/>
      </c>
      <c r="V36" t="str">
        <f t="shared" si="10"/>
        <v/>
      </c>
      <c r="W36" s="20" t="str">
        <f t="shared" si="11"/>
        <v/>
      </c>
      <c r="X36">
        <f>INDEX('Calcs-control1'!$G$386:$X$456,  'Graph-outputs'!$B36, 'Graph-outputs'!X$2)</f>
        <v>41774.192227725936</v>
      </c>
      <c r="Y36">
        <f t="shared" si="12"/>
        <v>32</v>
      </c>
      <c r="Z36">
        <f>INDEX('Calcs-control1'!$G$170:$X$240, 'Graph-outputs'!$B36, 'Graph-outputs'!$J$2)</f>
        <v>0.99996848250310044</v>
      </c>
      <c r="AB36" s="19" t="str">
        <f t="shared" si="13"/>
        <v/>
      </c>
      <c r="AC36" t="str">
        <f t="shared" si="14"/>
        <v/>
      </c>
      <c r="AD36" s="20" t="str">
        <f t="shared" si="15"/>
        <v/>
      </c>
      <c r="AE36">
        <f>INDEX('Calcs-control1'!$AH$386:$AY$456,  'Graph-outputs'!$B36, 'Graph-outputs'!AE$2)</f>
        <v>40160.256200192562</v>
      </c>
      <c r="AF36">
        <f t="shared" si="16"/>
        <v>32</v>
      </c>
      <c r="AG36">
        <f>INDEX('Calcs-control1'!$AH$170:$AY$240, 'Graph-outputs'!$B36, 'Graph-outputs'!$Q$2)</f>
        <v>0.99995230532382184</v>
      </c>
      <c r="AI36">
        <v>33</v>
      </c>
      <c r="AJ36">
        <f t="shared" si="17"/>
        <v>32</v>
      </c>
      <c r="AK36">
        <f>IF(Settings!$M$5=1, 'Graph-outputs'!$AR36, 'Graph-outputs'!$AY36)</f>
        <v>42.826550096881007</v>
      </c>
      <c r="AM36">
        <f>IF(Settings!$M$5=1, 'Graph-outputs'!$BF36, 'Graph-outputs'!$BM36)</f>
        <v>32263.847767098254</v>
      </c>
      <c r="AO36" s="19" t="str">
        <f t="shared" si="18"/>
        <v/>
      </c>
      <c r="AP36" t="str">
        <f t="shared" si="19"/>
        <v/>
      </c>
      <c r="AQ36" s="20" t="str">
        <f t="shared" si="20"/>
        <v/>
      </c>
      <c r="AR36">
        <f>INDEX('Calcs-control2'!$G$86:$Y$156,  'Graph-outputs'!$B36, 'Graph-outputs'!AR$2)</f>
        <v>45.398567870282911</v>
      </c>
      <c r="AS36">
        <f t="shared" si="21"/>
        <v>32</v>
      </c>
      <c r="AT36">
        <f>INDEX('Calcs-control2'!$G$170:$X$240, 'Graph-outputs'!$B36, 'Graph-outputs'!$AL$1)</f>
        <v>0.99964066485312209</v>
      </c>
      <c r="AV36" s="19" t="str">
        <f t="shared" si="22"/>
        <v/>
      </c>
      <c r="AW36" t="str">
        <f t="shared" si="23"/>
        <v/>
      </c>
      <c r="AX36" s="20" t="str">
        <f t="shared" si="24"/>
        <v/>
      </c>
      <c r="AY36">
        <f>INDEX('Calcs-control2'!$AH$86:$AZ$156,  'Graph-outputs'!$B36, 'Graph-outputs'!AY$2)</f>
        <v>42.826550096881007</v>
      </c>
      <c r="AZ36">
        <f t="shared" si="25"/>
        <v>32</v>
      </c>
      <c r="BA36">
        <f>INDEX('Calcs-control2'!$AH$170:$AY$240, 'Graph-outputs'!$B36, 'Graph-outputs'!$AL$1)</f>
        <v>0.99935074886569586</v>
      </c>
      <c r="BC36" s="19" t="str">
        <f t="shared" si="26"/>
        <v/>
      </c>
      <c r="BD36" t="str">
        <f t="shared" si="27"/>
        <v/>
      </c>
      <c r="BE36" s="20" t="str">
        <f t="shared" si="28"/>
        <v/>
      </c>
      <c r="BF36">
        <f>INDEX('Calcs-control2'!$G$386:$X$456,  'Graph-outputs'!$B36, 'Graph-outputs'!BF$2)</f>
        <v>34206.046169053719</v>
      </c>
      <c r="BG36">
        <f t="shared" si="29"/>
        <v>32</v>
      </c>
      <c r="BH36">
        <f>INDEX('Calcs-control2'!$G$170:$X$240, 'Graph-outputs'!$B36, 'Graph-outputs'!$AL$1)</f>
        <v>0.99964066485312209</v>
      </c>
      <c r="BJ36" s="19" t="str">
        <f t="shared" si="30"/>
        <v/>
      </c>
      <c r="BK36" t="str">
        <f t="shared" si="31"/>
        <v/>
      </c>
      <c r="BL36" s="20" t="str">
        <f t="shared" si="32"/>
        <v/>
      </c>
      <c r="BM36">
        <f>INDEX('Calcs-control2'!$AH$386:$AY$456,  'Graph-outputs'!$B36, 'Graph-outputs'!BM$2)</f>
        <v>32263.847767098254</v>
      </c>
      <c r="BN36">
        <f t="shared" si="33"/>
        <v>32</v>
      </c>
      <c r="BO36">
        <f>INDEX('Calcs-control2'!$AH$170:$AY$240, 'Graph-outputs'!$B36, 'Graph-outputs'!$AL$1)</f>
        <v>0.99935074886569586</v>
      </c>
      <c r="BQ36">
        <v>33</v>
      </c>
      <c r="BR36">
        <f t="shared" si="34"/>
        <v>32</v>
      </c>
      <c r="BS36">
        <f>IF(Settings!$M$5=1, 'Graph-outputs'!$BZ36, 'Graph-outputs'!$CG36)</f>
        <v>19.181068038434088</v>
      </c>
      <c r="BU36">
        <f>IF(Settings!$M$5=1, 'Graph-outputs'!$CN36, 'Graph-outputs'!$CU36)</f>
        <v>2301.7281646120905</v>
      </c>
      <c r="BW36" s="19" t="str">
        <f t="shared" si="35"/>
        <v/>
      </c>
      <c r="BX36" t="str">
        <f t="shared" si="36"/>
        <v/>
      </c>
      <c r="BY36" s="20" t="str">
        <f t="shared" si="37"/>
        <v/>
      </c>
      <c r="BZ36">
        <f>INDEX('Calcs-control3'!$G$86:$Y$156,  'Graph-outputs'!$B36, 'Graph-outputs'!BZ$2)</f>
        <v>19.863449441659757</v>
      </c>
      <c r="CA36">
        <f t="shared" si="38"/>
        <v>32</v>
      </c>
      <c r="CB36">
        <f>INDEX('Calcs-control3'!$G$170:$X$240, 'Graph-outputs'!$B36, 'Graph-outputs'!$BT$1)</f>
        <v>0</v>
      </c>
      <c r="CD36" s="19" t="str">
        <f t="shared" si="39"/>
        <v/>
      </c>
      <c r="CE36" t="str">
        <f t="shared" si="40"/>
        <v/>
      </c>
      <c r="CF36" s="20" t="str">
        <f t="shared" si="41"/>
        <v/>
      </c>
      <c r="CG36">
        <f>INDEX('Calcs-control3'!$AH$86:$AZ$156,  'Graph-outputs'!$B36, 'Graph-outputs'!CG$2)</f>
        <v>19.181068038434088</v>
      </c>
      <c r="CH36">
        <f t="shared" si="42"/>
        <v>32</v>
      </c>
      <c r="CI36">
        <f>INDEX('Calcs-control3'!$AH$170:$AY$240, 'Graph-outputs'!$B36, 'Graph-outputs'!$BT$1)</f>
        <v>0</v>
      </c>
      <c r="CK36" s="19" t="str">
        <f t="shared" si="43"/>
        <v/>
      </c>
      <c r="CL36" t="str">
        <f t="shared" si="44"/>
        <v/>
      </c>
      <c r="CM36" s="20" t="str">
        <f t="shared" si="45"/>
        <v/>
      </c>
      <c r="CN36">
        <f>INDEX('Calcs-control3'!$G$386:$X$456,  'Graph-outputs'!$B36, 'Graph-outputs'!CN$2)</f>
        <v>2383.6139329991706</v>
      </c>
      <c r="CO36">
        <f t="shared" si="46"/>
        <v>32</v>
      </c>
      <c r="CP36">
        <f>INDEX('Calcs-control3'!$G$170:$X$240, 'Graph-outputs'!$B36, 'Graph-outputs'!$BT$1)</f>
        <v>0</v>
      </c>
      <c r="CR36" s="19" t="str">
        <f t="shared" si="47"/>
        <v/>
      </c>
      <c r="CS36" t="str">
        <f t="shared" si="48"/>
        <v/>
      </c>
      <c r="CT36" s="20" t="str">
        <f t="shared" si="49"/>
        <v/>
      </c>
      <c r="CU36">
        <f>INDEX('Calcs-control3'!$AH$386:$AY$456,  'Graph-outputs'!$B36, 'Graph-outputs'!CU$2)</f>
        <v>2301.7281646120905</v>
      </c>
      <c r="CV36">
        <f t="shared" si="50"/>
        <v>32</v>
      </c>
      <c r="CW36">
        <f>INDEX('Calcs-control3'!$AH$170:$AY$240, 'Graph-outputs'!$B36, 'Graph-outputs'!$BT$1)</f>
        <v>0</v>
      </c>
      <c r="CY36">
        <v>33</v>
      </c>
      <c r="CZ36">
        <f t="shared" si="51"/>
        <v>32</v>
      </c>
      <c r="DA36">
        <f>IF(Settings!$M$5=1, 'Graph-outputs'!$DH36, 'Graph-outputs'!$DO36)</f>
        <v>31.500681531899353</v>
      </c>
      <c r="DC36">
        <f>IF(Settings!$M$5=1, 'Graph-outputs'!$DV36, 'Graph-outputs'!$EC36)</f>
        <v>21306.471225427336</v>
      </c>
      <c r="DE36" s="19" t="str">
        <f t="shared" si="52"/>
        <v/>
      </c>
      <c r="DF36" t="str">
        <f t="shared" si="53"/>
        <v/>
      </c>
      <c r="DG36" s="20" t="str">
        <f t="shared" si="54"/>
        <v/>
      </c>
      <c r="DH36">
        <f>INDEX('Calcs-control4'!$G$86:$X$156,  'Graph-outputs'!$B36, 'Graph-outputs'!DH$2)</f>
        <v>32.766469829172422</v>
      </c>
      <c r="DI36">
        <f t="shared" si="55"/>
        <v>32</v>
      </c>
      <c r="DJ36">
        <f>INDEX('Calcs-control4'!$G$170:$X$240, 'Graph-outputs'!$B36, 'Graph-outputs'!$DB$1)</f>
        <v>0.99808303441658464</v>
      </c>
      <c r="DL36" s="19" t="str">
        <f t="shared" si="56"/>
        <v/>
      </c>
      <c r="DM36" t="str">
        <f t="shared" si="57"/>
        <v/>
      </c>
      <c r="DN36" s="20" t="str">
        <f t="shared" si="58"/>
        <v/>
      </c>
      <c r="DO36">
        <f>INDEX('Calcs-control4'!$AH$86:$AY$156,  'Graph-outputs'!$B36, 'Graph-outputs'!DO$2)</f>
        <v>31.500681531899353</v>
      </c>
      <c r="DP36">
        <f t="shared" si="59"/>
        <v>32</v>
      </c>
      <c r="DQ36">
        <f>INDEX('Calcs-control4'!$AH$170:$AY$240, 'Graph-outputs'!$B36, 'Graph-outputs'!$DB$1)</f>
        <v>0.99743521457816542</v>
      </c>
      <c r="DS36" s="19" t="str">
        <f t="shared" si="60"/>
        <v/>
      </c>
      <c r="DT36" t="str">
        <f t="shared" si="61"/>
        <v/>
      </c>
      <c r="DU36" s="20" t="str">
        <f t="shared" si="62"/>
        <v/>
      </c>
      <c r="DV36">
        <f>INDEX('Calcs-control4'!$G$386:$X$456,  'Graph-outputs'!$B36, 'Graph-outputs'!DV$2)</f>
        <v>22165.938107327158</v>
      </c>
      <c r="DW36">
        <f t="shared" si="63"/>
        <v>32</v>
      </c>
      <c r="DX36">
        <f>INDEX('Calcs-control4'!$G$170:$X$240, 'Graph-outputs'!$B36, 'Graph-outputs'!$DB$1)</f>
        <v>0.99808303441658464</v>
      </c>
      <c r="DZ36" s="19" t="str">
        <f t="shared" si="64"/>
        <v/>
      </c>
      <c r="EA36" t="str">
        <f t="shared" si="65"/>
        <v/>
      </c>
      <c r="EB36" s="20" t="str">
        <f t="shared" si="66"/>
        <v/>
      </c>
      <c r="EC36">
        <f>INDEX('Calcs-control4'!$AH$386:$AY$456,  'Graph-outputs'!$B36, 'Graph-outputs'!EC$2)</f>
        <v>21306.471225427336</v>
      </c>
      <c r="ED36">
        <f t="shared" si="67"/>
        <v>32</v>
      </c>
      <c r="EE36">
        <f>INDEX('Calcs-control4'!$AH$170:$AY$240, 'Graph-outputs'!$B36, 'Graph-outputs'!$DB$1)</f>
        <v>0.99743521457816542</v>
      </c>
    </row>
    <row r="37" spans="1:135" x14ac:dyDescent="0.3">
      <c r="A37">
        <f t="shared" si="0"/>
        <v>33</v>
      </c>
      <c r="B37">
        <v>34</v>
      </c>
      <c r="C37">
        <f>IF(Settings!$M$5=1, 'Graph-outputs'!$J37, 'Graph-outputs'!$Q37)</f>
        <v>46.979802591741446</v>
      </c>
      <c r="E37">
        <f>IF(Settings!$M$5=1, 'Graph-outputs'!$X37, 'Graph-outputs'!$AE37)</f>
        <v>42090.883409468741</v>
      </c>
      <c r="G37" s="19" t="str">
        <f t="shared" si="1"/>
        <v/>
      </c>
      <c r="H37" t="str">
        <f t="shared" si="2"/>
        <v/>
      </c>
      <c r="I37" s="20" t="str">
        <f t="shared" si="3"/>
        <v/>
      </c>
      <c r="J37">
        <f>INDEX('Calcs-control1'!$G$86:$X$156,  'Graph-outputs'!$B37, 'Graph-outputs'!J$2)</f>
        <v>47.959638948365317</v>
      </c>
      <c r="K37">
        <f t="shared" si="4"/>
        <v>33</v>
      </c>
      <c r="L37">
        <f>INDEX('Calcs-control1'!$G$170:$X$240, 'Graph-outputs'!$B37, 'Graph-outputs'!$D$1)</f>
        <v>0.99997680612516082</v>
      </c>
      <c r="N37" s="19" t="str">
        <f t="shared" si="5"/>
        <v/>
      </c>
      <c r="O37" t="str">
        <f t="shared" si="6"/>
        <v/>
      </c>
      <c r="P37" s="20" t="str">
        <f t="shared" si="7"/>
        <v/>
      </c>
      <c r="Q37">
        <f>INDEX('Calcs-control1'!$AH$86:$AY$156,  'Graph-outputs'!$B37, 'Graph-outputs'!Q$2)</f>
        <v>46.979802591741446</v>
      </c>
      <c r="R37">
        <f t="shared" si="8"/>
        <v>33</v>
      </c>
      <c r="S37">
        <f>INDEX('Calcs-control1'!$AH$170:$AY$240, 'Graph-outputs'!$B37, 'Graph-outputs'!$Q$2)</f>
        <v>0.99997094325650948</v>
      </c>
      <c r="U37" s="19" t="str">
        <f t="shared" si="9"/>
        <v/>
      </c>
      <c r="V37" t="str">
        <f t="shared" si="10"/>
        <v/>
      </c>
      <c r="W37" s="20" t="str">
        <f t="shared" si="11"/>
        <v/>
      </c>
      <c r="X37">
        <f>INDEX('Calcs-control1'!$G$386:$X$456,  'Graph-outputs'!$B37, 'Graph-outputs'!X$2)</f>
        <v>42968.821287685198</v>
      </c>
      <c r="Y37">
        <f t="shared" si="12"/>
        <v>33</v>
      </c>
      <c r="Z37">
        <f>INDEX('Calcs-control1'!$G$170:$X$240, 'Graph-outputs'!$B37, 'Graph-outputs'!$J$2)</f>
        <v>0.99997680612516082</v>
      </c>
      <c r="AB37" s="19" t="str">
        <f t="shared" si="13"/>
        <v/>
      </c>
      <c r="AC37" t="str">
        <f t="shared" si="14"/>
        <v/>
      </c>
      <c r="AD37" s="20" t="str">
        <f t="shared" si="15"/>
        <v/>
      </c>
      <c r="AE37">
        <f>INDEX('Calcs-control1'!$AH$386:$AY$456,  'Graph-outputs'!$B37, 'Graph-outputs'!AE$2)</f>
        <v>42090.883409468741</v>
      </c>
      <c r="AF37">
        <f t="shared" si="16"/>
        <v>33</v>
      </c>
      <c r="AG37">
        <f>INDEX('Calcs-control1'!$AH$170:$AY$240, 'Graph-outputs'!$B37, 'Graph-outputs'!$Q$2)</f>
        <v>0.99997094325650948</v>
      </c>
      <c r="AI37">
        <v>34</v>
      </c>
      <c r="AJ37">
        <f t="shared" si="17"/>
        <v>33</v>
      </c>
      <c r="AK37">
        <f>IF(Settings!$M$5=1, 'Graph-outputs'!$AR37, 'Graph-outputs'!$AY37)</f>
        <v>45.904428140871886</v>
      </c>
      <c r="AM37">
        <f>IF(Settings!$M$5=1, 'Graph-outputs'!$BF37, 'Graph-outputs'!$BM37)</f>
        <v>34587.817154013203</v>
      </c>
      <c r="AO37" s="19" t="str">
        <f t="shared" si="18"/>
        <v/>
      </c>
      <c r="AP37" t="str">
        <f t="shared" si="19"/>
        <v/>
      </c>
      <c r="AQ37" s="20" t="str">
        <f t="shared" si="20"/>
        <v/>
      </c>
      <c r="AR37">
        <f>INDEX('Calcs-control2'!$G$86:$Y$156,  'Graph-outputs'!$B37, 'Graph-outputs'!AR$2)</f>
        <v>47.308172113768904</v>
      </c>
      <c r="AS37">
        <f t="shared" si="21"/>
        <v>33</v>
      </c>
      <c r="AT37">
        <f>INDEX('Calcs-control2'!$G$170:$X$240, 'Graph-outputs'!$B37, 'Graph-outputs'!$AL$1)</f>
        <v>0.99976839194294576</v>
      </c>
      <c r="AV37" s="19" t="str">
        <f t="shared" si="22"/>
        <v/>
      </c>
      <c r="AW37" t="str">
        <f t="shared" si="23"/>
        <v/>
      </c>
      <c r="AX37" s="20" t="str">
        <f t="shared" si="24"/>
        <v/>
      </c>
      <c r="AY37">
        <f>INDEX('Calcs-control2'!$AH$86:$AZ$156,  'Graph-outputs'!$B37, 'Graph-outputs'!AY$2)</f>
        <v>45.904428140871886</v>
      </c>
      <c r="AZ37">
        <f t="shared" si="25"/>
        <v>33</v>
      </c>
      <c r="BA37">
        <f>INDEX('Calcs-control2'!$AH$170:$AY$240, 'Graph-outputs'!$B37, 'Graph-outputs'!$AL$1)</f>
        <v>0.99968013224411345</v>
      </c>
      <c r="BC37" s="19" t="str">
        <f t="shared" si="26"/>
        <v/>
      </c>
      <c r="BD37" t="str">
        <f t="shared" si="27"/>
        <v/>
      </c>
      <c r="BE37" s="20" t="str">
        <f t="shared" si="28"/>
        <v/>
      </c>
      <c r="BF37">
        <f>INDEX('Calcs-control2'!$G$386:$X$456,  'Graph-outputs'!$B37, 'Graph-outputs'!BF$2)</f>
        <v>35646.942990881347</v>
      </c>
      <c r="BG37">
        <f t="shared" si="29"/>
        <v>33</v>
      </c>
      <c r="BH37">
        <f>INDEX('Calcs-control2'!$G$170:$X$240, 'Graph-outputs'!$B37, 'Graph-outputs'!$AL$1)</f>
        <v>0.99976839194294576</v>
      </c>
      <c r="BJ37" s="19" t="str">
        <f t="shared" si="30"/>
        <v/>
      </c>
      <c r="BK37" t="str">
        <f t="shared" si="31"/>
        <v/>
      </c>
      <c r="BL37" s="20" t="str">
        <f t="shared" si="32"/>
        <v/>
      </c>
      <c r="BM37">
        <f>INDEX('Calcs-control2'!$AH$386:$AY$456,  'Graph-outputs'!$B37, 'Graph-outputs'!BM$2)</f>
        <v>34587.817154013203</v>
      </c>
      <c r="BN37">
        <f t="shared" si="33"/>
        <v>33</v>
      </c>
      <c r="BO37">
        <f>INDEX('Calcs-control2'!$AH$170:$AY$240, 'Graph-outputs'!$B37, 'Graph-outputs'!$AL$1)</f>
        <v>0.99968013224411345</v>
      </c>
      <c r="BQ37">
        <v>34</v>
      </c>
      <c r="BR37">
        <f t="shared" si="34"/>
        <v>33</v>
      </c>
      <c r="BS37">
        <f>IF(Settings!$M$5=1, 'Graph-outputs'!$BZ37, 'Graph-outputs'!$CG37)</f>
        <v>19.996803714627873</v>
      </c>
      <c r="BU37">
        <f>IF(Settings!$M$5=1, 'Graph-outputs'!$CN37, 'Graph-outputs'!$CU37)</f>
        <v>2399.616445755345</v>
      </c>
      <c r="BW37" s="19" t="str">
        <f t="shared" si="35"/>
        <v/>
      </c>
      <c r="BX37" t="str">
        <f t="shared" si="36"/>
        <v/>
      </c>
      <c r="BY37" s="20" t="str">
        <f t="shared" si="37"/>
        <v/>
      </c>
      <c r="BZ37">
        <f>INDEX('Calcs-control3'!$G$86:$Y$156,  'Graph-outputs'!$B37, 'Graph-outputs'!BZ$2)</f>
        <v>20.365560032770961</v>
      </c>
      <c r="CA37">
        <f t="shared" si="38"/>
        <v>33</v>
      </c>
      <c r="CB37">
        <f>INDEX('Calcs-control3'!$G$170:$X$240, 'Graph-outputs'!$B37, 'Graph-outputs'!$BT$1)</f>
        <v>0</v>
      </c>
      <c r="CD37" s="19" t="str">
        <f t="shared" si="39"/>
        <v/>
      </c>
      <c r="CE37" t="str">
        <f t="shared" si="40"/>
        <v/>
      </c>
      <c r="CF37" s="20" t="str">
        <f t="shared" si="41"/>
        <v/>
      </c>
      <c r="CG37">
        <f>INDEX('Calcs-control3'!$AH$86:$AZ$156,  'Graph-outputs'!$B37, 'Graph-outputs'!CG$2)</f>
        <v>19.996803714627873</v>
      </c>
      <c r="CH37">
        <f t="shared" si="42"/>
        <v>33</v>
      </c>
      <c r="CI37">
        <f>INDEX('Calcs-control3'!$AH$170:$AY$240, 'Graph-outputs'!$B37, 'Graph-outputs'!$BT$1)</f>
        <v>0</v>
      </c>
      <c r="CK37" s="19" t="str">
        <f t="shared" si="43"/>
        <v/>
      </c>
      <c r="CL37" t="str">
        <f t="shared" si="44"/>
        <v/>
      </c>
      <c r="CM37" s="20" t="str">
        <f t="shared" si="45"/>
        <v/>
      </c>
      <c r="CN37">
        <f>INDEX('Calcs-control3'!$G$386:$X$456,  'Graph-outputs'!$B37, 'Graph-outputs'!CN$2)</f>
        <v>2443.8672039325152</v>
      </c>
      <c r="CO37">
        <f t="shared" si="46"/>
        <v>33</v>
      </c>
      <c r="CP37">
        <f>INDEX('Calcs-control3'!$G$170:$X$240, 'Graph-outputs'!$B37, 'Graph-outputs'!$BT$1)</f>
        <v>0</v>
      </c>
      <c r="CR37" s="19" t="str">
        <f t="shared" si="47"/>
        <v/>
      </c>
      <c r="CS37" t="str">
        <f t="shared" si="48"/>
        <v/>
      </c>
      <c r="CT37" s="20" t="str">
        <f t="shared" si="49"/>
        <v/>
      </c>
      <c r="CU37">
        <f>INDEX('Calcs-control3'!$AH$386:$AY$456,  'Graph-outputs'!$B37, 'Graph-outputs'!CU$2)</f>
        <v>2399.616445755345</v>
      </c>
      <c r="CV37">
        <f t="shared" si="50"/>
        <v>33</v>
      </c>
      <c r="CW37">
        <f>INDEX('Calcs-control3'!$AH$170:$AY$240, 'Graph-outputs'!$B37, 'Graph-outputs'!$BT$1)</f>
        <v>0</v>
      </c>
      <c r="CY37">
        <v>34</v>
      </c>
      <c r="CZ37">
        <f t="shared" si="51"/>
        <v>33</v>
      </c>
      <c r="DA37">
        <f>IF(Settings!$M$5=1, 'Graph-outputs'!$DH37, 'Graph-outputs'!$DO37)</f>
        <v>33.014851482546838</v>
      </c>
      <c r="DC37">
        <f>IF(Settings!$M$5=1, 'Graph-outputs'!$DV37, 'Graph-outputs'!$EC37)</f>
        <v>22334.512122085431</v>
      </c>
      <c r="DE37" s="19" t="str">
        <f t="shared" si="52"/>
        <v/>
      </c>
      <c r="DF37" t="str">
        <f t="shared" si="53"/>
        <v/>
      </c>
      <c r="DG37" s="20" t="str">
        <f t="shared" si="54"/>
        <v/>
      </c>
      <c r="DH37">
        <f>INDEX('Calcs-control4'!$G$86:$X$156,  'Graph-outputs'!$B37, 'Graph-outputs'!DH$2)</f>
        <v>33.703427210977495</v>
      </c>
      <c r="DI37">
        <f t="shared" si="55"/>
        <v>33</v>
      </c>
      <c r="DJ37">
        <f>INDEX('Calcs-control4'!$G$170:$X$240, 'Graph-outputs'!$B37, 'Graph-outputs'!$DB$1)</f>
        <v>0.99845466098613267</v>
      </c>
      <c r="DL37" s="19" t="str">
        <f t="shared" si="56"/>
        <v/>
      </c>
      <c r="DM37" t="str">
        <f t="shared" si="57"/>
        <v/>
      </c>
      <c r="DN37" s="20" t="str">
        <f t="shared" si="58"/>
        <v/>
      </c>
      <c r="DO37">
        <f>INDEX('Calcs-control4'!$AH$86:$AY$156,  'Graph-outputs'!$B37, 'Graph-outputs'!DO$2)</f>
        <v>33.014851482546838</v>
      </c>
      <c r="DP37">
        <f t="shared" si="59"/>
        <v>33</v>
      </c>
      <c r="DQ37">
        <f>INDEX('Calcs-control4'!$AH$170:$AY$240, 'Graph-outputs'!$B37, 'Graph-outputs'!$DB$1)</f>
        <v>0.99818947704263106</v>
      </c>
      <c r="DS37" s="19" t="str">
        <f t="shared" si="60"/>
        <v/>
      </c>
      <c r="DT37" t="str">
        <f t="shared" si="61"/>
        <v/>
      </c>
      <c r="DU37" s="20" t="str">
        <f t="shared" si="62"/>
        <v/>
      </c>
      <c r="DV37">
        <f>INDEX('Calcs-control4'!$G$386:$X$456,  'Graph-outputs'!$B37, 'Graph-outputs'!DV$2)</f>
        <v>22801.727141160212</v>
      </c>
      <c r="DW37">
        <f t="shared" si="63"/>
        <v>33</v>
      </c>
      <c r="DX37">
        <f>INDEX('Calcs-control4'!$G$170:$X$240, 'Graph-outputs'!$B37, 'Graph-outputs'!$DB$1)</f>
        <v>0.99845466098613267</v>
      </c>
      <c r="DZ37" s="19" t="str">
        <f t="shared" si="64"/>
        <v/>
      </c>
      <c r="EA37" t="str">
        <f t="shared" si="65"/>
        <v/>
      </c>
      <c r="EB37" s="20" t="str">
        <f t="shared" si="66"/>
        <v/>
      </c>
      <c r="EC37">
        <f>INDEX('Calcs-control4'!$AH$386:$AY$456,  'Graph-outputs'!$B37, 'Graph-outputs'!EC$2)</f>
        <v>22334.512122085431</v>
      </c>
      <c r="ED37">
        <f t="shared" si="67"/>
        <v>33</v>
      </c>
      <c r="EE37">
        <f>INDEX('Calcs-control4'!$AH$170:$AY$240, 'Graph-outputs'!$B37, 'Graph-outputs'!$DB$1)</f>
        <v>0.99818947704263106</v>
      </c>
    </row>
    <row r="38" spans="1:135" x14ac:dyDescent="0.3">
      <c r="A38">
        <f t="shared" si="0"/>
        <v>34</v>
      </c>
      <c r="B38">
        <v>35</v>
      </c>
      <c r="C38">
        <f>IF(Settings!$M$5=1, 'Graph-outputs'!$J38, 'Graph-outputs'!$Q38)</f>
        <v>49.177926750765863</v>
      </c>
      <c r="E38">
        <f>IF(Settings!$M$5=1, 'Graph-outputs'!$X38, 'Graph-outputs'!$AE38)</f>
        <v>44060.3974621538</v>
      </c>
      <c r="G38" s="19" t="str">
        <f t="shared" si="1"/>
        <v/>
      </c>
      <c r="H38" t="str">
        <f t="shared" si="2"/>
        <v/>
      </c>
      <c r="I38" s="20" t="str">
        <f t="shared" si="3"/>
        <v/>
      </c>
      <c r="J38">
        <f>INDEX('Calcs-control1'!$G$86:$X$156,  'Graph-outputs'!$B38, 'Graph-outputs'!J$2)</f>
        <v>49.267803811615934</v>
      </c>
      <c r="K38">
        <f t="shared" si="4"/>
        <v>34</v>
      </c>
      <c r="L38">
        <f>INDEX('Calcs-control1'!$G$170:$X$240, 'Graph-outputs'!$B38, 'Graph-outputs'!$D$1)</f>
        <v>0.99998283263307852</v>
      </c>
      <c r="N38" s="19" t="str">
        <f t="shared" si="5"/>
        <v/>
      </c>
      <c r="O38" t="str">
        <f t="shared" si="6"/>
        <v/>
      </c>
      <c r="P38" s="20" t="str">
        <f t="shared" si="7"/>
        <v/>
      </c>
      <c r="Q38">
        <f>INDEX('Calcs-control1'!$AH$86:$AY$156,  'Graph-outputs'!$B38, 'Graph-outputs'!Q$2)</f>
        <v>49.177926750765863</v>
      </c>
      <c r="R38">
        <f t="shared" si="8"/>
        <v>34</v>
      </c>
      <c r="S38">
        <f>INDEX('Calcs-control1'!$AH$170:$AY$240, 'Graph-outputs'!$B38, 'Graph-outputs'!$Q$2)</f>
        <v>0.99998247406062102</v>
      </c>
      <c r="U38" s="19" t="str">
        <f t="shared" si="9"/>
        <v/>
      </c>
      <c r="V38" t="str">
        <f t="shared" si="10"/>
        <v/>
      </c>
      <c r="W38" s="20" t="str">
        <f t="shared" si="11"/>
        <v/>
      </c>
      <c r="X38">
        <f>INDEX('Calcs-control1'!$G$386:$X$456,  'Graph-outputs'!$B38, 'Graph-outputs'!X$2)</f>
        <v>44140.926020246749</v>
      </c>
      <c r="Y38">
        <f t="shared" si="12"/>
        <v>34</v>
      </c>
      <c r="Z38">
        <f>INDEX('Calcs-control1'!$G$170:$X$240, 'Graph-outputs'!$B38, 'Graph-outputs'!$J$2)</f>
        <v>0.99998283263307852</v>
      </c>
      <c r="AB38" s="19" t="str">
        <f t="shared" si="13"/>
        <v/>
      </c>
      <c r="AC38" t="str">
        <f t="shared" si="14"/>
        <v/>
      </c>
      <c r="AD38" s="20" t="str">
        <f t="shared" si="15"/>
        <v/>
      </c>
      <c r="AE38">
        <f>INDEX('Calcs-control1'!$AH$386:$AY$456,  'Graph-outputs'!$B38, 'Graph-outputs'!AE$2)</f>
        <v>44060.3974621538</v>
      </c>
      <c r="AF38">
        <f t="shared" si="16"/>
        <v>34</v>
      </c>
      <c r="AG38">
        <f>INDEX('Calcs-control1'!$AH$170:$AY$240, 'Graph-outputs'!$B38, 'Graph-outputs'!$Q$2)</f>
        <v>0.99998247406062102</v>
      </c>
      <c r="AI38">
        <v>35</v>
      </c>
      <c r="AJ38">
        <f t="shared" si="17"/>
        <v>34</v>
      </c>
      <c r="AK38">
        <f>IF(Settings!$M$5=1, 'Graph-outputs'!$AR38, 'Graph-outputs'!$AY38)</f>
        <v>49.055324432702278</v>
      </c>
      <c r="AM38">
        <f>IF(Settings!$M$5=1, 'Graph-outputs'!$BF38, 'Graph-outputs'!$BM38)</f>
        <v>36964.72806119905</v>
      </c>
      <c r="AO38" s="19" t="str">
        <f t="shared" si="18"/>
        <v/>
      </c>
      <c r="AP38" t="str">
        <f t="shared" si="19"/>
        <v/>
      </c>
      <c r="AQ38" s="20" t="str">
        <f t="shared" si="20"/>
        <v/>
      </c>
      <c r="AR38">
        <f>INDEX('Calcs-control2'!$G$86:$Y$156,  'Graph-outputs'!$B38, 'Graph-outputs'!AR$2)</f>
        <v>49.184256505389598</v>
      </c>
      <c r="AS38">
        <f t="shared" si="21"/>
        <v>34</v>
      </c>
      <c r="AT38">
        <f>INDEX('Calcs-control2'!$G$170:$X$240, 'Graph-outputs'!$B38, 'Graph-outputs'!$AL$1)</f>
        <v>0.9998495625890379</v>
      </c>
      <c r="AV38" s="19" t="str">
        <f t="shared" si="22"/>
        <v/>
      </c>
      <c r="AW38" t="str">
        <f t="shared" si="23"/>
        <v/>
      </c>
      <c r="AX38" s="20" t="str">
        <f t="shared" si="24"/>
        <v/>
      </c>
      <c r="AY38">
        <f>INDEX('Calcs-control2'!$AH$86:$AZ$156,  'Graph-outputs'!$B38, 'Graph-outputs'!AY$2)</f>
        <v>49.055324432702278</v>
      </c>
      <c r="AZ38">
        <f t="shared" si="25"/>
        <v>34</v>
      </c>
      <c r="BA38">
        <f>INDEX('Calcs-control2'!$AH$170:$AY$240, 'Graph-outputs'!$B38, 'Graph-outputs'!$AL$1)</f>
        <v>0.99984503465668517</v>
      </c>
      <c r="BC38" s="19" t="str">
        <f t="shared" si="26"/>
        <v/>
      </c>
      <c r="BD38" t="str">
        <f t="shared" si="27"/>
        <v/>
      </c>
      <c r="BE38" s="20" t="str">
        <f t="shared" si="28"/>
        <v/>
      </c>
      <c r="BF38">
        <f>INDEX('Calcs-control2'!$G$386:$X$456,  'Graph-outputs'!$B38, 'Graph-outputs'!BF$2)</f>
        <v>37061.959260974239</v>
      </c>
      <c r="BG38">
        <f t="shared" si="29"/>
        <v>34</v>
      </c>
      <c r="BH38">
        <f>INDEX('Calcs-control2'!$G$170:$X$240, 'Graph-outputs'!$B38, 'Graph-outputs'!$AL$1)</f>
        <v>0.9998495625890379</v>
      </c>
      <c r="BJ38" s="19" t="str">
        <f t="shared" si="30"/>
        <v/>
      </c>
      <c r="BK38" t="str">
        <f t="shared" si="31"/>
        <v/>
      </c>
      <c r="BL38" s="20" t="str">
        <f t="shared" si="32"/>
        <v/>
      </c>
      <c r="BM38">
        <f>INDEX('Calcs-control2'!$AH$386:$AY$456,  'Graph-outputs'!$B38, 'Graph-outputs'!BM$2)</f>
        <v>36964.72806119905</v>
      </c>
      <c r="BN38">
        <f t="shared" si="33"/>
        <v>34</v>
      </c>
      <c r="BO38">
        <f>INDEX('Calcs-control2'!$AH$170:$AY$240, 'Graph-outputs'!$B38, 'Graph-outputs'!$AL$1)</f>
        <v>0.99984503465668517</v>
      </c>
      <c r="BQ38">
        <v>35</v>
      </c>
      <c r="BR38">
        <f t="shared" si="34"/>
        <v>34</v>
      </c>
      <c r="BS38">
        <f>IF(Settings!$M$5=1, 'Graph-outputs'!$BZ38, 'Graph-outputs'!$CG38)</f>
        <v>20.822145170901873</v>
      </c>
      <c r="BU38">
        <f>IF(Settings!$M$5=1, 'Graph-outputs'!$CN38, 'Graph-outputs'!$CU38)</f>
        <v>2498.6574205082247</v>
      </c>
      <c r="BW38" s="19" t="str">
        <f t="shared" si="35"/>
        <v/>
      </c>
      <c r="BX38" t="str">
        <f t="shared" si="36"/>
        <v/>
      </c>
      <c r="BY38" s="20" t="str">
        <f t="shared" si="37"/>
        <v/>
      </c>
      <c r="BZ38">
        <f>INDEX('Calcs-control3'!$G$86:$Y$156,  'Graph-outputs'!$B38, 'Graph-outputs'!BZ$2)</f>
        <v>20.85574521431332</v>
      </c>
      <c r="CA38">
        <f t="shared" si="38"/>
        <v>34</v>
      </c>
      <c r="CB38">
        <f>INDEX('Calcs-control3'!$G$170:$X$240, 'Graph-outputs'!$B38, 'Graph-outputs'!$BT$1)</f>
        <v>0</v>
      </c>
      <c r="CD38" s="19" t="str">
        <f t="shared" si="39"/>
        <v/>
      </c>
      <c r="CE38" t="str">
        <f t="shared" si="40"/>
        <v/>
      </c>
      <c r="CF38" s="20" t="str">
        <f t="shared" si="41"/>
        <v/>
      </c>
      <c r="CG38">
        <f>INDEX('Calcs-control3'!$AH$86:$AZ$156,  'Graph-outputs'!$B38, 'Graph-outputs'!CG$2)</f>
        <v>20.822145170901873</v>
      </c>
      <c r="CH38">
        <f t="shared" si="42"/>
        <v>34</v>
      </c>
      <c r="CI38">
        <f>INDEX('Calcs-control3'!$AH$170:$AY$240, 'Graph-outputs'!$B38, 'Graph-outputs'!$BT$1)</f>
        <v>0</v>
      </c>
      <c r="CK38" s="19" t="str">
        <f t="shared" si="43"/>
        <v/>
      </c>
      <c r="CL38" t="str">
        <f t="shared" si="44"/>
        <v/>
      </c>
      <c r="CM38" s="20" t="str">
        <f t="shared" si="45"/>
        <v/>
      </c>
      <c r="CN38">
        <f>INDEX('Calcs-control3'!$G$386:$X$456,  'Graph-outputs'!$B38, 'Graph-outputs'!CN$2)</f>
        <v>2502.6894257175982</v>
      </c>
      <c r="CO38">
        <f t="shared" si="46"/>
        <v>34</v>
      </c>
      <c r="CP38">
        <f>INDEX('Calcs-control3'!$G$170:$X$240, 'Graph-outputs'!$B38, 'Graph-outputs'!$BT$1)</f>
        <v>0</v>
      </c>
      <c r="CR38" s="19" t="str">
        <f t="shared" si="47"/>
        <v/>
      </c>
      <c r="CS38" t="str">
        <f t="shared" si="48"/>
        <v/>
      </c>
      <c r="CT38" s="20" t="str">
        <f t="shared" si="49"/>
        <v/>
      </c>
      <c r="CU38">
        <f>INDEX('Calcs-control3'!$AH$386:$AY$456,  'Graph-outputs'!$B38, 'Graph-outputs'!CU$2)</f>
        <v>2498.6574205082247</v>
      </c>
      <c r="CV38">
        <f t="shared" si="50"/>
        <v>34</v>
      </c>
      <c r="CW38">
        <f>INDEX('Calcs-control3'!$AH$170:$AY$240, 'Graph-outputs'!$B38, 'Graph-outputs'!$BT$1)</f>
        <v>0</v>
      </c>
      <c r="CY38">
        <v>35</v>
      </c>
      <c r="CZ38">
        <f t="shared" si="51"/>
        <v>34</v>
      </c>
      <c r="DA38">
        <f>IF(Settings!$M$5=1, 'Graph-outputs'!$DH38, 'Graph-outputs'!$DO38)</f>
        <v>34.559573653498376</v>
      </c>
      <c r="DC38">
        <f>IF(Settings!$M$5=1, 'Graph-outputs'!$DV38, 'Graph-outputs'!$EC38)</f>
        <v>23382.433859513854</v>
      </c>
      <c r="DE38" s="19" t="str">
        <f t="shared" si="52"/>
        <v/>
      </c>
      <c r="DF38" t="str">
        <f t="shared" si="53"/>
        <v/>
      </c>
      <c r="DG38" s="20" t="str">
        <f t="shared" si="54"/>
        <v/>
      </c>
      <c r="DH38">
        <f>INDEX('Calcs-control4'!$G$86:$X$156,  'Graph-outputs'!$B38, 'Graph-outputs'!DH$2)</f>
        <v>34.622734366229302</v>
      </c>
      <c r="DI38">
        <f t="shared" si="55"/>
        <v>34</v>
      </c>
      <c r="DJ38">
        <f>INDEX('Calcs-control4'!$G$170:$X$240, 'Graph-outputs'!$B38, 'Graph-outputs'!$DB$1)</f>
        <v>0.99874917583378386</v>
      </c>
      <c r="DL38" s="19" t="str">
        <f t="shared" si="56"/>
        <v/>
      </c>
      <c r="DM38" t="str">
        <f t="shared" si="57"/>
        <v/>
      </c>
      <c r="DN38" s="20" t="str">
        <f t="shared" si="58"/>
        <v/>
      </c>
      <c r="DO38">
        <f>INDEX('Calcs-control4'!$AH$86:$AY$156,  'Graph-outputs'!$B38, 'Graph-outputs'!DO$2)</f>
        <v>34.559573653498376</v>
      </c>
      <c r="DP38">
        <f t="shared" si="59"/>
        <v>34</v>
      </c>
      <c r="DQ38">
        <f>INDEX('Calcs-control4'!$AH$170:$AY$240, 'Graph-outputs'!$B38, 'Graph-outputs'!$DB$1)</f>
        <v>0.99873087253242321</v>
      </c>
      <c r="DS38" s="19" t="str">
        <f t="shared" si="60"/>
        <v/>
      </c>
      <c r="DT38" t="str">
        <f t="shared" si="61"/>
        <v/>
      </c>
      <c r="DU38" s="20" t="str">
        <f t="shared" si="62"/>
        <v/>
      </c>
      <c r="DV38">
        <f>INDEX('Calcs-control4'!$G$386:$X$456,  'Graph-outputs'!$B38, 'Graph-outputs'!DV$2)</f>
        <v>23425.266208119436</v>
      </c>
      <c r="DW38">
        <f t="shared" si="63"/>
        <v>34</v>
      </c>
      <c r="DX38">
        <f>INDEX('Calcs-control4'!$G$170:$X$240, 'Graph-outputs'!$B38, 'Graph-outputs'!$DB$1)</f>
        <v>0.99874917583378386</v>
      </c>
      <c r="DZ38" s="19" t="str">
        <f t="shared" si="64"/>
        <v/>
      </c>
      <c r="EA38" t="str">
        <f t="shared" si="65"/>
        <v/>
      </c>
      <c r="EB38" s="20" t="str">
        <f t="shared" si="66"/>
        <v/>
      </c>
      <c r="EC38">
        <f>INDEX('Calcs-control4'!$AH$386:$AY$456,  'Graph-outputs'!$B38, 'Graph-outputs'!EC$2)</f>
        <v>23382.433859513854</v>
      </c>
      <c r="ED38">
        <f t="shared" si="67"/>
        <v>34</v>
      </c>
      <c r="EE38">
        <f>INDEX('Calcs-control4'!$AH$170:$AY$240, 'Graph-outputs'!$B38, 'Graph-outputs'!$DB$1)</f>
        <v>0.99873087253242321</v>
      </c>
    </row>
    <row r="39" spans="1:135" x14ac:dyDescent="0.3">
      <c r="A39">
        <f t="shared" si="0"/>
        <v>35</v>
      </c>
      <c r="B39">
        <v>36</v>
      </c>
      <c r="C39">
        <f>IF(Settings!$M$5=1, 'Graph-outputs'!$J39, 'Graph-outputs'!$Q39)</f>
        <v>51.414172231685853</v>
      </c>
      <c r="E39">
        <f>IF(Settings!$M$5=1, 'Graph-outputs'!$X39, 'Graph-outputs'!$AE39)</f>
        <v>46064.022821452556</v>
      </c>
      <c r="G39" s="19" t="str">
        <f t="shared" si="1"/>
        <v/>
      </c>
      <c r="H39" t="str">
        <f t="shared" si="2"/>
        <v/>
      </c>
      <c r="I39" s="20" t="str">
        <f t="shared" si="3"/>
        <v/>
      </c>
      <c r="J39">
        <f>INDEX('Calcs-control1'!$G$86:$X$156,  'Graph-outputs'!$B39, 'Graph-outputs'!J$2)</f>
        <v>50.550794247544999</v>
      </c>
      <c r="K39">
        <f t="shared" si="4"/>
        <v>35</v>
      </c>
      <c r="L39">
        <f>INDEX('Calcs-control1'!$G$170:$X$240, 'Graph-outputs'!$B39, 'Graph-outputs'!$D$1)</f>
        <v>0.99998721947523606</v>
      </c>
      <c r="N39" s="19" t="str">
        <f t="shared" si="5"/>
        <v/>
      </c>
      <c r="O39" t="str">
        <f t="shared" si="6"/>
        <v/>
      </c>
      <c r="P39" s="20" t="str">
        <f t="shared" si="7"/>
        <v/>
      </c>
      <c r="Q39">
        <f>INDEX('Calcs-control1'!$AH$86:$AY$156,  'Graph-outputs'!$B39, 'Graph-outputs'!Q$2)</f>
        <v>51.414172231685853</v>
      </c>
      <c r="R39">
        <f t="shared" si="8"/>
        <v>35</v>
      </c>
      <c r="S39">
        <f>INDEX('Calcs-control1'!$AH$170:$AY$240, 'Graph-outputs'!$B39, 'Graph-outputs'!$Q$2)</f>
        <v>0.99998952129006935</v>
      </c>
      <c r="U39" s="19" t="str">
        <f t="shared" si="9"/>
        <v/>
      </c>
      <c r="V39" t="str">
        <f t="shared" si="10"/>
        <v/>
      </c>
      <c r="W39" s="20" t="str">
        <f t="shared" si="11"/>
        <v/>
      </c>
      <c r="X39">
        <f>INDEX('Calcs-control1'!$G$386:$X$456,  'Graph-outputs'!$B39, 'Graph-outputs'!X$2)</f>
        <v>45290.459867237318</v>
      </c>
      <c r="Y39">
        <f t="shared" si="12"/>
        <v>35</v>
      </c>
      <c r="Z39">
        <f>INDEX('Calcs-control1'!$G$170:$X$240, 'Graph-outputs'!$B39, 'Graph-outputs'!$J$2)</f>
        <v>0.99998721947523606</v>
      </c>
      <c r="AB39" s="19" t="str">
        <f t="shared" si="13"/>
        <v/>
      </c>
      <c r="AC39" t="str">
        <f t="shared" si="14"/>
        <v/>
      </c>
      <c r="AD39" s="20" t="str">
        <f t="shared" si="15"/>
        <v/>
      </c>
      <c r="AE39">
        <f>INDEX('Calcs-control1'!$AH$386:$AY$456,  'Graph-outputs'!$B39, 'Graph-outputs'!AE$2)</f>
        <v>46064.022821452556</v>
      </c>
      <c r="AF39">
        <f t="shared" si="16"/>
        <v>35</v>
      </c>
      <c r="AG39">
        <f>INDEX('Calcs-control1'!$AH$170:$AY$240, 'Graph-outputs'!$B39, 'Graph-outputs'!$Q$2)</f>
        <v>0.99998952129006935</v>
      </c>
      <c r="AI39">
        <v>36</v>
      </c>
      <c r="AJ39">
        <f t="shared" si="17"/>
        <v>35</v>
      </c>
      <c r="AK39">
        <f>IF(Settings!$M$5=1, 'Graph-outputs'!$AR39, 'Graph-outputs'!$AY39)</f>
        <v>52.262464666164945</v>
      </c>
      <c r="AM39">
        <f>IF(Settings!$M$5=1, 'Graph-outputs'!$BF39, 'Graph-outputs'!$BM39)</f>
        <v>39382.866835878951</v>
      </c>
      <c r="AO39" s="19" t="str">
        <f t="shared" si="18"/>
        <v/>
      </c>
      <c r="AP39" t="str">
        <f t="shared" si="19"/>
        <v/>
      </c>
      <c r="AQ39" s="20" t="str">
        <f t="shared" si="20"/>
        <v/>
      </c>
      <c r="AR39">
        <f>INDEX('Calcs-control2'!$G$86:$Y$156,  'Graph-outputs'!$B39, 'Graph-outputs'!AR$2)</f>
        <v>51.02466861531601</v>
      </c>
      <c r="AS39">
        <f t="shared" si="21"/>
        <v>35</v>
      </c>
      <c r="AT39">
        <f>INDEX('Calcs-control2'!$G$170:$X$240, 'Graph-outputs'!$B39, 'Graph-outputs'!$AL$1)</f>
        <v>0.99990148071277507</v>
      </c>
      <c r="AV39" s="19" t="str">
        <f t="shared" si="22"/>
        <v/>
      </c>
      <c r="AW39" t="str">
        <f t="shared" si="23"/>
        <v/>
      </c>
      <c r="AX39" s="20" t="str">
        <f t="shared" si="24"/>
        <v/>
      </c>
      <c r="AY39">
        <f>INDEX('Calcs-control2'!$AH$86:$AZ$156,  'Graph-outputs'!$B39, 'Graph-outputs'!AY$2)</f>
        <v>52.262464666164945</v>
      </c>
      <c r="AZ39">
        <f t="shared" si="25"/>
        <v>35</v>
      </c>
      <c r="BA39">
        <f>INDEX('Calcs-control2'!$AH$170:$AY$240, 'Graph-outputs'!$B39, 'Graph-outputs'!$AL$1)</f>
        <v>0.99992588934999749</v>
      </c>
      <c r="BC39" s="19" t="str">
        <f t="shared" si="26"/>
        <v/>
      </c>
      <c r="BD39" t="str">
        <f t="shared" si="27"/>
        <v/>
      </c>
      <c r="BE39" s="20" t="str">
        <f t="shared" si="28"/>
        <v/>
      </c>
      <c r="BF39">
        <f>INDEX('Calcs-control2'!$G$386:$X$456,  'Graph-outputs'!$B39, 'Graph-outputs'!BF$2)</f>
        <v>38449.684419626508</v>
      </c>
      <c r="BG39">
        <f t="shared" si="29"/>
        <v>35</v>
      </c>
      <c r="BH39">
        <f>INDEX('Calcs-control2'!$G$170:$X$240, 'Graph-outputs'!$B39, 'Graph-outputs'!$AL$1)</f>
        <v>0.99990148071277507</v>
      </c>
      <c r="BJ39" s="19" t="str">
        <f t="shared" si="30"/>
        <v/>
      </c>
      <c r="BK39" t="str">
        <f t="shared" si="31"/>
        <v/>
      </c>
      <c r="BL39" s="20" t="str">
        <f t="shared" si="32"/>
        <v/>
      </c>
      <c r="BM39">
        <f>INDEX('Calcs-control2'!$AH$386:$AY$456,  'Graph-outputs'!$B39, 'Graph-outputs'!BM$2)</f>
        <v>39382.866835878951</v>
      </c>
      <c r="BN39">
        <f t="shared" si="33"/>
        <v>35</v>
      </c>
      <c r="BO39">
        <f>INDEX('Calcs-control2'!$AH$170:$AY$240, 'Graph-outputs'!$B39, 'Graph-outputs'!$AL$1)</f>
        <v>0.99992588934999749</v>
      </c>
      <c r="BQ39">
        <v>36</v>
      </c>
      <c r="BR39">
        <f t="shared" si="34"/>
        <v>35</v>
      </c>
      <c r="BS39">
        <f>IF(Settings!$M$5=1, 'Graph-outputs'!$BZ39, 'Graph-outputs'!$CG39)</f>
        <v>21.654742930525028</v>
      </c>
      <c r="BU39">
        <f>IF(Settings!$M$5=1, 'Graph-outputs'!$CN39, 'Graph-outputs'!$CU39)</f>
        <v>2598.5691516630036</v>
      </c>
      <c r="BW39" s="19" t="str">
        <f t="shared" si="35"/>
        <v/>
      </c>
      <c r="BX39" t="str">
        <f t="shared" si="36"/>
        <v/>
      </c>
      <c r="BY39" s="20" t="str">
        <f t="shared" si="37"/>
        <v/>
      </c>
      <c r="BZ39">
        <f>INDEX('Calcs-control3'!$G$86:$Y$156,  'Graph-outputs'!$B39, 'Graph-outputs'!BZ$2)</f>
        <v>21.33413208773537</v>
      </c>
      <c r="CA39">
        <f t="shared" si="38"/>
        <v>35</v>
      </c>
      <c r="CB39">
        <f>INDEX('Calcs-control3'!$G$170:$X$240, 'Graph-outputs'!$B39, 'Graph-outputs'!$BT$1)</f>
        <v>0</v>
      </c>
      <c r="CD39" s="19" t="str">
        <f t="shared" si="39"/>
        <v/>
      </c>
      <c r="CE39" t="str">
        <f t="shared" si="40"/>
        <v/>
      </c>
      <c r="CF39" s="20" t="str">
        <f t="shared" si="41"/>
        <v/>
      </c>
      <c r="CG39">
        <f>INDEX('Calcs-control3'!$AH$86:$AZ$156,  'Graph-outputs'!$B39, 'Graph-outputs'!CG$2)</f>
        <v>21.654742930525028</v>
      </c>
      <c r="CH39">
        <f t="shared" si="42"/>
        <v>35</v>
      </c>
      <c r="CI39">
        <f>INDEX('Calcs-control3'!$AH$170:$AY$240, 'Graph-outputs'!$B39, 'Graph-outputs'!$BT$1)</f>
        <v>0</v>
      </c>
      <c r="CK39" s="19" t="str">
        <f t="shared" si="43"/>
        <v/>
      </c>
      <c r="CL39" t="str">
        <f t="shared" si="44"/>
        <v/>
      </c>
      <c r="CM39" s="20" t="str">
        <f t="shared" si="45"/>
        <v/>
      </c>
      <c r="CN39">
        <f>INDEX('Calcs-control3'!$G$386:$X$456,  'Graph-outputs'!$B39, 'Graph-outputs'!CN$2)</f>
        <v>2560.0958505282442</v>
      </c>
      <c r="CO39">
        <f t="shared" si="46"/>
        <v>35</v>
      </c>
      <c r="CP39">
        <f>INDEX('Calcs-control3'!$G$170:$X$240, 'Graph-outputs'!$B39, 'Graph-outputs'!$BT$1)</f>
        <v>0</v>
      </c>
      <c r="CR39" s="19" t="str">
        <f t="shared" si="47"/>
        <v/>
      </c>
      <c r="CS39" t="str">
        <f t="shared" si="48"/>
        <v/>
      </c>
      <c r="CT39" s="20" t="str">
        <f t="shared" si="49"/>
        <v/>
      </c>
      <c r="CU39">
        <f>INDEX('Calcs-control3'!$AH$386:$AY$456,  'Graph-outputs'!$B39, 'Graph-outputs'!CU$2)</f>
        <v>2598.5691516630036</v>
      </c>
      <c r="CV39">
        <f t="shared" si="50"/>
        <v>35</v>
      </c>
      <c r="CW39">
        <f>INDEX('Calcs-control3'!$AH$170:$AY$240, 'Graph-outputs'!$B39, 'Graph-outputs'!$BT$1)</f>
        <v>0</v>
      </c>
      <c r="CY39">
        <v>36</v>
      </c>
      <c r="CZ39">
        <f t="shared" si="51"/>
        <v>35</v>
      </c>
      <c r="DA39">
        <f>IF(Settings!$M$5=1, 'Graph-outputs'!$DH39, 'Graph-outputs'!$DO39)</f>
        <v>36.131085417238062</v>
      </c>
      <c r="DC39">
        <f>IF(Settings!$M$5=1, 'Graph-outputs'!$DV39, 'Graph-outputs'!$EC39)</f>
        <v>24447.862486219587</v>
      </c>
      <c r="DE39" s="19" t="str">
        <f t="shared" si="52"/>
        <v/>
      </c>
      <c r="DF39" t="str">
        <f t="shared" si="53"/>
        <v/>
      </c>
      <c r="DG39" s="20" t="str">
        <f t="shared" si="54"/>
        <v/>
      </c>
      <c r="DH39">
        <f>INDEX('Calcs-control4'!$G$86:$X$156,  'Graph-outputs'!$B39, 'Graph-outputs'!DH$2)</f>
        <v>35.524350302418277</v>
      </c>
      <c r="DI39">
        <f t="shared" si="55"/>
        <v>35</v>
      </c>
      <c r="DJ39">
        <f>INDEX('Calcs-control4'!$G$170:$X$240, 'Graph-outputs'!$B39, 'Graph-outputs'!$DB$1)</f>
        <v>0.99898343326701111</v>
      </c>
      <c r="DL39" s="19" t="str">
        <f t="shared" si="56"/>
        <v/>
      </c>
      <c r="DM39" t="str">
        <f t="shared" si="57"/>
        <v/>
      </c>
      <c r="DN39" s="20" t="str">
        <f t="shared" si="58"/>
        <v/>
      </c>
      <c r="DO39">
        <f>INDEX('Calcs-control4'!$AH$86:$AY$156,  'Graph-outputs'!$B39, 'Graph-outputs'!DO$2)</f>
        <v>36.131085417238062</v>
      </c>
      <c r="DP39">
        <f t="shared" si="59"/>
        <v>35</v>
      </c>
      <c r="DQ39">
        <f>INDEX('Calcs-control4'!$AH$170:$AY$240, 'Graph-outputs'!$B39, 'Graph-outputs'!$DB$1)</f>
        <v>0.99911584074045034</v>
      </c>
      <c r="DS39" s="19" t="str">
        <f t="shared" si="60"/>
        <v/>
      </c>
      <c r="DT39" t="str">
        <f t="shared" si="61"/>
        <v/>
      </c>
      <c r="DU39" s="20" t="str">
        <f t="shared" si="62"/>
        <v/>
      </c>
      <c r="DV39">
        <f>INDEX('Calcs-control4'!$G$386:$X$456,  'Graph-outputs'!$B39, 'Graph-outputs'!DV$2)</f>
        <v>24036.585366022176</v>
      </c>
      <c r="DW39">
        <f t="shared" si="63"/>
        <v>35</v>
      </c>
      <c r="DX39">
        <f>INDEX('Calcs-control4'!$G$170:$X$240, 'Graph-outputs'!$B39, 'Graph-outputs'!$DB$1)</f>
        <v>0.99898343326701111</v>
      </c>
      <c r="DZ39" s="19" t="str">
        <f t="shared" si="64"/>
        <v/>
      </c>
      <c r="EA39" t="str">
        <f t="shared" si="65"/>
        <v/>
      </c>
      <c r="EB39" s="20" t="str">
        <f t="shared" si="66"/>
        <v/>
      </c>
      <c r="EC39">
        <f>INDEX('Calcs-control4'!$AH$386:$AY$456,  'Graph-outputs'!$B39, 'Graph-outputs'!EC$2)</f>
        <v>24447.862486219587</v>
      </c>
      <c r="ED39">
        <f t="shared" si="67"/>
        <v>35</v>
      </c>
      <c r="EE39">
        <f>INDEX('Calcs-control4'!$AH$170:$AY$240, 'Graph-outputs'!$B39, 'Graph-outputs'!$DB$1)</f>
        <v>0.99911584074045034</v>
      </c>
    </row>
    <row r="40" spans="1:135" x14ac:dyDescent="0.3">
      <c r="A40">
        <f t="shared" si="0"/>
        <v>36</v>
      </c>
      <c r="B40">
        <v>37</v>
      </c>
      <c r="C40">
        <f>IF(Settings!$M$5=1, 'Graph-outputs'!$J40, 'Graph-outputs'!$Q40)</f>
        <v>53.682572958508629</v>
      </c>
      <c r="E40">
        <f>IF(Settings!$M$5=1, 'Graph-outputs'!$X40, 'Graph-outputs'!$AE40)</f>
        <v>48096.429062244541</v>
      </c>
      <c r="G40" s="19" t="str">
        <f t="shared" si="1"/>
        <v/>
      </c>
      <c r="H40" t="str">
        <f t="shared" si="2"/>
        <v/>
      </c>
      <c r="I40" s="20" t="str">
        <f t="shared" si="3"/>
        <v/>
      </c>
      <c r="J40">
        <f>INDEX('Calcs-control1'!$G$86:$X$156,  'Graph-outputs'!$B40, 'Graph-outputs'!J$2)</f>
        <v>51.808605647697988</v>
      </c>
      <c r="K40">
        <f t="shared" si="4"/>
        <v>36</v>
      </c>
      <c r="L40">
        <f>INDEX('Calcs-control1'!$G$170:$X$240, 'Graph-outputs'!$B40, 'Graph-outputs'!$D$1)</f>
        <v>0.99999043007003352</v>
      </c>
      <c r="N40" s="19" t="str">
        <f t="shared" si="5"/>
        <v/>
      </c>
      <c r="O40" t="str">
        <f t="shared" si="6"/>
        <v/>
      </c>
      <c r="P40" s="20" t="str">
        <f t="shared" si="7"/>
        <v/>
      </c>
      <c r="Q40">
        <f>INDEX('Calcs-control1'!$AH$86:$AY$156,  'Graph-outputs'!$B40, 'Graph-outputs'!Q$2)</f>
        <v>53.682572958508629</v>
      </c>
      <c r="R40">
        <f t="shared" si="8"/>
        <v>36</v>
      </c>
      <c r="S40">
        <f>INDEX('Calcs-control1'!$AH$170:$AY$240, 'Graph-outputs'!$B40, 'Graph-outputs'!$Q$2)</f>
        <v>0.99999378097335889</v>
      </c>
      <c r="U40" s="19" t="str">
        <f t="shared" si="9"/>
        <v/>
      </c>
      <c r="V40" t="str">
        <f t="shared" si="10"/>
        <v/>
      </c>
      <c r="W40" s="20" t="str">
        <f t="shared" si="11"/>
        <v/>
      </c>
      <c r="X40">
        <f>INDEX('Calcs-control1'!$G$386:$X$456,  'Graph-outputs'!$B40, 'Graph-outputs'!X$2)</f>
        <v>46417.422867771049</v>
      </c>
      <c r="Y40">
        <f t="shared" si="12"/>
        <v>36</v>
      </c>
      <c r="Z40">
        <f>INDEX('Calcs-control1'!$G$170:$X$240, 'Graph-outputs'!$B40, 'Graph-outputs'!$J$2)</f>
        <v>0.99999043007003352</v>
      </c>
      <c r="AB40" s="19" t="str">
        <f t="shared" si="13"/>
        <v/>
      </c>
      <c r="AC40" t="str">
        <f t="shared" si="14"/>
        <v/>
      </c>
      <c r="AD40" s="20" t="str">
        <f t="shared" si="15"/>
        <v/>
      </c>
      <c r="AE40">
        <f>INDEX('Calcs-control1'!$AH$386:$AY$456,  'Graph-outputs'!$B40, 'Graph-outputs'!AE$2)</f>
        <v>48096.429062244541</v>
      </c>
      <c r="AF40">
        <f t="shared" si="16"/>
        <v>36</v>
      </c>
      <c r="AG40">
        <f>INDEX('Calcs-control1'!$AH$170:$AY$240, 'Graph-outputs'!$B40, 'Graph-outputs'!$Q$2)</f>
        <v>0.99999378097335889</v>
      </c>
      <c r="AI40">
        <v>37</v>
      </c>
      <c r="AJ40">
        <f t="shared" si="17"/>
        <v>36</v>
      </c>
      <c r="AK40">
        <f>IF(Settings!$M$5=1, 'Graph-outputs'!$AR40, 'Graph-outputs'!$AY40)</f>
        <v>55.50741761805655</v>
      </c>
      <c r="AM40">
        <f>IF(Settings!$M$5=1, 'Graph-outputs'!$BF40, 'Graph-outputs'!$BM40)</f>
        <v>41828.877715732939</v>
      </c>
      <c r="AO40" s="19" t="str">
        <f t="shared" si="18"/>
        <v/>
      </c>
      <c r="AP40" t="str">
        <f t="shared" si="19"/>
        <v/>
      </c>
      <c r="AQ40" s="20" t="str">
        <f t="shared" si="20"/>
        <v/>
      </c>
      <c r="AR40">
        <f>INDEX('Calcs-control2'!$G$86:$Y$156,  'Graph-outputs'!$B40, 'Graph-outputs'!AR$2)</f>
        <v>52.827582447090222</v>
      </c>
      <c r="AS40">
        <f t="shared" si="21"/>
        <v>36</v>
      </c>
      <c r="AT40">
        <f>INDEX('Calcs-control2'!$G$170:$X$240, 'Graph-outputs'!$B40, 'Graph-outputs'!$AL$1)</f>
        <v>0.99993492228591163</v>
      </c>
      <c r="AV40" s="19" t="str">
        <f t="shared" si="22"/>
        <v/>
      </c>
      <c r="AW40" t="str">
        <f t="shared" si="23"/>
        <v/>
      </c>
      <c r="AX40" s="20" t="str">
        <f t="shared" si="24"/>
        <v/>
      </c>
      <c r="AY40">
        <f>INDEX('Calcs-control2'!$AH$86:$AZ$156,  'Graph-outputs'!$B40, 'Graph-outputs'!AY$2)</f>
        <v>55.50741761805655</v>
      </c>
      <c r="AZ40">
        <f t="shared" si="25"/>
        <v>36</v>
      </c>
      <c r="BA40">
        <f>INDEX('Calcs-control2'!$AH$170:$AY$240, 'Graph-outputs'!$B40, 'Graph-outputs'!$AL$1)</f>
        <v>0.99996486421707365</v>
      </c>
      <c r="BC40" s="19" t="str">
        <f t="shared" si="26"/>
        <v/>
      </c>
      <c r="BD40" t="str">
        <f t="shared" si="27"/>
        <v/>
      </c>
      <c r="BE40" s="20" t="str">
        <f t="shared" si="28"/>
        <v/>
      </c>
      <c r="BF40">
        <f>INDEX('Calcs-control2'!$G$386:$X$456,  'Graph-outputs'!$B40, 'Graph-outputs'!BF$2)</f>
        <v>39808.881231109524</v>
      </c>
      <c r="BG40">
        <f t="shared" si="29"/>
        <v>36</v>
      </c>
      <c r="BH40">
        <f>INDEX('Calcs-control2'!$G$170:$X$240, 'Graph-outputs'!$B40, 'Graph-outputs'!$AL$1)</f>
        <v>0.99993492228591163</v>
      </c>
      <c r="BJ40" s="19" t="str">
        <f t="shared" si="30"/>
        <v/>
      </c>
      <c r="BK40" t="str">
        <f t="shared" si="31"/>
        <v/>
      </c>
      <c r="BL40" s="20" t="str">
        <f t="shared" si="32"/>
        <v/>
      </c>
      <c r="BM40">
        <f>INDEX('Calcs-control2'!$AH$386:$AY$456,  'Graph-outputs'!$B40, 'Graph-outputs'!BM$2)</f>
        <v>41828.877715732939</v>
      </c>
      <c r="BN40">
        <f t="shared" si="33"/>
        <v>36</v>
      </c>
      <c r="BO40">
        <f>INDEX('Calcs-control2'!$AH$170:$AY$240, 'Graph-outputs'!$B40, 'Graph-outputs'!$AL$1)</f>
        <v>0.99996486421707365</v>
      </c>
      <c r="BQ40">
        <v>37</v>
      </c>
      <c r="BR40">
        <f t="shared" si="34"/>
        <v>36</v>
      </c>
      <c r="BS40">
        <f>IF(Settings!$M$5=1, 'Graph-outputs'!$BZ40, 'Graph-outputs'!$CG40)</f>
        <v>22.492063394173755</v>
      </c>
      <c r="BU40">
        <f>IF(Settings!$M$5=1, 'Graph-outputs'!$CN40, 'Graph-outputs'!$CU40)</f>
        <v>2699.0476073008504</v>
      </c>
      <c r="BW40" s="19" t="str">
        <f t="shared" si="35"/>
        <v/>
      </c>
      <c r="BX40" t="str">
        <f t="shared" si="36"/>
        <v/>
      </c>
      <c r="BY40" s="20" t="str">
        <f t="shared" si="37"/>
        <v/>
      </c>
      <c r="BZ40">
        <f>INDEX('Calcs-control3'!$G$86:$Y$156,  'Graph-outputs'!$B40, 'Graph-outputs'!BZ$2)</f>
        <v>21.800861773904732</v>
      </c>
      <c r="CA40">
        <f t="shared" si="38"/>
        <v>36</v>
      </c>
      <c r="CB40">
        <f>INDEX('Calcs-control3'!$G$170:$X$240, 'Graph-outputs'!$B40, 'Graph-outputs'!$BT$1)</f>
        <v>0</v>
      </c>
      <c r="CD40" s="19" t="str">
        <f t="shared" si="39"/>
        <v/>
      </c>
      <c r="CE40" t="str">
        <f t="shared" si="40"/>
        <v/>
      </c>
      <c r="CF40" s="20" t="str">
        <f t="shared" si="41"/>
        <v/>
      </c>
      <c r="CG40">
        <f>INDEX('Calcs-control3'!$AH$86:$AZ$156,  'Graph-outputs'!$B40, 'Graph-outputs'!CG$2)</f>
        <v>22.492063394173755</v>
      </c>
      <c r="CH40">
        <f t="shared" si="42"/>
        <v>36</v>
      </c>
      <c r="CI40">
        <f>INDEX('Calcs-control3'!$AH$170:$AY$240, 'Graph-outputs'!$B40, 'Graph-outputs'!$BT$1)</f>
        <v>0</v>
      </c>
      <c r="CK40" s="19" t="str">
        <f t="shared" si="43"/>
        <v/>
      </c>
      <c r="CL40" t="str">
        <f t="shared" si="44"/>
        <v/>
      </c>
      <c r="CM40" s="20" t="str">
        <f t="shared" si="45"/>
        <v/>
      </c>
      <c r="CN40">
        <f>INDEX('Calcs-control3'!$G$386:$X$456,  'Graph-outputs'!$B40, 'Graph-outputs'!CN$2)</f>
        <v>2616.1034128685678</v>
      </c>
      <c r="CO40">
        <f t="shared" si="46"/>
        <v>36</v>
      </c>
      <c r="CP40">
        <f>INDEX('Calcs-control3'!$G$170:$X$240, 'Graph-outputs'!$B40, 'Graph-outputs'!$BT$1)</f>
        <v>0</v>
      </c>
      <c r="CR40" s="19" t="str">
        <f t="shared" si="47"/>
        <v/>
      </c>
      <c r="CS40" t="str">
        <f t="shared" si="48"/>
        <v/>
      </c>
      <c r="CT40" s="20" t="str">
        <f t="shared" si="49"/>
        <v/>
      </c>
      <c r="CU40">
        <f>INDEX('Calcs-control3'!$AH$386:$AY$456,  'Graph-outputs'!$B40, 'Graph-outputs'!CU$2)</f>
        <v>2699.0476073008504</v>
      </c>
      <c r="CV40">
        <f t="shared" si="50"/>
        <v>36</v>
      </c>
      <c r="CW40">
        <f>INDEX('Calcs-control3'!$AH$170:$AY$240, 'Graph-outputs'!$B40, 'Graph-outputs'!$BT$1)</f>
        <v>0</v>
      </c>
      <c r="CY40">
        <v>37</v>
      </c>
      <c r="CZ40">
        <f t="shared" si="51"/>
        <v>36</v>
      </c>
      <c r="DA40">
        <f>IF(Settings!$M$5=1, 'Graph-outputs'!$DH40, 'Graph-outputs'!$DO40)</f>
        <v>37.725194139868591</v>
      </c>
      <c r="DC40">
        <f>IF(Settings!$M$5=1, 'Graph-outputs'!$DV40, 'Graph-outputs'!$EC40)</f>
        <v>25528.102872681884</v>
      </c>
      <c r="DE40" s="19" t="str">
        <f t="shared" si="52"/>
        <v/>
      </c>
      <c r="DF40" t="str">
        <f t="shared" si="53"/>
        <v/>
      </c>
      <c r="DG40" s="20" t="str">
        <f t="shared" si="54"/>
        <v/>
      </c>
      <c r="DH40">
        <f>INDEX('Calcs-control4'!$G$86:$X$156,  'Graph-outputs'!$B40, 'Graph-outputs'!DH$2)</f>
        <v>36.408271780973088</v>
      </c>
      <c r="DI40">
        <f t="shared" si="55"/>
        <v>36</v>
      </c>
      <c r="DJ40">
        <f>INDEX('Calcs-control4'!$G$170:$X$240, 'Graph-outputs'!$B40, 'Graph-outputs'!$DB$1)</f>
        <v>0.99917044920734444</v>
      </c>
      <c r="DL40" s="19" t="str">
        <f t="shared" si="56"/>
        <v/>
      </c>
      <c r="DM40" t="str">
        <f t="shared" si="57"/>
        <v/>
      </c>
      <c r="DN40" s="20" t="str">
        <f t="shared" si="58"/>
        <v/>
      </c>
      <c r="DO40">
        <f>INDEX('Calcs-control4'!$AH$86:$AY$156,  'Graph-outputs'!$B40, 'Graph-outputs'!DO$2)</f>
        <v>37.725194139868591</v>
      </c>
      <c r="DP40">
        <f t="shared" si="59"/>
        <v>36</v>
      </c>
      <c r="DQ40">
        <f>INDEX('Calcs-control4'!$AH$170:$AY$240, 'Graph-outputs'!$B40, 'Graph-outputs'!$DB$1)</f>
        <v>0.99938722844573558</v>
      </c>
      <c r="DS40" s="19" t="str">
        <f t="shared" si="60"/>
        <v/>
      </c>
      <c r="DT40" t="str">
        <f t="shared" si="61"/>
        <v/>
      </c>
      <c r="DU40" s="20" t="str">
        <f t="shared" si="62"/>
        <v/>
      </c>
      <c r="DV40">
        <f>INDEX('Calcs-control4'!$G$386:$X$456,  'Graph-outputs'!$B40, 'Graph-outputs'!DV$2)</f>
        <v>24635.728984368543</v>
      </c>
      <c r="DW40">
        <f t="shared" si="63"/>
        <v>36</v>
      </c>
      <c r="DX40">
        <f>INDEX('Calcs-control4'!$G$170:$X$240, 'Graph-outputs'!$B40, 'Graph-outputs'!$DB$1)</f>
        <v>0.99917044920734444</v>
      </c>
      <c r="DZ40" s="19" t="str">
        <f t="shared" si="64"/>
        <v/>
      </c>
      <c r="EA40" t="str">
        <f t="shared" si="65"/>
        <v/>
      </c>
      <c r="EB40" s="20" t="str">
        <f t="shared" si="66"/>
        <v/>
      </c>
      <c r="EC40">
        <f>INDEX('Calcs-control4'!$AH$386:$AY$456,  'Graph-outputs'!$B40, 'Graph-outputs'!EC$2)</f>
        <v>25528.102872681884</v>
      </c>
      <c r="ED40">
        <f t="shared" si="67"/>
        <v>36</v>
      </c>
      <c r="EE40">
        <f>INDEX('Calcs-control4'!$AH$170:$AY$240, 'Graph-outputs'!$B40, 'Graph-outputs'!$DB$1)</f>
        <v>0.99938722844573558</v>
      </c>
    </row>
    <row r="41" spans="1:135" x14ac:dyDescent="0.3">
      <c r="A41">
        <f t="shared" si="0"/>
        <v>37</v>
      </c>
      <c r="B41">
        <v>38</v>
      </c>
      <c r="C41">
        <f>IF(Settings!$M$5=1, 'Graph-outputs'!$J41, 'Graph-outputs'!$Q41)</f>
        <v>55.976565659550751</v>
      </c>
      <c r="E41">
        <f>IF(Settings!$M$5=1, 'Graph-outputs'!$X41, 'Graph-outputs'!$AE41)</f>
        <v>50151.745899568239</v>
      </c>
      <c r="G41" s="19" t="str">
        <f t="shared" si="1"/>
        <v/>
      </c>
      <c r="H41" t="str">
        <f t="shared" si="2"/>
        <v/>
      </c>
      <c r="I41" s="20" t="str">
        <f t="shared" si="3"/>
        <v/>
      </c>
      <c r="J41">
        <f>INDEX('Calcs-control1'!$G$86:$X$156,  'Graph-outputs'!$B41, 'Graph-outputs'!J$2)</f>
        <v>53.041281568017553</v>
      </c>
      <c r="K41">
        <f t="shared" si="4"/>
        <v>37</v>
      </c>
      <c r="L41">
        <f>INDEX('Calcs-control1'!$G$170:$X$240, 'Graph-outputs'!$B41, 'Graph-outputs'!$D$1)</f>
        <v>0.99999279258450591</v>
      </c>
      <c r="N41" s="19" t="str">
        <f t="shared" si="5"/>
        <v/>
      </c>
      <c r="O41" t="str">
        <f t="shared" si="6"/>
        <v/>
      </c>
      <c r="P41" s="20" t="str">
        <f t="shared" si="7"/>
        <v/>
      </c>
      <c r="Q41">
        <f>INDEX('Calcs-control1'!$AH$86:$AY$156,  'Graph-outputs'!$B41, 'Graph-outputs'!Q$2)</f>
        <v>55.976565659550751</v>
      </c>
      <c r="R41">
        <f t="shared" si="8"/>
        <v>37</v>
      </c>
      <c r="S41">
        <f>INDEX('Calcs-control1'!$AH$170:$AY$240, 'Graph-outputs'!$B41, 'Graph-outputs'!$Q$2)</f>
        <v>0.99999633072136807</v>
      </c>
      <c r="U41" s="19" t="str">
        <f t="shared" si="9"/>
        <v/>
      </c>
      <c r="V41" t="str">
        <f t="shared" si="10"/>
        <v/>
      </c>
      <c r="W41" s="20" t="str">
        <f t="shared" si="11"/>
        <v/>
      </c>
      <c r="X41">
        <f>INDEX('Calcs-control1'!$G$386:$X$456,  'Graph-outputs'!$B41, 'Graph-outputs'!X$2)</f>
        <v>47521.857099491266</v>
      </c>
      <c r="Y41">
        <f t="shared" si="12"/>
        <v>37</v>
      </c>
      <c r="Z41">
        <f>INDEX('Calcs-control1'!$G$170:$X$240, 'Graph-outputs'!$B41, 'Graph-outputs'!$J$2)</f>
        <v>0.99999279258450591</v>
      </c>
      <c r="AB41" s="19" t="str">
        <f t="shared" si="13"/>
        <v/>
      </c>
      <c r="AC41" t="str">
        <f t="shared" si="14"/>
        <v/>
      </c>
      <c r="AD41" s="20" t="str">
        <f t="shared" si="15"/>
        <v/>
      </c>
      <c r="AE41">
        <f>INDEX('Calcs-control1'!$AH$386:$AY$456,  'Graph-outputs'!$B41, 'Graph-outputs'!AE$2)</f>
        <v>50151.745899568239</v>
      </c>
      <c r="AF41">
        <f t="shared" si="16"/>
        <v>37</v>
      </c>
      <c r="AG41">
        <f>INDEX('Calcs-control1'!$AH$170:$AY$240, 'Graph-outputs'!$B41, 'Graph-outputs'!$Q$2)</f>
        <v>0.99999633072136807</v>
      </c>
      <c r="AI41">
        <v>38</v>
      </c>
      <c r="AJ41">
        <f t="shared" si="17"/>
        <v>37</v>
      </c>
      <c r="AK41">
        <f>IF(Settings!$M$5=1, 'Graph-outputs'!$AR41, 'Graph-outputs'!$AY41)</f>
        <v>58.77035585030746</v>
      </c>
      <c r="AM41">
        <f>IF(Settings!$M$5=1, 'Graph-outputs'!$BF41, 'Graph-outputs'!$BM41)</f>
        <v>44288.11512344666</v>
      </c>
      <c r="AO41" s="19" t="str">
        <f t="shared" si="18"/>
        <v/>
      </c>
      <c r="AP41" t="str">
        <f t="shared" si="19"/>
        <v/>
      </c>
      <c r="AQ41" s="20" t="str">
        <f t="shared" si="20"/>
        <v/>
      </c>
      <c r="AR41">
        <f>INDEX('Calcs-control2'!$G$86:$Y$156,  'Graph-outputs'!$B41, 'Graph-outputs'!AR$2)</f>
        <v>54.591473649328542</v>
      </c>
      <c r="AS41">
        <f t="shared" si="21"/>
        <v>37</v>
      </c>
      <c r="AT41">
        <f>INDEX('Calcs-control2'!$G$170:$X$240, 'Graph-outputs'!$B41, 'Graph-outputs'!$AL$1)</f>
        <v>0.99995662482900194</v>
      </c>
      <c r="AV41" s="19" t="str">
        <f t="shared" si="22"/>
        <v/>
      </c>
      <c r="AW41" t="str">
        <f t="shared" si="23"/>
        <v/>
      </c>
      <c r="AX41" s="20" t="str">
        <f t="shared" si="24"/>
        <v/>
      </c>
      <c r="AY41">
        <f>INDEX('Calcs-control2'!$AH$86:$AZ$156,  'Graph-outputs'!$B41, 'Graph-outputs'!AY$2)</f>
        <v>58.77035585030746</v>
      </c>
      <c r="AZ41">
        <f t="shared" si="25"/>
        <v>37</v>
      </c>
      <c r="BA41">
        <f>INDEX('Calcs-control2'!$AH$170:$AY$240, 'Graph-outputs'!$B41, 'Graph-outputs'!$AL$1)</f>
        <v>0.99998341092619136</v>
      </c>
      <c r="BC41" s="19" t="str">
        <f t="shared" si="26"/>
        <v/>
      </c>
      <c r="BD41" t="str">
        <f t="shared" si="27"/>
        <v/>
      </c>
      <c r="BE41" s="20" t="str">
        <f t="shared" si="28"/>
        <v/>
      </c>
      <c r="BF41">
        <f>INDEX('Calcs-control2'!$G$386:$X$456,  'Graph-outputs'!$B41, 'Graph-outputs'!BF$2)</f>
        <v>41138.492113053704</v>
      </c>
      <c r="BG41">
        <f t="shared" si="29"/>
        <v>37</v>
      </c>
      <c r="BH41">
        <f>INDEX('Calcs-control2'!$G$170:$X$240, 'Graph-outputs'!$B41, 'Graph-outputs'!$AL$1)</f>
        <v>0.99995662482900194</v>
      </c>
      <c r="BJ41" s="19" t="str">
        <f t="shared" si="30"/>
        <v/>
      </c>
      <c r="BK41" t="str">
        <f t="shared" si="31"/>
        <v/>
      </c>
      <c r="BL41" s="20" t="str">
        <f t="shared" si="32"/>
        <v/>
      </c>
      <c r="BM41">
        <f>INDEX('Calcs-control2'!$AH$386:$AY$456,  'Graph-outputs'!$B41, 'Graph-outputs'!BM$2)</f>
        <v>44288.11512344666</v>
      </c>
      <c r="BN41">
        <f t="shared" si="33"/>
        <v>37</v>
      </c>
      <c r="BO41">
        <f>INDEX('Calcs-control2'!$AH$170:$AY$240, 'Graph-outputs'!$B41, 'Graph-outputs'!$AL$1)</f>
        <v>0.99998341092619136</v>
      </c>
      <c r="BQ41">
        <v>38</v>
      </c>
      <c r="BR41">
        <f t="shared" si="34"/>
        <v>37</v>
      </c>
      <c r="BS41">
        <f>IF(Settings!$M$5=1, 'Graph-outputs'!$BZ41, 'Graph-outputs'!$CG41)</f>
        <v>23.33140297209744</v>
      </c>
      <c r="BU41">
        <f>IF(Settings!$M$5=1, 'Graph-outputs'!$CN41, 'Graph-outputs'!$CU41)</f>
        <v>2799.7683566516926</v>
      </c>
      <c r="BW41" s="19" t="str">
        <f t="shared" si="35"/>
        <v/>
      </c>
      <c r="BX41" t="str">
        <f t="shared" si="36"/>
        <v/>
      </c>
      <c r="BY41" s="20" t="str">
        <f t="shared" si="37"/>
        <v/>
      </c>
      <c r="BZ41">
        <f>INDEX('Calcs-control3'!$G$86:$Y$156,  'Graph-outputs'!$B41, 'Graph-outputs'!BZ$2)</f>
        <v>22.256087465674845</v>
      </c>
      <c r="CA41">
        <f t="shared" si="38"/>
        <v>37</v>
      </c>
      <c r="CB41">
        <f>INDEX('Calcs-control3'!$G$170:$X$240, 'Graph-outputs'!$B41, 'Graph-outputs'!$BT$1)</f>
        <v>0</v>
      </c>
      <c r="CD41" s="19" t="str">
        <f t="shared" si="39"/>
        <v/>
      </c>
      <c r="CE41" t="str">
        <f t="shared" si="40"/>
        <v/>
      </c>
      <c r="CF41" s="20" t="str">
        <f t="shared" si="41"/>
        <v/>
      </c>
      <c r="CG41">
        <f>INDEX('Calcs-control3'!$AH$86:$AZ$156,  'Graph-outputs'!$B41, 'Graph-outputs'!CG$2)</f>
        <v>23.33140297209744</v>
      </c>
      <c r="CH41">
        <f t="shared" si="42"/>
        <v>37</v>
      </c>
      <c r="CI41">
        <f>INDEX('Calcs-control3'!$AH$170:$AY$240, 'Graph-outputs'!$B41, 'Graph-outputs'!$BT$1)</f>
        <v>0</v>
      </c>
      <c r="CK41" s="19" t="str">
        <f t="shared" si="43"/>
        <v/>
      </c>
      <c r="CL41" t="str">
        <f t="shared" si="44"/>
        <v/>
      </c>
      <c r="CM41" s="20" t="str">
        <f t="shared" si="45"/>
        <v/>
      </c>
      <c r="CN41">
        <f>INDEX('Calcs-control3'!$G$386:$X$456,  'Graph-outputs'!$B41, 'Graph-outputs'!CN$2)</f>
        <v>2670.7304958809814</v>
      </c>
      <c r="CO41">
        <f t="shared" si="46"/>
        <v>37</v>
      </c>
      <c r="CP41">
        <f>INDEX('Calcs-control3'!$G$170:$X$240, 'Graph-outputs'!$B41, 'Graph-outputs'!$BT$1)</f>
        <v>0</v>
      </c>
      <c r="CR41" s="19" t="str">
        <f t="shared" si="47"/>
        <v/>
      </c>
      <c r="CS41" t="str">
        <f t="shared" si="48"/>
        <v/>
      </c>
      <c r="CT41" s="20" t="str">
        <f t="shared" si="49"/>
        <v/>
      </c>
      <c r="CU41">
        <f>INDEX('Calcs-control3'!$AH$386:$AY$456,  'Graph-outputs'!$B41, 'Graph-outputs'!CU$2)</f>
        <v>2799.7683566516926</v>
      </c>
      <c r="CV41">
        <f t="shared" si="50"/>
        <v>37</v>
      </c>
      <c r="CW41">
        <f>INDEX('Calcs-control3'!$AH$170:$AY$240, 'Graph-outputs'!$B41, 'Graph-outputs'!$BT$1)</f>
        <v>0</v>
      </c>
      <c r="CY41">
        <v>38</v>
      </c>
      <c r="CZ41">
        <f t="shared" si="51"/>
        <v>37</v>
      </c>
      <c r="DA41">
        <f>IF(Settings!$M$5=1, 'Graph-outputs'!$DH41, 'Graph-outputs'!$DO41)</f>
        <v>39.337287510824254</v>
      </c>
      <c r="DC41">
        <f>IF(Settings!$M$5=1, 'Graph-outputs'!$DV41, 'Graph-outputs'!$EC41)</f>
        <v>26620.148526481091</v>
      </c>
      <c r="DE41" s="19" t="str">
        <f t="shared" si="52"/>
        <v/>
      </c>
      <c r="DF41" t="str">
        <f t="shared" si="53"/>
        <v/>
      </c>
      <c r="DG41" s="20" t="str">
        <f t="shared" si="54"/>
        <v/>
      </c>
      <c r="DH41">
        <f>INDEX('Calcs-control4'!$G$86:$X$156,  'Graph-outputs'!$B41, 'Graph-outputs'!DH$2)</f>
        <v>37.274529410642572</v>
      </c>
      <c r="DI41">
        <f t="shared" si="55"/>
        <v>37</v>
      </c>
      <c r="DJ41">
        <f>INDEX('Calcs-control4'!$G$170:$X$240, 'Graph-outputs'!$B41, 'Graph-outputs'!$DB$1)</f>
        <v>0.99932030437627706</v>
      </c>
      <c r="DL41" s="19" t="str">
        <f t="shared" si="56"/>
        <v/>
      </c>
      <c r="DM41" t="str">
        <f t="shared" si="57"/>
        <v/>
      </c>
      <c r="DN41" s="20" t="str">
        <f t="shared" si="58"/>
        <v/>
      </c>
      <c r="DO41">
        <f>INDEX('Calcs-control4'!$AH$86:$AY$156,  'Graph-outputs'!$B41, 'Graph-outputs'!DO$2)</f>
        <v>39.337287510824254</v>
      </c>
      <c r="DP41">
        <f t="shared" si="59"/>
        <v>37</v>
      </c>
      <c r="DQ41">
        <f>INDEX('Calcs-control4'!$AH$170:$AY$240, 'Graph-outputs'!$B41, 'Graph-outputs'!$DB$1)</f>
        <v>0.99957706829050108</v>
      </c>
      <c r="DS41" s="19" t="str">
        <f t="shared" si="60"/>
        <v/>
      </c>
      <c r="DT41" t="str">
        <f t="shared" si="61"/>
        <v/>
      </c>
      <c r="DU41" s="20" t="str">
        <f t="shared" si="62"/>
        <v/>
      </c>
      <c r="DV41">
        <f>INDEX('Calcs-control4'!$G$386:$X$456,  'Graph-outputs'!$B41, 'Graph-outputs'!DV$2)</f>
        <v>25222.755301627036</v>
      </c>
      <c r="DW41">
        <f t="shared" si="63"/>
        <v>37</v>
      </c>
      <c r="DX41">
        <f>INDEX('Calcs-control4'!$G$170:$X$240, 'Graph-outputs'!$B41, 'Graph-outputs'!$DB$1)</f>
        <v>0.99932030437627706</v>
      </c>
      <c r="DZ41" s="19" t="str">
        <f t="shared" si="64"/>
        <v/>
      </c>
      <c r="EA41" t="str">
        <f t="shared" si="65"/>
        <v/>
      </c>
      <c r="EB41" s="20" t="str">
        <f t="shared" si="66"/>
        <v/>
      </c>
      <c r="EC41">
        <f>INDEX('Calcs-control4'!$AH$386:$AY$456,  'Graph-outputs'!$B41, 'Graph-outputs'!EC$2)</f>
        <v>26620.148526481091</v>
      </c>
      <c r="ED41">
        <f t="shared" si="67"/>
        <v>37</v>
      </c>
      <c r="EE41">
        <f>INDEX('Calcs-control4'!$AH$170:$AY$240, 'Graph-outputs'!$B41, 'Graph-outputs'!$DB$1)</f>
        <v>0.99957706829050108</v>
      </c>
    </row>
    <row r="42" spans="1:135" x14ac:dyDescent="0.3">
      <c r="A42">
        <f t="shared" si="0"/>
        <v>38</v>
      </c>
      <c r="B42">
        <v>39</v>
      </c>
      <c r="C42">
        <f>IF(Settings!$M$5=1, 'Graph-outputs'!$J42, 'Graph-outputs'!$Q42)</f>
        <v>58.289015925040438</v>
      </c>
      <c r="E42">
        <f>IF(Settings!$M$5=1, 'Graph-outputs'!$X42, 'Graph-outputs'!$AE42)</f>
        <v>52223.587963735794</v>
      </c>
      <c r="G42" s="19" t="str">
        <f t="shared" si="1"/>
        <v/>
      </c>
      <c r="H42" t="str">
        <f t="shared" si="2"/>
        <v/>
      </c>
      <c r="I42" s="20" t="str">
        <f t="shared" si="3"/>
        <v/>
      </c>
      <c r="J42">
        <f>INDEX('Calcs-control1'!$G$86:$X$156,  'Graph-outputs'!$B42, 'Graph-outputs'!J$2)</f>
        <v>54.248908698779452</v>
      </c>
      <c r="K42">
        <f t="shared" si="4"/>
        <v>38</v>
      </c>
      <c r="L42">
        <f>INDEX('Calcs-control1'!$G$170:$X$240, 'Graph-outputs'!$B42, 'Graph-outputs'!$D$1)</f>
        <v>0.99999454050559489</v>
      </c>
      <c r="N42" s="19" t="str">
        <f t="shared" si="5"/>
        <v/>
      </c>
      <c r="O42" t="str">
        <f t="shared" si="6"/>
        <v/>
      </c>
      <c r="P42" s="20" t="str">
        <f t="shared" si="7"/>
        <v/>
      </c>
      <c r="Q42">
        <f>INDEX('Calcs-control1'!$AH$86:$AY$156,  'Graph-outputs'!$B42, 'Graph-outputs'!Q$2)</f>
        <v>58.289015925040438</v>
      </c>
      <c r="R42">
        <f t="shared" si="8"/>
        <v>38</v>
      </c>
      <c r="S42">
        <f>INDEX('Calcs-control1'!$AH$170:$AY$240, 'Graph-outputs'!$B42, 'Graph-outputs'!$Q$2)</f>
        <v>0.99999784426545069</v>
      </c>
      <c r="U42" s="19" t="str">
        <f t="shared" si="9"/>
        <v/>
      </c>
      <c r="V42" t="str">
        <f t="shared" si="10"/>
        <v/>
      </c>
      <c r="W42" s="20" t="str">
        <f t="shared" si="11"/>
        <v/>
      </c>
      <c r="X42">
        <f>INDEX('Calcs-control1'!$G$386:$X$456,  'Graph-outputs'!$B42, 'Graph-outputs'!X$2)</f>
        <v>48603.842476288184</v>
      </c>
      <c r="Y42">
        <f t="shared" si="12"/>
        <v>38</v>
      </c>
      <c r="Z42">
        <f>INDEX('Calcs-control1'!$G$170:$X$240, 'Graph-outputs'!$B42, 'Graph-outputs'!$J$2)</f>
        <v>0.99999454050559489</v>
      </c>
      <c r="AB42" s="19" t="str">
        <f t="shared" si="13"/>
        <v/>
      </c>
      <c r="AC42" t="str">
        <f t="shared" si="14"/>
        <v/>
      </c>
      <c r="AD42" s="20" t="str">
        <f t="shared" si="15"/>
        <v/>
      </c>
      <c r="AE42">
        <f>INDEX('Calcs-control1'!$AH$386:$AY$456,  'Graph-outputs'!$B42, 'Graph-outputs'!AE$2)</f>
        <v>52223.587963735794</v>
      </c>
      <c r="AF42">
        <f t="shared" si="16"/>
        <v>38</v>
      </c>
      <c r="AG42">
        <f>INDEX('Calcs-control1'!$AH$170:$AY$240, 'Graph-outputs'!$B42, 'Graph-outputs'!$Q$2)</f>
        <v>0.99999784426545069</v>
      </c>
      <c r="AI42">
        <v>39</v>
      </c>
      <c r="AJ42">
        <f t="shared" si="17"/>
        <v>38</v>
      </c>
      <c r="AK42">
        <f>IF(Settings!$M$5=1, 'Graph-outputs'!$AR42, 'Graph-outputs'!$AY42)</f>
        <v>62.030378402227882</v>
      </c>
      <c r="AM42">
        <f>IF(Settings!$M$5=1, 'Graph-outputs'!$BF42, 'Graph-outputs'!$BM42)</f>
        <v>46744.987449332024</v>
      </c>
      <c r="AO42" s="19" t="str">
        <f t="shared" si="18"/>
        <v/>
      </c>
      <c r="AP42" t="str">
        <f t="shared" si="19"/>
        <v/>
      </c>
      <c r="AQ42" s="20" t="str">
        <f t="shared" si="20"/>
        <v/>
      </c>
      <c r="AR42">
        <f>INDEX('Calcs-control2'!$G$86:$Y$156,  'Graph-outputs'!$B42, 'Graph-outputs'!AR$2)</f>
        <v>56.315095560440959</v>
      </c>
      <c r="AS42">
        <f t="shared" si="21"/>
        <v>38</v>
      </c>
      <c r="AT42">
        <f>INDEX('Calcs-control2'!$G$170:$X$240, 'Graph-outputs'!$B42, 'Graph-outputs'!$AL$1)</f>
        <v>0.99997082085793987</v>
      </c>
      <c r="AV42" s="19" t="str">
        <f t="shared" si="22"/>
        <v/>
      </c>
      <c r="AW42" t="str">
        <f t="shared" si="23"/>
        <v/>
      </c>
      <c r="AX42" s="20" t="str">
        <f t="shared" si="24"/>
        <v/>
      </c>
      <c r="AY42">
        <f>INDEX('Calcs-control2'!$AH$86:$AZ$156,  'Graph-outputs'!$B42, 'Graph-outputs'!AY$2)</f>
        <v>62.030378402227882</v>
      </c>
      <c r="AZ42">
        <f t="shared" si="25"/>
        <v>38</v>
      </c>
      <c r="BA42">
        <f>INDEX('Calcs-control2'!$AH$170:$AY$240, 'Graph-outputs'!$B42, 'Graph-outputs'!$AL$1)</f>
        <v>0.99999216234966393</v>
      </c>
      <c r="BC42" s="19" t="str">
        <f t="shared" si="26"/>
        <v/>
      </c>
      <c r="BD42" t="str">
        <f t="shared" si="27"/>
        <v/>
      </c>
      <c r="BE42" s="20" t="str">
        <f t="shared" si="28"/>
        <v/>
      </c>
      <c r="BF42">
        <f>INDEX('Calcs-control2'!$G$386:$X$456,  'Graph-outputs'!$B42, 'Graph-outputs'!BF$2)</f>
        <v>42437.637539195348</v>
      </c>
      <c r="BG42">
        <f t="shared" si="29"/>
        <v>38</v>
      </c>
      <c r="BH42">
        <f>INDEX('Calcs-control2'!$G$170:$X$240, 'Graph-outputs'!$B42, 'Graph-outputs'!$AL$1)</f>
        <v>0.99997082085793987</v>
      </c>
      <c r="BJ42" s="19" t="str">
        <f t="shared" si="30"/>
        <v/>
      </c>
      <c r="BK42" t="str">
        <f t="shared" si="31"/>
        <v/>
      </c>
      <c r="BL42" s="20" t="str">
        <f t="shared" si="32"/>
        <v/>
      </c>
      <c r="BM42">
        <f>INDEX('Calcs-control2'!$AH$386:$AY$456,  'Graph-outputs'!$B42, 'Graph-outputs'!BM$2)</f>
        <v>46744.987449332024</v>
      </c>
      <c r="BN42">
        <f t="shared" si="33"/>
        <v>38</v>
      </c>
      <c r="BO42">
        <f>INDEX('Calcs-control2'!$AH$170:$AY$240, 'Graph-outputs'!$B42, 'Graph-outputs'!$AL$1)</f>
        <v>0.99999216234966393</v>
      </c>
      <c r="BQ42">
        <v>39</v>
      </c>
      <c r="BR42">
        <f t="shared" si="34"/>
        <v>38</v>
      </c>
      <c r="BS42">
        <f>IF(Settings!$M$5=1, 'Graph-outputs'!$BZ42, 'Graph-outputs'!$CG42)</f>
        <v>24.16990646059406</v>
      </c>
      <c r="BU42">
        <f>IF(Settings!$M$5=1, 'Graph-outputs'!$CN42, 'Graph-outputs'!$CU42)</f>
        <v>2900.3887752712872</v>
      </c>
      <c r="BW42" s="19" t="str">
        <f t="shared" si="35"/>
        <v/>
      </c>
      <c r="BX42" t="str">
        <f t="shared" si="36"/>
        <v/>
      </c>
      <c r="BY42" s="20" t="str">
        <f t="shared" si="37"/>
        <v/>
      </c>
      <c r="BZ42">
        <f>INDEX('Calcs-control3'!$G$86:$Y$156,  'Graph-outputs'!$B42, 'Graph-outputs'!BZ$2)</f>
        <v>22.699972689885442</v>
      </c>
      <c r="CA42">
        <f t="shared" si="38"/>
        <v>38</v>
      </c>
      <c r="CB42">
        <f>INDEX('Calcs-control3'!$G$170:$X$240, 'Graph-outputs'!$B42, 'Graph-outputs'!$BT$1)</f>
        <v>0</v>
      </c>
      <c r="CD42" s="19" t="str">
        <f t="shared" si="39"/>
        <v/>
      </c>
      <c r="CE42" t="str">
        <f t="shared" si="40"/>
        <v/>
      </c>
      <c r="CF42" s="20" t="str">
        <f t="shared" si="41"/>
        <v/>
      </c>
      <c r="CG42">
        <f>INDEX('Calcs-control3'!$AH$86:$AZ$156,  'Graph-outputs'!$B42, 'Graph-outputs'!CG$2)</f>
        <v>24.16990646059406</v>
      </c>
      <c r="CH42">
        <f t="shared" si="42"/>
        <v>38</v>
      </c>
      <c r="CI42">
        <f>INDEX('Calcs-control3'!$AH$170:$AY$240, 'Graph-outputs'!$B42, 'Graph-outputs'!$BT$1)</f>
        <v>0</v>
      </c>
      <c r="CK42" s="19" t="str">
        <f t="shared" si="43"/>
        <v/>
      </c>
      <c r="CL42" t="str">
        <f t="shared" si="44"/>
        <v/>
      </c>
      <c r="CM42" s="20" t="str">
        <f t="shared" si="45"/>
        <v/>
      </c>
      <c r="CN42">
        <f>INDEX('Calcs-control3'!$G$386:$X$456,  'Graph-outputs'!$B42, 'Graph-outputs'!CN$2)</f>
        <v>2723.996722786253</v>
      </c>
      <c r="CO42">
        <f t="shared" si="46"/>
        <v>38</v>
      </c>
      <c r="CP42">
        <f>INDEX('Calcs-control3'!$G$170:$X$240, 'Graph-outputs'!$B42, 'Graph-outputs'!$BT$1)</f>
        <v>0</v>
      </c>
      <c r="CR42" s="19" t="str">
        <f t="shared" si="47"/>
        <v/>
      </c>
      <c r="CS42" t="str">
        <f t="shared" si="48"/>
        <v/>
      </c>
      <c r="CT42" s="20" t="str">
        <f t="shared" si="49"/>
        <v/>
      </c>
      <c r="CU42">
        <f>INDEX('Calcs-control3'!$AH$386:$AY$456,  'Graph-outputs'!$B42, 'Graph-outputs'!CU$2)</f>
        <v>2900.3887752712872</v>
      </c>
      <c r="CV42">
        <f t="shared" si="50"/>
        <v>38</v>
      </c>
      <c r="CW42">
        <f>INDEX('Calcs-control3'!$AH$170:$AY$240, 'Graph-outputs'!$B42, 'Graph-outputs'!$BT$1)</f>
        <v>0</v>
      </c>
      <c r="CY42">
        <v>39</v>
      </c>
      <c r="CZ42">
        <f t="shared" si="51"/>
        <v>38</v>
      </c>
      <c r="DA42">
        <f>IF(Settings!$M$5=1, 'Graph-outputs'!$DH42, 'Graph-outputs'!$DO42)</f>
        <v>40.962351854737413</v>
      </c>
      <c r="DC42">
        <f>IF(Settings!$M$5=1, 'Graph-outputs'!$DV42, 'Graph-outputs'!$EC42)</f>
        <v>27720.697437571387</v>
      </c>
      <c r="DE42" s="19" t="str">
        <f t="shared" si="52"/>
        <v/>
      </c>
      <c r="DF42" t="str">
        <f t="shared" si="53"/>
        <v/>
      </c>
      <c r="DG42" s="20" t="str">
        <f t="shared" si="54"/>
        <v/>
      </c>
      <c r="DH42">
        <f>INDEX('Calcs-control4'!$G$86:$X$156,  'Graph-outputs'!$B42, 'Graph-outputs'!DH$2)</f>
        <v>38.123184112640125</v>
      </c>
      <c r="DI42">
        <f t="shared" si="55"/>
        <v>38</v>
      </c>
      <c r="DJ42">
        <f>INDEX('Calcs-control4'!$G$170:$X$240, 'Graph-outputs'!$B42, 'Graph-outputs'!$DB$1)</f>
        <v>0.99944082946156465</v>
      </c>
      <c r="DL42" s="19" t="str">
        <f t="shared" si="56"/>
        <v/>
      </c>
      <c r="DM42" t="str">
        <f t="shared" si="57"/>
        <v/>
      </c>
      <c r="DN42" s="20" t="str">
        <f t="shared" si="58"/>
        <v/>
      </c>
      <c r="DO42">
        <f>INDEX('Calcs-control4'!$AH$86:$AY$156,  'Graph-outputs'!$B42, 'Graph-outputs'!DO$2)</f>
        <v>40.962351854737413</v>
      </c>
      <c r="DP42">
        <f t="shared" si="59"/>
        <v>38</v>
      </c>
      <c r="DQ42">
        <f>INDEX('Calcs-control4'!$AH$170:$AY$240, 'Graph-outputs'!$B42, 'Graph-outputs'!$DB$1)</f>
        <v>0.99970896430477629</v>
      </c>
      <c r="DS42" s="19" t="str">
        <f t="shared" si="60"/>
        <v/>
      </c>
      <c r="DT42" t="str">
        <f t="shared" si="61"/>
        <v/>
      </c>
      <c r="DU42" s="20" t="str">
        <f t="shared" si="62"/>
        <v/>
      </c>
      <c r="DV42">
        <f>INDEX('Calcs-control4'!$G$386:$X$456,  'Graph-outputs'!$B42, 'Graph-outputs'!DV$2)</f>
        <v>25797.735809449179</v>
      </c>
      <c r="DW42">
        <f t="shared" si="63"/>
        <v>38</v>
      </c>
      <c r="DX42">
        <f>INDEX('Calcs-control4'!$G$170:$X$240, 'Graph-outputs'!$B42, 'Graph-outputs'!$DB$1)</f>
        <v>0.99944082946156465</v>
      </c>
      <c r="DZ42" s="19" t="str">
        <f t="shared" si="64"/>
        <v/>
      </c>
      <c r="EA42" t="str">
        <f t="shared" si="65"/>
        <v/>
      </c>
      <c r="EB42" s="20" t="str">
        <f t="shared" si="66"/>
        <v/>
      </c>
      <c r="EC42">
        <f>INDEX('Calcs-control4'!$AH$386:$AY$456,  'Graph-outputs'!$B42, 'Graph-outputs'!EC$2)</f>
        <v>27720.697437571387</v>
      </c>
      <c r="ED42">
        <f t="shared" si="67"/>
        <v>38</v>
      </c>
      <c r="EE42">
        <f>INDEX('Calcs-control4'!$AH$170:$AY$240, 'Graph-outputs'!$B42, 'Graph-outputs'!$DB$1)</f>
        <v>0.99970896430477629</v>
      </c>
    </row>
    <row r="43" spans="1:135" x14ac:dyDescent="0.3">
      <c r="A43">
        <f t="shared" si="0"/>
        <v>39</v>
      </c>
      <c r="B43">
        <v>40</v>
      </c>
      <c r="C43">
        <f>IF(Settings!$M$5=1, 'Graph-outputs'!$J43, 'Graph-outputs'!$Q43)</f>
        <v>60.612256568068489</v>
      </c>
      <c r="E43">
        <f>IF(Settings!$M$5=1, 'Graph-outputs'!$X43, 'Graph-outputs'!$AE43)</f>
        <v>54305.090229863927</v>
      </c>
      <c r="G43" s="19" t="str">
        <f t="shared" si="1"/>
        <v/>
      </c>
      <c r="H43" t="str">
        <f t="shared" si="2"/>
        <v/>
      </c>
      <c r="I43" s="20" t="str">
        <f t="shared" si="3"/>
        <v/>
      </c>
      <c r="J43">
        <f>INDEX('Calcs-control1'!$G$86:$X$156,  'Graph-outputs'!$B43, 'Graph-outputs'!J$2)</f>
        <v>55.431612307173431</v>
      </c>
      <c r="K43">
        <f t="shared" si="4"/>
        <v>39</v>
      </c>
      <c r="L43">
        <f>INDEX('Calcs-control1'!$G$170:$X$240, 'Graph-outputs'!$B43, 'Graph-outputs'!$D$1)</f>
        <v>0.99999584075172121</v>
      </c>
      <c r="N43" s="19" t="str">
        <f t="shared" si="5"/>
        <v/>
      </c>
      <c r="O43" t="str">
        <f t="shared" si="6"/>
        <v/>
      </c>
      <c r="P43" s="20" t="str">
        <f t="shared" si="7"/>
        <v/>
      </c>
      <c r="Q43">
        <f>INDEX('Calcs-control1'!$AH$86:$AY$156,  'Graph-outputs'!$B43, 'Graph-outputs'!Q$2)</f>
        <v>60.612256568068489</v>
      </c>
      <c r="R43">
        <f t="shared" si="8"/>
        <v>39</v>
      </c>
      <c r="S43">
        <f>INDEX('Calcs-control1'!$AH$170:$AY$240, 'Graph-outputs'!$B43, 'Graph-outputs'!$Q$2)</f>
        <v>0.99999873662567673</v>
      </c>
      <c r="U43" s="19" t="str">
        <f t="shared" si="9"/>
        <v/>
      </c>
      <c r="V43" t="str">
        <f t="shared" si="10"/>
        <v/>
      </c>
      <c r="W43" s="20" t="str">
        <f t="shared" si="11"/>
        <v/>
      </c>
      <c r="X43">
        <f>INDEX('Calcs-control1'!$G$386:$X$456,  'Graph-outputs'!$B43, 'Graph-outputs'!X$2)</f>
        <v>49663.492884961546</v>
      </c>
      <c r="Y43">
        <f t="shared" si="12"/>
        <v>39</v>
      </c>
      <c r="Z43">
        <f>INDEX('Calcs-control1'!$G$170:$X$240, 'Graph-outputs'!$B43, 'Graph-outputs'!$J$2)</f>
        <v>0.99999584075172121</v>
      </c>
      <c r="AB43" s="19" t="str">
        <f t="shared" si="13"/>
        <v/>
      </c>
      <c r="AC43" t="str">
        <f t="shared" si="14"/>
        <v/>
      </c>
      <c r="AD43" s="20" t="str">
        <f t="shared" si="15"/>
        <v/>
      </c>
      <c r="AE43">
        <f>INDEX('Calcs-control1'!$AH$386:$AY$456,  'Graph-outputs'!$B43, 'Graph-outputs'!AE$2)</f>
        <v>54305.090229863927</v>
      </c>
      <c r="AF43">
        <f t="shared" si="16"/>
        <v>39</v>
      </c>
      <c r="AG43">
        <f>INDEX('Calcs-control1'!$AH$170:$AY$240, 'Graph-outputs'!$B43, 'Graph-outputs'!$Q$2)</f>
        <v>0.99999873662567673</v>
      </c>
      <c r="AI43">
        <v>40</v>
      </c>
      <c r="AJ43">
        <f t="shared" si="17"/>
        <v>39</v>
      </c>
      <c r="AK43">
        <f>IF(Settings!$M$5=1, 'Graph-outputs'!$AR43, 'Graph-outputs'!$AY43)</f>
        <v>65.26588961511851</v>
      </c>
      <c r="AM43">
        <f>IF(Settings!$M$5=1, 'Graph-outputs'!$BF43, 'Graph-outputs'!$BM43)</f>
        <v>49183.303653387855</v>
      </c>
      <c r="AO43" s="19" t="str">
        <f t="shared" si="18"/>
        <v/>
      </c>
      <c r="AP43" t="str">
        <f t="shared" si="19"/>
        <v/>
      </c>
      <c r="AQ43" s="20" t="str">
        <f t="shared" si="20"/>
        <v/>
      </c>
      <c r="AR43">
        <f>INDEX('Calcs-control2'!$G$86:$Y$156,  'Graph-outputs'!$B43, 'Graph-outputs'!AR$2)</f>
        <v>57.997456213699493</v>
      </c>
      <c r="AS43">
        <f t="shared" si="21"/>
        <v>39</v>
      </c>
      <c r="AT43">
        <f>INDEX('Calcs-control2'!$G$170:$X$240, 'Graph-outputs'!$B43, 'Graph-outputs'!$AL$1)</f>
        <v>0.99998018357397944</v>
      </c>
      <c r="AV43" s="19" t="str">
        <f t="shared" si="22"/>
        <v/>
      </c>
      <c r="AW43" t="str">
        <f t="shared" si="23"/>
        <v/>
      </c>
      <c r="AX43" s="20" t="str">
        <f t="shared" si="24"/>
        <v/>
      </c>
      <c r="AY43">
        <f>INDEX('Calcs-control2'!$AH$86:$AZ$156,  'Graph-outputs'!$B43, 'Graph-outputs'!AY$2)</f>
        <v>65.26588961511851</v>
      </c>
      <c r="AZ43">
        <f t="shared" si="25"/>
        <v>39</v>
      </c>
      <c r="BA43">
        <f>INDEX('Calcs-control2'!$AH$170:$AY$240, 'Graph-outputs'!$B43, 'Graph-outputs'!$AL$1)</f>
        <v>0.99999627609999164</v>
      </c>
      <c r="BC43" s="19" t="str">
        <f t="shared" si="26"/>
        <v/>
      </c>
      <c r="BD43" t="str">
        <f t="shared" si="27"/>
        <v/>
      </c>
      <c r="BE43" s="20" t="str">
        <f t="shared" si="28"/>
        <v/>
      </c>
      <c r="BF43">
        <f>INDEX('Calcs-control2'!$G$386:$X$456,  'Graph-outputs'!$B43, 'Graph-outputs'!BF$2)</f>
        <v>43705.609491607567</v>
      </c>
      <c r="BG43">
        <f t="shared" si="29"/>
        <v>39</v>
      </c>
      <c r="BH43">
        <f>INDEX('Calcs-control2'!$G$170:$X$240, 'Graph-outputs'!$B43, 'Graph-outputs'!$AL$1)</f>
        <v>0.99998018357397944</v>
      </c>
      <c r="BJ43" s="19" t="str">
        <f t="shared" si="30"/>
        <v/>
      </c>
      <c r="BK43" t="str">
        <f t="shared" si="31"/>
        <v/>
      </c>
      <c r="BL43" s="20" t="str">
        <f t="shared" si="32"/>
        <v/>
      </c>
      <c r="BM43">
        <f>INDEX('Calcs-control2'!$AH$386:$AY$456,  'Graph-outputs'!$B43, 'Graph-outputs'!BM$2)</f>
        <v>49183.303653387855</v>
      </c>
      <c r="BN43">
        <f t="shared" si="33"/>
        <v>39</v>
      </c>
      <c r="BO43">
        <f>INDEX('Calcs-control2'!$AH$170:$AY$240, 'Graph-outputs'!$B43, 'Graph-outputs'!$AL$1)</f>
        <v>0.99999627609999164</v>
      </c>
      <c r="BQ43">
        <v>40</v>
      </c>
      <c r="BR43">
        <f t="shared" si="34"/>
        <v>39</v>
      </c>
      <c r="BS43">
        <f>IF(Settings!$M$5=1, 'Graph-outputs'!$BZ43, 'Graph-outputs'!$CG43)</f>
        <v>25.004589798233116</v>
      </c>
      <c r="BU43">
        <f>IF(Settings!$M$5=1, 'Graph-outputs'!$CN43, 'Graph-outputs'!$CU43)</f>
        <v>3000.5507757879741</v>
      </c>
      <c r="BW43" s="19" t="str">
        <f t="shared" si="35"/>
        <v/>
      </c>
      <c r="BX43" t="str">
        <f t="shared" si="36"/>
        <v/>
      </c>
      <c r="BY43" s="20" t="str">
        <f t="shared" si="37"/>
        <v/>
      </c>
      <c r="BZ43">
        <f>INDEX('Calcs-control3'!$G$86:$Y$156,  'Graph-outputs'!$B43, 'Graph-outputs'!BZ$2)</f>
        <v>23.13268975485002</v>
      </c>
      <c r="CA43">
        <f t="shared" si="38"/>
        <v>39</v>
      </c>
      <c r="CB43">
        <f>INDEX('Calcs-control3'!$G$170:$X$240, 'Graph-outputs'!$B43, 'Graph-outputs'!$BT$1)</f>
        <v>0</v>
      </c>
      <c r="CD43" s="19" t="str">
        <f t="shared" si="39"/>
        <v/>
      </c>
      <c r="CE43" t="str">
        <f t="shared" si="40"/>
        <v/>
      </c>
      <c r="CF43" s="20" t="str">
        <f t="shared" si="41"/>
        <v/>
      </c>
      <c r="CG43">
        <f>INDEX('Calcs-control3'!$AH$86:$AZ$156,  'Graph-outputs'!$B43, 'Graph-outputs'!CG$2)</f>
        <v>25.004589798233116</v>
      </c>
      <c r="CH43">
        <f t="shared" si="42"/>
        <v>39</v>
      </c>
      <c r="CI43">
        <f>INDEX('Calcs-control3'!$AH$170:$AY$240, 'Graph-outputs'!$B43, 'Graph-outputs'!$BT$1)</f>
        <v>0</v>
      </c>
      <c r="CK43" s="19" t="str">
        <f t="shared" si="43"/>
        <v/>
      </c>
      <c r="CL43" t="str">
        <f t="shared" si="44"/>
        <v/>
      </c>
      <c r="CM43" s="20" t="str">
        <f t="shared" si="45"/>
        <v/>
      </c>
      <c r="CN43">
        <f>INDEX('Calcs-control3'!$G$386:$X$456,  'Graph-outputs'!$B43, 'Graph-outputs'!CN$2)</f>
        <v>2775.9227705820022</v>
      </c>
      <c r="CO43">
        <f t="shared" si="46"/>
        <v>39</v>
      </c>
      <c r="CP43">
        <f>INDEX('Calcs-control3'!$G$170:$X$240, 'Graph-outputs'!$B43, 'Graph-outputs'!$BT$1)</f>
        <v>0</v>
      </c>
      <c r="CR43" s="19" t="str">
        <f t="shared" si="47"/>
        <v/>
      </c>
      <c r="CS43" t="str">
        <f t="shared" si="48"/>
        <v/>
      </c>
      <c r="CT43" s="20" t="str">
        <f t="shared" si="49"/>
        <v/>
      </c>
      <c r="CU43">
        <f>INDEX('Calcs-control3'!$AH$386:$AY$456,  'Graph-outputs'!$B43, 'Graph-outputs'!CU$2)</f>
        <v>3000.5507757879741</v>
      </c>
      <c r="CV43">
        <f t="shared" si="50"/>
        <v>39</v>
      </c>
      <c r="CW43">
        <f>INDEX('Calcs-control3'!$AH$170:$AY$240, 'Graph-outputs'!$B43, 'Graph-outputs'!$BT$1)</f>
        <v>0</v>
      </c>
      <c r="CY43">
        <v>40</v>
      </c>
      <c r="CZ43">
        <f t="shared" si="51"/>
        <v>39</v>
      </c>
      <c r="DA43">
        <f>IF(Settings!$M$5=1, 'Graph-outputs'!$DH43, 'Graph-outputs'!$DO43)</f>
        <v>42.594999089429514</v>
      </c>
      <c r="DC43">
        <f>IF(Settings!$M$5=1, 'Graph-outputs'!$DV43, 'Graph-outputs'!$EC43)</f>
        <v>28826.173989514529</v>
      </c>
      <c r="DE43" s="19" t="str">
        <f t="shared" si="52"/>
        <v/>
      </c>
      <c r="DF43" t="str">
        <f t="shared" si="53"/>
        <v/>
      </c>
      <c r="DG43" s="20" t="str">
        <f t="shared" si="54"/>
        <v/>
      </c>
      <c r="DH43">
        <f>INDEX('Calcs-control4'!$G$86:$X$156,  'Graph-outputs'!$B43, 'Graph-outputs'!DH$2)</f>
        <v>38.954323917937295</v>
      </c>
      <c r="DI43">
        <f t="shared" si="55"/>
        <v>39</v>
      </c>
      <c r="DJ43">
        <f>INDEX('Calcs-control4'!$G$170:$X$240, 'Graph-outputs'!$B43, 'Graph-outputs'!$DB$1)</f>
        <v>0.99953812589723312</v>
      </c>
      <c r="DL43" s="19" t="str">
        <f t="shared" si="56"/>
        <v/>
      </c>
      <c r="DM43" t="str">
        <f t="shared" si="57"/>
        <v/>
      </c>
      <c r="DN43" s="20" t="str">
        <f t="shared" si="58"/>
        <v/>
      </c>
      <c r="DO43">
        <f>INDEX('Calcs-control4'!$AH$86:$AY$156,  'Graph-outputs'!$B43, 'Graph-outputs'!DO$2)</f>
        <v>42.594999089429514</v>
      </c>
      <c r="DP43">
        <f t="shared" si="59"/>
        <v>39</v>
      </c>
      <c r="DQ43">
        <f>INDEX('Calcs-control4'!$AH$170:$AY$240, 'Graph-outputs'!$B43, 'Graph-outputs'!$DB$1)</f>
        <v>0.99980007604691434</v>
      </c>
      <c r="DS43" s="19" t="str">
        <f t="shared" si="60"/>
        <v/>
      </c>
      <c r="DT43" t="str">
        <f t="shared" si="61"/>
        <v/>
      </c>
      <c r="DU43" s="20" t="str">
        <f t="shared" si="62"/>
        <v/>
      </c>
      <c r="DV43">
        <f>INDEX('Calcs-control4'!$G$386:$X$456,  'Graph-outputs'!$B43, 'Graph-outputs'!DV$2)</f>
        <v>26360.754514832955</v>
      </c>
      <c r="DW43">
        <f t="shared" si="63"/>
        <v>39</v>
      </c>
      <c r="DX43">
        <f>INDEX('Calcs-control4'!$G$170:$X$240, 'Graph-outputs'!$B43, 'Graph-outputs'!$DB$1)</f>
        <v>0.99953812589723312</v>
      </c>
      <c r="DZ43" s="19" t="str">
        <f t="shared" si="64"/>
        <v/>
      </c>
      <c r="EA43" t="str">
        <f t="shared" si="65"/>
        <v/>
      </c>
      <c r="EB43" s="20" t="str">
        <f t="shared" si="66"/>
        <v/>
      </c>
      <c r="EC43">
        <f>INDEX('Calcs-control4'!$AH$386:$AY$456,  'Graph-outputs'!$B43, 'Graph-outputs'!EC$2)</f>
        <v>28826.173989514529</v>
      </c>
      <c r="ED43">
        <f t="shared" si="67"/>
        <v>39</v>
      </c>
      <c r="EE43">
        <f>INDEX('Calcs-control4'!$AH$170:$AY$240, 'Graph-outputs'!$B43, 'Graph-outputs'!$DB$1)</f>
        <v>0.99980007604691434</v>
      </c>
    </row>
    <row r="44" spans="1:135" x14ac:dyDescent="0.3">
      <c r="A44">
        <f t="shared" si="0"/>
        <v>40</v>
      </c>
      <c r="B44">
        <v>41</v>
      </c>
      <c r="C44">
        <f>IF(Settings!$M$5=1, 'Graph-outputs'!$J44, 'Graph-outputs'!$Q44)</f>
        <v>62.938139036243655</v>
      </c>
      <c r="E44">
        <f>IF(Settings!$M$5=1, 'Graph-outputs'!$X44, 'Graph-outputs'!$AE44)</f>
        <v>56388.95484192497</v>
      </c>
      <c r="G44" s="19" t="str">
        <f t="shared" si="1"/>
        <v/>
      </c>
      <c r="H44" t="str">
        <f t="shared" si="2"/>
        <v/>
      </c>
      <c r="I44" s="20" t="str">
        <f t="shared" si="3"/>
        <v/>
      </c>
      <c r="J44">
        <f>INDEX('Calcs-control1'!$G$86:$X$156,  'Graph-outputs'!$B44, 'Graph-outputs'!J$2)</f>
        <v>56.589552103298089</v>
      </c>
      <c r="K44">
        <f t="shared" si="4"/>
        <v>40</v>
      </c>
      <c r="L44">
        <f>INDEX('Calcs-control1'!$G$170:$X$240, 'Graph-outputs'!$B44, 'Graph-outputs'!$D$1)</f>
        <v>0.99999681322892298</v>
      </c>
      <c r="N44" s="19" t="str">
        <f t="shared" si="5"/>
        <v/>
      </c>
      <c r="O44" t="str">
        <f t="shared" si="6"/>
        <v/>
      </c>
      <c r="P44" s="20" t="str">
        <f t="shared" si="7"/>
        <v/>
      </c>
      <c r="Q44">
        <f>INDEX('Calcs-control1'!$AH$86:$AY$156,  'Graph-outputs'!$B44, 'Graph-outputs'!Q$2)</f>
        <v>62.938139036243655</v>
      </c>
      <c r="R44">
        <f t="shared" si="8"/>
        <v>40</v>
      </c>
      <c r="S44">
        <f>INDEX('Calcs-control1'!$AH$170:$AY$240, 'Graph-outputs'!$B44, 'Graph-outputs'!$Q$2)</f>
        <v>0.99999926004565598</v>
      </c>
      <c r="U44" s="19" t="str">
        <f t="shared" si="9"/>
        <v/>
      </c>
      <c r="V44" t="str">
        <f t="shared" si="10"/>
        <v/>
      </c>
      <c r="W44" s="20" t="str">
        <f t="shared" si="11"/>
        <v/>
      </c>
      <c r="X44">
        <f>INDEX('Calcs-control1'!$G$386:$X$456,  'Graph-outputs'!$B44, 'Graph-outputs'!X$2)</f>
        <v>50700.952640435069</v>
      </c>
      <c r="Y44">
        <f t="shared" si="12"/>
        <v>40</v>
      </c>
      <c r="Z44">
        <f>INDEX('Calcs-control1'!$G$170:$X$240, 'Graph-outputs'!$B44, 'Graph-outputs'!$J$2)</f>
        <v>0.99999681322892298</v>
      </c>
      <c r="AB44" s="19" t="str">
        <f t="shared" si="13"/>
        <v/>
      </c>
      <c r="AC44" t="str">
        <f t="shared" si="14"/>
        <v/>
      </c>
      <c r="AD44" s="20" t="str">
        <f t="shared" si="15"/>
        <v/>
      </c>
      <c r="AE44">
        <f>INDEX('Calcs-control1'!$AH$386:$AY$456,  'Graph-outputs'!$B44, 'Graph-outputs'!AE$2)</f>
        <v>56388.95484192497</v>
      </c>
      <c r="AF44">
        <f t="shared" si="16"/>
        <v>40</v>
      </c>
      <c r="AG44">
        <f>INDEX('Calcs-control1'!$AH$170:$AY$240, 'Graph-outputs'!$B44, 'Graph-outputs'!$Q$2)</f>
        <v>0.99999926004565598</v>
      </c>
      <c r="AI44">
        <v>41</v>
      </c>
      <c r="AJ44">
        <f t="shared" si="17"/>
        <v>40</v>
      </c>
      <c r="AK44">
        <f>IF(Settings!$M$5=1, 'Graph-outputs'!$AR44, 'Graph-outputs'!$AY44)</f>
        <v>68.455024946930152</v>
      </c>
      <c r="AM44">
        <f>IF(Settings!$M$5=1, 'Graph-outputs'!$BF44, 'Graph-outputs'!$BM44)</f>
        <v>51586.629430902642</v>
      </c>
      <c r="AO44" s="19" t="str">
        <f t="shared" si="18"/>
        <v/>
      </c>
      <c r="AP44" t="str">
        <f t="shared" si="19"/>
        <v/>
      </c>
      <c r="AQ44" s="20" t="str">
        <f t="shared" si="20"/>
        <v/>
      </c>
      <c r="AR44">
        <f>INDEX('Calcs-control2'!$G$86:$Y$156,  'Graph-outputs'!$B44, 'Graph-outputs'!AR$2)</f>
        <v>59.63779639275328</v>
      </c>
      <c r="AS44">
        <f t="shared" si="21"/>
        <v>40</v>
      </c>
      <c r="AT44">
        <f>INDEX('Calcs-control2'!$G$170:$X$240, 'Graph-outputs'!$B44, 'Graph-outputs'!$AL$1)</f>
        <v>0.99998641137630606</v>
      </c>
      <c r="AV44" s="19" t="str">
        <f t="shared" si="22"/>
        <v/>
      </c>
      <c r="AW44" t="str">
        <f t="shared" si="23"/>
        <v/>
      </c>
      <c r="AX44" s="20" t="str">
        <f t="shared" si="24"/>
        <v/>
      </c>
      <c r="AY44">
        <f>INDEX('Calcs-control2'!$AH$86:$AZ$156,  'Graph-outputs'!$B44, 'Graph-outputs'!AY$2)</f>
        <v>68.455024946930152</v>
      </c>
      <c r="AZ44">
        <f t="shared" si="25"/>
        <v>40</v>
      </c>
      <c r="BA44">
        <f>INDEX('Calcs-control2'!$AH$170:$AY$240, 'Graph-outputs'!$B44, 'Graph-outputs'!$AL$1)</f>
        <v>0.99999821169117609</v>
      </c>
      <c r="BC44" s="19" t="str">
        <f t="shared" si="26"/>
        <v/>
      </c>
      <c r="BD44" t="str">
        <f t="shared" si="27"/>
        <v/>
      </c>
      <c r="BE44" s="20" t="str">
        <f t="shared" si="28"/>
        <v/>
      </c>
      <c r="BF44">
        <f>INDEX('Calcs-control2'!$G$386:$X$456,  'Graph-outputs'!$B44, 'Graph-outputs'!BF$2)</f>
        <v>44941.86196915149</v>
      </c>
      <c r="BG44">
        <f t="shared" si="29"/>
        <v>40</v>
      </c>
      <c r="BH44">
        <f>INDEX('Calcs-control2'!$G$170:$X$240, 'Graph-outputs'!$B44, 'Graph-outputs'!$AL$1)</f>
        <v>0.99998641137630606</v>
      </c>
      <c r="BJ44" s="19" t="str">
        <f t="shared" si="30"/>
        <v/>
      </c>
      <c r="BK44" t="str">
        <f t="shared" si="31"/>
        <v/>
      </c>
      <c r="BL44" s="20" t="str">
        <f t="shared" si="32"/>
        <v/>
      </c>
      <c r="BM44">
        <f>INDEX('Calcs-control2'!$AH$386:$AY$456,  'Graph-outputs'!$B44, 'Graph-outputs'!BM$2)</f>
        <v>51586.629430902642</v>
      </c>
      <c r="BN44">
        <f t="shared" si="33"/>
        <v>40</v>
      </c>
      <c r="BO44">
        <f>INDEX('Calcs-control2'!$AH$170:$AY$240, 'Graph-outputs'!$B44, 'Graph-outputs'!$AL$1)</f>
        <v>0.99999821169117609</v>
      </c>
      <c r="BQ44">
        <v>41</v>
      </c>
      <c r="BR44">
        <f t="shared" si="34"/>
        <v>40</v>
      </c>
      <c r="BS44">
        <f>IF(Settings!$M$5=1, 'Graph-outputs'!$BZ44, 'Graph-outputs'!$CG44)</f>
        <v>25.832367233707394</v>
      </c>
      <c r="BU44">
        <f>IF(Settings!$M$5=1, 'Graph-outputs'!$CN44, 'Graph-outputs'!$CU44)</f>
        <v>3099.8840680448875</v>
      </c>
      <c r="BW44" s="19" t="str">
        <f t="shared" si="35"/>
        <v/>
      </c>
      <c r="BX44" t="str">
        <f t="shared" si="36"/>
        <v/>
      </c>
      <c r="BY44" s="20" t="str">
        <f t="shared" si="37"/>
        <v/>
      </c>
      <c r="BZ44">
        <f>INDEX('Calcs-control3'!$G$86:$Y$156,  'Graph-outputs'!$B44, 'Graph-outputs'!BZ$2)</f>
        <v>23.554418362543913</v>
      </c>
      <c r="CA44">
        <f t="shared" si="38"/>
        <v>40</v>
      </c>
      <c r="CB44">
        <f>INDEX('Calcs-control3'!$G$170:$X$240, 'Graph-outputs'!$B44, 'Graph-outputs'!$BT$1)</f>
        <v>0</v>
      </c>
      <c r="CD44" s="19" t="str">
        <f t="shared" si="39"/>
        <v/>
      </c>
      <c r="CE44" t="str">
        <f t="shared" si="40"/>
        <v/>
      </c>
      <c r="CF44" s="20" t="str">
        <f t="shared" si="41"/>
        <v/>
      </c>
      <c r="CG44">
        <f>INDEX('Calcs-control3'!$AH$86:$AZ$156,  'Graph-outputs'!$B44, 'Graph-outputs'!CG$2)</f>
        <v>25.832367233707394</v>
      </c>
      <c r="CH44">
        <f t="shared" si="42"/>
        <v>40</v>
      </c>
      <c r="CI44">
        <f>INDEX('Calcs-control3'!$AH$170:$AY$240, 'Graph-outputs'!$B44, 'Graph-outputs'!$BT$1)</f>
        <v>0</v>
      </c>
      <c r="CK44" s="19" t="str">
        <f t="shared" si="43"/>
        <v/>
      </c>
      <c r="CL44" t="str">
        <f t="shared" si="44"/>
        <v/>
      </c>
      <c r="CM44" s="20" t="str">
        <f t="shared" si="45"/>
        <v/>
      </c>
      <c r="CN44">
        <f>INDEX('Calcs-control3'!$G$386:$X$456,  'Graph-outputs'!$B44, 'Graph-outputs'!CN$2)</f>
        <v>2826.5302035052696</v>
      </c>
      <c r="CO44">
        <f t="shared" si="46"/>
        <v>40</v>
      </c>
      <c r="CP44">
        <f>INDEX('Calcs-control3'!$G$170:$X$240, 'Graph-outputs'!$B44, 'Graph-outputs'!$BT$1)</f>
        <v>0</v>
      </c>
      <c r="CR44" s="19" t="str">
        <f t="shared" si="47"/>
        <v/>
      </c>
      <c r="CS44" t="str">
        <f t="shared" si="48"/>
        <v/>
      </c>
      <c r="CT44" s="20" t="str">
        <f t="shared" si="49"/>
        <v/>
      </c>
      <c r="CU44">
        <f>INDEX('Calcs-control3'!$AH$386:$AY$456,  'Graph-outputs'!$B44, 'Graph-outputs'!CU$2)</f>
        <v>3099.8840680448875</v>
      </c>
      <c r="CV44">
        <f t="shared" si="50"/>
        <v>40</v>
      </c>
      <c r="CW44">
        <f>INDEX('Calcs-control3'!$AH$170:$AY$240, 'Graph-outputs'!$B44, 'Graph-outputs'!$BT$1)</f>
        <v>0</v>
      </c>
      <c r="CY44">
        <v>41</v>
      </c>
      <c r="CZ44">
        <f t="shared" si="51"/>
        <v>40</v>
      </c>
      <c r="DA44">
        <f>IF(Settings!$M$5=1, 'Graph-outputs'!$DH44, 'Graph-outputs'!$DO44)</f>
        <v>44.229502855227821</v>
      </c>
      <c r="DC44">
        <f>IF(Settings!$M$5=1, 'Graph-outputs'!$DV44, 'Graph-outputs'!$EC44)</f>
        <v>29932.756984865246</v>
      </c>
      <c r="DE44" s="19" t="str">
        <f t="shared" si="52"/>
        <v/>
      </c>
      <c r="DF44" t="str">
        <f t="shared" si="53"/>
        <v/>
      </c>
      <c r="DG44" s="20" t="str">
        <f t="shared" si="54"/>
        <v/>
      </c>
      <c r="DH44">
        <f>INDEX('Calcs-control4'!$G$86:$X$156,  'Graph-outputs'!$B44, 'Graph-outputs'!DH$2)</f>
        <v>39.76806106210968</v>
      </c>
      <c r="DI44">
        <f t="shared" si="55"/>
        <v>40</v>
      </c>
      <c r="DJ44">
        <f>INDEX('Calcs-control4'!$G$170:$X$240, 'Graph-outputs'!$B44, 'Graph-outputs'!$DB$1)</f>
        <v>0.99961696253434407</v>
      </c>
      <c r="DL44" s="19" t="str">
        <f t="shared" si="56"/>
        <v/>
      </c>
      <c r="DM44" t="str">
        <f t="shared" si="57"/>
        <v/>
      </c>
      <c r="DN44" s="20" t="str">
        <f t="shared" si="58"/>
        <v/>
      </c>
      <c r="DO44">
        <f>INDEX('Calcs-control4'!$AH$86:$AY$156,  'Graph-outputs'!$B44, 'Graph-outputs'!DO$2)</f>
        <v>44.229502855227821</v>
      </c>
      <c r="DP44">
        <f t="shared" si="59"/>
        <v>40</v>
      </c>
      <c r="DQ44">
        <f>INDEX('Calcs-control4'!$AH$170:$AY$240, 'Graph-outputs'!$B44, 'Graph-outputs'!$DB$1)</f>
        <v>0.99986272294355427</v>
      </c>
      <c r="DS44" s="19" t="str">
        <f t="shared" si="60"/>
        <v/>
      </c>
      <c r="DT44" t="str">
        <f t="shared" si="61"/>
        <v/>
      </c>
      <c r="DU44" s="20" t="str">
        <f t="shared" si="62"/>
        <v/>
      </c>
      <c r="DV44">
        <f>INDEX('Calcs-control4'!$G$386:$X$456,  'Graph-outputs'!$B44, 'Graph-outputs'!DV$2)</f>
        <v>26911.907122154749</v>
      </c>
      <c r="DW44">
        <f t="shared" si="63"/>
        <v>40</v>
      </c>
      <c r="DX44">
        <f>INDEX('Calcs-control4'!$G$170:$X$240, 'Graph-outputs'!$B44, 'Graph-outputs'!$DB$1)</f>
        <v>0.99961696253434407</v>
      </c>
      <c r="DZ44" s="19" t="str">
        <f t="shared" si="64"/>
        <v/>
      </c>
      <c r="EA44" t="str">
        <f t="shared" si="65"/>
        <v/>
      </c>
      <c r="EB44" s="20" t="str">
        <f t="shared" si="66"/>
        <v/>
      </c>
      <c r="EC44">
        <f>INDEX('Calcs-control4'!$AH$386:$AY$456,  'Graph-outputs'!$B44, 'Graph-outputs'!EC$2)</f>
        <v>29932.756984865246</v>
      </c>
      <c r="ED44">
        <f t="shared" si="67"/>
        <v>40</v>
      </c>
      <c r="EE44">
        <f>INDEX('Calcs-control4'!$AH$170:$AY$240, 'Graph-outputs'!$B44, 'Graph-outputs'!$DB$1)</f>
        <v>0.99986272294355427</v>
      </c>
    </row>
    <row r="45" spans="1:135" x14ac:dyDescent="0.3">
      <c r="A45">
        <f t="shared" si="0"/>
        <v>41</v>
      </c>
      <c r="B45">
        <v>42</v>
      </c>
      <c r="C45">
        <f>IF(Settings!$M$5=1, 'Graph-outputs'!$J45, 'Graph-outputs'!$Q45)</f>
        <v>65.045379485427915</v>
      </c>
      <c r="E45">
        <f>IF(Settings!$M$5=1, 'Graph-outputs'!$X45, 'Graph-outputs'!$AE45)</f>
        <v>58276.92559536246</v>
      </c>
      <c r="G45" s="19" t="str">
        <f t="shared" si="1"/>
        <v/>
      </c>
      <c r="H45" t="str">
        <f t="shared" si="2"/>
        <v/>
      </c>
      <c r="I45" s="20" t="str">
        <f t="shared" si="3"/>
        <v/>
      </c>
      <c r="J45">
        <f>INDEX('Calcs-control1'!$G$86:$X$156,  'Graph-outputs'!$B45, 'Graph-outputs'!J$2)</f>
        <v>57.722918486404097</v>
      </c>
      <c r="K45">
        <f t="shared" si="4"/>
        <v>41</v>
      </c>
      <c r="L45">
        <f>INDEX('Calcs-control1'!$G$170:$X$240, 'Graph-outputs'!$B45, 'Graph-outputs'!$D$1)</f>
        <v>0.99999754449133693</v>
      </c>
      <c r="N45" s="19" t="str">
        <f t="shared" si="5"/>
        <v/>
      </c>
      <c r="O45" t="str">
        <f t="shared" si="6"/>
        <v/>
      </c>
      <c r="P45" s="20" t="str">
        <f t="shared" si="7"/>
        <v/>
      </c>
      <c r="Q45">
        <f>INDEX('Calcs-control1'!$AH$86:$AY$156,  'Graph-outputs'!$B45, 'Graph-outputs'!Q$2)</f>
        <v>65.045379485427915</v>
      </c>
      <c r="R45">
        <f t="shared" si="8"/>
        <v>41</v>
      </c>
      <c r="S45">
        <f>INDEX('Calcs-control1'!$AH$170:$AY$240, 'Graph-outputs'!$B45, 'Graph-outputs'!$Q$2)</f>
        <v>0.99999954425967541</v>
      </c>
      <c r="U45" s="19" t="str">
        <f t="shared" si="9"/>
        <v/>
      </c>
      <c r="V45" t="str">
        <f t="shared" si="10"/>
        <v/>
      </c>
      <c r="W45" s="20" t="str">
        <f t="shared" si="11"/>
        <v/>
      </c>
      <c r="X45">
        <f>INDEX('Calcs-control1'!$G$386:$X$456,  'Graph-outputs'!$B45, 'Graph-outputs'!X$2)</f>
        <v>51716.393237882869</v>
      </c>
      <c r="Y45">
        <f t="shared" si="12"/>
        <v>41</v>
      </c>
      <c r="Z45">
        <f>INDEX('Calcs-control1'!$G$170:$X$240, 'Graph-outputs'!$B45, 'Graph-outputs'!$J$2)</f>
        <v>0.99999754449133693</v>
      </c>
      <c r="AB45" s="19" t="str">
        <f t="shared" si="13"/>
        <v/>
      </c>
      <c r="AC45" t="str">
        <f t="shared" si="14"/>
        <v/>
      </c>
      <c r="AD45" s="20" t="str">
        <f t="shared" si="15"/>
        <v/>
      </c>
      <c r="AE45">
        <f>INDEX('Calcs-control1'!$AH$386:$AY$456,  'Graph-outputs'!$B45, 'Graph-outputs'!AE$2)</f>
        <v>58276.92559536246</v>
      </c>
      <c r="AF45">
        <f t="shared" si="16"/>
        <v>41</v>
      </c>
      <c r="AG45">
        <f>INDEX('Calcs-control1'!$AH$170:$AY$240, 'Graph-outputs'!$B45, 'Graph-outputs'!$Q$2)</f>
        <v>0.99999954425967541</v>
      </c>
      <c r="AI45">
        <v>42</v>
      </c>
      <c r="AJ45">
        <f t="shared" si="17"/>
        <v>41</v>
      </c>
      <c r="AK45">
        <f>IF(Settings!$M$5=1, 'Graph-outputs'!$AR45, 'Graph-outputs'!$AY45)</f>
        <v>71.292692749692151</v>
      </c>
      <c r="AM45">
        <f>IF(Settings!$M$5=1, 'Graph-outputs'!$BF45, 'Graph-outputs'!$BM45)</f>
        <v>53725.072310852542</v>
      </c>
      <c r="AO45" s="19" t="str">
        <f t="shared" si="18"/>
        <v/>
      </c>
      <c r="AP45" t="str">
        <f t="shared" si="19"/>
        <v/>
      </c>
      <c r="AQ45" s="20" t="str">
        <f t="shared" si="20"/>
        <v/>
      </c>
      <c r="AR45">
        <f>INDEX('Calcs-control2'!$G$86:$Y$156,  'Graph-outputs'!$B45, 'Graph-outputs'!AR$2)</f>
        <v>61.235568796986136</v>
      </c>
      <c r="AS45">
        <f t="shared" si="21"/>
        <v>41</v>
      </c>
      <c r="AT45">
        <f>INDEX('Calcs-control2'!$G$170:$X$240, 'Graph-outputs'!$B45, 'Graph-outputs'!$AL$1)</f>
        <v>0.99999059026024861</v>
      </c>
      <c r="AV45" s="19" t="str">
        <f t="shared" si="22"/>
        <v/>
      </c>
      <c r="AW45" t="str">
        <f t="shared" si="23"/>
        <v/>
      </c>
      <c r="AX45" s="20" t="str">
        <f t="shared" si="24"/>
        <v/>
      </c>
      <c r="AY45">
        <f>INDEX('Calcs-control2'!$AH$86:$AZ$156,  'Graph-outputs'!$B45, 'Graph-outputs'!AY$2)</f>
        <v>71.292692749692151</v>
      </c>
      <c r="AZ45">
        <f t="shared" si="25"/>
        <v>41</v>
      </c>
      <c r="BA45">
        <f>INDEX('Calcs-control2'!$AH$170:$AY$240, 'Graph-outputs'!$B45, 'Graph-outputs'!$AL$1)</f>
        <v>0.99999906890429835</v>
      </c>
      <c r="BC45" s="19" t="str">
        <f t="shared" si="26"/>
        <v/>
      </c>
      <c r="BD45" t="str">
        <f t="shared" si="27"/>
        <v/>
      </c>
      <c r="BE45" s="20" t="str">
        <f t="shared" si="28"/>
        <v/>
      </c>
      <c r="BF45">
        <f>INDEX('Calcs-control2'!$G$386:$X$456,  'Graph-outputs'!$B45, 'Graph-outputs'!BF$2)</f>
        <v>46145.999886211546</v>
      </c>
      <c r="BG45">
        <f t="shared" si="29"/>
        <v>41</v>
      </c>
      <c r="BH45">
        <f>INDEX('Calcs-control2'!$G$170:$X$240, 'Graph-outputs'!$B45, 'Graph-outputs'!$AL$1)</f>
        <v>0.99999059026024861</v>
      </c>
      <c r="BJ45" s="19" t="str">
        <f t="shared" si="30"/>
        <v/>
      </c>
      <c r="BK45" t="str">
        <f t="shared" si="31"/>
        <v/>
      </c>
      <c r="BL45" s="20" t="str">
        <f t="shared" si="32"/>
        <v/>
      </c>
      <c r="BM45">
        <f>INDEX('Calcs-control2'!$AH$386:$AY$456,  'Graph-outputs'!$B45, 'Graph-outputs'!BM$2)</f>
        <v>53725.072310852542</v>
      </c>
      <c r="BN45">
        <f t="shared" si="33"/>
        <v>41</v>
      </c>
      <c r="BO45">
        <f>INDEX('Calcs-control2'!$AH$170:$AY$240, 'Graph-outputs'!$B45, 'Graph-outputs'!$AL$1)</f>
        <v>0.99999906890429835</v>
      </c>
      <c r="BQ45">
        <v>42</v>
      </c>
      <c r="BR45">
        <f t="shared" si="34"/>
        <v>41</v>
      </c>
      <c r="BS45">
        <f>IF(Settings!$M$5=1, 'Graph-outputs'!$BZ45, 'Graph-outputs'!$CG45)</f>
        <v>26.575440607421836</v>
      </c>
      <c r="BU45">
        <f>IF(Settings!$M$5=1, 'Graph-outputs'!$CN45, 'Graph-outputs'!$CU45)</f>
        <v>3189.0528728906202</v>
      </c>
      <c r="BW45" s="19" t="str">
        <f t="shared" si="35"/>
        <v/>
      </c>
      <c r="BX45" t="str">
        <f t="shared" si="36"/>
        <v/>
      </c>
      <c r="BY45" s="20" t="str">
        <f t="shared" si="37"/>
        <v/>
      </c>
      <c r="BZ45">
        <f>INDEX('Calcs-control3'!$G$86:$Y$156,  'Graph-outputs'!$B45, 'Graph-outputs'!BZ$2)</f>
        <v>23.965344367379991</v>
      </c>
      <c r="CA45">
        <f t="shared" si="38"/>
        <v>41</v>
      </c>
      <c r="CB45">
        <f>INDEX('Calcs-control3'!$G$170:$X$240, 'Graph-outputs'!$B45, 'Graph-outputs'!$BT$1)</f>
        <v>0</v>
      </c>
      <c r="CD45" s="19" t="str">
        <f t="shared" si="39"/>
        <v/>
      </c>
      <c r="CE45" t="str">
        <f t="shared" si="40"/>
        <v/>
      </c>
      <c r="CF45" s="20" t="str">
        <f t="shared" si="41"/>
        <v/>
      </c>
      <c r="CG45">
        <f>INDEX('Calcs-control3'!$AH$86:$AZ$156,  'Graph-outputs'!$B45, 'Graph-outputs'!CG$2)</f>
        <v>26.575440607421836</v>
      </c>
      <c r="CH45">
        <f t="shared" si="42"/>
        <v>41</v>
      </c>
      <c r="CI45">
        <f>INDEX('Calcs-control3'!$AH$170:$AY$240, 'Graph-outputs'!$B45, 'Graph-outputs'!$BT$1)</f>
        <v>0</v>
      </c>
      <c r="CK45" s="19" t="str">
        <f t="shared" si="43"/>
        <v/>
      </c>
      <c r="CL45" t="str">
        <f t="shared" si="44"/>
        <v/>
      </c>
      <c r="CM45" s="20" t="str">
        <f t="shared" si="45"/>
        <v/>
      </c>
      <c r="CN45">
        <f>INDEX('Calcs-control3'!$G$386:$X$456,  'Graph-outputs'!$B45, 'Graph-outputs'!CN$2)</f>
        <v>2875.8413240855989</v>
      </c>
      <c r="CO45">
        <f t="shared" si="46"/>
        <v>41</v>
      </c>
      <c r="CP45">
        <f>INDEX('Calcs-control3'!$G$170:$X$240, 'Graph-outputs'!$B45, 'Graph-outputs'!$BT$1)</f>
        <v>0</v>
      </c>
      <c r="CR45" s="19" t="str">
        <f t="shared" si="47"/>
        <v/>
      </c>
      <c r="CS45" t="str">
        <f t="shared" si="48"/>
        <v/>
      </c>
      <c r="CT45" s="20" t="str">
        <f t="shared" si="49"/>
        <v/>
      </c>
      <c r="CU45">
        <f>INDEX('Calcs-control3'!$AH$386:$AY$456,  'Graph-outputs'!$B45, 'Graph-outputs'!CU$2)</f>
        <v>3189.0528728906202</v>
      </c>
      <c r="CV45">
        <f t="shared" si="50"/>
        <v>41</v>
      </c>
      <c r="CW45">
        <f>INDEX('Calcs-control3'!$AH$170:$AY$240, 'Graph-outputs'!$B45, 'Graph-outputs'!$BT$1)</f>
        <v>0</v>
      </c>
      <c r="CY45">
        <v>42</v>
      </c>
      <c r="CZ45">
        <f t="shared" si="51"/>
        <v>41</v>
      </c>
      <c r="DA45">
        <f>IF(Settings!$M$5=1, 'Graph-outputs'!$DH45, 'Graph-outputs'!$DO45)</f>
        <v>45.710356895258705</v>
      </c>
      <c r="DC45">
        <f>IF(Settings!$M$5=1, 'Graph-outputs'!$DV45, 'Graph-outputs'!$EC45)</f>
        <v>30935.222281928978</v>
      </c>
      <c r="DE45" s="19" t="str">
        <f t="shared" si="52"/>
        <v/>
      </c>
      <c r="DF45" t="str">
        <f t="shared" si="53"/>
        <v/>
      </c>
      <c r="DG45" s="20" t="str">
        <f t="shared" si="54"/>
        <v/>
      </c>
      <c r="DH45">
        <f>INDEX('Calcs-control4'!$G$86:$X$156,  'Graph-outputs'!$B45, 'Graph-outputs'!DH$2)</f>
        <v>40.564529347400729</v>
      </c>
      <c r="DI45">
        <f t="shared" si="55"/>
        <v>41</v>
      </c>
      <c r="DJ45">
        <f>INDEX('Calcs-control4'!$G$170:$X$240, 'Graph-outputs'!$B45, 'Graph-outputs'!$DB$1)</f>
        <v>0.99968107846512966</v>
      </c>
      <c r="DL45" s="19" t="str">
        <f t="shared" si="56"/>
        <v/>
      </c>
      <c r="DM45" t="str">
        <f t="shared" si="57"/>
        <v/>
      </c>
      <c r="DN45" s="20" t="str">
        <f t="shared" si="58"/>
        <v/>
      </c>
      <c r="DO45">
        <f>INDEX('Calcs-control4'!$AH$86:$AY$156,  'Graph-outputs'!$B45, 'Graph-outputs'!DO$2)</f>
        <v>45.710356895258705</v>
      </c>
      <c r="DP45">
        <f t="shared" si="59"/>
        <v>41</v>
      </c>
      <c r="DQ45">
        <f>INDEX('Calcs-control4'!$AH$170:$AY$240, 'Graph-outputs'!$B45, 'Graph-outputs'!$DB$1)</f>
        <v>0.99990234852478976</v>
      </c>
      <c r="DS45" s="19" t="str">
        <f t="shared" si="60"/>
        <v/>
      </c>
      <c r="DT45" t="str">
        <f t="shared" si="61"/>
        <v/>
      </c>
      <c r="DU45" s="20" t="str">
        <f t="shared" si="62"/>
        <v/>
      </c>
      <c r="DV45">
        <f>INDEX('Calcs-control4'!$G$386:$X$456,  'Graph-outputs'!$B45, 'Graph-outputs'!DV$2)</f>
        <v>27451.30016866474</v>
      </c>
      <c r="DW45">
        <f t="shared" si="63"/>
        <v>41</v>
      </c>
      <c r="DX45">
        <f>INDEX('Calcs-control4'!$G$170:$X$240, 'Graph-outputs'!$B45, 'Graph-outputs'!$DB$1)</f>
        <v>0.99968107846512966</v>
      </c>
      <c r="DZ45" s="19" t="str">
        <f t="shared" si="64"/>
        <v/>
      </c>
      <c r="EA45" t="str">
        <f t="shared" si="65"/>
        <v/>
      </c>
      <c r="EB45" s="20" t="str">
        <f t="shared" si="66"/>
        <v/>
      </c>
      <c r="EC45">
        <f>INDEX('Calcs-control4'!$AH$386:$AY$456,  'Graph-outputs'!$B45, 'Graph-outputs'!EC$2)</f>
        <v>30935.222281928978</v>
      </c>
      <c r="ED45">
        <f t="shared" si="67"/>
        <v>41</v>
      </c>
      <c r="EE45">
        <f>INDEX('Calcs-control4'!$AH$170:$AY$240, 'Graph-outputs'!$B45, 'Graph-outputs'!$DB$1)</f>
        <v>0.99990234852478976</v>
      </c>
    </row>
    <row r="46" spans="1:135" x14ac:dyDescent="0.3">
      <c r="A46">
        <f t="shared" si="0"/>
        <v>42</v>
      </c>
      <c r="B46">
        <v>43</v>
      </c>
      <c r="C46">
        <f>IF(Settings!$M$5=1, 'Graph-outputs'!$J46, 'Graph-outputs'!$Q46)</f>
        <v>66.904981212768988</v>
      </c>
      <c r="E46">
        <f>IF(Settings!$M$5=1, 'Graph-outputs'!$X46, 'Graph-outputs'!$AE46)</f>
        <v>59943.024525134169</v>
      </c>
      <c r="G46" s="19" t="str">
        <f t="shared" si="1"/>
        <v/>
      </c>
      <c r="H46" t="str">
        <f t="shared" si="2"/>
        <v/>
      </c>
      <c r="I46" s="20" t="str">
        <f t="shared" si="3"/>
        <v/>
      </c>
      <c r="J46">
        <f>INDEX('Calcs-control1'!$G$86:$X$156,  'Graph-outputs'!$B46, 'Graph-outputs'!J$2)</f>
        <v>58.831929133399242</v>
      </c>
      <c r="K46">
        <f t="shared" si="4"/>
        <v>42</v>
      </c>
      <c r="L46">
        <f>INDEX('Calcs-control1'!$G$170:$X$240, 'Graph-outputs'!$B46, 'Graph-outputs'!$D$1)</f>
        <v>0.99999809732367773</v>
      </c>
      <c r="N46" s="19" t="str">
        <f t="shared" si="5"/>
        <v/>
      </c>
      <c r="O46" t="str">
        <f t="shared" si="6"/>
        <v/>
      </c>
      <c r="P46" s="20" t="str">
        <f t="shared" si="7"/>
        <v/>
      </c>
      <c r="Q46">
        <f>INDEX('Calcs-control1'!$AH$86:$AY$156,  'Graph-outputs'!$B46, 'Graph-outputs'!Q$2)</f>
        <v>66.904981212768988</v>
      </c>
      <c r="R46">
        <f t="shared" si="8"/>
        <v>42</v>
      </c>
      <c r="S46">
        <f>INDEX('Calcs-control1'!$AH$170:$AY$240, 'Graph-outputs'!$B46, 'Graph-outputs'!$Q$2)</f>
        <v>0.9999997028566191</v>
      </c>
      <c r="U46" s="19" t="str">
        <f t="shared" si="9"/>
        <v/>
      </c>
      <c r="V46" t="str">
        <f t="shared" si="10"/>
        <v/>
      </c>
      <c r="W46" s="20" t="str">
        <f t="shared" si="11"/>
        <v/>
      </c>
      <c r="X46">
        <f>INDEX('Calcs-control1'!$G$386:$X$456,  'Graph-outputs'!$B46, 'Graph-outputs'!X$2)</f>
        <v>52710.010379961925</v>
      </c>
      <c r="Y46">
        <f t="shared" si="12"/>
        <v>42</v>
      </c>
      <c r="Z46">
        <f>INDEX('Calcs-control1'!$G$170:$X$240, 'Graph-outputs'!$B46, 'Graph-outputs'!$J$2)</f>
        <v>0.99999809732367773</v>
      </c>
      <c r="AB46" s="19" t="str">
        <f t="shared" si="13"/>
        <v/>
      </c>
      <c r="AC46" t="str">
        <f t="shared" si="14"/>
        <v/>
      </c>
      <c r="AD46" s="20" t="str">
        <f t="shared" si="15"/>
        <v/>
      </c>
      <c r="AE46">
        <f>INDEX('Calcs-control1'!$AH$386:$AY$456,  'Graph-outputs'!$B46, 'Graph-outputs'!AE$2)</f>
        <v>59943.024525134169</v>
      </c>
      <c r="AF46">
        <f t="shared" si="16"/>
        <v>42</v>
      </c>
      <c r="AG46">
        <f>INDEX('Calcs-control1'!$AH$170:$AY$240, 'Graph-outputs'!$B46, 'Graph-outputs'!$Q$2)</f>
        <v>0.9999997028566191</v>
      </c>
      <c r="AI46">
        <v>43</v>
      </c>
      <c r="AJ46">
        <f t="shared" si="17"/>
        <v>42</v>
      </c>
      <c r="AK46">
        <f>IF(Settings!$M$5=1, 'Graph-outputs'!$AR46, 'Graph-outputs'!$AY46)</f>
        <v>73.749918960655094</v>
      </c>
      <c r="AM46">
        <f>IF(Settings!$M$5=1, 'Graph-outputs'!$BF46, 'Graph-outputs'!$BM46)</f>
        <v>55576.810265408691</v>
      </c>
      <c r="AO46" s="19" t="str">
        <f t="shared" si="18"/>
        <v/>
      </c>
      <c r="AP46" t="str">
        <f t="shared" si="19"/>
        <v/>
      </c>
      <c r="AQ46" s="20" t="str">
        <f t="shared" si="20"/>
        <v/>
      </c>
      <c r="AR46">
        <f>INDEX('Calcs-control2'!$G$86:$Y$156,  'Graph-outputs'!$B46, 'Graph-outputs'!AR$2)</f>
        <v>62.790418350964238</v>
      </c>
      <c r="AS46">
        <f t="shared" si="21"/>
        <v>42</v>
      </c>
      <c r="AT46">
        <f>INDEX('Calcs-control2'!$G$170:$X$240, 'Graph-outputs'!$B46, 'Graph-outputs'!$AL$1)</f>
        <v>0.99999341937385777</v>
      </c>
      <c r="AV46" s="19" t="str">
        <f t="shared" si="22"/>
        <v/>
      </c>
      <c r="AW46" t="str">
        <f t="shared" si="23"/>
        <v/>
      </c>
      <c r="AX46" s="20" t="str">
        <f t="shared" si="24"/>
        <v/>
      </c>
      <c r="AY46">
        <f>INDEX('Calcs-control2'!$AH$86:$AZ$156,  'Graph-outputs'!$B46, 'Graph-outputs'!AY$2)</f>
        <v>73.749918960655094</v>
      </c>
      <c r="AZ46">
        <f t="shared" si="25"/>
        <v>42</v>
      </c>
      <c r="BA46">
        <f>INDEX('Calcs-control2'!$AH$170:$AY$240, 'Graph-outputs'!$B46, 'Graph-outputs'!$AL$1)</f>
        <v>0.99999947088804853</v>
      </c>
      <c r="BC46" s="19" t="str">
        <f t="shared" si="26"/>
        <v/>
      </c>
      <c r="BD46" t="str">
        <f t="shared" si="27"/>
        <v/>
      </c>
      <c r="BE46" s="20" t="str">
        <f t="shared" si="28"/>
        <v/>
      </c>
      <c r="BF46">
        <f>INDEX('Calcs-control2'!$G$386:$X$456,  'Graph-outputs'!$B46, 'Graph-outputs'!BF$2)</f>
        <v>47317.767237235588</v>
      </c>
      <c r="BG46">
        <f t="shared" si="29"/>
        <v>42</v>
      </c>
      <c r="BH46">
        <f>INDEX('Calcs-control2'!$G$170:$X$240, 'Graph-outputs'!$B46, 'Graph-outputs'!$AL$1)</f>
        <v>0.99999341937385777</v>
      </c>
      <c r="BJ46" s="19" t="str">
        <f t="shared" si="30"/>
        <v/>
      </c>
      <c r="BK46" t="str">
        <f t="shared" si="31"/>
        <v/>
      </c>
      <c r="BL46" s="20" t="str">
        <f t="shared" si="32"/>
        <v/>
      </c>
      <c r="BM46">
        <f>INDEX('Calcs-control2'!$AH$386:$AY$456,  'Graph-outputs'!$B46, 'Graph-outputs'!BM$2)</f>
        <v>55576.810265408691</v>
      </c>
      <c r="BN46">
        <f t="shared" si="33"/>
        <v>42</v>
      </c>
      <c r="BO46">
        <f>INDEX('Calcs-control2'!$AH$170:$AY$240, 'Graph-outputs'!$B46, 'Graph-outputs'!$AL$1)</f>
        <v>0.99999947088804853</v>
      </c>
      <c r="BQ46">
        <v>43</v>
      </c>
      <c r="BR46">
        <f t="shared" si="34"/>
        <v>42</v>
      </c>
      <c r="BS46">
        <f>IF(Settings!$M$5=1, 'Graph-outputs'!$BZ46, 'Graph-outputs'!$CG46)</f>
        <v>27.225651577807444</v>
      </c>
      <c r="BU46">
        <f>IF(Settings!$M$5=1, 'Graph-outputs'!$CN46, 'Graph-outputs'!$CU46)</f>
        <v>3267.078189336893</v>
      </c>
      <c r="BW46" s="19" t="str">
        <f t="shared" si="35"/>
        <v/>
      </c>
      <c r="BX46" t="str">
        <f t="shared" si="36"/>
        <v/>
      </c>
      <c r="BY46" s="20" t="str">
        <f t="shared" si="37"/>
        <v/>
      </c>
      <c r="BZ46">
        <f>INDEX('Calcs-control3'!$G$86:$Y$156,  'Graph-outputs'!$B46, 'Graph-outputs'!BZ$2)</f>
        <v>24.365658665731765</v>
      </c>
      <c r="CA46">
        <f t="shared" si="38"/>
        <v>42</v>
      </c>
      <c r="CB46">
        <f>INDEX('Calcs-control3'!$G$170:$X$240, 'Graph-outputs'!$B46, 'Graph-outputs'!$BT$1)</f>
        <v>0</v>
      </c>
      <c r="CD46" s="19" t="str">
        <f t="shared" si="39"/>
        <v/>
      </c>
      <c r="CE46" t="str">
        <f t="shared" si="40"/>
        <v/>
      </c>
      <c r="CF46" s="20" t="str">
        <f t="shared" si="41"/>
        <v/>
      </c>
      <c r="CG46">
        <f>INDEX('Calcs-control3'!$AH$86:$AZ$156,  'Graph-outputs'!$B46, 'Graph-outputs'!CG$2)</f>
        <v>27.225651577807444</v>
      </c>
      <c r="CH46">
        <f t="shared" si="42"/>
        <v>42</v>
      </c>
      <c r="CI46">
        <f>INDEX('Calcs-control3'!$AH$170:$AY$240, 'Graph-outputs'!$B46, 'Graph-outputs'!$BT$1)</f>
        <v>0</v>
      </c>
      <c r="CK46" s="19" t="str">
        <f t="shared" si="43"/>
        <v/>
      </c>
      <c r="CL46" t="str">
        <f t="shared" si="44"/>
        <v/>
      </c>
      <c r="CM46" s="20" t="str">
        <f t="shared" si="45"/>
        <v/>
      </c>
      <c r="CN46">
        <f>INDEX('Calcs-control3'!$G$386:$X$456,  'Graph-outputs'!$B46, 'Graph-outputs'!CN$2)</f>
        <v>2923.8790398878118</v>
      </c>
      <c r="CO46">
        <f t="shared" si="46"/>
        <v>42</v>
      </c>
      <c r="CP46">
        <f>INDEX('Calcs-control3'!$G$170:$X$240, 'Graph-outputs'!$B46, 'Graph-outputs'!$BT$1)</f>
        <v>0</v>
      </c>
      <c r="CR46" s="19" t="str">
        <f t="shared" si="47"/>
        <v/>
      </c>
      <c r="CS46" t="str">
        <f t="shared" si="48"/>
        <v/>
      </c>
      <c r="CT46" s="20" t="str">
        <f t="shared" si="49"/>
        <v/>
      </c>
      <c r="CU46">
        <f>INDEX('Calcs-control3'!$AH$386:$AY$456,  'Graph-outputs'!$B46, 'Graph-outputs'!CU$2)</f>
        <v>3267.078189336893</v>
      </c>
      <c r="CV46">
        <f t="shared" si="50"/>
        <v>42</v>
      </c>
      <c r="CW46">
        <f>INDEX('Calcs-control3'!$AH$170:$AY$240, 'Graph-outputs'!$B46, 'Graph-outputs'!$BT$1)</f>
        <v>0</v>
      </c>
      <c r="CY46">
        <v>43</v>
      </c>
      <c r="CZ46">
        <f t="shared" si="51"/>
        <v>42</v>
      </c>
      <c r="DA46">
        <f>IF(Settings!$M$5=1, 'Graph-outputs'!$DH46, 'Graph-outputs'!$DO46)</f>
        <v>47.017183902991718</v>
      </c>
      <c r="DC46">
        <f>IF(Settings!$M$5=1, 'Graph-outputs'!$DV46, 'Graph-outputs'!$EC46)</f>
        <v>31819.824504997119</v>
      </c>
      <c r="DE46" s="19" t="str">
        <f t="shared" si="52"/>
        <v/>
      </c>
      <c r="DF46" t="str">
        <f t="shared" si="53"/>
        <v/>
      </c>
      <c r="DG46" s="20" t="str">
        <f t="shared" si="54"/>
        <v/>
      </c>
      <c r="DH46">
        <f>INDEX('Calcs-control4'!$G$86:$X$156,  'Graph-outputs'!$B46, 'Graph-outputs'!DH$2)</f>
        <v>41.343881745308508</v>
      </c>
      <c r="DI46">
        <f t="shared" si="55"/>
        <v>42</v>
      </c>
      <c r="DJ46">
        <f>INDEX('Calcs-control4'!$G$170:$X$240, 'Graph-outputs'!$B46, 'Graph-outputs'!$DB$1)</f>
        <v>0.9997334147582817</v>
      </c>
      <c r="DL46" s="19" t="str">
        <f t="shared" si="56"/>
        <v/>
      </c>
      <c r="DM46" t="str">
        <f t="shared" si="57"/>
        <v/>
      </c>
      <c r="DN46" s="20" t="str">
        <f t="shared" si="58"/>
        <v/>
      </c>
      <c r="DO46">
        <f>INDEX('Calcs-control4'!$AH$86:$AY$156,  'Graph-outputs'!$B46, 'Graph-outputs'!DO$2)</f>
        <v>47.017183902991718</v>
      </c>
      <c r="DP46">
        <f t="shared" si="59"/>
        <v>42</v>
      </c>
      <c r="DQ46">
        <f>INDEX('Calcs-control4'!$AH$170:$AY$240, 'Graph-outputs'!$B46, 'Graph-outputs'!$DB$1)</f>
        <v>0.99992769924638536</v>
      </c>
      <c r="DS46" s="19" t="str">
        <f t="shared" si="60"/>
        <v/>
      </c>
      <c r="DT46" t="str">
        <f t="shared" si="61"/>
        <v/>
      </c>
      <c r="DU46" s="20" t="str">
        <f t="shared" si="62"/>
        <v/>
      </c>
      <c r="DV46">
        <f>INDEX('Calcs-control4'!$G$386:$X$456,  'Graph-outputs'!$B46, 'Graph-outputs'!DV$2)</f>
        <v>27979.050139768671</v>
      </c>
      <c r="DW46">
        <f t="shared" si="63"/>
        <v>42</v>
      </c>
      <c r="DX46">
        <f>INDEX('Calcs-control4'!$G$170:$X$240, 'Graph-outputs'!$B46, 'Graph-outputs'!$DB$1)</f>
        <v>0.9997334147582817</v>
      </c>
      <c r="DZ46" s="19" t="str">
        <f t="shared" si="64"/>
        <v/>
      </c>
      <c r="EA46" t="str">
        <f t="shared" si="65"/>
        <v/>
      </c>
      <c r="EB46" s="20" t="str">
        <f t="shared" si="66"/>
        <v/>
      </c>
      <c r="EC46">
        <f>INDEX('Calcs-control4'!$AH$386:$AY$456,  'Graph-outputs'!$B46, 'Graph-outputs'!EC$2)</f>
        <v>31819.824504997119</v>
      </c>
      <c r="ED46">
        <f t="shared" si="67"/>
        <v>42</v>
      </c>
      <c r="EE46">
        <f>INDEX('Calcs-control4'!$AH$170:$AY$240, 'Graph-outputs'!$B46, 'Graph-outputs'!$DB$1)</f>
        <v>0.99992769924638536</v>
      </c>
    </row>
    <row r="47" spans="1:135" x14ac:dyDescent="0.3">
      <c r="A47">
        <f t="shared" si="0"/>
        <v>43</v>
      </c>
      <c r="B47">
        <v>44</v>
      </c>
      <c r="C47">
        <f>IF(Settings!$M$5=1, 'Graph-outputs'!$J47, 'Graph-outputs'!$Q47)</f>
        <v>68.542749242683328</v>
      </c>
      <c r="E47">
        <f>IF(Settings!$M$5=1, 'Graph-outputs'!$X47, 'Graph-outputs'!$AE47)</f>
        <v>61410.372247993299</v>
      </c>
      <c r="G47" s="19" t="str">
        <f t="shared" si="1"/>
        <v/>
      </c>
      <c r="H47" t="str">
        <f t="shared" si="2"/>
        <v/>
      </c>
      <c r="I47" s="20" t="str">
        <f t="shared" si="3"/>
        <v/>
      </c>
      <c r="J47">
        <f>INDEX('Calcs-control1'!$G$86:$X$156,  'Graph-outputs'!$B47, 'Graph-outputs'!J$2)</f>
        <v>59.916825896072851</v>
      </c>
      <c r="K47">
        <f t="shared" si="4"/>
        <v>43</v>
      </c>
      <c r="L47">
        <f>INDEX('Calcs-control1'!$G$170:$X$240, 'Graph-outputs'!$B47, 'Graph-outputs'!$D$1)</f>
        <v>0.99999851749202651</v>
      </c>
      <c r="N47" s="19" t="str">
        <f t="shared" si="5"/>
        <v/>
      </c>
      <c r="O47" t="str">
        <f t="shared" si="6"/>
        <v/>
      </c>
      <c r="P47" s="20" t="str">
        <f t="shared" si="7"/>
        <v/>
      </c>
      <c r="Q47">
        <f>INDEX('Calcs-control1'!$AH$86:$AY$156,  'Graph-outputs'!$B47, 'Graph-outputs'!Q$2)</f>
        <v>68.542749242683328</v>
      </c>
      <c r="R47">
        <f t="shared" si="8"/>
        <v>43</v>
      </c>
      <c r="S47">
        <f>INDEX('Calcs-control1'!$AH$170:$AY$240, 'Graph-outputs'!$B47, 'Graph-outputs'!$Q$2)</f>
        <v>0.99999979612070256</v>
      </c>
      <c r="U47" s="19" t="str">
        <f t="shared" si="9"/>
        <v/>
      </c>
      <c r="V47" t="str">
        <f t="shared" si="10"/>
        <v/>
      </c>
      <c r="W47" s="20" t="str">
        <f t="shared" si="11"/>
        <v/>
      </c>
      <c r="X47">
        <f>INDEX('Calcs-control1'!$G$386:$X$456,  'Graph-outputs'!$B47, 'Graph-outputs'!X$2)</f>
        <v>53682.021257877132</v>
      </c>
      <c r="Y47">
        <f t="shared" si="12"/>
        <v>43</v>
      </c>
      <c r="Z47">
        <f>INDEX('Calcs-control1'!$G$170:$X$240, 'Graph-outputs'!$B47, 'Graph-outputs'!$J$2)</f>
        <v>0.99999851749202651</v>
      </c>
      <c r="AB47" s="19" t="str">
        <f t="shared" si="13"/>
        <v/>
      </c>
      <c r="AC47" t="str">
        <f t="shared" si="14"/>
        <v/>
      </c>
      <c r="AD47" s="20" t="str">
        <f t="shared" si="15"/>
        <v/>
      </c>
      <c r="AE47">
        <f>INDEX('Calcs-control1'!$AH$386:$AY$456,  'Graph-outputs'!$B47, 'Graph-outputs'!AE$2)</f>
        <v>61410.372247993299</v>
      </c>
      <c r="AF47">
        <f t="shared" si="16"/>
        <v>43</v>
      </c>
      <c r="AG47">
        <f>INDEX('Calcs-control1'!$AH$170:$AY$240, 'Graph-outputs'!$B47, 'Graph-outputs'!$Q$2)</f>
        <v>0.99999979612070256</v>
      </c>
      <c r="AI47">
        <v>44</v>
      </c>
      <c r="AJ47">
        <f t="shared" si="17"/>
        <v>43</v>
      </c>
      <c r="AK47">
        <f>IF(Settings!$M$5=1, 'Graph-outputs'!$AR47, 'Graph-outputs'!$AY47)</f>
        <v>75.873309446470913</v>
      </c>
      <c r="AM47">
        <f>IF(Settings!$M$5=1, 'Graph-outputs'!$BF47, 'Graph-outputs'!$BM47)</f>
        <v>57176.970190746681</v>
      </c>
      <c r="AO47" s="19" t="str">
        <f t="shared" si="18"/>
        <v/>
      </c>
      <c r="AP47" t="str">
        <f t="shared" si="19"/>
        <v/>
      </c>
      <c r="AQ47" s="20" t="str">
        <f t="shared" si="20"/>
        <v/>
      </c>
      <c r="AR47">
        <f>INDEX('Calcs-control2'!$G$86:$Y$156,  'Graph-outputs'!$B47, 'Graph-outputs'!AR$2)</f>
        <v>64.302163671784996</v>
      </c>
      <c r="AS47">
        <f t="shared" si="21"/>
        <v>43</v>
      </c>
      <c r="AT47">
        <f>INDEX('Calcs-control2'!$G$170:$X$240, 'Graph-outputs'!$B47, 'Graph-outputs'!$AL$1)</f>
        <v>0.99999535203971301</v>
      </c>
      <c r="AV47" s="19" t="str">
        <f t="shared" si="22"/>
        <v/>
      </c>
      <c r="AW47" t="str">
        <f t="shared" si="23"/>
        <v/>
      </c>
      <c r="AX47" s="20" t="str">
        <f t="shared" si="24"/>
        <v/>
      </c>
      <c r="AY47">
        <f>INDEX('Calcs-control2'!$AH$86:$AZ$156,  'Graph-outputs'!$B47, 'Graph-outputs'!AY$2)</f>
        <v>75.873309446470913</v>
      </c>
      <c r="AZ47">
        <f t="shared" si="25"/>
        <v>43</v>
      </c>
      <c r="BA47">
        <f>INDEX('Calcs-control2'!$AH$170:$AY$240, 'Graph-outputs'!$B47, 'Graph-outputs'!$AL$1)</f>
        <v>0.99999967532644662</v>
      </c>
      <c r="BC47" s="19" t="str">
        <f t="shared" si="26"/>
        <v/>
      </c>
      <c r="BD47" t="str">
        <f t="shared" si="27"/>
        <v/>
      </c>
      <c r="BE47" s="20" t="str">
        <f t="shared" si="28"/>
        <v/>
      </c>
      <c r="BF47">
        <f>INDEX('Calcs-control2'!$G$386:$X$456,  'Graph-outputs'!$B47, 'Graph-outputs'!BF$2)</f>
        <v>48457.035093922321</v>
      </c>
      <c r="BG47">
        <f t="shared" si="29"/>
        <v>43</v>
      </c>
      <c r="BH47">
        <f>INDEX('Calcs-control2'!$G$170:$X$240, 'Graph-outputs'!$B47, 'Graph-outputs'!$AL$1)</f>
        <v>0.99999535203971301</v>
      </c>
      <c r="BJ47" s="19" t="str">
        <f t="shared" si="30"/>
        <v/>
      </c>
      <c r="BK47" t="str">
        <f t="shared" si="31"/>
        <v/>
      </c>
      <c r="BL47" s="20" t="str">
        <f t="shared" si="32"/>
        <v/>
      </c>
      <c r="BM47">
        <f>INDEX('Calcs-control2'!$AH$386:$AY$456,  'Graph-outputs'!$B47, 'Graph-outputs'!BM$2)</f>
        <v>57176.970190746681</v>
      </c>
      <c r="BN47">
        <f t="shared" si="33"/>
        <v>43</v>
      </c>
      <c r="BO47">
        <f>INDEX('Calcs-control2'!$AH$170:$AY$240, 'Graph-outputs'!$B47, 'Graph-outputs'!$AL$1)</f>
        <v>0.99999967532644662</v>
      </c>
      <c r="BQ47">
        <v>44</v>
      </c>
      <c r="BR47">
        <f t="shared" si="34"/>
        <v>43</v>
      </c>
      <c r="BS47">
        <f>IF(Settings!$M$5=1, 'Graph-outputs'!$BZ47, 'Graph-outputs'!$CG47)</f>
        <v>27.793916057350806</v>
      </c>
      <c r="BU47">
        <f>IF(Settings!$M$5=1, 'Graph-outputs'!$CN47, 'Graph-outputs'!$CU47)</f>
        <v>3335.2699268820966</v>
      </c>
      <c r="BW47" s="19" t="str">
        <f t="shared" si="35"/>
        <v/>
      </c>
      <c r="BX47" t="str">
        <f t="shared" si="36"/>
        <v/>
      </c>
      <c r="BY47" s="20" t="str">
        <f t="shared" si="37"/>
        <v/>
      </c>
      <c r="BZ47">
        <f>INDEX('Calcs-control3'!$G$86:$Y$156,  'Graph-outputs'!$B47, 'Graph-outputs'!BZ$2)</f>
        <v>24.75555620230492</v>
      </c>
      <c r="CA47">
        <f t="shared" si="38"/>
        <v>43</v>
      </c>
      <c r="CB47">
        <f>INDEX('Calcs-control3'!$G$170:$X$240, 'Graph-outputs'!$B47, 'Graph-outputs'!$BT$1)</f>
        <v>0</v>
      </c>
      <c r="CD47" s="19" t="str">
        <f t="shared" si="39"/>
        <v/>
      </c>
      <c r="CE47" t="str">
        <f t="shared" si="40"/>
        <v/>
      </c>
      <c r="CF47" s="20" t="str">
        <f t="shared" si="41"/>
        <v/>
      </c>
      <c r="CG47">
        <f>INDEX('Calcs-control3'!$AH$86:$AZ$156,  'Graph-outputs'!$B47, 'Graph-outputs'!CG$2)</f>
        <v>27.793916057350806</v>
      </c>
      <c r="CH47">
        <f t="shared" si="42"/>
        <v>43</v>
      </c>
      <c r="CI47">
        <f>INDEX('Calcs-control3'!$AH$170:$AY$240, 'Graph-outputs'!$B47, 'Graph-outputs'!$BT$1)</f>
        <v>0</v>
      </c>
      <c r="CK47" s="19" t="str">
        <f t="shared" si="43"/>
        <v/>
      </c>
      <c r="CL47" t="str">
        <f t="shared" si="44"/>
        <v/>
      </c>
      <c r="CM47" s="20" t="str">
        <f t="shared" si="45"/>
        <v/>
      </c>
      <c r="CN47">
        <f>INDEX('Calcs-control3'!$G$386:$X$456,  'Graph-outputs'!$B47, 'Graph-outputs'!CN$2)</f>
        <v>2970.6667442765902</v>
      </c>
      <c r="CO47">
        <f t="shared" si="46"/>
        <v>43</v>
      </c>
      <c r="CP47">
        <f>INDEX('Calcs-control3'!$G$170:$X$240, 'Graph-outputs'!$B47, 'Graph-outputs'!$BT$1)</f>
        <v>0</v>
      </c>
      <c r="CR47" s="19" t="str">
        <f t="shared" si="47"/>
        <v/>
      </c>
      <c r="CS47" t="str">
        <f t="shared" si="48"/>
        <v/>
      </c>
      <c r="CT47" s="20" t="str">
        <f t="shared" si="49"/>
        <v/>
      </c>
      <c r="CU47">
        <f>INDEX('Calcs-control3'!$AH$386:$AY$456,  'Graph-outputs'!$B47, 'Graph-outputs'!CU$2)</f>
        <v>3335.2699268820966</v>
      </c>
      <c r="CV47">
        <f t="shared" si="50"/>
        <v>43</v>
      </c>
      <c r="CW47">
        <f>INDEX('Calcs-control3'!$AH$170:$AY$240, 'Graph-outputs'!$B47, 'Graph-outputs'!$BT$1)</f>
        <v>0</v>
      </c>
      <c r="CY47">
        <v>44</v>
      </c>
      <c r="CZ47">
        <f t="shared" si="51"/>
        <v>43</v>
      </c>
      <c r="DA47">
        <f>IF(Settings!$M$5=1, 'Graph-outputs'!$DH47, 'Graph-outputs'!$DO47)</f>
        <v>48.168118246849318</v>
      </c>
      <c r="DC47">
        <f>IF(Settings!$M$5=1, 'Graph-outputs'!$DV47, 'Graph-outputs'!$EC47)</f>
        <v>32598.868816669648</v>
      </c>
      <c r="DE47" s="19" t="str">
        <f t="shared" si="52"/>
        <v/>
      </c>
      <c r="DF47" t="str">
        <f t="shared" si="53"/>
        <v/>
      </c>
      <c r="DG47" s="20" t="str">
        <f t="shared" si="54"/>
        <v/>
      </c>
      <c r="DH47">
        <f>INDEX('Calcs-control4'!$G$86:$X$156,  'Graph-outputs'!$B47, 'Graph-outputs'!DH$2)</f>
        <v>42.106288216123723</v>
      </c>
      <c r="DI47">
        <f t="shared" si="55"/>
        <v>43</v>
      </c>
      <c r="DJ47">
        <f>INDEX('Calcs-control4'!$G$170:$X$240, 'Graph-outputs'!$B47, 'Graph-outputs'!$DB$1)</f>
        <v>0.99977629223925757</v>
      </c>
      <c r="DL47" s="19" t="str">
        <f t="shared" si="56"/>
        <v/>
      </c>
      <c r="DM47" t="str">
        <f t="shared" si="57"/>
        <v/>
      </c>
      <c r="DN47" s="20" t="str">
        <f t="shared" si="58"/>
        <v/>
      </c>
      <c r="DO47">
        <f>INDEX('Calcs-control4'!$AH$86:$AY$156,  'Graph-outputs'!$B47, 'Graph-outputs'!DO$2)</f>
        <v>48.168118246849318</v>
      </c>
      <c r="DP47">
        <f t="shared" si="59"/>
        <v>43</v>
      </c>
      <c r="DQ47">
        <f>INDEX('Calcs-control4'!$AH$170:$AY$240, 'Graph-outputs'!$B47, 'Graph-outputs'!$DB$1)</f>
        <v>0.99994451461495992</v>
      </c>
      <c r="DS47" s="19" t="str">
        <f t="shared" si="60"/>
        <v/>
      </c>
      <c r="DT47" t="str">
        <f t="shared" si="61"/>
        <v/>
      </c>
      <c r="DU47" s="20" t="str">
        <f t="shared" si="62"/>
        <v/>
      </c>
      <c r="DV47">
        <f>INDEX('Calcs-control4'!$G$386:$X$456,  'Graph-outputs'!$B47, 'Graph-outputs'!DV$2)</f>
        <v>28495.282584269604</v>
      </c>
      <c r="DW47">
        <f t="shared" si="63"/>
        <v>43</v>
      </c>
      <c r="DX47">
        <f>INDEX('Calcs-control4'!$G$170:$X$240, 'Graph-outputs'!$B47, 'Graph-outputs'!$DB$1)</f>
        <v>0.99977629223925757</v>
      </c>
      <c r="DZ47" s="19" t="str">
        <f t="shared" si="64"/>
        <v/>
      </c>
      <c r="EA47" t="str">
        <f t="shared" si="65"/>
        <v/>
      </c>
      <c r="EB47" s="20" t="str">
        <f t="shared" si="66"/>
        <v/>
      </c>
      <c r="EC47">
        <f>INDEX('Calcs-control4'!$AH$386:$AY$456,  'Graph-outputs'!$B47, 'Graph-outputs'!EC$2)</f>
        <v>32598.868816669648</v>
      </c>
      <c r="ED47">
        <f t="shared" si="67"/>
        <v>43</v>
      </c>
      <c r="EE47">
        <f>INDEX('Calcs-control4'!$AH$170:$AY$240, 'Graph-outputs'!$B47, 'Graph-outputs'!$DB$1)</f>
        <v>0.99994451461495992</v>
      </c>
    </row>
    <row r="48" spans="1:135" x14ac:dyDescent="0.3">
      <c r="A48">
        <f t="shared" si="0"/>
        <v>44</v>
      </c>
      <c r="B48">
        <v>45</v>
      </c>
      <c r="C48">
        <f>IF(Settings!$M$5=1, 'Graph-outputs'!$J48, 'Graph-outputs'!$Q48)</f>
        <v>69.989514297248263</v>
      </c>
      <c r="E48">
        <f>IF(Settings!$M$5=1, 'Graph-outputs'!$X48, 'Graph-outputs'!$AE48)</f>
        <v>62706.591731175831</v>
      </c>
      <c r="G48" s="19" t="str">
        <f t="shared" si="1"/>
        <v/>
      </c>
      <c r="H48" t="str">
        <f t="shared" si="2"/>
        <v/>
      </c>
      <c r="I48" s="20" t="str">
        <f t="shared" si="3"/>
        <v/>
      </c>
      <c r="J48">
        <f>INDEX('Calcs-control1'!$G$86:$X$156,  'Graph-outputs'!$B48, 'Graph-outputs'!J$2)</f>
        <v>60.977871977324149</v>
      </c>
      <c r="K48">
        <f t="shared" si="4"/>
        <v>44</v>
      </c>
      <c r="L48">
        <f>INDEX('Calcs-control1'!$G$170:$X$240, 'Graph-outputs'!$B48, 'Graph-outputs'!$D$1)</f>
        <v>0.99999883852049054</v>
      </c>
      <c r="N48" s="19" t="str">
        <f t="shared" si="5"/>
        <v/>
      </c>
      <c r="O48" t="str">
        <f t="shared" si="6"/>
        <v/>
      </c>
      <c r="P48" s="20" t="str">
        <f t="shared" si="7"/>
        <v/>
      </c>
      <c r="Q48">
        <f>INDEX('Calcs-control1'!$AH$86:$AY$156,  'Graph-outputs'!$B48, 'Graph-outputs'!Q$2)</f>
        <v>69.989514297248263</v>
      </c>
      <c r="R48">
        <f t="shared" si="8"/>
        <v>44</v>
      </c>
      <c r="S48">
        <f>INDEX('Calcs-control1'!$AH$170:$AY$240, 'Graph-outputs'!$B48, 'Graph-outputs'!$Q$2)</f>
        <v>0.99999985382972967</v>
      </c>
      <c r="U48" s="19" t="str">
        <f t="shared" si="9"/>
        <v/>
      </c>
      <c r="V48" t="str">
        <f t="shared" si="10"/>
        <v/>
      </c>
      <c r="W48" s="20" t="str">
        <f t="shared" si="11"/>
        <v/>
      </c>
      <c r="X48">
        <f>INDEX('Calcs-control1'!$G$386:$X$456,  'Graph-outputs'!$B48, 'Graph-outputs'!X$2)</f>
        <v>54632.662065961013</v>
      </c>
      <c r="Y48">
        <f t="shared" si="12"/>
        <v>44</v>
      </c>
      <c r="Z48">
        <f>INDEX('Calcs-control1'!$G$170:$X$240, 'Graph-outputs'!$B48, 'Graph-outputs'!$J$2)</f>
        <v>0.99999883852049054</v>
      </c>
      <c r="AB48" s="19" t="str">
        <f t="shared" si="13"/>
        <v/>
      </c>
      <c r="AC48" t="str">
        <f t="shared" si="14"/>
        <v/>
      </c>
      <c r="AD48" s="20" t="str">
        <f t="shared" si="15"/>
        <v/>
      </c>
      <c r="AE48">
        <f>INDEX('Calcs-control1'!$AH$386:$AY$456,  'Graph-outputs'!$B48, 'Graph-outputs'!AE$2)</f>
        <v>62706.591731175831</v>
      </c>
      <c r="AF48">
        <f t="shared" si="16"/>
        <v>44</v>
      </c>
      <c r="AG48">
        <f>INDEX('Calcs-control1'!$AH$170:$AY$240, 'Graph-outputs'!$B48, 'Graph-outputs'!$Q$2)</f>
        <v>0.99999985382972967</v>
      </c>
      <c r="AI48">
        <v>45</v>
      </c>
      <c r="AJ48">
        <f t="shared" si="17"/>
        <v>44</v>
      </c>
      <c r="AK48">
        <f>IF(Settings!$M$5=1, 'Graph-outputs'!$AR48, 'Graph-outputs'!$AY48)</f>
        <v>77.714426907157332</v>
      </c>
      <c r="AM48">
        <f>IF(Settings!$M$5=1, 'Graph-outputs'!$BF48, 'Graph-outputs'!$BM48)</f>
        <v>58564.411267788222</v>
      </c>
      <c r="AO48" s="19" t="str">
        <f t="shared" si="18"/>
        <v/>
      </c>
      <c r="AP48" t="str">
        <f t="shared" si="19"/>
        <v/>
      </c>
      <c r="AQ48" s="20" t="str">
        <f t="shared" si="20"/>
        <v/>
      </c>
      <c r="AR48">
        <f>INDEX('Calcs-control2'!$G$86:$Y$156,  'Graph-outputs'!$B48, 'Graph-outputs'!AR$2)</f>
        <v>65.770779691688361</v>
      </c>
      <c r="AS48">
        <f t="shared" si="21"/>
        <v>44</v>
      </c>
      <c r="AT48">
        <f>INDEX('Calcs-control2'!$G$170:$X$240, 'Graph-outputs'!$B48, 'Graph-outputs'!$AL$1)</f>
        <v>0.99999668437285139</v>
      </c>
      <c r="AV48" s="19" t="str">
        <f t="shared" si="22"/>
        <v/>
      </c>
      <c r="AW48" t="str">
        <f t="shared" si="23"/>
        <v/>
      </c>
      <c r="AX48" s="20" t="str">
        <f t="shared" si="24"/>
        <v/>
      </c>
      <c r="AY48">
        <f>INDEX('Calcs-control2'!$AH$86:$AZ$156,  'Graph-outputs'!$B48, 'Graph-outputs'!AY$2)</f>
        <v>77.714426907157332</v>
      </c>
      <c r="AZ48">
        <f t="shared" si="25"/>
        <v>44</v>
      </c>
      <c r="BA48">
        <f>INDEX('Calcs-control2'!$AH$170:$AY$240, 'Graph-outputs'!$B48, 'Graph-outputs'!$AL$1)</f>
        <v>0.99999978741047146</v>
      </c>
      <c r="BC48" s="19" t="str">
        <f t="shared" si="26"/>
        <v/>
      </c>
      <c r="BD48" t="str">
        <f t="shared" si="27"/>
        <v/>
      </c>
      <c r="BE48" s="20" t="str">
        <f t="shared" si="28"/>
        <v/>
      </c>
      <c r="BF48">
        <f>INDEX('Calcs-control2'!$G$386:$X$456,  'Graph-outputs'!$B48, 'Graph-outputs'!BF$2)</f>
        <v>49563.789795885852</v>
      </c>
      <c r="BG48">
        <f t="shared" si="29"/>
        <v>44</v>
      </c>
      <c r="BH48">
        <f>INDEX('Calcs-control2'!$G$170:$X$240, 'Graph-outputs'!$B48, 'Graph-outputs'!$AL$1)</f>
        <v>0.99999668437285139</v>
      </c>
      <c r="BJ48" s="19" t="str">
        <f t="shared" si="30"/>
        <v/>
      </c>
      <c r="BK48" t="str">
        <f t="shared" si="31"/>
        <v/>
      </c>
      <c r="BL48" s="20" t="str">
        <f t="shared" si="32"/>
        <v/>
      </c>
      <c r="BM48">
        <f>INDEX('Calcs-control2'!$AH$386:$AY$456,  'Graph-outputs'!$B48, 'Graph-outputs'!BM$2)</f>
        <v>58564.411267788222</v>
      </c>
      <c r="BN48">
        <f t="shared" si="33"/>
        <v>44</v>
      </c>
      <c r="BO48">
        <f>INDEX('Calcs-control2'!$AH$170:$AY$240, 'Graph-outputs'!$B48, 'Graph-outputs'!$AL$1)</f>
        <v>0.99999978741047146</v>
      </c>
      <c r="BQ48">
        <v>45</v>
      </c>
      <c r="BR48">
        <f t="shared" si="34"/>
        <v>44</v>
      </c>
      <c r="BS48">
        <f>IF(Settings!$M$5=1, 'Graph-outputs'!$BZ48, 'Graph-outputs'!$CG48)</f>
        <v>28.292426539672796</v>
      </c>
      <c r="BU48">
        <f>IF(Settings!$M$5=1, 'Graph-outputs'!$CN48, 'Graph-outputs'!$CU48)</f>
        <v>3395.0911847607354</v>
      </c>
      <c r="BW48" s="19" t="str">
        <f t="shared" si="35"/>
        <v/>
      </c>
      <c r="BX48" t="str">
        <f t="shared" si="36"/>
        <v/>
      </c>
      <c r="BY48" s="20" t="str">
        <f t="shared" si="37"/>
        <v/>
      </c>
      <c r="BZ48">
        <f>INDEX('Calcs-control3'!$G$86:$Y$156,  'Graph-outputs'!$B48, 'Graph-outputs'!BZ$2)</f>
        <v>25.135235081123213</v>
      </c>
      <c r="CA48">
        <f t="shared" si="38"/>
        <v>44</v>
      </c>
      <c r="CB48">
        <f>INDEX('Calcs-control3'!$G$170:$X$240, 'Graph-outputs'!$B48, 'Graph-outputs'!$BT$1)</f>
        <v>0</v>
      </c>
      <c r="CD48" s="19" t="str">
        <f t="shared" si="39"/>
        <v/>
      </c>
      <c r="CE48" t="str">
        <f t="shared" si="40"/>
        <v/>
      </c>
      <c r="CF48" s="20" t="str">
        <f t="shared" si="41"/>
        <v/>
      </c>
      <c r="CG48">
        <f>INDEX('Calcs-control3'!$AH$86:$AZ$156,  'Graph-outputs'!$B48, 'Graph-outputs'!CG$2)</f>
        <v>28.292426539672796</v>
      </c>
      <c r="CH48">
        <f t="shared" si="42"/>
        <v>44</v>
      </c>
      <c r="CI48">
        <f>INDEX('Calcs-control3'!$AH$170:$AY$240, 'Graph-outputs'!$B48, 'Graph-outputs'!$BT$1)</f>
        <v>0</v>
      </c>
      <c r="CK48" s="19" t="str">
        <f t="shared" si="43"/>
        <v/>
      </c>
      <c r="CL48" t="str">
        <f t="shared" si="44"/>
        <v/>
      </c>
      <c r="CM48" s="20" t="str">
        <f t="shared" si="45"/>
        <v/>
      </c>
      <c r="CN48">
        <f>INDEX('Calcs-control3'!$G$386:$X$456,  'Graph-outputs'!$B48, 'Graph-outputs'!CN$2)</f>
        <v>3016.2282097347857</v>
      </c>
      <c r="CO48">
        <f t="shared" si="46"/>
        <v>44</v>
      </c>
      <c r="CP48">
        <f>INDEX('Calcs-control3'!$G$170:$X$240, 'Graph-outputs'!$B48, 'Graph-outputs'!$BT$1)</f>
        <v>0</v>
      </c>
      <c r="CR48" s="19" t="str">
        <f t="shared" si="47"/>
        <v/>
      </c>
      <c r="CS48" t="str">
        <f t="shared" si="48"/>
        <v/>
      </c>
      <c r="CT48" s="20" t="str">
        <f t="shared" si="49"/>
        <v/>
      </c>
      <c r="CU48">
        <f>INDEX('Calcs-control3'!$AH$386:$AY$456,  'Graph-outputs'!$B48, 'Graph-outputs'!CU$2)</f>
        <v>3395.0911847607354</v>
      </c>
      <c r="CV48">
        <f t="shared" si="50"/>
        <v>44</v>
      </c>
      <c r="CW48">
        <f>INDEX('Calcs-control3'!$AH$170:$AY$240, 'Graph-outputs'!$B48, 'Graph-outputs'!$BT$1)</f>
        <v>0</v>
      </c>
      <c r="CY48">
        <v>45</v>
      </c>
      <c r="CZ48">
        <f t="shared" si="51"/>
        <v>44</v>
      </c>
      <c r="DA48">
        <f>IF(Settings!$M$5=1, 'Graph-outputs'!$DH48, 'Graph-outputs'!$DO48)</f>
        <v>49.184826082377697</v>
      </c>
      <c r="DC48">
        <f>IF(Settings!$M$5=1, 'Graph-outputs'!$DV48, 'Graph-outputs'!$EC48)</f>
        <v>33287.037723279704</v>
      </c>
      <c r="DE48" s="19" t="str">
        <f t="shared" si="52"/>
        <v/>
      </c>
      <c r="DF48" t="str">
        <f t="shared" si="53"/>
        <v/>
      </c>
      <c r="DG48" s="20" t="str">
        <f t="shared" si="54"/>
        <v/>
      </c>
      <c r="DH48">
        <f>INDEX('Calcs-control4'!$G$86:$X$156,  'Graph-outputs'!$B48, 'Graph-outputs'!DH$2)</f>
        <v>42.85193372453648</v>
      </c>
      <c r="DI48">
        <f t="shared" si="55"/>
        <v>44</v>
      </c>
      <c r="DJ48">
        <f>INDEX('Calcs-control4'!$G$170:$X$240, 'Graph-outputs'!$B48, 'Graph-outputs'!$DB$1)</f>
        <v>0.99981154823348384</v>
      </c>
      <c r="DL48" s="19" t="str">
        <f t="shared" si="56"/>
        <v/>
      </c>
      <c r="DM48" t="str">
        <f t="shared" si="57"/>
        <v/>
      </c>
      <c r="DN48" s="20" t="str">
        <f t="shared" si="58"/>
        <v/>
      </c>
      <c r="DO48">
        <f>INDEX('Calcs-control4'!$AH$86:$AY$156,  'Graph-outputs'!$B48, 'Graph-outputs'!DO$2)</f>
        <v>49.184826082377697</v>
      </c>
      <c r="DP48">
        <f t="shared" si="59"/>
        <v>44</v>
      </c>
      <c r="DQ48">
        <f>INDEX('Calcs-control4'!$AH$170:$AY$240, 'Graph-outputs'!$B48, 'Graph-outputs'!$DB$1)</f>
        <v>0.99995608408199466</v>
      </c>
      <c r="DS48" s="19" t="str">
        <f t="shared" si="60"/>
        <v/>
      </c>
      <c r="DT48" t="str">
        <f t="shared" si="61"/>
        <v/>
      </c>
      <c r="DU48" s="20" t="str">
        <f t="shared" si="62"/>
        <v/>
      </c>
      <c r="DV48">
        <f>INDEX('Calcs-control4'!$G$386:$X$456,  'Graph-outputs'!$B48, 'Graph-outputs'!DV$2)</f>
        <v>29000.131244664379</v>
      </c>
      <c r="DW48">
        <f t="shared" si="63"/>
        <v>44</v>
      </c>
      <c r="DX48">
        <f>INDEX('Calcs-control4'!$G$170:$X$240, 'Graph-outputs'!$B48, 'Graph-outputs'!$DB$1)</f>
        <v>0.99981154823348384</v>
      </c>
      <c r="DZ48" s="19" t="str">
        <f t="shared" si="64"/>
        <v/>
      </c>
      <c r="EA48" t="str">
        <f t="shared" si="65"/>
        <v/>
      </c>
      <c r="EB48" s="20" t="str">
        <f t="shared" si="66"/>
        <v/>
      </c>
      <c r="EC48">
        <f>INDEX('Calcs-control4'!$AH$386:$AY$456,  'Graph-outputs'!$B48, 'Graph-outputs'!EC$2)</f>
        <v>33287.037723279704</v>
      </c>
      <c r="ED48">
        <f t="shared" si="67"/>
        <v>44</v>
      </c>
      <c r="EE48">
        <f>INDEX('Calcs-control4'!$AH$170:$AY$240, 'Graph-outputs'!$B48, 'Graph-outputs'!$DB$1)</f>
        <v>0.99995608408199466</v>
      </c>
    </row>
    <row r="49" spans="1:135" x14ac:dyDescent="0.3">
      <c r="A49">
        <f t="shared" si="0"/>
        <v>45</v>
      </c>
      <c r="B49">
        <v>46</v>
      </c>
      <c r="C49">
        <f>IF(Settings!$M$5=1, 'Graph-outputs'!$J49, 'Graph-outputs'!$Q49)</f>
        <v>71.271264542917521</v>
      </c>
      <c r="E49">
        <f>IF(Settings!$M$5=1, 'Graph-outputs'!$X49, 'Graph-outputs'!$AE49)</f>
        <v>63854.967096295797</v>
      </c>
      <c r="G49" s="19" t="str">
        <f t="shared" si="1"/>
        <v/>
      </c>
      <c r="H49" t="str">
        <f t="shared" si="2"/>
        <v/>
      </c>
      <c r="I49" s="20" t="str">
        <f t="shared" si="3"/>
        <v/>
      </c>
      <c r="J49">
        <f>INDEX('Calcs-control1'!$G$86:$X$156,  'Graph-outputs'!$B49, 'Graph-outputs'!J$2)</f>
        <v>62.015349359992626</v>
      </c>
      <c r="K49">
        <f t="shared" si="4"/>
        <v>45</v>
      </c>
      <c r="L49">
        <f>INDEX('Calcs-control1'!$G$170:$X$240, 'Graph-outputs'!$B49, 'Graph-outputs'!$D$1)</f>
        <v>0.99999908508596269</v>
      </c>
      <c r="N49" s="19" t="str">
        <f t="shared" si="5"/>
        <v/>
      </c>
      <c r="O49" t="str">
        <f t="shared" si="6"/>
        <v/>
      </c>
      <c r="P49" s="20" t="str">
        <f t="shared" si="7"/>
        <v/>
      </c>
      <c r="Q49">
        <f>INDEX('Calcs-control1'!$AH$86:$AY$156,  'Graph-outputs'!$B49, 'Graph-outputs'!Q$2)</f>
        <v>71.271264542917521</v>
      </c>
      <c r="R49">
        <f t="shared" si="8"/>
        <v>45</v>
      </c>
      <c r="S49">
        <f>INDEX('Calcs-control1'!$AH$170:$AY$240, 'Graph-outputs'!$B49, 'Graph-outputs'!$Q$2)</f>
        <v>0.999999891150127</v>
      </c>
      <c r="U49" s="19" t="str">
        <f t="shared" si="9"/>
        <v/>
      </c>
      <c r="V49" t="str">
        <f t="shared" si="10"/>
        <v/>
      </c>
      <c r="W49" s="20" t="str">
        <f t="shared" si="11"/>
        <v/>
      </c>
      <c r="X49">
        <f>INDEX('Calcs-control1'!$G$386:$X$456,  'Graph-outputs'!$B49, 'Graph-outputs'!X$2)</f>
        <v>55562.185730647638</v>
      </c>
      <c r="Y49">
        <f t="shared" si="12"/>
        <v>45</v>
      </c>
      <c r="Z49">
        <f>INDEX('Calcs-control1'!$G$170:$X$240, 'Graph-outputs'!$B49, 'Graph-outputs'!$J$2)</f>
        <v>0.99999908508596269</v>
      </c>
      <c r="AB49" s="19" t="str">
        <f t="shared" si="13"/>
        <v/>
      </c>
      <c r="AC49" t="str">
        <f t="shared" si="14"/>
        <v/>
      </c>
      <c r="AD49" s="20" t="str">
        <f t="shared" si="15"/>
        <v/>
      </c>
      <c r="AE49">
        <f>INDEX('Calcs-control1'!$AH$386:$AY$456,  'Graph-outputs'!$B49, 'Graph-outputs'!AE$2)</f>
        <v>63854.967096295797</v>
      </c>
      <c r="AF49">
        <f t="shared" si="16"/>
        <v>45</v>
      </c>
      <c r="AG49">
        <f>INDEX('Calcs-control1'!$AH$170:$AY$240, 'Graph-outputs'!$B49, 'Graph-outputs'!$Q$2)</f>
        <v>0.999999891150127</v>
      </c>
      <c r="AI49">
        <v>46</v>
      </c>
      <c r="AJ49">
        <f t="shared" si="17"/>
        <v>45</v>
      </c>
      <c r="AK49">
        <f>IF(Settings!$M$5=1, 'Graph-outputs'!$AR49, 'Graph-outputs'!$AY49)</f>
        <v>79.316383088916282</v>
      </c>
      <c r="AM49">
        <f>IF(Settings!$M$5=1, 'Graph-outputs'!$BF49, 'Graph-outputs'!$BM49)</f>
        <v>59771.622897943795</v>
      </c>
      <c r="AO49" s="19" t="str">
        <f t="shared" si="18"/>
        <v/>
      </c>
      <c r="AP49" t="str">
        <f t="shared" si="19"/>
        <v/>
      </c>
      <c r="AQ49" s="20" t="str">
        <f t="shared" si="20"/>
        <v/>
      </c>
      <c r="AR49">
        <f>INDEX('Calcs-control2'!$G$86:$Y$156,  'Graph-outputs'!$B49, 'Graph-outputs'!AR$2)</f>
        <v>67.196381420207615</v>
      </c>
      <c r="AS49">
        <f t="shared" si="21"/>
        <v>45</v>
      </c>
      <c r="AT49">
        <f>INDEX('Calcs-control2'!$G$170:$X$240, 'Graph-outputs'!$B49, 'Graph-outputs'!$AL$1)</f>
        <v>0.99999761127824272</v>
      </c>
      <c r="AV49" s="19" t="str">
        <f t="shared" si="22"/>
        <v/>
      </c>
      <c r="AW49" t="str">
        <f t="shared" si="23"/>
        <v/>
      </c>
      <c r="AX49" s="20" t="str">
        <f t="shared" si="24"/>
        <v/>
      </c>
      <c r="AY49">
        <f>INDEX('Calcs-control2'!$AH$86:$AZ$156,  'Graph-outputs'!$B49, 'Graph-outputs'!AY$2)</f>
        <v>79.316383088916282</v>
      </c>
      <c r="AZ49">
        <f t="shared" si="25"/>
        <v>45</v>
      </c>
      <c r="BA49">
        <f>INDEX('Calcs-control2'!$AH$170:$AY$240, 'Graph-outputs'!$B49, 'Graph-outputs'!$AL$1)</f>
        <v>0.99999985292931992</v>
      </c>
      <c r="BC49" s="19" t="str">
        <f t="shared" si="26"/>
        <v/>
      </c>
      <c r="BD49" t="str">
        <f t="shared" si="27"/>
        <v/>
      </c>
      <c r="BE49" s="20" t="str">
        <f t="shared" si="28"/>
        <v/>
      </c>
      <c r="BF49">
        <f>INDEX('Calcs-control2'!$G$386:$X$456,  'Graph-outputs'!$B49, 'Graph-outputs'!BF$2)</f>
        <v>50638.121558912288</v>
      </c>
      <c r="BG49">
        <f t="shared" si="29"/>
        <v>45</v>
      </c>
      <c r="BH49">
        <f>INDEX('Calcs-control2'!$G$170:$X$240, 'Graph-outputs'!$B49, 'Graph-outputs'!$AL$1)</f>
        <v>0.99999761127824272</v>
      </c>
      <c r="BJ49" s="19" t="str">
        <f t="shared" si="30"/>
        <v/>
      </c>
      <c r="BK49" t="str">
        <f t="shared" si="31"/>
        <v/>
      </c>
      <c r="BL49" s="20" t="str">
        <f t="shared" si="32"/>
        <v/>
      </c>
      <c r="BM49">
        <f>INDEX('Calcs-control2'!$AH$386:$AY$456,  'Graph-outputs'!$B49, 'Graph-outputs'!BM$2)</f>
        <v>59771.622897943795</v>
      </c>
      <c r="BN49">
        <f t="shared" si="33"/>
        <v>45</v>
      </c>
      <c r="BO49">
        <f>INDEX('Calcs-control2'!$AH$170:$AY$240, 'Graph-outputs'!$B49, 'Graph-outputs'!$AL$1)</f>
        <v>0.99999985292931992</v>
      </c>
      <c r="BQ49">
        <v>46</v>
      </c>
      <c r="BR49">
        <f t="shared" si="34"/>
        <v>45</v>
      </c>
      <c r="BS49">
        <f>IF(Settings!$M$5=1, 'Graph-outputs'!$BZ49, 'Graph-outputs'!$CG49)</f>
        <v>28.731297216372781</v>
      </c>
      <c r="BU49">
        <f>IF(Settings!$M$5=1, 'Graph-outputs'!$CN49, 'Graph-outputs'!$CU49)</f>
        <v>3447.7556659647335</v>
      </c>
      <c r="BW49" s="19" t="str">
        <f t="shared" si="35"/>
        <v/>
      </c>
      <c r="BX49" t="str">
        <f t="shared" si="36"/>
        <v/>
      </c>
      <c r="BY49" s="20" t="str">
        <f t="shared" si="37"/>
        <v/>
      </c>
      <c r="BZ49">
        <f>INDEX('Calcs-control3'!$G$86:$Y$156,  'Graph-outputs'!$B49, 'Graph-outputs'!BZ$2)</f>
        <v>25.504895770328272</v>
      </c>
      <c r="CA49">
        <f t="shared" si="38"/>
        <v>45</v>
      </c>
      <c r="CB49">
        <f>INDEX('Calcs-control3'!$G$170:$X$240, 'Graph-outputs'!$B49, 'Graph-outputs'!$BT$1)</f>
        <v>0</v>
      </c>
      <c r="CD49" s="19" t="str">
        <f t="shared" si="39"/>
        <v/>
      </c>
      <c r="CE49" t="str">
        <f t="shared" si="40"/>
        <v/>
      </c>
      <c r="CF49" s="20" t="str">
        <f t="shared" si="41"/>
        <v/>
      </c>
      <c r="CG49">
        <f>INDEX('Calcs-control3'!$AH$86:$AZ$156,  'Graph-outputs'!$B49, 'Graph-outputs'!CG$2)</f>
        <v>28.731297216372781</v>
      </c>
      <c r="CH49">
        <f t="shared" si="42"/>
        <v>45</v>
      </c>
      <c r="CI49">
        <f>INDEX('Calcs-control3'!$AH$170:$AY$240, 'Graph-outputs'!$B49, 'Graph-outputs'!$BT$1)</f>
        <v>0</v>
      </c>
      <c r="CK49" s="19" t="str">
        <f t="shared" si="43"/>
        <v/>
      </c>
      <c r="CL49" t="str">
        <f t="shared" si="44"/>
        <v/>
      </c>
      <c r="CM49" s="20" t="str">
        <f t="shared" si="45"/>
        <v/>
      </c>
      <c r="CN49">
        <f>INDEX('Calcs-control3'!$G$386:$X$456,  'Graph-outputs'!$B49, 'Graph-outputs'!CN$2)</f>
        <v>3060.5874924393925</v>
      </c>
      <c r="CO49">
        <f t="shared" si="46"/>
        <v>45</v>
      </c>
      <c r="CP49">
        <f>INDEX('Calcs-control3'!$G$170:$X$240, 'Graph-outputs'!$B49, 'Graph-outputs'!$BT$1)</f>
        <v>0</v>
      </c>
      <c r="CR49" s="19" t="str">
        <f t="shared" si="47"/>
        <v/>
      </c>
      <c r="CS49" t="str">
        <f t="shared" si="48"/>
        <v/>
      </c>
      <c r="CT49" s="20" t="str">
        <f t="shared" si="49"/>
        <v/>
      </c>
      <c r="CU49">
        <f>INDEX('Calcs-control3'!$AH$386:$AY$456,  'Graph-outputs'!$B49, 'Graph-outputs'!CU$2)</f>
        <v>3447.7556659647335</v>
      </c>
      <c r="CV49">
        <f t="shared" si="50"/>
        <v>45</v>
      </c>
      <c r="CW49">
        <f>INDEX('Calcs-control3'!$AH$170:$AY$240, 'Graph-outputs'!$B49, 'Graph-outputs'!$BT$1)</f>
        <v>0</v>
      </c>
      <c r="CY49">
        <v>46</v>
      </c>
      <c r="CZ49">
        <f t="shared" si="51"/>
        <v>45</v>
      </c>
      <c r="DA49">
        <f>IF(Settings!$M$5=1, 'Graph-outputs'!$DH49, 'Graph-outputs'!$DO49)</f>
        <v>50.085570480267684</v>
      </c>
      <c r="DC49">
        <f>IF(Settings!$M$5=1, 'Graph-outputs'!$DV49, 'Graph-outputs'!$EC49)</f>
        <v>33896.702799293234</v>
      </c>
      <c r="DE49" s="19" t="str">
        <f t="shared" si="52"/>
        <v/>
      </c>
      <c r="DF49" t="str">
        <f t="shared" si="53"/>
        <v/>
      </c>
      <c r="DG49" s="20" t="str">
        <f t="shared" si="54"/>
        <v/>
      </c>
      <c r="DH49">
        <f>INDEX('Calcs-control4'!$G$86:$X$156,  'Graph-outputs'!$B49, 'Graph-outputs'!DH$2)</f>
        <v>43.581016432758041</v>
      </c>
      <c r="DI49">
        <f t="shared" si="55"/>
        <v>45</v>
      </c>
      <c r="DJ49">
        <f>INDEX('Calcs-control4'!$G$170:$X$240, 'Graph-outputs'!$B49, 'Graph-outputs'!$DB$1)</f>
        <v>0.99984064202754563</v>
      </c>
      <c r="DL49" s="19" t="str">
        <f t="shared" si="56"/>
        <v/>
      </c>
      <c r="DM49" t="str">
        <f t="shared" si="57"/>
        <v/>
      </c>
      <c r="DN49" s="20" t="str">
        <f t="shared" si="58"/>
        <v/>
      </c>
      <c r="DO49">
        <f>INDEX('Calcs-control4'!$AH$86:$AY$156,  'Graph-outputs'!$B49, 'Graph-outputs'!DO$2)</f>
        <v>50.085570480267684</v>
      </c>
      <c r="DP49">
        <f t="shared" si="59"/>
        <v>45</v>
      </c>
      <c r="DQ49">
        <f>INDEX('Calcs-control4'!$AH$170:$AY$240, 'Graph-outputs'!$B49, 'Graph-outputs'!$DB$1)</f>
        <v>0.99996430160821337</v>
      </c>
      <c r="DS49" s="19" t="str">
        <f t="shared" si="60"/>
        <v/>
      </c>
      <c r="DT49" t="str">
        <f t="shared" si="61"/>
        <v/>
      </c>
      <c r="DU49" s="20" t="str">
        <f t="shared" si="62"/>
        <v/>
      </c>
      <c r="DV49">
        <f>INDEX('Calcs-control4'!$G$386:$X$456,  'Graph-outputs'!$B49, 'Graph-outputs'!DV$2)</f>
        <v>29493.737213476685</v>
      </c>
      <c r="DW49">
        <f t="shared" si="63"/>
        <v>45</v>
      </c>
      <c r="DX49">
        <f>INDEX('Calcs-control4'!$G$170:$X$240, 'Graph-outputs'!$B49, 'Graph-outputs'!$DB$1)</f>
        <v>0.99984064202754563</v>
      </c>
      <c r="DZ49" s="19" t="str">
        <f t="shared" si="64"/>
        <v/>
      </c>
      <c r="EA49" t="str">
        <f t="shared" si="65"/>
        <v/>
      </c>
      <c r="EB49" s="20" t="str">
        <f t="shared" si="66"/>
        <v/>
      </c>
      <c r="EC49">
        <f>INDEX('Calcs-control4'!$AH$386:$AY$456,  'Graph-outputs'!$B49, 'Graph-outputs'!EC$2)</f>
        <v>33896.702799293234</v>
      </c>
      <c r="ED49">
        <f t="shared" si="67"/>
        <v>45</v>
      </c>
      <c r="EE49">
        <f>INDEX('Calcs-control4'!$AH$170:$AY$240, 'Graph-outputs'!$B49, 'Graph-outputs'!$DB$1)</f>
        <v>0.99996430160821337</v>
      </c>
    </row>
    <row r="50" spans="1:135" x14ac:dyDescent="0.3">
      <c r="A50">
        <f t="shared" si="0"/>
        <v>46</v>
      </c>
      <c r="B50">
        <v>47</v>
      </c>
      <c r="C50">
        <f>IF(Settings!$M$5=1, 'Graph-outputs'!$J50, 'Graph-outputs'!$Q50)</f>
        <v>72.409959698262597</v>
      </c>
      <c r="E50">
        <f>IF(Settings!$M$5=1, 'Graph-outputs'!$X50, 'Graph-outputs'!$AE50)</f>
        <v>64875.173110705044</v>
      </c>
      <c r="G50" s="19" t="str">
        <f t="shared" si="1"/>
        <v/>
      </c>
      <c r="H50" t="str">
        <f t="shared" si="2"/>
        <v/>
      </c>
      <c r="I50" s="20" t="str">
        <f t="shared" si="3"/>
        <v/>
      </c>
      <c r="J50">
        <f>INDEX('Calcs-control1'!$G$86:$X$156,  'Graph-outputs'!$B50, 'Graph-outputs'!J$2)</f>
        <v>63.029556464763871</v>
      </c>
      <c r="K50">
        <f t="shared" si="4"/>
        <v>46</v>
      </c>
      <c r="L50">
        <f>INDEX('Calcs-control1'!$G$170:$X$240, 'Graph-outputs'!$B50, 'Graph-outputs'!$D$1)</f>
        <v>0.99999927544151834</v>
      </c>
      <c r="N50" s="19" t="str">
        <f t="shared" si="5"/>
        <v/>
      </c>
      <c r="O50" t="str">
        <f t="shared" si="6"/>
        <v/>
      </c>
      <c r="P50" s="20" t="str">
        <f t="shared" si="7"/>
        <v/>
      </c>
      <c r="Q50">
        <f>INDEX('Calcs-control1'!$AH$86:$AY$156,  'Graph-outputs'!$B50, 'Graph-outputs'!Q$2)</f>
        <v>72.409959698262597</v>
      </c>
      <c r="R50">
        <f t="shared" si="8"/>
        <v>46</v>
      </c>
      <c r="S50">
        <f>INDEX('Calcs-control1'!$AH$170:$AY$240, 'Graph-outputs'!$B50, 'Graph-outputs'!$Q$2)</f>
        <v>0.99999991623043671</v>
      </c>
      <c r="U50" s="19" t="str">
        <f t="shared" si="9"/>
        <v/>
      </c>
      <c r="V50" t="str">
        <f t="shared" si="10"/>
        <v/>
      </c>
      <c r="W50" s="20" t="str">
        <f t="shared" si="11"/>
        <v/>
      </c>
      <c r="X50">
        <f>INDEX('Calcs-control1'!$G$386:$X$456,  'Graph-outputs'!$B50, 'Graph-outputs'!X$2)</f>
        <v>56470.859836026859</v>
      </c>
      <c r="Y50">
        <f t="shared" si="12"/>
        <v>46</v>
      </c>
      <c r="Z50">
        <f>INDEX('Calcs-control1'!$G$170:$X$240, 'Graph-outputs'!$B50, 'Graph-outputs'!$J$2)</f>
        <v>0.99999927544151834</v>
      </c>
      <c r="AB50" s="19" t="str">
        <f t="shared" si="13"/>
        <v/>
      </c>
      <c r="AC50" t="str">
        <f t="shared" si="14"/>
        <v/>
      </c>
      <c r="AD50" s="20" t="str">
        <f t="shared" si="15"/>
        <v/>
      </c>
      <c r="AE50">
        <f>INDEX('Calcs-control1'!$AH$386:$AY$456,  'Graph-outputs'!$B50, 'Graph-outputs'!AE$2)</f>
        <v>64875.173110705044</v>
      </c>
      <c r="AF50">
        <f t="shared" si="16"/>
        <v>46</v>
      </c>
      <c r="AG50">
        <f>INDEX('Calcs-control1'!$AH$170:$AY$240, 'Graph-outputs'!$B50, 'Graph-outputs'!$Q$2)</f>
        <v>0.99999991623043671</v>
      </c>
      <c r="AI50">
        <v>47</v>
      </c>
      <c r="AJ50">
        <f t="shared" si="17"/>
        <v>46</v>
      </c>
      <c r="AK50">
        <f>IF(Settings!$M$5=1, 'Graph-outputs'!$AR50, 'Graph-outputs'!$AY50)</f>
        <v>80.715139430411924</v>
      </c>
      <c r="AM50">
        <f>IF(Settings!$M$5=1, 'Graph-outputs'!$BF50, 'Graph-outputs'!$BM50)</f>
        <v>60825.705581424649</v>
      </c>
      <c r="AO50" s="19" t="str">
        <f t="shared" si="18"/>
        <v/>
      </c>
      <c r="AP50" t="str">
        <f t="shared" si="19"/>
        <v/>
      </c>
      <c r="AQ50" s="20" t="str">
        <f t="shared" si="20"/>
        <v/>
      </c>
      <c r="AR50">
        <f>INDEX('Calcs-control2'!$G$86:$Y$156,  'Graph-outputs'!$B50, 'Graph-outputs'!AR$2)</f>
        <v>68.579208819882936</v>
      </c>
      <c r="AS50">
        <f t="shared" si="21"/>
        <v>46</v>
      </c>
      <c r="AT50">
        <f>INDEX('Calcs-control2'!$G$170:$X$240, 'Graph-outputs'!$B50, 'Graph-outputs'!$AL$1)</f>
        <v>0.9999982620468133</v>
      </c>
      <c r="AV50" s="19" t="str">
        <f t="shared" si="22"/>
        <v/>
      </c>
      <c r="AW50" t="str">
        <f t="shared" si="23"/>
        <v/>
      </c>
      <c r="AX50" s="20" t="str">
        <f t="shared" si="24"/>
        <v/>
      </c>
      <c r="AY50">
        <f>INDEX('Calcs-control2'!$AH$86:$AZ$156,  'Graph-outputs'!$B50, 'Graph-outputs'!AY$2)</f>
        <v>80.715139430411924</v>
      </c>
      <c r="AZ50">
        <f t="shared" si="25"/>
        <v>46</v>
      </c>
      <c r="BA50">
        <f>INDEX('Calcs-control2'!$AH$170:$AY$240, 'Graph-outputs'!$B50, 'Graph-outputs'!$AL$1)</f>
        <v>0.99999989338765305</v>
      </c>
      <c r="BC50" s="19" t="str">
        <f t="shared" si="26"/>
        <v/>
      </c>
      <c r="BD50" t="str">
        <f t="shared" si="27"/>
        <v/>
      </c>
      <c r="BE50" s="20" t="str">
        <f t="shared" si="28"/>
        <v/>
      </c>
      <c r="BF50">
        <f>INDEX('Calcs-control2'!$G$386:$X$456,  'Graph-outputs'!$B50, 'Graph-outputs'!BF$2)</f>
        <v>51680.213634516331</v>
      </c>
      <c r="BG50">
        <f t="shared" si="29"/>
        <v>46</v>
      </c>
      <c r="BH50">
        <f>INDEX('Calcs-control2'!$G$170:$X$240, 'Graph-outputs'!$B50, 'Graph-outputs'!$AL$1)</f>
        <v>0.9999982620468133</v>
      </c>
      <c r="BJ50" s="19" t="str">
        <f t="shared" si="30"/>
        <v/>
      </c>
      <c r="BK50" t="str">
        <f t="shared" si="31"/>
        <v/>
      </c>
      <c r="BL50" s="20" t="str">
        <f t="shared" si="32"/>
        <v/>
      </c>
      <c r="BM50">
        <f>INDEX('Calcs-control2'!$AH$386:$AY$456,  'Graph-outputs'!$B50, 'Graph-outputs'!BM$2)</f>
        <v>60825.705581424649</v>
      </c>
      <c r="BN50">
        <f t="shared" si="33"/>
        <v>46</v>
      </c>
      <c r="BO50">
        <f>INDEX('Calcs-control2'!$AH$170:$AY$240, 'Graph-outputs'!$B50, 'Graph-outputs'!$AL$1)</f>
        <v>0.99999989338765305</v>
      </c>
      <c r="BQ50">
        <v>47</v>
      </c>
      <c r="BR50">
        <f t="shared" si="34"/>
        <v>46</v>
      </c>
      <c r="BS50">
        <f>IF(Settings!$M$5=1, 'Graph-outputs'!$BZ50, 'Graph-outputs'!$CG50)</f>
        <v>29.11895264974617</v>
      </c>
      <c r="BU50">
        <f>IF(Settings!$M$5=1, 'Graph-outputs'!$CN50, 'Graph-outputs'!$CU50)</f>
        <v>3494.2743179695403</v>
      </c>
      <c r="BW50" s="19" t="str">
        <f t="shared" si="35"/>
        <v/>
      </c>
      <c r="BX50" t="str">
        <f t="shared" si="36"/>
        <v/>
      </c>
      <c r="BY50" s="20" t="str">
        <f t="shared" si="37"/>
        <v/>
      </c>
      <c r="BZ50">
        <f>INDEX('Calcs-control3'!$G$86:$Y$156,  'Graph-outputs'!$B50, 'Graph-outputs'!BZ$2)</f>
        <v>25.864740391233038</v>
      </c>
      <c r="CA50">
        <f t="shared" si="38"/>
        <v>46</v>
      </c>
      <c r="CB50">
        <f>INDEX('Calcs-control3'!$G$170:$X$240, 'Graph-outputs'!$B50, 'Graph-outputs'!$BT$1)</f>
        <v>0</v>
      </c>
      <c r="CD50" s="19" t="str">
        <f t="shared" si="39"/>
        <v/>
      </c>
      <c r="CE50" t="str">
        <f t="shared" si="40"/>
        <v/>
      </c>
      <c r="CF50" s="20" t="str">
        <f t="shared" si="41"/>
        <v/>
      </c>
      <c r="CG50">
        <f>INDEX('Calcs-control3'!$AH$86:$AZ$156,  'Graph-outputs'!$B50, 'Graph-outputs'!CG$2)</f>
        <v>29.11895264974617</v>
      </c>
      <c r="CH50">
        <f t="shared" si="42"/>
        <v>46</v>
      </c>
      <c r="CI50">
        <f>INDEX('Calcs-control3'!$AH$170:$AY$240, 'Graph-outputs'!$B50, 'Graph-outputs'!$BT$1)</f>
        <v>0</v>
      </c>
      <c r="CK50" s="19" t="str">
        <f t="shared" si="43"/>
        <v/>
      </c>
      <c r="CL50" t="str">
        <f t="shared" si="44"/>
        <v/>
      </c>
      <c r="CM50" s="20" t="str">
        <f t="shared" si="45"/>
        <v/>
      </c>
      <c r="CN50">
        <f>INDEX('Calcs-control3'!$G$386:$X$456,  'Graph-outputs'!$B50, 'Graph-outputs'!CN$2)</f>
        <v>3103.7688469479644</v>
      </c>
      <c r="CO50">
        <f t="shared" si="46"/>
        <v>46</v>
      </c>
      <c r="CP50">
        <f>INDEX('Calcs-control3'!$G$170:$X$240, 'Graph-outputs'!$B50, 'Graph-outputs'!$BT$1)</f>
        <v>0</v>
      </c>
      <c r="CR50" s="19" t="str">
        <f t="shared" si="47"/>
        <v/>
      </c>
      <c r="CS50" t="str">
        <f t="shared" si="48"/>
        <v/>
      </c>
      <c r="CT50" s="20" t="str">
        <f t="shared" si="49"/>
        <v/>
      </c>
      <c r="CU50">
        <f>INDEX('Calcs-control3'!$AH$386:$AY$456,  'Graph-outputs'!$B50, 'Graph-outputs'!CU$2)</f>
        <v>3494.2743179695403</v>
      </c>
      <c r="CV50">
        <f t="shared" si="50"/>
        <v>46</v>
      </c>
      <c r="CW50">
        <f>INDEX('Calcs-control3'!$AH$170:$AY$240, 'Graph-outputs'!$B50, 'Graph-outputs'!$BT$1)</f>
        <v>0</v>
      </c>
      <c r="CY50">
        <v>47</v>
      </c>
      <c r="CZ50">
        <f t="shared" si="51"/>
        <v>46</v>
      </c>
      <c r="DA50">
        <f>IF(Settings!$M$5=1, 'Graph-outputs'!$DH50, 'Graph-outputs'!$DO50)</f>
        <v>50.885783537021176</v>
      </c>
      <c r="DC50">
        <f>IF(Settings!$M$5=1, 'Graph-outputs'!$DV50, 'Graph-outputs'!$EC50)</f>
        <v>34438.315280876479</v>
      </c>
      <c r="DE50" s="19" t="str">
        <f t="shared" si="52"/>
        <v/>
      </c>
      <c r="DF50" t="str">
        <f t="shared" si="53"/>
        <v/>
      </c>
      <c r="DG50" s="20" t="str">
        <f t="shared" si="54"/>
        <v/>
      </c>
      <c r="DH50">
        <f>INDEX('Calcs-control4'!$G$86:$X$156,  'Graph-outputs'!$B50, 'Graph-outputs'!DH$2)</f>
        <v>44.293746054624364</v>
      </c>
      <c r="DI50">
        <f t="shared" si="55"/>
        <v>46</v>
      </c>
      <c r="DJ50">
        <f>INDEX('Calcs-control4'!$G$170:$X$240, 'Graph-outputs'!$B50, 'Graph-outputs'!$DB$1)</f>
        <v>0.99986473642834128</v>
      </c>
      <c r="DL50" s="19" t="str">
        <f t="shared" si="56"/>
        <v/>
      </c>
      <c r="DM50" t="str">
        <f t="shared" si="57"/>
        <v/>
      </c>
      <c r="DN50" s="20" t="str">
        <f t="shared" si="58"/>
        <v/>
      </c>
      <c r="DO50">
        <f>INDEX('Calcs-control4'!$AH$86:$AY$156,  'Graph-outputs'!$B50, 'Graph-outputs'!DO$2)</f>
        <v>50.885783537021176</v>
      </c>
      <c r="DP50">
        <f t="shared" si="59"/>
        <v>46</v>
      </c>
      <c r="DQ50">
        <f>INDEX('Calcs-control4'!$AH$170:$AY$240, 'Graph-outputs'!$B50, 'Graph-outputs'!$DB$1)</f>
        <v>0.99997030268502851</v>
      </c>
      <c r="DS50" s="19" t="str">
        <f t="shared" si="60"/>
        <v/>
      </c>
      <c r="DT50" t="str">
        <f t="shared" si="61"/>
        <v/>
      </c>
      <c r="DU50" s="20" t="str">
        <f t="shared" si="62"/>
        <v/>
      </c>
      <c r="DV50">
        <f>INDEX('Calcs-control4'!$G$386:$X$456,  'Graph-outputs'!$B50, 'Graph-outputs'!DV$2)</f>
        <v>29976.248123328933</v>
      </c>
      <c r="DW50">
        <f t="shared" si="63"/>
        <v>46</v>
      </c>
      <c r="DX50">
        <f>INDEX('Calcs-control4'!$G$170:$X$240, 'Graph-outputs'!$B50, 'Graph-outputs'!$DB$1)</f>
        <v>0.99986473642834128</v>
      </c>
      <c r="DZ50" s="19" t="str">
        <f t="shared" si="64"/>
        <v/>
      </c>
      <c r="EA50" t="str">
        <f t="shared" si="65"/>
        <v/>
      </c>
      <c r="EB50" s="20" t="str">
        <f t="shared" si="66"/>
        <v/>
      </c>
      <c r="EC50">
        <f>INDEX('Calcs-control4'!$AH$386:$AY$456,  'Graph-outputs'!$B50, 'Graph-outputs'!EC$2)</f>
        <v>34438.315280876479</v>
      </c>
      <c r="ED50">
        <f t="shared" si="67"/>
        <v>46</v>
      </c>
      <c r="EE50">
        <f>INDEX('Calcs-control4'!$AH$170:$AY$240, 'Graph-outputs'!$B50, 'Graph-outputs'!$DB$1)</f>
        <v>0.99997030268502851</v>
      </c>
    </row>
    <row r="51" spans="1:135" x14ac:dyDescent="0.3">
      <c r="A51">
        <f t="shared" si="0"/>
        <v>47</v>
      </c>
      <c r="B51">
        <v>48</v>
      </c>
      <c r="C51">
        <f>IF(Settings!$M$5=1, 'Graph-outputs'!$J51, 'Graph-outputs'!$Q51)</f>
        <v>73.424209980156519</v>
      </c>
      <c r="E51">
        <f>IF(Settings!$M$5=1, 'Graph-outputs'!$X51, 'Graph-outputs'!$AE51)</f>
        <v>65783.883530234947</v>
      </c>
      <c r="G51" s="19" t="str">
        <f t="shared" si="1"/>
        <v/>
      </c>
      <c r="H51" t="str">
        <f t="shared" si="2"/>
        <v/>
      </c>
      <c r="I51" s="20" t="str">
        <f t="shared" si="3"/>
        <v/>
      </c>
      <c r="J51">
        <f>INDEX('Calcs-control1'!$G$86:$X$156,  'Graph-outputs'!$B51, 'Graph-outputs'!J$2)</f>
        <v>64.020806016132852</v>
      </c>
      <c r="K51">
        <f t="shared" si="4"/>
        <v>47</v>
      </c>
      <c r="L51">
        <f>INDEX('Calcs-control1'!$G$170:$X$240, 'Graph-outputs'!$B51, 'Graph-outputs'!$D$1)</f>
        <v>0.99999942315414503</v>
      </c>
      <c r="N51" s="19" t="str">
        <f t="shared" si="5"/>
        <v/>
      </c>
      <c r="O51" t="str">
        <f t="shared" si="6"/>
        <v/>
      </c>
      <c r="P51" s="20" t="str">
        <f t="shared" si="7"/>
        <v/>
      </c>
      <c r="Q51">
        <f>INDEX('Calcs-control1'!$AH$86:$AY$156,  'Graph-outputs'!$B51, 'Graph-outputs'!Q$2)</f>
        <v>73.424209980156519</v>
      </c>
      <c r="R51">
        <f t="shared" si="8"/>
        <v>47</v>
      </c>
      <c r="S51">
        <f>INDEX('Calcs-control1'!$AH$170:$AY$240, 'Graph-outputs'!$B51, 'Graph-outputs'!$Q$2)</f>
        <v>0.99999993366005724</v>
      </c>
      <c r="U51" s="19" t="str">
        <f t="shared" si="9"/>
        <v/>
      </c>
      <c r="V51" t="str">
        <f t="shared" si="10"/>
        <v/>
      </c>
      <c r="W51" s="20" t="str">
        <f t="shared" si="11"/>
        <v/>
      </c>
      <c r="X51">
        <f>INDEX('Calcs-control1'!$G$386:$X$456,  'Graph-outputs'!$B51, 'Graph-outputs'!X$2)</f>
        <v>57358.964729502994</v>
      </c>
      <c r="Y51">
        <f t="shared" si="12"/>
        <v>47</v>
      </c>
      <c r="Z51">
        <f>INDEX('Calcs-control1'!$G$170:$X$240, 'Graph-outputs'!$B51, 'Graph-outputs'!$J$2)</f>
        <v>0.99999942315414503</v>
      </c>
      <c r="AB51" s="19" t="str">
        <f t="shared" si="13"/>
        <v/>
      </c>
      <c r="AC51" t="str">
        <f t="shared" si="14"/>
        <v/>
      </c>
      <c r="AD51" s="20" t="str">
        <f t="shared" si="15"/>
        <v/>
      </c>
      <c r="AE51">
        <f>INDEX('Calcs-control1'!$AH$386:$AY$456,  'Graph-outputs'!$B51, 'Graph-outputs'!AE$2)</f>
        <v>65783.883530234947</v>
      </c>
      <c r="AF51">
        <f t="shared" si="16"/>
        <v>47</v>
      </c>
      <c r="AG51">
        <f>INDEX('Calcs-control1'!$AH$170:$AY$240, 'Graph-outputs'!$B51, 'Graph-outputs'!$Q$2)</f>
        <v>0.99999993366005724</v>
      </c>
      <c r="AI51">
        <v>48</v>
      </c>
      <c r="AJ51">
        <f t="shared" si="17"/>
        <v>47</v>
      </c>
      <c r="AK51">
        <f>IF(Settings!$M$5=1, 'Graph-outputs'!$AR51, 'Graph-outputs'!$AY51)</f>
        <v>81.94068647962942</v>
      </c>
      <c r="AM51">
        <f>IF(Settings!$M$5=1, 'Graph-outputs'!$BF51, 'Graph-outputs'!$BM51)</f>
        <v>61749.260000979317</v>
      </c>
      <c r="AO51" s="19" t="str">
        <f t="shared" si="18"/>
        <v/>
      </c>
      <c r="AP51" t="str">
        <f t="shared" si="19"/>
        <v/>
      </c>
      <c r="AQ51" s="20" t="str">
        <f t="shared" si="20"/>
        <v/>
      </c>
      <c r="AR51">
        <f>INDEX('Calcs-control2'!$G$86:$Y$156,  'Graph-outputs'!$B51, 'Graph-outputs'!AR$2)</f>
        <v>69.919612761680554</v>
      </c>
      <c r="AS51">
        <f t="shared" si="21"/>
        <v>47</v>
      </c>
      <c r="AT51">
        <f>INDEX('Calcs-control2'!$G$170:$X$240, 'Graph-outputs'!$B51, 'Graph-outputs'!$AL$1)</f>
        <v>0.99999872312564075</v>
      </c>
      <c r="AV51" s="19" t="str">
        <f t="shared" si="22"/>
        <v/>
      </c>
      <c r="AW51" t="str">
        <f t="shared" si="23"/>
        <v/>
      </c>
      <c r="AX51" s="20" t="str">
        <f t="shared" si="24"/>
        <v/>
      </c>
      <c r="AY51">
        <f>INDEX('Calcs-control2'!$AH$86:$AZ$156,  'Graph-outputs'!$B51, 'Graph-outputs'!AY$2)</f>
        <v>81.94068647962942</v>
      </c>
      <c r="AZ51">
        <f t="shared" si="25"/>
        <v>47</v>
      </c>
      <c r="BA51">
        <f>INDEX('Calcs-control2'!$AH$170:$AY$240, 'Graph-outputs'!$B51, 'Graph-outputs'!$AL$1)</f>
        <v>0.9999999195751258</v>
      </c>
      <c r="BC51" s="19" t="str">
        <f t="shared" si="26"/>
        <v/>
      </c>
      <c r="BD51" t="str">
        <f t="shared" si="27"/>
        <v/>
      </c>
      <c r="BE51" s="20" t="str">
        <f t="shared" si="28"/>
        <v/>
      </c>
      <c r="BF51">
        <f>INDEX('Calcs-control2'!$G$386:$X$456,  'Graph-outputs'!$B51, 'Graph-outputs'!BF$2)</f>
        <v>52690.332094862111</v>
      </c>
      <c r="BG51">
        <f t="shared" si="29"/>
        <v>47</v>
      </c>
      <c r="BH51">
        <f>INDEX('Calcs-control2'!$G$170:$X$240, 'Graph-outputs'!$B51, 'Graph-outputs'!$AL$1)</f>
        <v>0.99999872312564075</v>
      </c>
      <c r="BJ51" s="19" t="str">
        <f t="shared" si="30"/>
        <v/>
      </c>
      <c r="BK51" t="str">
        <f t="shared" si="31"/>
        <v/>
      </c>
      <c r="BL51" s="20" t="str">
        <f t="shared" si="32"/>
        <v/>
      </c>
      <c r="BM51">
        <f>INDEX('Calcs-control2'!$AH$386:$AY$456,  'Graph-outputs'!$B51, 'Graph-outputs'!BM$2)</f>
        <v>61749.260000979317</v>
      </c>
      <c r="BN51">
        <f t="shared" si="33"/>
        <v>47</v>
      </c>
      <c r="BO51">
        <f>INDEX('Calcs-control2'!$AH$170:$AY$240, 'Graph-outputs'!$B51, 'Graph-outputs'!$AL$1)</f>
        <v>0.9999999195751258</v>
      </c>
      <c r="BQ51">
        <v>48</v>
      </c>
      <c r="BR51">
        <f t="shared" si="34"/>
        <v>47</v>
      </c>
      <c r="BS51">
        <f>IF(Settings!$M$5=1, 'Graph-outputs'!$BZ51, 'Graph-outputs'!$CG51)</f>
        <v>29.462440286580478</v>
      </c>
      <c r="BU51">
        <f>IF(Settings!$M$5=1, 'Graph-outputs'!$CN51, 'Graph-outputs'!$CU51)</f>
        <v>3535.4928343896572</v>
      </c>
      <c r="BW51" s="19" t="str">
        <f t="shared" si="35"/>
        <v/>
      </c>
      <c r="BX51" t="str">
        <f t="shared" si="36"/>
        <v/>
      </c>
      <c r="BY51" s="20" t="str">
        <f t="shared" si="37"/>
        <v/>
      </c>
      <c r="BZ51">
        <f>INDEX('Calcs-control3'!$G$86:$Y$156,  'Graph-outputs'!$B51, 'Graph-outputs'!BZ$2)</f>
        <v>26.21497208314381</v>
      </c>
      <c r="CA51">
        <f t="shared" si="38"/>
        <v>47</v>
      </c>
      <c r="CB51">
        <f>INDEX('Calcs-control3'!$G$170:$X$240, 'Graph-outputs'!$B51, 'Graph-outputs'!$BT$1)</f>
        <v>0</v>
      </c>
      <c r="CD51" s="19" t="str">
        <f t="shared" si="39"/>
        <v/>
      </c>
      <c r="CE51" t="str">
        <f t="shared" si="40"/>
        <v/>
      </c>
      <c r="CF51" s="20" t="str">
        <f t="shared" si="41"/>
        <v/>
      </c>
      <c r="CG51">
        <f>INDEX('Calcs-control3'!$AH$86:$AZ$156,  'Graph-outputs'!$B51, 'Graph-outputs'!CG$2)</f>
        <v>29.462440286580478</v>
      </c>
      <c r="CH51">
        <f t="shared" si="42"/>
        <v>47</v>
      </c>
      <c r="CI51">
        <f>INDEX('Calcs-control3'!$AH$170:$AY$240, 'Graph-outputs'!$B51, 'Graph-outputs'!$BT$1)</f>
        <v>0</v>
      </c>
      <c r="CK51" s="19" t="str">
        <f t="shared" si="43"/>
        <v/>
      </c>
      <c r="CL51" t="str">
        <f t="shared" si="44"/>
        <v/>
      </c>
      <c r="CM51" s="20" t="str">
        <f t="shared" si="45"/>
        <v/>
      </c>
      <c r="CN51">
        <f>INDEX('Calcs-control3'!$G$386:$X$456,  'Graph-outputs'!$B51, 'Graph-outputs'!CN$2)</f>
        <v>3145.7966499772569</v>
      </c>
      <c r="CO51">
        <f t="shared" si="46"/>
        <v>47</v>
      </c>
      <c r="CP51">
        <f>INDEX('Calcs-control3'!$G$170:$X$240, 'Graph-outputs'!$B51, 'Graph-outputs'!$BT$1)</f>
        <v>0</v>
      </c>
      <c r="CR51" s="19" t="str">
        <f t="shared" si="47"/>
        <v/>
      </c>
      <c r="CS51" t="str">
        <f t="shared" si="48"/>
        <v/>
      </c>
      <c r="CT51" s="20" t="str">
        <f t="shared" si="49"/>
        <v/>
      </c>
      <c r="CU51">
        <f>INDEX('Calcs-control3'!$AH$386:$AY$456,  'Graph-outputs'!$B51, 'Graph-outputs'!CU$2)</f>
        <v>3535.4928343896572</v>
      </c>
      <c r="CV51">
        <f t="shared" si="50"/>
        <v>47</v>
      </c>
      <c r="CW51">
        <f>INDEX('Calcs-control3'!$AH$170:$AY$240, 'Graph-outputs'!$B51, 'Graph-outputs'!$BT$1)</f>
        <v>0</v>
      </c>
      <c r="CY51">
        <v>48</v>
      </c>
      <c r="CZ51">
        <f t="shared" si="51"/>
        <v>47</v>
      </c>
      <c r="DA51">
        <f>IF(Settings!$M$5=1, 'Graph-outputs'!$DH51, 'Graph-outputs'!$DO51)</f>
        <v>51.598543501422256</v>
      </c>
      <c r="DC51">
        <f>IF(Settings!$M$5=1, 'Graph-outputs'!$DV51, 'Graph-outputs'!$EC51)</f>
        <v>34920.730798395904</v>
      </c>
      <c r="DE51" s="19" t="str">
        <f t="shared" si="52"/>
        <v/>
      </c>
      <c r="DF51" t="str">
        <f t="shared" si="53"/>
        <v/>
      </c>
      <c r="DG51" s="20" t="str">
        <f t="shared" si="54"/>
        <v/>
      </c>
      <c r="DH51">
        <f>INDEX('Calcs-control4'!$G$86:$X$156,  'Graph-outputs'!$B51, 'Graph-outputs'!DH$2)</f>
        <v>44.990342355911096</v>
      </c>
      <c r="DI51">
        <f t="shared" si="55"/>
        <v>47</v>
      </c>
      <c r="DJ51">
        <f>INDEX('Calcs-control4'!$G$170:$X$240, 'Graph-outputs'!$B51, 'Graph-outputs'!$DB$1)</f>
        <v>0.99988476101431933</v>
      </c>
      <c r="DL51" s="19" t="str">
        <f t="shared" si="56"/>
        <v/>
      </c>
      <c r="DM51" t="str">
        <f t="shared" si="57"/>
        <v/>
      </c>
      <c r="DN51" s="20" t="str">
        <f t="shared" si="58"/>
        <v/>
      </c>
      <c r="DO51">
        <f>INDEX('Calcs-control4'!$AH$86:$AY$156,  'Graph-outputs'!$B51, 'Graph-outputs'!DO$2)</f>
        <v>51.598543501422256</v>
      </c>
      <c r="DP51">
        <f t="shared" si="59"/>
        <v>47</v>
      </c>
      <c r="DQ51">
        <f>INDEX('Calcs-control4'!$AH$170:$AY$240, 'Graph-outputs'!$B51, 'Graph-outputs'!$DB$1)</f>
        <v>0.99997479299719727</v>
      </c>
      <c r="DS51" s="19" t="str">
        <f t="shared" si="60"/>
        <v/>
      </c>
      <c r="DT51" t="str">
        <f t="shared" si="61"/>
        <v/>
      </c>
      <c r="DU51" s="20" t="str">
        <f t="shared" si="62"/>
        <v/>
      </c>
      <c r="DV51">
        <f>INDEX('Calcs-control4'!$G$386:$X$456,  'Graph-outputs'!$B51, 'Graph-outputs'!DV$2)</f>
        <v>30447.817375879247</v>
      </c>
      <c r="DW51">
        <f t="shared" si="63"/>
        <v>47</v>
      </c>
      <c r="DX51">
        <f>INDEX('Calcs-control4'!$G$170:$X$240, 'Graph-outputs'!$B51, 'Graph-outputs'!$DB$1)</f>
        <v>0.99988476101431933</v>
      </c>
      <c r="DZ51" s="19" t="str">
        <f t="shared" si="64"/>
        <v/>
      </c>
      <c r="EA51" t="str">
        <f t="shared" si="65"/>
        <v/>
      </c>
      <c r="EB51" s="20" t="str">
        <f t="shared" si="66"/>
        <v/>
      </c>
      <c r="EC51">
        <f>INDEX('Calcs-control4'!$AH$386:$AY$456,  'Graph-outputs'!$B51, 'Graph-outputs'!EC$2)</f>
        <v>34920.730798395904</v>
      </c>
      <c r="ED51">
        <f t="shared" si="67"/>
        <v>47</v>
      </c>
      <c r="EE51">
        <f>INDEX('Calcs-control4'!$AH$170:$AY$240, 'Graph-outputs'!$B51, 'Graph-outputs'!$DB$1)</f>
        <v>0.99997479299719727</v>
      </c>
    </row>
    <row r="52" spans="1:135" x14ac:dyDescent="0.3">
      <c r="A52">
        <f t="shared" si="0"/>
        <v>48</v>
      </c>
      <c r="B52">
        <v>49</v>
      </c>
      <c r="C52">
        <f>IF(Settings!$M$5=1, 'Graph-outputs'!$J52, 'Graph-outputs'!$Q52)</f>
        <v>74.329838171930461</v>
      </c>
      <c r="E52">
        <f>IF(Settings!$M$5=1, 'Graph-outputs'!$X52, 'Graph-outputs'!$AE52)</f>
        <v>66595.274702768918</v>
      </c>
      <c r="G52" s="19" t="str">
        <f t="shared" si="1"/>
        <v/>
      </c>
      <c r="H52" t="str">
        <f t="shared" si="2"/>
        <v/>
      </c>
      <c r="I52" s="20" t="str">
        <f t="shared" si="3"/>
        <v/>
      </c>
      <c r="J52">
        <f>INDEX('Calcs-control1'!$G$86:$X$156,  'Graph-outputs'!$B52, 'Graph-outputs'!J$2)</f>
        <v>64.989423097599982</v>
      </c>
      <c r="K52">
        <f t="shared" si="4"/>
        <v>48</v>
      </c>
      <c r="L52">
        <f>INDEX('Calcs-control1'!$G$170:$X$240, 'Graph-outputs'!$B52, 'Graph-outputs'!$D$1)</f>
        <v>0.99999953835640554</v>
      </c>
      <c r="N52" s="19" t="str">
        <f t="shared" si="5"/>
        <v/>
      </c>
      <c r="O52" t="str">
        <f t="shared" si="6"/>
        <v/>
      </c>
      <c r="P52" s="20" t="str">
        <f t="shared" si="7"/>
        <v/>
      </c>
      <c r="Q52">
        <f>INDEX('Calcs-control1'!$AH$86:$AY$156,  'Graph-outputs'!$B52, 'Graph-outputs'!Q$2)</f>
        <v>74.329838171930461</v>
      </c>
      <c r="R52">
        <f t="shared" si="8"/>
        <v>48</v>
      </c>
      <c r="S52">
        <f>INDEX('Calcs-control1'!$AH$170:$AY$240, 'Graph-outputs'!$B52, 'Graph-outputs'!$Q$2)</f>
        <v>0.99999994613409671</v>
      </c>
      <c r="U52" s="19" t="str">
        <f t="shared" si="9"/>
        <v/>
      </c>
      <c r="V52" t="str">
        <f t="shared" si="10"/>
        <v/>
      </c>
      <c r="W52" s="20" t="str">
        <f t="shared" si="11"/>
        <v/>
      </c>
      <c r="X52">
        <f>INDEX('Calcs-control1'!$G$386:$X$456,  'Graph-outputs'!$B52, 'Graph-outputs'!X$2)</f>
        <v>58226.791792393655</v>
      </c>
      <c r="Y52">
        <f t="shared" si="12"/>
        <v>48</v>
      </c>
      <c r="Z52">
        <f>INDEX('Calcs-control1'!$G$170:$X$240, 'Graph-outputs'!$B52, 'Graph-outputs'!$J$2)</f>
        <v>0.99999953835640554</v>
      </c>
      <c r="AB52" s="19" t="str">
        <f t="shared" si="13"/>
        <v/>
      </c>
      <c r="AC52" t="str">
        <f t="shared" si="14"/>
        <v/>
      </c>
      <c r="AD52" s="20" t="str">
        <f t="shared" si="15"/>
        <v/>
      </c>
      <c r="AE52">
        <f>INDEX('Calcs-control1'!$AH$386:$AY$456,  'Graph-outputs'!$B52, 'Graph-outputs'!AE$2)</f>
        <v>66595.274702768918</v>
      </c>
      <c r="AF52">
        <f t="shared" si="16"/>
        <v>48</v>
      </c>
      <c r="AG52">
        <f>INDEX('Calcs-control1'!$AH$170:$AY$240, 'Graph-outputs'!$B52, 'Graph-outputs'!$Q$2)</f>
        <v>0.99999994613409671</v>
      </c>
      <c r="AI52">
        <v>49</v>
      </c>
      <c r="AJ52">
        <f t="shared" si="17"/>
        <v>48</v>
      </c>
      <c r="AK52">
        <f>IF(Settings!$M$5=1, 'Graph-outputs'!$AR52, 'Graph-outputs'!$AY52)</f>
        <v>83.018065359804723</v>
      </c>
      <c r="AM52">
        <f>IF(Settings!$M$5=1, 'Graph-outputs'!$BF52, 'Graph-outputs'!$BM52)</f>
        <v>62561.156909296325</v>
      </c>
      <c r="AO52" s="19" t="str">
        <f t="shared" si="18"/>
        <v/>
      </c>
      <c r="AP52" t="str">
        <f t="shared" si="19"/>
        <v/>
      </c>
      <c r="AQ52" s="20" t="str">
        <f t="shared" si="20"/>
        <v/>
      </c>
      <c r="AR52">
        <f>INDEX('Calcs-control2'!$G$86:$Y$156,  'Graph-outputs'!$B52, 'Graph-outputs'!AR$2)</f>
        <v>71.218042020362702</v>
      </c>
      <c r="AS52">
        <f t="shared" si="21"/>
        <v>48</v>
      </c>
      <c r="AT52">
        <f>INDEX('Calcs-control2'!$G$170:$X$240, 'Graph-outputs'!$B52, 'Graph-outputs'!$AL$1)</f>
        <v>0.99999905277966328</v>
      </c>
      <c r="AV52" s="19" t="str">
        <f t="shared" si="22"/>
        <v/>
      </c>
      <c r="AW52" t="str">
        <f t="shared" si="23"/>
        <v/>
      </c>
      <c r="AX52" s="20" t="str">
        <f t="shared" si="24"/>
        <v/>
      </c>
      <c r="AY52">
        <f>INDEX('Calcs-control2'!$AH$86:$AZ$156,  'Graph-outputs'!$B52, 'Graph-outputs'!AY$2)</f>
        <v>83.018065359804723</v>
      </c>
      <c r="AZ52">
        <f t="shared" si="25"/>
        <v>48</v>
      </c>
      <c r="BA52">
        <f>INDEX('Calcs-control2'!$AH$170:$AY$240, 'Graph-outputs'!$B52, 'Graph-outputs'!$AL$1)</f>
        <v>0.99999993722691705</v>
      </c>
      <c r="BC52" s="19" t="str">
        <f t="shared" si="26"/>
        <v/>
      </c>
      <c r="BD52" t="str">
        <f t="shared" si="27"/>
        <v/>
      </c>
      <c r="BE52" s="20" t="str">
        <f t="shared" si="28"/>
        <v/>
      </c>
      <c r="BF52">
        <f>INDEX('Calcs-control2'!$G$386:$X$456,  'Graph-outputs'!$B52, 'Graph-outputs'!BF$2)</f>
        <v>53668.816277846126</v>
      </c>
      <c r="BG52">
        <f t="shared" si="29"/>
        <v>48</v>
      </c>
      <c r="BH52">
        <f>INDEX('Calcs-control2'!$G$170:$X$240, 'Graph-outputs'!$B52, 'Graph-outputs'!$AL$1)</f>
        <v>0.99999905277966328</v>
      </c>
      <c r="BJ52" s="19" t="str">
        <f t="shared" si="30"/>
        <v/>
      </c>
      <c r="BK52" t="str">
        <f t="shared" si="31"/>
        <v/>
      </c>
      <c r="BL52" s="20" t="str">
        <f t="shared" si="32"/>
        <v/>
      </c>
      <c r="BM52">
        <f>INDEX('Calcs-control2'!$AH$386:$AY$456,  'Graph-outputs'!$B52, 'Graph-outputs'!BM$2)</f>
        <v>62561.156909296325</v>
      </c>
      <c r="BN52">
        <f t="shared" si="33"/>
        <v>48</v>
      </c>
      <c r="BO52">
        <f>INDEX('Calcs-control2'!$AH$170:$AY$240, 'Graph-outputs'!$B52, 'Graph-outputs'!$AL$1)</f>
        <v>0.99999993722691705</v>
      </c>
      <c r="BQ52">
        <v>49</v>
      </c>
      <c r="BR52">
        <f t="shared" si="34"/>
        <v>48</v>
      </c>
      <c r="BS52">
        <f>IF(Settings!$M$5=1, 'Graph-outputs'!$BZ52, 'Graph-outputs'!$CG52)</f>
        <v>29.767681530393133</v>
      </c>
      <c r="BU52">
        <f>IF(Settings!$M$5=1, 'Graph-outputs'!$CN52, 'Graph-outputs'!$CU52)</f>
        <v>3572.121783647176</v>
      </c>
      <c r="BW52" s="19" t="str">
        <f t="shared" si="35"/>
        <v/>
      </c>
      <c r="BX52" t="str">
        <f t="shared" si="36"/>
        <v/>
      </c>
      <c r="BY52" s="20" t="str">
        <f t="shared" si="37"/>
        <v/>
      </c>
      <c r="BZ52">
        <f>INDEX('Calcs-control3'!$G$86:$Y$156,  'Graph-outputs'!$B52, 'Graph-outputs'!BZ$2)</f>
        <v>26.555794436402753</v>
      </c>
      <c r="CA52">
        <f t="shared" si="38"/>
        <v>48</v>
      </c>
      <c r="CB52">
        <f>INDEX('Calcs-control3'!$G$170:$X$240, 'Graph-outputs'!$B52, 'Graph-outputs'!$BT$1)</f>
        <v>0</v>
      </c>
      <c r="CD52" s="19" t="str">
        <f t="shared" si="39"/>
        <v/>
      </c>
      <c r="CE52" t="str">
        <f t="shared" si="40"/>
        <v/>
      </c>
      <c r="CF52" s="20" t="str">
        <f t="shared" si="41"/>
        <v/>
      </c>
      <c r="CG52">
        <f>INDEX('Calcs-control3'!$AH$86:$AZ$156,  'Graph-outputs'!$B52, 'Graph-outputs'!CG$2)</f>
        <v>29.767681530393133</v>
      </c>
      <c r="CH52">
        <f t="shared" si="42"/>
        <v>48</v>
      </c>
      <c r="CI52">
        <f>INDEX('Calcs-control3'!$AH$170:$AY$240, 'Graph-outputs'!$B52, 'Graph-outputs'!$BT$1)</f>
        <v>0</v>
      </c>
      <c r="CK52" s="19" t="str">
        <f t="shared" si="43"/>
        <v/>
      </c>
      <c r="CL52" t="str">
        <f t="shared" si="44"/>
        <v/>
      </c>
      <c r="CM52" s="20" t="str">
        <f t="shared" si="45"/>
        <v/>
      </c>
      <c r="CN52">
        <f>INDEX('Calcs-control3'!$G$386:$X$456,  'Graph-outputs'!$B52, 'Graph-outputs'!CN$2)</f>
        <v>3186.6953323683301</v>
      </c>
      <c r="CO52">
        <f t="shared" si="46"/>
        <v>48</v>
      </c>
      <c r="CP52">
        <f>INDEX('Calcs-control3'!$G$170:$X$240, 'Graph-outputs'!$B52, 'Graph-outputs'!$BT$1)</f>
        <v>0</v>
      </c>
      <c r="CR52" s="19" t="str">
        <f t="shared" si="47"/>
        <v/>
      </c>
      <c r="CS52" t="str">
        <f t="shared" si="48"/>
        <v/>
      </c>
      <c r="CT52" s="20" t="str">
        <f t="shared" si="49"/>
        <v/>
      </c>
      <c r="CU52">
        <f>INDEX('Calcs-control3'!$AH$386:$AY$456,  'Graph-outputs'!$B52, 'Graph-outputs'!CU$2)</f>
        <v>3572.121783647176</v>
      </c>
      <c r="CV52">
        <f t="shared" si="50"/>
        <v>48</v>
      </c>
      <c r="CW52">
        <f>INDEX('Calcs-control3'!$AH$170:$AY$240, 'Graph-outputs'!$B52, 'Graph-outputs'!$BT$1)</f>
        <v>0</v>
      </c>
      <c r="CY52">
        <v>49</v>
      </c>
      <c r="CZ52">
        <f t="shared" si="51"/>
        <v>48</v>
      </c>
      <c r="DA52">
        <f>IF(Settings!$M$5=1, 'Graph-outputs'!$DH52, 'Graph-outputs'!$DO52)</f>
        <v>52.234969765484081</v>
      </c>
      <c r="DC52">
        <f>IF(Settings!$M$5=1, 'Graph-outputs'!$DV52, 'Graph-outputs'!$EC52)</f>
        <v>35351.477713309963</v>
      </c>
      <c r="DE52" s="19" t="str">
        <f t="shared" si="52"/>
        <v/>
      </c>
      <c r="DF52" t="str">
        <f t="shared" si="53"/>
        <v/>
      </c>
      <c r="DG52" s="20" t="str">
        <f t="shared" si="54"/>
        <v/>
      </c>
      <c r="DH52">
        <f>INDEX('Calcs-control4'!$G$86:$X$156,  'Graph-outputs'!$B52, 'Graph-outputs'!DH$2)</f>
        <v>45.671033787631096</v>
      </c>
      <c r="DI52">
        <f t="shared" si="55"/>
        <v>48</v>
      </c>
      <c r="DJ52">
        <f>INDEX('Calcs-control4'!$G$170:$X$240, 'Graph-outputs'!$B52, 'Graph-outputs'!$DB$1)</f>
        <v>0.99990146132811641</v>
      </c>
      <c r="DL52" s="19" t="str">
        <f t="shared" si="56"/>
        <v/>
      </c>
      <c r="DM52" t="str">
        <f t="shared" si="57"/>
        <v/>
      </c>
      <c r="DN52" s="20" t="str">
        <f t="shared" si="58"/>
        <v/>
      </c>
      <c r="DO52">
        <f>INDEX('Calcs-control4'!$AH$86:$AY$156,  'Graph-outputs'!$B52, 'Graph-outputs'!DO$2)</f>
        <v>52.234969765484081</v>
      </c>
      <c r="DP52">
        <f t="shared" si="59"/>
        <v>48</v>
      </c>
      <c r="DQ52">
        <f>INDEX('Calcs-control4'!$AH$170:$AY$240, 'Graph-outputs'!$B52, 'Graph-outputs'!$DB$1)</f>
        <v>0.99997822540759285</v>
      </c>
      <c r="DS52" s="19" t="str">
        <f t="shared" si="60"/>
        <v/>
      </c>
      <c r="DT52" t="str">
        <f t="shared" si="61"/>
        <v/>
      </c>
      <c r="DU52" s="20" t="str">
        <f t="shared" si="62"/>
        <v/>
      </c>
      <c r="DV52">
        <f>INDEX('Calcs-control4'!$G$386:$X$456,  'Graph-outputs'!$B52, 'Graph-outputs'!DV$2)</f>
        <v>30908.603412753786</v>
      </c>
      <c r="DW52">
        <f t="shared" si="63"/>
        <v>48</v>
      </c>
      <c r="DX52">
        <f>INDEX('Calcs-control4'!$G$170:$X$240, 'Graph-outputs'!$B52, 'Graph-outputs'!$DB$1)</f>
        <v>0.99990146132811641</v>
      </c>
      <c r="DZ52" s="19" t="str">
        <f t="shared" si="64"/>
        <v/>
      </c>
      <c r="EA52" t="str">
        <f t="shared" si="65"/>
        <v/>
      </c>
      <c r="EB52" s="20" t="str">
        <f t="shared" si="66"/>
        <v/>
      </c>
      <c r="EC52">
        <f>INDEX('Calcs-control4'!$AH$386:$AY$456,  'Graph-outputs'!$B52, 'Graph-outputs'!EC$2)</f>
        <v>35351.477713309963</v>
      </c>
      <c r="ED52">
        <f t="shared" si="67"/>
        <v>48</v>
      </c>
      <c r="EE52">
        <f>INDEX('Calcs-control4'!$AH$170:$AY$240, 'Graph-outputs'!$B52, 'Graph-outputs'!$DB$1)</f>
        <v>0.99997822540759285</v>
      </c>
    </row>
    <row r="53" spans="1:135" x14ac:dyDescent="0.3">
      <c r="A53">
        <f t="shared" si="0"/>
        <v>49</v>
      </c>
      <c r="B53">
        <v>50</v>
      </c>
      <c r="C53">
        <f>IF(Settings!$M$5=1, 'Graph-outputs'!$J53, 'Graph-outputs'!$Q53)</f>
        <v>75.140343184427962</v>
      </c>
      <c r="E53">
        <f>IF(Settings!$M$5=1, 'Graph-outputs'!$X53, 'Graph-outputs'!$AE53)</f>
        <v>67321.440904157222</v>
      </c>
      <c r="G53" s="19" t="str">
        <f t="shared" si="1"/>
        <v/>
      </c>
      <c r="H53" t="str">
        <f t="shared" si="2"/>
        <v/>
      </c>
      <c r="I53" s="20" t="str">
        <f t="shared" si="3"/>
        <v/>
      </c>
      <c r="J53">
        <f>INDEX('Calcs-control1'!$G$86:$X$156,  'Graph-outputs'!$B53, 'Graph-outputs'!J$2)</f>
        <v>65.93574337920117</v>
      </c>
      <c r="K53">
        <f t="shared" si="4"/>
        <v>49</v>
      </c>
      <c r="L53">
        <f>INDEX('Calcs-control1'!$G$170:$X$240, 'Graph-outputs'!$B53, 'Graph-outputs'!$D$1)</f>
        <v>0.99999962865205205</v>
      </c>
      <c r="N53" s="19" t="str">
        <f t="shared" si="5"/>
        <v/>
      </c>
      <c r="O53" t="str">
        <f t="shared" si="6"/>
        <v/>
      </c>
      <c r="P53" s="20" t="str">
        <f t="shared" si="7"/>
        <v/>
      </c>
      <c r="Q53">
        <f>INDEX('Calcs-control1'!$AH$86:$AY$156,  'Graph-outputs'!$B53, 'Graph-outputs'!Q$2)</f>
        <v>75.140343184427962</v>
      </c>
      <c r="R53">
        <f t="shared" si="8"/>
        <v>49</v>
      </c>
      <c r="S53">
        <f>INDEX('Calcs-control1'!$AH$170:$AY$240, 'Graph-outputs'!$B53, 'Graph-outputs'!$Q$2)</f>
        <v>0.99999995529517072</v>
      </c>
      <c r="U53" s="19" t="str">
        <f t="shared" si="9"/>
        <v/>
      </c>
      <c r="V53" t="str">
        <f t="shared" si="10"/>
        <v/>
      </c>
      <c r="W53" s="20" t="str">
        <f t="shared" si="11"/>
        <v/>
      </c>
      <c r="X53">
        <f>INDEX('Calcs-control1'!$G$386:$X$456,  'Graph-outputs'!$B53, 'Graph-outputs'!X$2)</f>
        <v>59074.641861561569</v>
      </c>
      <c r="Y53">
        <f t="shared" si="12"/>
        <v>49</v>
      </c>
      <c r="Z53">
        <f>INDEX('Calcs-control1'!$G$170:$X$240, 'Graph-outputs'!$B53, 'Graph-outputs'!$J$2)</f>
        <v>0.99999962865205205</v>
      </c>
      <c r="AB53" s="19" t="str">
        <f t="shared" si="13"/>
        <v/>
      </c>
      <c r="AC53" t="str">
        <f t="shared" si="14"/>
        <v/>
      </c>
      <c r="AD53" s="20" t="str">
        <f t="shared" si="15"/>
        <v/>
      </c>
      <c r="AE53">
        <f>INDEX('Calcs-control1'!$AH$386:$AY$456,  'Graph-outputs'!$B53, 'Graph-outputs'!AE$2)</f>
        <v>67321.440904157222</v>
      </c>
      <c r="AF53">
        <f t="shared" si="16"/>
        <v>49</v>
      </c>
      <c r="AG53">
        <f>INDEX('Calcs-control1'!$AH$170:$AY$240, 'Graph-outputs'!$B53, 'Graph-outputs'!$Q$2)</f>
        <v>0.99999995529517072</v>
      </c>
      <c r="AI53">
        <v>50</v>
      </c>
      <c r="AJ53">
        <f t="shared" si="17"/>
        <v>49</v>
      </c>
      <c r="AK53">
        <f>IF(Settings!$M$5=1, 'Graph-outputs'!$AR53, 'Graph-outputs'!$AY53)</f>
        <v>83.968229697519575</v>
      </c>
      <c r="AM53">
        <f>IF(Settings!$M$5=1, 'Graph-outputs'!$BF53, 'Graph-outputs'!$BM53)</f>
        <v>63277.186722801394</v>
      </c>
      <c r="AO53" s="19" t="str">
        <f t="shared" si="18"/>
        <v/>
      </c>
      <c r="AP53" t="str">
        <f t="shared" si="19"/>
        <v/>
      </c>
      <c r="AQ53" s="20" t="str">
        <f t="shared" si="20"/>
        <v/>
      </c>
      <c r="AR53">
        <f>INDEX('Calcs-control2'!$G$86:$Y$156,  'Graph-outputs'!$B53, 'Graph-outputs'!AR$2)</f>
        <v>72.47503126580213</v>
      </c>
      <c r="AS53">
        <f t="shared" si="21"/>
        <v>49</v>
      </c>
      <c r="AT53">
        <f>INDEX('Calcs-control2'!$G$170:$X$240, 'Graph-outputs'!$B53, 'Graph-outputs'!$AL$1)</f>
        <v>0.99999929059669035</v>
      </c>
      <c r="AV53" s="19" t="str">
        <f t="shared" si="22"/>
        <v/>
      </c>
      <c r="AW53" t="str">
        <f t="shared" si="23"/>
        <v/>
      </c>
      <c r="AX53" s="20" t="str">
        <f t="shared" si="24"/>
        <v/>
      </c>
      <c r="AY53">
        <f>INDEX('Calcs-control2'!$AH$86:$AZ$156,  'Graph-outputs'!$B53, 'Graph-outputs'!AY$2)</f>
        <v>83.968229697519575</v>
      </c>
      <c r="AZ53">
        <f t="shared" si="25"/>
        <v>49</v>
      </c>
      <c r="BA53">
        <f>INDEX('Calcs-control2'!$AH$170:$AY$240, 'Graph-outputs'!$B53, 'Graph-outputs'!$AL$1)</f>
        <v>0.99999994954970628</v>
      </c>
      <c r="BC53" s="19" t="str">
        <f t="shared" si="26"/>
        <v/>
      </c>
      <c r="BD53" t="str">
        <f t="shared" si="27"/>
        <v/>
      </c>
      <c r="BE53" s="20" t="str">
        <f t="shared" si="28"/>
        <v/>
      </c>
      <c r="BF53">
        <f>INDEX('Calcs-control2'!$G$386:$X$456,  'Graph-outputs'!$B53, 'Graph-outputs'!BF$2)</f>
        <v>54616.069901370589</v>
      </c>
      <c r="BG53">
        <f t="shared" si="29"/>
        <v>49</v>
      </c>
      <c r="BH53">
        <f>INDEX('Calcs-control2'!$G$170:$X$240, 'Graph-outputs'!$B53, 'Graph-outputs'!$AL$1)</f>
        <v>0.99999929059669035</v>
      </c>
      <c r="BJ53" s="19" t="str">
        <f t="shared" si="30"/>
        <v/>
      </c>
      <c r="BK53" t="str">
        <f t="shared" si="31"/>
        <v/>
      </c>
      <c r="BL53" s="20" t="str">
        <f t="shared" si="32"/>
        <v/>
      </c>
      <c r="BM53">
        <f>INDEX('Calcs-control2'!$AH$386:$AY$456,  'Graph-outputs'!$B53, 'Graph-outputs'!BM$2)</f>
        <v>63277.186722801394</v>
      </c>
      <c r="BN53">
        <f t="shared" si="33"/>
        <v>49</v>
      </c>
      <c r="BO53">
        <f>INDEX('Calcs-control2'!$AH$170:$AY$240, 'Graph-outputs'!$B53, 'Graph-outputs'!$AL$1)</f>
        <v>0.99999994954970628</v>
      </c>
      <c r="BQ53">
        <v>50</v>
      </c>
      <c r="BR53">
        <f t="shared" si="34"/>
        <v>49</v>
      </c>
      <c r="BS53">
        <f>IF(Settings!$M$5=1, 'Graph-outputs'!$BZ53, 'Graph-outputs'!$CG53)</f>
        <v>30.039673637854499</v>
      </c>
      <c r="BU53">
        <f>IF(Settings!$M$5=1, 'Graph-outputs'!$CN53, 'Graph-outputs'!$CU53)</f>
        <v>3604.7608365425399</v>
      </c>
      <c r="BW53" s="19" t="str">
        <f t="shared" si="35"/>
        <v/>
      </c>
      <c r="BX53" t="str">
        <f t="shared" si="36"/>
        <v/>
      </c>
      <c r="BY53" s="20" t="str">
        <f t="shared" si="37"/>
        <v/>
      </c>
      <c r="BZ53">
        <f>INDEX('Calcs-control3'!$G$86:$Y$156,  'Graph-outputs'!$B53, 'Graph-outputs'!BZ$2)</f>
        <v>26.887410986920848</v>
      </c>
      <c r="CA53">
        <f t="shared" si="38"/>
        <v>49</v>
      </c>
      <c r="CB53">
        <f>INDEX('Calcs-control3'!$G$170:$X$240, 'Graph-outputs'!$B53, 'Graph-outputs'!$BT$1)</f>
        <v>0</v>
      </c>
      <c r="CD53" s="19" t="str">
        <f t="shared" si="39"/>
        <v/>
      </c>
      <c r="CE53" t="str">
        <f t="shared" si="40"/>
        <v/>
      </c>
      <c r="CF53" s="20" t="str">
        <f t="shared" si="41"/>
        <v/>
      </c>
      <c r="CG53">
        <f>INDEX('Calcs-control3'!$AH$86:$AZ$156,  'Graph-outputs'!$B53, 'Graph-outputs'!CG$2)</f>
        <v>30.039673637854499</v>
      </c>
      <c r="CH53">
        <f t="shared" si="42"/>
        <v>49</v>
      </c>
      <c r="CI53">
        <f>INDEX('Calcs-control3'!$AH$170:$AY$240, 'Graph-outputs'!$B53, 'Graph-outputs'!$BT$1)</f>
        <v>0</v>
      </c>
      <c r="CK53" s="19" t="str">
        <f t="shared" si="43"/>
        <v/>
      </c>
      <c r="CL53" t="str">
        <f t="shared" si="44"/>
        <v/>
      </c>
      <c r="CM53" s="20" t="str">
        <f t="shared" si="45"/>
        <v/>
      </c>
      <c r="CN53">
        <f>INDEX('Calcs-control3'!$G$386:$X$456,  'Graph-outputs'!$B53, 'Graph-outputs'!CN$2)</f>
        <v>3226.489318430502</v>
      </c>
      <c r="CO53">
        <f t="shared" si="46"/>
        <v>49</v>
      </c>
      <c r="CP53">
        <f>INDEX('Calcs-control3'!$G$170:$X$240, 'Graph-outputs'!$B53, 'Graph-outputs'!$BT$1)</f>
        <v>0</v>
      </c>
      <c r="CR53" s="19" t="str">
        <f t="shared" si="47"/>
        <v/>
      </c>
      <c r="CS53" t="str">
        <f t="shared" si="48"/>
        <v/>
      </c>
      <c r="CT53" s="20" t="str">
        <f t="shared" si="49"/>
        <v/>
      </c>
      <c r="CU53">
        <f>INDEX('Calcs-control3'!$AH$386:$AY$456,  'Graph-outputs'!$B53, 'Graph-outputs'!CU$2)</f>
        <v>3604.7608365425399</v>
      </c>
      <c r="CV53">
        <f t="shared" si="50"/>
        <v>49</v>
      </c>
      <c r="CW53">
        <f>INDEX('Calcs-control3'!$AH$170:$AY$240, 'Graph-outputs'!$B53, 'Graph-outputs'!$BT$1)</f>
        <v>0</v>
      </c>
      <c r="CY53">
        <v>50</v>
      </c>
      <c r="CZ53">
        <f t="shared" si="51"/>
        <v>49</v>
      </c>
      <c r="DA53">
        <f>IF(Settings!$M$5=1, 'Graph-outputs'!$DH53, 'Graph-outputs'!$DO53)</f>
        <v>52.8045486299591</v>
      </c>
      <c r="DC53">
        <f>IF(Settings!$M$5=1, 'Graph-outputs'!$DV53, 'Graph-outputs'!$EC53)</f>
        <v>35736.978174660297</v>
      </c>
      <c r="DE53" s="19" t="str">
        <f t="shared" si="52"/>
        <v/>
      </c>
      <c r="DF53" t="str">
        <f t="shared" si="53"/>
        <v/>
      </c>
      <c r="DG53" s="20" t="str">
        <f t="shared" si="54"/>
        <v/>
      </c>
      <c r="DH53">
        <f>INDEX('Calcs-control4'!$G$86:$X$156,  'Graph-outputs'!$B53, 'Graph-outputs'!DH$2)</f>
        <v>46.336056240438872</v>
      </c>
      <c r="DI53">
        <f t="shared" si="55"/>
        <v>49</v>
      </c>
      <c r="DJ53">
        <f>INDEX('Calcs-control4'!$G$170:$X$240, 'Graph-outputs'!$B53, 'Graph-outputs'!$DB$1)</f>
        <v>0.99991543724555054</v>
      </c>
      <c r="DL53" s="19" t="str">
        <f t="shared" si="56"/>
        <v/>
      </c>
      <c r="DM53" t="str">
        <f t="shared" si="57"/>
        <v/>
      </c>
      <c r="DN53" s="20" t="str">
        <f t="shared" si="58"/>
        <v/>
      </c>
      <c r="DO53">
        <f>INDEX('Calcs-control4'!$AH$86:$AY$156,  'Graph-outputs'!$B53, 'Graph-outputs'!DO$2)</f>
        <v>52.8045486299591</v>
      </c>
      <c r="DP53">
        <f t="shared" si="59"/>
        <v>49</v>
      </c>
      <c r="DQ53">
        <f>INDEX('Calcs-control4'!$AH$170:$AY$240, 'Graph-outputs'!$B53, 'Graph-outputs'!$DB$1)</f>
        <v>0.99998089900046527</v>
      </c>
      <c r="DS53" s="19" t="str">
        <f t="shared" si="60"/>
        <v/>
      </c>
      <c r="DT53" t="str">
        <f t="shared" si="61"/>
        <v/>
      </c>
      <c r="DU53" s="20" t="str">
        <f t="shared" si="62"/>
        <v/>
      </c>
      <c r="DV53">
        <f>INDEX('Calcs-control4'!$G$386:$X$456,  'Graph-outputs'!$B53, 'Graph-outputs'!DV$2)</f>
        <v>31358.769030079064</v>
      </c>
      <c r="DW53">
        <f t="shared" si="63"/>
        <v>49</v>
      </c>
      <c r="DX53">
        <f>INDEX('Calcs-control4'!$G$170:$X$240, 'Graph-outputs'!$B53, 'Graph-outputs'!$DB$1)</f>
        <v>0.99991543724555054</v>
      </c>
      <c r="DZ53" s="19" t="str">
        <f t="shared" si="64"/>
        <v/>
      </c>
      <c r="EA53" t="str">
        <f t="shared" si="65"/>
        <v/>
      </c>
      <c r="EB53" s="20" t="str">
        <f t="shared" si="66"/>
        <v/>
      </c>
      <c r="EC53">
        <f>INDEX('Calcs-control4'!$AH$386:$AY$456,  'Graph-outputs'!$B53, 'Graph-outputs'!EC$2)</f>
        <v>35736.978174660297</v>
      </c>
      <c r="ED53">
        <f t="shared" si="67"/>
        <v>49</v>
      </c>
      <c r="EE53">
        <f>INDEX('Calcs-control4'!$AH$170:$AY$240, 'Graph-outputs'!$B53, 'Graph-outputs'!$DB$1)</f>
        <v>0.99998089900046527</v>
      </c>
    </row>
    <row r="54" spans="1:135" x14ac:dyDescent="0.3">
      <c r="A54">
        <f t="shared" si="0"/>
        <v>50</v>
      </c>
      <c r="B54">
        <v>51</v>
      </c>
      <c r="C54">
        <f>IF(Settings!$M$5=1, 'Graph-outputs'!$J54, 'Graph-outputs'!$Q54)</f>
        <v>75.867281821655652</v>
      </c>
      <c r="E54">
        <f>IF(Settings!$M$5=1, 'Graph-outputs'!$X54, 'Graph-outputs'!$AE54)</f>
        <v>67972.736384723292</v>
      </c>
      <c r="G54" s="19" t="str">
        <f t="shared" si="1"/>
        <v/>
      </c>
      <c r="H54" t="str">
        <f t="shared" si="2"/>
        <v/>
      </c>
      <c r="I54" s="20" t="str">
        <f t="shared" si="3"/>
        <v/>
      </c>
      <c r="J54">
        <f>INDEX('Calcs-control1'!$G$86:$X$156,  'Graph-outputs'!$B54, 'Graph-outputs'!J$2)</f>
        <v>66.860111502167868</v>
      </c>
      <c r="K54">
        <f t="shared" si="4"/>
        <v>50</v>
      </c>
      <c r="L54">
        <f>INDEX('Calcs-control1'!$G$170:$X$240, 'Graph-outputs'!$B54, 'Graph-outputs'!$D$1)</f>
        <v>0.99999969977421155</v>
      </c>
      <c r="N54" s="19" t="str">
        <f t="shared" si="5"/>
        <v/>
      </c>
      <c r="O54" t="str">
        <f t="shared" si="6"/>
        <v/>
      </c>
      <c r="P54" s="20" t="str">
        <f t="shared" si="7"/>
        <v/>
      </c>
      <c r="Q54">
        <f>INDEX('Calcs-control1'!$AH$86:$AY$156,  'Graph-outputs'!$B54, 'Graph-outputs'!Q$2)</f>
        <v>75.867281821655652</v>
      </c>
      <c r="R54">
        <f t="shared" si="8"/>
        <v>50</v>
      </c>
      <c r="S54">
        <f>INDEX('Calcs-control1'!$AH$170:$AY$240, 'Graph-outputs'!$B54, 'Graph-outputs'!$Q$2)</f>
        <v>0.99999996217820031</v>
      </c>
      <c r="U54" s="19" t="str">
        <f t="shared" si="9"/>
        <v/>
      </c>
      <c r="V54" t="str">
        <f t="shared" si="10"/>
        <v/>
      </c>
      <c r="W54" s="20" t="str">
        <f t="shared" si="11"/>
        <v/>
      </c>
      <c r="X54">
        <f>INDEX('Calcs-control1'!$G$386:$X$456,  'Graph-outputs'!$B54, 'Graph-outputs'!X$2)</f>
        <v>59902.82378935226</v>
      </c>
      <c r="Y54">
        <f t="shared" si="12"/>
        <v>50</v>
      </c>
      <c r="Z54">
        <f>INDEX('Calcs-control1'!$G$170:$X$240, 'Graph-outputs'!$B54, 'Graph-outputs'!$J$2)</f>
        <v>0.99999969977421155</v>
      </c>
      <c r="AB54" s="19" t="str">
        <f t="shared" si="13"/>
        <v/>
      </c>
      <c r="AC54" t="str">
        <f t="shared" si="14"/>
        <v/>
      </c>
      <c r="AD54" s="20" t="str">
        <f t="shared" si="15"/>
        <v/>
      </c>
      <c r="AE54">
        <f>INDEX('Calcs-control1'!$AH$386:$AY$456,  'Graph-outputs'!$B54, 'Graph-outputs'!AE$2)</f>
        <v>67972.736384723292</v>
      </c>
      <c r="AF54">
        <f t="shared" si="16"/>
        <v>50</v>
      </c>
      <c r="AG54">
        <f>INDEX('Calcs-control1'!$AH$170:$AY$240, 'Graph-outputs'!$B54, 'Graph-outputs'!$Q$2)</f>
        <v>0.99999996217820031</v>
      </c>
      <c r="AI54">
        <v>51</v>
      </c>
      <c r="AJ54">
        <f t="shared" si="17"/>
        <v>50</v>
      </c>
      <c r="AK54">
        <f>IF(Settings!$M$5=1, 'Graph-outputs'!$AR54, 'Graph-outputs'!$AY54)</f>
        <v>84.808761881018086</v>
      </c>
      <c r="AM54">
        <f>IF(Settings!$M$5=1, 'Graph-outputs'!$BF54, 'Graph-outputs'!$BM54)</f>
        <v>63910.599311126214</v>
      </c>
      <c r="AO54" s="19" t="str">
        <f t="shared" si="18"/>
        <v/>
      </c>
      <c r="AP54" t="str">
        <f t="shared" si="19"/>
        <v/>
      </c>
      <c r="AQ54" s="20" t="str">
        <f t="shared" si="20"/>
        <v/>
      </c>
      <c r="AR54">
        <f>INDEX('Calcs-control2'!$G$86:$Y$156,  'Graph-outputs'!$B54, 'Graph-outputs'!AR$2)</f>
        <v>73.691190003347117</v>
      </c>
      <c r="AS54">
        <f t="shared" si="21"/>
        <v>50</v>
      </c>
      <c r="AT54">
        <f>INDEX('Calcs-control2'!$G$170:$X$240, 'Graph-outputs'!$B54, 'Graph-outputs'!$AL$1)</f>
        <v>0.99999946369249593</v>
      </c>
      <c r="AV54" s="19" t="str">
        <f t="shared" si="22"/>
        <v/>
      </c>
      <c r="AW54" t="str">
        <f t="shared" si="23"/>
        <v/>
      </c>
      <c r="AX54" s="20" t="str">
        <f t="shared" si="24"/>
        <v/>
      </c>
      <c r="AY54">
        <f>INDEX('Calcs-control2'!$AH$86:$AZ$156,  'Graph-outputs'!$B54, 'Graph-outputs'!AY$2)</f>
        <v>84.808761881018086</v>
      </c>
      <c r="AZ54">
        <f t="shared" si="25"/>
        <v>50</v>
      </c>
      <c r="BA54">
        <f>INDEX('Calcs-control2'!$AH$170:$AY$240, 'Graph-outputs'!$B54, 'Graph-outputs'!$AL$1)</f>
        <v>0.99999995841805056</v>
      </c>
      <c r="BC54" s="19" t="str">
        <f t="shared" si="26"/>
        <v/>
      </c>
      <c r="BD54" t="str">
        <f t="shared" si="27"/>
        <v/>
      </c>
      <c r="BE54" s="20" t="str">
        <f t="shared" si="28"/>
        <v/>
      </c>
      <c r="BF54">
        <f>INDEX('Calcs-control2'!$G$386:$X$456,  'Graph-outputs'!$B54, 'Graph-outputs'!BF$2)</f>
        <v>55532.552839029202</v>
      </c>
      <c r="BG54">
        <f t="shared" si="29"/>
        <v>50</v>
      </c>
      <c r="BH54">
        <f>INDEX('Calcs-control2'!$G$170:$X$240, 'Graph-outputs'!$B54, 'Graph-outputs'!$AL$1)</f>
        <v>0.99999946369249593</v>
      </c>
      <c r="BJ54" s="19" t="str">
        <f t="shared" si="30"/>
        <v/>
      </c>
      <c r="BK54" t="str">
        <f t="shared" si="31"/>
        <v/>
      </c>
      <c r="BL54" s="20" t="str">
        <f t="shared" si="32"/>
        <v/>
      </c>
      <c r="BM54">
        <f>INDEX('Calcs-control2'!$AH$386:$AY$456,  'Graph-outputs'!$B54, 'Graph-outputs'!BM$2)</f>
        <v>63910.599311126214</v>
      </c>
      <c r="BN54">
        <f t="shared" si="33"/>
        <v>50</v>
      </c>
      <c r="BO54">
        <f>INDEX('Calcs-control2'!$AH$170:$AY$240, 'Graph-outputs'!$B54, 'Graph-outputs'!$AL$1)</f>
        <v>0.99999995841805056</v>
      </c>
      <c r="BQ54">
        <v>51</v>
      </c>
      <c r="BR54">
        <f t="shared" si="34"/>
        <v>50</v>
      </c>
      <c r="BS54">
        <f>IF(Settings!$M$5=1, 'Graph-outputs'!$BZ54, 'Graph-outputs'!$CG54)</f>
        <v>30.282652404834714</v>
      </c>
      <c r="BU54">
        <f>IF(Settings!$M$5=1, 'Graph-outputs'!$CN54, 'Graph-outputs'!$CU54)</f>
        <v>3633.9182885801656</v>
      </c>
      <c r="BW54" s="19" t="str">
        <f t="shared" si="35"/>
        <v/>
      </c>
      <c r="BX54" t="str">
        <f t="shared" si="36"/>
        <v/>
      </c>
      <c r="BY54" s="20" t="str">
        <f t="shared" si="37"/>
        <v/>
      </c>
      <c r="BZ54">
        <f>INDEX('Calcs-control3'!$G$86:$Y$156,  'Graph-outputs'!$B54, 'Graph-outputs'!BZ$2)</f>
        <v>27.210024766188099</v>
      </c>
      <c r="CA54">
        <f t="shared" si="38"/>
        <v>50</v>
      </c>
      <c r="CB54">
        <f>INDEX('Calcs-control3'!$G$170:$X$240, 'Graph-outputs'!$B54, 'Graph-outputs'!$BT$1)</f>
        <v>0</v>
      </c>
      <c r="CD54" s="19" t="str">
        <f t="shared" si="39"/>
        <v/>
      </c>
      <c r="CE54" t="str">
        <f t="shared" si="40"/>
        <v/>
      </c>
      <c r="CF54" s="20" t="str">
        <f t="shared" si="41"/>
        <v/>
      </c>
      <c r="CG54">
        <f>INDEX('Calcs-control3'!$AH$86:$AZ$156,  'Graph-outputs'!$B54, 'Graph-outputs'!CG$2)</f>
        <v>30.282652404834714</v>
      </c>
      <c r="CH54">
        <f t="shared" si="42"/>
        <v>50</v>
      </c>
      <c r="CI54">
        <f>INDEX('Calcs-control3'!$AH$170:$AY$240, 'Graph-outputs'!$B54, 'Graph-outputs'!$BT$1)</f>
        <v>0</v>
      </c>
      <c r="CK54" s="19" t="str">
        <f t="shared" si="43"/>
        <v/>
      </c>
      <c r="CL54" t="str">
        <f t="shared" si="44"/>
        <v/>
      </c>
      <c r="CM54" s="20" t="str">
        <f t="shared" si="45"/>
        <v/>
      </c>
      <c r="CN54">
        <f>INDEX('Calcs-control3'!$G$386:$X$456,  'Graph-outputs'!$B54, 'Graph-outputs'!CN$2)</f>
        <v>3265.2029719425718</v>
      </c>
      <c r="CO54">
        <f t="shared" si="46"/>
        <v>50</v>
      </c>
      <c r="CP54">
        <f>INDEX('Calcs-control3'!$G$170:$X$240, 'Graph-outputs'!$B54, 'Graph-outputs'!$BT$1)</f>
        <v>0</v>
      </c>
      <c r="CR54" s="19" t="str">
        <f t="shared" si="47"/>
        <v/>
      </c>
      <c r="CS54" t="str">
        <f t="shared" si="48"/>
        <v/>
      </c>
      <c r="CT54" s="20" t="str">
        <f t="shared" si="49"/>
        <v/>
      </c>
      <c r="CU54">
        <f>INDEX('Calcs-control3'!$AH$386:$AY$456,  'Graph-outputs'!$B54, 'Graph-outputs'!CU$2)</f>
        <v>3633.9182885801656</v>
      </c>
      <c r="CV54">
        <f t="shared" si="50"/>
        <v>50</v>
      </c>
      <c r="CW54">
        <f>INDEX('Calcs-control3'!$AH$170:$AY$240, 'Graph-outputs'!$B54, 'Graph-outputs'!$BT$1)</f>
        <v>0</v>
      </c>
      <c r="CY54">
        <v>51</v>
      </c>
      <c r="CZ54">
        <f t="shared" si="51"/>
        <v>50</v>
      </c>
      <c r="DA54">
        <f>IF(Settings!$M$5=1, 'Graph-outputs'!$DH54, 'Graph-outputs'!$DO54)</f>
        <v>53.315401588485919</v>
      </c>
      <c r="DC54">
        <f>IF(Settings!$M$5=1, 'Graph-outputs'!$DV54, 'Graph-outputs'!$EC54)</f>
        <v>36082.730036252622</v>
      </c>
      <c r="DE54" s="19" t="str">
        <f t="shared" si="52"/>
        <v/>
      </c>
      <c r="DF54" t="str">
        <f t="shared" si="53"/>
        <v/>
      </c>
      <c r="DG54" s="20" t="str">
        <f t="shared" si="54"/>
        <v/>
      </c>
      <c r="DH54">
        <f>INDEX('Calcs-control4'!$G$86:$X$156,  'Graph-outputs'!$B54, 'Graph-outputs'!DH$2)</f>
        <v>46.985651909457516</v>
      </c>
      <c r="DI54">
        <f t="shared" si="55"/>
        <v>50</v>
      </c>
      <c r="DJ54">
        <f>INDEX('Calcs-control4'!$G$170:$X$240, 'Graph-outputs'!$B54, 'Graph-outputs'!$DB$1)</f>
        <v>0.99992717298940381</v>
      </c>
      <c r="DL54" s="19" t="str">
        <f t="shared" si="56"/>
        <v/>
      </c>
      <c r="DM54" t="str">
        <f t="shared" si="57"/>
        <v/>
      </c>
      <c r="DN54" s="20" t="str">
        <f t="shared" si="58"/>
        <v/>
      </c>
      <c r="DO54">
        <f>INDEX('Calcs-control4'!$AH$86:$AY$156,  'Graph-outputs'!$B54, 'Graph-outputs'!DO$2)</f>
        <v>53.315401588485919</v>
      </c>
      <c r="DP54">
        <f t="shared" si="59"/>
        <v>50</v>
      </c>
      <c r="DQ54">
        <f>INDEX('Calcs-control4'!$AH$170:$AY$240, 'Graph-outputs'!$B54, 'Graph-outputs'!$DB$1)</f>
        <v>0.99998301646262966</v>
      </c>
      <c r="DS54" s="19" t="str">
        <f t="shared" si="60"/>
        <v/>
      </c>
      <c r="DT54" t="str">
        <f t="shared" si="61"/>
        <v/>
      </c>
      <c r="DU54" s="20" t="str">
        <f t="shared" si="62"/>
        <v/>
      </c>
      <c r="DV54">
        <f>INDEX('Calcs-control4'!$G$386:$X$456,  'Graph-outputs'!$B54, 'Graph-outputs'!DV$2)</f>
        <v>31798.480737071666</v>
      </c>
      <c r="DW54">
        <f t="shared" si="63"/>
        <v>50</v>
      </c>
      <c r="DX54">
        <f>INDEX('Calcs-control4'!$G$170:$X$240, 'Graph-outputs'!$B54, 'Graph-outputs'!$DB$1)</f>
        <v>0.99992717298940381</v>
      </c>
      <c r="DZ54" s="19" t="str">
        <f t="shared" si="64"/>
        <v/>
      </c>
      <c r="EA54" t="str">
        <f t="shared" si="65"/>
        <v/>
      </c>
      <c r="EB54" s="20" t="str">
        <f t="shared" si="66"/>
        <v/>
      </c>
      <c r="EC54">
        <f>INDEX('Calcs-control4'!$AH$386:$AY$456,  'Graph-outputs'!$B54, 'Graph-outputs'!EC$2)</f>
        <v>36082.730036252622</v>
      </c>
      <c r="ED54">
        <f t="shared" si="67"/>
        <v>50</v>
      </c>
      <c r="EE54">
        <f>INDEX('Calcs-control4'!$AH$170:$AY$240, 'Graph-outputs'!$B54, 'Graph-outputs'!$DB$1)</f>
        <v>0.99998301646262966</v>
      </c>
    </row>
    <row r="55" spans="1:135" x14ac:dyDescent="0.3">
      <c r="A55">
        <f t="shared" si="0"/>
        <v>51</v>
      </c>
      <c r="B55">
        <v>52</v>
      </c>
      <c r="C55">
        <f>IF(Settings!$M$5=1, 'Graph-outputs'!$J55, 'Graph-outputs'!$Q55)</f>
        <v>76.520583213764539</v>
      </c>
      <c r="E55">
        <f>IF(Settings!$M$5=1, 'Graph-outputs'!$X55, 'Graph-outputs'!$AE55)</f>
        <v>68558.057086762114</v>
      </c>
      <c r="G55" s="19" t="str">
        <f t="shared" si="1"/>
        <v/>
      </c>
      <c r="H55" t="str">
        <f t="shared" si="2"/>
        <v/>
      </c>
      <c r="I55" s="20" t="str">
        <f t="shared" si="3"/>
        <v/>
      </c>
      <c r="J55">
        <f>INDEX('Calcs-control1'!$G$86:$X$156,  'Graph-outputs'!$B55, 'Graph-outputs'!J$2)</f>
        <v>67.762879607010731</v>
      </c>
      <c r="K55">
        <f t="shared" si="4"/>
        <v>51</v>
      </c>
      <c r="L55">
        <f>INDEX('Calcs-control1'!$G$170:$X$240, 'Graph-outputs'!$B55, 'Graph-outputs'!$D$1)</f>
        <v>0.99999975606588809</v>
      </c>
      <c r="N55" s="19" t="str">
        <f t="shared" si="5"/>
        <v/>
      </c>
      <c r="O55" t="str">
        <f t="shared" si="6"/>
        <v/>
      </c>
      <c r="P55" s="20" t="str">
        <f t="shared" si="7"/>
        <v/>
      </c>
      <c r="Q55">
        <f>INDEX('Calcs-control1'!$AH$86:$AY$156,  'Graph-outputs'!$B55, 'Graph-outputs'!Q$2)</f>
        <v>76.520583213764539</v>
      </c>
      <c r="R55">
        <f t="shared" si="8"/>
        <v>51</v>
      </c>
      <c r="S55">
        <f>INDEX('Calcs-control1'!$AH$170:$AY$240, 'Graph-outputs'!$B55, 'Graph-outputs'!$Q$2)</f>
        <v>0.99999996745491604</v>
      </c>
      <c r="U55" s="19" t="str">
        <f t="shared" si="9"/>
        <v/>
      </c>
      <c r="V55" t="str">
        <f t="shared" si="10"/>
        <v/>
      </c>
      <c r="W55" s="20" t="str">
        <f t="shared" si="11"/>
        <v/>
      </c>
      <c r="X55">
        <f>INDEX('Calcs-control1'!$G$386:$X$456,  'Graph-outputs'!$B55, 'Graph-outputs'!X$2)</f>
        <v>60711.653130209219</v>
      </c>
      <c r="Y55">
        <f t="shared" si="12"/>
        <v>51</v>
      </c>
      <c r="Z55">
        <f>INDEX('Calcs-control1'!$G$170:$X$240, 'Graph-outputs'!$B55, 'Graph-outputs'!$J$2)</f>
        <v>0.99999975606588809</v>
      </c>
      <c r="AB55" s="19" t="str">
        <f t="shared" si="13"/>
        <v/>
      </c>
      <c r="AC55" t="str">
        <f t="shared" si="14"/>
        <v/>
      </c>
      <c r="AD55" s="20" t="str">
        <f t="shared" si="15"/>
        <v/>
      </c>
      <c r="AE55">
        <f>INDEX('Calcs-control1'!$AH$386:$AY$456,  'Graph-outputs'!$B55, 'Graph-outputs'!AE$2)</f>
        <v>68558.057086762114</v>
      </c>
      <c r="AF55">
        <f t="shared" si="16"/>
        <v>51</v>
      </c>
      <c r="AG55">
        <f>INDEX('Calcs-control1'!$AH$170:$AY$240, 'Graph-outputs'!$B55, 'Graph-outputs'!$Q$2)</f>
        <v>0.99999996745491604</v>
      </c>
      <c r="AI55">
        <v>52</v>
      </c>
      <c r="AJ55">
        <f t="shared" si="17"/>
        <v>51</v>
      </c>
      <c r="AK55">
        <f>IF(Settings!$M$5=1, 'Graph-outputs'!$AR55, 'Graph-outputs'!$AY55)</f>
        <v>85.554462962205108</v>
      </c>
      <c r="AM55">
        <f>IF(Settings!$M$5=1, 'Graph-outputs'!$BF55, 'Graph-outputs'!$BM55)</f>
        <v>64472.548552620363</v>
      </c>
      <c r="AO55" s="19" t="str">
        <f t="shared" si="18"/>
        <v/>
      </c>
      <c r="AP55" t="str">
        <f t="shared" si="19"/>
        <v/>
      </c>
      <c r="AQ55" s="20" t="str">
        <f t="shared" si="20"/>
        <v/>
      </c>
      <c r="AR55">
        <f>INDEX('Calcs-control2'!$G$86:$Y$156,  'Graph-outputs'!$B55, 'Graph-outputs'!AR$2)</f>
        <v>74.867192414573822</v>
      </c>
      <c r="AS55">
        <f t="shared" si="21"/>
        <v>51</v>
      </c>
      <c r="AT55">
        <f>INDEX('Calcs-control2'!$G$170:$X$240, 'Graph-outputs'!$B55, 'Graph-outputs'!$AL$1)</f>
        <v>0.99999959079054346</v>
      </c>
      <c r="AV55" s="19" t="str">
        <f t="shared" si="22"/>
        <v/>
      </c>
      <c r="AW55" t="str">
        <f t="shared" si="23"/>
        <v/>
      </c>
      <c r="AX55" s="20" t="str">
        <f t="shared" si="24"/>
        <v/>
      </c>
      <c r="AY55">
        <f>INDEX('Calcs-control2'!$AH$86:$AZ$156,  'Graph-outputs'!$B55, 'Graph-outputs'!AY$2)</f>
        <v>85.554462962205108</v>
      </c>
      <c r="AZ55">
        <f t="shared" si="25"/>
        <v>51</v>
      </c>
      <c r="BA55">
        <f>INDEX('Calcs-control2'!$AH$170:$AY$240, 'Graph-outputs'!$B55, 'Graph-outputs'!$AL$1)</f>
        <v>0.99999996497174859</v>
      </c>
      <c r="BC55" s="19" t="str">
        <f t="shared" si="26"/>
        <v/>
      </c>
      <c r="BD55" t="str">
        <f t="shared" si="27"/>
        <v/>
      </c>
      <c r="BE55" s="20" t="str">
        <f t="shared" si="28"/>
        <v/>
      </c>
      <c r="BF55">
        <f>INDEX('Calcs-control2'!$G$386:$X$456,  'Graph-outputs'!$B55, 'Graph-outputs'!BF$2)</f>
        <v>56418.773538594294</v>
      </c>
      <c r="BG55">
        <f t="shared" si="29"/>
        <v>51</v>
      </c>
      <c r="BH55">
        <f>INDEX('Calcs-control2'!$G$170:$X$240, 'Graph-outputs'!$B55, 'Graph-outputs'!$AL$1)</f>
        <v>0.99999959079054346</v>
      </c>
      <c r="BJ55" s="19" t="str">
        <f t="shared" si="30"/>
        <v/>
      </c>
      <c r="BK55" t="str">
        <f t="shared" si="31"/>
        <v/>
      </c>
      <c r="BL55" s="20" t="str">
        <f t="shared" si="32"/>
        <v/>
      </c>
      <c r="BM55">
        <f>INDEX('Calcs-control2'!$AH$386:$AY$456,  'Graph-outputs'!$B55, 'Graph-outputs'!BM$2)</f>
        <v>64472.548552620363</v>
      </c>
      <c r="BN55">
        <f t="shared" si="33"/>
        <v>51</v>
      </c>
      <c r="BO55">
        <f>INDEX('Calcs-control2'!$AH$170:$AY$240, 'Graph-outputs'!$B55, 'Graph-outputs'!$AL$1)</f>
        <v>0.99999996497174859</v>
      </c>
      <c r="BQ55">
        <v>52</v>
      </c>
      <c r="BR55">
        <f t="shared" si="34"/>
        <v>51</v>
      </c>
      <c r="BS55">
        <f>IF(Settings!$M$5=1, 'Graph-outputs'!$BZ55, 'Graph-outputs'!$CG55)</f>
        <v>30.500223624086079</v>
      </c>
      <c r="BU55">
        <f>IF(Settings!$M$5=1, 'Graph-outputs'!$CN55, 'Graph-outputs'!$CU55)</f>
        <v>3660.0268348903296</v>
      </c>
      <c r="BW55" s="19" t="str">
        <f t="shared" si="35"/>
        <v/>
      </c>
      <c r="BX55" t="str">
        <f t="shared" si="36"/>
        <v/>
      </c>
      <c r="BY55" s="20" t="str">
        <f t="shared" si="37"/>
        <v/>
      </c>
      <c r="BZ55">
        <f>INDEX('Calcs-control3'!$G$86:$Y$156,  'Graph-outputs'!$B55, 'Graph-outputs'!BZ$2)</f>
        <v>27.523837901378094</v>
      </c>
      <c r="CA55">
        <f t="shared" si="38"/>
        <v>51</v>
      </c>
      <c r="CB55">
        <f>INDEX('Calcs-control3'!$G$170:$X$240, 'Graph-outputs'!$B55, 'Graph-outputs'!$BT$1)</f>
        <v>0</v>
      </c>
      <c r="CD55" s="19" t="str">
        <f t="shared" si="39"/>
        <v/>
      </c>
      <c r="CE55" t="str">
        <f t="shared" si="40"/>
        <v/>
      </c>
      <c r="CF55" s="20" t="str">
        <f t="shared" si="41"/>
        <v/>
      </c>
      <c r="CG55">
        <f>INDEX('Calcs-control3'!$AH$86:$AZ$156,  'Graph-outputs'!$B55, 'Graph-outputs'!CG$2)</f>
        <v>30.500223624086079</v>
      </c>
      <c r="CH55">
        <f t="shared" si="42"/>
        <v>51</v>
      </c>
      <c r="CI55">
        <f>INDEX('Calcs-control3'!$AH$170:$AY$240, 'Graph-outputs'!$B55, 'Graph-outputs'!$BT$1)</f>
        <v>0</v>
      </c>
      <c r="CK55" s="19" t="str">
        <f t="shared" si="43"/>
        <v/>
      </c>
      <c r="CL55" t="str">
        <f t="shared" si="44"/>
        <v/>
      </c>
      <c r="CM55" s="20" t="str">
        <f t="shared" si="45"/>
        <v/>
      </c>
      <c r="CN55">
        <f>INDEX('Calcs-control3'!$G$386:$X$456,  'Graph-outputs'!$B55, 'Graph-outputs'!CN$2)</f>
        <v>3302.8605481653713</v>
      </c>
      <c r="CO55">
        <f t="shared" si="46"/>
        <v>51</v>
      </c>
      <c r="CP55">
        <f>INDEX('Calcs-control3'!$G$170:$X$240, 'Graph-outputs'!$B55, 'Graph-outputs'!$BT$1)</f>
        <v>0</v>
      </c>
      <c r="CR55" s="19" t="str">
        <f t="shared" si="47"/>
        <v/>
      </c>
      <c r="CS55" t="str">
        <f t="shared" si="48"/>
        <v/>
      </c>
      <c r="CT55" s="20" t="str">
        <f t="shared" si="49"/>
        <v/>
      </c>
      <c r="CU55">
        <f>INDEX('Calcs-control3'!$AH$386:$AY$456,  'Graph-outputs'!$B55, 'Graph-outputs'!CU$2)</f>
        <v>3660.0268348903296</v>
      </c>
      <c r="CV55">
        <f t="shared" si="50"/>
        <v>51</v>
      </c>
      <c r="CW55">
        <f>INDEX('Calcs-control3'!$AH$170:$AY$240, 'Graph-outputs'!$B55, 'Graph-outputs'!$BT$1)</f>
        <v>0</v>
      </c>
      <c r="CY55">
        <v>52</v>
      </c>
      <c r="CZ55">
        <f t="shared" si="51"/>
        <v>51</v>
      </c>
      <c r="DA55">
        <f>IF(Settings!$M$5=1, 'Graph-outputs'!$DH55, 'Graph-outputs'!$DO55)</f>
        <v>53.774506293996275</v>
      </c>
      <c r="DC55">
        <f>IF(Settings!$M$5=1, 'Graph-outputs'!$DV55, 'Graph-outputs'!$EC55)</f>
        <v>36393.456615156116</v>
      </c>
      <c r="DE55" s="19" t="str">
        <f t="shared" si="52"/>
        <v/>
      </c>
      <c r="DF55" t="str">
        <f t="shared" si="53"/>
        <v/>
      </c>
      <c r="DG55" s="20" t="str">
        <f t="shared" si="54"/>
        <v/>
      </c>
      <c r="DH55">
        <f>INDEX('Calcs-control4'!$G$86:$X$156,  'Graph-outputs'!$B55, 'Graph-outputs'!DH$2)</f>
        <v>47.620068259895888</v>
      </c>
      <c r="DI55">
        <f t="shared" si="55"/>
        <v>51</v>
      </c>
      <c r="DJ55">
        <f>INDEX('Calcs-control4'!$G$170:$X$240, 'Graph-outputs'!$B55, 'Graph-outputs'!$DB$1)</f>
        <v>0.99993706067604593</v>
      </c>
      <c r="DL55" s="19" t="str">
        <f t="shared" si="56"/>
        <v/>
      </c>
      <c r="DM55" t="str">
        <f t="shared" si="57"/>
        <v/>
      </c>
      <c r="DN55" s="20" t="str">
        <f t="shared" si="58"/>
        <v/>
      </c>
      <c r="DO55">
        <f>INDEX('Calcs-control4'!$AH$86:$AY$156,  'Graph-outputs'!$B55, 'Graph-outputs'!DO$2)</f>
        <v>53.774506293996275</v>
      </c>
      <c r="DP55">
        <f t="shared" si="59"/>
        <v>51</v>
      </c>
      <c r="DQ55">
        <f>INDEX('Calcs-control4'!$AH$170:$AY$240, 'Graph-outputs'!$B55, 'Graph-outputs'!$DB$1)</f>
        <v>0.99998471838605829</v>
      </c>
      <c r="DS55" s="19" t="str">
        <f t="shared" si="60"/>
        <v/>
      </c>
      <c r="DT55" t="str">
        <f t="shared" si="61"/>
        <v/>
      </c>
      <c r="DU55" s="20" t="str">
        <f t="shared" si="62"/>
        <v/>
      </c>
      <c r="DV55">
        <f>INDEX('Calcs-control4'!$G$386:$X$456,  'Graph-outputs'!$B55, 'Graph-outputs'!DV$2)</f>
        <v>32227.908158294369</v>
      </c>
      <c r="DW55">
        <f t="shared" si="63"/>
        <v>51</v>
      </c>
      <c r="DX55">
        <f>INDEX('Calcs-control4'!$G$170:$X$240, 'Graph-outputs'!$B55, 'Graph-outputs'!$DB$1)</f>
        <v>0.99993706067604593</v>
      </c>
      <c r="DZ55" s="19" t="str">
        <f t="shared" si="64"/>
        <v/>
      </c>
      <c r="EA55" t="str">
        <f t="shared" si="65"/>
        <v/>
      </c>
      <c r="EB55" s="20" t="str">
        <f t="shared" si="66"/>
        <v/>
      </c>
      <c r="EC55">
        <f>INDEX('Calcs-control4'!$AH$386:$AY$456,  'Graph-outputs'!$B55, 'Graph-outputs'!EC$2)</f>
        <v>36393.456615156116</v>
      </c>
      <c r="ED55">
        <f t="shared" si="67"/>
        <v>51</v>
      </c>
      <c r="EE55">
        <f>INDEX('Calcs-control4'!$AH$170:$AY$240, 'Graph-outputs'!$B55, 'Graph-outputs'!$DB$1)</f>
        <v>0.99998471838605829</v>
      </c>
    </row>
    <row r="56" spans="1:135" x14ac:dyDescent="0.3">
      <c r="A56">
        <f t="shared" si="0"/>
        <v>52</v>
      </c>
      <c r="B56">
        <v>53</v>
      </c>
      <c r="C56">
        <f>IF(Settings!$M$5=1, 'Graph-outputs'!$J56, 'Graph-outputs'!$Q56)</f>
        <v>77.108808088528136</v>
      </c>
      <c r="E56">
        <f>IF(Settings!$M$5=1, 'Graph-outputs'!$X56, 'Graph-outputs'!$AE56)</f>
        <v>69085.072938994257</v>
      </c>
      <c r="G56" s="19" t="str">
        <f t="shared" si="1"/>
        <v/>
      </c>
      <c r="H56" t="str">
        <f t="shared" si="2"/>
        <v/>
      </c>
      <c r="I56" s="20" t="str">
        <f t="shared" si="3"/>
        <v/>
      </c>
      <c r="J56">
        <f>INDEX('Calcs-control1'!$G$86:$X$156,  'Graph-outputs'!$B56, 'Graph-outputs'!J$2)</f>
        <v>68.644405992646242</v>
      </c>
      <c r="K56">
        <f t="shared" si="4"/>
        <v>52</v>
      </c>
      <c r="L56">
        <f>INDEX('Calcs-control1'!$G$170:$X$240, 'Graph-outputs'!$B56, 'Graph-outputs'!$D$1)</f>
        <v>0.99999980083231921</v>
      </c>
      <c r="N56" s="19" t="str">
        <f t="shared" si="5"/>
        <v/>
      </c>
      <c r="O56" t="str">
        <f t="shared" si="6"/>
        <v/>
      </c>
      <c r="P56" s="20" t="str">
        <f t="shared" si="7"/>
        <v/>
      </c>
      <c r="Q56">
        <f>INDEX('Calcs-control1'!$AH$86:$AY$156,  'Graph-outputs'!$B56, 'Graph-outputs'!Q$2)</f>
        <v>77.108808088528136</v>
      </c>
      <c r="R56">
        <f t="shared" si="8"/>
        <v>52</v>
      </c>
      <c r="S56">
        <f>INDEX('Calcs-control1'!$AH$170:$AY$240, 'Graph-outputs'!$B56, 'Graph-outputs'!$Q$2)</f>
        <v>0.99999997157313625</v>
      </c>
      <c r="U56" s="19" t="str">
        <f t="shared" si="9"/>
        <v/>
      </c>
      <c r="V56" t="str">
        <f t="shared" si="10"/>
        <v/>
      </c>
      <c r="W56" s="20" t="str">
        <f t="shared" si="11"/>
        <v/>
      </c>
      <c r="X56">
        <f>INDEX('Calcs-control1'!$G$386:$X$456,  'Graph-outputs'!$B56, 'Graph-outputs'!X$2)</f>
        <v>61501.450943350035</v>
      </c>
      <c r="Y56">
        <f t="shared" si="12"/>
        <v>52</v>
      </c>
      <c r="Z56">
        <f>INDEX('Calcs-control1'!$G$170:$X$240, 'Graph-outputs'!$B56, 'Graph-outputs'!$J$2)</f>
        <v>0.99999980083231921</v>
      </c>
      <c r="AB56" s="19" t="str">
        <f t="shared" si="13"/>
        <v/>
      </c>
      <c r="AC56" t="str">
        <f t="shared" si="14"/>
        <v/>
      </c>
      <c r="AD56" s="20" t="str">
        <f t="shared" si="15"/>
        <v/>
      </c>
      <c r="AE56">
        <f>INDEX('Calcs-control1'!$AH$386:$AY$456,  'Graph-outputs'!$B56, 'Graph-outputs'!AE$2)</f>
        <v>69085.072938994257</v>
      </c>
      <c r="AF56">
        <f t="shared" si="16"/>
        <v>52</v>
      </c>
      <c r="AG56">
        <f>INDEX('Calcs-control1'!$AH$170:$AY$240, 'Graph-outputs'!$B56, 'Graph-outputs'!$Q$2)</f>
        <v>0.99999997157313625</v>
      </c>
      <c r="AI56">
        <v>53</v>
      </c>
      <c r="AJ56">
        <f t="shared" si="17"/>
        <v>52</v>
      </c>
      <c r="AK56">
        <f>IF(Settings!$M$5=1, 'Graph-outputs'!$AR56, 'Graph-outputs'!$AY56)</f>
        <v>86.217836094421614</v>
      </c>
      <c r="AM56">
        <f>IF(Settings!$M$5=1, 'Graph-outputs'!$BF56, 'Graph-outputs'!$BM56)</f>
        <v>64972.456653361129</v>
      </c>
      <c r="AO56" s="19" t="str">
        <f t="shared" si="18"/>
        <v/>
      </c>
      <c r="AP56" t="str">
        <f t="shared" si="19"/>
        <v/>
      </c>
      <c r="AQ56" s="20" t="str">
        <f t="shared" si="20"/>
        <v/>
      </c>
      <c r="AR56">
        <f>INDEX('Calcs-control2'!$G$86:$Y$156,  'Graph-outputs'!$B56, 'Graph-outputs'!AR$2)</f>
        <v>76.00376804890702</v>
      </c>
      <c r="AS56">
        <f t="shared" si="21"/>
        <v>52</v>
      </c>
      <c r="AT56">
        <f>INDEX('Calcs-control2'!$G$170:$X$240, 'Graph-outputs'!$B56, 'Graph-outputs'!$AL$1)</f>
        <v>0.99999968492372648</v>
      </c>
      <c r="AV56" s="19" t="str">
        <f t="shared" si="22"/>
        <v/>
      </c>
      <c r="AW56" t="str">
        <f t="shared" si="23"/>
        <v/>
      </c>
      <c r="AX56" s="20" t="str">
        <f t="shared" si="24"/>
        <v/>
      </c>
      <c r="AY56">
        <f>INDEX('Calcs-control2'!$AH$86:$AZ$156,  'Graph-outputs'!$B56, 'Graph-outputs'!AY$2)</f>
        <v>86.217836094421614</v>
      </c>
      <c r="AZ56">
        <f t="shared" si="25"/>
        <v>52</v>
      </c>
      <c r="BA56">
        <f>INDEX('Calcs-control2'!$AH$170:$AY$240, 'Graph-outputs'!$B56, 'Graph-outputs'!$AL$1)</f>
        <v>0.99999996992846341</v>
      </c>
      <c r="BC56" s="19" t="str">
        <f t="shared" si="26"/>
        <v/>
      </c>
      <c r="BD56" t="str">
        <f t="shared" si="27"/>
        <v/>
      </c>
      <c r="BE56" s="20" t="str">
        <f t="shared" si="28"/>
        <v/>
      </c>
      <c r="BF56">
        <f>INDEX('Calcs-control2'!$G$386:$X$456,  'Graph-outputs'!$B56, 'Graph-outputs'!BF$2)</f>
        <v>57275.282057868229</v>
      </c>
      <c r="BG56">
        <f t="shared" si="29"/>
        <v>52</v>
      </c>
      <c r="BH56">
        <f>INDEX('Calcs-control2'!$G$170:$X$240, 'Graph-outputs'!$B56, 'Graph-outputs'!$AL$1)</f>
        <v>0.99999968492372648</v>
      </c>
      <c r="BJ56" s="19" t="str">
        <f t="shared" si="30"/>
        <v/>
      </c>
      <c r="BK56" t="str">
        <f t="shared" si="31"/>
        <v/>
      </c>
      <c r="BL56" s="20" t="str">
        <f t="shared" si="32"/>
        <v/>
      </c>
      <c r="BM56">
        <f>INDEX('Calcs-control2'!$AH$386:$AY$456,  'Graph-outputs'!$B56, 'Graph-outputs'!BM$2)</f>
        <v>64972.456653361129</v>
      </c>
      <c r="BN56">
        <f t="shared" si="33"/>
        <v>52</v>
      </c>
      <c r="BO56">
        <f>INDEX('Calcs-control2'!$AH$170:$AY$240, 'Graph-outputs'!$B56, 'Graph-outputs'!$AL$1)</f>
        <v>0.99999996992846341</v>
      </c>
      <c r="BQ56">
        <v>53</v>
      </c>
      <c r="BR56">
        <f t="shared" si="34"/>
        <v>52</v>
      </c>
      <c r="BS56">
        <f>IF(Settings!$M$5=1, 'Graph-outputs'!$BZ56, 'Graph-outputs'!$CG56)</f>
        <v>30.695469658046601</v>
      </c>
      <c r="BU56">
        <f>IF(Settings!$M$5=1, 'Graph-outputs'!$CN56, 'Graph-outputs'!$CU56)</f>
        <v>3683.4563589655922</v>
      </c>
      <c r="BW56" s="19" t="str">
        <f t="shared" si="35"/>
        <v/>
      </c>
      <c r="BX56" t="str">
        <f t="shared" si="36"/>
        <v/>
      </c>
      <c r="BY56" s="20" t="str">
        <f t="shared" si="37"/>
        <v/>
      </c>
      <c r="BZ56">
        <f>INDEX('Calcs-control3'!$G$86:$Y$156,  'Graph-outputs'!$B56, 'Graph-outputs'!BZ$2)</f>
        <v>27.829051260719059</v>
      </c>
      <c r="CA56">
        <f t="shared" si="38"/>
        <v>52</v>
      </c>
      <c r="CB56">
        <f>INDEX('Calcs-control3'!$G$170:$X$240, 'Graph-outputs'!$B56, 'Graph-outputs'!$BT$1)</f>
        <v>0</v>
      </c>
      <c r="CD56" s="19" t="str">
        <f t="shared" si="39"/>
        <v/>
      </c>
      <c r="CE56" t="str">
        <f t="shared" si="40"/>
        <v/>
      </c>
      <c r="CF56" s="20" t="str">
        <f t="shared" si="41"/>
        <v/>
      </c>
      <c r="CG56">
        <f>INDEX('Calcs-control3'!$AH$86:$AZ$156,  'Graph-outputs'!$B56, 'Graph-outputs'!CG$2)</f>
        <v>30.695469658046601</v>
      </c>
      <c r="CH56">
        <f t="shared" si="42"/>
        <v>52</v>
      </c>
      <c r="CI56">
        <f>INDEX('Calcs-control3'!$AH$170:$AY$240, 'Graph-outputs'!$B56, 'Graph-outputs'!$BT$1)</f>
        <v>0</v>
      </c>
      <c r="CK56" s="19" t="str">
        <f t="shared" si="43"/>
        <v/>
      </c>
      <c r="CL56" t="str">
        <f t="shared" si="44"/>
        <v/>
      </c>
      <c r="CM56" s="20" t="str">
        <f t="shared" si="45"/>
        <v/>
      </c>
      <c r="CN56">
        <f>INDEX('Calcs-control3'!$G$386:$X$456,  'Graph-outputs'!$B56, 'Graph-outputs'!CN$2)</f>
        <v>3339.4861512862872</v>
      </c>
      <c r="CO56">
        <f t="shared" si="46"/>
        <v>52</v>
      </c>
      <c r="CP56">
        <f>INDEX('Calcs-control3'!$G$170:$X$240, 'Graph-outputs'!$B56, 'Graph-outputs'!$BT$1)</f>
        <v>0</v>
      </c>
      <c r="CR56" s="19" t="str">
        <f t="shared" si="47"/>
        <v/>
      </c>
      <c r="CS56" t="str">
        <f t="shared" si="48"/>
        <v/>
      </c>
      <c r="CT56" s="20" t="str">
        <f t="shared" si="49"/>
        <v/>
      </c>
      <c r="CU56">
        <f>INDEX('Calcs-control3'!$AH$386:$AY$456,  'Graph-outputs'!$B56, 'Graph-outputs'!CU$2)</f>
        <v>3683.4563589655922</v>
      </c>
      <c r="CV56">
        <f t="shared" si="50"/>
        <v>52</v>
      </c>
      <c r="CW56">
        <f>INDEX('Calcs-control3'!$AH$170:$AY$240, 'Graph-outputs'!$B56, 'Graph-outputs'!$BT$1)</f>
        <v>0</v>
      </c>
      <c r="CY56">
        <v>53</v>
      </c>
      <c r="CZ56">
        <f t="shared" si="51"/>
        <v>52</v>
      </c>
      <c r="DA56">
        <f>IF(Settings!$M$5=1, 'Graph-outputs'!$DH56, 'Graph-outputs'!$DO56)</f>
        <v>54.18787876061608</v>
      </c>
      <c r="DC56">
        <f>IF(Settings!$M$5=1, 'Graph-outputs'!$DV56, 'Graph-outputs'!$EC56)</f>
        <v>36673.230136007951</v>
      </c>
      <c r="DE56" s="19" t="str">
        <f t="shared" si="52"/>
        <v/>
      </c>
      <c r="DF56" t="str">
        <f t="shared" si="53"/>
        <v/>
      </c>
      <c r="DG56" s="20" t="str">
        <f t="shared" si="54"/>
        <v/>
      </c>
      <c r="DH56">
        <f>INDEX('Calcs-control4'!$G$86:$X$156,  'Graph-outputs'!$B56, 'Graph-outputs'!DH$2)</f>
        <v>48.239557084755674</v>
      </c>
      <c r="DI56">
        <f t="shared" si="55"/>
        <v>52</v>
      </c>
      <c r="DJ56">
        <f>INDEX('Calcs-control4'!$G$170:$X$240, 'Graph-outputs'!$B56, 'Graph-outputs'!$DB$1)</f>
        <v>0.99994541884259358</v>
      </c>
      <c r="DL56" s="19" t="str">
        <f t="shared" si="56"/>
        <v/>
      </c>
      <c r="DM56" t="str">
        <f t="shared" si="57"/>
        <v/>
      </c>
      <c r="DN56" s="20" t="str">
        <f t="shared" si="58"/>
        <v/>
      </c>
      <c r="DO56">
        <f>INDEX('Calcs-control4'!$AH$86:$AY$156,  'Graph-outputs'!$B56, 'Graph-outputs'!DO$2)</f>
        <v>54.18787876061608</v>
      </c>
      <c r="DP56">
        <f t="shared" si="59"/>
        <v>52</v>
      </c>
      <c r="DQ56">
        <f>INDEX('Calcs-control4'!$AH$170:$AY$240, 'Graph-outputs'!$B56, 'Graph-outputs'!$DB$1)</f>
        <v>0.99998610436537161</v>
      </c>
      <c r="DS56" s="19" t="str">
        <f t="shared" si="60"/>
        <v/>
      </c>
      <c r="DT56" t="str">
        <f t="shared" si="61"/>
        <v/>
      </c>
      <c r="DU56" s="20" t="str">
        <f t="shared" si="62"/>
        <v/>
      </c>
      <c r="DV56">
        <f>INDEX('Calcs-control4'!$G$386:$X$456,  'Graph-outputs'!$B56, 'Graph-outputs'!DV$2)</f>
        <v>32647.223478574721</v>
      </c>
      <c r="DW56">
        <f t="shared" si="63"/>
        <v>52</v>
      </c>
      <c r="DX56">
        <f>INDEX('Calcs-control4'!$G$170:$X$240, 'Graph-outputs'!$B56, 'Graph-outputs'!$DB$1)</f>
        <v>0.99994541884259358</v>
      </c>
      <c r="DZ56" s="19" t="str">
        <f t="shared" si="64"/>
        <v/>
      </c>
      <c r="EA56" t="str">
        <f t="shared" si="65"/>
        <v/>
      </c>
      <c r="EB56" s="20" t="str">
        <f t="shared" si="66"/>
        <v/>
      </c>
      <c r="EC56">
        <f>INDEX('Calcs-control4'!$AH$386:$AY$456,  'Graph-outputs'!$B56, 'Graph-outputs'!EC$2)</f>
        <v>36673.230136007951</v>
      </c>
      <c r="ED56">
        <f t="shared" si="67"/>
        <v>52</v>
      </c>
      <c r="EE56">
        <f>INDEX('Calcs-control4'!$AH$170:$AY$240, 'Graph-outputs'!$B56, 'Graph-outputs'!$DB$1)</f>
        <v>0.99998610436537161</v>
      </c>
    </row>
    <row r="57" spans="1:135" x14ac:dyDescent="0.3">
      <c r="A57">
        <f t="shared" si="0"/>
        <v>53</v>
      </c>
      <c r="B57">
        <v>54</v>
      </c>
      <c r="C57">
        <f>IF(Settings!$M$5=1, 'Graph-outputs'!$J57, 'Graph-outputs'!$Q57)</f>
        <v>77.639362956200699</v>
      </c>
      <c r="E57">
        <f>IF(Settings!$M$5=1, 'Graph-outputs'!$X57, 'Graph-outputs'!$AE57)</f>
        <v>69560.419755160721</v>
      </c>
      <c r="G57" s="19" t="str">
        <f t="shared" si="1"/>
        <v/>
      </c>
      <c r="H57" t="str">
        <f t="shared" si="2"/>
        <v/>
      </c>
      <c r="I57" s="20" t="str">
        <f t="shared" si="3"/>
        <v/>
      </c>
      <c r="J57">
        <f>INDEX('Calcs-control1'!$G$86:$X$156,  'Graph-outputs'!$B57, 'Graph-outputs'!J$2)</f>
        <v>69.505053895363062</v>
      </c>
      <c r="K57">
        <f t="shared" si="4"/>
        <v>53</v>
      </c>
      <c r="L57">
        <f>INDEX('Calcs-control1'!$G$170:$X$240, 'Graph-outputs'!$B57, 'Graph-outputs'!$D$1)</f>
        <v>0.99999983660050862</v>
      </c>
      <c r="N57" s="19" t="str">
        <f t="shared" si="5"/>
        <v/>
      </c>
      <c r="O57" t="str">
        <f t="shared" si="6"/>
        <v/>
      </c>
      <c r="P57" s="20" t="str">
        <f t="shared" si="7"/>
        <v/>
      </c>
      <c r="Q57">
        <f>INDEX('Calcs-control1'!$AH$86:$AY$156,  'Graph-outputs'!$B57, 'Graph-outputs'!Q$2)</f>
        <v>77.639362956200699</v>
      </c>
      <c r="R57">
        <f t="shared" si="8"/>
        <v>53</v>
      </c>
      <c r="S57">
        <f>INDEX('Calcs-control1'!$AH$170:$AY$240, 'Graph-outputs'!$B57, 'Graph-outputs'!$Q$2)</f>
        <v>0.99999997483870284</v>
      </c>
      <c r="U57" s="19" t="str">
        <f t="shared" si="9"/>
        <v/>
      </c>
      <c r="V57" t="str">
        <f t="shared" si="10"/>
        <v/>
      </c>
      <c r="W57" s="20" t="str">
        <f t="shared" si="11"/>
        <v/>
      </c>
      <c r="X57">
        <f>INDEX('Calcs-control1'!$G$386:$X$456,  'Graph-outputs'!$B57, 'Graph-outputs'!X$2)</f>
        <v>62272.542701814033</v>
      </c>
      <c r="Y57">
        <f t="shared" si="12"/>
        <v>53</v>
      </c>
      <c r="Z57">
        <f>INDEX('Calcs-control1'!$G$170:$X$240, 'Graph-outputs'!$B57, 'Graph-outputs'!$J$2)</f>
        <v>0.99999983660050862</v>
      </c>
      <c r="AB57" s="19" t="str">
        <f t="shared" si="13"/>
        <v/>
      </c>
      <c r="AC57" t="str">
        <f t="shared" si="14"/>
        <v/>
      </c>
      <c r="AD57" s="20" t="str">
        <f t="shared" si="15"/>
        <v/>
      </c>
      <c r="AE57">
        <f>INDEX('Calcs-control1'!$AH$386:$AY$456,  'Graph-outputs'!$B57, 'Graph-outputs'!AE$2)</f>
        <v>69560.419755160721</v>
      </c>
      <c r="AF57">
        <f t="shared" si="16"/>
        <v>53</v>
      </c>
      <c r="AG57">
        <f>INDEX('Calcs-control1'!$AH$170:$AY$240, 'Graph-outputs'!$B57, 'Graph-outputs'!$Q$2)</f>
        <v>0.99999997483870284</v>
      </c>
      <c r="AI57">
        <v>54</v>
      </c>
      <c r="AJ57">
        <f t="shared" si="17"/>
        <v>53</v>
      </c>
      <c r="AK57">
        <f>IF(Settings!$M$5=1, 'Graph-outputs'!$AR57, 'Graph-outputs'!$AY57)</f>
        <v>86.809481803717389</v>
      </c>
      <c r="AM57">
        <f>IF(Settings!$M$5=1, 'Graph-outputs'!$BF57, 'Graph-outputs'!$BM57)</f>
        <v>65418.312021829253</v>
      </c>
      <c r="AO57" s="19" t="str">
        <f t="shared" si="18"/>
        <v/>
      </c>
      <c r="AP57" t="str">
        <f t="shared" si="19"/>
        <v/>
      </c>
      <c r="AQ57" s="20" t="str">
        <f t="shared" si="20"/>
        <v/>
      </c>
      <c r="AR57">
        <f>INDEX('Calcs-control2'!$G$86:$Y$156,  'Graph-outputs'!$B57, 'Graph-outputs'!AR$2)</f>
        <v>77.101693316473941</v>
      </c>
      <c r="AS57">
        <f t="shared" si="21"/>
        <v>53</v>
      </c>
      <c r="AT57">
        <f>INDEX('Calcs-control2'!$G$170:$X$240, 'Graph-outputs'!$B57, 'Graph-outputs'!$AL$1)</f>
        <v>0.99999975523662288</v>
      </c>
      <c r="AV57" s="19" t="str">
        <f t="shared" si="22"/>
        <v/>
      </c>
      <c r="AW57" t="str">
        <f t="shared" si="23"/>
        <v/>
      </c>
      <c r="AX57" s="20" t="str">
        <f t="shared" si="24"/>
        <v/>
      </c>
      <c r="AY57">
        <f>INDEX('Calcs-control2'!$AH$86:$AZ$156,  'Graph-outputs'!$B57, 'Graph-outputs'!AY$2)</f>
        <v>86.809481803717389</v>
      </c>
      <c r="AZ57">
        <f t="shared" si="25"/>
        <v>53</v>
      </c>
      <c r="BA57">
        <f>INDEX('Calcs-control2'!$AH$170:$AY$240, 'Graph-outputs'!$B57, 'Graph-outputs'!$AL$1)</f>
        <v>0.99999997375434158</v>
      </c>
      <c r="BC57" s="19" t="str">
        <f t="shared" si="26"/>
        <v/>
      </c>
      <c r="BD57" t="str">
        <f t="shared" si="27"/>
        <v/>
      </c>
      <c r="BE57" s="20" t="str">
        <f t="shared" si="28"/>
        <v/>
      </c>
      <c r="BF57">
        <f>INDEX('Calcs-control2'!$G$386:$X$456,  'Graph-outputs'!$B57, 'Graph-outputs'!BF$2)</f>
        <v>58102.663688341338</v>
      </c>
      <c r="BG57">
        <f t="shared" si="29"/>
        <v>53</v>
      </c>
      <c r="BH57">
        <f>INDEX('Calcs-control2'!$G$170:$X$240, 'Graph-outputs'!$B57, 'Graph-outputs'!$AL$1)</f>
        <v>0.99999975523662288</v>
      </c>
      <c r="BJ57" s="19" t="str">
        <f t="shared" si="30"/>
        <v/>
      </c>
      <c r="BK57" t="str">
        <f t="shared" si="31"/>
        <v/>
      </c>
      <c r="BL57" s="20" t="str">
        <f t="shared" si="32"/>
        <v/>
      </c>
      <c r="BM57">
        <f>INDEX('Calcs-control2'!$AH$386:$AY$456,  'Graph-outputs'!$B57, 'Graph-outputs'!BM$2)</f>
        <v>65418.312021829253</v>
      </c>
      <c r="BN57">
        <f t="shared" si="33"/>
        <v>53</v>
      </c>
      <c r="BO57">
        <f>INDEX('Calcs-control2'!$AH$170:$AY$240, 'Graph-outputs'!$B57, 'Graph-outputs'!$AL$1)</f>
        <v>0.99999997375434158</v>
      </c>
      <c r="BQ57">
        <v>54</v>
      </c>
      <c r="BR57">
        <f t="shared" si="34"/>
        <v>53</v>
      </c>
      <c r="BS57">
        <f>IF(Settings!$M$5=1, 'Graph-outputs'!$BZ57, 'Graph-outputs'!$CG57)</f>
        <v>30.871036148416806</v>
      </c>
      <c r="BU57">
        <f>IF(Settings!$M$5=1, 'Graph-outputs'!$CN57, 'Graph-outputs'!$CU57)</f>
        <v>3704.5243378100167</v>
      </c>
      <c r="BW57" s="19" t="str">
        <f t="shared" si="35"/>
        <v/>
      </c>
      <c r="BX57" t="str">
        <f t="shared" si="36"/>
        <v/>
      </c>
      <c r="BY57" s="20" t="str">
        <f t="shared" si="37"/>
        <v/>
      </c>
      <c r="BZ57">
        <f>INDEX('Calcs-control3'!$G$86:$Y$156,  'Graph-outputs'!$B57, 'Graph-outputs'!BZ$2)</f>
        <v>28.125864139794164</v>
      </c>
      <c r="CA57">
        <f t="shared" si="38"/>
        <v>53</v>
      </c>
      <c r="CB57">
        <f>INDEX('Calcs-control3'!$G$170:$X$240, 'Graph-outputs'!$B57, 'Graph-outputs'!$BT$1)</f>
        <v>0</v>
      </c>
      <c r="CD57" s="19" t="str">
        <f t="shared" si="39"/>
        <v/>
      </c>
      <c r="CE57" t="str">
        <f t="shared" si="40"/>
        <v/>
      </c>
      <c r="CF57" s="20" t="str">
        <f t="shared" si="41"/>
        <v/>
      </c>
      <c r="CG57">
        <f>INDEX('Calcs-control3'!$AH$86:$AZ$156,  'Graph-outputs'!$B57, 'Graph-outputs'!CG$2)</f>
        <v>30.871036148416806</v>
      </c>
      <c r="CH57">
        <f t="shared" si="42"/>
        <v>53</v>
      </c>
      <c r="CI57">
        <f>INDEX('Calcs-control3'!$AH$170:$AY$240, 'Graph-outputs'!$B57, 'Graph-outputs'!$BT$1)</f>
        <v>0</v>
      </c>
      <c r="CK57" s="19" t="str">
        <f t="shared" si="43"/>
        <v/>
      </c>
      <c r="CL57" t="str">
        <f t="shared" si="44"/>
        <v/>
      </c>
      <c r="CM57" s="20" t="str">
        <f t="shared" si="45"/>
        <v/>
      </c>
      <c r="CN57">
        <f>INDEX('Calcs-control3'!$G$386:$X$456,  'Graph-outputs'!$B57, 'Graph-outputs'!CN$2)</f>
        <v>3375.1036967752998</v>
      </c>
      <c r="CO57">
        <f t="shared" si="46"/>
        <v>53</v>
      </c>
      <c r="CP57">
        <f>INDEX('Calcs-control3'!$G$170:$X$240, 'Graph-outputs'!$B57, 'Graph-outputs'!$BT$1)</f>
        <v>0</v>
      </c>
      <c r="CR57" s="19" t="str">
        <f t="shared" si="47"/>
        <v/>
      </c>
      <c r="CS57" t="str">
        <f t="shared" si="48"/>
        <v/>
      </c>
      <c r="CT57" s="20" t="str">
        <f t="shared" si="49"/>
        <v/>
      </c>
      <c r="CU57">
        <f>INDEX('Calcs-control3'!$AH$386:$AY$456,  'Graph-outputs'!$B57, 'Graph-outputs'!CU$2)</f>
        <v>3704.5243378100167</v>
      </c>
      <c r="CV57">
        <f t="shared" si="50"/>
        <v>53</v>
      </c>
      <c r="CW57">
        <f>INDEX('Calcs-control3'!$AH$170:$AY$240, 'Graph-outputs'!$B57, 'Graph-outputs'!$BT$1)</f>
        <v>0</v>
      </c>
      <c r="CY57">
        <v>54</v>
      </c>
      <c r="CZ57">
        <f t="shared" si="51"/>
        <v>53</v>
      </c>
      <c r="DA57">
        <f>IF(Settings!$M$5=1, 'Graph-outputs'!$DH57, 'Graph-outputs'!$DO57)</f>
        <v>54.560723881140952</v>
      </c>
      <c r="DC57">
        <f>IF(Settings!$M$5=1, 'Graph-outputs'!$DV57, 'Graph-outputs'!$EC57)</f>
        <v>36925.573684245894</v>
      </c>
      <c r="DE57" s="19" t="str">
        <f t="shared" si="52"/>
        <v/>
      </c>
      <c r="DF57" t="str">
        <f t="shared" si="53"/>
        <v/>
      </c>
      <c r="DG57" s="20" t="str">
        <f t="shared" si="54"/>
        <v/>
      </c>
      <c r="DH57">
        <f>INDEX('Calcs-control4'!$G$86:$X$156,  'Graph-outputs'!$B57, 'Graph-outputs'!DH$2)</f>
        <v>48.844373646755365</v>
      </c>
      <c r="DI57">
        <f t="shared" si="55"/>
        <v>53</v>
      </c>
      <c r="DJ57">
        <f>INDEX('Calcs-control4'!$G$170:$X$240, 'Graph-outputs'!$B57, 'Graph-outputs'!$DB$1)</f>
        <v>0.99995250706745309</v>
      </c>
      <c r="DL57" s="19" t="str">
        <f t="shared" si="56"/>
        <v/>
      </c>
      <c r="DM57" t="str">
        <f t="shared" si="57"/>
        <v/>
      </c>
      <c r="DN57" s="20" t="str">
        <f t="shared" si="58"/>
        <v/>
      </c>
      <c r="DO57">
        <f>INDEX('Calcs-control4'!$AH$86:$AY$156,  'Graph-outputs'!$B57, 'Graph-outputs'!DO$2)</f>
        <v>54.560723881140952</v>
      </c>
      <c r="DP57">
        <f t="shared" si="59"/>
        <v>53</v>
      </c>
      <c r="DQ57">
        <f>INDEX('Calcs-control4'!$AH$170:$AY$240, 'Graph-outputs'!$B57, 'Graph-outputs'!$DB$1)</f>
        <v>0.99998724631362101</v>
      </c>
      <c r="DS57" s="19" t="str">
        <f t="shared" si="60"/>
        <v/>
      </c>
      <c r="DT57" t="str">
        <f t="shared" si="61"/>
        <v/>
      </c>
      <c r="DU57" s="20" t="str">
        <f t="shared" si="62"/>
        <v/>
      </c>
      <c r="DV57">
        <f>INDEX('Calcs-control4'!$G$386:$X$456,  'Graph-outputs'!$B57, 'Graph-outputs'!DV$2)</f>
        <v>33056.600929152031</v>
      </c>
      <c r="DW57">
        <f t="shared" si="63"/>
        <v>53</v>
      </c>
      <c r="DX57">
        <f>INDEX('Calcs-control4'!$G$170:$X$240, 'Graph-outputs'!$B57, 'Graph-outputs'!$DB$1)</f>
        <v>0.99995250706745309</v>
      </c>
      <c r="DZ57" s="19" t="str">
        <f t="shared" si="64"/>
        <v/>
      </c>
      <c r="EA57" t="str">
        <f t="shared" si="65"/>
        <v/>
      </c>
      <c r="EB57" s="20" t="str">
        <f t="shared" si="66"/>
        <v/>
      </c>
      <c r="EC57">
        <f>INDEX('Calcs-control4'!$AH$386:$AY$456,  'Graph-outputs'!$B57, 'Graph-outputs'!EC$2)</f>
        <v>36925.573684245894</v>
      </c>
      <c r="ED57">
        <f t="shared" si="67"/>
        <v>53</v>
      </c>
      <c r="EE57">
        <f>INDEX('Calcs-control4'!$AH$170:$AY$240, 'Graph-outputs'!$B57, 'Graph-outputs'!$DB$1)</f>
        <v>0.99998724631362101</v>
      </c>
    </row>
    <row r="58" spans="1:135" x14ac:dyDescent="0.3">
      <c r="A58">
        <f t="shared" si="0"/>
        <v>54</v>
      </c>
      <c r="B58">
        <v>55</v>
      </c>
      <c r="C58">
        <f>IF(Settings!$M$5=1, 'Graph-outputs'!$J58, 'Graph-outputs'!$Q58)</f>
        <v>78.118677465413285</v>
      </c>
      <c r="E58">
        <f>IF(Settings!$M$5=1, 'Graph-outputs'!$X58, 'Graph-outputs'!$AE58)</f>
        <v>69989.858135501767</v>
      </c>
      <c r="G58" s="19" t="str">
        <f t="shared" si="1"/>
        <v/>
      </c>
      <c r="H58" t="str">
        <f t="shared" si="2"/>
        <v/>
      </c>
      <c r="I58" s="20" t="str">
        <f t="shared" si="3"/>
        <v/>
      </c>
      <c r="J58">
        <f>INDEX('Calcs-control1'!$G$86:$X$156,  'Graph-outputs'!$B58, 'Graph-outputs'!J$2)</f>
        <v>70.345190377472832</v>
      </c>
      <c r="K58">
        <f t="shared" si="4"/>
        <v>54</v>
      </c>
      <c r="L58">
        <f>INDEX('Calcs-control1'!$G$170:$X$240, 'Graph-outputs'!$B58, 'Graph-outputs'!$D$1)</f>
        <v>0.99999986531123419</v>
      </c>
      <c r="N58" s="19" t="str">
        <f t="shared" si="5"/>
        <v/>
      </c>
      <c r="O58" t="str">
        <f t="shared" si="6"/>
        <v/>
      </c>
      <c r="P58" s="20" t="str">
        <f t="shared" si="7"/>
        <v/>
      </c>
      <c r="Q58">
        <f>INDEX('Calcs-control1'!$AH$86:$AY$156,  'Graph-outputs'!$B58, 'Graph-outputs'!Q$2)</f>
        <v>78.118677465413285</v>
      </c>
      <c r="R58">
        <f t="shared" si="8"/>
        <v>54</v>
      </c>
      <c r="S58">
        <f>INDEX('Calcs-control1'!$AH$170:$AY$240, 'Graph-outputs'!$B58, 'Graph-outputs'!$Q$2)</f>
        <v>0.99999997746511282</v>
      </c>
      <c r="U58" s="19" t="str">
        <f t="shared" si="9"/>
        <v/>
      </c>
      <c r="V58" t="str">
        <f t="shared" si="10"/>
        <v/>
      </c>
      <c r="W58" s="20" t="str">
        <f t="shared" si="11"/>
        <v/>
      </c>
      <c r="X58">
        <f>INDEX('Calcs-control1'!$G$386:$X$456,  'Graph-outputs'!$B58, 'Graph-outputs'!X$2)</f>
        <v>63025.257299038822</v>
      </c>
      <c r="Y58">
        <f t="shared" si="12"/>
        <v>54</v>
      </c>
      <c r="Z58">
        <f>INDEX('Calcs-control1'!$G$170:$X$240, 'Graph-outputs'!$B58, 'Graph-outputs'!$J$2)</f>
        <v>0.99999986531123419</v>
      </c>
      <c r="AB58" s="19" t="str">
        <f t="shared" si="13"/>
        <v/>
      </c>
      <c r="AC58" t="str">
        <f t="shared" si="14"/>
        <v/>
      </c>
      <c r="AD58" s="20" t="str">
        <f t="shared" si="15"/>
        <v/>
      </c>
      <c r="AE58">
        <f>INDEX('Calcs-control1'!$AH$386:$AY$456,  'Graph-outputs'!$B58, 'Graph-outputs'!AE$2)</f>
        <v>69989.858135501767</v>
      </c>
      <c r="AF58">
        <f t="shared" si="16"/>
        <v>54</v>
      </c>
      <c r="AG58">
        <f>INDEX('Calcs-control1'!$AH$170:$AY$240, 'Graph-outputs'!$B58, 'Graph-outputs'!$Q$2)</f>
        <v>0.99999997746511282</v>
      </c>
      <c r="AI58">
        <v>55</v>
      </c>
      <c r="AJ58">
        <f t="shared" si="17"/>
        <v>54</v>
      </c>
      <c r="AK58">
        <f>IF(Settings!$M$5=1, 'Graph-outputs'!$AR58, 'Graph-outputs'!$AY58)</f>
        <v>87.338421000644118</v>
      </c>
      <c r="AM58">
        <f>IF(Settings!$M$5=1, 'Graph-outputs'!$BF58, 'Graph-outputs'!$BM58)</f>
        <v>65816.91268813872</v>
      </c>
      <c r="AO58" s="19" t="str">
        <f t="shared" si="18"/>
        <v/>
      </c>
      <c r="AP58" t="str">
        <f t="shared" si="19"/>
        <v/>
      </c>
      <c r="AQ58" s="20" t="str">
        <f t="shared" si="20"/>
        <v/>
      </c>
      <c r="AR58">
        <f>INDEX('Calcs-control2'!$G$86:$Y$156,  'Graph-outputs'!$B58, 'Graph-outputs'!AR$2)</f>
        <v>78.161783733029409</v>
      </c>
      <c r="AS58">
        <f t="shared" si="21"/>
        <v>54</v>
      </c>
      <c r="AT58">
        <f>INDEX('Calcs-control2'!$G$170:$X$240, 'Graph-outputs'!$B58, 'Graph-outputs'!$AL$1)</f>
        <v>0.99999980819655176</v>
      </c>
      <c r="AV58" s="19" t="str">
        <f t="shared" si="22"/>
        <v/>
      </c>
      <c r="AW58" t="str">
        <f t="shared" si="23"/>
        <v/>
      </c>
      <c r="AX58" s="20" t="str">
        <f t="shared" si="24"/>
        <v/>
      </c>
      <c r="AY58">
        <f>INDEX('Calcs-control2'!$AH$86:$AZ$156,  'Graph-outputs'!$B58, 'Graph-outputs'!AY$2)</f>
        <v>87.338421000644118</v>
      </c>
      <c r="AZ58">
        <f t="shared" si="25"/>
        <v>54</v>
      </c>
      <c r="BA58">
        <f>INDEX('Calcs-control2'!$AH$170:$AY$240, 'Graph-outputs'!$B58, 'Graph-outputs'!$AL$1)</f>
        <v>0.99999997676070562</v>
      </c>
      <c r="BC58" s="19" t="str">
        <f t="shared" si="26"/>
        <v/>
      </c>
      <c r="BD58" t="str">
        <f t="shared" si="27"/>
        <v/>
      </c>
      <c r="BE58" s="20" t="str">
        <f t="shared" si="28"/>
        <v/>
      </c>
      <c r="BF58">
        <f>INDEX('Calcs-control2'!$G$386:$X$456,  'Graph-outputs'!$B58, 'Graph-outputs'!BF$2)</f>
        <v>58901.533134814497</v>
      </c>
      <c r="BG58">
        <f t="shared" si="29"/>
        <v>54</v>
      </c>
      <c r="BH58">
        <f>INDEX('Calcs-control2'!$G$170:$X$240, 'Graph-outputs'!$B58, 'Graph-outputs'!$AL$1)</f>
        <v>0.99999980819655176</v>
      </c>
      <c r="BJ58" s="19" t="str">
        <f t="shared" si="30"/>
        <v/>
      </c>
      <c r="BK58" t="str">
        <f t="shared" si="31"/>
        <v/>
      </c>
      <c r="BL58" s="20" t="str">
        <f t="shared" si="32"/>
        <v/>
      </c>
      <c r="BM58">
        <f>INDEX('Calcs-control2'!$AH$386:$AY$456,  'Graph-outputs'!$B58, 'Graph-outputs'!BM$2)</f>
        <v>65816.91268813872</v>
      </c>
      <c r="BN58">
        <f t="shared" si="33"/>
        <v>54</v>
      </c>
      <c r="BO58">
        <f>INDEX('Calcs-control2'!$AH$170:$AY$240, 'Graph-outputs'!$B58, 'Graph-outputs'!$AL$1)</f>
        <v>0.99999997676070562</v>
      </c>
      <c r="BQ58">
        <v>55</v>
      </c>
      <c r="BR58">
        <f t="shared" si="34"/>
        <v>54</v>
      </c>
      <c r="BS58">
        <f>IF(Settings!$M$5=1, 'Graph-outputs'!$BZ58, 'Graph-outputs'!$CG58)</f>
        <v>31.029202832214914</v>
      </c>
      <c r="BU58">
        <f>IF(Settings!$M$5=1, 'Graph-outputs'!$CN58, 'Graph-outputs'!$CU58)</f>
        <v>3723.5043398657895</v>
      </c>
      <c r="BW58" s="19" t="str">
        <f t="shared" si="35"/>
        <v/>
      </c>
      <c r="BX58" t="str">
        <f t="shared" si="36"/>
        <v/>
      </c>
      <c r="BY58" s="20" t="str">
        <f t="shared" si="37"/>
        <v/>
      </c>
      <c r="BZ58">
        <f>INDEX('Calcs-control3'!$G$86:$Y$156,  'Graph-outputs'!$B58, 'Graph-outputs'!BZ$2)</f>
        <v>28.414473984868458</v>
      </c>
      <c r="CA58">
        <f t="shared" si="38"/>
        <v>54</v>
      </c>
      <c r="CB58">
        <f>INDEX('Calcs-control3'!$G$170:$X$240, 'Graph-outputs'!$B58, 'Graph-outputs'!$BT$1)</f>
        <v>0</v>
      </c>
      <c r="CD58" s="19" t="str">
        <f t="shared" si="39"/>
        <v/>
      </c>
      <c r="CE58" t="str">
        <f t="shared" si="40"/>
        <v/>
      </c>
      <c r="CF58" s="20" t="str">
        <f t="shared" si="41"/>
        <v/>
      </c>
      <c r="CG58">
        <f>INDEX('Calcs-control3'!$AH$86:$AZ$156,  'Graph-outputs'!$B58, 'Graph-outputs'!CG$2)</f>
        <v>31.029202832214914</v>
      </c>
      <c r="CH58">
        <f t="shared" si="42"/>
        <v>54</v>
      </c>
      <c r="CI58">
        <f>INDEX('Calcs-control3'!$AH$170:$AY$240, 'Graph-outputs'!$B58, 'Graph-outputs'!$BT$1)</f>
        <v>0</v>
      </c>
      <c r="CK58" s="19" t="str">
        <f t="shared" si="43"/>
        <v/>
      </c>
      <c r="CL58" t="str">
        <f t="shared" si="44"/>
        <v/>
      </c>
      <c r="CM58" s="20" t="str">
        <f t="shared" si="45"/>
        <v/>
      </c>
      <c r="CN58">
        <f>INDEX('Calcs-control3'!$G$386:$X$456,  'Graph-outputs'!$B58, 'Graph-outputs'!CN$2)</f>
        <v>3409.7368781842151</v>
      </c>
      <c r="CO58">
        <f t="shared" si="46"/>
        <v>54</v>
      </c>
      <c r="CP58">
        <f>INDEX('Calcs-control3'!$G$170:$X$240, 'Graph-outputs'!$B58, 'Graph-outputs'!$BT$1)</f>
        <v>0</v>
      </c>
      <c r="CR58" s="19" t="str">
        <f t="shared" si="47"/>
        <v/>
      </c>
      <c r="CS58" t="str">
        <f t="shared" si="48"/>
        <v/>
      </c>
      <c r="CT58" s="20" t="str">
        <f t="shared" si="49"/>
        <v/>
      </c>
      <c r="CU58">
        <f>INDEX('Calcs-control3'!$AH$386:$AY$456,  'Graph-outputs'!$B58, 'Graph-outputs'!CU$2)</f>
        <v>3723.5043398657895</v>
      </c>
      <c r="CV58">
        <f t="shared" si="50"/>
        <v>54</v>
      </c>
      <c r="CW58">
        <f>INDEX('Calcs-control3'!$AH$170:$AY$240, 'Graph-outputs'!$B58, 'Graph-outputs'!$BT$1)</f>
        <v>0</v>
      </c>
      <c r="CY58">
        <v>55</v>
      </c>
      <c r="CZ58">
        <f t="shared" si="51"/>
        <v>54</v>
      </c>
      <c r="DA58">
        <f>IF(Settings!$M$5=1, 'Graph-outputs'!$DH58, 'Graph-outputs'!$DO58)</f>
        <v>54.897560063118974</v>
      </c>
      <c r="DC58">
        <f>IF(Settings!$M$5=1, 'Graph-outputs'!$DV58, 'Graph-outputs'!$EC58)</f>
        <v>37153.545613880553</v>
      </c>
      <c r="DE58" s="19" t="str">
        <f t="shared" si="52"/>
        <v/>
      </c>
      <c r="DF58" t="str">
        <f t="shared" si="53"/>
        <v/>
      </c>
      <c r="DG58" s="20" t="str">
        <f t="shared" si="54"/>
        <v/>
      </c>
      <c r="DH58">
        <f>INDEX('Calcs-control4'!$G$86:$X$156,  'Graph-outputs'!$B58, 'Graph-outputs'!DH$2)</f>
        <v>49.434775897334411</v>
      </c>
      <c r="DI58">
        <f t="shared" si="55"/>
        <v>54</v>
      </c>
      <c r="DJ58">
        <f>INDEX('Calcs-control4'!$G$170:$X$240, 'Graph-outputs'!$B58, 'Graph-outputs'!$DB$1)</f>
        <v>0.99995853754189468</v>
      </c>
      <c r="DL58" s="19" t="str">
        <f t="shared" si="56"/>
        <v/>
      </c>
      <c r="DM58" t="str">
        <f t="shared" si="57"/>
        <v/>
      </c>
      <c r="DN58" s="20" t="str">
        <f t="shared" si="58"/>
        <v/>
      </c>
      <c r="DO58">
        <f>INDEX('Calcs-control4'!$AH$86:$AY$156,  'Graph-outputs'!$B58, 'Graph-outputs'!DO$2)</f>
        <v>54.897560063118974</v>
      </c>
      <c r="DP58">
        <f t="shared" si="59"/>
        <v>54</v>
      </c>
      <c r="DQ58">
        <f>INDEX('Calcs-control4'!$AH$170:$AY$240, 'Graph-outputs'!$B58, 'Graph-outputs'!$DB$1)</f>
        <v>0.99998819706728548</v>
      </c>
      <c r="DS58" s="19" t="str">
        <f t="shared" si="60"/>
        <v/>
      </c>
      <c r="DT58" t="str">
        <f t="shared" si="61"/>
        <v/>
      </c>
      <c r="DU58" s="20" t="str">
        <f t="shared" si="62"/>
        <v/>
      </c>
      <c r="DV58">
        <f>INDEX('Calcs-control4'!$G$386:$X$456,  'Graph-outputs'!$B58, 'Graph-outputs'!DV$2)</f>
        <v>33456.216313329125</v>
      </c>
      <c r="DW58">
        <f t="shared" si="63"/>
        <v>54</v>
      </c>
      <c r="DX58">
        <f>INDEX('Calcs-control4'!$G$170:$X$240, 'Graph-outputs'!$B58, 'Graph-outputs'!$DB$1)</f>
        <v>0.99995853754189468</v>
      </c>
      <c r="DZ58" s="19" t="str">
        <f t="shared" si="64"/>
        <v/>
      </c>
      <c r="EA58" t="str">
        <f t="shared" si="65"/>
        <v/>
      </c>
      <c r="EB58" s="20" t="str">
        <f t="shared" si="66"/>
        <v/>
      </c>
      <c r="EC58">
        <f>INDEX('Calcs-control4'!$AH$386:$AY$456,  'Graph-outputs'!$B58, 'Graph-outputs'!EC$2)</f>
        <v>37153.545613880553</v>
      </c>
      <c r="ED58">
        <f t="shared" si="67"/>
        <v>54</v>
      </c>
      <c r="EE58">
        <f>INDEX('Calcs-control4'!$AH$170:$AY$240, 'Graph-outputs'!$B58, 'Graph-outputs'!$DB$1)</f>
        <v>0.99998819706728548</v>
      </c>
    </row>
    <row r="59" spans="1:135" x14ac:dyDescent="0.3">
      <c r="A59">
        <f t="shared" si="0"/>
        <v>55</v>
      </c>
      <c r="B59">
        <v>56</v>
      </c>
      <c r="C59">
        <f>IF(Settings!$M$5=1, 'Graph-outputs'!$J59, 'Graph-outputs'!$Q59)</f>
        <v>78.552351659444469</v>
      </c>
      <c r="E59">
        <f>IF(Settings!$M$5=1, 'Graph-outputs'!$X59, 'Graph-outputs'!$AE59)</f>
        <v>70378.405400415548</v>
      </c>
      <c r="G59" s="19" t="str">
        <f t="shared" si="1"/>
        <v/>
      </c>
      <c r="H59" t="str">
        <f t="shared" si="2"/>
        <v/>
      </c>
      <c r="I59" s="20" t="str">
        <f t="shared" si="3"/>
        <v/>
      </c>
      <c r="J59">
        <f>INDEX('Calcs-control1'!$G$86:$X$156,  'Graph-outputs'!$B59, 'Graph-outputs'!J$2)</f>
        <v>71.165185316426047</v>
      </c>
      <c r="K59">
        <f t="shared" si="4"/>
        <v>55</v>
      </c>
      <c r="L59">
        <f>INDEX('Calcs-control1'!$G$170:$X$240, 'Graph-outputs'!$B59, 'Graph-outputs'!$D$1)</f>
        <v>0.99999988846172083</v>
      </c>
      <c r="N59" s="19" t="str">
        <f t="shared" si="5"/>
        <v/>
      </c>
      <c r="O59" t="str">
        <f t="shared" si="6"/>
        <v/>
      </c>
      <c r="P59" s="20" t="str">
        <f t="shared" si="7"/>
        <v/>
      </c>
      <c r="Q59">
        <f>INDEX('Calcs-control1'!$AH$86:$AY$156,  'Graph-outputs'!$B59, 'Graph-outputs'!Q$2)</f>
        <v>78.552351659444469</v>
      </c>
      <c r="R59">
        <f t="shared" si="8"/>
        <v>55</v>
      </c>
      <c r="S59">
        <f>INDEX('Calcs-control1'!$AH$170:$AY$240, 'Graph-outputs'!$B59, 'Graph-outputs'!$Q$2)</f>
        <v>0.99999997960439202</v>
      </c>
      <c r="U59" s="19" t="str">
        <f t="shared" si="9"/>
        <v/>
      </c>
      <c r="V59" t="str">
        <f t="shared" si="10"/>
        <v/>
      </c>
      <c r="W59" s="20" t="str">
        <f t="shared" si="11"/>
        <v/>
      </c>
      <c r="X59">
        <f>INDEX('Calcs-control1'!$G$386:$X$456,  'Graph-outputs'!$B59, 'Graph-outputs'!X$2)</f>
        <v>63759.926144893863</v>
      </c>
      <c r="Y59">
        <f t="shared" si="12"/>
        <v>55</v>
      </c>
      <c r="Z59">
        <f>INDEX('Calcs-control1'!$G$170:$X$240, 'Graph-outputs'!$B59, 'Graph-outputs'!$J$2)</f>
        <v>0.99999988846172083</v>
      </c>
      <c r="AB59" s="19" t="str">
        <f t="shared" si="13"/>
        <v/>
      </c>
      <c r="AC59" t="str">
        <f t="shared" si="14"/>
        <v/>
      </c>
      <c r="AD59" s="20" t="str">
        <f t="shared" si="15"/>
        <v/>
      </c>
      <c r="AE59">
        <f>INDEX('Calcs-control1'!$AH$386:$AY$456,  'Graph-outputs'!$B59, 'Graph-outputs'!AE$2)</f>
        <v>70378.405400415548</v>
      </c>
      <c r="AF59">
        <f t="shared" si="16"/>
        <v>55</v>
      </c>
      <c r="AG59">
        <f>INDEX('Calcs-control1'!$AH$170:$AY$240, 'Graph-outputs'!$B59, 'Graph-outputs'!$Q$2)</f>
        <v>0.99999997960439202</v>
      </c>
      <c r="AI59">
        <v>56</v>
      </c>
      <c r="AJ59">
        <f t="shared" si="17"/>
        <v>55</v>
      </c>
      <c r="AK59">
        <f>IF(Settings!$M$5=1, 'Graph-outputs'!$AR59, 'Graph-outputs'!$AY59)</f>
        <v>87.812359127005394</v>
      </c>
      <c r="AM59">
        <f>IF(Settings!$M$5=1, 'Graph-outputs'!$BF59, 'Graph-outputs'!$BM59)</f>
        <v>66174.065362474474</v>
      </c>
      <c r="AO59" s="19" t="str">
        <f t="shared" si="18"/>
        <v/>
      </c>
      <c r="AP59" t="str">
        <f t="shared" si="19"/>
        <v/>
      </c>
      <c r="AQ59" s="20" t="str">
        <f t="shared" si="20"/>
        <v/>
      </c>
      <c r="AR59">
        <f>INDEX('Calcs-control2'!$G$86:$Y$156,  'Graph-outputs'!$B59, 'Graph-outputs'!AR$2)</f>
        <v>79.184886868730899</v>
      </c>
      <c r="AS59">
        <f t="shared" si="21"/>
        <v>55</v>
      </c>
      <c r="AT59">
        <f>INDEX('Calcs-control2'!$G$170:$X$240, 'Graph-outputs'!$B59, 'Graph-outputs'!$AL$1)</f>
        <v>0.99999984841334844</v>
      </c>
      <c r="AV59" s="19" t="str">
        <f t="shared" si="22"/>
        <v/>
      </c>
      <c r="AW59" t="str">
        <f t="shared" si="23"/>
        <v/>
      </c>
      <c r="AX59" s="20" t="str">
        <f t="shared" si="24"/>
        <v/>
      </c>
      <c r="AY59">
        <f>INDEX('Calcs-control2'!$AH$86:$AZ$156,  'Graph-outputs'!$B59, 'Graph-outputs'!AY$2)</f>
        <v>87.812359127005394</v>
      </c>
      <c r="AZ59">
        <f t="shared" si="25"/>
        <v>55</v>
      </c>
      <c r="BA59">
        <f>INDEX('Calcs-control2'!$AH$170:$AY$240, 'Graph-outputs'!$B59, 'Graph-outputs'!$AL$1)</f>
        <v>0.99999997916073813</v>
      </c>
      <c r="BC59" s="19" t="str">
        <f t="shared" si="26"/>
        <v/>
      </c>
      <c r="BD59" t="str">
        <f t="shared" si="27"/>
        <v/>
      </c>
      <c r="BE59" s="20" t="str">
        <f t="shared" si="28"/>
        <v/>
      </c>
      <c r="BF59">
        <f>INDEX('Calcs-control2'!$G$386:$X$456,  'Graph-outputs'!$B59, 'Graph-outputs'!BF$2)</f>
        <v>59672.529218117961</v>
      </c>
      <c r="BG59">
        <f t="shared" si="29"/>
        <v>55</v>
      </c>
      <c r="BH59">
        <f>INDEX('Calcs-control2'!$G$170:$X$240, 'Graph-outputs'!$B59, 'Graph-outputs'!$AL$1)</f>
        <v>0.99999984841334844</v>
      </c>
      <c r="BJ59" s="19" t="str">
        <f t="shared" si="30"/>
        <v/>
      </c>
      <c r="BK59" t="str">
        <f t="shared" si="31"/>
        <v/>
      </c>
      <c r="BL59" s="20" t="str">
        <f t="shared" si="32"/>
        <v/>
      </c>
      <c r="BM59">
        <f>INDEX('Calcs-control2'!$AH$386:$AY$456,  'Graph-outputs'!$B59, 'Graph-outputs'!BM$2)</f>
        <v>66174.065362474474</v>
      </c>
      <c r="BN59">
        <f t="shared" si="33"/>
        <v>55</v>
      </c>
      <c r="BO59">
        <f>INDEX('Calcs-control2'!$AH$170:$AY$240, 'Graph-outputs'!$B59, 'Graph-outputs'!$AL$1)</f>
        <v>0.99999997916073813</v>
      </c>
      <c r="BQ59">
        <v>56</v>
      </c>
      <c r="BR59">
        <f t="shared" si="34"/>
        <v>55</v>
      </c>
      <c r="BS59">
        <f>IF(Settings!$M$5=1, 'Graph-outputs'!$BZ59, 'Graph-outputs'!$CG59)</f>
        <v>31.171941603249689</v>
      </c>
      <c r="BU59">
        <f>IF(Settings!$M$5=1, 'Graph-outputs'!$CN59, 'Graph-outputs'!$CU59)</f>
        <v>3740.6329923899625</v>
      </c>
      <c r="BW59" s="19" t="str">
        <f t="shared" si="35"/>
        <v/>
      </c>
      <c r="BX59" t="str">
        <f t="shared" si="36"/>
        <v/>
      </c>
      <c r="BY59" s="20" t="str">
        <f t="shared" si="37"/>
        <v/>
      </c>
      <c r="BZ59">
        <f>INDEX('Calcs-control3'!$G$86:$Y$156,  'Graph-outputs'!$B59, 'Graph-outputs'!BZ$2)</f>
        <v>28.695076149725576</v>
      </c>
      <c r="CA59">
        <f t="shared" si="38"/>
        <v>55</v>
      </c>
      <c r="CB59">
        <f>INDEX('Calcs-control3'!$G$170:$X$240, 'Graph-outputs'!$B59, 'Graph-outputs'!$BT$1)</f>
        <v>0</v>
      </c>
      <c r="CD59" s="19" t="str">
        <f t="shared" si="39"/>
        <v/>
      </c>
      <c r="CE59" t="str">
        <f t="shared" si="40"/>
        <v/>
      </c>
      <c r="CF59" s="20" t="str">
        <f t="shared" si="41"/>
        <v/>
      </c>
      <c r="CG59">
        <f>INDEX('Calcs-control3'!$AH$86:$AZ$156,  'Graph-outputs'!$B59, 'Graph-outputs'!CG$2)</f>
        <v>31.171941603249689</v>
      </c>
      <c r="CH59">
        <f t="shared" si="42"/>
        <v>55</v>
      </c>
      <c r="CI59">
        <f>INDEX('Calcs-control3'!$AH$170:$AY$240, 'Graph-outputs'!$B59, 'Graph-outputs'!$BT$1)</f>
        <v>0</v>
      </c>
      <c r="CK59" s="19" t="str">
        <f t="shared" si="43"/>
        <v/>
      </c>
      <c r="CL59" t="str">
        <f t="shared" si="44"/>
        <v/>
      </c>
      <c r="CM59" s="20" t="str">
        <f t="shared" si="45"/>
        <v/>
      </c>
      <c r="CN59">
        <f>INDEX('Calcs-control3'!$G$386:$X$456,  'Graph-outputs'!$B59, 'Graph-outputs'!CN$2)</f>
        <v>3443.409137967069</v>
      </c>
      <c r="CO59">
        <f t="shared" si="46"/>
        <v>55</v>
      </c>
      <c r="CP59">
        <f>INDEX('Calcs-control3'!$G$170:$X$240, 'Graph-outputs'!$B59, 'Graph-outputs'!$BT$1)</f>
        <v>0</v>
      </c>
      <c r="CR59" s="19" t="str">
        <f t="shared" si="47"/>
        <v/>
      </c>
      <c r="CS59" t="str">
        <f t="shared" si="48"/>
        <v/>
      </c>
      <c r="CT59" s="20" t="str">
        <f t="shared" si="49"/>
        <v/>
      </c>
      <c r="CU59">
        <f>INDEX('Calcs-control3'!$AH$386:$AY$456,  'Graph-outputs'!$B59, 'Graph-outputs'!CU$2)</f>
        <v>3740.6329923899625</v>
      </c>
      <c r="CV59">
        <f t="shared" si="50"/>
        <v>55</v>
      </c>
      <c r="CW59">
        <f>INDEX('Calcs-control3'!$AH$170:$AY$240, 'Graph-outputs'!$B59, 'Graph-outputs'!$BT$1)</f>
        <v>0</v>
      </c>
      <c r="CY59">
        <v>56</v>
      </c>
      <c r="CZ59">
        <f t="shared" si="51"/>
        <v>55</v>
      </c>
      <c r="DA59">
        <f>IF(Settings!$M$5=1, 'Graph-outputs'!$DH59, 'Graph-outputs'!$DO59)</f>
        <v>55.202322712553119</v>
      </c>
      <c r="DC59">
        <f>IF(Settings!$M$5=1, 'Graph-outputs'!$DV59, 'Graph-outputs'!$EC59)</f>
        <v>37359.809621150183</v>
      </c>
      <c r="DE59" s="19" t="str">
        <f t="shared" si="52"/>
        <v/>
      </c>
      <c r="DF59" t="str">
        <f t="shared" si="53"/>
        <v/>
      </c>
      <c r="DG59" s="20" t="str">
        <f t="shared" si="54"/>
        <v/>
      </c>
      <c r="DH59">
        <f>INDEX('Calcs-control4'!$G$86:$X$156,  'Graph-outputs'!$B59, 'Graph-outputs'!DH$2)</f>
        <v>50.011023766258816</v>
      </c>
      <c r="DI59">
        <f t="shared" si="55"/>
        <v>55</v>
      </c>
      <c r="DJ59">
        <f>INDEX('Calcs-control4'!$G$170:$X$240, 'Graph-outputs'!$B59, 'Graph-outputs'!$DB$1)</f>
        <v>0.99996368425535542</v>
      </c>
      <c r="DL59" s="19" t="str">
        <f t="shared" si="56"/>
        <v/>
      </c>
      <c r="DM59" t="str">
        <f t="shared" si="57"/>
        <v/>
      </c>
      <c r="DN59" s="20" t="str">
        <f t="shared" si="58"/>
        <v/>
      </c>
      <c r="DO59">
        <f>INDEX('Calcs-control4'!$AH$86:$AY$156,  'Graph-outputs'!$B59, 'Graph-outputs'!DO$2)</f>
        <v>55.202322712553119</v>
      </c>
      <c r="DP59">
        <f t="shared" si="59"/>
        <v>55</v>
      </c>
      <c r="DQ59">
        <f>INDEX('Calcs-control4'!$AH$170:$AY$240, 'Graph-outputs'!$B59, 'Graph-outputs'!$DB$1)</f>
        <v>0.99998899606840852</v>
      </c>
      <c r="DS59" s="19" t="str">
        <f t="shared" si="60"/>
        <v/>
      </c>
      <c r="DT59" t="str">
        <f t="shared" si="61"/>
        <v/>
      </c>
      <c r="DU59" s="20" t="str">
        <f t="shared" si="62"/>
        <v/>
      </c>
      <c r="DV59">
        <f>INDEX('Calcs-control4'!$G$386:$X$456,  'Graph-outputs'!$B59, 'Graph-outputs'!DV$2)</f>
        <v>33846.246569723902</v>
      </c>
      <c r="DW59">
        <f t="shared" si="63"/>
        <v>55</v>
      </c>
      <c r="DX59">
        <f>INDEX('Calcs-control4'!$G$170:$X$240, 'Graph-outputs'!$B59, 'Graph-outputs'!$DB$1)</f>
        <v>0.99996368425535542</v>
      </c>
      <c r="DZ59" s="19" t="str">
        <f t="shared" si="64"/>
        <v/>
      </c>
      <c r="EA59" t="str">
        <f t="shared" si="65"/>
        <v/>
      </c>
      <c r="EB59" s="20" t="str">
        <f t="shared" si="66"/>
        <v/>
      </c>
      <c r="EC59">
        <f>INDEX('Calcs-control4'!$AH$386:$AY$456,  'Graph-outputs'!$B59, 'Graph-outputs'!EC$2)</f>
        <v>37359.809621150183</v>
      </c>
      <c r="ED59">
        <f t="shared" si="67"/>
        <v>55</v>
      </c>
      <c r="EE59">
        <f>INDEX('Calcs-control4'!$AH$170:$AY$240, 'Graph-outputs'!$B59, 'Graph-outputs'!$DB$1)</f>
        <v>0.99998899606840852</v>
      </c>
    </row>
    <row r="60" spans="1:135" x14ac:dyDescent="0.3">
      <c r="A60">
        <f t="shared" si="0"/>
        <v>56</v>
      </c>
      <c r="B60">
        <v>57</v>
      </c>
      <c r="C60">
        <f>IF(Settings!$M$5=1, 'Graph-outputs'!$J60, 'Graph-outputs'!$Q60)</f>
        <v>78.945278599899495</v>
      </c>
      <c r="E60">
        <f>IF(Settings!$M$5=1, 'Graph-outputs'!$X60, 'Graph-outputs'!$AE60)</f>
        <v>70730.445454556335</v>
      </c>
      <c r="G60" s="19" t="str">
        <f t="shared" si="1"/>
        <v/>
      </c>
      <c r="H60" t="str">
        <f t="shared" si="2"/>
        <v/>
      </c>
      <c r="I60" s="20" t="str">
        <f t="shared" si="3"/>
        <v/>
      </c>
      <c r="J60">
        <f>INDEX('Calcs-control1'!$G$86:$X$156,  'Graph-outputs'!$B60, 'Graph-outputs'!J$2)</f>
        <v>71.965410486009446</v>
      </c>
      <c r="K60">
        <f t="shared" si="4"/>
        <v>56</v>
      </c>
      <c r="L60">
        <f>INDEX('Calcs-control1'!$G$170:$X$240, 'Graph-outputs'!$B60, 'Graph-outputs'!$D$1)</f>
        <v>0.99999990721211762</v>
      </c>
      <c r="N60" s="19" t="str">
        <f t="shared" si="5"/>
        <v/>
      </c>
      <c r="O60" t="str">
        <f t="shared" si="6"/>
        <v/>
      </c>
      <c r="P60" s="20" t="str">
        <f t="shared" si="7"/>
        <v/>
      </c>
      <c r="Q60">
        <f>INDEX('Calcs-control1'!$AH$86:$AY$156,  'Graph-outputs'!$B60, 'Graph-outputs'!Q$2)</f>
        <v>78.945278599899495</v>
      </c>
      <c r="R60">
        <f t="shared" si="8"/>
        <v>56</v>
      </c>
      <c r="S60">
        <f>INDEX('Calcs-control1'!$AH$170:$AY$240, 'Graph-outputs'!$B60, 'Graph-outputs'!$Q$2)</f>
        <v>0.99999998136677293</v>
      </c>
      <c r="U60" s="19" t="str">
        <f t="shared" si="9"/>
        <v/>
      </c>
      <c r="V60" t="str">
        <f t="shared" si="10"/>
        <v/>
      </c>
      <c r="W60" s="20" t="str">
        <f t="shared" si="11"/>
        <v/>
      </c>
      <c r="X60">
        <f>INDEX('Calcs-control1'!$G$386:$X$456,  'Graph-outputs'!$B60, 'Graph-outputs'!X$2)</f>
        <v>64476.882343799123</v>
      </c>
      <c r="Y60">
        <f t="shared" si="12"/>
        <v>56</v>
      </c>
      <c r="Z60">
        <f>INDEX('Calcs-control1'!$G$170:$X$240, 'Graph-outputs'!$B60, 'Graph-outputs'!$J$2)</f>
        <v>0.99999990721211762</v>
      </c>
      <c r="AB60" s="19" t="str">
        <f t="shared" si="13"/>
        <v/>
      </c>
      <c r="AC60" t="str">
        <f t="shared" si="14"/>
        <v/>
      </c>
      <c r="AD60" s="20" t="str">
        <f t="shared" si="15"/>
        <v/>
      </c>
      <c r="AE60">
        <f>INDEX('Calcs-control1'!$AH$386:$AY$456,  'Graph-outputs'!$B60, 'Graph-outputs'!AE$2)</f>
        <v>70730.445454556335</v>
      </c>
      <c r="AF60">
        <f t="shared" si="16"/>
        <v>56</v>
      </c>
      <c r="AG60">
        <f>INDEX('Calcs-control1'!$AH$170:$AY$240, 'Graph-outputs'!$B60, 'Graph-outputs'!$Q$2)</f>
        <v>0.99999998136677293</v>
      </c>
      <c r="AI60">
        <v>57</v>
      </c>
      <c r="AJ60">
        <f t="shared" si="17"/>
        <v>56</v>
      </c>
      <c r="AK60">
        <f>IF(Settings!$M$5=1, 'Graph-outputs'!$AR60, 'Graph-outputs'!$AY60)</f>
        <v>88.237902502732382</v>
      </c>
      <c r="AM60">
        <f>IF(Settings!$M$5=1, 'Graph-outputs'!$BF60, 'Graph-outputs'!$BM60)</f>
        <v>66494.748471707673</v>
      </c>
      <c r="AO60" s="19" t="str">
        <f t="shared" si="18"/>
        <v/>
      </c>
      <c r="AP60" t="str">
        <f t="shared" si="19"/>
        <v/>
      </c>
      <c r="AQ60" s="20" t="str">
        <f t="shared" si="20"/>
        <v/>
      </c>
      <c r="AR60">
        <f>INDEX('Calcs-control2'!$G$86:$Y$156,  'Graph-outputs'!$B60, 'Graph-outputs'!AR$2)</f>
        <v>80.171875953844747</v>
      </c>
      <c r="AS60">
        <f t="shared" si="21"/>
        <v>56</v>
      </c>
      <c r="AT60">
        <f>INDEX('Calcs-control2'!$G$170:$X$240, 'Graph-outputs'!$B60, 'Graph-outputs'!$AL$1)</f>
        <v>0.99999987919835176</v>
      </c>
      <c r="AV60" s="19" t="str">
        <f t="shared" si="22"/>
        <v/>
      </c>
      <c r="AW60" t="str">
        <f t="shared" si="23"/>
        <v/>
      </c>
      <c r="AX60" s="20" t="str">
        <f t="shared" si="24"/>
        <v/>
      </c>
      <c r="AY60">
        <f>INDEX('Calcs-control2'!$AH$86:$AZ$156,  'Graph-outputs'!$B60, 'Graph-outputs'!AY$2)</f>
        <v>88.237902502732382</v>
      </c>
      <c r="AZ60">
        <f t="shared" si="25"/>
        <v>56</v>
      </c>
      <c r="BA60">
        <f>INDEX('Calcs-control2'!$AH$170:$AY$240, 'Graph-outputs'!$B60, 'Graph-outputs'!$AL$1)</f>
        <v>0.99999998110374366</v>
      </c>
      <c r="BC60" s="19" t="str">
        <f t="shared" si="26"/>
        <v/>
      </c>
      <c r="BD60" t="str">
        <f t="shared" si="27"/>
        <v/>
      </c>
      <c r="BE60" s="20" t="str">
        <f t="shared" si="28"/>
        <v/>
      </c>
      <c r="BF60">
        <f>INDEX('Calcs-control2'!$G$386:$X$456,  'Graph-outputs'!$B60, 'Graph-outputs'!BF$2)</f>
        <v>60416.310067894476</v>
      </c>
      <c r="BG60">
        <f t="shared" si="29"/>
        <v>56</v>
      </c>
      <c r="BH60">
        <f>INDEX('Calcs-control2'!$G$170:$X$240, 'Graph-outputs'!$B60, 'Graph-outputs'!$AL$1)</f>
        <v>0.99999987919835176</v>
      </c>
      <c r="BJ60" s="19" t="str">
        <f t="shared" si="30"/>
        <v/>
      </c>
      <c r="BK60" t="str">
        <f t="shared" si="31"/>
        <v/>
      </c>
      <c r="BL60" s="20" t="str">
        <f t="shared" si="32"/>
        <v/>
      </c>
      <c r="BM60">
        <f>INDEX('Calcs-control2'!$AH$386:$AY$456,  'Graph-outputs'!$B60, 'Graph-outputs'!BM$2)</f>
        <v>66494.748471707673</v>
      </c>
      <c r="BN60">
        <f t="shared" si="33"/>
        <v>56</v>
      </c>
      <c r="BO60">
        <f>INDEX('Calcs-control2'!$AH$170:$AY$240, 'Graph-outputs'!$B60, 'Graph-outputs'!$AL$1)</f>
        <v>0.99999998110374366</v>
      </c>
      <c r="BQ60">
        <v>57</v>
      </c>
      <c r="BR60">
        <f t="shared" si="34"/>
        <v>56</v>
      </c>
      <c r="BS60">
        <f>IF(Settings!$M$5=1, 'Graph-outputs'!$BZ60, 'Graph-outputs'!$CG60)</f>
        <v>31.300964304465442</v>
      </c>
      <c r="BU60">
        <f>IF(Settings!$M$5=1, 'Graph-outputs'!$CN60, 'Graph-outputs'!$CU60)</f>
        <v>3756.1157165358532</v>
      </c>
      <c r="BW60" s="19" t="str">
        <f t="shared" si="35"/>
        <v/>
      </c>
      <c r="BX60" t="str">
        <f t="shared" si="36"/>
        <v/>
      </c>
      <c r="BY60" s="20" t="str">
        <f t="shared" si="37"/>
        <v/>
      </c>
      <c r="BZ60">
        <f>INDEX('Calcs-control3'!$G$86:$Y$156,  'Graph-outputs'!$B60, 'Graph-outputs'!BZ$2)</f>
        <v>28.967863682840523</v>
      </c>
      <c r="CA60">
        <f t="shared" si="38"/>
        <v>56</v>
      </c>
      <c r="CB60">
        <f>INDEX('Calcs-control3'!$G$170:$X$240, 'Graph-outputs'!$B60, 'Graph-outputs'!$BT$1)</f>
        <v>0</v>
      </c>
      <c r="CD60" s="19" t="str">
        <f t="shared" si="39"/>
        <v/>
      </c>
      <c r="CE60" t="str">
        <f t="shared" si="40"/>
        <v/>
      </c>
      <c r="CF60" s="20" t="str">
        <f t="shared" si="41"/>
        <v/>
      </c>
      <c r="CG60">
        <f>INDEX('Calcs-control3'!$AH$86:$AZ$156,  'Graph-outputs'!$B60, 'Graph-outputs'!CG$2)</f>
        <v>31.300964304465442</v>
      </c>
      <c r="CH60">
        <f t="shared" si="42"/>
        <v>56</v>
      </c>
      <c r="CI60">
        <f>INDEX('Calcs-control3'!$AH$170:$AY$240, 'Graph-outputs'!$B60, 'Graph-outputs'!$BT$1)</f>
        <v>0</v>
      </c>
      <c r="CK60" s="19" t="str">
        <f t="shared" si="43"/>
        <v/>
      </c>
      <c r="CL60" t="str">
        <f t="shared" si="44"/>
        <v/>
      </c>
      <c r="CM60" s="20" t="str">
        <f t="shared" si="45"/>
        <v/>
      </c>
      <c r="CN60">
        <f>INDEX('Calcs-control3'!$G$386:$X$456,  'Graph-outputs'!$B60, 'Graph-outputs'!CN$2)</f>
        <v>3476.1436419408628</v>
      </c>
      <c r="CO60">
        <f t="shared" si="46"/>
        <v>56</v>
      </c>
      <c r="CP60">
        <f>INDEX('Calcs-control3'!$G$170:$X$240, 'Graph-outputs'!$B60, 'Graph-outputs'!$BT$1)</f>
        <v>0</v>
      </c>
      <c r="CR60" s="19" t="str">
        <f t="shared" si="47"/>
        <v/>
      </c>
      <c r="CS60" t="str">
        <f t="shared" si="48"/>
        <v/>
      </c>
      <c r="CT60" s="20" t="str">
        <f t="shared" si="49"/>
        <v/>
      </c>
      <c r="CU60">
        <f>INDEX('Calcs-control3'!$AH$386:$AY$456,  'Graph-outputs'!$B60, 'Graph-outputs'!CU$2)</f>
        <v>3756.1157165358532</v>
      </c>
      <c r="CV60">
        <f t="shared" si="50"/>
        <v>56</v>
      </c>
      <c r="CW60">
        <f>INDEX('Calcs-control3'!$AH$170:$AY$240, 'Graph-outputs'!$B60, 'Graph-outputs'!$BT$1)</f>
        <v>0</v>
      </c>
      <c r="CY60">
        <v>57</v>
      </c>
      <c r="CZ60">
        <f t="shared" si="51"/>
        <v>56</v>
      </c>
      <c r="DA60">
        <f>IF(Settings!$M$5=1, 'Graph-outputs'!$DH60, 'Graph-outputs'!$DO60)</f>
        <v>55.478450407157247</v>
      </c>
      <c r="DC60">
        <f>IF(Settings!$M$5=1, 'Graph-outputs'!$DV60, 'Graph-outputs'!$EC60)</f>
        <v>37546.693090802124</v>
      </c>
      <c r="DE60" s="19" t="str">
        <f t="shared" si="52"/>
        <v/>
      </c>
      <c r="DF60" t="str">
        <f t="shared" si="53"/>
        <v/>
      </c>
      <c r="DG60" s="20" t="str">
        <f t="shared" si="54"/>
        <v/>
      </c>
      <c r="DH60">
        <f>INDEX('Calcs-control4'!$G$86:$X$156,  'Graph-outputs'!$B60, 'Graph-outputs'!DH$2)</f>
        <v>50.573378515936625</v>
      </c>
      <c r="DI60">
        <f t="shared" si="55"/>
        <v>56</v>
      </c>
      <c r="DJ60">
        <f>INDEX('Calcs-control4'!$G$170:$X$240, 'Graph-outputs'!$B60, 'Graph-outputs'!$DB$1)</f>
        <v>0.99996809030788913</v>
      </c>
      <c r="DL60" s="19" t="str">
        <f t="shared" si="56"/>
        <v/>
      </c>
      <c r="DM60" t="str">
        <f t="shared" si="57"/>
        <v/>
      </c>
      <c r="DN60" s="20" t="str">
        <f t="shared" si="58"/>
        <v/>
      </c>
      <c r="DO60">
        <f>INDEX('Calcs-control4'!$AH$86:$AY$156,  'Graph-outputs'!$B60, 'Graph-outputs'!DO$2)</f>
        <v>55.478450407157247</v>
      </c>
      <c r="DP60">
        <f t="shared" si="59"/>
        <v>56</v>
      </c>
      <c r="DQ60">
        <f>INDEX('Calcs-control4'!$AH$170:$AY$240, 'Graph-outputs'!$B60, 'Graph-outputs'!$DB$1)</f>
        <v>0.99998967319175092</v>
      </c>
      <c r="DS60" s="19" t="str">
        <f t="shared" si="60"/>
        <v/>
      </c>
      <c r="DT60" t="str">
        <f t="shared" si="61"/>
        <v/>
      </c>
      <c r="DU60" s="20" t="str">
        <f t="shared" si="62"/>
        <v/>
      </c>
      <c r="DV60">
        <f>INDEX('Calcs-control4'!$G$386:$X$456,  'Graph-outputs'!$B60, 'Graph-outputs'!DV$2)</f>
        <v>34226.869371115186</v>
      </c>
      <c r="DW60">
        <f t="shared" si="63"/>
        <v>56</v>
      </c>
      <c r="DX60">
        <f>INDEX('Calcs-control4'!$G$170:$X$240, 'Graph-outputs'!$B60, 'Graph-outputs'!$DB$1)</f>
        <v>0.99996809030788913</v>
      </c>
      <c r="DZ60" s="19" t="str">
        <f t="shared" si="64"/>
        <v/>
      </c>
      <c r="EA60" t="str">
        <f t="shared" si="65"/>
        <v/>
      </c>
      <c r="EB60" s="20" t="str">
        <f t="shared" si="66"/>
        <v/>
      </c>
      <c r="EC60">
        <f>INDEX('Calcs-control4'!$AH$386:$AY$456,  'Graph-outputs'!$B60, 'Graph-outputs'!EC$2)</f>
        <v>37546.693090802124</v>
      </c>
      <c r="ED60">
        <f t="shared" si="67"/>
        <v>56</v>
      </c>
      <c r="EE60">
        <f>INDEX('Calcs-control4'!$AH$170:$AY$240, 'Graph-outputs'!$B60, 'Graph-outputs'!$DB$1)</f>
        <v>0.99998967319175092</v>
      </c>
    </row>
    <row r="61" spans="1:135" x14ac:dyDescent="0.3">
      <c r="A61">
        <f t="shared" si="0"/>
        <v>57</v>
      </c>
      <c r="B61">
        <v>58</v>
      </c>
      <c r="C61">
        <f>IF(Settings!$M$5=1, 'Graph-outputs'!$J61, 'Graph-outputs'!$Q61)</f>
        <v>79.301746793686902</v>
      </c>
      <c r="E61">
        <f>IF(Settings!$M$5=1, 'Graph-outputs'!$X61, 'Graph-outputs'!$AE61)</f>
        <v>71049.820555739541</v>
      </c>
      <c r="G61" s="19" t="str">
        <f t="shared" si="1"/>
        <v/>
      </c>
      <c r="H61" t="str">
        <f t="shared" si="2"/>
        <v/>
      </c>
      <c r="I61" s="20" t="str">
        <f t="shared" si="3"/>
        <v/>
      </c>
      <c r="J61">
        <f>INDEX('Calcs-control1'!$G$86:$X$156,  'Graph-outputs'!$B61, 'Graph-outputs'!J$2)</f>
        <v>72.74623872199264</v>
      </c>
      <c r="K61">
        <f t="shared" si="4"/>
        <v>57</v>
      </c>
      <c r="L61">
        <f>INDEX('Calcs-control1'!$G$170:$X$240, 'Graph-outputs'!$B61, 'Graph-outputs'!$D$1)</f>
        <v>0.99999992246530145</v>
      </c>
      <c r="N61" s="19" t="str">
        <f t="shared" si="5"/>
        <v/>
      </c>
      <c r="O61" t="str">
        <f t="shared" si="6"/>
        <v/>
      </c>
      <c r="P61" s="20" t="str">
        <f t="shared" si="7"/>
        <v/>
      </c>
      <c r="Q61">
        <f>INDEX('Calcs-control1'!$AH$86:$AY$156,  'Graph-outputs'!$B61, 'Graph-outputs'!Q$2)</f>
        <v>79.301746793686902</v>
      </c>
      <c r="R61">
        <f t="shared" si="8"/>
        <v>57</v>
      </c>
      <c r="S61">
        <f>INDEX('Calcs-control1'!$AH$170:$AY$240, 'Graph-outputs'!$B61, 'Graph-outputs'!$Q$2)</f>
        <v>0.99999998283351899</v>
      </c>
      <c r="U61" s="19" t="str">
        <f t="shared" si="9"/>
        <v/>
      </c>
      <c r="V61" t="str">
        <f t="shared" si="10"/>
        <v/>
      </c>
      <c r="W61" s="20" t="str">
        <f t="shared" si="11"/>
        <v/>
      </c>
      <c r="X61">
        <f>INDEX('Calcs-control1'!$G$386:$X$456,  'Graph-outputs'!$B61, 'Graph-outputs'!X$2)</f>
        <v>65176.459948193828</v>
      </c>
      <c r="Y61">
        <f t="shared" si="12"/>
        <v>57</v>
      </c>
      <c r="Z61">
        <f>INDEX('Calcs-control1'!$G$170:$X$240, 'Graph-outputs'!$B61, 'Graph-outputs'!$J$2)</f>
        <v>0.99999992246530145</v>
      </c>
      <c r="AB61" s="19" t="str">
        <f t="shared" si="13"/>
        <v/>
      </c>
      <c r="AC61" t="str">
        <f t="shared" si="14"/>
        <v/>
      </c>
      <c r="AD61" s="20" t="str">
        <f t="shared" si="15"/>
        <v/>
      </c>
      <c r="AE61">
        <f>INDEX('Calcs-control1'!$AH$386:$AY$456,  'Graph-outputs'!$B61, 'Graph-outputs'!AE$2)</f>
        <v>71049.820555739541</v>
      </c>
      <c r="AF61">
        <f t="shared" si="16"/>
        <v>57</v>
      </c>
      <c r="AG61">
        <f>INDEX('Calcs-control1'!$AH$170:$AY$240, 'Graph-outputs'!$B61, 'Graph-outputs'!$Q$2)</f>
        <v>0.99999998283351899</v>
      </c>
      <c r="AI61">
        <v>58</v>
      </c>
      <c r="AJ61">
        <f t="shared" si="17"/>
        <v>57</v>
      </c>
      <c r="AK61">
        <f>IF(Settings!$M$5=1, 'Graph-outputs'!$AR61, 'Graph-outputs'!$AY61)</f>
        <v>88.620735907615668</v>
      </c>
      <c r="AM61">
        <f>IF(Settings!$M$5=1, 'Graph-outputs'!$BF61, 'Graph-outputs'!$BM61)</f>
        <v>66783.245982856854</v>
      </c>
      <c r="AO61" s="19" t="str">
        <f t="shared" si="18"/>
        <v/>
      </c>
      <c r="AP61" t="str">
        <f t="shared" si="19"/>
        <v/>
      </c>
      <c r="AQ61" s="20" t="str">
        <f t="shared" si="20"/>
        <v/>
      </c>
      <c r="AR61">
        <f>INDEX('Calcs-control2'!$G$86:$Y$156,  'Graph-outputs'!$B61, 'Graph-outputs'!AR$2)</f>
        <v>81.12364409604109</v>
      </c>
      <c r="AS61">
        <f t="shared" si="21"/>
        <v>57</v>
      </c>
      <c r="AT61">
        <f>INDEX('Calcs-control2'!$G$170:$X$240, 'Graph-outputs'!$B61, 'Graph-outputs'!$AL$1)</f>
        <v>0.99999990294835528</v>
      </c>
      <c r="AV61" s="19" t="str">
        <f t="shared" si="22"/>
        <v/>
      </c>
      <c r="AW61" t="str">
        <f t="shared" si="23"/>
        <v/>
      </c>
      <c r="AX61" s="20" t="str">
        <f t="shared" si="24"/>
        <v/>
      </c>
      <c r="AY61">
        <f>INDEX('Calcs-control2'!$AH$86:$AZ$156,  'Graph-outputs'!$B61, 'Graph-outputs'!AY$2)</f>
        <v>88.620735907615668</v>
      </c>
      <c r="AZ61">
        <f t="shared" si="25"/>
        <v>57</v>
      </c>
      <c r="BA61">
        <f>INDEX('Calcs-control2'!$AH$170:$AY$240, 'Graph-outputs'!$B61, 'Graph-outputs'!$AL$1)</f>
        <v>0.99999998269644208</v>
      </c>
      <c r="BC61" s="19" t="str">
        <f t="shared" si="26"/>
        <v/>
      </c>
      <c r="BD61" t="str">
        <f t="shared" si="27"/>
        <v/>
      </c>
      <c r="BE61" s="20" t="str">
        <f t="shared" si="28"/>
        <v/>
      </c>
      <c r="BF61">
        <f>INDEX('Calcs-control2'!$G$386:$X$456,  'Graph-outputs'!$B61, 'Graph-outputs'!BF$2)</f>
        <v>61133.548772843649</v>
      </c>
      <c r="BG61">
        <f t="shared" si="29"/>
        <v>57</v>
      </c>
      <c r="BH61">
        <f>INDEX('Calcs-control2'!$G$170:$X$240, 'Graph-outputs'!$B61, 'Graph-outputs'!$AL$1)</f>
        <v>0.99999990294835528</v>
      </c>
      <c r="BJ61" s="19" t="str">
        <f t="shared" si="30"/>
        <v/>
      </c>
      <c r="BK61" t="str">
        <f t="shared" si="31"/>
        <v/>
      </c>
      <c r="BL61" s="20" t="str">
        <f t="shared" si="32"/>
        <v/>
      </c>
      <c r="BM61">
        <f>INDEX('Calcs-control2'!$AH$386:$AY$456,  'Graph-outputs'!$B61, 'Graph-outputs'!BM$2)</f>
        <v>66783.245982856854</v>
      </c>
      <c r="BN61">
        <f t="shared" si="33"/>
        <v>57</v>
      </c>
      <c r="BO61">
        <f>INDEX('Calcs-control2'!$AH$170:$AY$240, 'Graph-outputs'!$B61, 'Graph-outputs'!$AL$1)</f>
        <v>0.99999998269644208</v>
      </c>
      <c r="BQ61">
        <v>58</v>
      </c>
      <c r="BR61">
        <f t="shared" si="34"/>
        <v>57</v>
      </c>
      <c r="BS61">
        <f>IF(Settings!$M$5=1, 'Graph-outputs'!$BZ61, 'Graph-outputs'!$CG61)</f>
        <v>31.417762223390174</v>
      </c>
      <c r="BU61">
        <f>IF(Settings!$M$5=1, 'Graph-outputs'!$CN61, 'Graph-outputs'!$CU61)</f>
        <v>3770.1314668068208</v>
      </c>
      <c r="BW61" s="19" t="str">
        <f t="shared" si="35"/>
        <v/>
      </c>
      <c r="BX61" t="str">
        <f t="shared" si="36"/>
        <v/>
      </c>
      <c r="BY61" s="20" t="str">
        <f t="shared" si="37"/>
        <v/>
      </c>
      <c r="BZ61">
        <f>INDEX('Calcs-control3'!$G$86:$Y$156,  'Graph-outputs'!$B61, 'Graph-outputs'!BZ$2)</f>
        <v>29.233027142021211</v>
      </c>
      <c r="CA61">
        <f t="shared" si="38"/>
        <v>57</v>
      </c>
      <c r="CB61">
        <f>INDEX('Calcs-control3'!$G$170:$X$240, 'Graph-outputs'!$B61, 'Graph-outputs'!$BT$1)</f>
        <v>0</v>
      </c>
      <c r="CD61" s="19" t="str">
        <f t="shared" si="39"/>
        <v/>
      </c>
      <c r="CE61" t="str">
        <f t="shared" si="40"/>
        <v/>
      </c>
      <c r="CF61" s="20" t="str">
        <f t="shared" si="41"/>
        <v/>
      </c>
      <c r="CG61">
        <f>INDEX('Calcs-control3'!$AH$86:$AZ$156,  'Graph-outputs'!$B61, 'Graph-outputs'!CG$2)</f>
        <v>31.417762223390174</v>
      </c>
      <c r="CH61">
        <f t="shared" si="42"/>
        <v>57</v>
      </c>
      <c r="CI61">
        <f>INDEX('Calcs-control3'!$AH$170:$AY$240, 'Graph-outputs'!$B61, 'Graph-outputs'!$BT$1)</f>
        <v>0</v>
      </c>
      <c r="CK61" s="19" t="str">
        <f t="shared" si="43"/>
        <v/>
      </c>
      <c r="CL61" t="str">
        <f t="shared" si="44"/>
        <v/>
      </c>
      <c r="CM61" s="20" t="str">
        <f t="shared" si="45"/>
        <v/>
      </c>
      <c r="CN61">
        <f>INDEX('Calcs-control3'!$G$386:$X$456,  'Graph-outputs'!$B61, 'Graph-outputs'!CN$2)</f>
        <v>3507.9632570425451</v>
      </c>
      <c r="CO61">
        <f t="shared" si="46"/>
        <v>57</v>
      </c>
      <c r="CP61">
        <f>INDEX('Calcs-control3'!$G$170:$X$240, 'Graph-outputs'!$B61, 'Graph-outputs'!$BT$1)</f>
        <v>0</v>
      </c>
      <c r="CR61" s="19" t="str">
        <f t="shared" si="47"/>
        <v/>
      </c>
      <c r="CS61" t="str">
        <f t="shared" si="48"/>
        <v/>
      </c>
      <c r="CT61" s="20" t="str">
        <f t="shared" si="49"/>
        <v/>
      </c>
      <c r="CU61">
        <f>INDEX('Calcs-control3'!$AH$386:$AY$456,  'Graph-outputs'!$B61, 'Graph-outputs'!CU$2)</f>
        <v>3770.1314668068208</v>
      </c>
      <c r="CV61">
        <f t="shared" si="50"/>
        <v>57</v>
      </c>
      <c r="CW61">
        <f>INDEX('Calcs-control3'!$AH$170:$AY$240, 'Graph-outputs'!$B61, 'Graph-outputs'!$BT$1)</f>
        <v>0</v>
      </c>
      <c r="CY61">
        <v>58</v>
      </c>
      <c r="CZ61">
        <f t="shared" si="51"/>
        <v>57</v>
      </c>
      <c r="DA61">
        <f>IF(Settings!$M$5=1, 'Graph-outputs'!$DH61, 'Graph-outputs'!$DO61)</f>
        <v>55.728956876467343</v>
      </c>
      <c r="DC61">
        <f>IF(Settings!$M$5=1, 'Graph-outputs'!$DV61, 'Graph-outputs'!$EC61)</f>
        <v>37716.235828835161</v>
      </c>
      <c r="DE61" s="19" t="str">
        <f t="shared" si="52"/>
        <v/>
      </c>
      <c r="DF61" t="str">
        <f t="shared" si="53"/>
        <v/>
      </c>
      <c r="DG61" s="20" t="str">
        <f t="shared" si="54"/>
        <v/>
      </c>
      <c r="DH61">
        <f>INDEX('Calcs-control4'!$G$86:$X$156,  'Graph-outputs'!$B61, 'Graph-outputs'!DH$2)</f>
        <v>51.122102155079709</v>
      </c>
      <c r="DI61">
        <f t="shared" si="55"/>
        <v>57</v>
      </c>
      <c r="DJ61">
        <f>INDEX('Calcs-control4'!$G$170:$X$240, 'Graph-outputs'!$B61, 'Graph-outputs'!$DB$1)</f>
        <v>0.9999718737485771</v>
      </c>
      <c r="DL61" s="19" t="str">
        <f t="shared" si="56"/>
        <v/>
      </c>
      <c r="DM61" t="str">
        <f t="shared" si="57"/>
        <v/>
      </c>
      <c r="DN61" s="20" t="str">
        <f t="shared" si="58"/>
        <v/>
      </c>
      <c r="DO61">
        <f>INDEX('Calcs-control4'!$AH$86:$AY$156,  'Graph-outputs'!$B61, 'Graph-outputs'!DO$2)</f>
        <v>55.728956876467343</v>
      </c>
      <c r="DP61">
        <f t="shared" si="59"/>
        <v>57</v>
      </c>
      <c r="DQ61">
        <f>INDEX('Calcs-control4'!$AH$170:$AY$240, 'Graph-outputs'!$B61, 'Graph-outputs'!$DB$1)</f>
        <v>0.99999025136993824</v>
      </c>
      <c r="DS61" s="19" t="str">
        <f t="shared" si="60"/>
        <v/>
      </c>
      <c r="DT61" t="str">
        <f t="shared" si="61"/>
        <v/>
      </c>
      <c r="DU61" s="20" t="str">
        <f t="shared" si="62"/>
        <v/>
      </c>
      <c r="DV61">
        <f>INDEX('Calcs-control4'!$G$386:$X$456,  'Graph-outputs'!$B61, 'Graph-outputs'!DV$2)</f>
        <v>34598.262756837597</v>
      </c>
      <c r="DW61">
        <f t="shared" si="63"/>
        <v>57</v>
      </c>
      <c r="DX61">
        <f>INDEX('Calcs-control4'!$G$170:$X$240, 'Graph-outputs'!$B61, 'Graph-outputs'!$DB$1)</f>
        <v>0.9999718737485771</v>
      </c>
      <c r="DZ61" s="19" t="str">
        <f t="shared" si="64"/>
        <v/>
      </c>
      <c r="EA61" t="str">
        <f t="shared" si="65"/>
        <v/>
      </c>
      <c r="EB61" s="20" t="str">
        <f t="shared" si="66"/>
        <v/>
      </c>
      <c r="EC61">
        <f>INDEX('Calcs-control4'!$AH$386:$AY$456,  'Graph-outputs'!$B61, 'Graph-outputs'!EC$2)</f>
        <v>37716.235828835161</v>
      </c>
      <c r="ED61">
        <f t="shared" si="67"/>
        <v>57</v>
      </c>
      <c r="EE61">
        <f>INDEX('Calcs-control4'!$AH$170:$AY$240, 'Graph-outputs'!$B61, 'Graph-outputs'!$DB$1)</f>
        <v>0.99999025136993824</v>
      </c>
    </row>
    <row r="62" spans="1:135" x14ac:dyDescent="0.3">
      <c r="A62">
        <f t="shared" si="0"/>
        <v>58</v>
      </c>
      <c r="B62">
        <v>59</v>
      </c>
      <c r="C62">
        <f>IF(Settings!$M$5=1, 'Graph-outputs'!$J62, 'Graph-outputs'!$Q62)</f>
        <v>79.625526022456796</v>
      </c>
      <c r="E62">
        <f>IF(Settings!$M$5=1, 'Graph-outputs'!$X62, 'Graph-outputs'!$AE62)</f>
        <v>71339.908213336545</v>
      </c>
      <c r="G62" s="19" t="str">
        <f t="shared" si="1"/>
        <v/>
      </c>
      <c r="H62" t="str">
        <f t="shared" si="2"/>
        <v/>
      </c>
      <c r="I62" s="20" t="str">
        <f t="shared" si="3"/>
        <v/>
      </c>
      <c r="J62">
        <f>INDEX('Calcs-control1'!$G$86:$X$156,  'Graph-outputs'!$B62, 'Graph-outputs'!J$2)</f>
        <v>73.508043165264183</v>
      </c>
      <c r="K62">
        <f t="shared" si="4"/>
        <v>58</v>
      </c>
      <c r="L62">
        <f>INDEX('Calcs-control1'!$G$170:$X$240, 'Graph-outputs'!$B62, 'Graph-outputs'!$D$1)</f>
        <v>0.99999993492694661</v>
      </c>
      <c r="N62" s="19" t="str">
        <f t="shared" si="5"/>
        <v/>
      </c>
      <c r="O62" t="str">
        <f t="shared" si="6"/>
        <v/>
      </c>
      <c r="P62" s="20" t="str">
        <f t="shared" si="7"/>
        <v/>
      </c>
      <c r="Q62">
        <f>INDEX('Calcs-control1'!$AH$86:$AY$156,  'Graph-outputs'!$B62, 'Graph-outputs'!Q$2)</f>
        <v>79.625526022456796</v>
      </c>
      <c r="R62">
        <f t="shared" si="8"/>
        <v>58</v>
      </c>
      <c r="S62">
        <f>INDEX('Calcs-control1'!$AH$170:$AY$240, 'Graph-outputs'!$B62, 'Graph-outputs'!$Q$2)</f>
        <v>0.99999998406545365</v>
      </c>
      <c r="U62" s="19" t="str">
        <f t="shared" si="9"/>
        <v/>
      </c>
      <c r="V62" t="str">
        <f t="shared" si="10"/>
        <v/>
      </c>
      <c r="W62" s="20" t="str">
        <f t="shared" si="11"/>
        <v/>
      </c>
      <c r="X62">
        <f>INDEX('Calcs-control1'!$G$386:$X$456,  'Graph-outputs'!$B62, 'Graph-outputs'!X$2)</f>
        <v>65858.993281196381</v>
      </c>
      <c r="Y62">
        <f t="shared" si="12"/>
        <v>58</v>
      </c>
      <c r="Z62">
        <f>INDEX('Calcs-control1'!$G$170:$X$240, 'Graph-outputs'!$B62, 'Graph-outputs'!$J$2)</f>
        <v>0.99999993492694661</v>
      </c>
      <c r="AB62" s="19" t="str">
        <f t="shared" si="13"/>
        <v/>
      </c>
      <c r="AC62" t="str">
        <f t="shared" si="14"/>
        <v/>
      </c>
      <c r="AD62" s="20" t="str">
        <f t="shared" si="15"/>
        <v/>
      </c>
      <c r="AE62">
        <f>INDEX('Calcs-control1'!$AH$386:$AY$456,  'Graph-outputs'!$B62, 'Graph-outputs'!AE$2)</f>
        <v>71339.908213336545</v>
      </c>
      <c r="AF62">
        <f t="shared" si="16"/>
        <v>58</v>
      </c>
      <c r="AG62">
        <f>INDEX('Calcs-control1'!$AH$170:$AY$240, 'Graph-outputs'!$B62, 'Graph-outputs'!$Q$2)</f>
        <v>0.99999998406545365</v>
      </c>
      <c r="AI62">
        <v>59</v>
      </c>
      <c r="AJ62">
        <f t="shared" si="17"/>
        <v>58</v>
      </c>
      <c r="AK62">
        <f>IF(Settings!$M$5=1, 'Graph-outputs'!$AR62, 'Graph-outputs'!$AY62)</f>
        <v>88.965768722924409</v>
      </c>
      <c r="AM62">
        <f>IF(Settings!$M$5=1, 'Graph-outputs'!$BF62, 'Graph-outputs'!$BM62)</f>
        <v>67043.257533558397</v>
      </c>
      <c r="AO62" s="19" t="str">
        <f t="shared" si="18"/>
        <v/>
      </c>
      <c r="AP62" t="str">
        <f t="shared" si="19"/>
        <v/>
      </c>
      <c r="AQ62" s="20" t="str">
        <f t="shared" si="20"/>
        <v/>
      </c>
      <c r="AR62">
        <f>INDEX('Calcs-control2'!$G$86:$Y$156,  'Graph-outputs'!$B62, 'Graph-outputs'!AR$2)</f>
        <v>82.041099065713013</v>
      </c>
      <c r="AS62">
        <f t="shared" si="21"/>
        <v>58</v>
      </c>
      <c r="AT62">
        <f>INDEX('Calcs-control2'!$G$170:$X$240, 'Graph-outputs'!$B62, 'Graph-outputs'!$AL$1)</f>
        <v>0.99999992141124572</v>
      </c>
      <c r="AV62" s="19" t="str">
        <f t="shared" si="22"/>
        <v/>
      </c>
      <c r="AW62" t="str">
        <f t="shared" si="23"/>
        <v/>
      </c>
      <c r="AX62" s="20" t="str">
        <f t="shared" si="24"/>
        <v/>
      </c>
      <c r="AY62">
        <f>INDEX('Calcs-control2'!$AH$86:$AZ$156,  'Graph-outputs'!$B62, 'Graph-outputs'!AY$2)</f>
        <v>88.965768722924409</v>
      </c>
      <c r="AZ62">
        <f t="shared" si="25"/>
        <v>58</v>
      </c>
      <c r="BA62">
        <f>INDEX('Calcs-control2'!$AH$170:$AY$240, 'Graph-outputs'!$B62, 'Graph-outputs'!$AL$1)</f>
        <v>0.99999998401653756</v>
      </c>
      <c r="BC62" s="19" t="str">
        <f t="shared" si="26"/>
        <v/>
      </c>
      <c r="BD62" t="str">
        <f t="shared" si="27"/>
        <v/>
      </c>
      <c r="BE62" s="20" t="str">
        <f t="shared" si="28"/>
        <v/>
      </c>
      <c r="BF62">
        <f>INDEX('Calcs-control2'!$G$386:$X$456,  'Graph-outputs'!$B62, 'Graph-outputs'!BF$2)</f>
        <v>61824.929456658509</v>
      </c>
      <c r="BG62">
        <f t="shared" si="29"/>
        <v>58</v>
      </c>
      <c r="BH62">
        <f>INDEX('Calcs-control2'!$G$170:$X$240, 'Graph-outputs'!$B62, 'Graph-outputs'!$AL$1)</f>
        <v>0.99999992141124572</v>
      </c>
      <c r="BJ62" s="19" t="str">
        <f t="shared" si="30"/>
        <v/>
      </c>
      <c r="BK62" t="str">
        <f t="shared" si="31"/>
        <v/>
      </c>
      <c r="BL62" s="20" t="str">
        <f t="shared" si="32"/>
        <v/>
      </c>
      <c r="BM62">
        <f>INDEX('Calcs-control2'!$AH$386:$AY$456,  'Graph-outputs'!$B62, 'Graph-outputs'!BM$2)</f>
        <v>67043.257533558397</v>
      </c>
      <c r="BN62">
        <f t="shared" si="33"/>
        <v>58</v>
      </c>
      <c r="BO62">
        <f>INDEX('Calcs-control2'!$AH$170:$AY$240, 'Graph-outputs'!$B62, 'Graph-outputs'!$AL$1)</f>
        <v>0.99999998401653756</v>
      </c>
      <c r="BQ62">
        <v>59</v>
      </c>
      <c r="BR62">
        <f t="shared" si="34"/>
        <v>58</v>
      </c>
      <c r="BS62">
        <f>IF(Settings!$M$5=1, 'Graph-outputs'!$BZ62, 'Graph-outputs'!$CG62)</f>
        <v>31.523638859837991</v>
      </c>
      <c r="BU62">
        <f>IF(Settings!$M$5=1, 'Graph-outputs'!$CN62, 'Graph-outputs'!$CU62)</f>
        <v>3782.8366631805588</v>
      </c>
      <c r="BW62" s="19" t="str">
        <f t="shared" si="35"/>
        <v/>
      </c>
      <c r="BX62" t="str">
        <f t="shared" si="36"/>
        <v/>
      </c>
      <c r="BY62" s="20" t="str">
        <f t="shared" si="37"/>
        <v/>
      </c>
      <c r="BZ62">
        <f>INDEX('Calcs-control3'!$G$86:$Y$156,  'Graph-outputs'!$B62, 'Graph-outputs'!BZ$2)</f>
        <v>29.490754433924707</v>
      </c>
      <c r="CA62">
        <f t="shared" si="38"/>
        <v>58</v>
      </c>
      <c r="CB62">
        <f>INDEX('Calcs-control3'!$G$170:$X$240, 'Graph-outputs'!$B62, 'Graph-outputs'!$BT$1)</f>
        <v>0</v>
      </c>
      <c r="CD62" s="19" t="str">
        <f t="shared" si="39"/>
        <v/>
      </c>
      <c r="CE62" t="str">
        <f t="shared" si="40"/>
        <v/>
      </c>
      <c r="CF62" s="20" t="str">
        <f t="shared" si="41"/>
        <v/>
      </c>
      <c r="CG62">
        <f>INDEX('Calcs-control3'!$AH$86:$AZ$156,  'Graph-outputs'!$B62, 'Graph-outputs'!CG$2)</f>
        <v>31.523638859837991</v>
      </c>
      <c r="CH62">
        <f t="shared" si="42"/>
        <v>58</v>
      </c>
      <c r="CI62">
        <f>INDEX('Calcs-control3'!$AH$170:$AY$240, 'Graph-outputs'!$B62, 'Graph-outputs'!$BT$1)</f>
        <v>0</v>
      </c>
      <c r="CK62" s="19" t="str">
        <f t="shared" si="43"/>
        <v/>
      </c>
      <c r="CL62" t="str">
        <f t="shared" si="44"/>
        <v/>
      </c>
      <c r="CM62" s="20" t="str">
        <f t="shared" si="45"/>
        <v/>
      </c>
      <c r="CN62">
        <f>INDEX('Calcs-control3'!$G$386:$X$456,  'Graph-outputs'!$B62, 'Graph-outputs'!CN$2)</f>
        <v>3538.8905320709646</v>
      </c>
      <c r="CO62">
        <f t="shared" si="46"/>
        <v>58</v>
      </c>
      <c r="CP62">
        <f>INDEX('Calcs-control3'!$G$170:$X$240, 'Graph-outputs'!$B62, 'Graph-outputs'!$BT$1)</f>
        <v>0</v>
      </c>
      <c r="CR62" s="19" t="str">
        <f t="shared" si="47"/>
        <v/>
      </c>
      <c r="CS62" t="str">
        <f t="shared" si="48"/>
        <v/>
      </c>
      <c r="CT62" s="20" t="str">
        <f t="shared" si="49"/>
        <v/>
      </c>
      <c r="CU62">
        <f>INDEX('Calcs-control3'!$AH$386:$AY$456,  'Graph-outputs'!$B62, 'Graph-outputs'!CU$2)</f>
        <v>3782.8366631805588</v>
      </c>
      <c r="CV62">
        <f t="shared" si="50"/>
        <v>58</v>
      </c>
      <c r="CW62">
        <f>INDEX('Calcs-control3'!$AH$170:$AY$240, 'Graph-outputs'!$B62, 'Graph-outputs'!$BT$1)</f>
        <v>0</v>
      </c>
      <c r="CY62">
        <v>59</v>
      </c>
      <c r="CZ62">
        <f t="shared" si="51"/>
        <v>58</v>
      </c>
      <c r="DA62">
        <f>IF(Settings!$M$5=1, 'Graph-outputs'!$DH62, 'Graph-outputs'!$DO62)</f>
        <v>55.956491318105272</v>
      </c>
      <c r="DC62">
        <f>IF(Settings!$M$5=1, 'Graph-outputs'!$DV62, 'Graph-outputs'!$EC62)</f>
        <v>37870.230896088549</v>
      </c>
      <c r="DE62" s="19" t="str">
        <f t="shared" si="52"/>
        <v/>
      </c>
      <c r="DF62" t="str">
        <f t="shared" si="53"/>
        <v/>
      </c>
      <c r="DG62" s="20" t="str">
        <f t="shared" si="54"/>
        <v/>
      </c>
      <c r="DH62">
        <f>INDEX('Calcs-control4'!$G$86:$X$156,  'Graph-outputs'!$B62, 'Graph-outputs'!DH$2)</f>
        <v>51.657456906820954</v>
      </c>
      <c r="DI62">
        <f t="shared" si="55"/>
        <v>58</v>
      </c>
      <c r="DJ62">
        <f>INDEX('Calcs-control4'!$G$170:$X$240, 'Graph-outputs'!$B62, 'Graph-outputs'!$DB$1)</f>
        <v>0.99997513225053736</v>
      </c>
      <c r="DL62" s="19" t="str">
        <f t="shared" si="56"/>
        <v/>
      </c>
      <c r="DM62" t="str">
        <f t="shared" si="57"/>
        <v/>
      </c>
      <c r="DN62" s="20" t="str">
        <f t="shared" si="58"/>
        <v/>
      </c>
      <c r="DO62">
        <f>INDEX('Calcs-control4'!$AH$86:$AY$156,  'Graph-outputs'!$B62, 'Graph-outputs'!DO$2)</f>
        <v>55.956491318105272</v>
      </c>
      <c r="DP62">
        <f t="shared" si="59"/>
        <v>58</v>
      </c>
      <c r="DQ62">
        <f>INDEX('Calcs-control4'!$AH$170:$AY$240, 'Graph-outputs'!$B62, 'Graph-outputs'!$DB$1)</f>
        <v>0.99999074842463209</v>
      </c>
      <c r="DS62" s="19" t="str">
        <f t="shared" si="60"/>
        <v/>
      </c>
      <c r="DT62" t="str">
        <f t="shared" si="61"/>
        <v/>
      </c>
      <c r="DU62" s="20" t="str">
        <f t="shared" si="62"/>
        <v/>
      </c>
      <c r="DV62">
        <f>INDEX('Calcs-control4'!$G$386:$X$456,  'Graph-outputs'!$B62, 'Graph-outputs'!DV$2)</f>
        <v>34960.604796685468</v>
      </c>
      <c r="DW62">
        <f t="shared" si="63"/>
        <v>58</v>
      </c>
      <c r="DX62">
        <f>INDEX('Calcs-control4'!$G$170:$X$240, 'Graph-outputs'!$B62, 'Graph-outputs'!$DB$1)</f>
        <v>0.99997513225053736</v>
      </c>
      <c r="DZ62" s="19" t="str">
        <f t="shared" si="64"/>
        <v/>
      </c>
      <c r="EA62" t="str">
        <f t="shared" si="65"/>
        <v/>
      </c>
      <c r="EB62" s="20" t="str">
        <f t="shared" si="66"/>
        <v/>
      </c>
      <c r="EC62">
        <f>INDEX('Calcs-control4'!$AH$386:$AY$456,  'Graph-outputs'!$B62, 'Graph-outputs'!EC$2)</f>
        <v>37870.230896088549</v>
      </c>
      <c r="ED62">
        <f t="shared" si="67"/>
        <v>58</v>
      </c>
      <c r="EE62">
        <f>INDEX('Calcs-control4'!$AH$170:$AY$240, 'Graph-outputs'!$B62, 'Graph-outputs'!$DB$1)</f>
        <v>0.99999074842463209</v>
      </c>
    </row>
    <row r="63" spans="1:135" x14ac:dyDescent="0.3">
      <c r="A63">
        <f t="shared" si="0"/>
        <v>59</v>
      </c>
      <c r="B63">
        <v>60</v>
      </c>
      <c r="C63">
        <f>IF(Settings!$M$5=1, 'Graph-outputs'!$J63, 'Graph-outputs'!$Q63)</f>
        <v>79.919939497275976</v>
      </c>
      <c r="E63">
        <f>IF(Settings!$M$5=1, 'Graph-outputs'!$X63, 'Graph-outputs'!$AE63)</f>
        <v>71603.68583482239</v>
      </c>
      <c r="G63" s="19" t="str">
        <f t="shared" si="1"/>
        <v/>
      </c>
      <c r="H63" t="str">
        <f t="shared" si="2"/>
        <v/>
      </c>
      <c r="I63" s="20" t="str">
        <f t="shared" si="3"/>
        <v/>
      </c>
      <c r="J63">
        <f>INDEX('Calcs-control1'!$G$86:$X$156,  'Graph-outputs'!$B63, 'Graph-outputs'!J$2)</f>
        <v>74.251196576104419</v>
      </c>
      <c r="K63">
        <f t="shared" si="4"/>
        <v>59</v>
      </c>
      <c r="L63">
        <f>INDEX('Calcs-control1'!$G$170:$X$240, 'Graph-outputs'!$B63, 'Graph-outputs'!$D$1)</f>
        <v>0.99999994515092883</v>
      </c>
      <c r="N63" s="19" t="str">
        <f t="shared" si="5"/>
        <v/>
      </c>
      <c r="O63" t="str">
        <f t="shared" si="6"/>
        <v/>
      </c>
      <c r="P63" s="20" t="str">
        <f t="shared" si="7"/>
        <v/>
      </c>
      <c r="Q63">
        <f>INDEX('Calcs-control1'!$AH$86:$AY$156,  'Graph-outputs'!$B63, 'Graph-outputs'!Q$2)</f>
        <v>79.919939497275976</v>
      </c>
      <c r="R63">
        <f t="shared" si="8"/>
        <v>59</v>
      </c>
      <c r="S63">
        <f>INDEX('Calcs-control1'!$AH$170:$AY$240, 'Graph-outputs'!$B63, 'Graph-outputs'!$Q$2)</f>
        <v>0.99999998510874122</v>
      </c>
      <c r="U63" s="19" t="str">
        <f t="shared" si="9"/>
        <v/>
      </c>
      <c r="V63" t="str">
        <f t="shared" si="10"/>
        <v/>
      </c>
      <c r="W63" s="20" t="str">
        <f t="shared" si="11"/>
        <v/>
      </c>
      <c r="X63">
        <f>INDEX('Calcs-control1'!$G$386:$X$456,  'Graph-outputs'!$B63, 'Graph-outputs'!X$2)</f>
        <v>66524.816322821018</v>
      </c>
      <c r="Y63">
        <f t="shared" si="12"/>
        <v>59</v>
      </c>
      <c r="Z63">
        <f>INDEX('Calcs-control1'!$G$170:$X$240, 'Graph-outputs'!$B63, 'Graph-outputs'!$J$2)</f>
        <v>0.99999994515092883</v>
      </c>
      <c r="AB63" s="19" t="str">
        <f t="shared" si="13"/>
        <v/>
      </c>
      <c r="AC63" t="str">
        <f t="shared" si="14"/>
        <v/>
      </c>
      <c r="AD63" s="20" t="str">
        <f t="shared" si="15"/>
        <v/>
      </c>
      <c r="AE63">
        <f>INDEX('Calcs-control1'!$AH$386:$AY$456,  'Graph-outputs'!$B63, 'Graph-outputs'!AE$2)</f>
        <v>71603.68583482239</v>
      </c>
      <c r="AF63">
        <f t="shared" si="16"/>
        <v>59</v>
      </c>
      <c r="AG63">
        <f>INDEX('Calcs-control1'!$AH$170:$AY$240, 'Graph-outputs'!$B63, 'Graph-outputs'!$Q$2)</f>
        <v>0.99999998510874122</v>
      </c>
      <c r="AI63">
        <v>60</v>
      </c>
      <c r="AJ63">
        <f t="shared" si="17"/>
        <v>59</v>
      </c>
      <c r="AK63">
        <f>IF(Settings!$M$5=1, 'Graph-outputs'!$AR63, 'Graph-outputs'!$AY63)</f>
        <v>89.277255548017706</v>
      </c>
      <c r="AM63">
        <f>IF(Settings!$M$5=1, 'Graph-outputs'!$BF63, 'Graph-outputs'!$BM63)</f>
        <v>67277.989327155199</v>
      </c>
      <c r="AO63" s="19" t="str">
        <f t="shared" si="18"/>
        <v/>
      </c>
      <c r="AP63" t="str">
        <f t="shared" si="19"/>
        <v/>
      </c>
      <c r="AQ63" s="20" t="str">
        <f t="shared" si="20"/>
        <v/>
      </c>
      <c r="AR63">
        <f>INDEX('Calcs-control2'!$G$86:$Y$156,  'Graph-outputs'!$B63, 'Graph-outputs'!AR$2)</f>
        <v>82.925158607675513</v>
      </c>
      <c r="AS63">
        <f t="shared" si="21"/>
        <v>59</v>
      </c>
      <c r="AT63">
        <f>INDEX('Calcs-control2'!$G$170:$X$240, 'Graph-outputs'!$B63, 'Graph-outputs'!$AL$1)</f>
        <v>0.99999993587111291</v>
      </c>
      <c r="AV63" s="19" t="str">
        <f t="shared" si="22"/>
        <v/>
      </c>
      <c r="AW63" t="str">
        <f t="shared" si="23"/>
        <v/>
      </c>
      <c r="AX63" s="20" t="str">
        <f t="shared" si="24"/>
        <v/>
      </c>
      <c r="AY63">
        <f>INDEX('Calcs-control2'!$AH$86:$AZ$156,  'Graph-outputs'!$B63, 'Graph-outputs'!AY$2)</f>
        <v>89.277255548017706</v>
      </c>
      <c r="AZ63">
        <f t="shared" si="25"/>
        <v>59</v>
      </c>
      <c r="BA63">
        <f>INDEX('Calcs-control2'!$AH$170:$AY$240, 'Graph-outputs'!$B63, 'Graph-outputs'!$AL$1)</f>
        <v>0.9999999851215684</v>
      </c>
      <c r="BC63" s="19" t="str">
        <f t="shared" si="26"/>
        <v/>
      </c>
      <c r="BD63" t="str">
        <f t="shared" si="27"/>
        <v/>
      </c>
      <c r="BE63" s="20" t="str">
        <f t="shared" si="28"/>
        <v/>
      </c>
      <c r="BF63">
        <f>INDEX('Calcs-control2'!$G$386:$X$456,  'Graph-outputs'!$B63, 'Graph-outputs'!BF$2)</f>
        <v>62491.143748993934</v>
      </c>
      <c r="BG63">
        <f t="shared" si="29"/>
        <v>59</v>
      </c>
      <c r="BH63">
        <f>INDEX('Calcs-control2'!$G$170:$X$240, 'Graph-outputs'!$B63, 'Graph-outputs'!$AL$1)</f>
        <v>0.99999993587111291</v>
      </c>
      <c r="BJ63" s="19" t="str">
        <f t="shared" si="30"/>
        <v/>
      </c>
      <c r="BK63" t="str">
        <f t="shared" si="31"/>
        <v/>
      </c>
      <c r="BL63" s="20" t="str">
        <f t="shared" si="32"/>
        <v/>
      </c>
      <c r="BM63">
        <f>INDEX('Calcs-control2'!$AH$386:$AY$456,  'Graph-outputs'!$B63, 'Graph-outputs'!BM$2)</f>
        <v>67277.989327155199</v>
      </c>
      <c r="BN63">
        <f t="shared" si="33"/>
        <v>59</v>
      </c>
      <c r="BO63">
        <f>INDEX('Calcs-control2'!$AH$170:$AY$240, 'Graph-outputs'!$B63, 'Graph-outputs'!$AL$1)</f>
        <v>0.9999999851215684</v>
      </c>
      <c r="BQ63">
        <v>60</v>
      </c>
      <c r="BR63">
        <f t="shared" si="34"/>
        <v>59</v>
      </c>
      <c r="BS63">
        <f>IF(Settings!$M$5=1, 'Graph-outputs'!$BZ63, 'Graph-outputs'!$CG63)</f>
        <v>31.619737218083767</v>
      </c>
      <c r="BU63">
        <f>IF(Settings!$M$5=1, 'Graph-outputs'!$CN63, 'Graph-outputs'!$CU63)</f>
        <v>3794.3684661700522</v>
      </c>
      <c r="BW63" s="19" t="str">
        <f t="shared" si="35"/>
        <v/>
      </c>
      <c r="BX63" t="str">
        <f t="shared" si="36"/>
        <v/>
      </c>
      <c r="BY63" s="20" t="str">
        <f t="shared" si="37"/>
        <v/>
      </c>
      <c r="BZ63">
        <f>INDEX('Calcs-control3'!$G$86:$Y$156,  'Graph-outputs'!$B63, 'Graph-outputs'!BZ$2)</f>
        <v>29.741230676099008</v>
      </c>
      <c r="CA63">
        <f t="shared" si="38"/>
        <v>59</v>
      </c>
      <c r="CB63">
        <f>INDEX('Calcs-control3'!$G$170:$X$240, 'Graph-outputs'!$B63, 'Graph-outputs'!$BT$1)</f>
        <v>0</v>
      </c>
      <c r="CD63" s="19" t="str">
        <f t="shared" si="39"/>
        <v/>
      </c>
      <c r="CE63" t="str">
        <f t="shared" si="40"/>
        <v/>
      </c>
      <c r="CF63" s="20" t="str">
        <f t="shared" si="41"/>
        <v/>
      </c>
      <c r="CG63">
        <f>INDEX('Calcs-control3'!$AH$86:$AZ$156,  'Graph-outputs'!$B63, 'Graph-outputs'!CG$2)</f>
        <v>31.619737218083767</v>
      </c>
      <c r="CH63">
        <f t="shared" si="42"/>
        <v>59</v>
      </c>
      <c r="CI63">
        <f>INDEX('Calcs-control3'!$AH$170:$AY$240, 'Graph-outputs'!$B63, 'Graph-outputs'!$BT$1)</f>
        <v>0</v>
      </c>
      <c r="CK63" s="19" t="str">
        <f t="shared" si="43"/>
        <v/>
      </c>
      <c r="CL63" t="str">
        <f t="shared" si="44"/>
        <v/>
      </c>
      <c r="CM63" s="20" t="str">
        <f t="shared" si="45"/>
        <v/>
      </c>
      <c r="CN63">
        <f>INDEX('Calcs-control3'!$G$386:$X$456,  'Graph-outputs'!$B63, 'Graph-outputs'!CN$2)</f>
        <v>3568.9476811318809</v>
      </c>
      <c r="CO63">
        <f t="shared" si="46"/>
        <v>59</v>
      </c>
      <c r="CP63">
        <f>INDEX('Calcs-control3'!$G$170:$X$240, 'Graph-outputs'!$B63, 'Graph-outputs'!$BT$1)</f>
        <v>0</v>
      </c>
      <c r="CR63" s="19" t="str">
        <f t="shared" si="47"/>
        <v/>
      </c>
      <c r="CS63" t="str">
        <f t="shared" si="48"/>
        <v/>
      </c>
      <c r="CT63" s="20" t="str">
        <f t="shared" si="49"/>
        <v/>
      </c>
      <c r="CU63">
        <f>INDEX('Calcs-control3'!$AH$386:$AY$456,  'Graph-outputs'!$B63, 'Graph-outputs'!CU$2)</f>
        <v>3794.3684661700522</v>
      </c>
      <c r="CV63">
        <f t="shared" si="50"/>
        <v>59</v>
      </c>
      <c r="CW63">
        <f>INDEX('Calcs-control3'!$AH$170:$AY$240, 'Graph-outputs'!$B63, 'Graph-outputs'!$BT$1)</f>
        <v>0</v>
      </c>
      <c r="CY63">
        <v>60</v>
      </c>
      <c r="CZ63">
        <f t="shared" si="51"/>
        <v>59</v>
      </c>
      <c r="DA63">
        <f>IF(Settings!$M$5=1, 'Graph-outputs'!$DH63, 'Graph-outputs'!$DO63)</f>
        <v>56.163389104162043</v>
      </c>
      <c r="DC63">
        <f>IF(Settings!$M$5=1, 'Graph-outputs'!$DV63, 'Graph-outputs'!$EC63)</f>
        <v>38010.258934448793</v>
      </c>
      <c r="DE63" s="19" t="str">
        <f t="shared" si="52"/>
        <v/>
      </c>
      <c r="DF63" t="str">
        <f t="shared" si="53"/>
        <v/>
      </c>
      <c r="DG63" s="20" t="str">
        <f t="shared" si="54"/>
        <v/>
      </c>
      <c r="DH63">
        <f>INDEX('Calcs-control4'!$G$86:$X$156,  'Graph-outputs'!$B63, 'Graph-outputs'!DH$2)</f>
        <v>52.179704726822472</v>
      </c>
      <c r="DI63">
        <f t="shared" si="55"/>
        <v>59</v>
      </c>
      <c r="DJ63">
        <f>INDEX('Calcs-control4'!$G$170:$X$240, 'Graph-outputs'!$B63, 'Graph-outputs'!$DB$1)</f>
        <v>0.9999779468651232</v>
      </c>
      <c r="DL63" s="19" t="str">
        <f t="shared" si="56"/>
        <v/>
      </c>
      <c r="DM63" t="str">
        <f t="shared" si="57"/>
        <v/>
      </c>
      <c r="DN63" s="20" t="str">
        <f t="shared" si="58"/>
        <v/>
      </c>
      <c r="DO63">
        <f>INDEX('Calcs-control4'!$AH$86:$AY$156,  'Graph-outputs'!$B63, 'Graph-outputs'!DO$2)</f>
        <v>56.163389104162043</v>
      </c>
      <c r="DP63">
        <f t="shared" si="59"/>
        <v>59</v>
      </c>
      <c r="DQ63">
        <f>INDEX('Calcs-control4'!$AH$170:$AY$240, 'Graph-outputs'!$B63, 'Graph-outputs'!$DB$1)</f>
        <v>0.99999117836385942</v>
      </c>
      <c r="DS63" s="19" t="str">
        <f t="shared" si="60"/>
        <v/>
      </c>
      <c r="DT63" t="str">
        <f t="shared" si="61"/>
        <v/>
      </c>
      <c r="DU63" s="20" t="str">
        <f t="shared" si="62"/>
        <v/>
      </c>
      <c r="DV63">
        <f>INDEX('Calcs-control4'!$G$386:$X$456,  'Graph-outputs'!$B63, 'Graph-outputs'!DV$2)</f>
        <v>35314.07328432209</v>
      </c>
      <c r="DW63">
        <f t="shared" si="63"/>
        <v>59</v>
      </c>
      <c r="DX63">
        <f>INDEX('Calcs-control4'!$G$170:$X$240, 'Graph-outputs'!$B63, 'Graph-outputs'!$DB$1)</f>
        <v>0.9999779468651232</v>
      </c>
      <c r="DZ63" s="19" t="str">
        <f t="shared" si="64"/>
        <v/>
      </c>
      <c r="EA63" t="str">
        <f t="shared" si="65"/>
        <v/>
      </c>
      <c r="EB63" s="20" t="str">
        <f t="shared" si="66"/>
        <v/>
      </c>
      <c r="EC63">
        <f>INDEX('Calcs-control4'!$AH$386:$AY$456,  'Graph-outputs'!$B63, 'Graph-outputs'!EC$2)</f>
        <v>38010.258934448793</v>
      </c>
      <c r="ED63">
        <f t="shared" si="67"/>
        <v>59</v>
      </c>
      <c r="EE63">
        <f>INDEX('Calcs-control4'!$AH$170:$AY$240, 'Graph-outputs'!$B63, 'Graph-outputs'!$DB$1)</f>
        <v>0.99999117836385942</v>
      </c>
    </row>
    <row r="64" spans="1:135" x14ac:dyDescent="0.3">
      <c r="A64">
        <f t="shared" si="0"/>
        <v>60</v>
      </c>
      <c r="B64">
        <v>61</v>
      </c>
      <c r="C64">
        <f>IF(Settings!$M$5=1, 'Graph-outputs'!$J64, 'Graph-outputs'!$Q64)</f>
        <v>80.187924715556605</v>
      </c>
      <c r="E64">
        <f>IF(Settings!$M$5=1, 'Graph-outputs'!$X64, 'Graph-outputs'!$AE64)</f>
        <v>71843.785250161411</v>
      </c>
      <c r="G64" s="19" t="str">
        <f t="shared" si="1"/>
        <v/>
      </c>
      <c r="H64" t="str">
        <f t="shared" si="2"/>
        <v/>
      </c>
      <c r="I64" s="20" t="str">
        <f t="shared" si="3"/>
        <v/>
      </c>
      <c r="J64">
        <f>INDEX('Calcs-control1'!$G$86:$X$156,  'Graph-outputs'!$B64, 'Graph-outputs'!J$2)</f>
        <v>74.976070713789397</v>
      </c>
      <c r="K64">
        <f t="shared" si="4"/>
        <v>60</v>
      </c>
      <c r="L64">
        <f>INDEX('Calcs-control1'!$G$170:$X$240, 'Graph-outputs'!$B64, 'Graph-outputs'!$D$1)</f>
        <v>0.99999995357378857</v>
      </c>
      <c r="N64" s="19" t="str">
        <f t="shared" si="5"/>
        <v/>
      </c>
      <c r="O64" t="str">
        <f t="shared" si="6"/>
        <v/>
      </c>
      <c r="P64" s="20" t="str">
        <f t="shared" si="7"/>
        <v/>
      </c>
      <c r="Q64">
        <f>INDEX('Calcs-control1'!$AH$86:$AY$156,  'Graph-outputs'!$B64, 'Graph-outputs'!Q$2)</f>
        <v>80.187924715556605</v>
      </c>
      <c r="R64">
        <f t="shared" si="8"/>
        <v>60</v>
      </c>
      <c r="S64">
        <f>INDEX('Calcs-control1'!$AH$170:$AY$240, 'Graph-outputs'!$B64, 'Graph-outputs'!$Q$2)</f>
        <v>0.99999998599887363</v>
      </c>
      <c r="U64" s="19" t="str">
        <f t="shared" si="9"/>
        <v/>
      </c>
      <c r="V64" t="str">
        <f t="shared" si="10"/>
        <v/>
      </c>
      <c r="W64" s="20" t="str">
        <f t="shared" si="11"/>
        <v/>
      </c>
      <c r="X64">
        <f>INDEX('Calcs-control1'!$G$386:$X$456,  'Graph-outputs'!$B64, 'Graph-outputs'!X$2)</f>
        <v>67174.262154592521</v>
      </c>
      <c r="Y64">
        <f t="shared" si="12"/>
        <v>60</v>
      </c>
      <c r="Z64">
        <f>INDEX('Calcs-control1'!$G$170:$X$240, 'Graph-outputs'!$B64, 'Graph-outputs'!$J$2)</f>
        <v>0.99999995357378857</v>
      </c>
      <c r="AB64" s="19" t="str">
        <f t="shared" si="13"/>
        <v/>
      </c>
      <c r="AC64" t="str">
        <f t="shared" si="14"/>
        <v/>
      </c>
      <c r="AD64" s="20" t="str">
        <f t="shared" si="15"/>
        <v/>
      </c>
      <c r="AE64">
        <f>INDEX('Calcs-control1'!$AH$386:$AY$456,  'Graph-outputs'!$B64, 'Graph-outputs'!AE$2)</f>
        <v>71843.785250161411</v>
      </c>
      <c r="AF64">
        <f t="shared" si="16"/>
        <v>60</v>
      </c>
      <c r="AG64">
        <f>INDEX('Calcs-control1'!$AH$170:$AY$240, 'Graph-outputs'!$B64, 'Graph-outputs'!$Q$2)</f>
        <v>0.99999998599887363</v>
      </c>
      <c r="AI64">
        <v>61</v>
      </c>
      <c r="AJ64">
        <f t="shared" si="17"/>
        <v>60</v>
      </c>
      <c r="AK64">
        <f>IF(Settings!$M$5=1, 'Graph-outputs'!$AR64, 'Graph-outputs'!$AY64)</f>
        <v>89.558896059245626</v>
      </c>
      <c r="AM64">
        <f>IF(Settings!$M$5=1, 'Graph-outputs'!$BF64, 'Graph-outputs'!$BM64)</f>
        <v>67490.229385011713</v>
      </c>
      <c r="AO64" s="19" t="str">
        <f t="shared" si="18"/>
        <v/>
      </c>
      <c r="AP64" t="str">
        <f t="shared" si="19"/>
        <v/>
      </c>
      <c r="AQ64" s="20" t="str">
        <f t="shared" si="20"/>
        <v/>
      </c>
      <c r="AR64">
        <f>INDEX('Calcs-control2'!$G$86:$Y$156,  'Graph-outputs'!$B64, 'Graph-outputs'!AR$2)</f>
        <v>83.776746239608556</v>
      </c>
      <c r="AS64">
        <f t="shared" si="21"/>
        <v>60</v>
      </c>
      <c r="AT64">
        <f>INDEX('Calcs-control2'!$G$170:$X$240, 'Graph-outputs'!$B64, 'Graph-outputs'!$AL$1)</f>
        <v>0.99999994727816144</v>
      </c>
      <c r="AV64" s="19" t="str">
        <f t="shared" si="22"/>
        <v/>
      </c>
      <c r="AW64" t="str">
        <f t="shared" si="23"/>
        <v/>
      </c>
      <c r="AX64" s="20" t="str">
        <f t="shared" si="24"/>
        <v/>
      </c>
      <c r="AY64">
        <f>INDEX('Calcs-control2'!$AH$86:$AZ$156,  'Graph-outputs'!$B64, 'Graph-outputs'!AY$2)</f>
        <v>89.558896059245626</v>
      </c>
      <c r="AZ64">
        <f t="shared" si="25"/>
        <v>60</v>
      </c>
      <c r="BA64">
        <f>INDEX('Calcs-control2'!$AH$170:$AY$240, 'Graph-outputs'!$B64, 'Graph-outputs'!$AL$1)</f>
        <v>0.99999998605480078</v>
      </c>
      <c r="BC64" s="19" t="str">
        <f t="shared" si="26"/>
        <v/>
      </c>
      <c r="BD64" t="str">
        <f t="shared" si="27"/>
        <v/>
      </c>
      <c r="BE64" s="20" t="str">
        <f t="shared" si="28"/>
        <v/>
      </c>
      <c r="BF64">
        <f>INDEX('Calcs-control2'!$G$386:$X$456,  'Graph-outputs'!$B64, 'Graph-outputs'!BF$2)</f>
        <v>63132.887622092778</v>
      </c>
      <c r="BG64">
        <f t="shared" si="29"/>
        <v>60</v>
      </c>
      <c r="BH64">
        <f>INDEX('Calcs-control2'!$G$170:$X$240, 'Graph-outputs'!$B64, 'Graph-outputs'!$AL$1)</f>
        <v>0.99999994727816144</v>
      </c>
      <c r="BJ64" s="19" t="str">
        <f t="shared" si="30"/>
        <v/>
      </c>
      <c r="BK64" t="str">
        <f t="shared" si="31"/>
        <v/>
      </c>
      <c r="BL64" s="20" t="str">
        <f t="shared" si="32"/>
        <v/>
      </c>
      <c r="BM64">
        <f>INDEX('Calcs-control2'!$AH$386:$AY$456,  'Graph-outputs'!$B64, 'Graph-outputs'!BM$2)</f>
        <v>67490.229385011713</v>
      </c>
      <c r="BN64">
        <f t="shared" si="33"/>
        <v>60</v>
      </c>
      <c r="BO64">
        <f>INDEX('Calcs-control2'!$AH$170:$AY$240, 'Graph-outputs'!$B64, 'Graph-outputs'!$AL$1)</f>
        <v>0.99999998605480078</v>
      </c>
      <c r="BQ64">
        <v>61</v>
      </c>
      <c r="BR64">
        <f t="shared" si="34"/>
        <v>60</v>
      </c>
      <c r="BS64">
        <f>IF(Settings!$M$5=1, 'Graph-outputs'!$BZ64, 'Graph-outputs'!$CG64)</f>
        <v>31.707062626056608</v>
      </c>
      <c r="BU64">
        <f>IF(Settings!$M$5=1, 'Graph-outputs'!$CN64, 'Graph-outputs'!$CU64)</f>
        <v>3804.847515126793</v>
      </c>
      <c r="BW64" s="19" t="str">
        <f t="shared" si="35"/>
        <v/>
      </c>
      <c r="BX64" t="str">
        <f t="shared" si="36"/>
        <v/>
      </c>
      <c r="BY64" s="20" t="str">
        <f t="shared" si="37"/>
        <v/>
      </c>
      <c r="BZ64">
        <f>INDEX('Calcs-control3'!$G$86:$Y$156,  'Graph-outputs'!$B64, 'Graph-outputs'!BZ$2)</f>
        <v>29.984638079420876</v>
      </c>
      <c r="CA64">
        <f t="shared" si="38"/>
        <v>60</v>
      </c>
      <c r="CB64">
        <f>INDEX('Calcs-control3'!$G$170:$X$240, 'Graph-outputs'!$B64, 'Graph-outputs'!$BT$1)</f>
        <v>0</v>
      </c>
      <c r="CD64" s="19" t="str">
        <f t="shared" si="39"/>
        <v/>
      </c>
      <c r="CE64" t="str">
        <f t="shared" si="40"/>
        <v/>
      </c>
      <c r="CF64" s="20" t="str">
        <f t="shared" si="41"/>
        <v/>
      </c>
      <c r="CG64">
        <f>INDEX('Calcs-control3'!$AH$86:$AZ$156,  'Graph-outputs'!$B64, 'Graph-outputs'!CG$2)</f>
        <v>31.707062626056608</v>
      </c>
      <c r="CH64">
        <f t="shared" si="42"/>
        <v>60</v>
      </c>
      <c r="CI64">
        <f>INDEX('Calcs-control3'!$AH$170:$AY$240, 'Graph-outputs'!$B64, 'Graph-outputs'!$BT$1)</f>
        <v>0</v>
      </c>
      <c r="CK64" s="19" t="str">
        <f t="shared" si="43"/>
        <v/>
      </c>
      <c r="CL64" t="str">
        <f t="shared" si="44"/>
        <v/>
      </c>
      <c r="CM64" s="20" t="str">
        <f t="shared" si="45"/>
        <v/>
      </c>
      <c r="CN64">
        <f>INDEX('Calcs-control3'!$G$386:$X$456,  'Graph-outputs'!$B64, 'Graph-outputs'!CN$2)</f>
        <v>3598.1565695305053</v>
      </c>
      <c r="CO64">
        <f t="shared" si="46"/>
        <v>60</v>
      </c>
      <c r="CP64">
        <f>INDEX('Calcs-control3'!$G$170:$X$240, 'Graph-outputs'!$B64, 'Graph-outputs'!$BT$1)</f>
        <v>0</v>
      </c>
      <c r="CR64" s="19" t="str">
        <f t="shared" si="47"/>
        <v/>
      </c>
      <c r="CS64" t="str">
        <f t="shared" si="48"/>
        <v/>
      </c>
      <c r="CT64" s="20" t="str">
        <f t="shared" si="49"/>
        <v/>
      </c>
      <c r="CU64">
        <f>INDEX('Calcs-control3'!$AH$386:$AY$456,  'Graph-outputs'!$B64, 'Graph-outputs'!CU$2)</f>
        <v>3804.847515126793</v>
      </c>
      <c r="CV64">
        <f t="shared" si="50"/>
        <v>60</v>
      </c>
      <c r="CW64">
        <f>INDEX('Calcs-control3'!$AH$170:$AY$240, 'Graph-outputs'!$B64, 'Graph-outputs'!$BT$1)</f>
        <v>0</v>
      </c>
      <c r="CY64">
        <v>61</v>
      </c>
      <c r="CZ64">
        <f t="shared" si="51"/>
        <v>60</v>
      </c>
      <c r="DA64">
        <f>IF(Settings!$M$5=1, 'Graph-outputs'!$DH64, 'Graph-outputs'!$DO64)</f>
        <v>56.351714548139284</v>
      </c>
      <c r="DC64">
        <f>IF(Settings!$M$5=1, 'Graph-outputs'!$DV64, 'Graph-outputs'!$EC64)</f>
        <v>38137.717117304659</v>
      </c>
      <c r="DE64" s="19" t="str">
        <f t="shared" si="52"/>
        <v/>
      </c>
      <c r="DF64" t="str">
        <f t="shared" si="53"/>
        <v/>
      </c>
      <c r="DG64" s="20" t="str">
        <f t="shared" si="54"/>
        <v/>
      </c>
      <c r="DH64">
        <f>INDEX('Calcs-control4'!$G$86:$X$156,  'Graph-outputs'!$B64, 'Graph-outputs'!DH$2)</f>
        <v>52.689106867294981</v>
      </c>
      <c r="DI64">
        <f t="shared" si="55"/>
        <v>60</v>
      </c>
      <c r="DJ64">
        <f>INDEX('Calcs-control4'!$G$170:$X$240, 'Graph-outputs'!$B64, 'Graph-outputs'!$DB$1)</f>
        <v>0.99998038504528908</v>
      </c>
      <c r="DL64" s="19" t="str">
        <f t="shared" si="56"/>
        <v/>
      </c>
      <c r="DM64" t="str">
        <f t="shared" si="57"/>
        <v/>
      </c>
      <c r="DN64" s="20" t="str">
        <f t="shared" si="58"/>
        <v/>
      </c>
      <c r="DO64">
        <f>INDEX('Calcs-control4'!$AH$86:$AY$156,  'Graph-outputs'!$B64, 'Graph-outputs'!DO$2)</f>
        <v>56.351714548139284</v>
      </c>
      <c r="DP64">
        <f t="shared" si="59"/>
        <v>60</v>
      </c>
      <c r="DQ64">
        <f>INDEX('Calcs-control4'!$AH$170:$AY$240, 'Graph-outputs'!$B64, 'Graph-outputs'!$DB$1)</f>
        <v>0.99999155231445236</v>
      </c>
      <c r="DS64" s="19" t="str">
        <f t="shared" si="60"/>
        <v/>
      </c>
      <c r="DT64" t="str">
        <f t="shared" si="61"/>
        <v/>
      </c>
      <c r="DU64" s="20" t="str">
        <f t="shared" si="62"/>
        <v/>
      </c>
      <c r="DV64">
        <f>INDEX('Calcs-control4'!$G$386:$X$456,  'Graph-outputs'!$B64, 'Graph-outputs'!DV$2)</f>
        <v>35658.845458251359</v>
      </c>
      <c r="DW64">
        <f t="shared" si="63"/>
        <v>60</v>
      </c>
      <c r="DX64">
        <f>INDEX('Calcs-control4'!$G$170:$X$240, 'Graph-outputs'!$B64, 'Graph-outputs'!$DB$1)</f>
        <v>0.99998038504528908</v>
      </c>
      <c r="DZ64" s="19" t="str">
        <f t="shared" si="64"/>
        <v/>
      </c>
      <c r="EA64" t="str">
        <f t="shared" si="65"/>
        <v/>
      </c>
      <c r="EB64" s="20" t="str">
        <f t="shared" si="66"/>
        <v/>
      </c>
      <c r="EC64">
        <f>INDEX('Calcs-control4'!$AH$386:$AY$456,  'Graph-outputs'!$B64, 'Graph-outputs'!EC$2)</f>
        <v>38137.717117304659</v>
      </c>
      <c r="ED64">
        <f t="shared" si="67"/>
        <v>60</v>
      </c>
      <c r="EE64">
        <f>INDEX('Calcs-control4'!$AH$170:$AY$240, 'Graph-outputs'!$B64, 'Graph-outputs'!$DB$1)</f>
        <v>0.99999155231445236</v>
      </c>
    </row>
    <row r="65" spans="1:135" x14ac:dyDescent="0.3">
      <c r="A65">
        <f t="shared" si="0"/>
        <v>61</v>
      </c>
      <c r="B65">
        <v>62</v>
      </c>
      <c r="C65">
        <f>IF(Settings!$M$5=1, 'Graph-outputs'!$J65, 'Graph-outputs'!$Q65)</f>
        <v>80.432084957127444</v>
      </c>
      <c r="E65">
        <f>IF(Settings!$M$5=1, 'Graph-outputs'!$X65, 'Graph-outputs'!$AE65)</f>
        <v>72062.538849382152</v>
      </c>
      <c r="G65" s="19" t="str">
        <f t="shared" si="1"/>
        <v/>
      </c>
      <c r="H65" t="str">
        <f t="shared" si="2"/>
        <v/>
      </c>
      <c r="I65" s="20" t="str">
        <f t="shared" si="3"/>
        <v/>
      </c>
      <c r="J65">
        <f>INDEX('Calcs-control1'!$G$86:$X$156,  'Graph-outputs'!$B65, 'Graph-outputs'!J$2)</f>
        <v>75.683035776213259</v>
      </c>
      <c r="K65">
        <f t="shared" si="4"/>
        <v>61</v>
      </c>
      <c r="L65">
        <f>INDEX('Calcs-control1'!$G$170:$X$240, 'Graph-outputs'!$B65, 'Graph-outputs'!$D$1)</f>
        <v>0.99999996054099693</v>
      </c>
      <c r="N65" s="19" t="str">
        <f t="shared" si="5"/>
        <v/>
      </c>
      <c r="O65" t="str">
        <f t="shared" si="6"/>
        <v/>
      </c>
      <c r="P65" s="20" t="str">
        <f t="shared" si="7"/>
        <v/>
      </c>
      <c r="Q65">
        <f>INDEX('Calcs-control1'!$AH$86:$AY$156,  'Graph-outputs'!$B65, 'Graph-outputs'!Q$2)</f>
        <v>80.432084957127444</v>
      </c>
      <c r="R65">
        <f t="shared" si="8"/>
        <v>61</v>
      </c>
      <c r="S65">
        <f>INDEX('Calcs-control1'!$AH$170:$AY$240, 'Graph-outputs'!$B65, 'Graph-outputs'!$Q$2)</f>
        <v>0.99999998676346347</v>
      </c>
      <c r="U65" s="19" t="str">
        <f t="shared" si="9"/>
        <v/>
      </c>
      <c r="V65" t="str">
        <f t="shared" si="10"/>
        <v/>
      </c>
      <c r="W65" s="20" t="str">
        <f t="shared" si="11"/>
        <v/>
      </c>
      <c r="X65">
        <f>INDEX('Calcs-control1'!$G$386:$X$456,  'Graph-outputs'!$B65, 'Graph-outputs'!X$2)</f>
        <v>67807.662457831233</v>
      </c>
      <c r="Y65">
        <f t="shared" si="12"/>
        <v>61</v>
      </c>
      <c r="Z65">
        <f>INDEX('Calcs-control1'!$G$170:$X$240, 'Graph-outputs'!$B65, 'Graph-outputs'!$J$2)</f>
        <v>0.99999996054099693</v>
      </c>
      <c r="AB65" s="19" t="str">
        <f t="shared" si="13"/>
        <v/>
      </c>
      <c r="AC65" t="str">
        <f t="shared" si="14"/>
        <v/>
      </c>
      <c r="AD65" s="20" t="str">
        <f t="shared" si="15"/>
        <v/>
      </c>
      <c r="AE65">
        <f>INDEX('Calcs-control1'!$AH$386:$AY$456,  'Graph-outputs'!$B65, 'Graph-outputs'!AE$2)</f>
        <v>72062.538849382152</v>
      </c>
      <c r="AF65">
        <f t="shared" si="16"/>
        <v>61</v>
      </c>
      <c r="AG65">
        <f>INDEX('Calcs-control1'!$AH$170:$AY$240, 'Graph-outputs'!$B65, 'Graph-outputs'!$Q$2)</f>
        <v>0.99999998676346347</v>
      </c>
      <c r="AI65">
        <v>62</v>
      </c>
      <c r="AJ65">
        <f t="shared" si="17"/>
        <v>61</v>
      </c>
      <c r="AK65">
        <f>IF(Settings!$M$5=1, 'Graph-outputs'!$AR65, 'Graph-outputs'!$AY65)</f>
        <v>89.813917951444623</v>
      </c>
      <c r="AM65">
        <f>IF(Settings!$M$5=1, 'Graph-outputs'!$BF65, 'Graph-outputs'!$BM65)</f>
        <v>67682.410050078295</v>
      </c>
      <c r="AO65" s="19" t="str">
        <f t="shared" si="18"/>
        <v/>
      </c>
      <c r="AP65" t="str">
        <f t="shared" si="19"/>
        <v/>
      </c>
      <c r="AQ65" s="20" t="str">
        <f t="shared" si="20"/>
        <v/>
      </c>
      <c r="AR65">
        <f>INDEX('Calcs-control2'!$G$86:$Y$156,  'Graph-outputs'!$B65, 'Graph-outputs'!AR$2)</f>
        <v>84.59678749967054</v>
      </c>
      <c r="AS65">
        <f t="shared" si="21"/>
        <v>61</v>
      </c>
      <c r="AT65">
        <f>INDEX('Calcs-control2'!$G$170:$X$240, 'Graph-outputs'!$B65, 'Graph-outputs'!$AL$1)</f>
        <v>0.9999999563405273</v>
      </c>
      <c r="AV65" s="19" t="str">
        <f t="shared" si="22"/>
        <v/>
      </c>
      <c r="AW65" t="str">
        <f t="shared" si="23"/>
        <v/>
      </c>
      <c r="AX65" s="20" t="str">
        <f t="shared" si="24"/>
        <v/>
      </c>
      <c r="AY65">
        <f>INDEX('Calcs-control2'!$AH$86:$AZ$156,  'Graph-outputs'!$B65, 'Graph-outputs'!AY$2)</f>
        <v>89.813917951444623</v>
      </c>
      <c r="AZ65">
        <f t="shared" si="25"/>
        <v>61</v>
      </c>
      <c r="BA65">
        <f>INDEX('Calcs-control2'!$AH$170:$AY$240, 'Graph-outputs'!$B65, 'Graph-outputs'!$AL$1)</f>
        <v>0.99999998684923053</v>
      </c>
      <c r="BC65" s="19" t="str">
        <f t="shared" si="26"/>
        <v/>
      </c>
      <c r="BD65" t="str">
        <f t="shared" si="27"/>
        <v/>
      </c>
      <c r="BE65" s="20" t="str">
        <f t="shared" si="28"/>
        <v/>
      </c>
      <c r="BF65">
        <f>INDEX('Calcs-control2'!$G$386:$X$456,  'Graph-outputs'!$B65, 'Graph-outputs'!BF$2)</f>
        <v>63750.858565095055</v>
      </c>
      <c r="BG65">
        <f t="shared" si="29"/>
        <v>61</v>
      </c>
      <c r="BH65">
        <f>INDEX('Calcs-control2'!$G$170:$X$240, 'Graph-outputs'!$B65, 'Graph-outputs'!$AL$1)</f>
        <v>0.9999999563405273</v>
      </c>
      <c r="BJ65" s="19" t="str">
        <f t="shared" si="30"/>
        <v/>
      </c>
      <c r="BK65" t="str">
        <f t="shared" si="31"/>
        <v/>
      </c>
      <c r="BL65" s="20" t="str">
        <f t="shared" si="32"/>
        <v/>
      </c>
      <c r="BM65">
        <f>INDEX('Calcs-control2'!$AH$386:$AY$456,  'Graph-outputs'!$B65, 'Graph-outputs'!BM$2)</f>
        <v>67682.410050078295</v>
      </c>
      <c r="BN65">
        <f t="shared" si="33"/>
        <v>61</v>
      </c>
      <c r="BO65">
        <f>INDEX('Calcs-control2'!$AH$170:$AY$240, 'Graph-outputs'!$B65, 'Graph-outputs'!$AL$1)</f>
        <v>0.99999998684923053</v>
      </c>
      <c r="BQ65">
        <v>62</v>
      </c>
      <c r="BR65">
        <f t="shared" si="34"/>
        <v>61</v>
      </c>
      <c r="BS65">
        <f>IF(Settings!$M$5=1, 'Graph-outputs'!$BZ65, 'Graph-outputs'!$CG65)</f>
        <v>31.786501886937128</v>
      </c>
      <c r="BU65">
        <f>IF(Settings!$M$5=1, 'Graph-outputs'!$CN65, 'Graph-outputs'!$CU65)</f>
        <v>3814.3802264324554</v>
      </c>
      <c r="BW65" s="19" t="str">
        <f t="shared" si="35"/>
        <v/>
      </c>
      <c r="BX65" t="str">
        <f t="shared" si="36"/>
        <v/>
      </c>
      <c r="BY65" s="20" t="str">
        <f t="shared" si="37"/>
        <v/>
      </c>
      <c r="BZ65">
        <f>INDEX('Calcs-control3'!$G$86:$Y$156,  'Graph-outputs'!$B65, 'Graph-outputs'!BZ$2)</f>
        <v>30.221155848997313</v>
      </c>
      <c r="CA65">
        <f t="shared" si="38"/>
        <v>61</v>
      </c>
      <c r="CB65">
        <f>INDEX('Calcs-control3'!$G$170:$X$240, 'Graph-outputs'!$B65, 'Graph-outputs'!$BT$1)</f>
        <v>0</v>
      </c>
      <c r="CD65" s="19" t="str">
        <f t="shared" si="39"/>
        <v/>
      </c>
      <c r="CE65" t="str">
        <f t="shared" si="40"/>
        <v/>
      </c>
      <c r="CF65" s="20" t="str">
        <f t="shared" si="41"/>
        <v/>
      </c>
      <c r="CG65">
        <f>INDEX('Calcs-control3'!$AH$86:$AZ$156,  'Graph-outputs'!$B65, 'Graph-outputs'!CG$2)</f>
        <v>31.786501886937128</v>
      </c>
      <c r="CH65">
        <f t="shared" si="42"/>
        <v>61</v>
      </c>
      <c r="CI65">
        <f>INDEX('Calcs-control3'!$AH$170:$AY$240, 'Graph-outputs'!$B65, 'Graph-outputs'!$BT$1)</f>
        <v>0</v>
      </c>
      <c r="CK65" s="19" t="str">
        <f t="shared" si="43"/>
        <v/>
      </c>
      <c r="CL65" t="str">
        <f t="shared" si="44"/>
        <v/>
      </c>
      <c r="CM65" s="20" t="str">
        <f t="shared" si="45"/>
        <v/>
      </c>
      <c r="CN65">
        <f>INDEX('Calcs-control3'!$G$386:$X$456,  'Graph-outputs'!$B65, 'Graph-outputs'!CN$2)</f>
        <v>3626.5387018796773</v>
      </c>
      <c r="CO65">
        <f t="shared" si="46"/>
        <v>61</v>
      </c>
      <c r="CP65">
        <f>INDEX('Calcs-control3'!$G$170:$X$240, 'Graph-outputs'!$B65, 'Graph-outputs'!$BT$1)</f>
        <v>0</v>
      </c>
      <c r="CR65" s="19" t="str">
        <f t="shared" si="47"/>
        <v/>
      </c>
      <c r="CS65" t="str">
        <f t="shared" si="48"/>
        <v/>
      </c>
      <c r="CT65" s="20" t="str">
        <f t="shared" si="49"/>
        <v/>
      </c>
      <c r="CU65">
        <f>INDEX('Calcs-control3'!$AH$386:$AY$456,  'Graph-outputs'!$B65, 'Graph-outputs'!CU$2)</f>
        <v>3814.3802264324554</v>
      </c>
      <c r="CV65">
        <f t="shared" si="50"/>
        <v>61</v>
      </c>
      <c r="CW65">
        <f>INDEX('Calcs-control3'!$AH$170:$AY$240, 'Graph-outputs'!$B65, 'Graph-outputs'!$BT$1)</f>
        <v>0</v>
      </c>
      <c r="CY65">
        <v>62</v>
      </c>
      <c r="CZ65">
        <f t="shared" si="51"/>
        <v>61</v>
      </c>
      <c r="DA65">
        <f>IF(Settings!$M$5=1, 'Graph-outputs'!$DH65, 'Graph-outputs'!$DO65)</f>
        <v>56.523297093588745</v>
      </c>
      <c r="DC65">
        <f>IF(Settings!$M$5=1, 'Graph-outputs'!$DV65, 'Graph-outputs'!$EC65)</f>
        <v>38253.843646186346</v>
      </c>
      <c r="DE65" s="19" t="str">
        <f t="shared" si="52"/>
        <v/>
      </c>
      <c r="DF65" t="str">
        <f t="shared" si="53"/>
        <v/>
      </c>
      <c r="DG65" s="20" t="str">
        <f t="shared" si="54"/>
        <v/>
      </c>
      <c r="DH65">
        <f>INDEX('Calcs-control4'!$G$86:$X$156,  'Graph-outputs'!$B65, 'Graph-outputs'!DH$2)</f>
        <v>53.185923483194856</v>
      </c>
      <c r="DI65">
        <f t="shared" si="55"/>
        <v>61</v>
      </c>
      <c r="DJ65">
        <f>INDEX('Calcs-control4'!$G$170:$X$240, 'Graph-outputs'!$B65, 'Graph-outputs'!$DB$1)</f>
        <v>0.99998250308728465</v>
      </c>
      <c r="DL65" s="19" t="str">
        <f t="shared" si="56"/>
        <v/>
      </c>
      <c r="DM65" t="str">
        <f t="shared" si="57"/>
        <v/>
      </c>
      <c r="DN65" s="20" t="str">
        <f t="shared" si="58"/>
        <v/>
      </c>
      <c r="DO65">
        <f>INDEX('Calcs-control4'!$AH$86:$AY$156,  'Graph-outputs'!$B65, 'Graph-outputs'!DO$2)</f>
        <v>56.523297093588745</v>
      </c>
      <c r="DP65">
        <f t="shared" si="59"/>
        <v>61</v>
      </c>
      <c r="DQ65">
        <f>INDEX('Calcs-control4'!$AH$170:$AY$240, 'Graph-outputs'!$B65, 'Graph-outputs'!$DB$1)</f>
        <v>0.99999187920124066</v>
      </c>
      <c r="DS65" s="19" t="str">
        <f t="shared" si="60"/>
        <v/>
      </c>
      <c r="DT65" t="str">
        <f t="shared" si="61"/>
        <v/>
      </c>
      <c r="DU65" s="20" t="str">
        <f t="shared" si="62"/>
        <v/>
      </c>
      <c r="DV65">
        <f>INDEX('Calcs-control4'!$G$386:$X$456,  'Graph-outputs'!$B65, 'Graph-outputs'!DV$2)</f>
        <v>35995.097748482782</v>
      </c>
      <c r="DW65">
        <f t="shared" si="63"/>
        <v>61</v>
      </c>
      <c r="DX65">
        <f>INDEX('Calcs-control4'!$G$170:$X$240, 'Graph-outputs'!$B65, 'Graph-outputs'!$DB$1)</f>
        <v>0.99998250308728465</v>
      </c>
      <c r="DZ65" s="19" t="str">
        <f t="shared" si="64"/>
        <v/>
      </c>
      <c r="EA65" t="str">
        <f t="shared" si="65"/>
        <v/>
      </c>
      <c r="EB65" s="20" t="str">
        <f t="shared" si="66"/>
        <v/>
      </c>
      <c r="EC65">
        <f>INDEX('Calcs-control4'!$AH$386:$AY$456,  'Graph-outputs'!$B65, 'Graph-outputs'!EC$2)</f>
        <v>38253.843646186346</v>
      </c>
      <c r="ED65">
        <f t="shared" si="67"/>
        <v>61</v>
      </c>
      <c r="EE65">
        <f>INDEX('Calcs-control4'!$AH$170:$AY$240, 'Graph-outputs'!$B65, 'Graph-outputs'!$DB$1)</f>
        <v>0.99999187920124066</v>
      </c>
    </row>
    <row r="66" spans="1:135" x14ac:dyDescent="0.3">
      <c r="A66">
        <f t="shared" si="0"/>
        <v>62</v>
      </c>
      <c r="B66">
        <v>63</v>
      </c>
      <c r="C66">
        <f>IF(Settings!$M$5=1, 'Graph-outputs'!$J66, 'Graph-outputs'!$Q66)</f>
        <v>80.654733001238839</v>
      </c>
      <c r="E66">
        <f>IF(Settings!$M$5=1, 'Graph-outputs'!$X66, 'Graph-outputs'!$AE66)</f>
        <v>72262.018750541494</v>
      </c>
      <c r="G66" s="19" t="str">
        <f t="shared" si="1"/>
        <v/>
      </c>
      <c r="H66" t="str">
        <f t="shared" si="2"/>
        <v/>
      </c>
      <c r="I66" s="20" t="str">
        <f t="shared" si="3"/>
        <v/>
      </c>
      <c r="J66">
        <f>INDEX('Calcs-control1'!$G$86:$X$156,  'Graph-outputs'!$B66, 'Graph-outputs'!J$2)</f>
        <v>76.372459894664956</v>
      </c>
      <c r="K66">
        <f t="shared" si="4"/>
        <v>62</v>
      </c>
      <c r="L66">
        <f>INDEX('Calcs-control1'!$G$170:$X$240, 'Graph-outputs'!$B66, 'Graph-outputs'!$D$1)</f>
        <v>0.99999996632705523</v>
      </c>
      <c r="N66" s="19" t="str">
        <f t="shared" si="5"/>
        <v/>
      </c>
      <c r="O66" t="str">
        <f t="shared" si="6"/>
        <v/>
      </c>
      <c r="P66" s="20" t="str">
        <f t="shared" si="7"/>
        <v/>
      </c>
      <c r="Q66">
        <f>INDEX('Calcs-control1'!$AH$86:$AY$156,  'Graph-outputs'!$B66, 'Graph-outputs'!Q$2)</f>
        <v>80.654733001238839</v>
      </c>
      <c r="R66">
        <f t="shared" si="8"/>
        <v>62</v>
      </c>
      <c r="S66">
        <f>INDEX('Calcs-control1'!$AH$170:$AY$240, 'Graph-outputs'!$B66, 'Graph-outputs'!$Q$2)</f>
        <v>0.99999998742423091</v>
      </c>
      <c r="U66" s="19" t="str">
        <f t="shared" si="9"/>
        <v/>
      </c>
      <c r="V66" t="str">
        <f t="shared" si="10"/>
        <v/>
      </c>
      <c r="W66" s="20" t="str">
        <f t="shared" si="11"/>
        <v/>
      </c>
      <c r="X66">
        <f>INDEX('Calcs-control1'!$G$386:$X$456,  'Graph-outputs'!$B66, 'Graph-outputs'!X$2)</f>
        <v>68425.347061274573</v>
      </c>
      <c r="Y66">
        <f t="shared" si="12"/>
        <v>62</v>
      </c>
      <c r="Z66">
        <f>INDEX('Calcs-control1'!$G$170:$X$240, 'Graph-outputs'!$B66, 'Graph-outputs'!$J$2)</f>
        <v>0.99999996632705523</v>
      </c>
      <c r="AB66" s="19" t="str">
        <f t="shared" si="13"/>
        <v/>
      </c>
      <c r="AC66" t="str">
        <f t="shared" si="14"/>
        <v/>
      </c>
      <c r="AD66" s="20" t="str">
        <f t="shared" si="15"/>
        <v/>
      </c>
      <c r="AE66">
        <f>INDEX('Calcs-control1'!$AH$386:$AY$456,  'Graph-outputs'!$B66, 'Graph-outputs'!AE$2)</f>
        <v>72262.018750541494</v>
      </c>
      <c r="AF66">
        <f t="shared" si="16"/>
        <v>62</v>
      </c>
      <c r="AG66">
        <f>INDEX('Calcs-control1'!$AH$170:$AY$240, 'Graph-outputs'!$B66, 'Graph-outputs'!$Q$2)</f>
        <v>0.99999998742423091</v>
      </c>
      <c r="AI66">
        <v>63</v>
      </c>
      <c r="AJ66">
        <f t="shared" si="17"/>
        <v>62</v>
      </c>
      <c r="AK66">
        <f>IF(Settings!$M$5=1, 'Graph-outputs'!$AR66, 'Graph-outputs'!$AY66)</f>
        <v>90.045146057223562</v>
      </c>
      <c r="AM66">
        <f>IF(Settings!$M$5=1, 'Graph-outputs'!$BF66, 'Graph-outputs'!$BM66)</f>
        <v>67856.660074214829</v>
      </c>
      <c r="AO66" s="19" t="str">
        <f t="shared" si="18"/>
        <v/>
      </c>
      <c r="AP66" t="str">
        <f t="shared" si="19"/>
        <v/>
      </c>
      <c r="AQ66" s="20" t="str">
        <f t="shared" si="20"/>
        <v/>
      </c>
      <c r="AR66">
        <f>INDEX('Calcs-control2'!$G$86:$Y$156,  'Graph-outputs'!$B66, 'Graph-outputs'!AR$2)</f>
        <v>85.386206607785283</v>
      </c>
      <c r="AS66">
        <f t="shared" si="21"/>
        <v>62</v>
      </c>
      <c r="AT66">
        <f>INDEX('Calcs-control2'!$G$170:$X$240, 'Graph-outputs'!$B66, 'Graph-outputs'!$AL$1)</f>
        <v>0.99999996358962073</v>
      </c>
      <c r="AV66" s="19" t="str">
        <f t="shared" si="22"/>
        <v/>
      </c>
      <c r="AW66" t="str">
        <f t="shared" si="23"/>
        <v/>
      </c>
      <c r="AX66" s="20" t="str">
        <f t="shared" si="24"/>
        <v/>
      </c>
      <c r="AY66">
        <f>INDEX('Calcs-control2'!$AH$86:$AZ$156,  'Graph-outputs'!$B66, 'Graph-outputs'!AY$2)</f>
        <v>90.045146057223562</v>
      </c>
      <c r="AZ66">
        <f t="shared" si="25"/>
        <v>62</v>
      </c>
      <c r="BA66">
        <f>INDEX('Calcs-control2'!$AH$170:$AY$240, 'Graph-outputs'!$B66, 'Graph-outputs'!$AL$1)</f>
        <v>0.99999998753034858</v>
      </c>
      <c r="BC66" s="19" t="str">
        <f t="shared" si="26"/>
        <v/>
      </c>
      <c r="BD66" t="str">
        <f t="shared" si="27"/>
        <v/>
      </c>
      <c r="BE66" s="20" t="str">
        <f t="shared" si="28"/>
        <v/>
      </c>
      <c r="BF66">
        <f>INDEX('Calcs-control2'!$G$386:$X$456,  'Graph-outputs'!$B66, 'Graph-outputs'!BF$2)</f>
        <v>64345.753069516635</v>
      </c>
      <c r="BG66">
        <f t="shared" si="29"/>
        <v>62</v>
      </c>
      <c r="BH66">
        <f>INDEX('Calcs-control2'!$G$170:$X$240, 'Graph-outputs'!$B66, 'Graph-outputs'!$AL$1)</f>
        <v>0.99999996358962073</v>
      </c>
      <c r="BJ66" s="19" t="str">
        <f t="shared" si="30"/>
        <v/>
      </c>
      <c r="BK66" t="str">
        <f t="shared" si="31"/>
        <v/>
      </c>
      <c r="BL66" s="20" t="str">
        <f t="shared" si="32"/>
        <v/>
      </c>
      <c r="BM66">
        <f>INDEX('Calcs-control2'!$AH$386:$AY$456,  'Graph-outputs'!$B66, 'Graph-outputs'!BM$2)</f>
        <v>67856.660074214829</v>
      </c>
      <c r="BN66">
        <f t="shared" si="33"/>
        <v>62</v>
      </c>
      <c r="BO66">
        <f>INDEX('Calcs-control2'!$AH$170:$AY$240, 'Graph-outputs'!$B66, 'Graph-outputs'!$AL$1)</f>
        <v>0.99999998753034858</v>
      </c>
      <c r="BQ66">
        <v>63</v>
      </c>
      <c r="BR66">
        <f t="shared" si="34"/>
        <v>62</v>
      </c>
      <c r="BS66">
        <f>IF(Settings!$M$5=1, 'Graph-outputs'!$BZ66, 'Graph-outputs'!$CG66)</f>
        <v>31.858839412411296</v>
      </c>
      <c r="BU66">
        <f>IF(Settings!$M$5=1, 'Graph-outputs'!$CN66, 'Graph-outputs'!$CU66)</f>
        <v>3823.0607294893557</v>
      </c>
      <c r="BW66" s="19" t="str">
        <f t="shared" si="35"/>
        <v/>
      </c>
      <c r="BX66" t="str">
        <f t="shared" si="36"/>
        <v/>
      </c>
      <c r="BY66" s="20" t="str">
        <f t="shared" si="37"/>
        <v/>
      </c>
      <c r="BZ66">
        <f>INDEX('Calcs-control3'!$G$86:$Y$156,  'Graph-outputs'!$B66, 'Graph-outputs'!BZ$2)</f>
        <v>30.450960101775838</v>
      </c>
      <c r="CA66">
        <f t="shared" si="38"/>
        <v>62</v>
      </c>
      <c r="CB66">
        <f>INDEX('Calcs-control3'!$G$170:$X$240, 'Graph-outputs'!$B66, 'Graph-outputs'!$BT$1)</f>
        <v>0</v>
      </c>
      <c r="CD66" s="19" t="str">
        <f t="shared" si="39"/>
        <v/>
      </c>
      <c r="CE66" t="str">
        <f t="shared" si="40"/>
        <v/>
      </c>
      <c r="CF66" s="20" t="str">
        <f t="shared" si="41"/>
        <v/>
      </c>
      <c r="CG66">
        <f>INDEX('Calcs-control3'!$AH$86:$AZ$156,  'Graph-outputs'!$B66, 'Graph-outputs'!CG$2)</f>
        <v>31.858839412411296</v>
      </c>
      <c r="CH66">
        <f t="shared" si="42"/>
        <v>62</v>
      </c>
      <c r="CI66">
        <f>INDEX('Calcs-control3'!$AH$170:$AY$240, 'Graph-outputs'!$B66, 'Graph-outputs'!$BT$1)</f>
        <v>0</v>
      </c>
      <c r="CK66" s="19" t="str">
        <f t="shared" si="43"/>
        <v/>
      </c>
      <c r="CL66" t="str">
        <f t="shared" si="44"/>
        <v/>
      </c>
      <c r="CM66" s="20" t="str">
        <f t="shared" si="45"/>
        <v/>
      </c>
      <c r="CN66">
        <f>INDEX('Calcs-control3'!$G$386:$X$456,  'Graph-outputs'!$B66, 'Graph-outputs'!CN$2)</f>
        <v>3654.1152122131007</v>
      </c>
      <c r="CO66">
        <f t="shared" si="46"/>
        <v>62</v>
      </c>
      <c r="CP66">
        <f>INDEX('Calcs-control3'!$G$170:$X$240, 'Graph-outputs'!$B66, 'Graph-outputs'!$BT$1)</f>
        <v>0</v>
      </c>
      <c r="CR66" s="19" t="str">
        <f t="shared" si="47"/>
        <v/>
      </c>
      <c r="CS66" t="str">
        <f t="shared" si="48"/>
        <v/>
      </c>
      <c r="CT66" s="20" t="str">
        <f t="shared" si="49"/>
        <v/>
      </c>
      <c r="CU66">
        <f>INDEX('Calcs-control3'!$AH$386:$AY$456,  'Graph-outputs'!$B66, 'Graph-outputs'!CU$2)</f>
        <v>3823.0607294893557</v>
      </c>
      <c r="CV66">
        <f t="shared" si="50"/>
        <v>62</v>
      </c>
      <c r="CW66">
        <f>INDEX('Calcs-control3'!$AH$170:$AY$240, 'Graph-outputs'!$B66, 'Graph-outputs'!$BT$1)</f>
        <v>0</v>
      </c>
      <c r="CY66">
        <v>63</v>
      </c>
      <c r="CZ66">
        <f t="shared" si="51"/>
        <v>62</v>
      </c>
      <c r="DA66">
        <f>IF(Settings!$M$5=1, 'Graph-outputs'!$DH66, 'Graph-outputs'!$DO66)</f>
        <v>56.679762036047009</v>
      </c>
      <c r="DC66">
        <f>IF(Settings!$M$5=1, 'Graph-outputs'!$DV66, 'Graph-outputs'!$EC66)</f>
        <v>38359.738546400986</v>
      </c>
      <c r="DE66" s="19" t="str">
        <f t="shared" si="52"/>
        <v/>
      </c>
      <c r="DF66" t="str">
        <f t="shared" si="53"/>
        <v/>
      </c>
      <c r="DG66" s="20" t="str">
        <f t="shared" si="54"/>
        <v/>
      </c>
      <c r="DH66">
        <f>INDEX('Calcs-control4'!$G$86:$X$156,  'Graph-outputs'!$B66, 'Graph-outputs'!DH$2)</f>
        <v>53.670413277180693</v>
      </c>
      <c r="DI66">
        <f t="shared" si="55"/>
        <v>62</v>
      </c>
      <c r="DJ66">
        <f>INDEX('Calcs-control4'!$G$170:$X$240, 'Graph-outputs'!$B66, 'Graph-outputs'!$DB$1)</f>
        <v>0.99998434810812153</v>
      </c>
      <c r="DL66" s="19" t="str">
        <f t="shared" si="56"/>
        <v/>
      </c>
      <c r="DM66" t="str">
        <f t="shared" si="57"/>
        <v/>
      </c>
      <c r="DN66" s="20" t="str">
        <f t="shared" si="58"/>
        <v/>
      </c>
      <c r="DO66">
        <f>INDEX('Calcs-control4'!$AH$86:$AY$156,  'Graph-outputs'!$B66, 'Graph-outputs'!DO$2)</f>
        <v>56.679762036047009</v>
      </c>
      <c r="DP66">
        <f t="shared" si="59"/>
        <v>62</v>
      </c>
      <c r="DQ66">
        <f>INDEX('Calcs-control4'!$AH$170:$AY$240, 'Graph-outputs'!$B66, 'Graph-outputs'!$DB$1)</f>
        <v>0.99999216624796805</v>
      </c>
      <c r="DS66" s="19" t="str">
        <f t="shared" si="60"/>
        <v/>
      </c>
      <c r="DT66" t="str">
        <f t="shared" si="61"/>
        <v/>
      </c>
      <c r="DU66" s="20" t="str">
        <f t="shared" si="62"/>
        <v/>
      </c>
      <c r="DV66">
        <f>INDEX('Calcs-control4'!$G$386:$X$456,  'Graph-outputs'!$B66, 'Graph-outputs'!DV$2)</f>
        <v>36323.005547106644</v>
      </c>
      <c r="DW66">
        <f t="shared" si="63"/>
        <v>62</v>
      </c>
      <c r="DX66">
        <f>INDEX('Calcs-control4'!$G$170:$X$240, 'Graph-outputs'!$B66, 'Graph-outputs'!$DB$1)</f>
        <v>0.99998434810812153</v>
      </c>
      <c r="DZ66" s="19" t="str">
        <f t="shared" si="64"/>
        <v/>
      </c>
      <c r="EA66" t="str">
        <f t="shared" si="65"/>
        <v/>
      </c>
      <c r="EB66" s="20" t="str">
        <f t="shared" si="66"/>
        <v/>
      </c>
      <c r="EC66">
        <f>INDEX('Calcs-control4'!$AH$386:$AY$456,  'Graph-outputs'!$B66, 'Graph-outputs'!EC$2)</f>
        <v>38359.738546400986</v>
      </c>
      <c r="ED66">
        <f t="shared" si="67"/>
        <v>62</v>
      </c>
      <c r="EE66">
        <f>INDEX('Calcs-control4'!$AH$170:$AY$240, 'Graph-outputs'!$B66, 'Graph-outputs'!$DB$1)</f>
        <v>0.99999216624796805</v>
      </c>
    </row>
    <row r="67" spans="1:135" x14ac:dyDescent="0.3">
      <c r="A67">
        <f t="shared" si="0"/>
        <v>63</v>
      </c>
      <c r="B67">
        <v>64</v>
      </c>
      <c r="C67">
        <f>IF(Settings!$M$5=1, 'Graph-outputs'!$J67, 'Graph-outputs'!$Q67)</f>
        <v>80.857928359480894</v>
      </c>
      <c r="E67">
        <f>IF(Settings!$M$5=1, 'Graph-outputs'!$X67, 'Graph-outputs'!$AE67)</f>
        <v>72444.070158309711</v>
      </c>
      <c r="G67" s="19" t="str">
        <f t="shared" si="1"/>
        <v/>
      </c>
      <c r="H67" t="str">
        <f t="shared" si="2"/>
        <v/>
      </c>
      <c r="I67" s="20" t="str">
        <f t="shared" si="3"/>
        <v/>
      </c>
      <c r="J67">
        <f>INDEX('Calcs-control1'!$G$86:$X$156,  'Graph-outputs'!$B67, 'Graph-outputs'!J$2)</f>
        <v>77.044708679298637</v>
      </c>
      <c r="K67">
        <f t="shared" si="4"/>
        <v>63</v>
      </c>
      <c r="L67">
        <f>INDEX('Calcs-control1'!$G$170:$X$240, 'Graph-outputs'!$B67, 'Graph-outputs'!$D$1)</f>
        <v>0.9999999711509383</v>
      </c>
      <c r="N67" s="19" t="str">
        <f t="shared" si="5"/>
        <v/>
      </c>
      <c r="O67" t="str">
        <f t="shared" si="6"/>
        <v/>
      </c>
      <c r="P67" s="20" t="str">
        <f t="shared" si="7"/>
        <v/>
      </c>
      <c r="Q67">
        <f>INDEX('Calcs-control1'!$AH$86:$AY$156,  'Graph-outputs'!$B67, 'Graph-outputs'!Q$2)</f>
        <v>80.857928359480894</v>
      </c>
      <c r="R67">
        <f t="shared" si="8"/>
        <v>63</v>
      </c>
      <c r="S67">
        <f>INDEX('Calcs-control1'!$AH$170:$AY$240, 'Graph-outputs'!$B67, 'Graph-outputs'!$Q$2)</f>
        <v>0.99999998799843637</v>
      </c>
      <c r="U67" s="19" t="str">
        <f t="shared" si="9"/>
        <v/>
      </c>
      <c r="V67" t="str">
        <f t="shared" si="10"/>
        <v/>
      </c>
      <c r="W67" s="20" t="str">
        <f t="shared" si="11"/>
        <v/>
      </c>
      <c r="X67">
        <f>INDEX('Calcs-control1'!$G$386:$X$456,  'Graph-outputs'!$B67, 'Graph-outputs'!X$2)</f>
        <v>69027.643534057119</v>
      </c>
      <c r="Y67">
        <f t="shared" si="12"/>
        <v>63</v>
      </c>
      <c r="Z67">
        <f>INDEX('Calcs-control1'!$G$170:$X$240, 'Graph-outputs'!$B67, 'Graph-outputs'!$J$2)</f>
        <v>0.9999999711509383</v>
      </c>
      <c r="AB67" s="19" t="str">
        <f t="shared" si="13"/>
        <v/>
      </c>
      <c r="AC67" t="str">
        <f t="shared" si="14"/>
        <v/>
      </c>
      <c r="AD67" s="20" t="str">
        <f t="shared" si="15"/>
        <v/>
      </c>
      <c r="AE67">
        <f>INDEX('Calcs-control1'!$AH$386:$AY$456,  'Graph-outputs'!$B67, 'Graph-outputs'!AE$2)</f>
        <v>72444.070158309711</v>
      </c>
      <c r="AF67">
        <f t="shared" si="16"/>
        <v>63</v>
      </c>
      <c r="AG67">
        <f>INDEX('Calcs-control1'!$AH$170:$AY$240, 'Graph-outputs'!$B67, 'Graph-outputs'!$Q$2)</f>
        <v>0.99999998799843637</v>
      </c>
      <c r="AI67">
        <v>64</v>
      </c>
      <c r="AJ67">
        <f t="shared" si="17"/>
        <v>63</v>
      </c>
      <c r="AK67">
        <f>IF(Settings!$M$5=1, 'Graph-outputs'!$AR67, 'Graph-outputs'!$AY67)</f>
        <v>90.255060141840815</v>
      </c>
      <c r="AM67">
        <f>IF(Settings!$M$5=1, 'Graph-outputs'!$BF67, 'Graph-outputs'!$BM67)</f>
        <v>68014.848171588994</v>
      </c>
      <c r="AO67" s="19" t="str">
        <f t="shared" si="18"/>
        <v/>
      </c>
      <c r="AP67" t="str">
        <f t="shared" si="19"/>
        <v/>
      </c>
      <c r="AQ67" s="20" t="str">
        <f t="shared" si="20"/>
        <v/>
      </c>
      <c r="AR67">
        <f>INDEX('Calcs-control2'!$G$86:$Y$156,  'Graph-outputs'!$B67, 'Graph-outputs'!AR$2)</f>
        <v>86.145923507174317</v>
      </c>
      <c r="AS67">
        <f t="shared" si="21"/>
        <v>63</v>
      </c>
      <c r="AT67">
        <f>INDEX('Calcs-control2'!$G$170:$X$240, 'Graph-outputs'!$B67, 'Graph-outputs'!$AL$1)</f>
        <v>0.99999996942694724</v>
      </c>
      <c r="AV67" s="19" t="str">
        <f t="shared" si="22"/>
        <v/>
      </c>
      <c r="AW67" t="str">
        <f t="shared" si="23"/>
        <v/>
      </c>
      <c r="AX67" s="20" t="str">
        <f t="shared" si="24"/>
        <v/>
      </c>
      <c r="AY67">
        <f>INDEX('Calcs-control2'!$AH$86:$AZ$156,  'Graph-outputs'!$B67, 'Graph-outputs'!AY$2)</f>
        <v>90.255060141840815</v>
      </c>
      <c r="AZ67">
        <f t="shared" si="25"/>
        <v>63</v>
      </c>
      <c r="BA67">
        <f>INDEX('Calcs-control2'!$AH$170:$AY$240, 'Graph-outputs'!$B67, 'Graph-outputs'!$AL$1)</f>
        <v>0.99999998811808422</v>
      </c>
      <c r="BC67" s="19" t="str">
        <f t="shared" si="26"/>
        <v/>
      </c>
      <c r="BD67" t="str">
        <f t="shared" si="27"/>
        <v/>
      </c>
      <c r="BE67" s="20" t="str">
        <f t="shared" si="28"/>
        <v/>
      </c>
      <c r="BF67">
        <f>INDEX('Calcs-control2'!$G$386:$X$456,  'Graph-outputs'!$B67, 'Graph-outputs'!BF$2)</f>
        <v>64918.264400870183</v>
      </c>
      <c r="BG67">
        <f t="shared" si="29"/>
        <v>63</v>
      </c>
      <c r="BH67">
        <f>INDEX('Calcs-control2'!$G$170:$X$240, 'Graph-outputs'!$B67, 'Graph-outputs'!$AL$1)</f>
        <v>0.99999996942694724</v>
      </c>
      <c r="BJ67" s="19" t="str">
        <f t="shared" si="30"/>
        <v/>
      </c>
      <c r="BK67" t="str">
        <f t="shared" si="31"/>
        <v/>
      </c>
      <c r="BL67" s="20" t="str">
        <f t="shared" si="32"/>
        <v/>
      </c>
      <c r="BM67">
        <f>INDEX('Calcs-control2'!$AH$386:$AY$456,  'Graph-outputs'!$B67, 'Graph-outputs'!BM$2)</f>
        <v>68014.848171588994</v>
      </c>
      <c r="BN67">
        <f t="shared" si="33"/>
        <v>63</v>
      </c>
      <c r="BO67">
        <f>INDEX('Calcs-control2'!$AH$170:$AY$240, 'Graph-outputs'!$B67, 'Graph-outputs'!$AL$1)</f>
        <v>0.99999998811808422</v>
      </c>
      <c r="BQ67">
        <v>64</v>
      </c>
      <c r="BR67">
        <f t="shared" si="34"/>
        <v>63</v>
      </c>
      <c r="BS67">
        <f>IF(Settings!$M$5=1, 'Graph-outputs'!$BZ67, 'Graph-outputs'!$CG67)</f>
        <v>31.924770862816143</v>
      </c>
      <c r="BU67">
        <f>IF(Settings!$M$5=1, 'Graph-outputs'!$CN67, 'Graph-outputs'!$CU67)</f>
        <v>3830.972503537937</v>
      </c>
      <c r="BW67" s="19" t="str">
        <f t="shared" si="35"/>
        <v/>
      </c>
      <c r="BX67" t="str">
        <f t="shared" si="36"/>
        <v/>
      </c>
      <c r="BY67" s="20" t="str">
        <f t="shared" si="37"/>
        <v/>
      </c>
      <c r="BZ67">
        <f>INDEX('Calcs-control3'!$G$86:$Y$156,  'Graph-outputs'!$B67, 'Graph-outputs'!BZ$2)</f>
        <v>30.67422379926856</v>
      </c>
      <c r="CA67">
        <f t="shared" si="38"/>
        <v>63</v>
      </c>
      <c r="CB67">
        <f>INDEX('Calcs-control3'!$G$170:$X$240, 'Graph-outputs'!$B67, 'Graph-outputs'!$BT$1)</f>
        <v>0</v>
      </c>
      <c r="CD67" s="19" t="str">
        <f t="shared" si="39"/>
        <v/>
      </c>
      <c r="CE67" t="str">
        <f t="shared" si="40"/>
        <v/>
      </c>
      <c r="CF67" s="20" t="str">
        <f t="shared" si="41"/>
        <v/>
      </c>
      <c r="CG67">
        <f>INDEX('Calcs-control3'!$AH$86:$AZ$156,  'Graph-outputs'!$B67, 'Graph-outputs'!CG$2)</f>
        <v>31.924770862816143</v>
      </c>
      <c r="CH67">
        <f t="shared" si="42"/>
        <v>63</v>
      </c>
      <c r="CI67">
        <f>INDEX('Calcs-control3'!$AH$170:$AY$240, 'Graph-outputs'!$B67, 'Graph-outputs'!$BT$1)</f>
        <v>0</v>
      </c>
      <c r="CK67" s="19" t="str">
        <f t="shared" si="43"/>
        <v/>
      </c>
      <c r="CL67" t="str">
        <f t="shared" si="44"/>
        <v/>
      </c>
      <c r="CM67" s="20" t="str">
        <f t="shared" si="45"/>
        <v/>
      </c>
      <c r="CN67">
        <f>INDEX('Calcs-control3'!$G$386:$X$456,  'Graph-outputs'!$B67, 'Graph-outputs'!CN$2)</f>
        <v>3680.906855912227</v>
      </c>
      <c r="CO67">
        <f t="shared" si="46"/>
        <v>63</v>
      </c>
      <c r="CP67">
        <f>INDEX('Calcs-control3'!$G$170:$X$240, 'Graph-outputs'!$B67, 'Graph-outputs'!$BT$1)</f>
        <v>0</v>
      </c>
      <c r="CR67" s="19" t="str">
        <f t="shared" si="47"/>
        <v/>
      </c>
      <c r="CS67" t="str">
        <f t="shared" si="48"/>
        <v/>
      </c>
      <c r="CT67" s="20" t="str">
        <f t="shared" si="49"/>
        <v/>
      </c>
      <c r="CU67">
        <f>INDEX('Calcs-control3'!$AH$386:$AY$456,  'Graph-outputs'!$B67, 'Graph-outputs'!CU$2)</f>
        <v>3830.972503537937</v>
      </c>
      <c r="CV67">
        <f t="shared" si="50"/>
        <v>63</v>
      </c>
      <c r="CW67">
        <f>INDEX('Calcs-control3'!$AH$170:$AY$240, 'Graph-outputs'!$B67, 'Graph-outputs'!$BT$1)</f>
        <v>0</v>
      </c>
      <c r="CY67">
        <v>64</v>
      </c>
      <c r="CZ67">
        <f t="shared" si="51"/>
        <v>63</v>
      </c>
      <c r="DA67">
        <f>IF(Settings!$M$5=1, 'Graph-outputs'!$DH67, 'Graph-outputs'!$DO67)</f>
        <v>56.822556688306435</v>
      </c>
      <c r="DC67">
        <f>IF(Settings!$M$5=1, 'Graph-outputs'!$DV67, 'Graph-outputs'!$EC67)</f>
        <v>38456.381377910169</v>
      </c>
      <c r="DE67" s="19" t="str">
        <f t="shared" si="52"/>
        <v/>
      </c>
      <c r="DF67" t="str">
        <f t="shared" si="53"/>
        <v/>
      </c>
      <c r="DG67" s="20" t="str">
        <f t="shared" si="54"/>
        <v/>
      </c>
      <c r="DH67">
        <f>INDEX('Calcs-control4'!$G$86:$X$156,  'Graph-outputs'!$B67, 'Graph-outputs'!DH$2)</f>
        <v>54.142833180194621</v>
      </c>
      <c r="DI67">
        <f t="shared" si="55"/>
        <v>63</v>
      </c>
      <c r="DJ67">
        <f>INDEX('Calcs-control4'!$G$170:$X$240, 'Graph-outputs'!$B67, 'Graph-outputs'!$DB$1)</f>
        <v>0.99998595965152015</v>
      </c>
      <c r="DL67" s="19" t="str">
        <f t="shared" si="56"/>
        <v/>
      </c>
      <c r="DM67" t="str">
        <f t="shared" si="57"/>
        <v/>
      </c>
      <c r="DN67" s="20" t="str">
        <f t="shared" si="58"/>
        <v/>
      </c>
      <c r="DO67">
        <f>INDEX('Calcs-control4'!$AH$86:$AY$156,  'Graph-outputs'!$B67, 'Graph-outputs'!DO$2)</f>
        <v>56.822556688306435</v>
      </c>
      <c r="DP67">
        <f t="shared" si="59"/>
        <v>63</v>
      </c>
      <c r="DQ67">
        <f>INDEX('Calcs-control4'!$AH$170:$AY$240, 'Graph-outputs'!$B67, 'Graph-outputs'!$DB$1)</f>
        <v>0.99999241935103123</v>
      </c>
      <c r="DS67" s="19" t="str">
        <f t="shared" si="60"/>
        <v/>
      </c>
      <c r="DT67" t="str">
        <f t="shared" si="61"/>
        <v/>
      </c>
      <c r="DU67" s="20" t="str">
        <f t="shared" si="62"/>
        <v/>
      </c>
      <c r="DV67">
        <f>INDEX('Calcs-control4'!$G$386:$X$456,  'Graph-outputs'!$B67, 'Graph-outputs'!DV$2)</f>
        <v>36642.743001085713</v>
      </c>
      <c r="DW67">
        <f t="shared" si="63"/>
        <v>63</v>
      </c>
      <c r="DX67">
        <f>INDEX('Calcs-control4'!$G$170:$X$240, 'Graph-outputs'!$B67, 'Graph-outputs'!$DB$1)</f>
        <v>0.99998595965152015</v>
      </c>
      <c r="DZ67" s="19" t="str">
        <f t="shared" si="64"/>
        <v/>
      </c>
      <c r="EA67" t="str">
        <f t="shared" si="65"/>
        <v/>
      </c>
      <c r="EB67" s="20" t="str">
        <f t="shared" si="66"/>
        <v/>
      </c>
      <c r="EC67">
        <f>INDEX('Calcs-control4'!$AH$386:$AY$456,  'Graph-outputs'!$B67, 'Graph-outputs'!EC$2)</f>
        <v>38456.381377910169</v>
      </c>
      <c r="ED67">
        <f t="shared" si="67"/>
        <v>63</v>
      </c>
      <c r="EE67">
        <f>INDEX('Calcs-control4'!$AH$170:$AY$240, 'Graph-outputs'!$B67, 'Graph-outputs'!$DB$1)</f>
        <v>0.99999241935103123</v>
      </c>
    </row>
    <row r="68" spans="1:135" x14ac:dyDescent="0.3">
      <c r="A68">
        <f t="shared" si="0"/>
        <v>64</v>
      </c>
      <c r="B68">
        <v>65</v>
      </c>
      <c r="C68">
        <f>IF(Settings!$M$5=1, 'Graph-outputs'!$J68, 'Graph-outputs'!$Q68)</f>
        <v>81.043509087562342</v>
      </c>
      <c r="E68">
        <f>IF(Settings!$M$5=1, 'Graph-outputs'!$X68, 'Graph-outputs'!$AE68)</f>
        <v>72610.339865518836</v>
      </c>
      <c r="G68" s="19" t="str">
        <f t="shared" si="1"/>
        <v/>
      </c>
      <c r="H68" t="str">
        <f t="shared" si="2"/>
        <v/>
      </c>
      <c r="I68" s="20" t="str">
        <f t="shared" si="3"/>
        <v/>
      </c>
      <c r="J68">
        <f>INDEX('Calcs-control1'!$G$86:$X$156,  'Graph-outputs'!$B68, 'Graph-outputs'!J$2)</f>
        <v>77.7001448112063</v>
      </c>
      <c r="K68">
        <f t="shared" si="4"/>
        <v>64</v>
      </c>
      <c r="L68">
        <f>INDEX('Calcs-control1'!$G$170:$X$240, 'Graph-outputs'!$B68, 'Graph-outputs'!$D$1)</f>
        <v>0.99999997518800621</v>
      </c>
      <c r="N68" s="19" t="str">
        <f t="shared" si="5"/>
        <v/>
      </c>
      <c r="O68" t="str">
        <f t="shared" si="6"/>
        <v/>
      </c>
      <c r="P68" s="20" t="str">
        <f t="shared" si="7"/>
        <v/>
      </c>
      <c r="Q68">
        <f>INDEX('Calcs-control1'!$AH$86:$AY$156,  'Graph-outputs'!$B68, 'Graph-outputs'!Q$2)</f>
        <v>81.043509087562342</v>
      </c>
      <c r="R68">
        <f t="shared" si="8"/>
        <v>64</v>
      </c>
      <c r="S68">
        <f>INDEX('Calcs-control1'!$AH$170:$AY$240, 'Graph-outputs'!$B68, 'Graph-outputs'!$Q$2)</f>
        <v>0.99999998849992711</v>
      </c>
      <c r="U68" s="19" t="str">
        <f t="shared" si="9"/>
        <v/>
      </c>
      <c r="V68" t="str">
        <f t="shared" si="10"/>
        <v/>
      </c>
      <c r="W68" s="20" t="str">
        <f t="shared" si="11"/>
        <v/>
      </c>
      <c r="X68">
        <f>INDEX('Calcs-control1'!$G$386:$X$456,  'Graph-outputs'!$B68, 'Graph-outputs'!X$2)</f>
        <v>69614.876820397083</v>
      </c>
      <c r="Y68">
        <f t="shared" si="12"/>
        <v>64</v>
      </c>
      <c r="Z68">
        <f>INDEX('Calcs-control1'!$G$170:$X$240, 'Graph-outputs'!$B68, 'Graph-outputs'!$J$2)</f>
        <v>0.99999997518800621</v>
      </c>
      <c r="AB68" s="19" t="str">
        <f t="shared" si="13"/>
        <v/>
      </c>
      <c r="AC68" t="str">
        <f t="shared" si="14"/>
        <v/>
      </c>
      <c r="AD68" s="20" t="str">
        <f t="shared" si="15"/>
        <v/>
      </c>
      <c r="AE68">
        <f>INDEX('Calcs-control1'!$AH$386:$AY$456,  'Graph-outputs'!$B68, 'Graph-outputs'!AE$2)</f>
        <v>72610.339865518836</v>
      </c>
      <c r="AF68">
        <f t="shared" si="16"/>
        <v>64</v>
      </c>
      <c r="AG68">
        <f>INDEX('Calcs-control1'!$AH$170:$AY$240, 'Graph-outputs'!$B68, 'Graph-outputs'!$Q$2)</f>
        <v>0.99999998849992711</v>
      </c>
      <c r="AI68">
        <v>65</v>
      </c>
      <c r="AJ68">
        <f t="shared" si="17"/>
        <v>64</v>
      </c>
      <c r="AK68">
        <f>IF(Settings!$M$5=1, 'Graph-outputs'!$AR68, 'Graph-outputs'!$AY68)</f>
        <v>90.445843392997475</v>
      </c>
      <c r="AM68">
        <f>IF(Settings!$M$5=1, 'Graph-outputs'!$BF68, 'Graph-outputs'!$BM68)</f>
        <v>68158.619559889252</v>
      </c>
      <c r="AO68" s="19" t="str">
        <f t="shared" si="18"/>
        <v/>
      </c>
      <c r="AP68" t="str">
        <f t="shared" si="19"/>
        <v/>
      </c>
      <c r="AQ68" s="20" t="str">
        <f t="shared" si="20"/>
        <v/>
      </c>
      <c r="AR68">
        <f>INDEX('Calcs-control2'!$G$86:$Y$156,  'Graph-outputs'!$B68, 'Graph-outputs'!AR$2)</f>
        <v>86.876851254742775</v>
      </c>
      <c r="AS68">
        <f t="shared" si="21"/>
        <v>64</v>
      </c>
      <c r="AT68">
        <f>INDEX('Calcs-control2'!$G$170:$X$240, 'Graph-outputs'!$B68, 'Graph-outputs'!$AL$1)</f>
        <v>0.99999997415788278</v>
      </c>
      <c r="AV68" s="19" t="str">
        <f t="shared" si="22"/>
        <v/>
      </c>
      <c r="AW68" t="str">
        <f t="shared" si="23"/>
        <v/>
      </c>
      <c r="AX68" s="20" t="str">
        <f t="shared" si="24"/>
        <v/>
      </c>
      <c r="AY68">
        <f>INDEX('Calcs-control2'!$AH$86:$AZ$156,  'Graph-outputs'!$B68, 'Graph-outputs'!AY$2)</f>
        <v>90.445843392997475</v>
      </c>
      <c r="AZ68">
        <f t="shared" si="25"/>
        <v>64</v>
      </c>
      <c r="BA68">
        <f>INDEX('Calcs-control2'!$AH$170:$AY$240, 'Graph-outputs'!$B68, 'Graph-outputs'!$AL$1)</f>
        <v>0.99999998862819073</v>
      </c>
      <c r="BC68" s="19" t="str">
        <f t="shared" si="26"/>
        <v/>
      </c>
      <c r="BD68" t="str">
        <f t="shared" si="27"/>
        <v/>
      </c>
      <c r="BE68" s="20" t="str">
        <f t="shared" si="28"/>
        <v/>
      </c>
      <c r="BF68">
        <f>INDEX('Calcs-control2'!$G$386:$X$456,  'Graph-outputs'!$B68, 'Graph-outputs'!BF$2)</f>
        <v>65469.080632887846</v>
      </c>
      <c r="BG68">
        <f t="shared" si="29"/>
        <v>64</v>
      </c>
      <c r="BH68">
        <f>INDEX('Calcs-control2'!$G$170:$X$240, 'Graph-outputs'!$B68, 'Graph-outputs'!$AL$1)</f>
        <v>0.99999997415788278</v>
      </c>
      <c r="BJ68" s="19" t="str">
        <f t="shared" si="30"/>
        <v/>
      </c>
      <c r="BK68" t="str">
        <f t="shared" si="31"/>
        <v/>
      </c>
      <c r="BL68" s="20" t="str">
        <f t="shared" si="32"/>
        <v/>
      </c>
      <c r="BM68">
        <f>INDEX('Calcs-control2'!$AH$386:$AY$456,  'Graph-outputs'!$B68, 'Graph-outputs'!BM$2)</f>
        <v>68158.619559889252</v>
      </c>
      <c r="BN68">
        <f t="shared" si="33"/>
        <v>64</v>
      </c>
      <c r="BO68">
        <f>INDEX('Calcs-control2'!$AH$170:$AY$240, 'Graph-outputs'!$B68, 'Graph-outputs'!$AL$1)</f>
        <v>0.99999998862819073</v>
      </c>
      <c r="BQ68">
        <v>65</v>
      </c>
      <c r="BR68">
        <f t="shared" si="34"/>
        <v>64</v>
      </c>
      <c r="BS68">
        <f>IF(Settings!$M$5=1, 'Graph-outputs'!$BZ68, 'Graph-outputs'!$CG68)</f>
        <v>31.984914720587309</v>
      </c>
      <c r="BU68">
        <f>IF(Settings!$M$5=1, 'Graph-outputs'!$CN68, 'Graph-outputs'!$CU68)</f>
        <v>3838.189766470477</v>
      </c>
      <c r="BW68" s="19" t="str">
        <f t="shared" si="35"/>
        <v/>
      </c>
      <c r="BX68" t="str">
        <f t="shared" si="36"/>
        <v/>
      </c>
      <c r="BY68" s="20" t="str">
        <f t="shared" si="37"/>
        <v/>
      </c>
      <c r="BZ68">
        <f>INDEX('Calcs-control3'!$G$86:$Y$156,  'Graph-outputs'!$B68, 'Graph-outputs'!BZ$2)</f>
        <v>30.891116693939427</v>
      </c>
      <c r="CA68">
        <f t="shared" si="38"/>
        <v>64</v>
      </c>
      <c r="CB68">
        <f>INDEX('Calcs-control3'!$G$170:$X$240, 'Graph-outputs'!$B68, 'Graph-outputs'!$BT$1)</f>
        <v>0</v>
      </c>
      <c r="CD68" s="19" t="str">
        <f t="shared" si="39"/>
        <v/>
      </c>
      <c r="CE68" t="str">
        <f t="shared" si="40"/>
        <v/>
      </c>
      <c r="CF68" s="20" t="str">
        <f t="shared" si="41"/>
        <v/>
      </c>
      <c r="CG68">
        <f>INDEX('Calcs-control3'!$AH$86:$AZ$156,  'Graph-outputs'!$B68, 'Graph-outputs'!CG$2)</f>
        <v>31.984914720587309</v>
      </c>
      <c r="CH68">
        <f t="shared" si="42"/>
        <v>64</v>
      </c>
      <c r="CI68">
        <f>INDEX('Calcs-control3'!$AH$170:$AY$240, 'Graph-outputs'!$B68, 'Graph-outputs'!$BT$1)</f>
        <v>0</v>
      </c>
      <c r="CK68" s="19" t="str">
        <f t="shared" si="43"/>
        <v/>
      </c>
      <c r="CL68" t="str">
        <f t="shared" si="44"/>
        <v/>
      </c>
      <c r="CM68" s="20" t="str">
        <f t="shared" si="45"/>
        <v/>
      </c>
      <c r="CN68">
        <f>INDEX('Calcs-control3'!$G$386:$X$456,  'Graph-outputs'!$B68, 'Graph-outputs'!CN$2)</f>
        <v>3706.9340032727314</v>
      </c>
      <c r="CO68">
        <f t="shared" si="46"/>
        <v>64</v>
      </c>
      <c r="CP68">
        <f>INDEX('Calcs-control3'!$G$170:$X$240, 'Graph-outputs'!$B68, 'Graph-outputs'!$BT$1)</f>
        <v>0</v>
      </c>
      <c r="CR68" s="19" t="str">
        <f t="shared" si="47"/>
        <v/>
      </c>
      <c r="CS68" t="str">
        <f t="shared" si="48"/>
        <v/>
      </c>
      <c r="CT68" s="20" t="str">
        <f t="shared" si="49"/>
        <v/>
      </c>
      <c r="CU68">
        <f>INDEX('Calcs-control3'!$AH$386:$AY$456,  'Graph-outputs'!$B68, 'Graph-outputs'!CU$2)</f>
        <v>3838.189766470477</v>
      </c>
      <c r="CV68">
        <f t="shared" si="50"/>
        <v>64</v>
      </c>
      <c r="CW68">
        <f>INDEX('Calcs-control3'!$AH$170:$AY$240, 'Graph-outputs'!$B68, 'Graph-outputs'!$BT$1)</f>
        <v>0</v>
      </c>
      <c r="CY68">
        <v>65</v>
      </c>
      <c r="CZ68">
        <f t="shared" si="51"/>
        <v>64</v>
      </c>
      <c r="DA68">
        <f>IF(Settings!$M$5=1, 'Graph-outputs'!$DH68, 'Graph-outputs'!$DO68)</f>
        <v>56.952972736004114</v>
      </c>
      <c r="DC68">
        <f>IF(Settings!$M$5=1, 'Graph-outputs'!$DV68, 'Graph-outputs'!$EC68)</f>
        <v>38544.646367235386</v>
      </c>
      <c r="DE68" s="19" t="str">
        <f t="shared" si="52"/>
        <v/>
      </c>
      <c r="DF68" t="str">
        <f t="shared" si="53"/>
        <v/>
      </c>
      <c r="DG68" s="20" t="str">
        <f t="shared" si="54"/>
        <v/>
      </c>
      <c r="DH68">
        <f>INDEX('Calcs-control4'!$G$86:$X$156,  'Graph-outputs'!$B68, 'Graph-outputs'!DH$2)</f>
        <v>54.603438064793053</v>
      </c>
      <c r="DI68">
        <f t="shared" si="55"/>
        <v>64</v>
      </c>
      <c r="DJ68">
        <f>INDEX('Calcs-control4'!$G$170:$X$240, 'Graph-outputs'!$B68, 'Graph-outputs'!$DB$1)</f>
        <v>0.99998737099572288</v>
      </c>
      <c r="DL68" s="19" t="str">
        <f t="shared" si="56"/>
        <v/>
      </c>
      <c r="DM68" t="str">
        <f t="shared" si="57"/>
        <v/>
      </c>
      <c r="DN68" s="20" t="str">
        <f t="shared" si="58"/>
        <v/>
      </c>
      <c r="DO68">
        <f>INDEX('Calcs-control4'!$AH$86:$AY$156,  'Graph-outputs'!$B68, 'Graph-outputs'!DO$2)</f>
        <v>56.952972736004114</v>
      </c>
      <c r="DP68">
        <f t="shared" si="59"/>
        <v>64</v>
      </c>
      <c r="DQ68">
        <f>INDEX('Calcs-control4'!$AH$170:$AY$240, 'Graph-outputs'!$B68, 'Graph-outputs'!$DB$1)</f>
        <v>0.99999264336136695</v>
      </c>
      <c r="DS68" s="19" t="str">
        <f t="shared" si="60"/>
        <v/>
      </c>
      <c r="DT68" t="str">
        <f t="shared" si="61"/>
        <v/>
      </c>
      <c r="DU68" s="20" t="str">
        <f t="shared" si="62"/>
        <v/>
      </c>
      <c r="DV68">
        <f>INDEX('Calcs-control4'!$G$386:$X$456,  'Graph-outputs'!$B68, 'Graph-outputs'!DV$2)</f>
        <v>36954.482825663436</v>
      </c>
      <c r="DW68">
        <f t="shared" si="63"/>
        <v>64</v>
      </c>
      <c r="DX68">
        <f>INDEX('Calcs-control4'!$G$170:$X$240, 'Graph-outputs'!$B68, 'Graph-outputs'!$DB$1)</f>
        <v>0.99998737099572288</v>
      </c>
      <c r="DZ68" s="19" t="str">
        <f t="shared" si="64"/>
        <v/>
      </c>
      <c r="EA68" t="str">
        <f t="shared" si="65"/>
        <v/>
      </c>
      <c r="EB68" s="20" t="str">
        <f t="shared" si="66"/>
        <v/>
      </c>
      <c r="EC68">
        <f>INDEX('Calcs-control4'!$AH$386:$AY$456,  'Graph-outputs'!$B68, 'Graph-outputs'!EC$2)</f>
        <v>38544.646367235386</v>
      </c>
      <c r="ED68">
        <f t="shared" si="67"/>
        <v>64</v>
      </c>
      <c r="EE68">
        <f>INDEX('Calcs-control4'!$AH$170:$AY$240, 'Graph-outputs'!$B68, 'Graph-outputs'!$DB$1)</f>
        <v>0.99999264336136695</v>
      </c>
    </row>
    <row r="69" spans="1:135" x14ac:dyDescent="0.3">
      <c r="A69">
        <f t="shared" ref="A69:A74" si="68">IF(C$2=FALSE, NA(), B69-1)</f>
        <v>65</v>
      </c>
      <c r="B69">
        <v>66</v>
      </c>
      <c r="C69">
        <f>IF(Settings!$M$5=1, 'Graph-outputs'!$J69, 'Graph-outputs'!$Q69)</f>
        <v>81.213119050813916</v>
      </c>
      <c r="E69">
        <f>IF(Settings!$M$5=1, 'Graph-outputs'!$X69, 'Graph-outputs'!$AE69)</f>
        <v>72762.300681504494</v>
      </c>
      <c r="G69" s="19" t="str">
        <f t="shared" ref="G69:G74" si="69">IF(AND(ROUND(L69, 1)&gt;=0.1, ROUND(L68, 1)&lt;0.1), 10, "")</f>
        <v/>
      </c>
      <c r="H69" t="str">
        <f t="shared" ref="H69:H74" si="70">IF(AND(ROUND(L69, 1)&gt;=0.5, ROUND(L68, 1)&lt;0.5), 50, "")</f>
        <v/>
      </c>
      <c r="I69" s="20" t="str">
        <f t="shared" ref="I69:I74" si="71">IF(AND(ROUND(L69, 1)&gt;=0.9, ROUND(L68, 1)&lt;0.9), 90, "")</f>
        <v/>
      </c>
      <c r="J69">
        <f>INDEX('Calcs-control1'!$G$86:$X$156,  'Graph-outputs'!$B69, 'Graph-outputs'!J$2)</f>
        <v>78.339127677334574</v>
      </c>
      <c r="K69">
        <f t="shared" ref="K69:K74" si="72">A69</f>
        <v>65</v>
      </c>
      <c r="L69">
        <f>INDEX('Calcs-control1'!$G$170:$X$240, 'Graph-outputs'!$B69, 'Graph-outputs'!$D$1)</f>
        <v>0.99999997857922818</v>
      </c>
      <c r="N69" s="19" t="str">
        <f t="shared" ref="N69:N74" si="73">IF(AND(ROUND(S69, 1)&gt;=0.1, ROUND(S68, 1)&lt;0.1), 10, "")</f>
        <v/>
      </c>
      <c r="O69" t="str">
        <f t="shared" ref="O69:O74" si="74">IF(AND(ROUND(S69, 1)&gt;=0.5, ROUND(S68, 1)&lt;0.5), 50, "")</f>
        <v/>
      </c>
      <c r="P69" s="20" t="str">
        <f t="shared" ref="P69:P74" si="75">IF(AND(ROUND(S69, 1)&gt;=0.9, ROUND(S68, 1)&lt;0.9), 90, "")</f>
        <v/>
      </c>
      <c r="Q69">
        <f>INDEX('Calcs-control1'!$AH$86:$AY$156,  'Graph-outputs'!$B69, 'Graph-outputs'!Q$2)</f>
        <v>81.213119050813916</v>
      </c>
      <c r="R69">
        <f t="shared" ref="R69:R74" si="76">A69</f>
        <v>65</v>
      </c>
      <c r="S69">
        <f>INDEX('Calcs-control1'!$AH$170:$AY$240, 'Graph-outputs'!$B69, 'Graph-outputs'!$Q$2)</f>
        <v>0.9999999889399106</v>
      </c>
      <c r="U69" s="19" t="str">
        <f t="shared" ref="U69:U74" si="77">IF(AND(ROUND(Z69, 1)&gt;=0.1, ROUND(Z68, 1)&lt;0.1), 10, "")</f>
        <v/>
      </c>
      <c r="V69" t="str">
        <f t="shared" ref="V69:V74" si="78">IF(AND(ROUND(Z69, 1)&gt;=0.5, ROUND(Z68, 1)&lt;0.5), 50, "")</f>
        <v/>
      </c>
      <c r="W69" s="20" t="str">
        <f t="shared" ref="W69:W74" si="79">IF(AND(ROUND(Z69, 1)&gt;=0.9, ROUND(Z68, 1)&lt;0.9), 90, "")</f>
        <v/>
      </c>
      <c r="X69">
        <f>INDEX('Calcs-control1'!$G$386:$X$456,  'Graph-outputs'!$B69, 'Graph-outputs'!X$2)</f>
        <v>70187.368912632999</v>
      </c>
      <c r="Y69">
        <f t="shared" ref="Y69:Y74" si="80">A69</f>
        <v>65</v>
      </c>
      <c r="Z69">
        <f>INDEX('Calcs-control1'!$G$170:$X$240, 'Graph-outputs'!$B69, 'Graph-outputs'!$J$2)</f>
        <v>0.99999997857922818</v>
      </c>
      <c r="AB69" s="19" t="str">
        <f t="shared" ref="AB69:AB74" si="81">IF(AND(ROUND(AG69, 1)&gt;=0.1, ROUND(AG68, 1)&lt;0.1), 10, "")</f>
        <v/>
      </c>
      <c r="AC69" t="str">
        <f t="shared" ref="AC69:AC74" si="82">IF(AND(ROUND(AG69, 1)&gt;=0.5, ROUND(AG68, 1)&lt;0.5), 50, "")</f>
        <v/>
      </c>
      <c r="AD69" s="20" t="str">
        <f t="shared" ref="AD69:AD74" si="83">IF(AND(ROUND(AG69, 1)&gt;=0.9, ROUND(AG68, 1)&lt;0.9), 90, "")</f>
        <v/>
      </c>
      <c r="AE69">
        <f>INDEX('Calcs-control1'!$AH$386:$AY$456,  'Graph-outputs'!$B69, 'Graph-outputs'!AE$2)</f>
        <v>72762.300681504494</v>
      </c>
      <c r="AF69">
        <f t="shared" ref="AF69:AF74" si="84">A69</f>
        <v>65</v>
      </c>
      <c r="AG69">
        <f>INDEX('Calcs-control1'!$AH$170:$AY$240, 'Graph-outputs'!$B69, 'Graph-outputs'!$Q$2)</f>
        <v>0.9999999889399106</v>
      </c>
      <c r="AI69">
        <v>66</v>
      </c>
      <c r="AJ69">
        <f t="shared" ref="AJ69:AJ74" si="85">IF(AK$2=FALSE, NA(), AI69-1)</f>
        <v>65</v>
      </c>
      <c r="AK69">
        <f>IF(Settings!$M$5=1, 'Graph-outputs'!$AR69, 'Graph-outputs'!$AY69)</f>
        <v>90.619423241604792</v>
      </c>
      <c r="AM69">
        <f>IF(Settings!$M$5=1, 'Graph-outputs'!$BF69, 'Graph-outputs'!$BM69)</f>
        <v>68289.426722265533</v>
      </c>
      <c r="AO69" s="19" t="str">
        <f t="shared" ref="AO69:AO74" si="86">IF(AND(ROUND(AT69, 1)&gt;=0.1, ROUND(AT68, 1)&lt;0.1), 10, "")</f>
        <v/>
      </c>
      <c r="AP69" t="str">
        <f t="shared" ref="AP69:AP74" si="87">IF(AND(ROUND(AT69, 1)&gt;=0.5, ROUND(AT68, 1)&lt;0.5), 50, "")</f>
        <v/>
      </c>
      <c r="AQ69" s="20" t="str">
        <f t="shared" ref="AQ69:AQ74" si="88">IF(AND(ROUND(AT69, 1)&gt;=0.9, ROUND(AT68, 1)&lt;0.9), 90, "")</f>
        <v/>
      </c>
      <c r="AR69">
        <f>INDEX('Calcs-control2'!$G$86:$Y$156,  'Graph-outputs'!$B69, 'Graph-outputs'!AR$2)</f>
        <v>87.579893730918599</v>
      </c>
      <c r="AS69">
        <f t="shared" ref="AS69:AS74" si="89">AJ69</f>
        <v>65</v>
      </c>
      <c r="AT69">
        <f>INDEX('Calcs-control2'!$G$170:$X$240, 'Graph-outputs'!$B69, 'Graph-outputs'!$AL$1)</f>
        <v>0.99999997801619955</v>
      </c>
      <c r="AV69" s="19" t="str">
        <f t="shared" ref="AV69:AV74" si="90">IF(AND(ROUND(BA69, 1)&gt;=0.1, ROUND(BA68, 1)&lt;0.1), 10, "")</f>
        <v/>
      </c>
      <c r="AW69" t="str">
        <f t="shared" ref="AW69:AW74" si="91">IF(AND(ROUND(BA69, 1)&gt;=0.5, ROUND(BA68, 1)&lt;0.5), 50, "")</f>
        <v/>
      </c>
      <c r="AX69" s="20" t="str">
        <f t="shared" ref="AX69:AX74" si="92">IF(AND(ROUND(BA69, 1)&gt;=0.9, ROUND(BA68, 1)&lt;0.9), 90, "")</f>
        <v/>
      </c>
      <c r="AY69">
        <f>INDEX('Calcs-control2'!$AH$86:$AZ$156,  'Graph-outputs'!$B69, 'Graph-outputs'!AY$2)</f>
        <v>90.619423241604792</v>
      </c>
      <c r="AZ69">
        <f t="shared" ref="AZ69:AZ74" si="93">AJ69</f>
        <v>65</v>
      </c>
      <c r="BA69">
        <f>INDEX('Calcs-control2'!$AH$170:$AY$240, 'Graph-outputs'!$B69, 'Graph-outputs'!$AL$1)</f>
        <v>0.9999999890732485</v>
      </c>
      <c r="BC69" s="19" t="str">
        <f t="shared" ref="BC69:BC74" si="94">IF(AND(ROUND(BH69, 1)&gt;=0.1, ROUND(BH68, 1)&lt;0.1), 10, "")</f>
        <v/>
      </c>
      <c r="BD69" t="str">
        <f t="shared" ref="BD69:BD74" si="95">IF(AND(ROUND(BH69, 1)&gt;=0.5, ROUND(BH68, 1)&lt;0.5), 50, "")</f>
        <v/>
      </c>
      <c r="BE69" s="20" t="str">
        <f t="shared" ref="BE69:BE74" si="96">IF(AND(ROUND(BH69, 1)&gt;=0.9, ROUND(BH68, 1)&lt;0.9), 90, "")</f>
        <v/>
      </c>
      <c r="BF69">
        <f>INDEX('Calcs-control2'!$G$386:$X$456,  'Graph-outputs'!$B69, 'Graph-outputs'!BF$2)</f>
        <v>65998.882922270757</v>
      </c>
      <c r="BG69">
        <f t="shared" ref="BG69:BG74" si="97">AJ69</f>
        <v>65</v>
      </c>
      <c r="BH69">
        <f>INDEX('Calcs-control2'!$G$170:$X$240, 'Graph-outputs'!$B69, 'Graph-outputs'!$AL$1)</f>
        <v>0.99999997801619955</v>
      </c>
      <c r="BJ69" s="19" t="str">
        <f t="shared" ref="BJ69:BJ74" si="98">IF(AND(ROUND(BO69, 1)&gt;=0.1, ROUND(BO68, 1)&lt;0.1), 10, "")</f>
        <v/>
      </c>
      <c r="BK69" t="str">
        <f t="shared" ref="BK69:BK74" si="99">IF(AND(ROUND(BO69, 1)&gt;=0.5, ROUND(BO68, 1)&lt;0.5), 50, "")</f>
        <v/>
      </c>
      <c r="BL69" s="20" t="str">
        <f t="shared" ref="BL69:BL74" si="100">IF(AND(ROUND(BO69, 1)&gt;=0.9, ROUND(BO68, 1)&lt;0.9), 90, "")</f>
        <v/>
      </c>
      <c r="BM69">
        <f>INDEX('Calcs-control2'!$AH$386:$AY$456,  'Graph-outputs'!$B69, 'Graph-outputs'!BM$2)</f>
        <v>68289.426722265533</v>
      </c>
      <c r="BN69">
        <f t="shared" ref="BN69:BN74" si="101">AJ69</f>
        <v>65</v>
      </c>
      <c r="BO69">
        <f>INDEX('Calcs-control2'!$AH$170:$AY$240, 'Graph-outputs'!$B69, 'Graph-outputs'!$AL$1)</f>
        <v>0.9999999890732485</v>
      </c>
      <c r="BQ69">
        <v>66</v>
      </c>
      <c r="BR69">
        <f t="shared" ref="BR69:BR74" si="102">IF(BS$2=FALSE, NA(), BQ69-1)</f>
        <v>65</v>
      </c>
      <c r="BS69">
        <f>IF(Settings!$M$5=1, 'Graph-outputs'!$BZ69, 'Graph-outputs'!$CG69)</f>
        <v>32.039822144405981</v>
      </c>
      <c r="BU69">
        <f>IF(Settings!$M$5=1, 'Graph-outputs'!$CN69, 'Graph-outputs'!$CU69)</f>
        <v>3844.7786573287176</v>
      </c>
      <c r="BW69" s="19" t="str">
        <f t="shared" ref="BW69:BW74" si="103">IF(AND(ROUND(CB69, 1)&gt;=0.1, ROUND(CB68, 1)&lt;0.1), 10, "")</f>
        <v/>
      </c>
      <c r="BX69" t="str">
        <f t="shared" ref="BX69:BX74" si="104">IF(AND(ROUND(CB69, 1)&gt;=0.5, ROUND(CB68, 1)&lt;0.5), 50, "")</f>
        <v/>
      </c>
      <c r="BY69" s="20" t="str">
        <f t="shared" ref="BY69:BY74" si="105">IF(AND(ROUND(CB69, 1)&gt;=0.9, ROUND(CB68, 1)&lt;0.9), 90, "")</f>
        <v/>
      </c>
      <c r="BZ69">
        <f>INDEX('Calcs-control3'!$G$86:$Y$156,  'Graph-outputs'!$B69, 'Graph-outputs'!BZ$2)</f>
        <v>31.101805287934379</v>
      </c>
      <c r="CA69">
        <f t="shared" ref="CA69:CA74" si="106">BR69</f>
        <v>65</v>
      </c>
      <c r="CB69">
        <f>INDEX('Calcs-control3'!$G$170:$X$240, 'Graph-outputs'!$B69, 'Graph-outputs'!$BT$1)</f>
        <v>0</v>
      </c>
      <c r="CD69" s="19" t="str">
        <f t="shared" ref="CD69:CD74" si="107">IF(AND(ROUND(CI69, 1)&gt;=0.1, ROUND(CI68, 1)&lt;0.1), 10, "")</f>
        <v/>
      </c>
      <c r="CE69" t="str">
        <f t="shared" ref="CE69:CE74" si="108">IF(AND(ROUND(CI69, 1)&gt;=0.5, ROUND(CI68, 1)&lt;0.5), 50, "")</f>
        <v/>
      </c>
      <c r="CF69" s="20" t="str">
        <f t="shared" ref="CF69:CF74" si="109">IF(AND(ROUND(CI69, 1)&gt;=0.9, ROUND(CI68, 1)&lt;0.9), 90, "")</f>
        <v/>
      </c>
      <c r="CG69">
        <f>INDEX('Calcs-control3'!$AH$86:$AZ$156,  'Graph-outputs'!$B69, 'Graph-outputs'!CG$2)</f>
        <v>32.039822144405981</v>
      </c>
      <c r="CH69">
        <f t="shared" ref="CH69:CH74" si="110">BR69</f>
        <v>65</v>
      </c>
      <c r="CI69">
        <f>INDEX('Calcs-control3'!$AH$170:$AY$240, 'Graph-outputs'!$B69, 'Graph-outputs'!$BT$1)</f>
        <v>0</v>
      </c>
      <c r="CK69" s="19" t="str">
        <f t="shared" ref="CK69:CK74" si="111">IF(AND(ROUND(CP69, 1)&gt;=0.1, ROUND(CP68, 1)&lt;0.1), 10, "")</f>
        <v/>
      </c>
      <c r="CL69" t="str">
        <f t="shared" ref="CL69:CL74" si="112">IF(AND(ROUND(CP69, 1)&gt;=0.5, ROUND(CP68, 1)&lt;0.5), 50, "")</f>
        <v/>
      </c>
      <c r="CM69" s="20" t="str">
        <f t="shared" ref="CM69:CM74" si="113">IF(AND(ROUND(CP69, 1)&gt;=0.9, ROUND(CP68, 1)&lt;0.9), 90, "")</f>
        <v/>
      </c>
      <c r="CN69">
        <f>INDEX('Calcs-control3'!$G$386:$X$456,  'Graph-outputs'!$B69, 'Graph-outputs'!CN$2)</f>
        <v>3732.2166345521255</v>
      </c>
      <c r="CO69">
        <f t="shared" ref="CO69:CO74" si="114">BR69</f>
        <v>65</v>
      </c>
      <c r="CP69">
        <f>INDEX('Calcs-control3'!$G$170:$X$240, 'Graph-outputs'!$B69, 'Graph-outputs'!$BT$1)</f>
        <v>0</v>
      </c>
      <c r="CR69" s="19" t="str">
        <f t="shared" ref="CR69:CR74" si="115">IF(AND(ROUND(CW69, 1)&gt;=0.1, ROUND(CW68, 1)&lt;0.1), 10, "")</f>
        <v/>
      </c>
      <c r="CS69" t="str">
        <f t="shared" ref="CS69:CS74" si="116">IF(AND(ROUND(CW69, 1)&gt;=0.5, ROUND(CW68, 1)&lt;0.5), 50, "")</f>
        <v/>
      </c>
      <c r="CT69" s="20" t="str">
        <f t="shared" ref="CT69:CT74" si="117">IF(AND(ROUND(CW69, 1)&gt;=0.9, ROUND(CW68, 1)&lt;0.9), 90, "")</f>
        <v/>
      </c>
      <c r="CU69">
        <f>INDEX('Calcs-control3'!$AH$386:$AY$456,  'Graph-outputs'!$B69, 'Graph-outputs'!CU$2)</f>
        <v>3844.7786573287176</v>
      </c>
      <c r="CV69">
        <f t="shared" ref="CV69:CV74" si="118">BR69</f>
        <v>65</v>
      </c>
      <c r="CW69">
        <f>INDEX('Calcs-control3'!$AH$170:$AY$240, 'Graph-outputs'!$B69, 'Graph-outputs'!$BT$1)</f>
        <v>0</v>
      </c>
      <c r="CY69">
        <v>66</v>
      </c>
      <c r="CZ69">
        <f t="shared" ref="CZ69:CZ74" si="119">IF($DA$2=FALSE, NA(), CY69-1)</f>
        <v>65</v>
      </c>
      <c r="DA69">
        <f>IF(Settings!$M$5=1, 'Graph-outputs'!$DH69, 'Graph-outputs'!$DO69)</f>
        <v>57.072165398335457</v>
      </c>
      <c r="DC69">
        <f>IF(Settings!$M$5=1, 'Graph-outputs'!$DV69, 'Graph-outputs'!$EC69)</f>
        <v>38625.315376652157</v>
      </c>
      <c r="DE69" s="19" t="str">
        <f t="shared" ref="DE69:DE74" si="120">IF(AND(ROUND(DJ69, 1)&gt;=0.1, ROUND(DJ68, 1)&lt;0.1), 10, "")</f>
        <v/>
      </c>
      <c r="DF69" t="str">
        <f t="shared" ref="DF69:DF74" si="121">IF(AND(ROUND(DJ69, 1)&gt;=0.5, ROUND(DJ68, 1)&lt;0.5), 50, "")</f>
        <v/>
      </c>
      <c r="DG69" s="20" t="str">
        <f t="shared" ref="DG69:DG74" si="122">IF(AND(ROUND(DJ69, 1)&gt;=0.9, ROUND(DJ68, 1)&lt;0.9), 90, "")</f>
        <v/>
      </c>
      <c r="DH69">
        <f>INDEX('Calcs-control4'!$G$86:$X$156,  'Graph-outputs'!$B69, 'Graph-outputs'!DH$2)</f>
        <v>55.052480488586163</v>
      </c>
      <c r="DI69">
        <f t="shared" ref="DI69:DI74" si="123">CZ69</f>
        <v>65</v>
      </c>
      <c r="DJ69">
        <f>INDEX('Calcs-control4'!$G$170:$X$240, 'Graph-outputs'!$B69, 'Graph-outputs'!$DB$1)</f>
        <v>0.99998861022141483</v>
      </c>
      <c r="DL69" s="19" t="str">
        <f t="shared" ref="DL69:DL74" si="124">IF(AND(ROUND(DQ69, 1)&gt;=0.1, ROUND(DQ68, 1)&lt;0.1), 10, "")</f>
        <v/>
      </c>
      <c r="DM69" t="str">
        <f t="shared" ref="DM69:DM74" si="125">IF(AND(ROUND(DQ69, 1)&gt;=0.5, ROUND(DQ68, 1)&lt;0.5), 50, "")</f>
        <v/>
      </c>
      <c r="DN69" s="20" t="str">
        <f t="shared" ref="DN69:DN74" si="126">IF(AND(ROUND(DQ69, 1)&gt;=0.9, ROUND(DQ68, 1)&lt;0.9), 90, "")</f>
        <v/>
      </c>
      <c r="DO69">
        <f>INDEX('Calcs-control4'!$AH$86:$AY$156,  'Graph-outputs'!$B69, 'Graph-outputs'!DO$2)</f>
        <v>57.072165398335457</v>
      </c>
      <c r="DP69">
        <f t="shared" ref="DP69:DP74" si="127">CZ69</f>
        <v>65</v>
      </c>
      <c r="DQ69">
        <f>INDEX('Calcs-control4'!$AH$170:$AY$240, 'Graph-outputs'!$B69, 'Graph-outputs'!$DB$1)</f>
        <v>0.9999928422992248</v>
      </c>
      <c r="DS69" s="19" t="str">
        <f t="shared" ref="DS69:DS74" si="128">IF(AND(ROUND(DX69, 1)&gt;=0.1, ROUND(DX68, 1)&lt;0.1), 10, "")</f>
        <v/>
      </c>
      <c r="DT69" t="str">
        <f t="shared" ref="DT69:DT74" si="129">IF(AND(ROUND(DX69, 1)&gt;=0.5, ROUND(DX68, 1)&lt;0.5), 50, "")</f>
        <v/>
      </c>
      <c r="DU69" s="20" t="str">
        <f t="shared" ref="DU69:DU74" si="130">IF(AND(ROUND(DX69, 1)&gt;=0.9, ROUND(DX68, 1)&lt;0.9), 90, "")</f>
        <v/>
      </c>
      <c r="DV69">
        <f>INDEX('Calcs-control4'!$G$386:$X$456,  'Graph-outputs'!$B69, 'Graph-outputs'!DV$2)</f>
        <v>37258.396136881696</v>
      </c>
      <c r="DW69">
        <f t="shared" ref="DW69:DW74" si="131">CZ69</f>
        <v>65</v>
      </c>
      <c r="DX69">
        <f>INDEX('Calcs-control4'!$G$170:$X$240, 'Graph-outputs'!$B69, 'Graph-outputs'!$DB$1)</f>
        <v>0.99998861022141483</v>
      </c>
      <c r="DZ69" s="19" t="str">
        <f t="shared" ref="DZ69:DZ74" si="132">IF(AND(ROUND(EE69, 1)&gt;=0.1, ROUND(EE68, 1)&lt;0.1), 10, "")</f>
        <v/>
      </c>
      <c r="EA69" t="str">
        <f t="shared" ref="EA69:EA74" si="133">IF(AND(ROUND(EE69, 1)&gt;=0.5, ROUND(EE68, 1)&lt;0.5), 50, "")</f>
        <v/>
      </c>
      <c r="EB69" s="20" t="str">
        <f t="shared" ref="EB69:EB74" si="134">IF(AND(ROUND(EE69, 1)&gt;=0.9, ROUND(EE68, 1)&lt;0.9), 90, "")</f>
        <v/>
      </c>
      <c r="EC69">
        <f>INDEX('Calcs-control4'!$AH$386:$AY$456,  'Graph-outputs'!$B69, 'Graph-outputs'!EC$2)</f>
        <v>38625.315376652157</v>
      </c>
      <c r="ED69">
        <f t="shared" ref="ED69:ED74" si="135">CZ69</f>
        <v>65</v>
      </c>
      <c r="EE69">
        <f>INDEX('Calcs-control4'!$AH$170:$AY$240, 'Graph-outputs'!$B69, 'Graph-outputs'!$DB$1)</f>
        <v>0.9999928422992248</v>
      </c>
    </row>
    <row r="70" spans="1:135" x14ac:dyDescent="0.3">
      <c r="A70">
        <f t="shared" si="68"/>
        <v>66</v>
      </c>
      <c r="B70">
        <v>67</v>
      </c>
      <c r="C70">
        <f>IF(Settings!$M$5=1, 'Graph-outputs'!$J70, 'Graph-outputs'!$Q70)</f>
        <v>81.3682313654854</v>
      </c>
      <c r="E70">
        <f>IF(Settings!$M$5=1, 'Graph-outputs'!$X70, 'Graph-outputs'!$AE70)</f>
        <v>72901.272434174432</v>
      </c>
      <c r="G70" s="19" t="str">
        <f t="shared" si="69"/>
        <v/>
      </c>
      <c r="H70" t="str">
        <f t="shared" si="70"/>
        <v/>
      </c>
      <c r="I70" s="20" t="str">
        <f t="shared" si="71"/>
        <v/>
      </c>
      <c r="J70">
        <f>INDEX('Calcs-control1'!$G$86:$X$156,  'Graph-outputs'!$B70, 'Graph-outputs'!J$2)</f>
        <v>78.962013044792471</v>
      </c>
      <c r="K70">
        <f t="shared" si="72"/>
        <v>66</v>
      </c>
      <c r="L70">
        <f>INDEX('Calcs-control1'!$G$170:$X$240, 'Graph-outputs'!$B70, 'Graph-outputs'!$D$1)</f>
        <v>0.999999981438353</v>
      </c>
      <c r="N70" s="19" t="str">
        <f t="shared" si="73"/>
        <v/>
      </c>
      <c r="O70" t="str">
        <f t="shared" si="74"/>
        <v/>
      </c>
      <c r="P70" s="20" t="str">
        <f t="shared" si="75"/>
        <v/>
      </c>
      <c r="Q70">
        <f>INDEX('Calcs-control1'!$AH$86:$AY$156,  'Graph-outputs'!$B70, 'Graph-outputs'!Q$2)</f>
        <v>81.3682313654854</v>
      </c>
      <c r="R70">
        <f t="shared" si="76"/>
        <v>66</v>
      </c>
      <c r="S70">
        <f>INDEX('Calcs-control1'!$AH$170:$AY$240, 'Graph-outputs'!$B70, 'Graph-outputs'!$Q$2)</f>
        <v>0.99999998932753298</v>
      </c>
      <c r="U70" s="19" t="str">
        <f t="shared" si="77"/>
        <v/>
      </c>
      <c r="V70" t="str">
        <f t="shared" si="78"/>
        <v/>
      </c>
      <c r="W70" s="20" t="str">
        <f t="shared" si="79"/>
        <v/>
      </c>
      <c r="X70">
        <f>INDEX('Calcs-control1'!$G$386:$X$456,  'Graph-outputs'!$B70, 'Graph-outputs'!X$2)</f>
        <v>70745.438559524686</v>
      </c>
      <c r="Y70">
        <f t="shared" si="80"/>
        <v>66</v>
      </c>
      <c r="Z70">
        <f>INDEX('Calcs-control1'!$G$170:$X$240, 'Graph-outputs'!$B70, 'Graph-outputs'!$J$2)</f>
        <v>0.999999981438353</v>
      </c>
      <c r="AB70" s="19" t="str">
        <f t="shared" si="81"/>
        <v/>
      </c>
      <c r="AC70" t="str">
        <f t="shared" si="82"/>
        <v/>
      </c>
      <c r="AD70" s="20" t="str">
        <f t="shared" si="83"/>
        <v/>
      </c>
      <c r="AE70">
        <f>INDEX('Calcs-control1'!$AH$386:$AY$456,  'Graph-outputs'!$B70, 'Graph-outputs'!AE$2)</f>
        <v>72901.272434174432</v>
      </c>
      <c r="AF70">
        <f t="shared" si="84"/>
        <v>66</v>
      </c>
      <c r="AG70">
        <f>INDEX('Calcs-control1'!$AH$170:$AY$240, 'Graph-outputs'!$B70, 'Graph-outputs'!$Q$2)</f>
        <v>0.99999998932753298</v>
      </c>
      <c r="AI70">
        <v>67</v>
      </c>
      <c r="AJ70">
        <f t="shared" si="85"/>
        <v>66</v>
      </c>
      <c r="AK70">
        <f>IF(Settings!$M$5=1, 'Graph-outputs'!$AR70, 'Graph-outputs'!$AY70)</f>
        <v>90.777505842311584</v>
      </c>
      <c r="AM70">
        <f>IF(Settings!$M$5=1, 'Graph-outputs'!$BF70, 'Graph-outputs'!$BM70)</f>
        <v>68408.555391353511</v>
      </c>
      <c r="AO70" s="19" t="str">
        <f t="shared" si="86"/>
        <v/>
      </c>
      <c r="AP70" t="str">
        <f t="shared" si="87"/>
        <v/>
      </c>
      <c r="AQ70" s="20" t="str">
        <f t="shared" si="88"/>
        <v/>
      </c>
      <c r="AR70">
        <f>INDEX('Calcs-control2'!$G$86:$Y$156,  'Graph-outputs'!$B70, 'Graph-outputs'!AR$2)</f>
        <v>88.255943641472925</v>
      </c>
      <c r="AS70">
        <f t="shared" si="89"/>
        <v>66</v>
      </c>
      <c r="AT70">
        <f>INDEX('Calcs-control2'!$G$170:$X$240, 'Graph-outputs'!$B70, 'Graph-outputs'!$AL$1)</f>
        <v>0.99999998118199052</v>
      </c>
      <c r="AV70" s="19" t="str">
        <f t="shared" si="90"/>
        <v/>
      </c>
      <c r="AW70" t="str">
        <f t="shared" si="91"/>
        <v/>
      </c>
      <c r="AX70" s="20" t="str">
        <f t="shared" si="92"/>
        <v/>
      </c>
      <c r="AY70">
        <f>INDEX('Calcs-control2'!$AH$86:$AZ$156,  'Graph-outputs'!$B70, 'Graph-outputs'!AY$2)</f>
        <v>90.777505842311584</v>
      </c>
      <c r="AZ70">
        <f t="shared" si="93"/>
        <v>66</v>
      </c>
      <c r="BA70">
        <f>INDEX('Calcs-control2'!$AH$170:$AY$240, 'Graph-outputs'!$B70, 'Graph-outputs'!$AL$1)</f>
        <v>0.99999998946339852</v>
      </c>
      <c r="BC70" s="19" t="str">
        <f t="shared" si="94"/>
        <v/>
      </c>
      <c r="BD70" t="str">
        <f t="shared" si="95"/>
        <v/>
      </c>
      <c r="BE70" s="20" t="str">
        <f t="shared" si="96"/>
        <v/>
      </c>
      <c r="BF70">
        <f>INDEX('Calcs-control2'!$G$386:$X$456,  'Graph-outputs'!$B70, 'Graph-outputs'!BF$2)</f>
        <v>66508.344003320439</v>
      </c>
      <c r="BG70">
        <f t="shared" si="97"/>
        <v>66</v>
      </c>
      <c r="BH70">
        <f>INDEX('Calcs-control2'!$G$170:$X$240, 'Graph-outputs'!$B70, 'Graph-outputs'!$AL$1)</f>
        <v>0.99999998118199052</v>
      </c>
      <c r="BJ70" s="19" t="str">
        <f t="shared" si="98"/>
        <v/>
      </c>
      <c r="BK70" t="str">
        <f t="shared" si="99"/>
        <v/>
      </c>
      <c r="BL70" s="20" t="str">
        <f t="shared" si="100"/>
        <v/>
      </c>
      <c r="BM70">
        <f>INDEX('Calcs-control2'!$AH$386:$AY$456,  'Graph-outputs'!$B70, 'Graph-outputs'!BM$2)</f>
        <v>68408.555391353511</v>
      </c>
      <c r="BN70">
        <f t="shared" si="101"/>
        <v>66</v>
      </c>
      <c r="BO70">
        <f>INDEX('Calcs-control2'!$AH$170:$AY$240, 'Graph-outputs'!$B70, 'Graph-outputs'!$AL$1)</f>
        <v>0.99999998946339852</v>
      </c>
      <c r="BQ70">
        <v>67</v>
      </c>
      <c r="BR70">
        <f t="shared" si="102"/>
        <v>66</v>
      </c>
      <c r="BS70">
        <f>IF(Settings!$M$5=1, 'Graph-outputs'!$BZ70, 'Graph-outputs'!$CG70)</f>
        <v>32.089985388058821</v>
      </c>
      <c r="BU70">
        <f>IF(Settings!$M$5=1, 'Graph-outputs'!$CN70, 'Graph-outputs'!$CU70)</f>
        <v>3850.7982465670584</v>
      </c>
      <c r="BW70" s="19" t="str">
        <f t="shared" si="103"/>
        <v/>
      </c>
      <c r="BX70" t="str">
        <f t="shared" si="104"/>
        <v/>
      </c>
      <c r="BY70" s="20" t="str">
        <f t="shared" si="105"/>
        <v/>
      </c>
      <c r="BZ70">
        <f>INDEX('Calcs-control3'!$G$86:$Y$156,  'Graph-outputs'!$B70, 'Graph-outputs'!BZ$2)</f>
        <v>31.306452802952077</v>
      </c>
      <c r="CA70">
        <f t="shared" si="106"/>
        <v>66</v>
      </c>
      <c r="CB70">
        <f>INDEX('Calcs-control3'!$G$170:$X$240, 'Graph-outputs'!$B70, 'Graph-outputs'!$BT$1)</f>
        <v>0</v>
      </c>
      <c r="CD70" s="19" t="str">
        <f t="shared" si="107"/>
        <v/>
      </c>
      <c r="CE70" t="str">
        <f t="shared" si="108"/>
        <v/>
      </c>
      <c r="CF70" s="20" t="str">
        <f t="shared" si="109"/>
        <v/>
      </c>
      <c r="CG70">
        <f>INDEX('Calcs-control3'!$AH$86:$AZ$156,  'Graph-outputs'!$B70, 'Graph-outputs'!CG$2)</f>
        <v>32.089985388058821</v>
      </c>
      <c r="CH70">
        <f t="shared" si="110"/>
        <v>66</v>
      </c>
      <c r="CI70">
        <f>INDEX('Calcs-control3'!$AH$170:$AY$240, 'Graph-outputs'!$B70, 'Graph-outputs'!$BT$1)</f>
        <v>0</v>
      </c>
      <c r="CK70" s="19" t="str">
        <f t="shared" si="111"/>
        <v/>
      </c>
      <c r="CL70" t="str">
        <f t="shared" si="112"/>
        <v/>
      </c>
      <c r="CM70" s="20" t="str">
        <f t="shared" si="113"/>
        <v/>
      </c>
      <c r="CN70">
        <f>INDEX('Calcs-control3'!$G$386:$X$456,  'Graph-outputs'!$B70, 'Graph-outputs'!CN$2)</f>
        <v>3756.774336354249</v>
      </c>
      <c r="CO70">
        <f t="shared" si="114"/>
        <v>66</v>
      </c>
      <c r="CP70">
        <f>INDEX('Calcs-control3'!$G$170:$X$240, 'Graph-outputs'!$B70, 'Graph-outputs'!$BT$1)</f>
        <v>0</v>
      </c>
      <c r="CR70" s="19" t="str">
        <f t="shared" si="115"/>
        <v/>
      </c>
      <c r="CS70" t="str">
        <f t="shared" si="116"/>
        <v/>
      </c>
      <c r="CT70" s="20" t="str">
        <f t="shared" si="117"/>
        <v/>
      </c>
      <c r="CU70">
        <f>INDEX('Calcs-control3'!$AH$386:$AY$456,  'Graph-outputs'!$B70, 'Graph-outputs'!CU$2)</f>
        <v>3850.7982465670584</v>
      </c>
      <c r="CV70">
        <f t="shared" si="118"/>
        <v>66</v>
      </c>
      <c r="CW70">
        <f>INDEX('Calcs-control3'!$AH$170:$AY$240, 'Graph-outputs'!$B70, 'Graph-outputs'!$BT$1)</f>
        <v>0</v>
      </c>
      <c r="CY70">
        <v>67</v>
      </c>
      <c r="CZ70">
        <f t="shared" si="119"/>
        <v>66</v>
      </c>
      <c r="DA70">
        <f>IF(Settings!$M$5=1, 'Graph-outputs'!$DH70, 'Graph-outputs'!$DO70)</f>
        <v>57.181169901323592</v>
      </c>
      <c r="DC70">
        <f>IF(Settings!$M$5=1, 'Graph-outputs'!$DV70, 'Graph-outputs'!$EC70)</f>
        <v>38699.089054215445</v>
      </c>
      <c r="DE70" s="19" t="str">
        <f t="shared" si="120"/>
        <v/>
      </c>
      <c r="DF70" t="str">
        <f t="shared" si="121"/>
        <v/>
      </c>
      <c r="DG70" s="20" t="str">
        <f t="shared" si="122"/>
        <v/>
      </c>
      <c r="DH70">
        <f>INDEX('Calcs-control4'!$G$86:$X$156,  'Graph-outputs'!$B70, 'Graph-outputs'!DH$2)</f>
        <v>55.490210465358963</v>
      </c>
      <c r="DI70">
        <f t="shared" si="123"/>
        <v>66</v>
      </c>
      <c r="DJ70">
        <f>INDEX('Calcs-control4'!$G$170:$X$240, 'Graph-outputs'!$B70, 'Graph-outputs'!$DB$1)</f>
        <v>0.99998970108609864</v>
      </c>
      <c r="DL70" s="19" t="str">
        <f t="shared" si="124"/>
        <v/>
      </c>
      <c r="DM70" t="str">
        <f t="shared" si="125"/>
        <v/>
      </c>
      <c r="DN70" s="20" t="str">
        <f t="shared" si="126"/>
        <v/>
      </c>
      <c r="DO70">
        <f>INDEX('Calcs-control4'!$AH$86:$AY$156,  'Graph-outputs'!$B70, 'Graph-outputs'!DO$2)</f>
        <v>57.181169901323592</v>
      </c>
      <c r="DP70">
        <f t="shared" si="127"/>
        <v>66</v>
      </c>
      <c r="DQ70">
        <f>INDEX('Calcs-control4'!$AH$170:$AY$240, 'Graph-outputs'!$B70, 'Graph-outputs'!$DB$1)</f>
        <v>0.99999301951936748</v>
      </c>
      <c r="DS70" s="19" t="str">
        <f t="shared" si="128"/>
        <v/>
      </c>
      <c r="DT70" t="str">
        <f t="shared" si="129"/>
        <v/>
      </c>
      <c r="DU70" s="20" t="str">
        <f t="shared" si="130"/>
        <v/>
      </c>
      <c r="DV70">
        <f>INDEX('Calcs-control4'!$G$386:$X$456,  'Graph-outputs'!$B70, 'Graph-outputs'!DV$2)</f>
        <v>37554.652301792798</v>
      </c>
      <c r="DW70">
        <f t="shared" si="131"/>
        <v>66</v>
      </c>
      <c r="DX70">
        <f>INDEX('Calcs-control4'!$G$170:$X$240, 'Graph-outputs'!$B70, 'Graph-outputs'!$DB$1)</f>
        <v>0.99998970108609864</v>
      </c>
      <c r="DZ70" s="19" t="str">
        <f t="shared" si="132"/>
        <v/>
      </c>
      <c r="EA70" t="str">
        <f t="shared" si="133"/>
        <v/>
      </c>
      <c r="EB70" s="20" t="str">
        <f t="shared" si="134"/>
        <v/>
      </c>
      <c r="EC70">
        <f>INDEX('Calcs-control4'!$AH$386:$AY$456,  'Graph-outputs'!$B70, 'Graph-outputs'!EC$2)</f>
        <v>38699.089054215445</v>
      </c>
      <c r="ED70">
        <f t="shared" si="135"/>
        <v>66</v>
      </c>
      <c r="EE70">
        <f>INDEX('Calcs-control4'!$AH$170:$AY$240, 'Graph-outputs'!$B70, 'Graph-outputs'!$DB$1)</f>
        <v>0.99999301951936748</v>
      </c>
    </row>
    <row r="71" spans="1:135" x14ac:dyDescent="0.3">
      <c r="A71">
        <f t="shared" si="68"/>
        <v>67</v>
      </c>
      <c r="B71">
        <v>68</v>
      </c>
      <c r="C71">
        <f>IF(Settings!$M$5=1, 'Graph-outputs'!$J71, 'Graph-outputs'!$Q71)</f>
        <v>81.510168613478143</v>
      </c>
      <c r="E71">
        <f>IF(Settings!$M$5=1, 'Graph-outputs'!$X71, 'Graph-outputs'!$AE71)</f>
        <v>73028.440081258057</v>
      </c>
      <c r="G71" s="19" t="str">
        <f t="shared" si="69"/>
        <v/>
      </c>
      <c r="H71" t="str">
        <f t="shared" si="70"/>
        <v/>
      </c>
      <c r="I71" s="20" t="str">
        <f t="shared" si="71"/>
        <v/>
      </c>
      <c r="J71">
        <f>INDEX('Calcs-control1'!$G$86:$X$156,  'Graph-outputs'!$B71, 'Graph-outputs'!J$2)</f>
        <v>79.569152771373737</v>
      </c>
      <c r="K71">
        <f t="shared" si="72"/>
        <v>67</v>
      </c>
      <c r="L71">
        <f>INDEX('Calcs-control1'!$G$170:$X$240, 'Graph-outputs'!$B71, 'Graph-outputs'!$D$1)</f>
        <v>0.99999998385750355</v>
      </c>
      <c r="N71" s="19" t="str">
        <f t="shared" si="73"/>
        <v/>
      </c>
      <c r="O71" t="str">
        <f t="shared" si="74"/>
        <v/>
      </c>
      <c r="P71" s="20" t="str">
        <f t="shared" si="75"/>
        <v/>
      </c>
      <c r="Q71">
        <f>INDEX('Calcs-control1'!$AH$86:$AY$156,  'Graph-outputs'!$B71, 'Graph-outputs'!Q$2)</f>
        <v>81.510168613478143</v>
      </c>
      <c r="R71">
        <f t="shared" si="76"/>
        <v>67</v>
      </c>
      <c r="S71">
        <f>INDEX('Calcs-control1'!$AH$170:$AY$240, 'Graph-outputs'!$B71, 'Graph-outputs'!$Q$2)</f>
        <v>0.99999998967031611</v>
      </c>
      <c r="U71" s="19" t="str">
        <f t="shared" si="77"/>
        <v/>
      </c>
      <c r="V71" t="str">
        <f t="shared" si="78"/>
        <v/>
      </c>
      <c r="W71" s="20" t="str">
        <f t="shared" si="79"/>
        <v/>
      </c>
      <c r="X71">
        <f>INDEX('Calcs-control1'!$G$386:$X$456,  'Graph-outputs'!$B71, 'Graph-outputs'!X$2)</f>
        <v>71289.401006978849</v>
      </c>
      <c r="Y71">
        <f t="shared" si="80"/>
        <v>67</v>
      </c>
      <c r="Z71">
        <f>INDEX('Calcs-control1'!$G$170:$X$240, 'Graph-outputs'!$B71, 'Graph-outputs'!$J$2)</f>
        <v>0.99999998385750355</v>
      </c>
      <c r="AB71" s="19" t="str">
        <f t="shared" si="81"/>
        <v/>
      </c>
      <c r="AC71" t="str">
        <f t="shared" si="82"/>
        <v/>
      </c>
      <c r="AD71" s="20" t="str">
        <f t="shared" si="83"/>
        <v/>
      </c>
      <c r="AE71">
        <f>INDEX('Calcs-control1'!$AH$386:$AY$456,  'Graph-outputs'!$B71, 'Graph-outputs'!AE$2)</f>
        <v>73028.440081258057</v>
      </c>
      <c r="AF71">
        <f t="shared" si="84"/>
        <v>67</v>
      </c>
      <c r="AG71">
        <f>INDEX('Calcs-control1'!$AH$170:$AY$240, 'Graph-outputs'!$B71, 'Graph-outputs'!$Q$2)</f>
        <v>0.99999998967031611</v>
      </c>
      <c r="AI71">
        <v>68</v>
      </c>
      <c r="AJ71">
        <f t="shared" si="85"/>
        <v>67</v>
      </c>
      <c r="AK71">
        <f>IF(Settings!$M$5=1, 'Graph-outputs'!$AR71, 'Graph-outputs'!$AY71)</f>
        <v>90.921605295869355</v>
      </c>
      <c r="AM71">
        <f>IF(Settings!$M$5=1, 'Graph-outputs'!$BF71, 'Graph-outputs'!$BM71)</f>
        <v>68517.146570822384</v>
      </c>
      <c r="AO71" s="19" t="str">
        <f t="shared" si="86"/>
        <v/>
      </c>
      <c r="AP71" t="str">
        <f t="shared" si="87"/>
        <v/>
      </c>
      <c r="AQ71" s="20" t="str">
        <f t="shared" si="88"/>
        <v/>
      </c>
      <c r="AR71">
        <f>INDEX('Calcs-control2'!$G$86:$Y$156,  'Graph-outputs'!$B71, 'Graph-outputs'!AR$2)</f>
        <v>88.905880785710409</v>
      </c>
      <c r="AS71">
        <f t="shared" si="89"/>
        <v>67</v>
      </c>
      <c r="AT71">
        <f>INDEX('Calcs-control2'!$G$170:$X$240, 'Graph-outputs'!$B71, 'Graph-outputs'!$AL$1)</f>
        <v>0.99999998379485444</v>
      </c>
      <c r="AV71" s="19" t="str">
        <f t="shared" si="90"/>
        <v/>
      </c>
      <c r="AW71" t="str">
        <f t="shared" si="91"/>
        <v/>
      </c>
      <c r="AX71" s="20" t="str">
        <f t="shared" si="92"/>
        <v/>
      </c>
      <c r="AY71">
        <f>INDEX('Calcs-control2'!$AH$86:$AZ$156,  'Graph-outputs'!$B71, 'Graph-outputs'!AY$2)</f>
        <v>90.921605295869355</v>
      </c>
      <c r="AZ71">
        <f t="shared" si="93"/>
        <v>67</v>
      </c>
      <c r="BA71">
        <f>INDEX('Calcs-control2'!$AH$170:$AY$240, 'Graph-outputs'!$B71, 'Graph-outputs'!$AL$1)</f>
        <v>0.9999999898068882</v>
      </c>
      <c r="BC71" s="19" t="str">
        <f t="shared" si="94"/>
        <v/>
      </c>
      <c r="BD71" t="str">
        <f t="shared" si="95"/>
        <v/>
      </c>
      <c r="BE71" s="20" t="str">
        <f t="shared" si="96"/>
        <v/>
      </c>
      <c r="BF71">
        <f>INDEX('Calcs-control2'!$G$386:$X$456,  'Graph-outputs'!$B71, 'Graph-outputs'!BF$2)</f>
        <v>66998.126883193021</v>
      </c>
      <c r="BG71">
        <f t="shared" si="97"/>
        <v>67</v>
      </c>
      <c r="BH71">
        <f>INDEX('Calcs-control2'!$G$170:$X$240, 'Graph-outputs'!$B71, 'Graph-outputs'!$AL$1)</f>
        <v>0.99999998379485444</v>
      </c>
      <c r="BJ71" s="19" t="str">
        <f t="shared" si="98"/>
        <v/>
      </c>
      <c r="BK71" t="str">
        <f t="shared" si="99"/>
        <v/>
      </c>
      <c r="BL71" s="20" t="str">
        <f t="shared" si="100"/>
        <v/>
      </c>
      <c r="BM71">
        <f>INDEX('Calcs-control2'!$AH$386:$AY$456,  'Graph-outputs'!$B71, 'Graph-outputs'!BM$2)</f>
        <v>68517.146570822384</v>
      </c>
      <c r="BN71">
        <f t="shared" si="101"/>
        <v>67</v>
      </c>
      <c r="BO71">
        <f>INDEX('Calcs-control2'!$AH$170:$AY$240, 'Graph-outputs'!$B71, 'Graph-outputs'!$AL$1)</f>
        <v>0.9999999898068882</v>
      </c>
      <c r="BQ71">
        <v>68</v>
      </c>
      <c r="BR71">
        <f t="shared" si="102"/>
        <v>67</v>
      </c>
      <c r="BS71">
        <f>IF(Settings!$M$5=1, 'Graph-outputs'!$BZ71, 'Graph-outputs'!$CG71)</f>
        <v>32.135845017004144</v>
      </c>
      <c r="BU71">
        <f>IF(Settings!$M$5=1, 'Graph-outputs'!$CN71, 'Graph-outputs'!$CU71)</f>
        <v>3856.3014020404971</v>
      </c>
      <c r="BW71" s="19" t="str">
        <f t="shared" si="103"/>
        <v/>
      </c>
      <c r="BX71" t="str">
        <f t="shared" si="104"/>
        <v/>
      </c>
      <c r="BY71" s="20" t="str">
        <f t="shared" si="105"/>
        <v/>
      </c>
      <c r="BZ71">
        <f>INDEX('Calcs-control3'!$G$86:$Y$156,  'Graph-outputs'!$B71, 'Graph-outputs'!BZ$2)</f>
        <v>31.505219160159932</v>
      </c>
      <c r="CA71">
        <f t="shared" si="106"/>
        <v>67</v>
      </c>
      <c r="CB71">
        <f>INDEX('Calcs-control3'!$G$170:$X$240, 'Graph-outputs'!$B71, 'Graph-outputs'!$BT$1)</f>
        <v>0</v>
      </c>
      <c r="CD71" s="19" t="str">
        <f t="shared" si="107"/>
        <v/>
      </c>
      <c r="CE71" t="str">
        <f t="shared" si="108"/>
        <v/>
      </c>
      <c r="CF71" s="20" t="str">
        <f t="shared" si="109"/>
        <v/>
      </c>
      <c r="CG71">
        <f>INDEX('Calcs-control3'!$AH$86:$AZ$156,  'Graph-outputs'!$B71, 'Graph-outputs'!CG$2)</f>
        <v>32.135845017004144</v>
      </c>
      <c r="CH71">
        <f t="shared" si="110"/>
        <v>67</v>
      </c>
      <c r="CI71">
        <f>INDEX('Calcs-control3'!$AH$170:$AY$240, 'Graph-outputs'!$B71, 'Graph-outputs'!$BT$1)</f>
        <v>0</v>
      </c>
      <c r="CK71" s="19" t="str">
        <f t="shared" si="111"/>
        <v/>
      </c>
      <c r="CL71" t="str">
        <f t="shared" si="112"/>
        <v/>
      </c>
      <c r="CM71" s="20" t="str">
        <f t="shared" si="113"/>
        <v/>
      </c>
      <c r="CN71">
        <f>INDEX('Calcs-control3'!$G$386:$X$456,  'Graph-outputs'!$B71, 'Graph-outputs'!CN$2)</f>
        <v>3780.6262992191919</v>
      </c>
      <c r="CO71">
        <f t="shared" si="114"/>
        <v>67</v>
      </c>
      <c r="CP71">
        <f>INDEX('Calcs-control3'!$G$170:$X$240, 'Graph-outputs'!$B71, 'Graph-outputs'!$BT$1)</f>
        <v>0</v>
      </c>
      <c r="CR71" s="19" t="str">
        <f t="shared" si="115"/>
        <v/>
      </c>
      <c r="CS71" t="str">
        <f t="shared" si="116"/>
        <v/>
      </c>
      <c r="CT71" s="20" t="str">
        <f t="shared" si="117"/>
        <v/>
      </c>
      <c r="CU71">
        <f>INDEX('Calcs-control3'!$AH$386:$AY$456,  'Graph-outputs'!$B71, 'Graph-outputs'!CU$2)</f>
        <v>3856.3014020404971</v>
      </c>
      <c r="CV71">
        <f t="shared" si="118"/>
        <v>67</v>
      </c>
      <c r="CW71">
        <f>INDEX('Calcs-control3'!$AH$170:$AY$240, 'Graph-outputs'!$B71, 'Graph-outputs'!$BT$1)</f>
        <v>0</v>
      </c>
      <c r="CY71">
        <v>68</v>
      </c>
      <c r="CZ71">
        <f t="shared" si="119"/>
        <v>67</v>
      </c>
      <c r="DA71">
        <f>IF(Settings!$M$5=1, 'Graph-outputs'!$DH71, 'Graph-outputs'!$DO71)</f>
        <v>57.280915683634419</v>
      </c>
      <c r="DC71">
        <f>IF(Settings!$M$5=1, 'Graph-outputs'!$DV71, 'Graph-outputs'!$EC71)</f>
        <v>38766.596448946264</v>
      </c>
      <c r="DE71" s="19" t="str">
        <f t="shared" si="120"/>
        <v/>
      </c>
      <c r="DF71" t="str">
        <f t="shared" si="121"/>
        <v/>
      </c>
      <c r="DG71" s="20" t="str">
        <f t="shared" si="122"/>
        <v/>
      </c>
      <c r="DH71">
        <f>INDEX('Calcs-control4'!$G$86:$X$156,  'Graph-outputs'!$B71, 'Graph-outputs'!DH$2)</f>
        <v>55.916875261642254</v>
      </c>
      <c r="DI71">
        <f t="shared" si="123"/>
        <v>67</v>
      </c>
      <c r="DJ71">
        <f>INDEX('Calcs-control4'!$G$170:$X$240, 'Graph-outputs'!$B71, 'Graph-outputs'!$DB$1)</f>
        <v>0.99999066374190204</v>
      </c>
      <c r="DL71" s="19" t="str">
        <f t="shared" si="124"/>
        <v/>
      </c>
      <c r="DM71" t="str">
        <f t="shared" si="125"/>
        <v/>
      </c>
      <c r="DN71" s="20" t="str">
        <f t="shared" si="126"/>
        <v/>
      </c>
      <c r="DO71">
        <f>INDEX('Calcs-control4'!$AH$86:$AY$156,  'Graph-outputs'!$B71, 'Graph-outputs'!DO$2)</f>
        <v>57.280915683634419</v>
      </c>
      <c r="DP71">
        <f t="shared" si="127"/>
        <v>67</v>
      </c>
      <c r="DQ71">
        <f>INDEX('Calcs-control4'!$AH$170:$AY$240, 'Graph-outputs'!$B71, 'Graph-outputs'!$DB$1)</f>
        <v>0.99999317783927855</v>
      </c>
      <c r="DS71" s="19" t="str">
        <f t="shared" si="128"/>
        <v/>
      </c>
      <c r="DT71" t="str">
        <f t="shared" si="129"/>
        <v/>
      </c>
      <c r="DU71" s="20" t="str">
        <f t="shared" si="130"/>
        <v/>
      </c>
      <c r="DV71">
        <f>INDEX('Calcs-control4'!$G$386:$X$456,  'Graph-outputs'!$B71, 'Graph-outputs'!DV$2)</f>
        <v>37843.418805040339</v>
      </c>
      <c r="DW71">
        <f t="shared" si="131"/>
        <v>67</v>
      </c>
      <c r="DX71">
        <f>INDEX('Calcs-control4'!$G$170:$X$240, 'Graph-outputs'!$B71, 'Graph-outputs'!$DB$1)</f>
        <v>0.99999066374190204</v>
      </c>
      <c r="DZ71" s="19" t="str">
        <f t="shared" si="132"/>
        <v/>
      </c>
      <c r="EA71" t="str">
        <f t="shared" si="133"/>
        <v/>
      </c>
      <c r="EB71" s="20" t="str">
        <f t="shared" si="134"/>
        <v/>
      </c>
      <c r="EC71">
        <f>INDEX('Calcs-control4'!$AH$386:$AY$456,  'Graph-outputs'!$B71, 'Graph-outputs'!EC$2)</f>
        <v>38766.596448946264</v>
      </c>
      <c r="ED71">
        <f t="shared" si="135"/>
        <v>67</v>
      </c>
      <c r="EE71">
        <f>INDEX('Calcs-control4'!$AH$170:$AY$240, 'Graph-outputs'!$B71, 'Graph-outputs'!$DB$1)</f>
        <v>0.99999317783927855</v>
      </c>
    </row>
    <row r="72" spans="1:135" x14ac:dyDescent="0.3">
      <c r="A72">
        <f t="shared" si="68"/>
        <v>68</v>
      </c>
      <c r="B72">
        <v>69</v>
      </c>
      <c r="C72">
        <f>IF(Settings!$M$5=1, 'Graph-outputs'!$J72, 'Graph-outputs'!$Q72)</f>
        <v>81.640120326574618</v>
      </c>
      <c r="E72">
        <f>IF(Settings!$M$5=1, 'Graph-outputs'!$X72, 'Graph-outputs'!$AE72)</f>
        <v>73144.869375179856</v>
      </c>
      <c r="G72" s="19" t="str">
        <f t="shared" si="69"/>
        <v/>
      </c>
      <c r="H72" t="str">
        <f t="shared" si="70"/>
        <v/>
      </c>
      <c r="I72" s="20" t="str">
        <f t="shared" si="71"/>
        <v/>
      </c>
      <c r="J72">
        <f>INDEX('Calcs-control1'!$G$86:$X$156,  'Graph-outputs'!$B72, 'Graph-outputs'!J$2)</f>
        <v>80.160894549371818</v>
      </c>
      <c r="K72">
        <f t="shared" si="72"/>
        <v>68</v>
      </c>
      <c r="L72">
        <f>INDEX('Calcs-control1'!$G$170:$X$240, 'Graph-outputs'!$B72, 'Graph-outputs'!$D$1)</f>
        <v>0.99999998591155836</v>
      </c>
      <c r="N72" s="19" t="str">
        <f t="shared" si="73"/>
        <v/>
      </c>
      <c r="O72" t="str">
        <f t="shared" si="74"/>
        <v/>
      </c>
      <c r="P72" s="20" t="str">
        <f t="shared" si="75"/>
        <v/>
      </c>
      <c r="Q72">
        <f>INDEX('Calcs-control1'!$AH$86:$AY$156,  'Graph-outputs'!$B72, 'Graph-outputs'!Q$2)</f>
        <v>81.640120326574618</v>
      </c>
      <c r="R72">
        <f t="shared" si="76"/>
        <v>68</v>
      </c>
      <c r="S72">
        <f>INDEX('Calcs-control1'!$AH$170:$AY$240, 'Graph-outputs'!$B72, 'Graph-outputs'!$Q$2)</f>
        <v>0.99999998997449058</v>
      </c>
      <c r="U72" s="19" t="str">
        <f t="shared" si="77"/>
        <v/>
      </c>
      <c r="V72" t="str">
        <f t="shared" si="78"/>
        <v/>
      </c>
      <c r="W72" s="20" t="str">
        <f t="shared" si="79"/>
        <v/>
      </c>
      <c r="X72">
        <f>INDEX('Calcs-control1'!$G$386:$X$456,  'Graph-outputs'!$B72, 'Graph-outputs'!X$2)</f>
        <v>71819.567768586145</v>
      </c>
      <c r="Y72">
        <f t="shared" si="80"/>
        <v>68</v>
      </c>
      <c r="Z72">
        <f>INDEX('Calcs-control1'!$G$170:$X$240, 'Graph-outputs'!$B72, 'Graph-outputs'!$J$2)</f>
        <v>0.99999998591155836</v>
      </c>
      <c r="AB72" s="19" t="str">
        <f t="shared" si="81"/>
        <v/>
      </c>
      <c r="AC72" t="str">
        <f t="shared" si="82"/>
        <v/>
      </c>
      <c r="AD72" s="20" t="str">
        <f t="shared" si="83"/>
        <v/>
      </c>
      <c r="AE72">
        <f>INDEX('Calcs-control1'!$AH$386:$AY$456,  'Graph-outputs'!$B72, 'Graph-outputs'!AE$2)</f>
        <v>73144.869375179856</v>
      </c>
      <c r="AF72">
        <f t="shared" si="84"/>
        <v>68</v>
      </c>
      <c r="AG72">
        <f>INDEX('Calcs-control1'!$AH$170:$AY$240, 'Graph-outputs'!$B72, 'Graph-outputs'!$Q$2)</f>
        <v>0.99999998997449058</v>
      </c>
      <c r="AI72">
        <v>69</v>
      </c>
      <c r="AJ72">
        <f t="shared" si="85"/>
        <v>68</v>
      </c>
      <c r="AK72">
        <f>IF(Settings!$M$5=1, 'Graph-outputs'!$AR72, 'Graph-outputs'!$AY72)</f>
        <v>91.05306849695971</v>
      </c>
      <c r="AM72">
        <f>IF(Settings!$M$5=1, 'Graph-outputs'!$BF72, 'Graph-outputs'!$BM72)</f>
        <v>68616.215260333178</v>
      </c>
      <c r="AO72" s="19" t="str">
        <f t="shared" si="86"/>
        <v/>
      </c>
      <c r="AP72" t="str">
        <f t="shared" si="87"/>
        <v/>
      </c>
      <c r="AQ72" s="20" t="str">
        <f t="shared" si="88"/>
        <v/>
      </c>
      <c r="AR72">
        <f>INDEX('Calcs-control2'!$G$86:$Y$156,  'Graph-outputs'!$B72, 'Graph-outputs'!AR$2)</f>
        <v>89.53057056720219</v>
      </c>
      <c r="AS72">
        <f t="shared" si="89"/>
        <v>68</v>
      </c>
      <c r="AT72">
        <f>INDEX('Calcs-control2'!$G$170:$X$240, 'Graph-outputs'!$B72, 'Graph-outputs'!$AL$1)</f>
        <v>0.99999998596365314</v>
      </c>
      <c r="AV72" s="19" t="str">
        <f t="shared" si="90"/>
        <v/>
      </c>
      <c r="AW72" t="str">
        <f t="shared" si="91"/>
        <v/>
      </c>
      <c r="AX72" s="20" t="str">
        <f t="shared" si="92"/>
        <v/>
      </c>
      <c r="AY72">
        <f>INDEX('Calcs-control2'!$AH$86:$AZ$156,  'Graph-outputs'!$B72, 'Graph-outputs'!AY$2)</f>
        <v>91.05306849695971</v>
      </c>
      <c r="AZ72">
        <f t="shared" si="93"/>
        <v>68</v>
      </c>
      <c r="BA72">
        <f>INDEX('Calcs-control2'!$AH$170:$AY$240, 'Graph-outputs'!$B72, 'Graph-outputs'!$AL$1)</f>
        <v>0.99999999011047969</v>
      </c>
      <c r="BC72" s="19" t="str">
        <f t="shared" si="94"/>
        <v/>
      </c>
      <c r="BD72" t="str">
        <f t="shared" si="95"/>
        <v/>
      </c>
      <c r="BE72" s="20" t="str">
        <f t="shared" si="96"/>
        <v/>
      </c>
      <c r="BF72">
        <f>INDEX('Calcs-control2'!$G$386:$X$456,  'Graph-outputs'!$B72, 'Graph-outputs'!BF$2)</f>
        <v>67468.883719849298</v>
      </c>
      <c r="BG72">
        <f t="shared" si="97"/>
        <v>68</v>
      </c>
      <c r="BH72">
        <f>INDEX('Calcs-control2'!$G$170:$X$240, 'Graph-outputs'!$B72, 'Graph-outputs'!$AL$1)</f>
        <v>0.99999998596365314</v>
      </c>
      <c r="BJ72" s="19" t="str">
        <f t="shared" si="98"/>
        <v/>
      </c>
      <c r="BK72" t="str">
        <f t="shared" si="99"/>
        <v/>
      </c>
      <c r="BL72" s="20" t="str">
        <f t="shared" si="100"/>
        <v/>
      </c>
      <c r="BM72">
        <f>INDEX('Calcs-control2'!$AH$386:$AY$456,  'Graph-outputs'!$B72, 'Graph-outputs'!BM$2)</f>
        <v>68616.215260333178</v>
      </c>
      <c r="BN72">
        <f t="shared" si="101"/>
        <v>68</v>
      </c>
      <c r="BO72">
        <f>INDEX('Calcs-control2'!$AH$170:$AY$240, 'Graph-outputs'!$B72, 'Graph-outputs'!$AL$1)</f>
        <v>0.99999999011047969</v>
      </c>
      <c r="BQ72">
        <v>69</v>
      </c>
      <c r="BR72">
        <f t="shared" si="102"/>
        <v>68</v>
      </c>
      <c r="BS72">
        <f>IF(Settings!$M$5=1, 'Graph-outputs'!$BZ72, 'Graph-outputs'!$CG72)</f>
        <v>32.177796114430699</v>
      </c>
      <c r="BU72">
        <f>IF(Settings!$M$5=1, 'Graph-outputs'!$CN72, 'Graph-outputs'!$CU72)</f>
        <v>3861.3355337316839</v>
      </c>
      <c r="BW72" s="19" t="str">
        <f t="shared" si="103"/>
        <v/>
      </c>
      <c r="BX72" t="str">
        <f t="shared" si="104"/>
        <v/>
      </c>
      <c r="BY72" s="20" t="str">
        <f t="shared" si="105"/>
        <v/>
      </c>
      <c r="BZ72">
        <f>INDEX('Calcs-control3'!$G$86:$Y$156,  'Graph-outputs'!$B72, 'Graph-outputs'!BZ$2)</f>
        <v>31.698260969156884</v>
      </c>
      <c r="CA72">
        <f t="shared" si="106"/>
        <v>68</v>
      </c>
      <c r="CB72">
        <f>INDEX('Calcs-control3'!$G$170:$X$240, 'Graph-outputs'!$B72, 'Graph-outputs'!$BT$1)</f>
        <v>0</v>
      </c>
      <c r="CD72" s="19" t="str">
        <f t="shared" si="107"/>
        <v/>
      </c>
      <c r="CE72" t="str">
        <f t="shared" si="108"/>
        <v/>
      </c>
      <c r="CF72" s="20" t="str">
        <f t="shared" si="109"/>
        <v/>
      </c>
      <c r="CG72">
        <f>INDEX('Calcs-control3'!$AH$86:$AZ$156,  'Graph-outputs'!$B72, 'Graph-outputs'!CG$2)</f>
        <v>32.177796114430699</v>
      </c>
      <c r="CH72">
        <f t="shared" si="110"/>
        <v>68</v>
      </c>
      <c r="CI72">
        <f>INDEX('Calcs-control3'!$AH$170:$AY$240, 'Graph-outputs'!$B72, 'Graph-outputs'!$BT$1)</f>
        <v>0</v>
      </c>
      <c r="CK72" s="19" t="str">
        <f t="shared" si="111"/>
        <v/>
      </c>
      <c r="CL72" t="str">
        <f t="shared" si="112"/>
        <v/>
      </c>
      <c r="CM72" s="20" t="str">
        <f t="shared" si="113"/>
        <v/>
      </c>
      <c r="CN72">
        <f>INDEX('Calcs-control3'!$G$386:$X$456,  'Graph-outputs'!$B72, 'Graph-outputs'!CN$2)</f>
        <v>3803.7913162988261</v>
      </c>
      <c r="CO72">
        <f t="shared" si="114"/>
        <v>68</v>
      </c>
      <c r="CP72">
        <f>INDEX('Calcs-control3'!$G$170:$X$240, 'Graph-outputs'!$B72, 'Graph-outputs'!$BT$1)</f>
        <v>0</v>
      </c>
      <c r="CR72" s="19" t="str">
        <f t="shared" si="115"/>
        <v/>
      </c>
      <c r="CS72" t="str">
        <f t="shared" si="116"/>
        <v/>
      </c>
      <c r="CT72" s="20" t="str">
        <f t="shared" si="117"/>
        <v/>
      </c>
      <c r="CU72">
        <f>INDEX('Calcs-control3'!$AH$386:$AY$456,  'Graph-outputs'!$B72, 'Graph-outputs'!CU$2)</f>
        <v>3861.3355337316839</v>
      </c>
      <c r="CV72">
        <f t="shared" si="118"/>
        <v>68</v>
      </c>
      <c r="CW72">
        <f>INDEX('Calcs-control3'!$AH$170:$AY$240, 'Graph-outputs'!$B72, 'Graph-outputs'!$BT$1)</f>
        <v>0</v>
      </c>
      <c r="CY72">
        <v>69</v>
      </c>
      <c r="CZ72">
        <f t="shared" si="119"/>
        <v>68</v>
      </c>
      <c r="DA72">
        <f>IF(Settings!$M$5=1, 'Graph-outputs'!$DH72, 'Graph-outputs'!$DO72)</f>
        <v>57.372238683542825</v>
      </c>
      <c r="DC72">
        <f>IF(Settings!$M$5=1, 'Graph-outputs'!$DV72, 'Graph-outputs'!$EC72)</f>
        <v>38828.403327173713</v>
      </c>
      <c r="DE72" s="19" t="str">
        <f t="shared" si="120"/>
        <v/>
      </c>
      <c r="DF72" t="str">
        <f t="shared" si="121"/>
        <v/>
      </c>
      <c r="DG72" s="20" t="str">
        <f t="shared" si="122"/>
        <v/>
      </c>
      <c r="DH72">
        <f>INDEX('Calcs-control4'!$G$86:$X$156,  'Graph-outputs'!$B72, 'Graph-outputs'!DH$2)</f>
        <v>56.332719216679628</v>
      </c>
      <c r="DI72">
        <f t="shared" si="123"/>
        <v>68</v>
      </c>
      <c r="DJ72">
        <f>INDEX('Calcs-control4'!$G$170:$X$240, 'Graph-outputs'!$B72, 'Graph-outputs'!$DB$1)</f>
        <v>0.99999151532639707</v>
      </c>
      <c r="DL72" s="19" t="str">
        <f t="shared" si="124"/>
        <v/>
      </c>
      <c r="DM72" t="str">
        <f t="shared" si="125"/>
        <v/>
      </c>
      <c r="DN72" s="20" t="str">
        <f t="shared" si="126"/>
        <v/>
      </c>
      <c r="DO72">
        <f>INDEX('Calcs-control4'!$AH$86:$AY$156,  'Graph-outputs'!$B72, 'Graph-outputs'!DO$2)</f>
        <v>57.372238683542825</v>
      </c>
      <c r="DP72">
        <f t="shared" si="127"/>
        <v>68</v>
      </c>
      <c r="DQ72">
        <f>INDEX('Calcs-control4'!$AH$170:$AY$240, 'Graph-outputs'!$B72, 'Graph-outputs'!$DB$1)</f>
        <v>0.99999331963950089</v>
      </c>
      <c r="DS72" s="19" t="str">
        <f t="shared" si="128"/>
        <v/>
      </c>
      <c r="DT72" t="str">
        <f t="shared" si="129"/>
        <v/>
      </c>
      <c r="DU72" s="20" t="str">
        <f t="shared" si="130"/>
        <v/>
      </c>
      <c r="DV72">
        <f>INDEX('Calcs-control4'!$G$386:$X$456,  'Graph-outputs'!$B72, 'Graph-outputs'!DV$2)</f>
        <v>38124.861130569378</v>
      </c>
      <c r="DW72">
        <f t="shared" si="131"/>
        <v>68</v>
      </c>
      <c r="DX72">
        <f>INDEX('Calcs-control4'!$G$170:$X$240, 'Graph-outputs'!$B72, 'Graph-outputs'!$DB$1)</f>
        <v>0.99999151532639707</v>
      </c>
      <c r="DZ72" s="19" t="str">
        <f t="shared" si="132"/>
        <v/>
      </c>
      <c r="EA72" t="str">
        <f t="shared" si="133"/>
        <v/>
      </c>
      <c r="EB72" s="20" t="str">
        <f t="shared" si="134"/>
        <v/>
      </c>
      <c r="EC72">
        <f>INDEX('Calcs-control4'!$AH$386:$AY$456,  'Graph-outputs'!$B72, 'Graph-outputs'!EC$2)</f>
        <v>38828.403327173713</v>
      </c>
      <c r="ED72">
        <f t="shared" si="135"/>
        <v>68</v>
      </c>
      <c r="EE72">
        <f>INDEX('Calcs-control4'!$AH$170:$AY$240, 'Graph-outputs'!$B72, 'Graph-outputs'!$DB$1)</f>
        <v>0.99999331963950089</v>
      </c>
    </row>
    <row r="73" spans="1:135" x14ac:dyDescent="0.3">
      <c r="A73">
        <f t="shared" si="68"/>
        <v>69</v>
      </c>
      <c r="B73">
        <v>70</v>
      </c>
      <c r="C73">
        <f>IF(Settings!$M$5=1, 'Graph-outputs'!$J73, 'Graph-outputs'!$Q73)</f>
        <v>81.75915815308305</v>
      </c>
      <c r="E73">
        <f>IF(Settings!$M$5=1, 'Graph-outputs'!$X73, 'Graph-outputs'!$AE73)</f>
        <v>73251.520451508317</v>
      </c>
      <c r="G73" s="19" t="str">
        <f t="shared" si="69"/>
        <v/>
      </c>
      <c r="H73" t="str">
        <f t="shared" si="70"/>
        <v/>
      </c>
      <c r="I73" s="20" t="str">
        <f t="shared" si="71"/>
        <v/>
      </c>
      <c r="J73">
        <f>INDEX('Calcs-control1'!$G$86:$X$156,  'Graph-outputs'!$B73, 'Graph-outputs'!J$2)</f>
        <v>80.73758167999469</v>
      </c>
      <c r="K73">
        <f t="shared" si="72"/>
        <v>69</v>
      </c>
      <c r="L73">
        <f>INDEX('Calcs-control1'!$G$170:$X$240, 'Graph-outputs'!$B73, 'Graph-outputs'!$D$1)</f>
        <v>0.99999998766159592</v>
      </c>
      <c r="N73" s="19" t="str">
        <f t="shared" si="73"/>
        <v/>
      </c>
      <c r="O73" t="str">
        <f t="shared" si="74"/>
        <v/>
      </c>
      <c r="P73" s="20" t="str">
        <f t="shared" si="75"/>
        <v/>
      </c>
      <c r="Q73">
        <f>INDEX('Calcs-control1'!$AH$86:$AY$156,  'Graph-outputs'!$B73, 'Graph-outputs'!Q$2)</f>
        <v>81.75915815308305</v>
      </c>
      <c r="R73">
        <f t="shared" si="76"/>
        <v>69</v>
      </c>
      <c r="S73">
        <f>INDEX('Calcs-control1'!$AH$170:$AY$240, 'Graph-outputs'!$B73, 'Graph-outputs'!$Q$2)</f>
        <v>0.99999999024525255</v>
      </c>
      <c r="U73" s="19" t="str">
        <f t="shared" si="77"/>
        <v/>
      </c>
      <c r="V73" t="str">
        <f t="shared" si="78"/>
        <v/>
      </c>
      <c r="W73" s="20" t="str">
        <f t="shared" si="79"/>
        <v/>
      </c>
      <c r="X73">
        <f>INDEX('Calcs-control1'!$G$386:$X$456,  'Graph-outputs'!$B73, 'Graph-outputs'!X$2)</f>
        <v>72336.24642356085</v>
      </c>
      <c r="Y73">
        <f t="shared" si="80"/>
        <v>69</v>
      </c>
      <c r="Z73">
        <f>INDEX('Calcs-control1'!$G$170:$X$240, 'Graph-outputs'!$B73, 'Graph-outputs'!$J$2)</f>
        <v>0.99999998766159592</v>
      </c>
      <c r="AB73" s="19" t="str">
        <f t="shared" si="81"/>
        <v/>
      </c>
      <c r="AC73" t="str">
        <f t="shared" si="82"/>
        <v/>
      </c>
      <c r="AD73" s="20" t="str">
        <f t="shared" si="83"/>
        <v/>
      </c>
      <c r="AE73">
        <f>INDEX('Calcs-control1'!$AH$386:$AY$456,  'Graph-outputs'!$B73, 'Graph-outputs'!AE$2)</f>
        <v>73251.520451508317</v>
      </c>
      <c r="AF73">
        <f t="shared" si="84"/>
        <v>69</v>
      </c>
      <c r="AG73">
        <f>INDEX('Calcs-control1'!$AH$170:$AY$240, 'Graph-outputs'!$B73, 'Graph-outputs'!$Q$2)</f>
        <v>0.99999999024525255</v>
      </c>
      <c r="AI73">
        <v>70</v>
      </c>
      <c r="AJ73">
        <f t="shared" si="85"/>
        <v>69</v>
      </c>
      <c r="AK73">
        <f>IF(Settings!$M$5=1, 'Graph-outputs'!$AR73, 'Graph-outputs'!$AY73)</f>
        <v>91.173096331120831</v>
      </c>
      <c r="AM73">
        <f>IF(Settings!$M$5=1, 'Graph-outputs'!$BF73, 'Graph-outputs'!$BM73)</f>
        <v>68706.666429230783</v>
      </c>
      <c r="AO73" s="19" t="str">
        <f t="shared" si="86"/>
        <v/>
      </c>
      <c r="AP73" t="str">
        <f t="shared" si="87"/>
        <v/>
      </c>
      <c r="AQ73" s="20" t="str">
        <f t="shared" si="88"/>
        <v/>
      </c>
      <c r="AR73">
        <f>INDEX('Calcs-control2'!$G$86:$Y$156,  'Graph-outputs'!$B73, 'Graph-outputs'!AR$2)</f>
        <v>90.130862724935355</v>
      </c>
      <c r="AS73">
        <f t="shared" si="89"/>
        <v>69</v>
      </c>
      <c r="AT73">
        <f>INDEX('Calcs-control2'!$G$170:$X$240, 'Graph-outputs'!$B73, 'Graph-outputs'!$AL$1)</f>
        <v>0.99999998777377819</v>
      </c>
      <c r="AV73" s="19" t="str">
        <f t="shared" si="90"/>
        <v/>
      </c>
      <c r="AW73" t="str">
        <f t="shared" si="91"/>
        <v/>
      </c>
      <c r="AX73" s="20" t="str">
        <f t="shared" si="92"/>
        <v/>
      </c>
      <c r="AY73">
        <f>INDEX('Calcs-control2'!$AH$86:$AZ$156,  'Graph-outputs'!$B73, 'Graph-outputs'!AY$2)</f>
        <v>91.173096331120831</v>
      </c>
      <c r="AZ73">
        <f t="shared" si="93"/>
        <v>69</v>
      </c>
      <c r="BA73">
        <f>INDEX('Calcs-control2'!$AH$170:$AY$240, 'Graph-outputs'!$B73, 'Graph-outputs'!$AL$1)</f>
        <v>0.99999999037975973</v>
      </c>
      <c r="BC73" s="19" t="str">
        <f t="shared" si="94"/>
        <v/>
      </c>
      <c r="BD73" t="str">
        <f t="shared" si="95"/>
        <v/>
      </c>
      <c r="BE73" s="20" t="str">
        <f t="shared" si="96"/>
        <v/>
      </c>
      <c r="BF73">
        <f>INDEX('Calcs-control2'!$G$386:$X$456,  'Graph-outputs'!$B73, 'Graph-outputs'!BF$2)</f>
        <v>67921.254866048606</v>
      </c>
      <c r="BG73">
        <f t="shared" si="97"/>
        <v>69</v>
      </c>
      <c r="BH73">
        <f>INDEX('Calcs-control2'!$G$170:$X$240, 'Graph-outputs'!$B73, 'Graph-outputs'!$AL$1)</f>
        <v>0.99999998777377819</v>
      </c>
      <c r="BJ73" s="19" t="str">
        <f t="shared" si="98"/>
        <v/>
      </c>
      <c r="BK73" t="str">
        <f t="shared" si="99"/>
        <v/>
      </c>
      <c r="BL73" s="20" t="str">
        <f t="shared" si="100"/>
        <v/>
      </c>
      <c r="BM73">
        <f>INDEX('Calcs-control2'!$AH$386:$AY$456,  'Graph-outputs'!$B73, 'Graph-outputs'!BM$2)</f>
        <v>68706.666429230783</v>
      </c>
      <c r="BN73">
        <f t="shared" si="101"/>
        <v>69</v>
      </c>
      <c r="BO73">
        <f>INDEX('Calcs-control2'!$AH$170:$AY$240, 'Graph-outputs'!$B73, 'Graph-outputs'!$AL$1)</f>
        <v>0.99999999037975973</v>
      </c>
      <c r="BQ73">
        <v>70</v>
      </c>
      <c r="BR73">
        <f t="shared" si="102"/>
        <v>69</v>
      </c>
      <c r="BS73">
        <f>IF(Settings!$M$5=1, 'Graph-outputs'!$BZ73, 'Graph-outputs'!$CG73)</f>
        <v>32.216193635202579</v>
      </c>
      <c r="BU73">
        <f>IF(Settings!$M$5=1, 'Graph-outputs'!$CN73, 'Graph-outputs'!$CU73)</f>
        <v>3865.9432362243097</v>
      </c>
      <c r="BW73" s="19" t="str">
        <f t="shared" si="103"/>
        <v/>
      </c>
      <c r="BX73" t="str">
        <f t="shared" si="104"/>
        <v/>
      </c>
      <c r="BY73" s="20" t="str">
        <f t="shared" si="105"/>
        <v/>
      </c>
      <c r="BZ73">
        <f>INDEX('Calcs-control3'!$G$86:$Y$156,  'Graph-outputs'!$B73, 'Graph-outputs'!BZ$2)</f>
        <v>31.885731525072512</v>
      </c>
      <c r="CA73">
        <f t="shared" si="106"/>
        <v>69</v>
      </c>
      <c r="CB73">
        <f>INDEX('Calcs-control3'!$G$170:$X$240, 'Graph-outputs'!$B73, 'Graph-outputs'!$BT$1)</f>
        <v>0</v>
      </c>
      <c r="CD73" s="19" t="str">
        <f t="shared" si="107"/>
        <v/>
      </c>
      <c r="CE73" t="str">
        <f t="shared" si="108"/>
        <v/>
      </c>
      <c r="CF73" s="20" t="str">
        <f t="shared" si="109"/>
        <v/>
      </c>
      <c r="CG73">
        <f>INDEX('Calcs-control3'!$AH$86:$AZ$156,  'Graph-outputs'!$B73, 'Graph-outputs'!CG$2)</f>
        <v>32.216193635202579</v>
      </c>
      <c r="CH73">
        <f t="shared" si="110"/>
        <v>69</v>
      </c>
      <c r="CI73">
        <f>INDEX('Calcs-control3'!$AH$170:$AY$240, 'Graph-outputs'!$B73, 'Graph-outputs'!$BT$1)</f>
        <v>0</v>
      </c>
      <c r="CK73" s="19" t="str">
        <f t="shared" si="111"/>
        <v/>
      </c>
      <c r="CL73" t="str">
        <f t="shared" si="112"/>
        <v/>
      </c>
      <c r="CM73" s="20" t="str">
        <f t="shared" si="113"/>
        <v/>
      </c>
      <c r="CN73">
        <f>INDEX('Calcs-control3'!$G$386:$X$456,  'Graph-outputs'!$B73, 'Graph-outputs'!CN$2)</f>
        <v>3826.2877830087014</v>
      </c>
      <c r="CO73">
        <f t="shared" si="114"/>
        <v>69</v>
      </c>
      <c r="CP73">
        <f>INDEX('Calcs-control3'!$G$170:$X$240, 'Graph-outputs'!$B73, 'Graph-outputs'!$BT$1)</f>
        <v>0</v>
      </c>
      <c r="CR73" s="19" t="str">
        <f t="shared" si="115"/>
        <v/>
      </c>
      <c r="CS73" t="str">
        <f t="shared" si="116"/>
        <v/>
      </c>
      <c r="CT73" s="20" t="str">
        <f t="shared" si="117"/>
        <v/>
      </c>
      <c r="CU73">
        <f>INDEX('Calcs-control3'!$AH$386:$AY$456,  'Graph-outputs'!$B73, 'Graph-outputs'!CU$2)</f>
        <v>3865.9432362243097</v>
      </c>
      <c r="CV73">
        <f t="shared" si="118"/>
        <v>69</v>
      </c>
      <c r="CW73">
        <f>INDEX('Calcs-control3'!$AH$170:$AY$240, 'Graph-outputs'!$B73, 'Graph-outputs'!$BT$1)</f>
        <v>0</v>
      </c>
      <c r="CY73">
        <v>70</v>
      </c>
      <c r="CZ73">
        <f t="shared" si="119"/>
        <v>69</v>
      </c>
      <c r="DA73">
        <f>IF(Settings!$M$5=1, 'Graph-outputs'!$DH73, 'Graph-outputs'!$DO73)</f>
        <v>57.455891997226011</v>
      </c>
      <c r="DC73">
        <f>IF(Settings!$M$5=1, 'Graph-outputs'!$DV73, 'Graph-outputs'!$EC73)</f>
        <v>38885.0193864662</v>
      </c>
      <c r="DE73" s="19" t="str">
        <f t="shared" si="120"/>
        <v/>
      </c>
      <c r="DF73" t="str">
        <f t="shared" si="121"/>
        <v/>
      </c>
      <c r="DG73" s="20" t="str">
        <f t="shared" si="122"/>
        <v/>
      </c>
      <c r="DH73">
        <f>INDEX('Calcs-control4'!$G$86:$X$156,  'Graph-outputs'!$B73, 'Graph-outputs'!DH$2)</f>
        <v>56.737983583898519</v>
      </c>
      <c r="DI73">
        <f t="shared" si="123"/>
        <v>69</v>
      </c>
      <c r="DJ73">
        <f>INDEX('Calcs-control4'!$G$170:$X$240, 'Graph-outputs'!$B73, 'Graph-outputs'!$DB$1)</f>
        <v>0.99999227045015626</v>
      </c>
      <c r="DL73" s="19" t="str">
        <f t="shared" si="124"/>
        <v/>
      </c>
      <c r="DM73" t="str">
        <f t="shared" si="125"/>
        <v/>
      </c>
      <c r="DN73" s="20" t="str">
        <f t="shared" si="126"/>
        <v/>
      </c>
      <c r="DO73">
        <f>INDEX('Calcs-control4'!$AH$86:$AY$156,  'Graph-outputs'!$B73, 'Graph-outputs'!DO$2)</f>
        <v>57.455891997226011</v>
      </c>
      <c r="DP73">
        <f t="shared" si="127"/>
        <v>69</v>
      </c>
      <c r="DQ73">
        <f>INDEX('Calcs-control4'!$AH$170:$AY$240, 'Graph-outputs'!$B73, 'Graph-outputs'!$DB$1)</f>
        <v>0.99999344694278669</v>
      </c>
      <c r="DS73" s="19" t="str">
        <f t="shared" si="128"/>
        <v/>
      </c>
      <c r="DT73" t="str">
        <f t="shared" si="129"/>
        <v/>
      </c>
      <c r="DU73" s="20" t="str">
        <f t="shared" si="130"/>
        <v/>
      </c>
      <c r="DV73">
        <f>INDEX('Calcs-control4'!$G$386:$X$456,  'Graph-outputs'!$B73, 'Graph-outputs'!DV$2)</f>
        <v>38399.142657308344</v>
      </c>
      <c r="DW73">
        <f t="shared" si="131"/>
        <v>69</v>
      </c>
      <c r="DX73">
        <f>INDEX('Calcs-control4'!$G$170:$X$240, 'Graph-outputs'!$B73, 'Graph-outputs'!$DB$1)</f>
        <v>0.99999227045015626</v>
      </c>
      <c r="DZ73" s="19" t="str">
        <f t="shared" si="132"/>
        <v/>
      </c>
      <c r="EA73" t="str">
        <f t="shared" si="133"/>
        <v/>
      </c>
      <c r="EB73" s="20" t="str">
        <f t="shared" si="134"/>
        <v/>
      </c>
      <c r="EC73">
        <f>INDEX('Calcs-control4'!$AH$386:$AY$456,  'Graph-outputs'!$B73, 'Graph-outputs'!EC$2)</f>
        <v>38885.0193864662</v>
      </c>
      <c r="ED73">
        <f t="shared" si="135"/>
        <v>69</v>
      </c>
      <c r="EE73">
        <f>INDEX('Calcs-control4'!$AH$170:$AY$240, 'Graph-outputs'!$B73, 'Graph-outputs'!$DB$1)</f>
        <v>0.99999344694278669</v>
      </c>
    </row>
    <row r="74" spans="1:135" x14ac:dyDescent="0.3">
      <c r="A74">
        <f t="shared" si="68"/>
        <v>70</v>
      </c>
      <c r="B74">
        <v>71</v>
      </c>
      <c r="C74">
        <f>IF(Settings!$M$5=1, 'Graph-outputs'!$J74, 'Graph-outputs'!$Q74)</f>
        <v>81.868249051580193</v>
      </c>
      <c r="E74">
        <f>IF(Settings!$M$5=1, 'Graph-outputs'!$X74, 'Graph-outputs'!$AE74)</f>
        <v>73349.259649796863</v>
      </c>
      <c r="G74" s="67" t="str">
        <f t="shared" si="69"/>
        <v/>
      </c>
      <c r="H74" s="68" t="str">
        <f t="shared" si="70"/>
        <v/>
      </c>
      <c r="I74" s="69" t="str">
        <f t="shared" si="71"/>
        <v/>
      </c>
      <c r="J74">
        <f>INDEX('Calcs-control1'!$G$86:$X$156,  'Graph-outputs'!$B74, 'Graph-outputs'!J$2)</f>
        <v>81.299552875900915</v>
      </c>
      <c r="K74">
        <f t="shared" si="72"/>
        <v>70</v>
      </c>
      <c r="L74">
        <f>INDEX('Calcs-control1'!$G$170:$X$240, 'Graph-outputs'!$B74, 'Graph-outputs'!$D$1)</f>
        <v>0.99999998915761157</v>
      </c>
      <c r="N74" s="67" t="str">
        <f t="shared" si="73"/>
        <v/>
      </c>
      <c r="O74" s="68" t="str">
        <f t="shared" si="74"/>
        <v/>
      </c>
      <c r="P74" s="69" t="str">
        <f t="shared" si="75"/>
        <v/>
      </c>
      <c r="Q74">
        <f>INDEX('Calcs-control1'!$AH$86:$AY$156,  'Graph-outputs'!$B74, 'Graph-outputs'!Q$2)</f>
        <v>81.868249051580193</v>
      </c>
      <c r="R74">
        <f t="shared" si="76"/>
        <v>70</v>
      </c>
      <c r="S74">
        <f>INDEX('Calcs-control1'!$AH$170:$AY$240, 'Graph-outputs'!$B74, 'Graph-outputs'!$Q$2)</f>
        <v>0.99999999048696286</v>
      </c>
      <c r="U74" s="67" t="str">
        <f t="shared" si="77"/>
        <v/>
      </c>
      <c r="V74" s="68" t="str">
        <f t="shared" si="78"/>
        <v/>
      </c>
      <c r="W74" s="69" t="str">
        <f t="shared" si="79"/>
        <v/>
      </c>
      <c r="X74">
        <f>INDEX('Calcs-control1'!$G$386:$X$456,  'Graph-outputs'!$B74, 'Graph-outputs'!X$2)</f>
        <v>72839.740439865098</v>
      </c>
      <c r="Y74">
        <f t="shared" si="80"/>
        <v>70</v>
      </c>
      <c r="Z74">
        <f>INDEX('Calcs-control1'!$G$170:$X$240, 'Graph-outputs'!$B74, 'Graph-outputs'!$J$2)</f>
        <v>0.99999998915761157</v>
      </c>
      <c r="AB74" s="67" t="str">
        <f t="shared" si="81"/>
        <v/>
      </c>
      <c r="AC74" s="68" t="str">
        <f t="shared" si="82"/>
        <v/>
      </c>
      <c r="AD74" s="69" t="str">
        <f t="shared" si="83"/>
        <v/>
      </c>
      <c r="AE74">
        <f>INDEX('Calcs-control1'!$AH$386:$AY$456,  'Graph-outputs'!$B74, 'Graph-outputs'!AE$2)</f>
        <v>73349.259649796863</v>
      </c>
      <c r="AF74">
        <f t="shared" si="84"/>
        <v>70</v>
      </c>
      <c r="AG74">
        <f>INDEX('Calcs-control1'!$AH$170:$AY$240, 'Graph-outputs'!$B74, 'Graph-outputs'!$Q$2)</f>
        <v>0.99999999048696286</v>
      </c>
      <c r="AI74">
        <v>71</v>
      </c>
      <c r="AJ74">
        <f t="shared" si="85"/>
        <v>70</v>
      </c>
      <c r="AK74">
        <f>IF(Settings!$M$5=1, 'Graph-outputs'!$AR74, 'Graph-outputs'!$AY74)</f>
        <v>91.282761815119045</v>
      </c>
      <c r="AM74">
        <f>IF(Settings!$M$5=1, 'Graph-outputs'!$BF74, 'Graph-outputs'!$BM74)</f>
        <v>68789.30868686024</v>
      </c>
      <c r="AO74" s="67" t="str">
        <f t="shared" si="86"/>
        <v/>
      </c>
      <c r="AP74" s="68" t="str">
        <f t="shared" si="87"/>
        <v/>
      </c>
      <c r="AQ74" s="69" t="str">
        <f t="shared" si="88"/>
        <v/>
      </c>
      <c r="AR74">
        <f>INDEX('Calcs-control2'!$G$86:$Y$156,  'Graph-outputs'!$B74, 'Graph-outputs'!AR$2)</f>
        <v>90.707590264372342</v>
      </c>
      <c r="AS74">
        <f t="shared" si="89"/>
        <v>70</v>
      </c>
      <c r="AT74">
        <f>INDEX('Calcs-control2'!$G$170:$X$240, 'Graph-outputs'!$B74, 'Graph-outputs'!$AL$1)</f>
        <v>0.99999998929259415</v>
      </c>
      <c r="AV74" s="67" t="str">
        <f t="shared" si="90"/>
        <v/>
      </c>
      <c r="AW74" s="68" t="str">
        <f t="shared" si="91"/>
        <v/>
      </c>
      <c r="AX74" s="69" t="str">
        <f t="shared" si="92"/>
        <v/>
      </c>
      <c r="AY74">
        <f>INDEX('Calcs-control2'!$AH$86:$AZ$156,  'Graph-outputs'!$B74, 'Graph-outputs'!AY$2)</f>
        <v>91.282761815119045</v>
      </c>
      <c r="AZ74">
        <f t="shared" si="93"/>
        <v>70</v>
      </c>
      <c r="BA74">
        <f>INDEX('Calcs-control2'!$AH$170:$AY$240, 'Graph-outputs'!$B74, 'Graph-outputs'!$AL$1)</f>
        <v>0.99999999061937694</v>
      </c>
      <c r="BC74" s="67" t="str">
        <f t="shared" si="94"/>
        <v/>
      </c>
      <c r="BD74" s="68" t="str">
        <f t="shared" si="95"/>
        <v/>
      </c>
      <c r="BE74" s="69" t="str">
        <f t="shared" si="96"/>
        <v/>
      </c>
      <c r="BF74">
        <f>INDEX('Calcs-control2'!$G$386:$X$456,  'Graph-outputs'!$B74, 'Graph-outputs'!BF$2)</f>
        <v>68355.86806394771</v>
      </c>
      <c r="BG74">
        <f t="shared" si="97"/>
        <v>70</v>
      </c>
      <c r="BH74">
        <f>INDEX('Calcs-control2'!$G$170:$X$240, 'Graph-outputs'!$B74, 'Graph-outputs'!$AL$1)</f>
        <v>0.99999998929259415</v>
      </c>
      <c r="BJ74" s="67" t="str">
        <f t="shared" si="98"/>
        <v/>
      </c>
      <c r="BK74" s="68" t="str">
        <f t="shared" si="99"/>
        <v/>
      </c>
      <c r="BL74" s="69" t="str">
        <f t="shared" si="100"/>
        <v/>
      </c>
      <c r="BM74">
        <f>INDEX('Calcs-control2'!$AH$386:$AY$456,  'Graph-outputs'!$B74, 'Graph-outputs'!BM$2)</f>
        <v>68789.30868686024</v>
      </c>
      <c r="BN74">
        <f t="shared" si="101"/>
        <v>70</v>
      </c>
      <c r="BO74">
        <f>INDEX('Calcs-control2'!$AH$170:$AY$240, 'Graph-outputs'!$B74, 'Graph-outputs'!$AL$1)</f>
        <v>0.99999999061937694</v>
      </c>
      <c r="BQ74">
        <v>71</v>
      </c>
      <c r="BR74">
        <f t="shared" si="102"/>
        <v>70</v>
      </c>
      <c r="BS74">
        <f>IF(Settings!$M$5=1, 'Graph-outputs'!$BZ74, 'Graph-outputs'!$CG74)</f>
        <v>32.251357038931623</v>
      </c>
      <c r="BU74">
        <f>IF(Settings!$M$5=1, 'Graph-outputs'!$CN74, 'Graph-outputs'!$CU74)</f>
        <v>3870.1628446717946</v>
      </c>
      <c r="BW74" s="67" t="str">
        <f t="shared" si="103"/>
        <v/>
      </c>
      <c r="BX74" s="68" t="str">
        <f t="shared" si="104"/>
        <v/>
      </c>
      <c r="BY74" s="69" t="str">
        <f t="shared" si="105"/>
        <v/>
      </c>
      <c r="BZ74">
        <f>INDEX('Calcs-control3'!$G$86:$Y$156,  'Graph-outputs'!$B74, 'Graph-outputs'!BZ$2)</f>
        <v>32.067780812972124</v>
      </c>
      <c r="CA74">
        <f t="shared" si="106"/>
        <v>70</v>
      </c>
      <c r="CB74">
        <f>INDEX('Calcs-control3'!$G$170:$X$240, 'Graph-outputs'!$B74, 'Graph-outputs'!$BT$1)</f>
        <v>0</v>
      </c>
      <c r="CD74" s="67" t="str">
        <f t="shared" si="107"/>
        <v/>
      </c>
      <c r="CE74" s="68" t="str">
        <f t="shared" si="108"/>
        <v/>
      </c>
      <c r="CF74" s="69" t="str">
        <f t="shared" si="109"/>
        <v/>
      </c>
      <c r="CG74">
        <f>INDEX('Calcs-control3'!$AH$86:$AZ$156,  'Graph-outputs'!$B74, 'Graph-outputs'!CG$2)</f>
        <v>32.251357038931623</v>
      </c>
      <c r="CH74">
        <f t="shared" si="110"/>
        <v>70</v>
      </c>
      <c r="CI74">
        <f>INDEX('Calcs-control3'!$AH$170:$AY$240, 'Graph-outputs'!$B74, 'Graph-outputs'!$BT$1)</f>
        <v>0</v>
      </c>
      <c r="CK74" s="67" t="str">
        <f t="shared" si="111"/>
        <v/>
      </c>
      <c r="CL74" s="68" t="str">
        <f t="shared" si="112"/>
        <v/>
      </c>
      <c r="CM74" s="69" t="str">
        <f t="shared" si="113"/>
        <v/>
      </c>
      <c r="CN74">
        <f>INDEX('Calcs-control3'!$G$386:$X$456,  'Graph-outputs'!$B74, 'Graph-outputs'!CN$2)</f>
        <v>3848.1336975566551</v>
      </c>
      <c r="CO74">
        <f t="shared" si="114"/>
        <v>70</v>
      </c>
      <c r="CP74">
        <f>INDEX('Calcs-control3'!$G$170:$X$240, 'Graph-outputs'!$B74, 'Graph-outputs'!$BT$1)</f>
        <v>0</v>
      </c>
      <c r="CR74" s="67" t="str">
        <f t="shared" si="115"/>
        <v/>
      </c>
      <c r="CS74" s="68" t="str">
        <f t="shared" si="116"/>
        <v/>
      </c>
      <c r="CT74" s="69" t="str">
        <f t="shared" si="117"/>
        <v/>
      </c>
      <c r="CU74">
        <f>INDEX('Calcs-control3'!$AH$386:$AY$456,  'Graph-outputs'!$B74, 'Graph-outputs'!CU$2)</f>
        <v>3870.1628446717946</v>
      </c>
      <c r="CV74">
        <f t="shared" si="118"/>
        <v>70</v>
      </c>
      <c r="CW74">
        <f>INDEX('Calcs-control3'!$AH$170:$AY$240, 'Graph-outputs'!$B74, 'Graph-outputs'!$BT$1)</f>
        <v>0</v>
      </c>
      <c r="CY74">
        <v>71</v>
      </c>
      <c r="CZ74">
        <f t="shared" si="119"/>
        <v>70</v>
      </c>
      <c r="DA74">
        <f>IF(Settings!$M$5=1, 'Graph-outputs'!$DH74, 'Graph-outputs'!$DO74)</f>
        <v>57.532555150608736</v>
      </c>
      <c r="DC74">
        <f>IF(Settings!$M$5=1, 'Graph-outputs'!$DV74, 'Graph-outputs'!$EC74)</f>
        <v>38936.904531120279</v>
      </c>
      <c r="DE74" s="67" t="str">
        <f t="shared" si="120"/>
        <v/>
      </c>
      <c r="DF74" s="68" t="str">
        <f t="shared" si="121"/>
        <v/>
      </c>
      <c r="DG74" s="69" t="str">
        <f t="shared" si="122"/>
        <v/>
      </c>
      <c r="DH74">
        <f>INDEX('Calcs-control4'!$G$86:$X$156,  'Graph-outputs'!$B74, 'Graph-outputs'!DH$2)</f>
        <v>57.132906392143241</v>
      </c>
      <c r="DI74">
        <f t="shared" si="123"/>
        <v>70</v>
      </c>
      <c r="DJ74">
        <f>INDEX('Calcs-control4'!$G$170:$X$240, 'Graph-outputs'!$B74, 'Graph-outputs'!$DB$1)</f>
        <v>0.9999929416001192</v>
      </c>
      <c r="DL74" s="67" t="str">
        <f t="shared" si="124"/>
        <v/>
      </c>
      <c r="DM74" s="68" t="str">
        <f t="shared" si="125"/>
        <v/>
      </c>
      <c r="DN74" s="69" t="str">
        <f t="shared" si="126"/>
        <v/>
      </c>
      <c r="DO74">
        <f>INDEX('Calcs-control4'!$AH$86:$AY$156,  'Graph-outputs'!$B74, 'Graph-outputs'!DO$2)</f>
        <v>57.532555150608736</v>
      </c>
      <c r="DP74">
        <f t="shared" si="127"/>
        <v>70</v>
      </c>
      <c r="DQ74">
        <f>INDEX('Calcs-control4'!$AH$170:$AY$240, 'Graph-outputs'!$B74, 'Graph-outputs'!$DB$1)</f>
        <v>0.99999356147700247</v>
      </c>
      <c r="DS74" s="67" t="str">
        <f t="shared" si="128"/>
        <v/>
      </c>
      <c r="DT74" s="68" t="str">
        <f t="shared" si="129"/>
        <v/>
      </c>
      <c r="DU74" s="69" t="str">
        <f t="shared" si="130"/>
        <v/>
      </c>
      <c r="DV74">
        <f>INDEX('Calcs-control4'!$G$386:$X$456,  'Graph-outputs'!$B74, 'Graph-outputs'!DV$2)</f>
        <v>38666.424567744303</v>
      </c>
      <c r="DW74">
        <f t="shared" si="131"/>
        <v>70</v>
      </c>
      <c r="DX74">
        <f>INDEX('Calcs-control4'!$G$170:$X$240, 'Graph-outputs'!$B74, 'Graph-outputs'!$DB$1)</f>
        <v>0.9999929416001192</v>
      </c>
      <c r="DZ74" s="67" t="str">
        <f t="shared" si="132"/>
        <v/>
      </c>
      <c r="EA74" s="68" t="str">
        <f t="shared" si="133"/>
        <v/>
      </c>
      <c r="EB74" s="69" t="str">
        <f t="shared" si="134"/>
        <v/>
      </c>
      <c r="EC74">
        <f>INDEX('Calcs-control4'!$AH$386:$AY$456,  'Graph-outputs'!$B74, 'Graph-outputs'!EC$2)</f>
        <v>38936.904531120279</v>
      </c>
      <c r="ED74">
        <f t="shared" si="135"/>
        <v>70</v>
      </c>
      <c r="EE74">
        <f>INDEX('Calcs-control4'!$AH$170:$AY$240, 'Graph-outputs'!$B74, 'Graph-outputs'!$DB$1)</f>
        <v>0.99999356147700247</v>
      </c>
    </row>
    <row r="75" spans="1:135" x14ac:dyDescent="0.3">
      <c r="G75" t="s">
        <v>103</v>
      </c>
      <c r="N75" t="s">
        <v>103</v>
      </c>
      <c r="U75" t="s">
        <v>103</v>
      </c>
      <c r="AB75" t="s">
        <v>103</v>
      </c>
      <c r="AO75" t="s">
        <v>103</v>
      </c>
      <c r="AV75" t="s">
        <v>103</v>
      </c>
      <c r="BC75" t="s">
        <v>103</v>
      </c>
      <c r="BJ75" t="s">
        <v>103</v>
      </c>
      <c r="BW75" t="s">
        <v>103</v>
      </c>
      <c r="CD75" t="s">
        <v>103</v>
      </c>
      <c r="CK75" t="s">
        <v>103</v>
      </c>
      <c r="CR75" t="s">
        <v>103</v>
      </c>
      <c r="DE75" t="s">
        <v>103</v>
      </c>
      <c r="DL75" t="s">
        <v>103</v>
      </c>
      <c r="DS75" t="s">
        <v>103</v>
      </c>
      <c r="DZ75" t="s">
        <v>103</v>
      </c>
    </row>
    <row r="76" spans="1:135" x14ac:dyDescent="0.3">
      <c r="A76" s="1" t="s">
        <v>105</v>
      </c>
      <c r="B76" s="59" t="s">
        <v>38</v>
      </c>
      <c r="C76" s="1" t="s">
        <v>59</v>
      </c>
      <c r="G76" t="s">
        <v>102</v>
      </c>
      <c r="H76" t="s">
        <v>38</v>
      </c>
      <c r="I76" t="s">
        <v>59</v>
      </c>
      <c r="N76" t="s">
        <v>102</v>
      </c>
      <c r="O76" t="s">
        <v>38</v>
      </c>
      <c r="P76" t="s">
        <v>59</v>
      </c>
      <c r="U76" t="s">
        <v>102</v>
      </c>
      <c r="V76" t="s">
        <v>38</v>
      </c>
      <c r="W76" t="s">
        <v>59</v>
      </c>
      <c r="AB76" t="s">
        <v>102</v>
      </c>
      <c r="AC76" t="s">
        <v>38</v>
      </c>
      <c r="AD76" t="s">
        <v>59</v>
      </c>
      <c r="AI76" s="1" t="s">
        <v>106</v>
      </c>
      <c r="AJ76" s="59" t="s">
        <v>38</v>
      </c>
      <c r="AK76" s="1" t="s">
        <v>59</v>
      </c>
      <c r="AO76" t="s">
        <v>102</v>
      </c>
      <c r="AP76" t="s">
        <v>38</v>
      </c>
      <c r="AQ76" t="s">
        <v>59</v>
      </c>
      <c r="AV76" t="s">
        <v>102</v>
      </c>
      <c r="AW76" t="s">
        <v>38</v>
      </c>
      <c r="AX76" t="s">
        <v>59</v>
      </c>
      <c r="BC76" t="s">
        <v>102</v>
      </c>
      <c r="BD76" t="s">
        <v>86</v>
      </c>
      <c r="BE76" t="s">
        <v>59</v>
      </c>
      <c r="BJ76" t="s">
        <v>102</v>
      </c>
      <c r="BK76" t="s">
        <v>86</v>
      </c>
      <c r="BL76" t="s">
        <v>59</v>
      </c>
      <c r="BQ76" s="1" t="s">
        <v>107</v>
      </c>
      <c r="BR76" s="59" t="s">
        <v>38</v>
      </c>
      <c r="BS76" s="1" t="s">
        <v>59</v>
      </c>
      <c r="BW76" t="s">
        <v>102</v>
      </c>
      <c r="BX76" t="s">
        <v>38</v>
      </c>
      <c r="BY76" t="s">
        <v>59</v>
      </c>
      <c r="CD76" t="s">
        <v>102</v>
      </c>
      <c r="CE76" t="s">
        <v>38</v>
      </c>
      <c r="CF76" t="s">
        <v>59</v>
      </c>
      <c r="CK76" t="s">
        <v>102</v>
      </c>
      <c r="CL76" t="s">
        <v>86</v>
      </c>
      <c r="CM76" t="s">
        <v>59</v>
      </c>
      <c r="CR76" t="s">
        <v>102</v>
      </c>
      <c r="CS76" t="s">
        <v>86</v>
      </c>
      <c r="CT76" t="s">
        <v>59</v>
      </c>
      <c r="CY76" s="1" t="s">
        <v>108</v>
      </c>
      <c r="CZ76" s="59" t="s">
        <v>38</v>
      </c>
      <c r="DA76" s="1" t="s">
        <v>59</v>
      </c>
      <c r="DE76" t="s">
        <v>102</v>
      </c>
      <c r="DF76" t="s">
        <v>38</v>
      </c>
      <c r="DG76" t="s">
        <v>59</v>
      </c>
      <c r="DL76" t="s">
        <v>102</v>
      </c>
      <c r="DM76" t="s">
        <v>38</v>
      </c>
      <c r="DN76" t="s">
        <v>59</v>
      </c>
      <c r="DS76" t="s">
        <v>102</v>
      </c>
      <c r="DT76" t="s">
        <v>86</v>
      </c>
      <c r="DU76" t="s">
        <v>59</v>
      </c>
      <c r="DZ76" t="s">
        <v>102</v>
      </c>
      <c r="EA76" t="s">
        <v>86</v>
      </c>
      <c r="EB76" t="s">
        <v>59</v>
      </c>
    </row>
    <row r="77" spans="1:135" x14ac:dyDescent="0.3">
      <c r="A77" t="s">
        <v>98</v>
      </c>
      <c r="B77" t="e">
        <f>IF(Settings!$M$5=1, 'Graph-outputs'!H77, 'Graph-outputs'!O77)</f>
        <v>#N/A</v>
      </c>
      <c r="C77" t="e">
        <f>IF(Settings!$M$5=1, 'Graph-outputs'!I77, 'Graph-outputs'!P77)</f>
        <v>#N/A</v>
      </c>
      <c r="G77" t="s">
        <v>98</v>
      </c>
      <c r="H77">
        <f>VLOOKUP(10, G$4:J$74, 4)</f>
        <v>2.3507243132581461</v>
      </c>
      <c r="I77">
        <f>VLOOKUP(H77, J$4:K$74, 2)</f>
        <v>3</v>
      </c>
      <c r="N77" t="s">
        <v>98</v>
      </c>
      <c r="O77" t="e">
        <f>VLOOKUP(10, N$4:Q$74, 4)</f>
        <v>#N/A</v>
      </c>
      <c r="P77" t="e">
        <f>VLOOKUP(O77, Q$4:R$74, 2)</f>
        <v>#N/A</v>
      </c>
      <c r="U77" t="s">
        <v>98</v>
      </c>
      <c r="V77">
        <f>VLOOKUP(10, U$4:X$74, 4)</f>
        <v>1635.6168684836796</v>
      </c>
      <c r="W77">
        <f>VLOOKUP(V77, X$4:Y$74, 2)</f>
        <v>3</v>
      </c>
      <c r="AB77" t="s">
        <v>98</v>
      </c>
      <c r="AC77" t="e">
        <f>VLOOKUP(10, AB$4:AE$74, 4)</f>
        <v>#N/A</v>
      </c>
      <c r="AD77" t="e">
        <f>VLOOKUP(AC77, AE$4:AF$74, 2)</f>
        <v>#N/A</v>
      </c>
      <c r="AI77" t="s">
        <v>98</v>
      </c>
      <c r="AJ77">
        <f>IF(Settings!$M$5=1, 'Graph-outputs'!AP77, 'Graph-outputs'!AW77)</f>
        <v>12.216375947493354</v>
      </c>
      <c r="AK77">
        <f>IF(Settings!$M$5=1, 'Graph-outputs'!AQ77, 'Graph-outputs'!AX77)</f>
        <v>18</v>
      </c>
      <c r="AO77" t="s">
        <v>98</v>
      </c>
      <c r="AP77">
        <f>VLOOKUP(10, AO$4:AR$74, 4)</f>
        <v>11.960913567405131</v>
      </c>
      <c r="AQ77">
        <f>VLOOKUP(AP77, AR$4:AS$74, 2)</f>
        <v>15</v>
      </c>
      <c r="AV77" t="s">
        <v>98</v>
      </c>
      <c r="AW77">
        <f>VLOOKUP(10, AV$4:AY$74, 4)</f>
        <v>12.216375947493354</v>
      </c>
      <c r="AX77">
        <f>VLOOKUP(AW77, AY$4:AZ$74, 2)</f>
        <v>18</v>
      </c>
      <c r="BC77" t="s">
        <v>98</v>
      </c>
      <c r="BD77">
        <f>VLOOKUP(10, BC$4:BF$74, 4)</f>
        <v>5769.4611708724888</v>
      </c>
      <c r="BE77">
        <f>VLOOKUP(BD77, BF$4:BG$74, 2)</f>
        <v>15</v>
      </c>
      <c r="BJ77" t="s">
        <v>98</v>
      </c>
      <c r="BK77">
        <f>VLOOKUP(10, BJ$4:BM$74, 4)</f>
        <v>6081.7595753398318</v>
      </c>
      <c r="BL77">
        <f>VLOOKUP(BK77, BM$4:BN$74, 2)</f>
        <v>18</v>
      </c>
      <c r="BQ77" t="s">
        <v>98</v>
      </c>
      <c r="BR77" t="e">
        <f>IF(Settings!$M$5=1, 'Graph-outputs'!BX77, 'Graph-outputs'!CE77)</f>
        <v>#N/A</v>
      </c>
      <c r="BS77" t="e">
        <f>IF(Settings!$M$5=1, 'Graph-outputs'!BY77, 'Graph-outputs'!CF77)</f>
        <v>#N/A</v>
      </c>
      <c r="BW77" t="s">
        <v>98</v>
      </c>
      <c r="BX77" t="e">
        <f>VLOOKUP(10, BW$4:BZ$74, 4)</f>
        <v>#N/A</v>
      </c>
      <c r="BY77" t="e">
        <f>VLOOKUP(BX77, BZ$4:CA$74, 2)</f>
        <v>#N/A</v>
      </c>
      <c r="CD77" t="s">
        <v>98</v>
      </c>
      <c r="CE77" t="e">
        <f>VLOOKUP(10, CD$4:CG$74, 4)</f>
        <v>#N/A</v>
      </c>
      <c r="CF77" t="e">
        <f>VLOOKUP(CE77, CG$4:CH$74, 2)</f>
        <v>#N/A</v>
      </c>
      <c r="CK77" t="s">
        <v>98</v>
      </c>
      <c r="CL77" t="e">
        <f>VLOOKUP(10, CK$4:CN$74, 4)</f>
        <v>#N/A</v>
      </c>
      <c r="CM77" t="e">
        <f>VLOOKUP(CL77, CN$4:CO$74, 2)</f>
        <v>#N/A</v>
      </c>
      <c r="CR77" t="s">
        <v>98</v>
      </c>
      <c r="CS77" t="e">
        <f>VLOOKUP(10, CR$4:CU$74, 4)</f>
        <v>#N/A</v>
      </c>
      <c r="CT77" t="e">
        <f>VLOOKUP(CS77, CU$4:CV$74, 2)</f>
        <v>#N/A</v>
      </c>
      <c r="CY77" t="s">
        <v>98</v>
      </c>
      <c r="CZ77">
        <f>IF(Settings!$M$5=1, 'Graph-outputs'!DF77, 'Graph-outputs'!DM77)</f>
        <v>5.932795431261888</v>
      </c>
      <c r="DA77">
        <f>IF(Settings!$M$5=1, 'Graph-outputs'!DG77, 'Graph-outputs'!DN77)</f>
        <v>4</v>
      </c>
      <c r="DE77" t="s">
        <v>98</v>
      </c>
      <c r="DF77">
        <f>VLOOKUP(10, DE$4:DH$74, 4)</f>
        <v>6.4895255457827856</v>
      </c>
      <c r="DG77">
        <f>VLOOKUP(DF77, DH$4:DI$74, 2)</f>
        <v>8</v>
      </c>
      <c r="DL77" t="s">
        <v>98</v>
      </c>
      <c r="DM77">
        <f>VLOOKUP(10, DL$4:DO$74, 4)</f>
        <v>5.932795431261888</v>
      </c>
      <c r="DN77">
        <f>VLOOKUP(DM77, DO$4:DP$74, 2)</f>
        <v>4</v>
      </c>
      <c r="DS77" t="s">
        <v>98</v>
      </c>
      <c r="DT77">
        <f>VLOOKUP(10, DS$4:DV$74, 4)</f>
        <v>3574.0976340933876</v>
      </c>
      <c r="DU77">
        <f>VLOOKUP(DT77, DV$4:DW$74, 2)</f>
        <v>8</v>
      </c>
      <c r="DZ77" t="s">
        <v>98</v>
      </c>
      <c r="EA77">
        <f>VLOOKUP(10, DZ$4:EC$74, 4)</f>
        <v>3165.3342634495611</v>
      </c>
      <c r="EB77">
        <f>VLOOKUP(EA77, EC$4:ED$74, 2)</f>
        <v>4</v>
      </c>
    </row>
    <row r="78" spans="1:135" x14ac:dyDescent="0.3">
      <c r="A78" t="s">
        <v>101</v>
      </c>
      <c r="B78" t="e">
        <f>IF(Settings!$M$5=1, 'Graph-outputs'!H78, 'Graph-outputs'!O78)</f>
        <v>#N/A</v>
      </c>
      <c r="C78" t="e">
        <f>IF(Settings!$M$5=1, 'Graph-outputs'!I78, 'Graph-outputs'!P78)</f>
        <v>#N/A</v>
      </c>
      <c r="G78" t="s">
        <v>101</v>
      </c>
      <c r="H78">
        <f>VLOOKUP(50, H$4:J$74, 3)</f>
        <v>4.8523202645074592</v>
      </c>
      <c r="I78">
        <f>VLOOKUP(H78, J$4:K$74, 2)</f>
        <v>5</v>
      </c>
      <c r="N78" t="s">
        <v>101</v>
      </c>
      <c r="O78" t="e">
        <f>VLOOKUP(50, O$4:Q$74, 3)</f>
        <v>#N/A</v>
      </c>
      <c r="P78" t="e">
        <f>VLOOKUP(O78, Q$4:R$74, 2)</f>
        <v>#N/A</v>
      </c>
      <c r="U78" t="s">
        <v>101</v>
      </c>
      <c r="V78">
        <f>VLOOKUP(50, V$4:X$74, 3)</f>
        <v>3801.1071251745657</v>
      </c>
      <c r="W78">
        <f>VLOOKUP(V78, X$4:Y$74, 2)</f>
        <v>5</v>
      </c>
      <c r="AB78" t="s">
        <v>101</v>
      </c>
      <c r="AC78" t="e">
        <f>VLOOKUP(50, AC$4:AE$74, 3)</f>
        <v>#N/A</v>
      </c>
      <c r="AD78" t="e">
        <f>VLOOKUP(AC78, AE$4:AF$74, 2)</f>
        <v>#N/A</v>
      </c>
      <c r="AI78" t="s">
        <v>101</v>
      </c>
      <c r="AJ78">
        <f>IF(Settings!$M$5=1, 'Graph-outputs'!AP78, 'Graph-outputs'!AW78)</f>
        <v>13.568465855762533</v>
      </c>
      <c r="AK78">
        <f>IF(Settings!$M$5=1, 'Graph-outputs'!AQ78, 'Graph-outputs'!AX78)</f>
        <v>19</v>
      </c>
      <c r="AO78" t="s">
        <v>101</v>
      </c>
      <c r="AP78">
        <f>VLOOKUP(50, AP$4:AR$74, 3)</f>
        <v>13.684160910207021</v>
      </c>
      <c r="AQ78">
        <f>VLOOKUP(AP78, AR$4:AS$74, 2)</f>
        <v>16</v>
      </c>
      <c r="AV78" t="s">
        <v>101</v>
      </c>
      <c r="AW78">
        <f>VLOOKUP(50, AW$4:AY$74, 3)</f>
        <v>13.568465855762533</v>
      </c>
      <c r="AX78">
        <f>VLOOKUP(AW78, AY$4:AZ$74, 2)</f>
        <v>19</v>
      </c>
      <c r="BC78" t="s">
        <v>101</v>
      </c>
      <c r="BD78">
        <f>VLOOKUP(50, BD$4:BF$74, 3)</f>
        <v>7815.184965065886</v>
      </c>
      <c r="BE78">
        <f>VLOOKUP(BD78, BF$4:BG$74, 2)</f>
        <v>16</v>
      </c>
      <c r="BJ78" t="s">
        <v>101</v>
      </c>
      <c r="BK78">
        <f>VLOOKUP(50, BK$4:BM$74, 3)</f>
        <v>7682.3429266674884</v>
      </c>
      <c r="BL78">
        <f>VLOOKUP(BK78, BM$4:BN$74, 2)</f>
        <v>19</v>
      </c>
      <c r="BQ78" t="s">
        <v>101</v>
      </c>
      <c r="BR78" t="e">
        <f>IF(Settings!$M$5=1, 'Graph-outputs'!BX78, 'Graph-outputs'!CE78)</f>
        <v>#N/A</v>
      </c>
      <c r="BS78" t="e">
        <f>IF(Settings!$M$5=1, 'Graph-outputs'!BY78, 'Graph-outputs'!CF78)</f>
        <v>#N/A</v>
      </c>
      <c r="BW78" t="s">
        <v>101</v>
      </c>
      <c r="BX78" t="e">
        <f>VLOOKUP(50, BX$4:BZ$74, 3)</f>
        <v>#N/A</v>
      </c>
      <c r="BY78" t="e">
        <f>VLOOKUP(BX78, BZ$4:CA$74, 2)</f>
        <v>#N/A</v>
      </c>
      <c r="CD78" t="s">
        <v>101</v>
      </c>
      <c r="CE78" t="e">
        <f>VLOOKUP(50, CE$4:CG$74, 3)</f>
        <v>#N/A</v>
      </c>
      <c r="CF78" t="e">
        <f>VLOOKUP(CE78, CG$4:CH$74, 2)</f>
        <v>#N/A</v>
      </c>
      <c r="CK78" t="s">
        <v>101</v>
      </c>
      <c r="CL78" t="e">
        <f>VLOOKUP(50, CL$4:CN$74, 3)</f>
        <v>#N/A</v>
      </c>
      <c r="CM78" t="e">
        <f>VLOOKUP(CL78, CN$4:CO$74, 2)</f>
        <v>#N/A</v>
      </c>
      <c r="CR78" t="s">
        <v>101</v>
      </c>
      <c r="CS78" t="e">
        <f>VLOOKUP(50, CS$4:CU$74, 3)</f>
        <v>#N/A</v>
      </c>
      <c r="CT78" t="e">
        <f>VLOOKUP(CS78, CU$4:CV$74, 2)</f>
        <v>#N/A</v>
      </c>
      <c r="CY78" t="s">
        <v>101</v>
      </c>
      <c r="CZ78">
        <f>IF(Settings!$M$5=1, 'Graph-outputs'!DF78, 'Graph-outputs'!DM78)</f>
        <v>8.2887123416812063</v>
      </c>
      <c r="DA78">
        <f>IF(Settings!$M$5=1, 'Graph-outputs'!DG78, 'Graph-outputs'!DN78)</f>
        <v>9</v>
      </c>
      <c r="DE78" t="s">
        <v>101</v>
      </c>
      <c r="DF78">
        <f>VLOOKUP(50, DF$4:DH$74, 3)</f>
        <v>8.7093059028152542</v>
      </c>
      <c r="DG78">
        <f>VLOOKUP(DF78, DH$4:DI$74, 2)</f>
        <v>10</v>
      </c>
      <c r="DL78" t="s">
        <v>101</v>
      </c>
      <c r="DM78">
        <f>VLOOKUP(50, DM$4:DO$74, 3)</f>
        <v>8.2887123416812063</v>
      </c>
      <c r="DN78">
        <f>VLOOKUP(DM78, DO$4:DP$74, 2)</f>
        <v>9</v>
      </c>
      <c r="DS78" t="s">
        <v>101</v>
      </c>
      <c r="DT78">
        <f>VLOOKUP(50, DT$4:DV$74, 3)</f>
        <v>5235.5197942196519</v>
      </c>
      <c r="DU78">
        <f>VLOOKUP(DT78, DV$4:DW$74, 2)</f>
        <v>10</v>
      </c>
      <c r="DZ78" t="s">
        <v>101</v>
      </c>
      <c r="EA78">
        <f>VLOOKUP(50, EA$4:EC$74, 3)</f>
        <v>4919.0031825831447</v>
      </c>
      <c r="EB78">
        <f>VLOOKUP(EA78, EC$4:ED$74, 2)</f>
        <v>9</v>
      </c>
    </row>
    <row r="79" spans="1:135" x14ac:dyDescent="0.3">
      <c r="A79" t="s">
        <v>99</v>
      </c>
      <c r="B79">
        <f>IF(Settings!$M$5=1, 'Graph-outputs'!H79, 'Graph-outputs'!O79)</f>
        <v>10.33116160479819</v>
      </c>
      <c r="C79">
        <f>IF(Settings!$M$5=1, 'Graph-outputs'!I79, 'Graph-outputs'!P79)</f>
        <v>7</v>
      </c>
      <c r="G79" t="s">
        <v>99</v>
      </c>
      <c r="H79">
        <f>VLOOKUP(90, I$5:J$74, 2)</f>
        <v>10.797540534486084</v>
      </c>
      <c r="I79">
        <f>VLOOKUP(H79, J$4:K$74, 2)</f>
        <v>9</v>
      </c>
      <c r="N79" t="s">
        <v>99</v>
      </c>
      <c r="O79">
        <f>VLOOKUP(90, P$5:Q$74, 2)</f>
        <v>10.33116160479819</v>
      </c>
      <c r="P79">
        <f>VLOOKUP(O79, Q$4:R$74, 2)</f>
        <v>7</v>
      </c>
      <c r="U79" t="s">
        <v>99</v>
      </c>
      <c r="V79">
        <f>VLOOKUP(90, W$5:X$74, 2)</f>
        <v>9364.2733974445928</v>
      </c>
      <c r="W79">
        <f>VLOOKUP(V79, X$4:Y$74, 2)</f>
        <v>9</v>
      </c>
      <c r="AB79" t="s">
        <v>99</v>
      </c>
      <c r="AC79">
        <f>VLOOKUP(90, AD$5:AE$74, 2)</f>
        <v>8926.2480775716067</v>
      </c>
      <c r="AD79">
        <f>VLOOKUP(AC79, AE$4:AF$74, 2)</f>
        <v>7</v>
      </c>
      <c r="AI79" t="s">
        <v>99</v>
      </c>
      <c r="AJ79">
        <f>IF(Settings!$M$5=1, 'Graph-outputs'!AP79, 'Graph-outputs'!AW79)</f>
        <v>20.210299383702097</v>
      </c>
      <c r="AK79">
        <f>IF(Settings!$M$5=1, 'Graph-outputs'!AQ79, 'Graph-outputs'!AX79)</f>
        <v>23</v>
      </c>
      <c r="AO79" t="s">
        <v>99</v>
      </c>
      <c r="AP79">
        <f>VLOOKUP(90, AQ$5:AR$74, 2)</f>
        <v>19.251816323274458</v>
      </c>
      <c r="AQ79">
        <f>VLOOKUP(AP79, AR$4:AS$74, 2)</f>
        <v>19</v>
      </c>
      <c r="AV79" t="s">
        <v>99</v>
      </c>
      <c r="AW79">
        <f>VLOOKUP(90, AX$5:AY$74, 2)</f>
        <v>20.210299383702097</v>
      </c>
      <c r="AX79">
        <f>VLOOKUP(AW79, AY$4:AZ$74, 2)</f>
        <v>23</v>
      </c>
      <c r="BC79" t="s">
        <v>99</v>
      </c>
      <c r="BD79">
        <f>VLOOKUP(90, BE$5:BF$74, 2)</f>
        <v>13531.697042634358</v>
      </c>
      <c r="BE79">
        <f>VLOOKUP(BD79, BF$4:BG$74, 2)</f>
        <v>19</v>
      </c>
      <c r="BJ79" t="s">
        <v>99</v>
      </c>
      <c r="BK79">
        <f>VLOOKUP(90, BL$5:BM$74, 2)</f>
        <v>14408.140603061851</v>
      </c>
      <c r="BL79">
        <f>VLOOKUP(BK79, BM$4:BN$74, 2)</f>
        <v>23</v>
      </c>
      <c r="BQ79" t="s">
        <v>99</v>
      </c>
      <c r="BR79" t="e">
        <f>IF(Settings!$M$5=1, 'Graph-outputs'!BX79, 'Graph-outputs'!CE79)</f>
        <v>#N/A</v>
      </c>
      <c r="BS79" t="e">
        <f>IF(Settings!$M$5=1, 'Graph-outputs'!BY79, 'Graph-outputs'!CF79)</f>
        <v>#N/A</v>
      </c>
      <c r="BW79" t="s">
        <v>99</v>
      </c>
      <c r="BX79" t="e">
        <f>VLOOKUP(90, BY$5:BZ$74, 2)</f>
        <v>#N/A</v>
      </c>
      <c r="BY79" t="e">
        <f>VLOOKUP(BX79, BZ$4:CA$74, 2)</f>
        <v>#N/A</v>
      </c>
      <c r="CD79" t="s">
        <v>99</v>
      </c>
      <c r="CE79" t="e">
        <f>VLOOKUP(90, CF$5:CG$74, 2)</f>
        <v>#N/A</v>
      </c>
      <c r="CF79" t="e">
        <f>VLOOKUP(CE79, CG$4:CH$74, 2)</f>
        <v>#N/A</v>
      </c>
      <c r="CK79" t="s">
        <v>99</v>
      </c>
      <c r="CL79" t="e">
        <f>VLOOKUP(90, CM$5:CN$74, 2)</f>
        <v>#N/A</v>
      </c>
      <c r="CM79" t="e">
        <f>VLOOKUP(CL79, CN$4:CO$74, 2)</f>
        <v>#N/A</v>
      </c>
      <c r="CR79" t="s">
        <v>99</v>
      </c>
      <c r="CS79" t="e">
        <f>VLOOKUP(90, CT$5:CU$74, 2)</f>
        <v>#N/A</v>
      </c>
      <c r="CT79" t="e">
        <f>VLOOKUP(CS79, CU$4:CV$74, 2)</f>
        <v>#N/A</v>
      </c>
      <c r="CY79" t="s">
        <v>99</v>
      </c>
      <c r="CZ79">
        <f>IF(Settings!$M$5=1, 'Graph-outputs'!DF79, 'Graph-outputs'!DM79)</f>
        <v>14.659832046173289</v>
      </c>
      <c r="DA79">
        <f>IF(Settings!$M$5=1, 'Graph-outputs'!DG79, 'Graph-outputs'!DN79)</f>
        <v>18</v>
      </c>
      <c r="DE79" t="s">
        <v>99</v>
      </c>
      <c r="DF79">
        <f>VLOOKUP(90, DG$5:DH$74, 2)</f>
        <v>14.483922406643554</v>
      </c>
      <c r="DG79">
        <f>VLOOKUP(DF79, DH$4:DI$74, 2)</f>
        <v>15</v>
      </c>
      <c r="DL79" t="s">
        <v>99</v>
      </c>
      <c r="DM79">
        <f>VLOOKUP(90, DN$5:DO$74, 2)</f>
        <v>14.659832046173289</v>
      </c>
      <c r="DN79">
        <f>VLOOKUP(DM79, DO$4:DP$74, 2)</f>
        <v>18</v>
      </c>
      <c r="DS79" t="s">
        <v>99</v>
      </c>
      <c r="DT79">
        <f>VLOOKUP(90, DU$5:DV$74, 2)</f>
        <v>9512.1622620594298</v>
      </c>
      <c r="DU79">
        <f>VLOOKUP(DT79, DV$4:DW$74, 2)</f>
        <v>15</v>
      </c>
      <c r="DZ79" t="s">
        <v>99</v>
      </c>
      <c r="EA79">
        <f>VLOOKUP(90, EB$5:EC$74, 2)</f>
        <v>9639.339201662815</v>
      </c>
      <c r="EB79">
        <f>VLOOKUP(EA79, EC$4:ED$74, 2)</f>
        <v>18</v>
      </c>
    </row>
    <row r="81" spans="1:105" x14ac:dyDescent="0.3">
      <c r="A81" s="1" t="s">
        <v>105</v>
      </c>
      <c r="B81" s="59" t="s">
        <v>86</v>
      </c>
      <c r="C81" s="1" t="s">
        <v>59</v>
      </c>
      <c r="AI81" s="1" t="s">
        <v>106</v>
      </c>
      <c r="AJ81" s="59" t="s">
        <v>86</v>
      </c>
      <c r="AK81" s="1" t="s">
        <v>59</v>
      </c>
      <c r="BQ81" s="1" t="s">
        <v>107</v>
      </c>
      <c r="BR81" s="59" t="s">
        <v>86</v>
      </c>
      <c r="BS81" s="1" t="s">
        <v>59</v>
      </c>
      <c r="CY81" s="1" t="s">
        <v>108</v>
      </c>
      <c r="CZ81" s="59" t="s">
        <v>86</v>
      </c>
      <c r="DA81" s="1" t="s">
        <v>59</v>
      </c>
    </row>
    <row r="82" spans="1:105" x14ac:dyDescent="0.3">
      <c r="A82" t="s">
        <v>98</v>
      </c>
      <c r="B82" t="e">
        <f>IF(Settings!$M$5=1, 'Graph-outputs'!V77, 'Graph-outputs'!AC77)</f>
        <v>#N/A</v>
      </c>
      <c r="C82" t="e">
        <f>IF(Settings!$M$5=1, 'Graph-outputs'!W77, 'Graph-outputs'!AD77)</f>
        <v>#N/A</v>
      </c>
      <c r="AI82" t="s">
        <v>98</v>
      </c>
      <c r="AJ82">
        <f>IF(Settings!$M$5=1, 'Graph-outputs'!BD77, 'Graph-outputs'!BK77)</f>
        <v>6081.7595753398318</v>
      </c>
      <c r="AK82">
        <f>IF(Settings!$M$5=1, 'Graph-outputs'!BE77, 'Graph-outputs'!BL77)</f>
        <v>18</v>
      </c>
      <c r="BQ82" t="s">
        <v>98</v>
      </c>
      <c r="BR82" t="e">
        <f>IF(Settings!$M$5=1, 'Graph-outputs'!CL77, 'Graph-outputs'!CS77)</f>
        <v>#N/A</v>
      </c>
      <c r="BS82" t="e">
        <f>IF(Settings!$M$5=1, 'Graph-outputs'!CM77, 'Graph-outputs'!CT77)</f>
        <v>#N/A</v>
      </c>
      <c r="CY82" t="s">
        <v>98</v>
      </c>
      <c r="CZ82">
        <f>IF(Settings!$M$5=1, 'Graph-outputs'!DT77, 'Graph-outputs'!EA77)</f>
        <v>3165.3342634495611</v>
      </c>
      <c r="DA82">
        <f>IF(Settings!$M$5=1, 'Graph-outputs'!DU77, 'Graph-outputs'!EB77)</f>
        <v>4</v>
      </c>
    </row>
    <row r="83" spans="1:105" x14ac:dyDescent="0.3">
      <c r="A83" t="s">
        <v>101</v>
      </c>
      <c r="B83" t="e">
        <f>IF(Settings!$M$5=1, 'Graph-outputs'!V78, 'Graph-outputs'!AC78)</f>
        <v>#N/A</v>
      </c>
      <c r="C83" t="e">
        <f>IF(Settings!$M$5=1, 'Graph-outputs'!W78, 'Graph-outputs'!AD78)</f>
        <v>#N/A</v>
      </c>
      <c r="AI83" t="s">
        <v>101</v>
      </c>
      <c r="AJ83">
        <f>IF(Settings!$M$5=1, 'Graph-outputs'!BD78, 'Graph-outputs'!BK78)</f>
        <v>7682.3429266674884</v>
      </c>
      <c r="AK83">
        <f>IF(Settings!$M$5=1, 'Graph-outputs'!BE78, 'Graph-outputs'!BL78)</f>
        <v>19</v>
      </c>
      <c r="BQ83" t="s">
        <v>101</v>
      </c>
      <c r="BR83" t="e">
        <f>IF(Settings!$M$5=1, 'Graph-outputs'!CL78, 'Graph-outputs'!CS78)</f>
        <v>#N/A</v>
      </c>
      <c r="BS83" t="e">
        <f>IF(Settings!$M$5=1, 'Graph-outputs'!CM78, 'Graph-outputs'!CT78)</f>
        <v>#N/A</v>
      </c>
      <c r="CY83" t="s">
        <v>101</v>
      </c>
      <c r="CZ83">
        <f>IF(Settings!$M$5=1, 'Graph-outputs'!DT78, 'Graph-outputs'!EA78)</f>
        <v>4919.0031825831447</v>
      </c>
      <c r="DA83">
        <f>IF(Settings!$M$5=1, 'Graph-outputs'!DU78, 'Graph-outputs'!EB78)</f>
        <v>9</v>
      </c>
    </row>
    <row r="84" spans="1:105" x14ac:dyDescent="0.3">
      <c r="A84" t="s">
        <v>99</v>
      </c>
      <c r="B84">
        <f>IF(Settings!$M$5=1, 'Graph-outputs'!V79, 'Graph-outputs'!AC79)</f>
        <v>8926.2480775716067</v>
      </c>
      <c r="C84">
        <f>IF(Settings!$M$5=1, 'Graph-outputs'!W79, 'Graph-outputs'!AD79)</f>
        <v>7</v>
      </c>
      <c r="AI84" t="s">
        <v>99</v>
      </c>
      <c r="AJ84">
        <f>IF(Settings!$M$5=1, 'Graph-outputs'!BD79, 'Graph-outputs'!BK79)</f>
        <v>14408.140603061851</v>
      </c>
      <c r="AK84">
        <f>IF(Settings!$M$5=1, 'Graph-outputs'!BE79, 'Graph-outputs'!BL79)</f>
        <v>23</v>
      </c>
      <c r="BQ84" t="s">
        <v>99</v>
      </c>
      <c r="BR84" t="e">
        <f>IF(Settings!$M$5=1, 'Graph-outputs'!CL79, 'Graph-outputs'!CS79)</f>
        <v>#N/A</v>
      </c>
      <c r="BS84" t="e">
        <f>IF(Settings!$M$5=1, 'Graph-outputs'!CM79, 'Graph-outputs'!CT79)</f>
        <v>#N/A</v>
      </c>
      <c r="CY84" t="s">
        <v>99</v>
      </c>
      <c r="CZ84">
        <f>IF(Settings!$M$5=1, 'Graph-outputs'!DT79, 'Graph-outputs'!EA79)</f>
        <v>9639.339201662815</v>
      </c>
      <c r="DA84">
        <f>IF(Settings!$M$5=1, 'Graph-outputs'!DU79, 'Graph-outputs'!EB79)</f>
        <v>18</v>
      </c>
    </row>
  </sheetData>
  <pageMargins left="0.7" right="0.7" top="0.75" bottom="0.75" header="0.3" footer="0.3"/>
  <headerFooter>
    <oddHeader>&amp;R&amp;"Calibri"&amp;12&amp;K000000 UNCLASSIFIED - NON CLASSIFIÉ&amp;1#_x000D_</oddHeader>
  </headerFooter>
</worksheet>
</file>

<file path=docMetadata/LabelInfo.xml><?xml version="1.0" encoding="utf-8"?>
<clbl:labelList xmlns:clbl="http://schemas.microsoft.com/office/2020/mipLabelMetadata">
  <clbl:label id="{219619fd-75dc-48cb-820d-8f683a95dd8b}" enabled="1" method="Privileged" siteId="{05c95b33-90ca-49d5-b644-288b930b912b}"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ROS - VP</vt:lpstr>
      <vt:lpstr>Intensity - Intensité</vt:lpstr>
      <vt:lpstr>FMC Tool - Outil HF</vt:lpstr>
      <vt:lpstr>Settings</vt:lpstr>
      <vt:lpstr>Calcs-control1</vt:lpstr>
      <vt:lpstr>Calcs-control2</vt:lpstr>
      <vt:lpstr>Calcs-control3</vt:lpstr>
      <vt:lpstr>Calcs-control4</vt:lpstr>
      <vt:lpstr>Graph-outputs</vt:lpstr>
      <vt:lpstr>Notes</vt:lpstr>
      <vt:lpstr>About - Apropos</vt:lpstr>
      <vt:lpstr>Terms - Titres</vt:lpstr>
      <vt:lpstr>'Calcs-control1'!ISI</vt:lpstr>
      <vt:lpstr>'Calcs-control2'!ISI</vt:lpstr>
      <vt:lpstr>'Calcs-control3'!ISI</vt:lpstr>
      <vt:lpstr>'Calcs-control4'!ISI</vt:lpstr>
      <vt:lpstr>'About - Apropos'!Print_Area</vt:lpstr>
      <vt:lpstr>'Intensity - Intensité'!Print_Area</vt:lpstr>
      <vt:lpstr>Notes!Print_Area</vt:lpstr>
      <vt:lpstr>'ROS - VP'!Print_Area</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dperraki</dc:creator>
  <cp:lastModifiedBy>Perrakis, Daniel</cp:lastModifiedBy>
  <cp:lastPrinted>2011-03-01T18:19:51Z</cp:lastPrinted>
  <dcterms:created xsi:type="dcterms:W3CDTF">2010-09-22T17:53:04Z</dcterms:created>
  <dcterms:modified xsi:type="dcterms:W3CDTF">2024-05-24T00:13:40Z</dcterms:modified>
</cp:coreProperties>
</file>